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ringfertility-my.sharepoint.com/personal/zorinan_kasilag_springfertility_com/Documents/Documents/Python/Allocations/"/>
    </mc:Choice>
  </mc:AlternateContent>
  <xr:revisionPtr revIDLastSave="6" documentId="8_{E18AE147-ACAC-48E5-9A5A-F0389AC97641}" xr6:coauthVersionLast="47" xr6:coauthVersionMax="47" xr10:uidLastSave="{CBCAB3F2-727F-461F-A6A4-09CAEDD93933}"/>
  <bookViews>
    <workbookView xWindow="20" yWindow="600" windowWidth="19180" windowHeight="10200" xr2:uid="{61DF8C08-18F1-4D73-AC1B-675962818C76}"/>
  </bookViews>
  <sheets>
    <sheet name="Payroll Register Excel with Emp" sheetId="1" r:id="rId1"/>
  </sheets>
  <externalReferences>
    <externalReference r:id="rId2"/>
  </externalReferences>
  <definedNames>
    <definedName name="_xlnm._FilterDatabase" localSheetId="0" hidden="1">'Payroll Register Excel with Emp'!$A$1:$DN$55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M55" i="1" l="1"/>
  <c r="DF55" i="1"/>
  <c r="CT55" i="1"/>
  <c r="R55" i="1"/>
  <c r="Q55" i="1"/>
  <c r="O55" i="1"/>
  <c r="N55" i="1" s="1"/>
  <c r="F55" i="1"/>
  <c r="E55" i="1"/>
  <c r="D55" i="1"/>
  <c r="DM54" i="1"/>
  <c r="DF54" i="1"/>
  <c r="CT54" i="1"/>
  <c r="R54" i="1"/>
  <c r="Q54" i="1"/>
  <c r="O54" i="1"/>
  <c r="N54" i="1" s="1"/>
  <c r="F54" i="1"/>
  <c r="E54" i="1"/>
  <c r="D54" i="1"/>
  <c r="DM53" i="1"/>
  <c r="DF53" i="1"/>
  <c r="CT53" i="1"/>
  <c r="R53" i="1"/>
  <c r="Q53" i="1"/>
  <c r="O53" i="1"/>
  <c r="F53" i="1"/>
  <c r="E53" i="1"/>
  <c r="D53" i="1"/>
  <c r="DM52" i="1"/>
  <c r="DF52" i="1"/>
  <c r="CT52" i="1"/>
  <c r="R52" i="1"/>
  <c r="Q52" i="1"/>
  <c r="O52" i="1"/>
  <c r="F52" i="1"/>
  <c r="E52" i="1"/>
  <c r="D52" i="1"/>
  <c r="DM51" i="1"/>
  <c r="DF51" i="1"/>
  <c r="CT51" i="1"/>
  <c r="R51" i="1"/>
  <c r="Q51" i="1"/>
  <c r="O51" i="1"/>
  <c r="F51" i="1"/>
  <c r="E51" i="1"/>
  <c r="D51" i="1"/>
  <c r="DM50" i="1"/>
  <c r="DF50" i="1"/>
  <c r="CT50" i="1"/>
  <c r="R50" i="1"/>
  <c r="Q50" i="1"/>
  <c r="O50" i="1"/>
  <c r="F50" i="1"/>
  <c r="E50" i="1"/>
  <c r="D50" i="1"/>
  <c r="DM49" i="1"/>
  <c r="DF49" i="1"/>
  <c r="CT49" i="1"/>
  <c r="R49" i="1"/>
  <c r="Q49" i="1"/>
  <c r="O49" i="1"/>
  <c r="F49" i="1"/>
  <c r="E49" i="1"/>
  <c r="D49" i="1"/>
  <c r="DM48" i="1"/>
  <c r="DF48" i="1"/>
  <c r="CT48" i="1"/>
  <c r="R48" i="1"/>
  <c r="Q48" i="1"/>
  <c r="O48" i="1"/>
  <c r="F48" i="1"/>
  <c r="E48" i="1"/>
  <c r="D48" i="1"/>
  <c r="DM47" i="1"/>
  <c r="DF47" i="1"/>
  <c r="CT47" i="1"/>
  <c r="R47" i="1"/>
  <c r="Q47" i="1"/>
  <c r="O47" i="1"/>
  <c r="F47" i="1"/>
  <c r="E47" i="1"/>
  <c r="D47" i="1"/>
  <c r="DM46" i="1"/>
  <c r="DF46" i="1"/>
  <c r="CT46" i="1"/>
  <c r="R46" i="1"/>
  <c r="Q46" i="1"/>
  <c r="O46" i="1"/>
  <c r="F46" i="1"/>
  <c r="E46" i="1"/>
  <c r="D46" i="1"/>
  <c r="DM45" i="1"/>
  <c r="DF45" i="1"/>
  <c r="CT45" i="1"/>
  <c r="R45" i="1"/>
  <c r="Q45" i="1"/>
  <c r="O45" i="1"/>
  <c r="F45" i="1"/>
  <c r="E45" i="1"/>
  <c r="D45" i="1"/>
  <c r="DM44" i="1"/>
  <c r="DF44" i="1"/>
  <c r="CT44" i="1"/>
  <c r="R44" i="1"/>
  <c r="Q44" i="1"/>
  <c r="O44" i="1"/>
  <c r="F44" i="1"/>
  <c r="E44" i="1"/>
  <c r="D44" i="1"/>
  <c r="DM43" i="1"/>
  <c r="DF43" i="1"/>
  <c r="CT43" i="1"/>
  <c r="R43" i="1"/>
  <c r="Q43" i="1"/>
  <c r="O43" i="1"/>
  <c r="F43" i="1"/>
  <c r="E43" i="1"/>
  <c r="D43" i="1"/>
  <c r="DM42" i="1"/>
  <c r="DF42" i="1"/>
  <c r="CT42" i="1"/>
  <c r="R42" i="1"/>
  <c r="Q42" i="1"/>
  <c r="O42" i="1"/>
  <c r="F42" i="1"/>
  <c r="E42" i="1"/>
  <c r="D42" i="1"/>
  <c r="DM41" i="1"/>
  <c r="DF41" i="1"/>
  <c r="CT41" i="1"/>
  <c r="R41" i="1"/>
  <c r="Q41" i="1"/>
  <c r="O41" i="1"/>
  <c r="F41" i="1"/>
  <c r="E41" i="1"/>
  <c r="D41" i="1"/>
  <c r="DM40" i="1"/>
  <c r="DF40" i="1"/>
  <c r="CT40" i="1"/>
  <c r="R40" i="1"/>
  <c r="Q40" i="1"/>
  <c r="O40" i="1"/>
  <c r="F40" i="1"/>
  <c r="E40" i="1"/>
  <c r="D40" i="1"/>
  <c r="DM39" i="1"/>
  <c r="DF39" i="1"/>
  <c r="CT39" i="1"/>
  <c r="R39" i="1"/>
  <c r="Q39" i="1"/>
  <c r="O39" i="1"/>
  <c r="F39" i="1"/>
  <c r="E39" i="1"/>
  <c r="D39" i="1"/>
  <c r="DM38" i="1"/>
  <c r="DF38" i="1"/>
  <c r="CT38" i="1"/>
  <c r="R38" i="1"/>
  <c r="Q38" i="1"/>
  <c r="O38" i="1"/>
  <c r="F38" i="1"/>
  <c r="E38" i="1"/>
  <c r="D38" i="1"/>
  <c r="DM37" i="1"/>
  <c r="DF37" i="1"/>
  <c r="CT37" i="1"/>
  <c r="R37" i="1"/>
  <c r="Q37" i="1"/>
  <c r="O37" i="1"/>
  <c r="F37" i="1"/>
  <c r="E37" i="1"/>
  <c r="D37" i="1"/>
  <c r="DM36" i="1"/>
  <c r="DF36" i="1"/>
  <c r="CT36" i="1"/>
  <c r="R36" i="1"/>
  <c r="Q36" i="1"/>
  <c r="O36" i="1"/>
  <c r="F36" i="1"/>
  <c r="E36" i="1"/>
  <c r="D36" i="1"/>
  <c r="DM35" i="1"/>
  <c r="DF35" i="1"/>
  <c r="CT35" i="1"/>
  <c r="R35" i="1"/>
  <c r="Q35" i="1"/>
  <c r="O35" i="1"/>
  <c r="F35" i="1"/>
  <c r="E35" i="1"/>
  <c r="D35" i="1"/>
  <c r="DM34" i="1"/>
  <c r="DF34" i="1"/>
  <c r="CT34" i="1"/>
  <c r="R34" i="1"/>
  <c r="Q34" i="1"/>
  <c r="O34" i="1"/>
  <c r="F34" i="1"/>
  <c r="E34" i="1"/>
  <c r="D34" i="1"/>
  <c r="DM33" i="1"/>
  <c r="DF33" i="1"/>
  <c r="CT33" i="1"/>
  <c r="R33" i="1"/>
  <c r="Q33" i="1"/>
  <c r="O33" i="1"/>
  <c r="F33" i="1"/>
  <c r="E33" i="1"/>
  <c r="D33" i="1"/>
  <c r="DM32" i="1"/>
  <c r="DF32" i="1"/>
  <c r="CT32" i="1"/>
  <c r="R32" i="1"/>
  <c r="Q32" i="1"/>
  <c r="O32" i="1"/>
  <c r="N32" i="1" s="1"/>
  <c r="F32" i="1"/>
  <c r="E32" i="1"/>
  <c r="D32" i="1"/>
  <c r="DM31" i="1"/>
  <c r="DF31" i="1"/>
  <c r="CT31" i="1"/>
  <c r="R31" i="1"/>
  <c r="Q31" i="1"/>
  <c r="O31" i="1"/>
  <c r="N31" i="1" s="1"/>
  <c r="F31" i="1"/>
  <c r="E31" i="1"/>
  <c r="D31" i="1"/>
  <c r="DM30" i="1"/>
  <c r="DF30" i="1"/>
  <c r="CT30" i="1"/>
  <c r="R30" i="1"/>
  <c r="Q30" i="1"/>
  <c r="O30" i="1"/>
  <c r="F30" i="1"/>
  <c r="E30" i="1"/>
  <c r="D30" i="1"/>
  <c r="DM29" i="1"/>
  <c r="DF29" i="1"/>
  <c r="CT29" i="1"/>
  <c r="R29" i="1"/>
  <c r="Q29" i="1"/>
  <c r="O29" i="1"/>
  <c r="F29" i="1"/>
  <c r="E29" i="1"/>
  <c r="D29" i="1"/>
  <c r="DM28" i="1"/>
  <c r="DF28" i="1"/>
  <c r="CT28" i="1"/>
  <c r="R28" i="1"/>
  <c r="Q28" i="1"/>
  <c r="O28" i="1"/>
  <c r="F28" i="1"/>
  <c r="E28" i="1"/>
  <c r="D28" i="1"/>
  <c r="DM27" i="1"/>
  <c r="DF27" i="1"/>
  <c r="CT27" i="1"/>
  <c r="R27" i="1"/>
  <c r="Q27" i="1"/>
  <c r="O27" i="1"/>
  <c r="N27" i="1" s="1"/>
  <c r="F27" i="1"/>
  <c r="E27" i="1"/>
  <c r="D27" i="1"/>
  <c r="DM26" i="1"/>
  <c r="DF26" i="1"/>
  <c r="CT26" i="1"/>
  <c r="R26" i="1"/>
  <c r="Q26" i="1"/>
  <c r="O26" i="1"/>
  <c r="F26" i="1"/>
  <c r="E26" i="1"/>
  <c r="D26" i="1"/>
  <c r="DM25" i="1"/>
  <c r="DF25" i="1"/>
  <c r="CT25" i="1"/>
  <c r="R25" i="1"/>
  <c r="Q25" i="1"/>
  <c r="O25" i="1"/>
  <c r="F25" i="1"/>
  <c r="E25" i="1"/>
  <c r="D25" i="1"/>
  <c r="DM24" i="1"/>
  <c r="DF24" i="1"/>
  <c r="CT24" i="1"/>
  <c r="R24" i="1"/>
  <c r="Q24" i="1"/>
  <c r="O24" i="1"/>
  <c r="N24" i="1" s="1"/>
  <c r="F24" i="1"/>
  <c r="E24" i="1"/>
  <c r="D24" i="1"/>
  <c r="DM23" i="1"/>
  <c r="DF23" i="1"/>
  <c r="CT23" i="1"/>
  <c r="R23" i="1"/>
  <c r="Q23" i="1"/>
  <c r="O23" i="1"/>
  <c r="N23" i="1" s="1"/>
  <c r="F23" i="1"/>
  <c r="E23" i="1"/>
  <c r="D23" i="1"/>
  <c r="DM22" i="1"/>
  <c r="DF22" i="1"/>
  <c r="CT22" i="1"/>
  <c r="R22" i="1"/>
  <c r="Q22" i="1"/>
  <c r="O22" i="1"/>
  <c r="F22" i="1"/>
  <c r="E22" i="1"/>
  <c r="D22" i="1"/>
  <c r="DM21" i="1"/>
  <c r="DF21" i="1"/>
  <c r="CT21" i="1"/>
  <c r="R21" i="1"/>
  <c r="Q21" i="1"/>
  <c r="O21" i="1"/>
  <c r="F21" i="1"/>
  <c r="E21" i="1"/>
  <c r="D21" i="1"/>
  <c r="DM20" i="1"/>
  <c r="DF20" i="1"/>
  <c r="CT20" i="1"/>
  <c r="R20" i="1"/>
  <c r="Q20" i="1"/>
  <c r="O20" i="1"/>
  <c r="F20" i="1"/>
  <c r="E20" i="1"/>
  <c r="D20" i="1"/>
  <c r="DM19" i="1"/>
  <c r="DF19" i="1"/>
  <c r="CT19" i="1"/>
  <c r="R19" i="1"/>
  <c r="Q19" i="1"/>
  <c r="O19" i="1"/>
  <c r="N19" i="1" s="1"/>
  <c r="F19" i="1"/>
  <c r="E19" i="1"/>
  <c r="D19" i="1"/>
  <c r="DM18" i="1"/>
  <c r="DF18" i="1"/>
  <c r="CT18" i="1"/>
  <c r="R18" i="1"/>
  <c r="Q18" i="1"/>
  <c r="O18" i="1"/>
  <c r="F18" i="1"/>
  <c r="E18" i="1"/>
  <c r="D18" i="1"/>
  <c r="DM17" i="1"/>
  <c r="DF17" i="1"/>
  <c r="CT17" i="1"/>
  <c r="R17" i="1"/>
  <c r="Q17" i="1"/>
  <c r="O17" i="1"/>
  <c r="F17" i="1"/>
  <c r="E17" i="1"/>
  <c r="D17" i="1"/>
  <c r="DM16" i="1"/>
  <c r="DF16" i="1"/>
  <c r="CT16" i="1"/>
  <c r="R16" i="1"/>
  <c r="Q16" i="1"/>
  <c r="O16" i="1"/>
  <c r="N16" i="1" s="1"/>
  <c r="F16" i="1"/>
  <c r="E16" i="1"/>
  <c r="D16" i="1"/>
  <c r="DM15" i="1"/>
  <c r="DF15" i="1"/>
  <c r="CT15" i="1"/>
  <c r="R15" i="1"/>
  <c r="Q15" i="1"/>
  <c r="O15" i="1"/>
  <c r="N15" i="1" s="1"/>
  <c r="F15" i="1"/>
  <c r="E15" i="1"/>
  <c r="D15" i="1"/>
  <c r="DM14" i="1"/>
  <c r="DF14" i="1"/>
  <c r="CT14" i="1"/>
  <c r="R14" i="1"/>
  <c r="Q14" i="1"/>
  <c r="O14" i="1"/>
  <c r="F14" i="1"/>
  <c r="E14" i="1"/>
  <c r="D14" i="1"/>
  <c r="DM13" i="1"/>
  <c r="DF13" i="1"/>
  <c r="CT13" i="1"/>
  <c r="R13" i="1"/>
  <c r="Q13" i="1"/>
  <c r="O13" i="1"/>
  <c r="F13" i="1"/>
  <c r="E13" i="1"/>
  <c r="D13" i="1"/>
  <c r="DM12" i="1"/>
  <c r="DF12" i="1"/>
  <c r="CT12" i="1"/>
  <c r="R12" i="1"/>
  <c r="Q12" i="1"/>
  <c r="O12" i="1"/>
  <c r="DM11" i="1"/>
  <c r="DF11" i="1"/>
  <c r="CT11" i="1"/>
  <c r="R11" i="1"/>
  <c r="Q11" i="1"/>
  <c r="O11" i="1"/>
  <c r="F11" i="1"/>
  <c r="E11" i="1"/>
  <c r="D11" i="1"/>
  <c r="DM10" i="1"/>
  <c r="DF10" i="1"/>
  <c r="CT10" i="1"/>
  <c r="R10" i="1"/>
  <c r="Q10" i="1"/>
  <c r="O10" i="1"/>
  <c r="F10" i="1"/>
  <c r="E10" i="1"/>
  <c r="D10" i="1"/>
  <c r="DM9" i="1"/>
  <c r="DF9" i="1"/>
  <c r="CT9" i="1"/>
  <c r="R9" i="1"/>
  <c r="Q9" i="1"/>
  <c r="O9" i="1"/>
  <c r="N9" i="1"/>
  <c r="F9" i="1"/>
  <c r="E9" i="1"/>
  <c r="D9" i="1"/>
  <c r="DM8" i="1"/>
  <c r="DF8" i="1"/>
  <c r="CT8" i="1"/>
  <c r="R8" i="1"/>
  <c r="Q8" i="1"/>
  <c r="O8" i="1"/>
  <c r="F8" i="1"/>
  <c r="E8" i="1"/>
  <c r="D8" i="1"/>
  <c r="DM7" i="1"/>
  <c r="DF7" i="1"/>
  <c r="CT7" i="1"/>
  <c r="R7" i="1"/>
  <c r="Q7" i="1"/>
  <c r="O7" i="1"/>
  <c r="F7" i="1"/>
  <c r="E7" i="1"/>
  <c r="D7" i="1"/>
  <c r="DM6" i="1"/>
  <c r="DF6" i="1"/>
  <c r="CT6" i="1"/>
  <c r="R6" i="1"/>
  <c r="Q6" i="1"/>
  <c r="O6" i="1"/>
  <c r="F6" i="1"/>
  <c r="E6" i="1"/>
  <c r="D6" i="1"/>
  <c r="DM5" i="1"/>
  <c r="DF5" i="1"/>
  <c r="CT5" i="1"/>
  <c r="R5" i="1"/>
  <c r="Q5" i="1"/>
  <c r="O5" i="1"/>
  <c r="N5" i="1" s="1"/>
  <c r="F5" i="1"/>
  <c r="E5" i="1"/>
  <c r="D5" i="1"/>
  <c r="DM4" i="1"/>
  <c r="DF4" i="1"/>
  <c r="CT4" i="1"/>
  <c r="R4" i="1"/>
  <c r="Q4" i="1"/>
  <c r="O4" i="1"/>
  <c r="F4" i="1"/>
  <c r="E4" i="1"/>
  <c r="D4" i="1"/>
  <c r="DM3" i="1"/>
  <c r="DF3" i="1"/>
  <c r="CT3" i="1"/>
  <c r="R3" i="1"/>
  <c r="Q3" i="1"/>
  <c r="O3" i="1"/>
  <c r="F3" i="1"/>
  <c r="E3" i="1"/>
  <c r="D3" i="1"/>
  <c r="DM2" i="1"/>
  <c r="DF2" i="1"/>
  <c r="CT2" i="1"/>
  <c r="R2" i="1"/>
  <c r="Q2" i="1"/>
  <c r="O2" i="1"/>
  <c r="F2" i="1"/>
  <c r="E2" i="1"/>
  <c r="D2" i="1"/>
  <c r="N8" i="1" l="1"/>
  <c r="N13" i="1"/>
  <c r="N21" i="1"/>
  <c r="N29" i="1"/>
  <c r="N37" i="1"/>
  <c r="N53" i="1"/>
  <c r="N11" i="1"/>
  <c r="N35" i="1"/>
  <c r="N3" i="1"/>
  <c r="N39" i="1"/>
  <c r="N40" i="1"/>
  <c r="N41" i="1"/>
  <c r="N7" i="1"/>
  <c r="N51" i="1"/>
  <c r="N52" i="1"/>
  <c r="N45" i="1"/>
  <c r="N4" i="1"/>
  <c r="N10" i="1"/>
  <c r="N14" i="1"/>
  <c r="N22" i="1"/>
  <c r="N30" i="1"/>
  <c r="N38" i="1"/>
  <c r="N46" i="1"/>
  <c r="N47" i="1"/>
  <c r="N48" i="1"/>
  <c r="N6" i="1"/>
  <c r="N17" i="1"/>
  <c r="N25" i="1"/>
  <c r="N33" i="1"/>
  <c r="N49" i="1"/>
  <c r="N18" i="1"/>
  <c r="N26" i="1"/>
  <c r="N34" i="1"/>
  <c r="N42" i="1"/>
  <c r="N50" i="1"/>
  <c r="N43" i="1"/>
  <c r="N2" i="1"/>
  <c r="N12" i="1"/>
  <c r="N20" i="1"/>
  <c r="N28" i="1"/>
  <c r="N36" i="1"/>
  <c r="N44" i="1"/>
</calcChain>
</file>

<file path=xl/sharedStrings.xml><?xml version="1.0" encoding="utf-8"?>
<sst xmlns="http://schemas.openxmlformats.org/spreadsheetml/2006/main" count="498" uniqueCount="254">
  <si>
    <t>Employee Name</t>
  </si>
  <si>
    <t>Employee ID</t>
  </si>
  <si>
    <t>Business Title</t>
  </si>
  <si>
    <t>LOCATION</t>
  </si>
  <si>
    <t>SUB_DEPARTMENT</t>
  </si>
  <si>
    <t>DEPT CODE</t>
  </si>
  <si>
    <t>Department Long Descr</t>
  </si>
  <si>
    <t>Location Long Descr</t>
  </si>
  <si>
    <t>Pay Frequency Descr Long</t>
  </si>
  <si>
    <t>Invoice Number</t>
  </si>
  <si>
    <t>Pay End Date</t>
  </si>
  <si>
    <t>Invoice Date</t>
  </si>
  <si>
    <t>Gross Pay</t>
  </si>
  <si>
    <t>Gross Wages</t>
  </si>
  <si>
    <t>OT</t>
  </si>
  <si>
    <t>Bonus</t>
  </si>
  <si>
    <t>PTO2</t>
  </si>
  <si>
    <t>Electronics Nontaxable</t>
  </si>
  <si>
    <t>Reimbursement-Non Taxable</t>
  </si>
  <si>
    <t>Total Regular Hours</t>
  </si>
  <si>
    <t>Total Regular Rate (Max)</t>
  </si>
  <si>
    <t>Total Regular Earnings</t>
  </si>
  <si>
    <t>Total Overtime Hours</t>
  </si>
  <si>
    <t>Total Overtime Rate (MAX)</t>
  </si>
  <si>
    <t>Total Overtime Earnings</t>
  </si>
  <si>
    <t>Vacation Supplement (hrs)</t>
  </si>
  <si>
    <t>CA SPSL1 (hrs)</t>
  </si>
  <si>
    <t>On Call Differential (hrs)</t>
  </si>
  <si>
    <t>PTO (hrs)</t>
  </si>
  <si>
    <t>Wait Time Penalty (hrs)</t>
  </si>
  <si>
    <t>Draw for Benefits (hrs)</t>
  </si>
  <si>
    <t>CA SPSL2 (hrs)</t>
  </si>
  <si>
    <t>Bereavement (hrs)</t>
  </si>
  <si>
    <t>Electronics Nontaxable (hrs)</t>
  </si>
  <si>
    <t>Medical Waiver Allowance (hrs)</t>
  </si>
  <si>
    <t>Leave Without Pay (hrs)</t>
  </si>
  <si>
    <t>Admin Pay (hrs)</t>
  </si>
  <si>
    <t>Draw for Benefits (rate)</t>
  </si>
  <si>
    <t>Admin Pay (rate)</t>
  </si>
  <si>
    <t>PTO (rate)</t>
  </si>
  <si>
    <t>Electronics Nontaxable (rate)</t>
  </si>
  <si>
    <t>Medical Waiver Allowance (rate)</t>
  </si>
  <si>
    <t>Vacation Supplement (rate)</t>
  </si>
  <si>
    <t>Wait Time Penalty (rate)</t>
  </si>
  <si>
    <t>CA SPSL1 (rate)</t>
  </si>
  <si>
    <t>CA SPSL2 (rate)</t>
  </si>
  <si>
    <t>Bereavement (rate)</t>
  </si>
  <si>
    <t>On Call Differential (rate)</t>
  </si>
  <si>
    <t>Leave Without Pay (rate)</t>
  </si>
  <si>
    <t>Bereavement</t>
  </si>
  <si>
    <t>CA SPSL2</t>
  </si>
  <si>
    <t>Medical Waiver Allowance</t>
  </si>
  <si>
    <t>PTO</t>
  </si>
  <si>
    <t>On Call Differential</t>
  </si>
  <si>
    <t>CA SPSL1</t>
  </si>
  <si>
    <t>Admin Pay</t>
  </si>
  <si>
    <t>Draw for Benefits</t>
  </si>
  <si>
    <t>Leave Without Pay</t>
  </si>
  <si>
    <t>Vacation Supplement</t>
  </si>
  <si>
    <t>Wait Time Penalty</t>
  </si>
  <si>
    <t>Impl- Life &amp; AD/D multiple of salary</t>
  </si>
  <si>
    <t>WageWorks Pretax Transit</t>
  </si>
  <si>
    <t>Federal Withholding</t>
  </si>
  <si>
    <t>State OASDI/Disability - EE</t>
  </si>
  <si>
    <t>State Statewide Transit Tax</t>
  </si>
  <si>
    <t>State Withholding</t>
  </si>
  <si>
    <t>Local WORKERS COMP</t>
  </si>
  <si>
    <t>Federal FICA Med Hospital Ins / EE</t>
  </si>
  <si>
    <t>State Medical Leave Insurance - EE</t>
  </si>
  <si>
    <t>Federal Additional Medicare EE</t>
  </si>
  <si>
    <t>Federal OASDI/Disability - EE</t>
  </si>
  <si>
    <t>State Family Leave Insurance - EE</t>
  </si>
  <si>
    <t>Dependent Care FSA - Fiscal</t>
  </si>
  <si>
    <t>Spouse/Partner Life Insurance</t>
  </si>
  <si>
    <t>Delta Dental</t>
  </si>
  <si>
    <t>Aflac Critical Illness</t>
  </si>
  <si>
    <t>Aetna Dental</t>
  </si>
  <si>
    <t>General Use FSA without HSA</t>
  </si>
  <si>
    <t>Blue Shield</t>
  </si>
  <si>
    <t>401k/Roth Combination</t>
  </si>
  <si>
    <t>Dependent Life</t>
  </si>
  <si>
    <t>Aetna Vision</t>
  </si>
  <si>
    <t>Accident Insurance</t>
  </si>
  <si>
    <t>Guardian Dental</t>
  </si>
  <si>
    <t>Supplemental Life</t>
  </si>
  <si>
    <t>VSP Vision</t>
  </si>
  <si>
    <t>Hospital Indemnity</t>
  </si>
  <si>
    <t>Kaiser HMO Northern CA</t>
  </si>
  <si>
    <t>Supplemental AD and D</t>
  </si>
  <si>
    <t>Net Pay</t>
  </si>
  <si>
    <t>State Unemployment Taxes</t>
  </si>
  <si>
    <t>Federal Unemployment</t>
  </si>
  <si>
    <t>FICA Medicare</t>
  </si>
  <si>
    <t>FICA OASDI</t>
  </si>
  <si>
    <t>FUTA Debt</t>
  </si>
  <si>
    <t>Local Tax Employer</t>
  </si>
  <si>
    <t>Taxes - ER - Totals</t>
  </si>
  <si>
    <t>Long-Term Disability</t>
  </si>
  <si>
    <t>Life and AD&amp;D</t>
  </si>
  <si>
    <t>Life &amp; AD/D multiple of salary</t>
  </si>
  <si>
    <t>Short Term Disability</t>
  </si>
  <si>
    <t>BENEFITS wo 401K</t>
  </si>
  <si>
    <t>401k/Roth-ER</t>
  </si>
  <si>
    <t>Workers Comp Fee - Totals</t>
  </si>
  <si>
    <t>Return Deduction</t>
  </si>
  <si>
    <t>Service Fee</t>
  </si>
  <si>
    <t>Shipping Fee</t>
  </si>
  <si>
    <t>SUI - Employer</t>
  </si>
  <si>
    <t>TOTAL FEES</t>
  </si>
  <si>
    <t>Caba,Brianna</t>
  </si>
  <si>
    <t>00010397095</t>
  </si>
  <si>
    <t>IVF Nurse Coordinator LVN I</t>
  </si>
  <si>
    <t>Medical Staff</t>
  </si>
  <si>
    <t>Spring Fertility San Franci-HQ</t>
  </si>
  <si>
    <t>Semimonthly</t>
  </si>
  <si>
    <t>5853814</t>
  </si>
  <si>
    <t>5856119</t>
  </si>
  <si>
    <t>Brown,Emily Elizabeth</t>
  </si>
  <si>
    <t>00010137584</t>
  </si>
  <si>
    <t>IVF Nurse Coordinator RN II</t>
  </si>
  <si>
    <t>Buckmaster,Roxanne M</t>
  </si>
  <si>
    <t>00010121556</t>
  </si>
  <si>
    <t>Dir. of Clinical Training &amp; QA</t>
  </si>
  <si>
    <t>Remote OR - Roxanne</t>
  </si>
  <si>
    <t>Caponi,Melissa A</t>
  </si>
  <si>
    <t>00002453093</t>
  </si>
  <si>
    <t>Danville (East Bay)</t>
  </si>
  <si>
    <t>Castro,Clara Sweet</t>
  </si>
  <si>
    <t>00010059143</t>
  </si>
  <si>
    <t>ASC Nurse (Float)</t>
  </si>
  <si>
    <t>Sunnyvale, Office</t>
  </si>
  <si>
    <t>Conant,Julia</t>
  </si>
  <si>
    <t>00010397087</t>
  </si>
  <si>
    <t>Reproductive Health Psych.</t>
  </si>
  <si>
    <t>Unassigned Department</t>
  </si>
  <si>
    <t>Crowe,Megan</t>
  </si>
  <si>
    <t>00010230088</t>
  </si>
  <si>
    <t>Remote OR - Megan Crowe, Remot</t>
  </si>
  <si>
    <t>Crytzer,Megan Blake</t>
  </si>
  <si>
    <t>00010415951</t>
  </si>
  <si>
    <t>IVF Nurse Coordinator RN I</t>
  </si>
  <si>
    <t>HQ</t>
  </si>
  <si>
    <t>Clinical</t>
  </si>
  <si>
    <t>Remote NV - Meg Crytzer, Remot</t>
  </si>
  <si>
    <t>Dancheva,Shelby</t>
  </si>
  <si>
    <t>00010176381</t>
  </si>
  <si>
    <t>David,Alexandria Allane S</t>
  </si>
  <si>
    <t>00002529151</t>
  </si>
  <si>
    <t>Lead ASC Nurse</t>
  </si>
  <si>
    <t>Oakland</t>
  </si>
  <si>
    <t>Dean,Ursula J</t>
  </si>
  <si>
    <t>00001906920</t>
  </si>
  <si>
    <t>Nurse Practitioner</t>
  </si>
  <si>
    <t>Dharmasukrit,Onjira</t>
  </si>
  <si>
    <t>00002186159</t>
  </si>
  <si>
    <t>Dovey,Serena Lara Marie</t>
  </si>
  <si>
    <t>00010034147</t>
  </si>
  <si>
    <t>Physician</t>
  </si>
  <si>
    <t>MD</t>
  </si>
  <si>
    <t>Farkas,Sarah Anne</t>
  </si>
  <si>
    <t>00010132951</t>
  </si>
  <si>
    <t>Remote WA - Sarah Farkas</t>
  </si>
  <si>
    <t>5857152</t>
  </si>
  <si>
    <t>Fisher,Thomas Edward</t>
  </si>
  <si>
    <t>00002490017</t>
  </si>
  <si>
    <t>Flores,Bernadette Maisog</t>
  </si>
  <si>
    <t>00010058242</t>
  </si>
  <si>
    <t>ASC Nurse</t>
  </si>
  <si>
    <t>Goyal,Shikha</t>
  </si>
  <si>
    <t>00010277015</t>
  </si>
  <si>
    <t>Physician Assistant</t>
  </si>
  <si>
    <t>Nest</t>
  </si>
  <si>
    <t>5839260</t>
  </si>
  <si>
    <t>Handrahan,Bridget Lynn</t>
  </si>
  <si>
    <t>00010083726</t>
  </si>
  <si>
    <t>Remote VA Bridget H</t>
  </si>
  <si>
    <t>Hanhan,Sereen A</t>
  </si>
  <si>
    <t>00010063052</t>
  </si>
  <si>
    <t>ASC Nurse I</t>
  </si>
  <si>
    <t>Harris,Isiah D</t>
  </si>
  <si>
    <t>00002305756</t>
  </si>
  <si>
    <t>Jensen,Samantha Gesseikoo</t>
  </si>
  <si>
    <t>00010010440</t>
  </si>
  <si>
    <t>Kim,Julia</t>
  </si>
  <si>
    <t>00002591551</t>
  </si>
  <si>
    <t>Krall,Audrey</t>
  </si>
  <si>
    <t>00002495811</t>
  </si>
  <si>
    <t>Le,Sharon</t>
  </si>
  <si>
    <t>00010277019</t>
  </si>
  <si>
    <t>IVF Nurse Coordinator</t>
  </si>
  <si>
    <t>Lee,Malinda</t>
  </si>
  <si>
    <t>00002416719</t>
  </si>
  <si>
    <t>Liu,Tristin</t>
  </si>
  <si>
    <t>00002598363</t>
  </si>
  <si>
    <t>ASC Nurse II</t>
  </si>
  <si>
    <t>Liu,Yan</t>
  </si>
  <si>
    <t>00010229997</t>
  </si>
  <si>
    <t>Marsalli,Lydia</t>
  </si>
  <si>
    <t>00010263992</t>
  </si>
  <si>
    <t>Martinez,Carla</t>
  </si>
  <si>
    <t>00010166396</t>
  </si>
  <si>
    <t>Minjarez,Debra</t>
  </si>
  <si>
    <t>00002044933</t>
  </si>
  <si>
    <t>Director, Provider QA</t>
  </si>
  <si>
    <t>Remote CA - Deb Minjarez, Remo</t>
  </si>
  <si>
    <t>Miranda,Michelle Gonzalez</t>
  </si>
  <si>
    <t>00010131556</t>
  </si>
  <si>
    <t>Moreto,Jessica</t>
  </si>
  <si>
    <t>00010353254</t>
  </si>
  <si>
    <t>Murugappan,Gayathree</t>
  </si>
  <si>
    <t>00010337382</t>
  </si>
  <si>
    <t>Okeigwe,Ijeoma</t>
  </si>
  <si>
    <t>00010105153</t>
  </si>
  <si>
    <t>Pasternak,Monica Cristina</t>
  </si>
  <si>
    <t>00002483760</t>
  </si>
  <si>
    <t>Pettit,Laurel Elizabeth</t>
  </si>
  <si>
    <t>00001892101</t>
  </si>
  <si>
    <t>IVF Nurse Coordinator Lead II</t>
  </si>
  <si>
    <t>Remote FL - Laurel P, Remote</t>
  </si>
  <si>
    <t>Ransom,Melissa</t>
  </si>
  <si>
    <t>00002472185</t>
  </si>
  <si>
    <t>IVF Nurse Coordinator Lead I</t>
  </si>
  <si>
    <t>Subia-Smith,Guillemma Lea</t>
  </si>
  <si>
    <t>00010132462</t>
  </si>
  <si>
    <t>Tashjian,Adriana</t>
  </si>
  <si>
    <t>00010397078</t>
  </si>
  <si>
    <t>Timen,Yelena D</t>
  </si>
  <si>
    <t>00001790004</t>
  </si>
  <si>
    <t>Tran,Nam D</t>
  </si>
  <si>
    <t>00001804091</t>
  </si>
  <si>
    <t>Medical Director</t>
  </si>
  <si>
    <t>Corporate Executive Partner</t>
  </si>
  <si>
    <t>Tung,Roxanne</t>
  </si>
  <si>
    <t>00010320239</t>
  </si>
  <si>
    <t>Urrutia,Rubenia</t>
  </si>
  <si>
    <t>00010226216</t>
  </si>
  <si>
    <t>VanNostrand,Jillian</t>
  </si>
  <si>
    <t>00002384929</t>
  </si>
  <si>
    <t>Wani,Nina</t>
  </si>
  <si>
    <t>00002472180</t>
  </si>
  <si>
    <t>San Francisco SOMA</t>
  </si>
  <si>
    <t>Warznie,Lauren</t>
  </si>
  <si>
    <t>00010245367</t>
  </si>
  <si>
    <t>Weigelt,Alina</t>
  </si>
  <si>
    <t>00010397100</t>
  </si>
  <si>
    <t>Weng,Tiffany</t>
  </si>
  <si>
    <t>00010397092</t>
  </si>
  <si>
    <t>Yanga-Santillan,Christine</t>
  </si>
  <si>
    <t>00010380263</t>
  </si>
  <si>
    <t>Yuen,Victoria Alexandria</t>
  </si>
  <si>
    <t>00002619342</t>
  </si>
  <si>
    <t>Zore,Temeka</t>
  </si>
  <si>
    <t>00010023554</t>
  </si>
  <si>
    <t>Total Client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</si>
</sst>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\$#,##0.00;\(\$#,##0.00\)"/>
    <numFmt numFmtId="166" formatCode="#,##0.00;\(#,##0.00\)"/>
  </numFmts>
  <fonts count="2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5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7%20Payroll%20Date%2006082022-063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Register Excel with Emp"/>
      <sheetName val="Key"/>
    </sheetNames>
    <sheetDataSet>
      <sheetData sheetId="0"/>
      <sheetData sheetId="1">
        <row r="1">
          <cell r="A1" t="str">
            <v>Employee Name</v>
          </cell>
          <cell r="B1" t="str">
            <v>Employee ID</v>
          </cell>
          <cell r="C1" t="str">
            <v>Business Title</v>
          </cell>
          <cell r="D1" t="str">
            <v>LOCATION</v>
          </cell>
          <cell r="E1" t="str">
            <v>SUB_DEPARTMENT</v>
          </cell>
          <cell r="F1" t="str">
            <v>DEPT CODE</v>
          </cell>
        </row>
        <row r="2">
          <cell r="A2" t="str">
            <v>Brown,Emily Elizabeth</v>
          </cell>
          <cell r="B2" t="str">
            <v>00010137584</v>
          </cell>
          <cell r="C2" t="str">
            <v>IVF Nurse Coordinator</v>
          </cell>
          <cell r="D2" t="str">
            <v>SF</v>
          </cell>
          <cell r="E2" t="str">
            <v>Clinical</v>
          </cell>
          <cell r="F2">
            <v>120</v>
          </cell>
        </row>
        <row r="3">
          <cell r="A3" t="str">
            <v>Buckmaster,Roxanne M</v>
          </cell>
          <cell r="B3" t="str">
            <v>00010121556</v>
          </cell>
          <cell r="C3" t="str">
            <v>Dir. of Clinical Training &amp; QA</v>
          </cell>
          <cell r="D3" t="str">
            <v>HQ</v>
          </cell>
          <cell r="E3" t="str">
            <v>HQ</v>
          </cell>
          <cell r="F3">
            <v>120</v>
          </cell>
        </row>
        <row r="4">
          <cell r="A4" t="str">
            <v>Caba,Brianna</v>
          </cell>
          <cell r="B4" t="str">
            <v>00010397095</v>
          </cell>
          <cell r="C4" t="str">
            <v>IVF Nurse Coordinator LVN I</v>
          </cell>
          <cell r="D4" t="str">
            <v>SF</v>
          </cell>
          <cell r="E4" t="str">
            <v>Clinical</v>
          </cell>
          <cell r="F4">
            <v>120</v>
          </cell>
        </row>
        <row r="5">
          <cell r="A5" t="str">
            <v>Caponi,Melissa A</v>
          </cell>
          <cell r="B5" t="str">
            <v>00002453093</v>
          </cell>
          <cell r="C5" t="str">
            <v>IVF Nurse Coordinator</v>
          </cell>
          <cell r="D5" t="str">
            <v>DAN</v>
          </cell>
          <cell r="E5" t="str">
            <v>Clinical</v>
          </cell>
          <cell r="F5">
            <v>120</v>
          </cell>
        </row>
        <row r="6">
          <cell r="A6" t="str">
            <v>Castro,Clara Sweet</v>
          </cell>
          <cell r="B6" t="str">
            <v>00010059143</v>
          </cell>
          <cell r="C6" t="str">
            <v>ASC Nurse (Float)</v>
          </cell>
          <cell r="D6" t="str">
            <v>SF</v>
          </cell>
          <cell r="E6" t="str">
            <v>ASC</v>
          </cell>
          <cell r="F6">
            <v>120</v>
          </cell>
        </row>
        <row r="7">
          <cell r="A7" t="str">
            <v>Conant,Julia</v>
          </cell>
          <cell r="B7" t="str">
            <v>00010397087</v>
          </cell>
          <cell r="C7" t="str">
            <v>Reproductive Health Psych.</v>
          </cell>
          <cell r="D7" t="str">
            <v>SF</v>
          </cell>
          <cell r="E7" t="str">
            <v>MD</v>
          </cell>
          <cell r="F7">
            <v>110</v>
          </cell>
        </row>
        <row r="8">
          <cell r="A8" t="str">
            <v>Crowe,Megan</v>
          </cell>
          <cell r="B8" t="str">
            <v>00010230088</v>
          </cell>
          <cell r="C8" t="str">
            <v>IVF Nurse Coordinator</v>
          </cell>
          <cell r="D8" t="str">
            <v>HQ</v>
          </cell>
          <cell r="E8" t="str">
            <v>Clinical</v>
          </cell>
          <cell r="F8">
            <v>120</v>
          </cell>
        </row>
        <row r="9">
          <cell r="A9" t="str">
            <v>Crowe,Megan</v>
          </cell>
          <cell r="B9" t="str">
            <v>00010230088</v>
          </cell>
          <cell r="C9" t="str">
            <v>IVF Nurse Coordinator RN II</v>
          </cell>
          <cell r="D9" t="str">
            <v>HQ</v>
          </cell>
          <cell r="E9" t="str">
            <v>Clinical</v>
          </cell>
          <cell r="F9">
            <v>120</v>
          </cell>
        </row>
        <row r="10">
          <cell r="A10" t="str">
            <v>Dancheva,Shelby</v>
          </cell>
          <cell r="B10" t="str">
            <v>00010176381</v>
          </cell>
          <cell r="C10" t="str">
            <v>IVF Nurse Coordinator</v>
          </cell>
          <cell r="D10" t="str">
            <v>SV</v>
          </cell>
          <cell r="E10" t="str">
            <v>Clinical</v>
          </cell>
          <cell r="F10">
            <v>120</v>
          </cell>
        </row>
        <row r="11">
          <cell r="A11" t="str">
            <v>David,Alexandria Allane S</v>
          </cell>
          <cell r="B11" t="str">
            <v>00002529151</v>
          </cell>
          <cell r="C11" t="str">
            <v>Lead ASC Nurse</v>
          </cell>
          <cell r="D11" t="str">
            <v>OAK</v>
          </cell>
          <cell r="E11" t="str">
            <v>ASC</v>
          </cell>
          <cell r="F11">
            <v>120</v>
          </cell>
        </row>
        <row r="12">
          <cell r="A12" t="str">
            <v>Dean,Ursula J</v>
          </cell>
          <cell r="B12" t="str">
            <v>00001906920</v>
          </cell>
          <cell r="C12" t="str">
            <v>Nurse Practitioner</v>
          </cell>
          <cell r="D12" t="str">
            <v>SF</v>
          </cell>
          <cell r="E12" t="str">
            <v>Clinical</v>
          </cell>
          <cell r="F12">
            <v>120</v>
          </cell>
        </row>
        <row r="13">
          <cell r="A13" t="str">
            <v>Dharmasukrit,Onjira</v>
          </cell>
          <cell r="B13" t="str">
            <v>00002186159</v>
          </cell>
          <cell r="C13" t="str">
            <v>IVF Nurse Coordinator</v>
          </cell>
          <cell r="D13" t="str">
            <v>SF</v>
          </cell>
          <cell r="E13" t="str">
            <v>Clinical</v>
          </cell>
          <cell r="F13">
            <v>120</v>
          </cell>
        </row>
        <row r="14">
          <cell r="A14" t="str">
            <v>Dovey,Serena Lara Marie</v>
          </cell>
          <cell r="B14" t="str">
            <v>00010034147</v>
          </cell>
          <cell r="C14" t="str">
            <v>Physician</v>
          </cell>
          <cell r="D14" t="str">
            <v>OAK</v>
          </cell>
          <cell r="E14" t="str">
            <v>MD</v>
          </cell>
          <cell r="F14">
            <v>110</v>
          </cell>
        </row>
        <row r="15">
          <cell r="A15" t="str">
            <v>Farkas,Sarah Anne</v>
          </cell>
          <cell r="B15" t="str">
            <v>00010132951</v>
          </cell>
          <cell r="C15" t="str">
            <v>IVF Nurse Coordinator</v>
          </cell>
          <cell r="D15" t="str">
            <v>SF</v>
          </cell>
          <cell r="E15" t="str">
            <v>Clinical</v>
          </cell>
          <cell r="F15">
            <v>120</v>
          </cell>
        </row>
        <row r="16">
          <cell r="A16" t="str">
            <v>Farkas,Sarah Anne</v>
          </cell>
          <cell r="B16" t="str">
            <v>00010132951</v>
          </cell>
          <cell r="C16" t="str">
            <v>IVF Nurse Coordinator RN II</v>
          </cell>
          <cell r="D16" t="str">
            <v>SF</v>
          </cell>
          <cell r="E16" t="str">
            <v>Clinical</v>
          </cell>
          <cell r="F16">
            <v>120</v>
          </cell>
        </row>
        <row r="17">
          <cell r="A17" t="str">
            <v>Fisher,Thomas Edward</v>
          </cell>
          <cell r="B17" t="str">
            <v>00002490017</v>
          </cell>
          <cell r="C17" t="str">
            <v>Physician</v>
          </cell>
          <cell r="D17" t="str">
            <v>OAK</v>
          </cell>
          <cell r="E17" t="str">
            <v>MD</v>
          </cell>
          <cell r="F17">
            <v>110</v>
          </cell>
        </row>
        <row r="18">
          <cell r="A18" t="str">
            <v>Flores,Bernadette Maisog</v>
          </cell>
          <cell r="B18" t="str">
            <v>00010058242</v>
          </cell>
          <cell r="C18" t="str">
            <v>ASC Nurse</v>
          </cell>
          <cell r="D18" t="str">
            <v>SV</v>
          </cell>
          <cell r="E18" t="str">
            <v>ASC</v>
          </cell>
          <cell r="F18">
            <v>120</v>
          </cell>
        </row>
        <row r="19">
          <cell r="A19" t="str">
            <v>Goyal,Shikha</v>
          </cell>
          <cell r="B19" t="str">
            <v>00010277015</v>
          </cell>
          <cell r="C19" t="str">
            <v>Physician Assistant</v>
          </cell>
          <cell r="D19" t="str">
            <v>SF</v>
          </cell>
          <cell r="E19" t="str">
            <v>NEST</v>
          </cell>
          <cell r="F19">
            <v>120</v>
          </cell>
        </row>
        <row r="20">
          <cell r="A20" t="str">
            <v>Handrahan,Bridget Lynn</v>
          </cell>
          <cell r="B20" t="str">
            <v>00010083726</v>
          </cell>
          <cell r="C20" t="str">
            <v>IVF Nurse Coordinator</v>
          </cell>
          <cell r="D20" t="str">
            <v>HQ</v>
          </cell>
          <cell r="E20" t="str">
            <v>Clinical</v>
          </cell>
          <cell r="F20">
            <v>120</v>
          </cell>
        </row>
        <row r="21">
          <cell r="A21" t="str">
            <v>Hanhan,Sereen A</v>
          </cell>
          <cell r="B21" t="str">
            <v>00010063052</v>
          </cell>
          <cell r="C21" t="str">
            <v>ASC Nurse</v>
          </cell>
          <cell r="D21" t="str">
            <v>SV</v>
          </cell>
          <cell r="E21" t="str">
            <v>ASC</v>
          </cell>
          <cell r="F21">
            <v>120</v>
          </cell>
        </row>
        <row r="22">
          <cell r="A22" t="str">
            <v>Hanhan,Sereen A</v>
          </cell>
          <cell r="B22" t="str">
            <v>00010063052</v>
          </cell>
          <cell r="C22" t="str">
            <v>ASC Nurse I</v>
          </cell>
          <cell r="D22" t="str">
            <v>SV</v>
          </cell>
          <cell r="E22" t="str">
            <v>ASC</v>
          </cell>
          <cell r="F22">
            <v>120</v>
          </cell>
        </row>
        <row r="23">
          <cell r="A23" t="str">
            <v>Harris,Isiah D</v>
          </cell>
          <cell r="B23" t="str">
            <v>00002305756</v>
          </cell>
          <cell r="C23" t="str">
            <v>Physician</v>
          </cell>
          <cell r="D23" t="str">
            <v>SV</v>
          </cell>
          <cell r="E23" t="str">
            <v>MD</v>
          </cell>
          <cell r="F23">
            <v>110</v>
          </cell>
        </row>
        <row r="24">
          <cell r="A24" t="str">
            <v>Hendrickson,Emily Jessica</v>
          </cell>
          <cell r="B24" t="str">
            <v>00010349097</v>
          </cell>
          <cell r="C24" t="str">
            <v>IVF Nurse Coordinator</v>
          </cell>
          <cell r="D24" t="str">
            <v>SV</v>
          </cell>
          <cell r="E24" t="str">
            <v>Clinical</v>
          </cell>
          <cell r="F24">
            <v>120</v>
          </cell>
        </row>
        <row r="25">
          <cell r="A25" t="str">
            <v>Jensen,Samantha Gesseikoo</v>
          </cell>
          <cell r="B25" t="str">
            <v>00010010440</v>
          </cell>
          <cell r="C25" t="str">
            <v>IVF Nurse Coordinator</v>
          </cell>
          <cell r="D25" t="str">
            <v>OAK</v>
          </cell>
          <cell r="E25" t="str">
            <v>Clinical</v>
          </cell>
          <cell r="F25">
            <v>120</v>
          </cell>
        </row>
        <row r="26">
          <cell r="A26" t="str">
            <v>Kim,Julia</v>
          </cell>
          <cell r="B26" t="str">
            <v>00002591551</v>
          </cell>
          <cell r="C26" t="str">
            <v>Physician</v>
          </cell>
          <cell r="D26" t="str">
            <v>SF</v>
          </cell>
          <cell r="E26" t="str">
            <v>MD</v>
          </cell>
          <cell r="F26">
            <v>110</v>
          </cell>
        </row>
        <row r="27">
          <cell r="A27" t="str">
            <v>Krall,Audrey</v>
          </cell>
          <cell r="B27" t="str">
            <v>00002495811</v>
          </cell>
          <cell r="C27" t="str">
            <v>Nurse Practitioner</v>
          </cell>
          <cell r="D27" t="str">
            <v>SF</v>
          </cell>
          <cell r="E27" t="str">
            <v>Clinical</v>
          </cell>
          <cell r="F27">
            <v>120</v>
          </cell>
        </row>
        <row r="28">
          <cell r="A28" t="str">
            <v>Le,Sharon</v>
          </cell>
          <cell r="B28" t="str">
            <v>00010277019</v>
          </cell>
          <cell r="C28" t="str">
            <v>IVF Nurse Coordinator</v>
          </cell>
          <cell r="D28" t="str">
            <v>SF</v>
          </cell>
          <cell r="E28" t="str">
            <v>Clinical</v>
          </cell>
          <cell r="F28">
            <v>120</v>
          </cell>
        </row>
        <row r="29">
          <cell r="A29" t="str">
            <v>Lee,Malinda</v>
          </cell>
          <cell r="B29" t="str">
            <v>00002416719</v>
          </cell>
          <cell r="C29" t="str">
            <v>Physician</v>
          </cell>
          <cell r="D29" t="str">
            <v>SV</v>
          </cell>
          <cell r="E29" t="str">
            <v>MD</v>
          </cell>
          <cell r="F29">
            <v>110</v>
          </cell>
        </row>
        <row r="30">
          <cell r="A30" t="str">
            <v>Liu,Tristin</v>
          </cell>
          <cell r="B30" t="str">
            <v>00002598363</v>
          </cell>
          <cell r="C30" t="str">
            <v>ASC Nurse</v>
          </cell>
          <cell r="D30" t="str">
            <v>OAK</v>
          </cell>
          <cell r="E30" t="str">
            <v>ASC</v>
          </cell>
          <cell r="F30">
            <v>120</v>
          </cell>
        </row>
        <row r="31">
          <cell r="A31" t="str">
            <v>Liu,Tristin</v>
          </cell>
          <cell r="B31" t="str">
            <v>00002598363</v>
          </cell>
          <cell r="C31" t="str">
            <v>ASC Nurse II</v>
          </cell>
          <cell r="D31" t="str">
            <v>OAK</v>
          </cell>
          <cell r="E31" t="str">
            <v>ASC</v>
          </cell>
          <cell r="F31">
            <v>120</v>
          </cell>
        </row>
        <row r="32">
          <cell r="A32" t="str">
            <v>Liu,Yan</v>
          </cell>
          <cell r="B32" t="str">
            <v>00010229997</v>
          </cell>
          <cell r="C32" t="str">
            <v>IVF Nurse Coordinator</v>
          </cell>
          <cell r="D32" t="str">
            <v>SV</v>
          </cell>
          <cell r="E32" t="str">
            <v>Clinical</v>
          </cell>
          <cell r="F32">
            <v>120</v>
          </cell>
        </row>
        <row r="33">
          <cell r="A33" t="str">
            <v>Marsalli,Lydia</v>
          </cell>
          <cell r="B33" t="str">
            <v>00010263992</v>
          </cell>
          <cell r="C33" t="str">
            <v>Nurse Practitioner</v>
          </cell>
          <cell r="D33" t="str">
            <v>SV</v>
          </cell>
          <cell r="E33" t="str">
            <v>Clinical</v>
          </cell>
          <cell r="F33">
            <v>120</v>
          </cell>
        </row>
        <row r="34">
          <cell r="A34" t="str">
            <v>Martinez,Carla</v>
          </cell>
          <cell r="B34" t="str">
            <v>00010166396</v>
          </cell>
          <cell r="C34" t="str">
            <v>IVF Nurse Coordinator</v>
          </cell>
          <cell r="D34" t="str">
            <v>SV</v>
          </cell>
          <cell r="E34" t="str">
            <v>Clinical</v>
          </cell>
          <cell r="F34">
            <v>120</v>
          </cell>
        </row>
        <row r="35">
          <cell r="A35" t="str">
            <v>Minjarez,Debra</v>
          </cell>
          <cell r="B35" t="str">
            <v>00002044933</v>
          </cell>
          <cell r="C35" t="str">
            <v>Director, Provider QA</v>
          </cell>
          <cell r="D35" t="str">
            <v>HQ</v>
          </cell>
          <cell r="E35" t="str">
            <v>MD</v>
          </cell>
          <cell r="F35">
            <v>110</v>
          </cell>
        </row>
        <row r="36">
          <cell r="A36" t="str">
            <v>Miranda,Michelle Gonzalez</v>
          </cell>
          <cell r="B36" t="str">
            <v>00010131556</v>
          </cell>
          <cell r="C36" t="str">
            <v>IVF Nurse Coordinator</v>
          </cell>
          <cell r="D36" t="str">
            <v>SV</v>
          </cell>
          <cell r="E36" t="str">
            <v>Clinical</v>
          </cell>
          <cell r="F36">
            <v>120</v>
          </cell>
        </row>
        <row r="37">
          <cell r="A37" t="str">
            <v>Moreto,Jessica</v>
          </cell>
          <cell r="B37" t="str">
            <v>00010353254</v>
          </cell>
          <cell r="C37" t="str">
            <v>IVF Nurse Coordinator</v>
          </cell>
          <cell r="D37" t="str">
            <v>SV</v>
          </cell>
          <cell r="E37" t="str">
            <v>Clinical</v>
          </cell>
          <cell r="F37">
            <v>120</v>
          </cell>
        </row>
        <row r="38">
          <cell r="A38" t="str">
            <v>Murugappan,Gayathree</v>
          </cell>
          <cell r="B38" t="str">
            <v>00010337382</v>
          </cell>
          <cell r="C38" t="str">
            <v>Physician</v>
          </cell>
          <cell r="D38" t="str">
            <v>SV</v>
          </cell>
          <cell r="E38" t="str">
            <v>MD</v>
          </cell>
          <cell r="F38">
            <v>110</v>
          </cell>
        </row>
        <row r="39">
          <cell r="A39" t="str">
            <v>Okeigwe,Ijeoma</v>
          </cell>
          <cell r="B39" t="str">
            <v>00010105153</v>
          </cell>
          <cell r="C39" t="str">
            <v>Physician</v>
          </cell>
          <cell r="D39" t="str">
            <v>OAK</v>
          </cell>
          <cell r="E39" t="str">
            <v>MD</v>
          </cell>
          <cell r="F39">
            <v>110</v>
          </cell>
        </row>
        <row r="40">
          <cell r="A40" t="str">
            <v>Pasternak,Monica Cristina</v>
          </cell>
          <cell r="B40" t="str">
            <v>00002483760</v>
          </cell>
          <cell r="C40" t="str">
            <v>Physician</v>
          </cell>
          <cell r="D40" t="str">
            <v>SF</v>
          </cell>
          <cell r="E40" t="str">
            <v>MD</v>
          </cell>
          <cell r="F40">
            <v>110</v>
          </cell>
        </row>
        <row r="41">
          <cell r="A41" t="str">
            <v>Pettit,Laurel Elizabeth</v>
          </cell>
          <cell r="B41" t="str">
            <v>00001892101</v>
          </cell>
          <cell r="C41" t="str">
            <v>IVF Nurse Coordinator Lead II</v>
          </cell>
          <cell r="D41" t="str">
            <v>SF</v>
          </cell>
          <cell r="E41" t="str">
            <v>Clinical</v>
          </cell>
          <cell r="F41">
            <v>120</v>
          </cell>
        </row>
        <row r="42">
          <cell r="A42" t="str">
            <v>Ransom,Melissa</v>
          </cell>
          <cell r="B42" t="str">
            <v>00002472185</v>
          </cell>
          <cell r="C42" t="str">
            <v>IVF Nurse Coordinator Lead I</v>
          </cell>
          <cell r="D42" t="str">
            <v>OAK</v>
          </cell>
          <cell r="E42" t="str">
            <v>Clinical</v>
          </cell>
          <cell r="F42">
            <v>120</v>
          </cell>
        </row>
        <row r="43">
          <cell r="A43" t="str">
            <v>Steinebrunner,Heidi Erica</v>
          </cell>
          <cell r="B43" t="str">
            <v>00010115499</v>
          </cell>
          <cell r="C43" t="str">
            <v>Lead ASC Nurse</v>
          </cell>
          <cell r="D43" t="str">
            <v>SV</v>
          </cell>
          <cell r="E43" t="str">
            <v>ASC</v>
          </cell>
          <cell r="F43">
            <v>120</v>
          </cell>
        </row>
        <row r="44">
          <cell r="A44" t="str">
            <v>Subia-Smith,Guillemma Lea</v>
          </cell>
          <cell r="B44" t="str">
            <v>00010132462</v>
          </cell>
          <cell r="C44" t="str">
            <v>IVF Nurse Coordinator</v>
          </cell>
          <cell r="D44" t="str">
            <v>SV</v>
          </cell>
          <cell r="E44" t="str">
            <v>Clinical</v>
          </cell>
          <cell r="F44">
            <v>120</v>
          </cell>
        </row>
        <row r="45">
          <cell r="A45" t="str">
            <v>Subia-Smith,Guillemma Lea</v>
          </cell>
          <cell r="B45" t="str">
            <v>00010132462</v>
          </cell>
          <cell r="C45" t="str">
            <v>IVF Nurse Coordinator RN II</v>
          </cell>
          <cell r="D45" t="str">
            <v>SV</v>
          </cell>
          <cell r="E45" t="str">
            <v>Clinical</v>
          </cell>
          <cell r="F45">
            <v>120</v>
          </cell>
        </row>
        <row r="46">
          <cell r="A46" t="str">
            <v>Tashjian,Adriana</v>
          </cell>
          <cell r="B46" t="str">
            <v>00010397078</v>
          </cell>
          <cell r="C46" t="str">
            <v>ASC Nurse I</v>
          </cell>
          <cell r="D46" t="str">
            <v>SF</v>
          </cell>
          <cell r="E46" t="str">
            <v>ASC</v>
          </cell>
          <cell r="F46">
            <v>120</v>
          </cell>
        </row>
        <row r="47">
          <cell r="A47" t="str">
            <v>Timen,Yelena D</v>
          </cell>
          <cell r="B47" t="str">
            <v>00001790004</v>
          </cell>
          <cell r="C47" t="str">
            <v>IVF Nurse Coordinator</v>
          </cell>
          <cell r="D47" t="str">
            <v>SF</v>
          </cell>
          <cell r="E47" t="str">
            <v>Clinical</v>
          </cell>
          <cell r="F47">
            <v>120</v>
          </cell>
        </row>
        <row r="48">
          <cell r="A48" t="str">
            <v>Tran,Nam D</v>
          </cell>
          <cell r="B48" t="str">
            <v>00001804091</v>
          </cell>
          <cell r="C48" t="str">
            <v>Medical Director</v>
          </cell>
          <cell r="D48" t="str">
            <v>SF</v>
          </cell>
          <cell r="E48" t="str">
            <v>MD</v>
          </cell>
          <cell r="F48">
            <v>110</v>
          </cell>
        </row>
        <row r="49">
          <cell r="A49" t="str">
            <v>Tung,Roxanne</v>
          </cell>
          <cell r="B49" t="str">
            <v>00010320239</v>
          </cell>
          <cell r="C49" t="str">
            <v>ASC Nurse</v>
          </cell>
          <cell r="D49" t="str">
            <v>SF</v>
          </cell>
          <cell r="E49" t="str">
            <v>ASC</v>
          </cell>
          <cell r="F49">
            <v>120</v>
          </cell>
        </row>
        <row r="50">
          <cell r="A50" t="str">
            <v>Tung,Roxanne</v>
          </cell>
          <cell r="B50" t="str">
            <v>00010320239</v>
          </cell>
          <cell r="C50" t="str">
            <v>ASC Nurse I</v>
          </cell>
          <cell r="D50" t="str">
            <v>SF</v>
          </cell>
          <cell r="E50" t="str">
            <v>ASC</v>
          </cell>
          <cell r="F50">
            <v>120</v>
          </cell>
        </row>
        <row r="51">
          <cell r="A51" t="str">
            <v>Urrutia,Rubenia</v>
          </cell>
          <cell r="B51" t="str">
            <v>00010226216</v>
          </cell>
          <cell r="C51" t="str">
            <v>IVF Nurse Coordinator</v>
          </cell>
          <cell r="D51" t="str">
            <v>SF</v>
          </cell>
          <cell r="E51" t="str">
            <v>Clinical</v>
          </cell>
          <cell r="F51">
            <v>120</v>
          </cell>
        </row>
        <row r="52">
          <cell r="A52" t="str">
            <v>VanNostrand,Jillian</v>
          </cell>
          <cell r="B52" t="str">
            <v>00002384929</v>
          </cell>
          <cell r="C52" t="str">
            <v>IVF Nurse Coordinator Lead I</v>
          </cell>
          <cell r="D52" t="str">
            <v>SV</v>
          </cell>
          <cell r="E52" t="str">
            <v>Clinical</v>
          </cell>
          <cell r="F52">
            <v>120</v>
          </cell>
        </row>
        <row r="53">
          <cell r="A53" t="str">
            <v>Vaughn,Sara Josephine</v>
          </cell>
          <cell r="B53" t="str">
            <v>00002339420</v>
          </cell>
          <cell r="C53" t="str">
            <v>Physician</v>
          </cell>
          <cell r="D53" t="str">
            <v>SV</v>
          </cell>
          <cell r="E53" t="str">
            <v>MD</v>
          </cell>
          <cell r="F53">
            <v>110</v>
          </cell>
        </row>
        <row r="54">
          <cell r="A54" t="str">
            <v>Wani,Nina</v>
          </cell>
          <cell r="B54" t="str">
            <v>00002472180</v>
          </cell>
          <cell r="C54" t="str">
            <v>IVF Nurse Coordinator</v>
          </cell>
          <cell r="D54" t="str">
            <v>SOMA</v>
          </cell>
          <cell r="E54" t="str">
            <v>Clinical</v>
          </cell>
          <cell r="F54">
            <v>120</v>
          </cell>
        </row>
        <row r="55">
          <cell r="A55" t="str">
            <v>Warznie,Lauren</v>
          </cell>
          <cell r="B55" t="str">
            <v>00010245367</v>
          </cell>
          <cell r="C55" t="str">
            <v>Physician Assistant</v>
          </cell>
          <cell r="D55" t="str">
            <v>OAK</v>
          </cell>
          <cell r="E55" t="str">
            <v>Clinical</v>
          </cell>
          <cell r="F55">
            <v>120</v>
          </cell>
        </row>
        <row r="56">
          <cell r="A56" t="str">
            <v>Weigelt,Alina</v>
          </cell>
          <cell r="B56" t="str">
            <v>00010397100</v>
          </cell>
          <cell r="C56" t="str">
            <v>ASC Nurse I</v>
          </cell>
          <cell r="D56" t="str">
            <v>OAK</v>
          </cell>
          <cell r="E56" t="str">
            <v>ASC</v>
          </cell>
          <cell r="F56">
            <v>120</v>
          </cell>
        </row>
        <row r="57">
          <cell r="A57" t="str">
            <v>Weng,Tiffany</v>
          </cell>
          <cell r="B57" t="str">
            <v>00010397092</v>
          </cell>
          <cell r="C57" t="str">
            <v>IVF Nurse Coordinator</v>
          </cell>
          <cell r="D57" t="str">
            <v>OAK</v>
          </cell>
          <cell r="E57" t="str">
            <v>Clinical</v>
          </cell>
          <cell r="F57">
            <v>120</v>
          </cell>
        </row>
        <row r="58">
          <cell r="A58" t="str">
            <v>Yanga-Santillan,Christine</v>
          </cell>
          <cell r="B58" t="str">
            <v>00010380263</v>
          </cell>
          <cell r="C58" t="str">
            <v>IVF Nurse Coordinator</v>
          </cell>
          <cell r="D58" t="str">
            <v>SF</v>
          </cell>
          <cell r="E58" t="str">
            <v>Clinical</v>
          </cell>
          <cell r="F58">
            <v>120</v>
          </cell>
        </row>
        <row r="59">
          <cell r="A59" t="str">
            <v>Yuen,Victoria Alexandria</v>
          </cell>
          <cell r="B59" t="str">
            <v>00002619342</v>
          </cell>
          <cell r="C59" t="str">
            <v>ASC Nurse</v>
          </cell>
          <cell r="D59" t="str">
            <v>SF</v>
          </cell>
          <cell r="E59" t="str">
            <v>ASC</v>
          </cell>
          <cell r="F59">
            <v>120</v>
          </cell>
        </row>
        <row r="60">
          <cell r="A60" t="str">
            <v>Yuen,Victoria Alexandria</v>
          </cell>
          <cell r="B60" t="str">
            <v>00002619342</v>
          </cell>
          <cell r="C60" t="str">
            <v>ASC Nurse II</v>
          </cell>
          <cell r="D60" t="str">
            <v>SF</v>
          </cell>
          <cell r="E60" t="str">
            <v>ASC</v>
          </cell>
          <cell r="F60">
            <v>120</v>
          </cell>
        </row>
        <row r="61">
          <cell r="A61" t="str">
            <v>Zore,Temeka</v>
          </cell>
          <cell r="B61" t="str">
            <v>00010023554</v>
          </cell>
          <cell r="C61" t="str">
            <v>Physician</v>
          </cell>
          <cell r="D61" t="str">
            <v>SF</v>
          </cell>
          <cell r="E61" t="str">
            <v>MD</v>
          </cell>
          <cell r="F61">
            <v>110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5AC1-6B2C-476D-8413-BF002CA52BCF}">
  <sheetPr filterMode="1"/>
  <dimension ref="A1:DN55"/>
  <sheetViews>
    <sheetView tabSelected="1" zoomScale="85" zoomScaleNormal="85" workbookViewId="0">
      <pane ySplit="1" topLeftCell="A2" activePane="bottomLeft" state="frozen"/>
      <selection pane="bottomLeft" activeCell="A27" sqref="A27"/>
    </sheetView>
  </sheetViews>
  <sheetFormatPr defaultRowHeight="14.5" x14ac:dyDescent="0.35"/>
  <cols>
    <col min="1" max="1" width="46.26953125" customWidth="1"/>
    <col min="2" max="2" width="16" customWidth="1"/>
    <col min="3" max="6" width="27.81640625" customWidth="1"/>
    <col min="7" max="7" width="27.1796875" customWidth="1"/>
    <col min="8" max="8" width="33" customWidth="1"/>
    <col min="9" max="9" width="34" customWidth="1"/>
    <col min="10" max="10" width="15.54296875" customWidth="1"/>
    <col min="11" max="11" width="13.26953125" customWidth="1"/>
    <col min="12" max="12" width="12.54296875" customWidth="1"/>
    <col min="13" max="19" width="18" customWidth="1"/>
    <col min="20" max="20" width="19.26953125" customWidth="1"/>
    <col min="21" max="21" width="24" customWidth="1"/>
    <col min="22" max="22" width="21.81640625" customWidth="1"/>
    <col min="23" max="23" width="20.7265625" customWidth="1"/>
    <col min="24" max="24" width="25.7265625" customWidth="1"/>
    <col min="25" max="25" width="23.26953125" customWidth="1"/>
    <col min="26" max="26" width="25.7265625" customWidth="1"/>
    <col min="27" max="27" width="14.7265625" customWidth="1"/>
    <col min="28" max="28" width="23.26953125" customWidth="1"/>
    <col min="29" max="29" width="9.54296875" customWidth="1"/>
    <col min="30" max="30" width="22.7265625" customWidth="1"/>
    <col min="31" max="31" width="21.81640625" customWidth="1"/>
    <col min="32" max="32" width="14.7265625" customWidth="1"/>
    <col min="33" max="33" width="18.26953125" customWidth="1"/>
    <col min="34" max="34" width="27" customWidth="1"/>
    <col min="35" max="35" width="29.81640625" customWidth="1"/>
    <col min="36" max="36" width="23.1796875" customWidth="1"/>
    <col min="37" max="37" width="15.7265625" customWidth="1"/>
    <col min="38" max="38" width="22.7265625" customWidth="1"/>
    <col min="39" max="39" width="16.54296875" customWidth="1"/>
    <col min="40" max="40" width="10.453125" customWidth="1"/>
    <col min="41" max="41" width="27.81640625" customWidth="1"/>
    <col min="42" max="42" width="30.7265625" customWidth="1"/>
    <col min="43" max="43" width="26.453125" customWidth="1"/>
    <col min="44" max="44" width="23.453125" customWidth="1"/>
    <col min="45" max="46" width="15.54296875" customWidth="1"/>
    <col min="47" max="47" width="19.26953125" customWidth="1"/>
    <col min="48" max="48" width="24.26953125" customWidth="1"/>
    <col min="49" max="49" width="24" customWidth="1"/>
    <col min="50" max="50" width="13.453125" customWidth="1"/>
    <col min="51" max="51" width="9.7265625" customWidth="1"/>
    <col min="52" max="52" width="25" customWidth="1"/>
    <col min="53" max="53" width="9.453125" customWidth="1"/>
    <col min="54" max="54" width="18.453125" customWidth="1"/>
    <col min="55" max="55" width="22.1796875" customWidth="1"/>
    <col min="56" max="56" width="9.7265625" customWidth="1"/>
    <col min="57" max="57" width="10.7265625" customWidth="1"/>
    <col min="58" max="58" width="17" customWidth="1"/>
    <col min="59" max="59" width="18.26953125" customWidth="1"/>
    <col min="60" max="60" width="20.7265625" customWidth="1"/>
    <col min="61" max="61" width="17.7265625" customWidth="1"/>
    <col min="62" max="62" width="33.453125" customWidth="1"/>
    <col min="63" max="63" width="25.453125" customWidth="1"/>
    <col min="64" max="64" width="19.453125" customWidth="1"/>
    <col min="65" max="65" width="25.54296875" customWidth="1"/>
    <col min="66" max="66" width="26.453125" customWidth="1"/>
    <col min="67" max="67" width="17.453125" customWidth="1"/>
    <col min="68" max="68" width="21.7265625" customWidth="1"/>
    <col min="69" max="69" width="32.453125" customWidth="1"/>
    <col min="70" max="70" width="33.26953125" customWidth="1"/>
    <col min="71" max="71" width="29.54296875" customWidth="1"/>
    <col min="72" max="72" width="27.54296875" customWidth="1"/>
    <col min="73" max="73" width="32.26953125" customWidth="1"/>
    <col min="74" max="74" width="27.1796875" customWidth="1"/>
    <col min="75" max="75" width="28.54296875" customWidth="1"/>
    <col min="76" max="76" width="12.54296875" customWidth="1"/>
    <col min="77" max="77" width="18.81640625" customWidth="1"/>
    <col min="78" max="78" width="13.1796875" customWidth="1"/>
    <col min="79" max="79" width="28.26953125" customWidth="1"/>
    <col min="80" max="80" width="11.26953125" customWidth="1"/>
    <col min="81" max="81" width="22.7265625" customWidth="1"/>
    <col min="82" max="82" width="15.1796875" customWidth="1"/>
    <col min="83" max="83" width="12.54296875" customWidth="1"/>
    <col min="84" max="84" width="18.54296875" customWidth="1"/>
    <col min="85" max="85" width="16.1796875" customWidth="1"/>
    <col min="86" max="86" width="17.7265625" customWidth="1"/>
    <col min="87" max="87" width="10.7265625" customWidth="1"/>
    <col min="88" max="88" width="18.26953125" customWidth="1"/>
    <col min="89" max="89" width="23.54296875" customWidth="1"/>
    <col min="90" max="90" width="23" customWidth="1"/>
    <col min="91" max="91" width="10.453125" customWidth="1"/>
    <col min="92" max="92" width="26.54296875" customWidth="1"/>
    <col min="93" max="93" width="22.54296875" customWidth="1"/>
    <col min="94" max="94" width="14.1796875" customWidth="1"/>
    <col min="95" max="95" width="11.54296875" customWidth="1"/>
    <col min="96" max="96" width="10.7265625" customWidth="1"/>
    <col min="97" max="97" width="19" customWidth="1"/>
    <col min="98" max="98" width="19" style="1" customWidth="1"/>
    <col min="99" max="99" width="11.26953125" customWidth="1"/>
    <col min="100" max="100" width="13.1796875" customWidth="1"/>
    <col min="101" max="101" width="23.54296875" customWidth="1"/>
    <col min="102" max="102" width="20" customWidth="1"/>
    <col min="103" max="103" width="16.1796875" customWidth="1"/>
    <col min="104" max="104" width="10.7265625" customWidth="1"/>
    <col min="105" max="105" width="14.453125" customWidth="1"/>
    <col min="106" max="107" width="12.54296875" customWidth="1"/>
    <col min="108" max="108" width="28.26953125" customWidth="1"/>
    <col min="109" max="110" width="20.453125" customWidth="1"/>
    <col min="111" max="111" width="22.7265625" customWidth="1"/>
    <col min="112" max="112" width="20.7265625" customWidth="1"/>
    <col min="113" max="113" width="17.26953125" customWidth="1"/>
    <col min="114" max="114" width="11.7265625" customWidth="1"/>
    <col min="115" max="115" width="12.81640625" customWidth="1"/>
    <col min="116" max="117" width="14.7265625" customWidth="1"/>
    <col min="118" max="118" width="11.26953125" customWidth="1"/>
  </cols>
  <sheetData>
    <row r="1" spans="1:1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17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s="1" t="s">
        <v>96</v>
      </c>
      <c r="CU1" t="s">
        <v>78</v>
      </c>
      <c r="CV1" t="s">
        <v>76</v>
      </c>
      <c r="CW1" t="s">
        <v>87</v>
      </c>
      <c r="CX1" t="s">
        <v>97</v>
      </c>
      <c r="CY1" t="s">
        <v>83</v>
      </c>
      <c r="CZ1" t="s">
        <v>85</v>
      </c>
      <c r="DA1" t="s">
        <v>98</v>
      </c>
      <c r="DB1" t="s">
        <v>74</v>
      </c>
      <c r="DC1" t="s">
        <v>81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253</v>
      </c>
    </row>
    <row r="2" spans="1:118" hidden="1" x14ac:dyDescent="0.35">
      <c r="A2" t="s">
        <v>109</v>
      </c>
      <c r="B2" t="s">
        <v>110</v>
      </c>
      <c r="C2" t="s">
        <v>111</v>
      </c>
      <c r="D2" t="str">
        <f>VLOOKUP(A2,[1]Key!$A$1:$F$61,4,FALSE)</f>
        <v>SF</v>
      </c>
      <c r="E2" t="str">
        <f>VLOOKUP(A2,[1]Key!$A$1:$F$61,5,FALSE)</f>
        <v>Clinical</v>
      </c>
      <c r="F2">
        <f>VLOOKUP(A2,[1]Key!$A$1:$F$61,6,FALSE)</f>
        <v>120</v>
      </c>
      <c r="G2" t="s">
        <v>112</v>
      </c>
      <c r="H2" t="s">
        <v>113</v>
      </c>
      <c r="I2" t="s">
        <v>114</v>
      </c>
      <c r="J2" t="s">
        <v>115</v>
      </c>
      <c r="K2" s="2">
        <v>44727</v>
      </c>
      <c r="L2" s="2">
        <v>44734</v>
      </c>
      <c r="M2" s="3">
        <v>0</v>
      </c>
      <c r="N2" s="3">
        <f>M2-O2-P2-Q2-R2-S2</f>
        <v>0</v>
      </c>
      <c r="O2" s="3">
        <f>Y2</f>
        <v>0</v>
      </c>
      <c r="P2" s="3">
        <v>0</v>
      </c>
      <c r="Q2" s="3">
        <f>BA2</f>
        <v>0</v>
      </c>
      <c r="R2" s="3">
        <f>BC2</f>
        <v>0</v>
      </c>
      <c r="S2" s="3">
        <v>0</v>
      </c>
      <c r="T2" s="4">
        <v>0</v>
      </c>
      <c r="U2" s="3"/>
      <c r="V2" s="3">
        <v>0</v>
      </c>
      <c r="W2" s="4">
        <v>0</v>
      </c>
      <c r="X2" s="3"/>
      <c r="Y2" s="3">
        <v>0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>
        <v>0</v>
      </c>
      <c r="CN2" s="3">
        <v>0</v>
      </c>
      <c r="CO2" s="3"/>
      <c r="CP2" s="3"/>
      <c r="CQ2" s="3"/>
      <c r="CR2" s="3"/>
      <c r="CS2" s="3"/>
      <c r="CT2" s="5">
        <f>SUM(CN2:CS2)</f>
        <v>0</v>
      </c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>
        <f>SUM(CU2:DE2)</f>
        <v>0</v>
      </c>
      <c r="DG2" s="3"/>
      <c r="DH2" s="3"/>
      <c r="DI2" s="3"/>
      <c r="DJ2" s="3"/>
      <c r="DK2" s="3"/>
      <c r="DL2" s="3">
        <v>311.76</v>
      </c>
      <c r="DM2" s="3">
        <f>SUM(DI2:DL2)</f>
        <v>311.76</v>
      </c>
      <c r="DN2" s="3">
        <v>311.76</v>
      </c>
    </row>
    <row r="3" spans="1:118" hidden="1" x14ac:dyDescent="0.35">
      <c r="A3" t="s">
        <v>109</v>
      </c>
      <c r="B3" t="s">
        <v>110</v>
      </c>
      <c r="C3" t="s">
        <v>111</v>
      </c>
      <c r="D3" t="str">
        <f>VLOOKUP(A3,[1]Key!$A$1:$F$61,4,FALSE)</f>
        <v>SF</v>
      </c>
      <c r="E3" t="str">
        <f>VLOOKUP(A3,[1]Key!$A$1:$F$61,5,FALSE)</f>
        <v>Clinical</v>
      </c>
      <c r="F3">
        <f>VLOOKUP(A3,[1]Key!$A$1:$F$61,6,FALSE)</f>
        <v>120</v>
      </c>
      <c r="G3" t="s">
        <v>112</v>
      </c>
      <c r="H3" t="s">
        <v>113</v>
      </c>
      <c r="I3" t="s">
        <v>114</v>
      </c>
      <c r="J3" t="s">
        <v>116</v>
      </c>
      <c r="K3" s="2">
        <v>44727</v>
      </c>
      <c r="L3" s="2">
        <v>44734</v>
      </c>
      <c r="M3" s="3">
        <v>0</v>
      </c>
      <c r="N3" s="3">
        <f t="shared" ref="N3:N55" si="0">M3-O3-P3-Q3-BC3</f>
        <v>0</v>
      </c>
      <c r="O3" s="3">
        <f t="shared" ref="O3:O55" si="1">Y3</f>
        <v>0</v>
      </c>
      <c r="P3" s="3">
        <v>0</v>
      </c>
      <c r="Q3" s="3">
        <f t="shared" ref="Q3:Q55" si="2">BA3</f>
        <v>0</v>
      </c>
      <c r="R3" s="3">
        <f t="shared" ref="R3:R55" si="3">BC3</f>
        <v>0</v>
      </c>
      <c r="S3" s="3">
        <v>0</v>
      </c>
      <c r="T3" s="4">
        <v>0</v>
      </c>
      <c r="U3" s="3"/>
      <c r="V3" s="3">
        <v>0</v>
      </c>
      <c r="W3" s="4">
        <v>0</v>
      </c>
      <c r="X3" s="3"/>
      <c r="Y3" s="3">
        <v>0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>
        <v>0</v>
      </c>
      <c r="CN3" s="3"/>
      <c r="CO3" s="3"/>
      <c r="CP3" s="3"/>
      <c r="CQ3" s="3"/>
      <c r="CR3" s="3"/>
      <c r="CS3" s="3"/>
      <c r="CT3" s="5">
        <f t="shared" ref="CT3:CT55" si="4">SUM(CN3:CS3)</f>
        <v>0</v>
      </c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>
        <f t="shared" ref="DF3:DF55" si="5">SUM(CU3:DE3)</f>
        <v>0</v>
      </c>
      <c r="DG3" s="3"/>
      <c r="DH3" s="3"/>
      <c r="DI3" s="3"/>
      <c r="DJ3" s="3"/>
      <c r="DK3" s="3">
        <v>15</v>
      </c>
      <c r="DL3" s="3"/>
      <c r="DM3" s="3">
        <f t="shared" ref="DM3:DM55" si="6">SUM(DI3:DL3)</f>
        <v>15</v>
      </c>
      <c r="DN3" s="3">
        <v>15</v>
      </c>
    </row>
    <row r="4" spans="1:118" hidden="1" x14ac:dyDescent="0.35">
      <c r="A4" t="s">
        <v>117</v>
      </c>
      <c r="B4" t="s">
        <v>118</v>
      </c>
      <c r="C4" t="s">
        <v>119</v>
      </c>
      <c r="D4" t="str">
        <f>VLOOKUP(A4,[1]Key!$A$1:$F$61,4,FALSE)</f>
        <v>SF</v>
      </c>
      <c r="E4" t="str">
        <f>VLOOKUP(A4,[1]Key!$A$1:$F$61,5,FALSE)</f>
        <v>Clinical</v>
      </c>
      <c r="F4">
        <f>VLOOKUP(A4,[1]Key!$A$1:$F$61,6,FALSE)</f>
        <v>120</v>
      </c>
      <c r="G4" t="s">
        <v>112</v>
      </c>
      <c r="H4" t="s">
        <v>113</v>
      </c>
      <c r="I4" t="s">
        <v>114</v>
      </c>
      <c r="J4" t="s">
        <v>115</v>
      </c>
      <c r="K4" s="2">
        <v>44727</v>
      </c>
      <c r="L4" s="2">
        <v>44734</v>
      </c>
      <c r="M4" s="3">
        <v>5144</v>
      </c>
      <c r="N4" s="3">
        <f t="shared" si="0"/>
        <v>5120</v>
      </c>
      <c r="O4" s="3">
        <f t="shared" si="1"/>
        <v>24</v>
      </c>
      <c r="P4" s="3">
        <v>0</v>
      </c>
      <c r="Q4" s="3">
        <f t="shared" si="2"/>
        <v>0</v>
      </c>
      <c r="R4" s="3">
        <f t="shared" si="3"/>
        <v>0</v>
      </c>
      <c r="S4" s="3">
        <v>0</v>
      </c>
      <c r="T4" s="4">
        <v>80</v>
      </c>
      <c r="U4" s="3">
        <v>64</v>
      </c>
      <c r="V4" s="3">
        <v>5120</v>
      </c>
      <c r="W4" s="4">
        <v>0.25</v>
      </c>
      <c r="X4" s="3">
        <v>96</v>
      </c>
      <c r="Y4" s="3">
        <v>24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>
        <v>706.81</v>
      </c>
      <c r="BM4" s="3">
        <v>55.76</v>
      </c>
      <c r="BN4" s="3"/>
      <c r="BO4" s="3">
        <v>308.08999999999997</v>
      </c>
      <c r="BP4" s="3"/>
      <c r="BQ4" s="3">
        <v>73.5</v>
      </c>
      <c r="BR4" s="3"/>
      <c r="BS4" s="3"/>
      <c r="BT4" s="3">
        <v>314.29000000000002</v>
      </c>
      <c r="BU4" s="3"/>
      <c r="BV4" s="3"/>
      <c r="BW4" s="3"/>
      <c r="BX4" s="3">
        <v>12.61</v>
      </c>
      <c r="BY4" s="3"/>
      <c r="BZ4" s="3"/>
      <c r="CA4" s="3"/>
      <c r="CB4" s="3">
        <v>62.14</v>
      </c>
      <c r="CC4" s="3">
        <v>514.4</v>
      </c>
      <c r="CD4" s="3"/>
      <c r="CE4" s="3"/>
      <c r="CF4" s="3"/>
      <c r="CG4" s="3"/>
      <c r="CH4" s="3"/>
      <c r="CI4" s="3"/>
      <c r="CJ4" s="3"/>
      <c r="CK4" s="3"/>
      <c r="CL4" s="3"/>
      <c r="CM4" s="3">
        <v>3096.4</v>
      </c>
      <c r="CN4" s="3">
        <v>0</v>
      </c>
      <c r="CO4" s="3">
        <v>0</v>
      </c>
      <c r="CP4" s="3">
        <v>73.5</v>
      </c>
      <c r="CQ4" s="3">
        <v>314.29000000000002</v>
      </c>
      <c r="CR4" s="3">
        <v>0</v>
      </c>
      <c r="CS4" s="3"/>
      <c r="CT4" s="5">
        <f t="shared" si="4"/>
        <v>387.79</v>
      </c>
      <c r="CU4" s="3">
        <v>303.37</v>
      </c>
      <c r="CV4" s="3"/>
      <c r="CW4" s="3"/>
      <c r="CX4" s="3">
        <v>13.79</v>
      </c>
      <c r="CY4" s="3"/>
      <c r="CZ4" s="3"/>
      <c r="DA4" s="3">
        <v>1.06</v>
      </c>
      <c r="DB4" s="3">
        <v>16.22</v>
      </c>
      <c r="DC4" s="3"/>
      <c r="DD4" s="3"/>
      <c r="DE4" s="3">
        <v>5.04</v>
      </c>
      <c r="DF4" s="3">
        <f t="shared" si="5"/>
        <v>339.48000000000008</v>
      </c>
      <c r="DG4" s="3">
        <v>205.76</v>
      </c>
      <c r="DH4" s="3">
        <v>133.54</v>
      </c>
      <c r="DI4" s="3">
        <v>0</v>
      </c>
      <c r="DJ4" s="3">
        <v>53</v>
      </c>
      <c r="DK4" s="3"/>
      <c r="DL4" s="3"/>
      <c r="DM4" s="3">
        <f t="shared" si="6"/>
        <v>53</v>
      </c>
      <c r="DN4" s="3">
        <v>6263.57</v>
      </c>
    </row>
    <row r="5" spans="1:118" hidden="1" x14ac:dyDescent="0.35">
      <c r="A5" t="s">
        <v>120</v>
      </c>
      <c r="B5" t="s">
        <v>121</v>
      </c>
      <c r="C5" t="s">
        <v>122</v>
      </c>
      <c r="D5" t="str">
        <f>VLOOKUP(A5,[1]Key!$A$1:$F$61,4,FALSE)</f>
        <v>HQ</v>
      </c>
      <c r="E5" t="str">
        <f>VLOOKUP(A5,[1]Key!$A$1:$F$61,5,FALSE)</f>
        <v>HQ</v>
      </c>
      <c r="F5">
        <f>VLOOKUP(A5,[1]Key!$A$1:$F$61,6,FALSE)</f>
        <v>120</v>
      </c>
      <c r="G5" t="s">
        <v>112</v>
      </c>
      <c r="H5" t="s">
        <v>123</v>
      </c>
      <c r="I5" t="s">
        <v>114</v>
      </c>
      <c r="J5" t="s">
        <v>115</v>
      </c>
      <c r="K5" s="2">
        <v>44727</v>
      </c>
      <c r="L5" s="2">
        <v>44734</v>
      </c>
      <c r="M5" s="3">
        <v>5480.99</v>
      </c>
      <c r="N5" s="3">
        <f t="shared" si="0"/>
        <v>5430.99</v>
      </c>
      <c r="O5" s="3">
        <f t="shared" si="1"/>
        <v>0</v>
      </c>
      <c r="P5" s="3">
        <v>0</v>
      </c>
      <c r="Q5" s="3">
        <f t="shared" si="2"/>
        <v>0</v>
      </c>
      <c r="R5" s="3">
        <f t="shared" si="3"/>
        <v>50</v>
      </c>
      <c r="S5" s="3">
        <v>0</v>
      </c>
      <c r="T5" s="4">
        <v>88</v>
      </c>
      <c r="U5" s="3">
        <v>61.22</v>
      </c>
      <c r="V5" s="3">
        <v>5305.99</v>
      </c>
      <c r="W5" s="4">
        <v>0</v>
      </c>
      <c r="X5" s="3">
        <v>0</v>
      </c>
      <c r="Y5" s="3">
        <v>0</v>
      </c>
      <c r="Z5" s="4"/>
      <c r="AA5" s="4"/>
      <c r="AB5" s="4"/>
      <c r="AC5" s="4"/>
      <c r="AD5" s="4"/>
      <c r="AE5" s="4"/>
      <c r="AF5" s="4"/>
      <c r="AG5" s="4"/>
      <c r="AH5" s="4">
        <v>0</v>
      </c>
      <c r="AI5" s="4">
        <v>0</v>
      </c>
      <c r="AJ5" s="4"/>
      <c r="AK5" s="4"/>
      <c r="AL5" s="3"/>
      <c r="AM5" s="3"/>
      <c r="AN5" s="3"/>
      <c r="AO5" s="3">
        <v>0</v>
      </c>
      <c r="AP5" s="3">
        <v>0</v>
      </c>
      <c r="AQ5" s="3"/>
      <c r="AR5" s="3"/>
      <c r="AS5" s="3"/>
      <c r="AT5" s="3"/>
      <c r="AU5" s="3"/>
      <c r="AV5" s="3"/>
      <c r="AW5" s="3"/>
      <c r="AX5" s="3"/>
      <c r="AY5" s="3"/>
      <c r="AZ5" s="3">
        <v>125</v>
      </c>
      <c r="BA5" s="3"/>
      <c r="BB5" s="3"/>
      <c r="BC5" s="3">
        <v>50</v>
      </c>
      <c r="BD5" s="3"/>
      <c r="BE5" s="3"/>
      <c r="BF5" s="3"/>
      <c r="BG5" s="3"/>
      <c r="BH5" s="3"/>
      <c r="BI5" s="3"/>
      <c r="BJ5" s="3"/>
      <c r="BK5" s="3"/>
      <c r="BL5" s="3">
        <v>871.48</v>
      </c>
      <c r="BM5" s="3"/>
      <c r="BN5" s="3">
        <v>4.62</v>
      </c>
      <c r="BO5" s="3">
        <v>387.83</v>
      </c>
      <c r="BP5" s="3">
        <v>0.97</v>
      </c>
      <c r="BQ5" s="3">
        <v>78.75</v>
      </c>
      <c r="BR5" s="3"/>
      <c r="BS5" s="3"/>
      <c r="BT5" s="3">
        <v>336.72</v>
      </c>
      <c r="BU5" s="3"/>
      <c r="BV5" s="3"/>
      <c r="BW5" s="3"/>
      <c r="BX5" s="3"/>
      <c r="BY5" s="3"/>
      <c r="BZ5" s="3"/>
      <c r="CA5" s="3"/>
      <c r="CB5" s="3"/>
      <c r="CC5" s="3">
        <v>815</v>
      </c>
      <c r="CD5" s="3"/>
      <c r="CE5" s="3"/>
      <c r="CF5" s="3"/>
      <c r="CG5" s="3"/>
      <c r="CH5" s="3"/>
      <c r="CI5" s="3"/>
      <c r="CJ5" s="3"/>
      <c r="CK5" s="3"/>
      <c r="CL5" s="3"/>
      <c r="CM5" s="3">
        <v>2985.62</v>
      </c>
      <c r="CN5" s="3">
        <v>0</v>
      </c>
      <c r="CO5" s="3">
        <v>0</v>
      </c>
      <c r="CP5" s="3">
        <v>78.75</v>
      </c>
      <c r="CQ5" s="3">
        <v>336.72</v>
      </c>
      <c r="CR5" s="3">
        <v>0</v>
      </c>
      <c r="CS5" s="3">
        <v>44.08</v>
      </c>
      <c r="CT5" s="5">
        <f t="shared" si="4"/>
        <v>459.55</v>
      </c>
      <c r="CU5" s="3"/>
      <c r="CV5" s="3"/>
      <c r="CW5" s="3"/>
      <c r="CX5" s="3">
        <v>18.41</v>
      </c>
      <c r="CY5" s="3"/>
      <c r="CZ5" s="3"/>
      <c r="DA5" s="3">
        <v>1.06</v>
      </c>
      <c r="DB5" s="3"/>
      <c r="DC5" s="3"/>
      <c r="DD5" s="3"/>
      <c r="DE5" s="3">
        <v>19.8</v>
      </c>
      <c r="DF5" s="3">
        <f t="shared" si="5"/>
        <v>39.269999999999996</v>
      </c>
      <c r="DG5" s="3">
        <v>217.24</v>
      </c>
      <c r="DH5" s="3">
        <v>32.229999999999997</v>
      </c>
      <c r="DI5" s="3">
        <v>0</v>
      </c>
      <c r="DJ5" s="3">
        <v>53</v>
      </c>
      <c r="DK5" s="3"/>
      <c r="DL5" s="3"/>
      <c r="DM5" s="3">
        <f t="shared" si="6"/>
        <v>53</v>
      </c>
      <c r="DN5" s="3">
        <v>6282.28</v>
      </c>
    </row>
    <row r="6" spans="1:118" hidden="1" x14ac:dyDescent="0.35">
      <c r="A6" t="s">
        <v>109</v>
      </c>
      <c r="B6" t="s">
        <v>110</v>
      </c>
      <c r="C6" t="s">
        <v>111</v>
      </c>
      <c r="D6" t="str">
        <f>VLOOKUP(A6,[1]Key!$A$1:$F$61,4,FALSE)</f>
        <v>SF</v>
      </c>
      <c r="E6" t="str">
        <f>VLOOKUP(A6,[1]Key!$A$1:$F$61,5,FALSE)</f>
        <v>Clinical</v>
      </c>
      <c r="F6">
        <f>VLOOKUP(A6,[1]Key!$A$1:$F$61,6,FALSE)</f>
        <v>120</v>
      </c>
      <c r="G6" t="s">
        <v>112</v>
      </c>
      <c r="H6" t="s">
        <v>113</v>
      </c>
      <c r="I6" t="s">
        <v>114</v>
      </c>
      <c r="J6" t="s">
        <v>115</v>
      </c>
      <c r="K6" s="2">
        <v>44727</v>
      </c>
      <c r="L6" s="2">
        <v>44734</v>
      </c>
      <c r="M6" s="3">
        <v>3272.5</v>
      </c>
      <c r="N6" s="3">
        <f t="shared" si="0"/>
        <v>3080</v>
      </c>
      <c r="O6" s="3">
        <f t="shared" si="1"/>
        <v>0</v>
      </c>
      <c r="P6" s="3">
        <v>0</v>
      </c>
      <c r="Q6" s="3">
        <f t="shared" si="2"/>
        <v>192.5</v>
      </c>
      <c r="R6" s="3">
        <f t="shared" si="3"/>
        <v>0</v>
      </c>
      <c r="S6" s="3">
        <v>0</v>
      </c>
      <c r="T6" s="4">
        <v>40</v>
      </c>
      <c r="U6" s="3">
        <v>38.5</v>
      </c>
      <c r="V6" s="3">
        <v>1540</v>
      </c>
      <c r="W6" s="4">
        <v>0</v>
      </c>
      <c r="X6" s="3">
        <v>0</v>
      </c>
      <c r="Y6" s="3">
        <v>0</v>
      </c>
      <c r="Z6" s="4"/>
      <c r="AA6" s="4">
        <v>24</v>
      </c>
      <c r="AB6" s="4"/>
      <c r="AC6" s="4">
        <v>5</v>
      </c>
      <c r="AD6" s="4"/>
      <c r="AE6" s="4"/>
      <c r="AF6" s="4">
        <v>16</v>
      </c>
      <c r="AG6" s="4"/>
      <c r="AH6" s="4"/>
      <c r="AI6" s="4"/>
      <c r="AJ6" s="4">
        <v>40</v>
      </c>
      <c r="AK6" s="4"/>
      <c r="AL6" s="3"/>
      <c r="AM6" s="3"/>
      <c r="AN6" s="3">
        <v>38.5</v>
      </c>
      <c r="AO6" s="3"/>
      <c r="AP6" s="3"/>
      <c r="AQ6" s="3"/>
      <c r="AR6" s="3"/>
      <c r="AS6" s="3">
        <v>38.5</v>
      </c>
      <c r="AT6" s="3">
        <v>38.5</v>
      </c>
      <c r="AU6" s="3"/>
      <c r="AV6" s="3"/>
      <c r="AW6" s="3">
        <v>38.5</v>
      </c>
      <c r="AX6" s="3"/>
      <c r="AY6" s="3">
        <v>616</v>
      </c>
      <c r="AZ6" s="3"/>
      <c r="BA6" s="3">
        <v>192.5</v>
      </c>
      <c r="BB6" s="3"/>
      <c r="BC6" s="3"/>
      <c r="BD6" s="3">
        <v>924</v>
      </c>
      <c r="BE6" s="3"/>
      <c r="BF6" s="3"/>
      <c r="BG6" s="3">
        <v>1540</v>
      </c>
      <c r="BH6" s="3"/>
      <c r="BI6" s="3"/>
      <c r="BJ6" s="3"/>
      <c r="BK6" s="3"/>
      <c r="BL6" s="3">
        <v>418.62</v>
      </c>
      <c r="BM6" s="3">
        <v>35.99</v>
      </c>
      <c r="BN6" s="3"/>
      <c r="BO6" s="3">
        <v>171</v>
      </c>
      <c r="BP6" s="3"/>
      <c r="BQ6" s="3">
        <v>47.45</v>
      </c>
      <c r="BR6" s="3"/>
      <c r="BS6" s="3"/>
      <c r="BT6" s="3">
        <v>202.89</v>
      </c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>
        <v>2396.5500000000002</v>
      </c>
      <c r="CN6" s="3">
        <v>104.72</v>
      </c>
      <c r="CO6" s="3">
        <v>19.63</v>
      </c>
      <c r="CP6" s="3">
        <v>47.45</v>
      </c>
      <c r="CQ6" s="3">
        <v>202.89</v>
      </c>
      <c r="CR6" s="3">
        <v>9.82</v>
      </c>
      <c r="CS6" s="3"/>
      <c r="CT6" s="5">
        <f t="shared" si="4"/>
        <v>384.51</v>
      </c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>
        <f t="shared" si="5"/>
        <v>0</v>
      </c>
      <c r="DG6" s="3"/>
      <c r="DH6" s="3">
        <v>85.09</v>
      </c>
      <c r="DI6" s="3">
        <v>0</v>
      </c>
      <c r="DJ6" s="3">
        <v>53</v>
      </c>
      <c r="DK6" s="3"/>
      <c r="DL6" s="3"/>
      <c r="DM6" s="3">
        <f t="shared" si="6"/>
        <v>53</v>
      </c>
      <c r="DN6" s="3">
        <v>3795.1</v>
      </c>
    </row>
    <row r="7" spans="1:118" hidden="1" x14ac:dyDescent="0.35">
      <c r="A7" t="s">
        <v>109</v>
      </c>
      <c r="B7" t="s">
        <v>110</v>
      </c>
      <c r="C7" t="s">
        <v>111</v>
      </c>
      <c r="D7" t="str">
        <f>VLOOKUP(A7,[1]Key!$A$1:$F$61,4,FALSE)</f>
        <v>SF</v>
      </c>
      <c r="E7" t="str">
        <f>VLOOKUP(A7,[1]Key!$A$1:$F$61,5,FALSE)</f>
        <v>Clinical</v>
      </c>
      <c r="F7">
        <f>VLOOKUP(A7,[1]Key!$A$1:$F$61,6,FALSE)</f>
        <v>120</v>
      </c>
      <c r="G7" t="s">
        <v>112</v>
      </c>
      <c r="H7" t="s">
        <v>113</v>
      </c>
      <c r="I7" t="s">
        <v>114</v>
      </c>
      <c r="J7" t="s">
        <v>116</v>
      </c>
      <c r="K7" s="2">
        <v>44727</v>
      </c>
      <c r="L7" s="2">
        <v>44734</v>
      </c>
      <c r="M7" s="3">
        <v>1058.5</v>
      </c>
      <c r="N7" s="3">
        <f t="shared" si="0"/>
        <v>1058.5</v>
      </c>
      <c r="O7" s="3">
        <f t="shared" si="1"/>
        <v>0</v>
      </c>
      <c r="P7" s="3">
        <v>0</v>
      </c>
      <c r="Q7" s="3">
        <f t="shared" si="2"/>
        <v>0</v>
      </c>
      <c r="R7" s="3">
        <f t="shared" si="3"/>
        <v>0</v>
      </c>
      <c r="S7" s="3">
        <v>0</v>
      </c>
      <c r="T7" s="4">
        <v>8</v>
      </c>
      <c r="U7" s="3">
        <v>38.5</v>
      </c>
      <c r="V7" s="3">
        <v>308</v>
      </c>
      <c r="W7" s="4">
        <v>0</v>
      </c>
      <c r="X7" s="3">
        <v>0</v>
      </c>
      <c r="Y7" s="3">
        <v>0</v>
      </c>
      <c r="Z7" s="4">
        <v>5</v>
      </c>
      <c r="AA7" s="4"/>
      <c r="AB7" s="4"/>
      <c r="AC7" s="4"/>
      <c r="AD7" s="4">
        <v>0</v>
      </c>
      <c r="AE7" s="4"/>
      <c r="AF7" s="4"/>
      <c r="AG7" s="4"/>
      <c r="AH7" s="4"/>
      <c r="AI7" s="4">
        <v>0</v>
      </c>
      <c r="AJ7" s="4"/>
      <c r="AK7" s="4"/>
      <c r="AL7" s="3"/>
      <c r="AM7" s="3"/>
      <c r="AN7" s="3"/>
      <c r="AO7" s="3"/>
      <c r="AP7" s="3">
        <v>0</v>
      </c>
      <c r="AQ7" s="3">
        <v>38.5</v>
      </c>
      <c r="AR7" s="3">
        <v>38.5</v>
      </c>
      <c r="AS7" s="3"/>
      <c r="AT7" s="3"/>
      <c r="AU7" s="3"/>
      <c r="AV7" s="3"/>
      <c r="AW7" s="3"/>
      <c r="AX7" s="3"/>
      <c r="AY7" s="3"/>
      <c r="AZ7" s="3">
        <v>250</v>
      </c>
      <c r="BA7" s="3"/>
      <c r="BB7" s="3"/>
      <c r="BC7" s="3"/>
      <c r="BD7" s="3"/>
      <c r="BE7" s="3"/>
      <c r="BF7" s="3"/>
      <c r="BG7" s="3"/>
      <c r="BH7" s="3">
        <v>192.5</v>
      </c>
      <c r="BI7" s="3">
        <v>308</v>
      </c>
      <c r="BJ7" s="3"/>
      <c r="BK7" s="3"/>
      <c r="BL7" s="3">
        <v>44.19</v>
      </c>
      <c r="BM7" s="3">
        <v>8.26</v>
      </c>
      <c r="BN7" s="3"/>
      <c r="BO7" s="3">
        <v>1.92</v>
      </c>
      <c r="BP7" s="3"/>
      <c r="BQ7" s="3">
        <v>10.88</v>
      </c>
      <c r="BR7" s="3"/>
      <c r="BS7" s="3"/>
      <c r="BT7" s="3">
        <v>46.53</v>
      </c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>
        <v>946.72</v>
      </c>
      <c r="CN7" s="3">
        <v>13.64</v>
      </c>
      <c r="CO7" s="3">
        <v>2.56</v>
      </c>
      <c r="CP7" s="3">
        <v>10.88</v>
      </c>
      <c r="CQ7" s="3">
        <v>46.53</v>
      </c>
      <c r="CR7" s="3">
        <v>1.28</v>
      </c>
      <c r="CS7" s="3"/>
      <c r="CT7" s="5">
        <f t="shared" si="4"/>
        <v>74.89</v>
      </c>
      <c r="CU7" s="3"/>
      <c r="CV7" s="3"/>
      <c r="CW7" s="3"/>
      <c r="CX7" s="3">
        <v>23.6</v>
      </c>
      <c r="CY7" s="3"/>
      <c r="CZ7" s="3"/>
      <c r="DA7" s="3">
        <v>2.12</v>
      </c>
      <c r="DB7" s="3"/>
      <c r="DC7" s="3"/>
      <c r="DD7" s="3"/>
      <c r="DE7" s="3">
        <v>8.6199999999999992</v>
      </c>
      <c r="DF7" s="3">
        <f t="shared" si="5"/>
        <v>34.340000000000003</v>
      </c>
      <c r="DG7" s="3"/>
      <c r="DH7" s="3">
        <v>27.52</v>
      </c>
      <c r="DI7" s="3">
        <v>0</v>
      </c>
      <c r="DJ7" s="3">
        <v>53</v>
      </c>
      <c r="DK7" s="3"/>
      <c r="DL7" s="3"/>
      <c r="DM7" s="3">
        <f t="shared" si="6"/>
        <v>53</v>
      </c>
      <c r="DN7" s="3">
        <v>1248.25</v>
      </c>
    </row>
    <row r="8" spans="1:118" hidden="1" x14ac:dyDescent="0.35">
      <c r="A8" t="s">
        <v>124</v>
      </c>
      <c r="B8" t="s">
        <v>125</v>
      </c>
      <c r="C8" t="s">
        <v>119</v>
      </c>
      <c r="D8" t="str">
        <f>VLOOKUP(A8,[1]Key!$A$1:$F$61,4,FALSE)</f>
        <v>DAN</v>
      </c>
      <c r="E8" t="str">
        <f>VLOOKUP(A8,[1]Key!$A$1:$F$61,5,FALSE)</f>
        <v>Clinical</v>
      </c>
      <c r="F8">
        <f>VLOOKUP(A8,[1]Key!$A$1:$F$61,6,FALSE)</f>
        <v>120</v>
      </c>
      <c r="G8" t="s">
        <v>112</v>
      </c>
      <c r="H8" t="s">
        <v>126</v>
      </c>
      <c r="I8" t="s">
        <v>114</v>
      </c>
      <c r="J8" t="s">
        <v>115</v>
      </c>
      <c r="K8" s="2">
        <v>44727</v>
      </c>
      <c r="L8" s="2">
        <v>44734</v>
      </c>
      <c r="M8" s="3">
        <v>5704</v>
      </c>
      <c r="N8" s="3">
        <f t="shared" si="0"/>
        <v>5328</v>
      </c>
      <c r="O8" s="3">
        <f t="shared" si="1"/>
        <v>120</v>
      </c>
      <c r="P8" s="3">
        <v>0</v>
      </c>
      <c r="Q8" s="3">
        <f t="shared" si="2"/>
        <v>256</v>
      </c>
      <c r="R8" s="3">
        <f t="shared" si="3"/>
        <v>0</v>
      </c>
      <c r="S8" s="3">
        <v>0</v>
      </c>
      <c r="T8" s="4">
        <v>83.25</v>
      </c>
      <c r="U8" s="3">
        <v>64</v>
      </c>
      <c r="V8" s="3">
        <v>5328</v>
      </c>
      <c r="W8" s="4">
        <v>1.25</v>
      </c>
      <c r="X8" s="3">
        <v>96</v>
      </c>
      <c r="Y8" s="3">
        <v>120</v>
      </c>
      <c r="Z8" s="4"/>
      <c r="AA8" s="4"/>
      <c r="AB8" s="4"/>
      <c r="AC8" s="4">
        <v>4</v>
      </c>
      <c r="AD8" s="4"/>
      <c r="AE8" s="4"/>
      <c r="AF8" s="4"/>
      <c r="AG8" s="4"/>
      <c r="AH8" s="4"/>
      <c r="AI8" s="4"/>
      <c r="AJ8" s="4"/>
      <c r="AK8" s="4"/>
      <c r="AL8" s="3"/>
      <c r="AM8" s="3"/>
      <c r="AN8" s="3">
        <v>64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>
        <v>256</v>
      </c>
      <c r="BB8" s="3"/>
      <c r="BC8" s="3"/>
      <c r="BD8" s="3"/>
      <c r="BE8" s="3"/>
      <c r="BF8" s="3"/>
      <c r="BG8" s="3"/>
      <c r="BH8" s="3"/>
      <c r="BI8" s="3"/>
      <c r="BJ8" s="3"/>
      <c r="BK8" s="3"/>
      <c r="BL8" s="3">
        <v>643.72</v>
      </c>
      <c r="BM8" s="3">
        <v>47.67</v>
      </c>
      <c r="BN8" s="3"/>
      <c r="BO8" s="3">
        <v>244.55</v>
      </c>
      <c r="BP8" s="3"/>
      <c r="BQ8" s="3">
        <v>62.83</v>
      </c>
      <c r="BR8" s="3"/>
      <c r="BS8" s="3"/>
      <c r="BT8" s="3">
        <v>268.64</v>
      </c>
      <c r="BU8" s="3"/>
      <c r="BV8" s="3"/>
      <c r="BW8" s="3"/>
      <c r="BX8" s="3">
        <v>32.380000000000003</v>
      </c>
      <c r="BY8" s="3"/>
      <c r="BZ8" s="3"/>
      <c r="CA8" s="3"/>
      <c r="CB8" s="3"/>
      <c r="CC8" s="3">
        <v>399.28</v>
      </c>
      <c r="CD8" s="3"/>
      <c r="CE8" s="3"/>
      <c r="CF8" s="3"/>
      <c r="CG8" s="3"/>
      <c r="CH8" s="3"/>
      <c r="CI8" s="3">
        <v>6.42</v>
      </c>
      <c r="CJ8" s="3"/>
      <c r="CK8" s="3">
        <v>1332.26</v>
      </c>
      <c r="CL8" s="3"/>
      <c r="CM8" s="3">
        <v>2666.25</v>
      </c>
      <c r="CN8" s="3">
        <v>0</v>
      </c>
      <c r="CO8" s="3">
        <v>0</v>
      </c>
      <c r="CP8" s="3">
        <v>62.83</v>
      </c>
      <c r="CQ8" s="3">
        <v>268.64</v>
      </c>
      <c r="CR8" s="3">
        <v>0</v>
      </c>
      <c r="CS8" s="3"/>
      <c r="CT8" s="5">
        <f t="shared" si="4"/>
        <v>331.46999999999997</v>
      </c>
      <c r="CU8" s="3"/>
      <c r="CV8" s="3"/>
      <c r="CW8" s="3">
        <v>1630.25</v>
      </c>
      <c r="CX8" s="3">
        <v>20.079999999999998</v>
      </c>
      <c r="CY8" s="3"/>
      <c r="CZ8" s="3">
        <v>3.79</v>
      </c>
      <c r="DA8" s="3">
        <v>1.06</v>
      </c>
      <c r="DB8" s="3">
        <v>26.74</v>
      </c>
      <c r="DC8" s="3"/>
      <c r="DD8" s="3"/>
      <c r="DE8" s="3">
        <v>7.34</v>
      </c>
      <c r="DF8" s="3">
        <f t="shared" si="5"/>
        <v>1689.2599999999998</v>
      </c>
      <c r="DG8" s="3">
        <v>228.16</v>
      </c>
      <c r="DH8" s="3">
        <v>147.26</v>
      </c>
      <c r="DI8" s="3">
        <v>0</v>
      </c>
      <c r="DJ8" s="3">
        <v>53</v>
      </c>
      <c r="DK8" s="3"/>
      <c r="DL8" s="3"/>
      <c r="DM8" s="3">
        <f t="shared" si="6"/>
        <v>53</v>
      </c>
      <c r="DN8" s="3">
        <v>8153.15</v>
      </c>
    </row>
    <row r="9" spans="1:118" hidden="1" x14ac:dyDescent="0.35">
      <c r="A9" t="s">
        <v>127</v>
      </c>
      <c r="B9" t="s">
        <v>128</v>
      </c>
      <c r="C9" t="s">
        <v>129</v>
      </c>
      <c r="D9" t="str">
        <f>VLOOKUP(A9,[1]Key!$A$1:$F$61,4,FALSE)</f>
        <v>SF</v>
      </c>
      <c r="E9" t="str">
        <f>VLOOKUP(A9,[1]Key!$A$1:$F$61,5,FALSE)</f>
        <v>ASC</v>
      </c>
      <c r="F9">
        <f>VLOOKUP(A9,[1]Key!$A$1:$F$61,6,FALSE)</f>
        <v>120</v>
      </c>
      <c r="G9" t="s">
        <v>112</v>
      </c>
      <c r="H9" t="s">
        <v>130</v>
      </c>
      <c r="I9" t="s">
        <v>114</v>
      </c>
      <c r="J9" t="s">
        <v>115</v>
      </c>
      <c r="K9" s="2">
        <v>44727</v>
      </c>
      <c r="L9" s="2">
        <v>44734</v>
      </c>
      <c r="M9" s="3">
        <v>387.75</v>
      </c>
      <c r="N9" s="3">
        <f t="shared" si="0"/>
        <v>387.75</v>
      </c>
      <c r="O9" s="3">
        <f t="shared" si="1"/>
        <v>0</v>
      </c>
      <c r="P9" s="3">
        <v>0</v>
      </c>
      <c r="Q9" s="3">
        <f t="shared" si="2"/>
        <v>0</v>
      </c>
      <c r="R9" s="3">
        <f t="shared" si="3"/>
        <v>0</v>
      </c>
      <c r="S9" s="3">
        <v>0</v>
      </c>
      <c r="T9" s="4">
        <v>0</v>
      </c>
      <c r="U9" s="3">
        <v>63.51</v>
      </c>
      <c r="V9" s="3">
        <v>0</v>
      </c>
      <c r="W9" s="4">
        <v>0</v>
      </c>
      <c r="X9" s="3">
        <v>0</v>
      </c>
      <c r="Y9" s="3">
        <v>0</v>
      </c>
      <c r="Z9" s="4"/>
      <c r="AA9" s="4"/>
      <c r="AB9" s="4"/>
      <c r="AC9" s="4"/>
      <c r="AD9" s="4"/>
      <c r="AE9" s="4">
        <v>0</v>
      </c>
      <c r="AF9" s="4"/>
      <c r="AG9" s="4"/>
      <c r="AH9" s="4"/>
      <c r="AI9" s="4"/>
      <c r="AJ9" s="4"/>
      <c r="AK9" s="4"/>
      <c r="AL9" s="3">
        <v>0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>
        <v>387.75</v>
      </c>
      <c r="BG9" s="3"/>
      <c r="BH9" s="3"/>
      <c r="BI9" s="3"/>
      <c r="BJ9" s="3"/>
      <c r="BK9" s="3"/>
      <c r="BL9" s="3"/>
      <c r="BM9" s="3">
        <v>0.35</v>
      </c>
      <c r="BN9" s="3"/>
      <c r="BO9" s="3"/>
      <c r="BP9" s="3"/>
      <c r="BQ9" s="3">
        <v>0.46</v>
      </c>
      <c r="BR9" s="3"/>
      <c r="BS9" s="3"/>
      <c r="BT9" s="3">
        <v>1.95</v>
      </c>
      <c r="BU9" s="3"/>
      <c r="BV9" s="3"/>
      <c r="BW9" s="3">
        <v>6.6</v>
      </c>
      <c r="BX9" s="3">
        <v>24.83</v>
      </c>
      <c r="BY9" s="3"/>
      <c r="BZ9" s="3"/>
      <c r="CA9" s="3"/>
      <c r="CB9" s="3"/>
      <c r="CC9" s="3"/>
      <c r="CD9" s="3">
        <v>0.8</v>
      </c>
      <c r="CE9" s="3"/>
      <c r="CF9" s="3"/>
      <c r="CG9" s="3"/>
      <c r="CH9" s="3">
        <v>6.3</v>
      </c>
      <c r="CI9" s="3"/>
      <c r="CJ9" s="3"/>
      <c r="CK9" s="3">
        <v>331.46</v>
      </c>
      <c r="CL9" s="3">
        <v>15</v>
      </c>
      <c r="CM9" s="3">
        <v>0</v>
      </c>
      <c r="CN9" s="3">
        <v>0</v>
      </c>
      <c r="CO9" s="3">
        <v>0</v>
      </c>
      <c r="CP9" s="3">
        <v>0.46</v>
      </c>
      <c r="CQ9" s="3">
        <v>1.95</v>
      </c>
      <c r="CR9" s="3">
        <v>0</v>
      </c>
      <c r="CS9" s="3"/>
      <c r="CT9" s="5">
        <f t="shared" si="4"/>
        <v>2.41</v>
      </c>
      <c r="CU9" s="3"/>
      <c r="CV9" s="3"/>
      <c r="CW9" s="3">
        <v>546.04999999999995</v>
      </c>
      <c r="CX9" s="3">
        <v>15.46</v>
      </c>
      <c r="CY9" s="3"/>
      <c r="CZ9" s="3"/>
      <c r="DA9" s="3">
        <v>1.06</v>
      </c>
      <c r="DB9" s="3">
        <v>37.25</v>
      </c>
      <c r="DC9" s="3"/>
      <c r="DD9" s="3"/>
      <c r="DE9" s="3">
        <v>5.65</v>
      </c>
      <c r="DF9" s="3">
        <f t="shared" si="5"/>
        <v>605.46999999999991</v>
      </c>
      <c r="DG9" s="3"/>
      <c r="DH9" s="3">
        <v>10.08</v>
      </c>
      <c r="DI9" s="3">
        <v>0</v>
      </c>
      <c r="DJ9" s="3">
        <v>53</v>
      </c>
      <c r="DK9" s="3"/>
      <c r="DL9" s="3"/>
      <c r="DM9" s="3">
        <f t="shared" si="6"/>
        <v>53</v>
      </c>
      <c r="DN9" s="3">
        <v>1058.71</v>
      </c>
    </row>
    <row r="10" spans="1:118" hidden="1" x14ac:dyDescent="0.35">
      <c r="A10" t="s">
        <v>131</v>
      </c>
      <c r="B10" t="s">
        <v>132</v>
      </c>
      <c r="C10" t="s">
        <v>133</v>
      </c>
      <c r="D10" t="str">
        <f>VLOOKUP(A10,[1]Key!$A$1:$F$61,4,FALSE)</f>
        <v>SF</v>
      </c>
      <c r="E10" t="str">
        <f>VLOOKUP(A10,[1]Key!$A$1:$F$61,5,FALSE)</f>
        <v>MD</v>
      </c>
      <c r="F10">
        <f>VLOOKUP(A10,[1]Key!$A$1:$F$61,6,FALSE)</f>
        <v>110</v>
      </c>
      <c r="G10" t="s">
        <v>134</v>
      </c>
      <c r="H10" t="s">
        <v>113</v>
      </c>
      <c r="I10" t="s">
        <v>114</v>
      </c>
      <c r="J10" t="s">
        <v>115</v>
      </c>
      <c r="K10" s="2">
        <v>44727</v>
      </c>
      <c r="L10" s="2">
        <v>44734</v>
      </c>
      <c r="M10" s="3">
        <v>6425</v>
      </c>
      <c r="N10" s="3">
        <f t="shared" si="0"/>
        <v>6375</v>
      </c>
      <c r="O10" s="3">
        <f t="shared" si="1"/>
        <v>0</v>
      </c>
      <c r="P10" s="3">
        <v>0</v>
      </c>
      <c r="Q10" s="3">
        <f t="shared" si="2"/>
        <v>0</v>
      </c>
      <c r="R10" s="3">
        <f t="shared" si="3"/>
        <v>50</v>
      </c>
      <c r="S10" s="3">
        <v>0</v>
      </c>
      <c r="T10" s="4">
        <v>70</v>
      </c>
      <c r="U10" s="3">
        <v>72.12</v>
      </c>
      <c r="V10" s="3">
        <v>4951.92</v>
      </c>
      <c r="W10" s="4">
        <v>0</v>
      </c>
      <c r="X10" s="3">
        <v>0</v>
      </c>
      <c r="Y10" s="3">
        <v>0</v>
      </c>
      <c r="Z10" s="4"/>
      <c r="AA10" s="4">
        <v>18</v>
      </c>
      <c r="AB10" s="4"/>
      <c r="AC10" s="4"/>
      <c r="AD10" s="4"/>
      <c r="AE10" s="4"/>
      <c r="AF10" s="4"/>
      <c r="AG10" s="4"/>
      <c r="AH10" s="4">
        <v>0</v>
      </c>
      <c r="AI10" s="4">
        <v>0</v>
      </c>
      <c r="AJ10" s="4">
        <v>18</v>
      </c>
      <c r="AK10" s="4"/>
      <c r="AL10" s="3"/>
      <c r="AM10" s="3"/>
      <c r="AN10" s="3"/>
      <c r="AO10" s="3">
        <v>0</v>
      </c>
      <c r="AP10" s="3">
        <v>0</v>
      </c>
      <c r="AQ10" s="3"/>
      <c r="AR10" s="3"/>
      <c r="AS10" s="3">
        <v>72.12</v>
      </c>
      <c r="AT10" s="3"/>
      <c r="AU10" s="3"/>
      <c r="AV10" s="3"/>
      <c r="AW10" s="3">
        <v>72.12</v>
      </c>
      <c r="AX10" s="3"/>
      <c r="AY10" s="3"/>
      <c r="AZ10" s="3">
        <v>125</v>
      </c>
      <c r="BA10" s="3"/>
      <c r="BB10" s="3"/>
      <c r="BC10" s="3">
        <v>50</v>
      </c>
      <c r="BD10" s="3">
        <v>1298.08</v>
      </c>
      <c r="BE10" s="3"/>
      <c r="BF10" s="3"/>
      <c r="BG10" s="3">
        <v>1298.08</v>
      </c>
      <c r="BH10" s="3"/>
      <c r="BI10" s="3"/>
      <c r="BJ10" s="3">
        <v>18</v>
      </c>
      <c r="BK10" s="3">
        <v>125</v>
      </c>
      <c r="BL10" s="3">
        <v>766.97</v>
      </c>
      <c r="BM10" s="3">
        <v>62.58</v>
      </c>
      <c r="BN10" s="3"/>
      <c r="BO10" s="3">
        <v>366.22</v>
      </c>
      <c r="BP10" s="3"/>
      <c r="BQ10" s="3">
        <v>82.75</v>
      </c>
      <c r="BR10" s="3"/>
      <c r="BS10" s="3"/>
      <c r="BT10" s="3">
        <v>353.85</v>
      </c>
      <c r="BU10" s="3"/>
      <c r="BV10" s="3">
        <v>357.14</v>
      </c>
      <c r="BW10" s="3"/>
      <c r="BX10" s="3"/>
      <c r="BY10" s="3"/>
      <c r="BZ10" s="3"/>
      <c r="CA10" s="3">
        <v>203.57</v>
      </c>
      <c r="CB10" s="3"/>
      <c r="CC10" s="3">
        <v>575.37</v>
      </c>
      <c r="CD10" s="3"/>
      <c r="CE10" s="3"/>
      <c r="CF10" s="3"/>
      <c r="CG10" s="3"/>
      <c r="CH10" s="3"/>
      <c r="CI10" s="3"/>
      <c r="CJ10" s="3"/>
      <c r="CK10" s="3"/>
      <c r="CL10" s="3"/>
      <c r="CM10" s="3">
        <v>3531.55</v>
      </c>
      <c r="CN10" s="3">
        <v>41.94</v>
      </c>
      <c r="CO10" s="3">
        <v>7.86</v>
      </c>
      <c r="CP10" s="3">
        <v>82.75</v>
      </c>
      <c r="CQ10" s="3">
        <v>353.85</v>
      </c>
      <c r="CR10" s="3">
        <v>3.93</v>
      </c>
      <c r="CS10" s="3"/>
      <c r="CT10" s="5">
        <f t="shared" si="4"/>
        <v>490.33000000000004</v>
      </c>
      <c r="CU10" s="3"/>
      <c r="CV10" s="3">
        <v>75.599999999999994</v>
      </c>
      <c r="CW10" s="3"/>
      <c r="CX10" s="3">
        <v>22.1</v>
      </c>
      <c r="CY10" s="3"/>
      <c r="CZ10" s="3">
        <v>10.92</v>
      </c>
      <c r="DA10" s="3"/>
      <c r="DB10" s="3"/>
      <c r="DC10" s="3"/>
      <c r="DD10" s="3">
        <v>20.05</v>
      </c>
      <c r="DE10" s="3">
        <v>8.08</v>
      </c>
      <c r="DF10" s="3">
        <f t="shared" si="5"/>
        <v>136.75</v>
      </c>
      <c r="DG10" s="3">
        <v>255.72</v>
      </c>
      <c r="DH10" s="3">
        <v>165.75</v>
      </c>
      <c r="DI10" s="3">
        <v>0</v>
      </c>
      <c r="DJ10" s="3">
        <v>53</v>
      </c>
      <c r="DK10" s="3"/>
      <c r="DL10" s="3"/>
      <c r="DM10" s="3">
        <f t="shared" si="6"/>
        <v>53</v>
      </c>
      <c r="DN10" s="3">
        <v>7526.55</v>
      </c>
    </row>
    <row r="11" spans="1:118" hidden="1" x14ac:dyDescent="0.35">
      <c r="A11" t="s">
        <v>135</v>
      </c>
      <c r="B11" t="s">
        <v>136</v>
      </c>
      <c r="C11" t="s">
        <v>119</v>
      </c>
      <c r="D11" t="str">
        <f>VLOOKUP(A11,[1]Key!$A$1:$F$61,4,FALSE)</f>
        <v>HQ</v>
      </c>
      <c r="E11" t="str">
        <f>VLOOKUP(A11,[1]Key!$A$1:$F$61,5,FALSE)</f>
        <v>Clinical</v>
      </c>
      <c r="F11">
        <f>VLOOKUP(A11,[1]Key!$A$1:$F$61,6,FALSE)</f>
        <v>120</v>
      </c>
      <c r="G11" t="s">
        <v>112</v>
      </c>
      <c r="H11" t="s">
        <v>137</v>
      </c>
      <c r="I11" t="s">
        <v>114</v>
      </c>
      <c r="J11" t="s">
        <v>115</v>
      </c>
      <c r="K11" s="2">
        <v>44727</v>
      </c>
      <c r="L11" s="2">
        <v>44734</v>
      </c>
      <c r="M11" s="3">
        <v>3681.25</v>
      </c>
      <c r="N11" s="3">
        <f t="shared" si="0"/>
        <v>3631.25</v>
      </c>
      <c r="O11" s="3">
        <f t="shared" si="1"/>
        <v>0</v>
      </c>
      <c r="P11" s="3">
        <v>0</v>
      </c>
      <c r="Q11" s="3">
        <f t="shared" si="2"/>
        <v>0</v>
      </c>
      <c r="R11" s="3">
        <f t="shared" si="3"/>
        <v>50</v>
      </c>
      <c r="S11" s="3">
        <v>0</v>
      </c>
      <c r="T11" s="4">
        <v>47.75</v>
      </c>
      <c r="U11" s="3">
        <v>55</v>
      </c>
      <c r="V11" s="3">
        <v>2626.25</v>
      </c>
      <c r="W11" s="4">
        <v>0</v>
      </c>
      <c r="X11" s="3">
        <v>0</v>
      </c>
      <c r="Y11" s="3">
        <v>0</v>
      </c>
      <c r="Z11" s="4"/>
      <c r="AA11" s="4"/>
      <c r="AB11" s="4"/>
      <c r="AC11" s="4"/>
      <c r="AD11" s="4"/>
      <c r="AE11" s="4"/>
      <c r="AF11" s="4"/>
      <c r="AG11" s="4">
        <v>16</v>
      </c>
      <c r="AH11" s="4">
        <v>0</v>
      </c>
      <c r="AI11" s="4">
        <v>0</v>
      </c>
      <c r="AJ11" s="4"/>
      <c r="AK11" s="4"/>
      <c r="AL11" s="3"/>
      <c r="AM11" s="3"/>
      <c r="AN11" s="3"/>
      <c r="AO11" s="3">
        <v>0</v>
      </c>
      <c r="AP11" s="3">
        <v>0</v>
      </c>
      <c r="AQ11" s="3"/>
      <c r="AR11" s="3"/>
      <c r="AS11" s="3"/>
      <c r="AT11" s="3"/>
      <c r="AU11" s="3">
        <v>55</v>
      </c>
      <c r="AV11" s="3"/>
      <c r="AW11" s="3"/>
      <c r="AX11" s="3">
        <v>880</v>
      </c>
      <c r="AY11" s="3"/>
      <c r="AZ11" s="3">
        <v>125</v>
      </c>
      <c r="BA11" s="3"/>
      <c r="BB11" s="3"/>
      <c r="BC11" s="3">
        <v>50</v>
      </c>
      <c r="BD11" s="3"/>
      <c r="BE11" s="3"/>
      <c r="BF11" s="3"/>
      <c r="BG11" s="3"/>
      <c r="BH11" s="3"/>
      <c r="BI11" s="3"/>
      <c r="BJ11" s="3"/>
      <c r="BK11" s="3"/>
      <c r="BL11" s="3">
        <v>187.92</v>
      </c>
      <c r="BM11" s="3"/>
      <c r="BN11" s="3">
        <v>3.49</v>
      </c>
      <c r="BO11" s="3">
        <v>239.5</v>
      </c>
      <c r="BP11" s="3">
        <v>0.53</v>
      </c>
      <c r="BQ11" s="3">
        <v>52.6</v>
      </c>
      <c r="BR11" s="3"/>
      <c r="BS11" s="3"/>
      <c r="BT11" s="3">
        <v>224.9</v>
      </c>
      <c r="BU11" s="3"/>
      <c r="BV11" s="3"/>
      <c r="BW11" s="3"/>
      <c r="BX11" s="3"/>
      <c r="BY11" s="3"/>
      <c r="BZ11" s="3">
        <v>1.88</v>
      </c>
      <c r="CA11" s="3"/>
      <c r="CB11" s="3"/>
      <c r="CC11" s="3">
        <v>145.25</v>
      </c>
      <c r="CD11" s="3"/>
      <c r="CE11" s="3">
        <v>1.84</v>
      </c>
      <c r="CF11" s="3"/>
      <c r="CG11" s="3"/>
      <c r="CH11" s="3">
        <v>14.83</v>
      </c>
      <c r="CI11" s="3"/>
      <c r="CJ11" s="3"/>
      <c r="CK11" s="3"/>
      <c r="CL11" s="3">
        <v>15</v>
      </c>
      <c r="CM11" s="3">
        <v>2793.51</v>
      </c>
      <c r="CN11" s="3">
        <v>105.2</v>
      </c>
      <c r="CO11" s="3">
        <v>0</v>
      </c>
      <c r="CP11" s="3">
        <v>52.6</v>
      </c>
      <c r="CQ11" s="3">
        <v>224.9</v>
      </c>
      <c r="CR11" s="3">
        <v>0</v>
      </c>
      <c r="CS11" s="3">
        <v>29.32</v>
      </c>
      <c r="CT11" s="5">
        <f t="shared" si="4"/>
        <v>412.02000000000004</v>
      </c>
      <c r="CU11" s="3"/>
      <c r="CV11" s="3">
        <v>8</v>
      </c>
      <c r="CW11" s="3"/>
      <c r="CX11" s="3">
        <v>14.55</v>
      </c>
      <c r="CY11" s="3"/>
      <c r="CZ11" s="3"/>
      <c r="DA11" s="3">
        <v>1.06</v>
      </c>
      <c r="DB11" s="3"/>
      <c r="DC11" s="3">
        <v>2.34</v>
      </c>
      <c r="DD11" s="3"/>
      <c r="DE11" s="3">
        <v>15.65</v>
      </c>
      <c r="DF11" s="3">
        <f t="shared" si="5"/>
        <v>41.6</v>
      </c>
      <c r="DG11" s="3">
        <v>145.25</v>
      </c>
      <c r="DH11" s="3">
        <v>21.65</v>
      </c>
      <c r="DI11" s="3">
        <v>0</v>
      </c>
      <c r="DJ11" s="3">
        <v>53</v>
      </c>
      <c r="DK11" s="3"/>
      <c r="DL11" s="3"/>
      <c r="DM11" s="3">
        <f t="shared" si="6"/>
        <v>53</v>
      </c>
      <c r="DN11" s="3">
        <v>4354.7700000000004</v>
      </c>
    </row>
    <row r="12" spans="1:118" hidden="1" x14ac:dyDescent="0.35">
      <c r="A12" t="s">
        <v>138</v>
      </c>
      <c r="B12" t="s">
        <v>139</v>
      </c>
      <c r="C12" t="s">
        <v>140</v>
      </c>
      <c r="D12" t="s">
        <v>141</v>
      </c>
      <c r="E12" t="s">
        <v>142</v>
      </c>
      <c r="F12">
        <v>120</v>
      </c>
      <c r="G12" t="s">
        <v>112</v>
      </c>
      <c r="H12" t="s">
        <v>143</v>
      </c>
      <c r="I12" t="s">
        <v>114</v>
      </c>
      <c r="J12" t="s">
        <v>115</v>
      </c>
      <c r="K12" s="2">
        <v>44727</v>
      </c>
      <c r="L12" s="2">
        <v>44734</v>
      </c>
      <c r="M12" s="3">
        <v>2868.18</v>
      </c>
      <c r="N12" s="3">
        <f t="shared" si="0"/>
        <v>2818.18</v>
      </c>
      <c r="O12" s="3">
        <f t="shared" si="1"/>
        <v>0</v>
      </c>
      <c r="P12" s="3">
        <v>0</v>
      </c>
      <c r="Q12" s="3">
        <f t="shared" si="2"/>
        <v>0</v>
      </c>
      <c r="R12" s="3">
        <f t="shared" si="3"/>
        <v>50</v>
      </c>
      <c r="S12" s="3">
        <v>0</v>
      </c>
      <c r="T12" s="4">
        <v>64</v>
      </c>
      <c r="U12" s="3">
        <v>44.71</v>
      </c>
      <c r="V12" s="3">
        <v>2818.18</v>
      </c>
      <c r="W12" s="4">
        <v>0</v>
      </c>
      <c r="X12" s="3">
        <v>0</v>
      </c>
      <c r="Y12" s="3">
        <v>0</v>
      </c>
      <c r="Z12" s="4"/>
      <c r="AA12" s="4"/>
      <c r="AB12" s="4"/>
      <c r="AC12" s="4"/>
      <c r="AD12" s="4"/>
      <c r="AE12" s="4"/>
      <c r="AF12" s="4"/>
      <c r="AG12" s="4"/>
      <c r="AH12" s="4">
        <v>0</v>
      </c>
      <c r="AI12" s="4"/>
      <c r="AJ12" s="4"/>
      <c r="AK12" s="4"/>
      <c r="AL12" s="3"/>
      <c r="AM12" s="3"/>
      <c r="AN12" s="3"/>
      <c r="AO12" s="3">
        <v>0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>
        <v>50</v>
      </c>
      <c r="BD12" s="3"/>
      <c r="BE12" s="3"/>
      <c r="BF12" s="3"/>
      <c r="BG12" s="3"/>
      <c r="BH12" s="3"/>
      <c r="BI12" s="3"/>
      <c r="BJ12" s="3"/>
      <c r="BK12" s="3"/>
      <c r="BL12" s="3">
        <v>318.67</v>
      </c>
      <c r="BM12" s="3"/>
      <c r="BN12" s="3"/>
      <c r="BO12" s="3"/>
      <c r="BP12" s="3"/>
      <c r="BQ12" s="3">
        <v>40.86</v>
      </c>
      <c r="BR12" s="3"/>
      <c r="BS12" s="3"/>
      <c r="BT12" s="3">
        <v>174.73</v>
      </c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>
        <v>2333.92</v>
      </c>
      <c r="CN12" s="3">
        <v>98.64</v>
      </c>
      <c r="CO12" s="3">
        <v>16.91</v>
      </c>
      <c r="CP12" s="3">
        <v>40.86</v>
      </c>
      <c r="CQ12" s="3">
        <v>174.73</v>
      </c>
      <c r="CR12" s="3">
        <v>0</v>
      </c>
      <c r="CS12" s="3"/>
      <c r="CT12" s="5">
        <f t="shared" si="4"/>
        <v>331.14</v>
      </c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>
        <f t="shared" si="5"/>
        <v>0</v>
      </c>
      <c r="DG12" s="3"/>
      <c r="DH12" s="3">
        <v>16.23</v>
      </c>
      <c r="DI12" s="3">
        <v>0</v>
      </c>
      <c r="DJ12" s="3">
        <v>53</v>
      </c>
      <c r="DK12" s="3"/>
      <c r="DL12" s="3"/>
      <c r="DM12" s="3">
        <f t="shared" si="6"/>
        <v>53</v>
      </c>
      <c r="DN12" s="3">
        <v>3268.55</v>
      </c>
    </row>
    <row r="13" spans="1:118" hidden="1" x14ac:dyDescent="0.35">
      <c r="A13" t="s">
        <v>144</v>
      </c>
      <c r="B13" t="s">
        <v>145</v>
      </c>
      <c r="C13" t="s">
        <v>119</v>
      </c>
      <c r="D13" t="str">
        <f>VLOOKUP(A13,[1]Key!$A$1:$F$61,4,FALSE)</f>
        <v>SV</v>
      </c>
      <c r="E13" t="str">
        <f>VLOOKUP(A13,[1]Key!$A$1:$F$61,5,FALSE)</f>
        <v>Clinical</v>
      </c>
      <c r="F13">
        <f>VLOOKUP(A13,[1]Key!$A$1:$F$61,6,FALSE)</f>
        <v>120</v>
      </c>
      <c r="G13" t="s">
        <v>112</v>
      </c>
      <c r="H13" t="s">
        <v>130</v>
      </c>
      <c r="I13" t="s">
        <v>114</v>
      </c>
      <c r="J13" t="s">
        <v>115</v>
      </c>
      <c r="K13" s="2">
        <v>44727</v>
      </c>
      <c r="L13" s="2">
        <v>44734</v>
      </c>
      <c r="M13" s="3">
        <v>4734.5</v>
      </c>
      <c r="N13" s="3">
        <f t="shared" si="0"/>
        <v>4687.84</v>
      </c>
      <c r="O13" s="3">
        <f t="shared" si="1"/>
        <v>46.66</v>
      </c>
      <c r="P13" s="3">
        <v>0</v>
      </c>
      <c r="Q13" s="3">
        <f t="shared" si="2"/>
        <v>0</v>
      </c>
      <c r="R13" s="3">
        <f t="shared" si="3"/>
        <v>0</v>
      </c>
      <c r="S13" s="3">
        <v>0</v>
      </c>
      <c r="T13" s="4">
        <v>74</v>
      </c>
      <c r="U13" s="3">
        <v>61.66</v>
      </c>
      <c r="V13" s="3">
        <v>4562.84</v>
      </c>
      <c r="W13" s="4">
        <v>0.5</v>
      </c>
      <c r="X13" s="3">
        <v>95.01</v>
      </c>
      <c r="Y13" s="3">
        <v>46.66</v>
      </c>
      <c r="Z13" s="4"/>
      <c r="AA13" s="4"/>
      <c r="AB13" s="4"/>
      <c r="AC13" s="4"/>
      <c r="AD13" s="4"/>
      <c r="AE13" s="4"/>
      <c r="AF13" s="4"/>
      <c r="AG13" s="4"/>
      <c r="AH13" s="4"/>
      <c r="AI13" s="4">
        <v>0</v>
      </c>
      <c r="AJ13" s="4"/>
      <c r="AK13" s="4"/>
      <c r="AL13" s="3"/>
      <c r="AM13" s="3"/>
      <c r="AN13" s="3"/>
      <c r="AO13" s="3"/>
      <c r="AP13" s="3">
        <v>0</v>
      </c>
      <c r="AQ13" s="3"/>
      <c r="AR13" s="3"/>
      <c r="AS13" s="3"/>
      <c r="AT13" s="3"/>
      <c r="AU13" s="3"/>
      <c r="AV13" s="3"/>
      <c r="AW13" s="3"/>
      <c r="AX13" s="3"/>
      <c r="AY13" s="3"/>
      <c r="AZ13" s="3">
        <v>125</v>
      </c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>
        <v>564.70000000000005</v>
      </c>
      <c r="BM13" s="3">
        <v>52.08</v>
      </c>
      <c r="BN13" s="3"/>
      <c r="BO13" s="3">
        <v>278.04000000000002</v>
      </c>
      <c r="BP13" s="3"/>
      <c r="BQ13" s="3">
        <v>68.650000000000006</v>
      </c>
      <c r="BR13" s="3"/>
      <c r="BS13" s="3"/>
      <c r="BT13" s="3">
        <v>293.52999999999997</v>
      </c>
      <c r="BU13" s="3"/>
      <c r="BV13" s="3"/>
      <c r="BW13" s="3"/>
      <c r="BX13" s="3"/>
      <c r="BY13" s="3"/>
      <c r="BZ13" s="3"/>
      <c r="CA13" s="3"/>
      <c r="CB13" s="3"/>
      <c r="CC13" s="3">
        <v>473.45</v>
      </c>
      <c r="CD13" s="3"/>
      <c r="CE13" s="3"/>
      <c r="CF13" s="3"/>
      <c r="CG13" s="3"/>
      <c r="CH13" s="3"/>
      <c r="CI13" s="3"/>
      <c r="CJ13" s="3"/>
      <c r="CK13" s="3"/>
      <c r="CL13" s="3"/>
      <c r="CM13" s="3">
        <v>3004.05</v>
      </c>
      <c r="CN13" s="3">
        <v>0</v>
      </c>
      <c r="CO13" s="3">
        <v>0</v>
      </c>
      <c r="CP13" s="3">
        <v>68.650000000000006</v>
      </c>
      <c r="CQ13" s="3">
        <v>293.52999999999997</v>
      </c>
      <c r="CR13" s="3">
        <v>0</v>
      </c>
      <c r="CS13" s="3"/>
      <c r="CT13" s="5">
        <f t="shared" si="4"/>
        <v>362.17999999999995</v>
      </c>
      <c r="CU13" s="3"/>
      <c r="CV13" s="3"/>
      <c r="CW13" s="3"/>
      <c r="CX13" s="3">
        <v>15.01</v>
      </c>
      <c r="CY13" s="3"/>
      <c r="CZ13" s="3"/>
      <c r="DA13" s="3">
        <v>1.06</v>
      </c>
      <c r="DB13" s="3"/>
      <c r="DC13" s="3"/>
      <c r="DD13" s="3"/>
      <c r="DE13" s="3">
        <v>5.49</v>
      </c>
      <c r="DF13" s="3">
        <f t="shared" si="5"/>
        <v>21.560000000000002</v>
      </c>
      <c r="DG13" s="3">
        <v>189.38</v>
      </c>
      <c r="DH13" s="3">
        <v>122.69</v>
      </c>
      <c r="DI13" s="3">
        <v>0</v>
      </c>
      <c r="DJ13" s="3">
        <v>53</v>
      </c>
      <c r="DK13" s="3"/>
      <c r="DL13" s="3"/>
      <c r="DM13" s="3">
        <f t="shared" si="6"/>
        <v>53</v>
      </c>
      <c r="DN13" s="3">
        <v>5483.31</v>
      </c>
    </row>
    <row r="14" spans="1:118" hidden="1" x14ac:dyDescent="0.35">
      <c r="A14" t="s">
        <v>146</v>
      </c>
      <c r="B14" t="s">
        <v>147</v>
      </c>
      <c r="C14" t="s">
        <v>148</v>
      </c>
      <c r="D14" t="str">
        <f>VLOOKUP(A14,[1]Key!$A$1:$F$61,4,FALSE)</f>
        <v>OAK</v>
      </c>
      <c r="E14" t="str">
        <f>VLOOKUP(A14,[1]Key!$A$1:$F$61,5,FALSE)</f>
        <v>ASC</v>
      </c>
      <c r="F14">
        <f>VLOOKUP(A14,[1]Key!$A$1:$F$61,6,FALSE)</f>
        <v>120</v>
      </c>
      <c r="G14" t="s">
        <v>112</v>
      </c>
      <c r="H14" t="s">
        <v>149</v>
      </c>
      <c r="I14" t="s">
        <v>114</v>
      </c>
      <c r="J14" t="s">
        <v>115</v>
      </c>
      <c r="K14" s="2">
        <v>44727</v>
      </c>
      <c r="L14" s="2">
        <v>44734</v>
      </c>
      <c r="M14" s="3">
        <v>7298.25</v>
      </c>
      <c r="N14" s="3">
        <f t="shared" si="0"/>
        <v>7104</v>
      </c>
      <c r="O14" s="3">
        <f t="shared" si="1"/>
        <v>194.25</v>
      </c>
      <c r="P14" s="3">
        <v>0</v>
      </c>
      <c r="Q14" s="3">
        <f t="shared" si="2"/>
        <v>0</v>
      </c>
      <c r="R14" s="3">
        <f t="shared" si="3"/>
        <v>0</v>
      </c>
      <c r="S14" s="3">
        <v>0</v>
      </c>
      <c r="T14" s="4">
        <v>96</v>
      </c>
      <c r="U14" s="3">
        <v>74</v>
      </c>
      <c r="V14" s="3">
        <v>7104</v>
      </c>
      <c r="W14" s="4">
        <v>1.75</v>
      </c>
      <c r="X14" s="3">
        <v>111</v>
      </c>
      <c r="Y14" s="3">
        <v>194.25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>
        <v>1144.51</v>
      </c>
      <c r="BM14" s="3">
        <v>79.06</v>
      </c>
      <c r="BN14" s="3"/>
      <c r="BO14" s="3">
        <v>458.01</v>
      </c>
      <c r="BP14" s="3"/>
      <c r="BQ14" s="3">
        <v>104.23</v>
      </c>
      <c r="BR14" s="3"/>
      <c r="BS14" s="3"/>
      <c r="BT14" s="3">
        <v>445.65</v>
      </c>
      <c r="BU14" s="3"/>
      <c r="BV14" s="3"/>
      <c r="BW14" s="3"/>
      <c r="BX14" s="3">
        <v>12.61</v>
      </c>
      <c r="BY14" s="3"/>
      <c r="BZ14" s="3"/>
      <c r="CA14" s="3"/>
      <c r="CB14" s="3">
        <v>94.88</v>
      </c>
      <c r="CC14" s="3">
        <v>1167.72</v>
      </c>
      <c r="CD14" s="3"/>
      <c r="CE14" s="3"/>
      <c r="CF14" s="3"/>
      <c r="CG14" s="3"/>
      <c r="CH14" s="3"/>
      <c r="CI14" s="3">
        <v>2.77</v>
      </c>
      <c r="CJ14" s="3"/>
      <c r="CK14" s="3"/>
      <c r="CL14" s="3"/>
      <c r="CM14" s="3">
        <v>3788.81</v>
      </c>
      <c r="CN14" s="3">
        <v>0</v>
      </c>
      <c r="CO14" s="3">
        <v>0</v>
      </c>
      <c r="CP14" s="3">
        <v>104.23</v>
      </c>
      <c r="CQ14" s="3">
        <v>445.65</v>
      </c>
      <c r="CR14" s="3">
        <v>0</v>
      </c>
      <c r="CS14" s="3"/>
      <c r="CT14" s="5">
        <f t="shared" si="4"/>
        <v>549.88</v>
      </c>
      <c r="CU14" s="3">
        <v>343.62</v>
      </c>
      <c r="CV14" s="3"/>
      <c r="CW14" s="3"/>
      <c r="CX14" s="3">
        <v>20.079999999999998</v>
      </c>
      <c r="CY14" s="3"/>
      <c r="CZ14" s="3">
        <v>2.34</v>
      </c>
      <c r="DA14" s="3">
        <v>1.06</v>
      </c>
      <c r="DB14" s="3">
        <v>16.22</v>
      </c>
      <c r="DC14" s="3"/>
      <c r="DD14" s="3"/>
      <c r="DE14" s="3">
        <v>7.34</v>
      </c>
      <c r="DF14" s="3">
        <f t="shared" si="5"/>
        <v>390.65999999999991</v>
      </c>
      <c r="DG14" s="3">
        <v>291.93</v>
      </c>
      <c r="DH14" s="3">
        <v>188.07</v>
      </c>
      <c r="DI14" s="3">
        <v>0</v>
      </c>
      <c r="DJ14" s="3">
        <v>53</v>
      </c>
      <c r="DK14" s="3"/>
      <c r="DL14" s="3"/>
      <c r="DM14" s="3">
        <f t="shared" si="6"/>
        <v>53</v>
      </c>
      <c r="DN14" s="3">
        <v>8771.7900000000009</v>
      </c>
    </row>
    <row r="15" spans="1:118" hidden="1" x14ac:dyDescent="0.35">
      <c r="A15" t="s">
        <v>150</v>
      </c>
      <c r="B15" t="s">
        <v>151</v>
      </c>
      <c r="C15" t="s">
        <v>152</v>
      </c>
      <c r="D15" t="str">
        <f>VLOOKUP(A15,[1]Key!$A$1:$F$61,4,FALSE)</f>
        <v>SF</v>
      </c>
      <c r="E15" t="str">
        <f>VLOOKUP(A15,[1]Key!$A$1:$F$61,5,FALSE)</f>
        <v>Clinical</v>
      </c>
      <c r="F15">
        <f>VLOOKUP(A15,[1]Key!$A$1:$F$61,6,FALSE)</f>
        <v>120</v>
      </c>
      <c r="G15" t="s">
        <v>112</v>
      </c>
      <c r="H15" t="s">
        <v>113</v>
      </c>
      <c r="I15" t="s">
        <v>114</v>
      </c>
      <c r="J15" t="s">
        <v>115</v>
      </c>
      <c r="K15" s="2">
        <v>44727</v>
      </c>
      <c r="L15" s="2">
        <v>44734</v>
      </c>
      <c r="M15" s="3">
        <v>7295.83</v>
      </c>
      <c r="N15" s="3">
        <f t="shared" si="0"/>
        <v>7270.83</v>
      </c>
      <c r="O15" s="3">
        <f t="shared" si="1"/>
        <v>0</v>
      </c>
      <c r="P15" s="3">
        <v>0</v>
      </c>
      <c r="Q15" s="3">
        <f t="shared" si="2"/>
        <v>0</v>
      </c>
      <c r="R15" s="3">
        <f t="shared" si="3"/>
        <v>25</v>
      </c>
      <c r="S15" s="3">
        <v>0</v>
      </c>
      <c r="T15" s="4">
        <v>88</v>
      </c>
      <c r="U15" s="3">
        <v>74.28</v>
      </c>
      <c r="V15" s="3">
        <v>6437.5</v>
      </c>
      <c r="W15" s="4">
        <v>0</v>
      </c>
      <c r="X15" s="3">
        <v>0</v>
      </c>
      <c r="Y15" s="3">
        <v>0</v>
      </c>
      <c r="Z15" s="4"/>
      <c r="AA15" s="4"/>
      <c r="AB15" s="4"/>
      <c r="AC15" s="4"/>
      <c r="AD15" s="4"/>
      <c r="AE15" s="4"/>
      <c r="AF15" s="4"/>
      <c r="AG15" s="4"/>
      <c r="AH15" s="4">
        <v>0</v>
      </c>
      <c r="AI15" s="4"/>
      <c r="AJ15" s="4"/>
      <c r="AK15" s="4">
        <v>0</v>
      </c>
      <c r="AL15" s="3"/>
      <c r="AM15" s="3">
        <v>0</v>
      </c>
      <c r="AN15" s="3"/>
      <c r="AO15" s="3">
        <v>0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>
        <v>25</v>
      </c>
      <c r="BD15" s="3"/>
      <c r="BE15" s="3">
        <v>833.33</v>
      </c>
      <c r="BF15" s="3"/>
      <c r="BG15" s="3"/>
      <c r="BH15" s="3"/>
      <c r="BI15" s="3"/>
      <c r="BJ15" s="3"/>
      <c r="BK15" s="3">
        <v>242.94</v>
      </c>
      <c r="BL15" s="3">
        <v>1040.97</v>
      </c>
      <c r="BM15" s="3">
        <v>70.78</v>
      </c>
      <c r="BN15" s="3"/>
      <c r="BO15" s="3">
        <v>441.65</v>
      </c>
      <c r="BP15" s="3"/>
      <c r="BQ15" s="3">
        <v>93.29</v>
      </c>
      <c r="BR15" s="3"/>
      <c r="BS15" s="3"/>
      <c r="BT15" s="3">
        <v>398.89</v>
      </c>
      <c r="BU15" s="3"/>
      <c r="BV15" s="3">
        <v>208.33</v>
      </c>
      <c r="BW15" s="3"/>
      <c r="BX15" s="3">
        <v>35.26</v>
      </c>
      <c r="BY15" s="3"/>
      <c r="BZ15" s="3"/>
      <c r="CA15" s="3">
        <v>20.83</v>
      </c>
      <c r="CB15" s="3">
        <v>327.52</v>
      </c>
      <c r="CC15" s="3">
        <v>290.83</v>
      </c>
      <c r="CD15" s="3"/>
      <c r="CE15" s="3"/>
      <c r="CF15" s="3"/>
      <c r="CG15" s="3"/>
      <c r="CH15" s="3">
        <v>5.43</v>
      </c>
      <c r="CI15" s="3">
        <v>2.2000000000000002</v>
      </c>
      <c r="CJ15" s="3"/>
      <c r="CK15" s="3"/>
      <c r="CL15" s="3"/>
      <c r="CM15" s="3">
        <v>4116.91</v>
      </c>
      <c r="CN15" s="3">
        <v>0</v>
      </c>
      <c r="CO15" s="3">
        <v>0</v>
      </c>
      <c r="CP15" s="3">
        <v>93.29</v>
      </c>
      <c r="CQ15" s="3">
        <v>398.89</v>
      </c>
      <c r="CR15" s="3">
        <v>0</v>
      </c>
      <c r="CS15" s="3"/>
      <c r="CT15" s="5">
        <f t="shared" si="4"/>
        <v>492.18</v>
      </c>
      <c r="CU15" s="3">
        <v>567.48</v>
      </c>
      <c r="CV15" s="3"/>
      <c r="CW15" s="3"/>
      <c r="CX15" s="3">
        <v>22.76</v>
      </c>
      <c r="CY15" s="3"/>
      <c r="CZ15" s="3">
        <v>3.99</v>
      </c>
      <c r="DA15" s="3">
        <v>1.06</v>
      </c>
      <c r="DB15" s="3">
        <v>26.74</v>
      </c>
      <c r="DC15" s="3"/>
      <c r="DD15" s="3"/>
      <c r="DE15" s="3">
        <v>8.32</v>
      </c>
      <c r="DF15" s="3">
        <f t="shared" si="5"/>
        <v>630.35</v>
      </c>
      <c r="DG15" s="3">
        <v>290.83</v>
      </c>
      <c r="DH15" s="3">
        <v>189.04</v>
      </c>
      <c r="DI15" s="3">
        <v>0</v>
      </c>
      <c r="DJ15" s="3">
        <v>53</v>
      </c>
      <c r="DK15" s="3"/>
      <c r="DL15" s="3"/>
      <c r="DM15" s="3">
        <f t="shared" si="6"/>
        <v>53</v>
      </c>
      <c r="DN15" s="3">
        <v>8951.23</v>
      </c>
    </row>
    <row r="16" spans="1:118" hidden="1" x14ac:dyDescent="0.35">
      <c r="A16" t="s">
        <v>153</v>
      </c>
      <c r="B16" t="s">
        <v>154</v>
      </c>
      <c r="C16" t="s">
        <v>140</v>
      </c>
      <c r="D16" t="str">
        <f>VLOOKUP(A16,[1]Key!$A$1:$F$61,4,FALSE)</f>
        <v>SF</v>
      </c>
      <c r="E16" t="str">
        <f>VLOOKUP(A16,[1]Key!$A$1:$F$61,5,FALSE)</f>
        <v>Clinical</v>
      </c>
      <c r="F16">
        <f>VLOOKUP(A16,[1]Key!$A$1:$F$61,6,FALSE)</f>
        <v>120</v>
      </c>
      <c r="G16" t="s">
        <v>112</v>
      </c>
      <c r="H16" t="s">
        <v>113</v>
      </c>
      <c r="I16" t="s">
        <v>114</v>
      </c>
      <c r="J16" t="s">
        <v>115</v>
      </c>
      <c r="K16" s="2">
        <v>44727</v>
      </c>
      <c r="L16" s="2">
        <v>44734</v>
      </c>
      <c r="M16" s="3">
        <v>5825.63</v>
      </c>
      <c r="N16" s="3">
        <f t="shared" si="0"/>
        <v>5752.5</v>
      </c>
      <c r="O16" s="3">
        <f t="shared" si="1"/>
        <v>73.13</v>
      </c>
      <c r="P16" s="3">
        <v>0</v>
      </c>
      <c r="Q16" s="3">
        <f t="shared" si="2"/>
        <v>0</v>
      </c>
      <c r="R16" s="3">
        <f t="shared" si="3"/>
        <v>0</v>
      </c>
      <c r="S16" s="3">
        <v>0</v>
      </c>
      <c r="T16" s="4">
        <v>88.5</v>
      </c>
      <c r="U16" s="3">
        <v>65</v>
      </c>
      <c r="V16" s="3">
        <v>5752.5</v>
      </c>
      <c r="W16" s="4">
        <v>0.75</v>
      </c>
      <c r="X16" s="3">
        <v>97.5</v>
      </c>
      <c r="Y16" s="3">
        <v>73.13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>
        <v>708.07</v>
      </c>
      <c r="BM16" s="3">
        <v>62.24</v>
      </c>
      <c r="BN16" s="3"/>
      <c r="BO16" s="3">
        <v>271.97000000000003</v>
      </c>
      <c r="BP16" s="3"/>
      <c r="BQ16" s="3">
        <v>82.04</v>
      </c>
      <c r="BR16" s="3"/>
      <c r="BS16" s="3"/>
      <c r="BT16" s="3">
        <v>350.81</v>
      </c>
      <c r="BU16" s="3"/>
      <c r="BV16" s="3"/>
      <c r="BW16" s="3"/>
      <c r="BX16" s="3">
        <v>3.81</v>
      </c>
      <c r="BY16" s="3"/>
      <c r="BZ16" s="3"/>
      <c r="CA16" s="3"/>
      <c r="CB16" s="3">
        <v>160.88</v>
      </c>
      <c r="CC16" s="3">
        <v>1456.41</v>
      </c>
      <c r="CD16" s="3"/>
      <c r="CE16" s="3"/>
      <c r="CF16" s="3"/>
      <c r="CG16" s="3"/>
      <c r="CH16" s="3"/>
      <c r="CI16" s="3">
        <v>2.77</v>
      </c>
      <c r="CJ16" s="3"/>
      <c r="CK16" s="3"/>
      <c r="CL16" s="3"/>
      <c r="CM16" s="3">
        <v>2726.63</v>
      </c>
      <c r="CN16" s="3">
        <v>0</v>
      </c>
      <c r="CO16" s="3">
        <v>0</v>
      </c>
      <c r="CP16" s="3">
        <v>82.04</v>
      </c>
      <c r="CQ16" s="3">
        <v>350.81</v>
      </c>
      <c r="CR16" s="3">
        <v>0</v>
      </c>
      <c r="CS16" s="3"/>
      <c r="CT16" s="5">
        <f t="shared" si="4"/>
        <v>432.85</v>
      </c>
      <c r="CU16" s="3">
        <v>343.62</v>
      </c>
      <c r="CV16" s="3"/>
      <c r="CW16" s="3"/>
      <c r="CX16" s="3">
        <v>19.59</v>
      </c>
      <c r="CY16" s="3"/>
      <c r="CZ16" s="3">
        <v>2.34</v>
      </c>
      <c r="DA16" s="3">
        <v>1.06</v>
      </c>
      <c r="DB16" s="3">
        <v>16.22</v>
      </c>
      <c r="DC16" s="3"/>
      <c r="DD16" s="3"/>
      <c r="DE16" s="3">
        <v>7.16</v>
      </c>
      <c r="DF16" s="3">
        <f t="shared" si="5"/>
        <v>389.98999999999995</v>
      </c>
      <c r="DG16" s="3">
        <v>233.03</v>
      </c>
      <c r="DH16" s="3">
        <v>150.83000000000001</v>
      </c>
      <c r="DI16" s="3">
        <v>0</v>
      </c>
      <c r="DJ16" s="3">
        <v>53</v>
      </c>
      <c r="DK16" s="3"/>
      <c r="DL16" s="3"/>
      <c r="DM16" s="3">
        <f t="shared" si="6"/>
        <v>53</v>
      </c>
      <c r="DN16" s="3">
        <v>7085.33</v>
      </c>
    </row>
    <row r="17" spans="1:118" hidden="1" x14ac:dyDescent="0.35">
      <c r="A17" t="s">
        <v>155</v>
      </c>
      <c r="B17" t="s">
        <v>156</v>
      </c>
      <c r="C17" t="s">
        <v>157</v>
      </c>
      <c r="D17" t="str">
        <f>VLOOKUP(A17,[1]Key!$A$1:$F$61,4,FALSE)</f>
        <v>OAK</v>
      </c>
      <c r="E17" t="str">
        <f>VLOOKUP(A17,[1]Key!$A$1:$F$61,5,FALSE)</f>
        <v>MD</v>
      </c>
      <c r="F17">
        <f>VLOOKUP(A17,[1]Key!$A$1:$F$61,6,FALSE)</f>
        <v>110</v>
      </c>
      <c r="G17" t="s">
        <v>158</v>
      </c>
      <c r="H17" t="s">
        <v>149</v>
      </c>
      <c r="I17" t="s">
        <v>114</v>
      </c>
      <c r="J17" t="s">
        <v>115</v>
      </c>
      <c r="K17" s="2">
        <v>44727</v>
      </c>
      <c r="L17" s="2">
        <v>44734</v>
      </c>
      <c r="M17" s="3">
        <v>16691.669999999998</v>
      </c>
      <c r="N17" s="3">
        <f t="shared" si="0"/>
        <v>16666.669999999998</v>
      </c>
      <c r="O17" s="3">
        <f t="shared" si="1"/>
        <v>0</v>
      </c>
      <c r="P17" s="3">
        <v>0</v>
      </c>
      <c r="Q17" s="3">
        <f t="shared" si="2"/>
        <v>0</v>
      </c>
      <c r="R17" s="3">
        <f t="shared" si="3"/>
        <v>25</v>
      </c>
      <c r="S17" s="3">
        <v>0</v>
      </c>
      <c r="T17" s="4">
        <v>88</v>
      </c>
      <c r="U17" s="3">
        <v>192.31</v>
      </c>
      <c r="V17" s="3">
        <v>16666.669999999998</v>
      </c>
      <c r="W17" s="4">
        <v>0</v>
      </c>
      <c r="X17" s="3">
        <v>0</v>
      </c>
      <c r="Y17" s="3">
        <v>0</v>
      </c>
      <c r="Z17" s="4"/>
      <c r="AA17" s="4"/>
      <c r="AB17" s="4"/>
      <c r="AC17" s="4"/>
      <c r="AD17" s="4"/>
      <c r="AE17" s="4"/>
      <c r="AF17" s="4"/>
      <c r="AG17" s="4"/>
      <c r="AH17" s="4">
        <v>0</v>
      </c>
      <c r="AI17" s="4"/>
      <c r="AJ17" s="4"/>
      <c r="AK17" s="4"/>
      <c r="AL17" s="3"/>
      <c r="AM17" s="3"/>
      <c r="AN17" s="3"/>
      <c r="AO17" s="3">
        <v>0</v>
      </c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>
        <v>25</v>
      </c>
      <c r="BD17" s="3"/>
      <c r="BE17" s="3"/>
      <c r="BF17" s="3"/>
      <c r="BG17" s="3"/>
      <c r="BH17" s="3"/>
      <c r="BI17" s="3"/>
      <c r="BJ17" s="3">
        <v>71.25</v>
      </c>
      <c r="BK17" s="3"/>
      <c r="BL17" s="3">
        <v>4277.01</v>
      </c>
      <c r="BM17" s="3"/>
      <c r="BN17" s="3"/>
      <c r="BO17" s="3">
        <v>1496.85</v>
      </c>
      <c r="BP17" s="3"/>
      <c r="BQ17" s="3">
        <v>242.1</v>
      </c>
      <c r="BR17" s="3"/>
      <c r="BS17" s="3">
        <v>150.26</v>
      </c>
      <c r="BT17" s="3"/>
      <c r="BU17" s="3"/>
      <c r="BV17" s="3"/>
      <c r="BW17" s="3"/>
      <c r="BX17" s="3"/>
      <c r="BY17" s="3"/>
      <c r="BZ17" s="3"/>
      <c r="CA17" s="3">
        <v>41.66</v>
      </c>
      <c r="CB17" s="3"/>
      <c r="CC17" s="3">
        <v>812</v>
      </c>
      <c r="CD17" s="3"/>
      <c r="CE17" s="3"/>
      <c r="CF17" s="3"/>
      <c r="CG17" s="3"/>
      <c r="CH17" s="3"/>
      <c r="CI17" s="3"/>
      <c r="CJ17" s="3"/>
      <c r="CK17" s="3"/>
      <c r="CL17" s="3"/>
      <c r="CM17" s="3">
        <v>9671.7900000000009</v>
      </c>
      <c r="CN17" s="3">
        <v>0</v>
      </c>
      <c r="CO17" s="3">
        <v>0</v>
      </c>
      <c r="CP17" s="3">
        <v>242.1</v>
      </c>
      <c r="CQ17" s="3">
        <v>0</v>
      </c>
      <c r="CR17" s="3">
        <v>0</v>
      </c>
      <c r="CS17" s="3"/>
      <c r="CT17" s="5">
        <f t="shared" si="4"/>
        <v>242.1</v>
      </c>
      <c r="CU17" s="3">
        <v>504.5</v>
      </c>
      <c r="CV17" s="3"/>
      <c r="CW17" s="3"/>
      <c r="CX17" s="3">
        <v>33.14</v>
      </c>
      <c r="CY17" s="3">
        <v>19.989999999999998</v>
      </c>
      <c r="CZ17" s="3">
        <v>5.0999999999999996</v>
      </c>
      <c r="DA17" s="3"/>
      <c r="DB17" s="3"/>
      <c r="DC17" s="3"/>
      <c r="DD17" s="3">
        <v>44.55</v>
      </c>
      <c r="DE17" s="3">
        <v>9.69</v>
      </c>
      <c r="DF17" s="3">
        <f t="shared" si="5"/>
        <v>616.97</v>
      </c>
      <c r="DG17" s="3">
        <v>669.52</v>
      </c>
      <c r="DH17" s="3">
        <v>433.33</v>
      </c>
      <c r="DI17" s="3">
        <v>0</v>
      </c>
      <c r="DJ17" s="3">
        <v>53</v>
      </c>
      <c r="DK17" s="3"/>
      <c r="DL17" s="3"/>
      <c r="DM17" s="3">
        <f t="shared" si="6"/>
        <v>53</v>
      </c>
      <c r="DN17" s="3">
        <v>18706.59</v>
      </c>
    </row>
    <row r="18" spans="1:118" hidden="1" x14ac:dyDescent="0.35">
      <c r="A18" t="s">
        <v>159</v>
      </c>
      <c r="B18" t="s">
        <v>160</v>
      </c>
      <c r="C18" t="s">
        <v>119</v>
      </c>
      <c r="D18" t="str">
        <f>VLOOKUP(A18,[1]Key!$A$1:$F$61,4,FALSE)</f>
        <v>SF</v>
      </c>
      <c r="E18" t="str">
        <f>VLOOKUP(A18,[1]Key!$A$1:$F$61,5,FALSE)</f>
        <v>Clinical</v>
      </c>
      <c r="F18">
        <f>VLOOKUP(A18,[1]Key!$A$1:$F$61,6,FALSE)</f>
        <v>120</v>
      </c>
      <c r="G18" t="s">
        <v>112</v>
      </c>
      <c r="H18" t="s">
        <v>161</v>
      </c>
      <c r="I18" t="s">
        <v>114</v>
      </c>
      <c r="J18" t="s">
        <v>162</v>
      </c>
      <c r="K18" s="2">
        <v>44727</v>
      </c>
      <c r="L18" s="2">
        <v>44734</v>
      </c>
      <c r="M18" s="3">
        <v>1529.84</v>
      </c>
      <c r="N18" s="3">
        <f t="shared" si="0"/>
        <v>1479.84</v>
      </c>
      <c r="O18" s="3">
        <f t="shared" si="1"/>
        <v>0</v>
      </c>
      <c r="P18" s="3">
        <v>0</v>
      </c>
      <c r="Q18" s="3">
        <f t="shared" si="2"/>
        <v>0</v>
      </c>
      <c r="R18" s="3">
        <f t="shared" si="3"/>
        <v>50</v>
      </c>
      <c r="S18" s="3">
        <v>0</v>
      </c>
      <c r="T18" s="4">
        <v>24</v>
      </c>
      <c r="U18" s="3">
        <v>61.66</v>
      </c>
      <c r="V18" s="3">
        <v>1479.84</v>
      </c>
      <c r="W18" s="4">
        <v>0</v>
      </c>
      <c r="X18" s="3">
        <v>0</v>
      </c>
      <c r="Y18" s="3">
        <v>0</v>
      </c>
      <c r="Z18" s="4"/>
      <c r="AA18" s="4"/>
      <c r="AB18" s="4"/>
      <c r="AC18" s="4"/>
      <c r="AD18" s="4"/>
      <c r="AE18" s="4"/>
      <c r="AF18" s="4"/>
      <c r="AG18" s="4"/>
      <c r="AH18" s="4">
        <v>0</v>
      </c>
      <c r="AI18" s="4"/>
      <c r="AJ18" s="4"/>
      <c r="AK18" s="4"/>
      <c r="AL18" s="3"/>
      <c r="AM18" s="3"/>
      <c r="AN18" s="3"/>
      <c r="AO18" s="3">
        <v>0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>
        <v>50</v>
      </c>
      <c r="BD18" s="3"/>
      <c r="BE18" s="3"/>
      <c r="BF18" s="3"/>
      <c r="BG18" s="3"/>
      <c r="BH18" s="3"/>
      <c r="BI18" s="3"/>
      <c r="BJ18" s="3"/>
      <c r="BK18" s="3"/>
      <c r="BL18" s="3">
        <v>95.39</v>
      </c>
      <c r="BM18" s="3"/>
      <c r="BN18" s="3"/>
      <c r="BO18" s="3"/>
      <c r="BP18" s="3"/>
      <c r="BQ18" s="3">
        <v>21.46</v>
      </c>
      <c r="BR18" s="3">
        <v>1.94</v>
      </c>
      <c r="BS18" s="3"/>
      <c r="BT18" s="3">
        <v>91.75</v>
      </c>
      <c r="BU18" s="3">
        <v>4.5599999999999996</v>
      </c>
      <c r="BV18" s="3"/>
      <c r="BW18" s="3"/>
      <c r="BX18" s="3"/>
      <c r="BY18" s="3"/>
      <c r="BZ18" s="3"/>
      <c r="CA18" s="3"/>
      <c r="CB18" s="3"/>
      <c r="CC18" s="3">
        <v>73.989999999999995</v>
      </c>
      <c r="CD18" s="3"/>
      <c r="CE18" s="3"/>
      <c r="CF18" s="3"/>
      <c r="CG18" s="3"/>
      <c r="CH18" s="3"/>
      <c r="CI18" s="3"/>
      <c r="CJ18" s="3"/>
      <c r="CK18" s="3"/>
      <c r="CL18" s="3"/>
      <c r="CM18" s="3">
        <v>1240.75</v>
      </c>
      <c r="CN18" s="3">
        <v>18.79</v>
      </c>
      <c r="CO18" s="3">
        <v>0</v>
      </c>
      <c r="CP18" s="3">
        <v>21.46</v>
      </c>
      <c r="CQ18" s="3">
        <v>91.75</v>
      </c>
      <c r="CR18" s="3">
        <v>0</v>
      </c>
      <c r="CS18" s="3">
        <v>0</v>
      </c>
      <c r="CT18" s="5">
        <f t="shared" si="4"/>
        <v>132</v>
      </c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>
        <f t="shared" si="5"/>
        <v>0</v>
      </c>
      <c r="DG18" s="3">
        <v>59.19</v>
      </c>
      <c r="DH18" s="3">
        <v>4.2</v>
      </c>
      <c r="DI18" s="3">
        <v>0</v>
      </c>
      <c r="DJ18" s="3">
        <v>53</v>
      </c>
      <c r="DK18" s="3"/>
      <c r="DL18" s="3"/>
      <c r="DM18" s="3">
        <f t="shared" si="6"/>
        <v>53</v>
      </c>
      <c r="DN18" s="3">
        <v>1778.23</v>
      </c>
    </row>
    <row r="19" spans="1:118" hidden="1" x14ac:dyDescent="0.35">
      <c r="A19" t="s">
        <v>163</v>
      </c>
      <c r="B19" t="s">
        <v>164</v>
      </c>
      <c r="C19" t="s">
        <v>157</v>
      </c>
      <c r="D19" t="str">
        <f>VLOOKUP(A19,[1]Key!$A$1:$F$61,4,FALSE)</f>
        <v>OAK</v>
      </c>
      <c r="E19" t="str">
        <f>VLOOKUP(A19,[1]Key!$A$1:$F$61,5,FALSE)</f>
        <v>MD</v>
      </c>
      <c r="F19">
        <f>VLOOKUP(A19,[1]Key!$A$1:$F$61,6,FALSE)</f>
        <v>110</v>
      </c>
      <c r="G19" t="s">
        <v>158</v>
      </c>
      <c r="H19" t="s">
        <v>149</v>
      </c>
      <c r="I19" t="s">
        <v>114</v>
      </c>
      <c r="J19" t="s">
        <v>115</v>
      </c>
      <c r="K19" s="2">
        <v>44727</v>
      </c>
      <c r="L19" s="2">
        <v>44734</v>
      </c>
      <c r="M19" s="3">
        <v>18775</v>
      </c>
      <c r="N19" s="3">
        <f t="shared" si="0"/>
        <v>18750</v>
      </c>
      <c r="O19" s="3">
        <f t="shared" si="1"/>
        <v>0</v>
      </c>
      <c r="P19" s="3">
        <v>0</v>
      </c>
      <c r="Q19" s="3">
        <f t="shared" si="2"/>
        <v>0</v>
      </c>
      <c r="R19" s="3">
        <f t="shared" si="3"/>
        <v>25</v>
      </c>
      <c r="S19" s="3">
        <v>0</v>
      </c>
      <c r="T19" s="4">
        <v>88</v>
      </c>
      <c r="U19" s="3">
        <v>192.31</v>
      </c>
      <c r="V19" s="3">
        <v>16666.669999999998</v>
      </c>
      <c r="W19" s="4">
        <v>0</v>
      </c>
      <c r="X19" s="3">
        <v>0</v>
      </c>
      <c r="Y19" s="3">
        <v>0</v>
      </c>
      <c r="Z19" s="4"/>
      <c r="AA19" s="4"/>
      <c r="AB19" s="4"/>
      <c r="AC19" s="4"/>
      <c r="AD19" s="4"/>
      <c r="AE19" s="4"/>
      <c r="AF19" s="4"/>
      <c r="AG19" s="4"/>
      <c r="AH19" s="4">
        <v>0</v>
      </c>
      <c r="AI19" s="4"/>
      <c r="AJ19" s="4"/>
      <c r="AK19" s="4">
        <v>0</v>
      </c>
      <c r="AL19" s="3"/>
      <c r="AM19" s="3">
        <v>0</v>
      </c>
      <c r="AN19" s="3"/>
      <c r="AO19" s="3">
        <v>0</v>
      </c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>
        <v>25</v>
      </c>
      <c r="BD19" s="3"/>
      <c r="BE19" s="3">
        <v>2083.33</v>
      </c>
      <c r="BF19" s="3"/>
      <c r="BG19" s="3"/>
      <c r="BH19" s="3"/>
      <c r="BI19" s="3"/>
      <c r="BJ19" s="3">
        <v>47.5</v>
      </c>
      <c r="BK19" s="3"/>
      <c r="BL19" s="3">
        <v>5422.06</v>
      </c>
      <c r="BM19" s="3"/>
      <c r="BN19" s="3"/>
      <c r="BO19" s="3">
        <v>1858.97</v>
      </c>
      <c r="BP19" s="3"/>
      <c r="BQ19" s="3">
        <v>272.56</v>
      </c>
      <c r="BR19" s="3"/>
      <c r="BS19" s="3">
        <v>169.18</v>
      </c>
      <c r="BT19" s="3"/>
      <c r="BU19" s="3"/>
      <c r="BV19" s="3"/>
      <c r="BW19" s="3"/>
      <c r="BX19" s="3"/>
      <c r="BY19" s="3"/>
      <c r="BZ19" s="3"/>
      <c r="CA19" s="3"/>
      <c r="CB19" s="3"/>
      <c r="CC19" s="3">
        <v>0</v>
      </c>
      <c r="CD19" s="3"/>
      <c r="CE19" s="3"/>
      <c r="CF19" s="3"/>
      <c r="CG19" s="3"/>
      <c r="CH19" s="3"/>
      <c r="CI19" s="3"/>
      <c r="CJ19" s="3"/>
      <c r="CK19" s="3"/>
      <c r="CL19" s="3">
        <v>7.5</v>
      </c>
      <c r="CM19" s="3">
        <v>11044.73</v>
      </c>
      <c r="CN19" s="3">
        <v>0</v>
      </c>
      <c r="CO19" s="3">
        <v>0</v>
      </c>
      <c r="CP19" s="3">
        <v>272.56</v>
      </c>
      <c r="CQ19" s="3">
        <v>0</v>
      </c>
      <c r="CR19" s="3">
        <v>0</v>
      </c>
      <c r="CS19" s="3"/>
      <c r="CT19" s="5">
        <f t="shared" si="4"/>
        <v>272.56</v>
      </c>
      <c r="CU19" s="3">
        <v>1528</v>
      </c>
      <c r="CV19" s="3"/>
      <c r="CW19" s="3"/>
      <c r="CX19" s="3">
        <v>33.14</v>
      </c>
      <c r="CY19" s="3"/>
      <c r="CZ19" s="3">
        <v>17.45</v>
      </c>
      <c r="DA19" s="3"/>
      <c r="DB19" s="3">
        <v>120.39</v>
      </c>
      <c r="DC19" s="3"/>
      <c r="DD19" s="3">
        <v>44.55</v>
      </c>
      <c r="DE19" s="3">
        <v>9.69</v>
      </c>
      <c r="DF19" s="3">
        <f t="shared" si="5"/>
        <v>1753.2200000000003</v>
      </c>
      <c r="DG19" s="3"/>
      <c r="DH19" s="3">
        <v>487.5</v>
      </c>
      <c r="DI19" s="3">
        <v>0</v>
      </c>
      <c r="DJ19" s="3">
        <v>53</v>
      </c>
      <c r="DK19" s="3"/>
      <c r="DL19" s="3"/>
      <c r="DM19" s="3">
        <f t="shared" si="6"/>
        <v>53</v>
      </c>
      <c r="DN19" s="3">
        <v>21341.279999999999</v>
      </c>
    </row>
    <row r="20" spans="1:118" hidden="1" x14ac:dyDescent="0.35">
      <c r="A20" t="s">
        <v>165</v>
      </c>
      <c r="B20" t="s">
        <v>166</v>
      </c>
      <c r="C20" t="s">
        <v>167</v>
      </c>
      <c r="D20" t="str">
        <f>VLOOKUP(A20,[1]Key!$A$1:$F$61,4,FALSE)</f>
        <v>SV</v>
      </c>
      <c r="E20" t="str">
        <f>VLOOKUP(A20,[1]Key!$A$1:$F$61,5,FALSE)</f>
        <v>ASC</v>
      </c>
      <c r="F20">
        <f>VLOOKUP(A20,[1]Key!$A$1:$F$61,6,FALSE)</f>
        <v>120</v>
      </c>
      <c r="G20" t="s">
        <v>112</v>
      </c>
      <c r="H20" t="s">
        <v>130</v>
      </c>
      <c r="I20" t="s">
        <v>114</v>
      </c>
      <c r="J20" t="s">
        <v>115</v>
      </c>
      <c r="K20" s="2">
        <v>44727</v>
      </c>
      <c r="L20" s="2">
        <v>44734</v>
      </c>
      <c r="M20" s="3">
        <v>5379.84</v>
      </c>
      <c r="N20" s="3">
        <f t="shared" si="0"/>
        <v>2913.44</v>
      </c>
      <c r="O20" s="3">
        <f t="shared" si="1"/>
        <v>0</v>
      </c>
      <c r="P20" s="3">
        <v>0</v>
      </c>
      <c r="Q20" s="3">
        <f t="shared" si="2"/>
        <v>2466.4</v>
      </c>
      <c r="R20" s="3">
        <f t="shared" si="3"/>
        <v>0</v>
      </c>
      <c r="S20" s="3">
        <v>0</v>
      </c>
      <c r="T20" s="4">
        <v>47.25</v>
      </c>
      <c r="U20" s="3">
        <v>61.66</v>
      </c>
      <c r="V20" s="3">
        <v>2913.44</v>
      </c>
      <c r="W20" s="4">
        <v>0</v>
      </c>
      <c r="X20" s="3">
        <v>0</v>
      </c>
      <c r="Y20" s="3">
        <v>0</v>
      </c>
      <c r="Z20" s="4"/>
      <c r="AA20" s="4"/>
      <c r="AB20" s="4"/>
      <c r="AC20" s="4">
        <v>40</v>
      </c>
      <c r="AD20" s="4"/>
      <c r="AE20" s="4"/>
      <c r="AF20" s="4"/>
      <c r="AG20" s="4"/>
      <c r="AH20" s="4"/>
      <c r="AI20" s="4"/>
      <c r="AJ20" s="4"/>
      <c r="AK20" s="4"/>
      <c r="AL20" s="3"/>
      <c r="AM20" s="3"/>
      <c r="AN20" s="3">
        <v>61.66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>
        <v>2466.4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>
        <v>763</v>
      </c>
      <c r="BM20" s="3">
        <v>58.6</v>
      </c>
      <c r="BN20" s="3"/>
      <c r="BO20" s="3">
        <v>332.05</v>
      </c>
      <c r="BP20" s="3"/>
      <c r="BQ20" s="3">
        <v>77.239999999999995</v>
      </c>
      <c r="BR20" s="3"/>
      <c r="BS20" s="3"/>
      <c r="BT20" s="3">
        <v>330.27</v>
      </c>
      <c r="BU20" s="3"/>
      <c r="BV20" s="3"/>
      <c r="BW20" s="3"/>
      <c r="BX20" s="3"/>
      <c r="BY20" s="3"/>
      <c r="BZ20" s="3">
        <v>3.27</v>
      </c>
      <c r="CA20" s="3"/>
      <c r="CB20" s="3"/>
      <c r="CC20" s="3">
        <v>537.98</v>
      </c>
      <c r="CD20" s="3"/>
      <c r="CE20" s="3">
        <v>0.38</v>
      </c>
      <c r="CF20" s="3"/>
      <c r="CG20" s="3"/>
      <c r="CH20" s="3"/>
      <c r="CI20" s="3"/>
      <c r="CJ20" s="3"/>
      <c r="CK20" s="3">
        <v>49.22</v>
      </c>
      <c r="CL20" s="3"/>
      <c r="CM20" s="3">
        <v>3227.83</v>
      </c>
      <c r="CN20" s="3">
        <v>0</v>
      </c>
      <c r="CO20" s="3">
        <v>0</v>
      </c>
      <c r="CP20" s="3">
        <v>77.239999999999995</v>
      </c>
      <c r="CQ20" s="3">
        <v>330.27</v>
      </c>
      <c r="CR20" s="3">
        <v>0</v>
      </c>
      <c r="CS20" s="3"/>
      <c r="CT20" s="5">
        <f t="shared" si="4"/>
        <v>407.51</v>
      </c>
      <c r="CU20" s="3"/>
      <c r="CV20" s="3">
        <v>13.92</v>
      </c>
      <c r="CW20" s="3">
        <v>240.29</v>
      </c>
      <c r="CX20" s="3">
        <v>15.01</v>
      </c>
      <c r="CY20" s="3"/>
      <c r="CZ20" s="3"/>
      <c r="DA20" s="3">
        <v>1.06</v>
      </c>
      <c r="DB20" s="3"/>
      <c r="DC20" s="3">
        <v>1.6</v>
      </c>
      <c r="DD20" s="3"/>
      <c r="DE20" s="3">
        <v>5.49</v>
      </c>
      <c r="DF20" s="3">
        <f t="shared" si="5"/>
        <v>277.37</v>
      </c>
      <c r="DG20" s="3">
        <v>215.19</v>
      </c>
      <c r="DH20" s="3">
        <v>139.88</v>
      </c>
      <c r="DI20" s="3">
        <v>0</v>
      </c>
      <c r="DJ20" s="3">
        <v>53</v>
      </c>
      <c r="DK20" s="3"/>
      <c r="DL20" s="3"/>
      <c r="DM20" s="3">
        <f t="shared" si="6"/>
        <v>53</v>
      </c>
      <c r="DN20" s="3">
        <v>6472.79</v>
      </c>
    </row>
    <row r="21" spans="1:118" hidden="1" x14ac:dyDescent="0.35">
      <c r="A21" t="s">
        <v>168</v>
      </c>
      <c r="B21" t="s">
        <v>169</v>
      </c>
      <c r="C21" t="s">
        <v>170</v>
      </c>
      <c r="D21" t="str">
        <f>VLOOKUP(A21,[1]Key!$A$1:$F$61,4,FALSE)</f>
        <v>SF</v>
      </c>
      <c r="E21" t="str">
        <f>VLOOKUP(A21,[1]Key!$A$1:$F$61,5,FALSE)</f>
        <v>NEST</v>
      </c>
      <c r="F21">
        <f>VLOOKUP(A21,[1]Key!$A$1:$F$61,6,FALSE)</f>
        <v>120</v>
      </c>
      <c r="G21" t="s">
        <v>171</v>
      </c>
      <c r="H21" t="s">
        <v>113</v>
      </c>
      <c r="I21" t="s">
        <v>114</v>
      </c>
      <c r="J21" t="s">
        <v>172</v>
      </c>
      <c r="K21" s="2">
        <v>44712</v>
      </c>
      <c r="L21" s="2">
        <v>44721</v>
      </c>
      <c r="M21" s="3">
        <v>6908.14</v>
      </c>
      <c r="N21" s="3">
        <f t="shared" si="0"/>
        <v>5465.83</v>
      </c>
      <c r="O21" s="3">
        <f t="shared" si="1"/>
        <v>0</v>
      </c>
      <c r="P21" s="3">
        <v>0</v>
      </c>
      <c r="Q21" s="3">
        <f t="shared" si="2"/>
        <v>1442.31</v>
      </c>
      <c r="R21" s="3">
        <f t="shared" si="3"/>
        <v>0</v>
      </c>
      <c r="S21" s="3">
        <v>0</v>
      </c>
      <c r="T21" s="4">
        <v>32</v>
      </c>
      <c r="U21" s="3">
        <v>60.1</v>
      </c>
      <c r="V21" s="3">
        <v>1872.08</v>
      </c>
      <c r="W21" s="4">
        <v>0</v>
      </c>
      <c r="X21" s="3">
        <v>0</v>
      </c>
      <c r="Y21" s="3">
        <v>0</v>
      </c>
      <c r="Z21" s="4">
        <v>39</v>
      </c>
      <c r="AA21" s="4"/>
      <c r="AB21" s="4">
        <v>0</v>
      </c>
      <c r="AC21" s="4">
        <v>24</v>
      </c>
      <c r="AD21" s="4"/>
      <c r="AE21" s="4"/>
      <c r="AF21" s="4"/>
      <c r="AG21" s="4"/>
      <c r="AH21" s="4"/>
      <c r="AI21" s="4">
        <v>0</v>
      </c>
      <c r="AJ21" s="4"/>
      <c r="AK21" s="4"/>
      <c r="AL21" s="3"/>
      <c r="AM21" s="3"/>
      <c r="AN21" s="3">
        <v>60.1</v>
      </c>
      <c r="AO21" s="3"/>
      <c r="AP21" s="3">
        <v>0</v>
      </c>
      <c r="AQ21" s="3">
        <v>60.1</v>
      </c>
      <c r="AR21" s="3"/>
      <c r="AS21" s="3"/>
      <c r="AT21" s="3"/>
      <c r="AU21" s="3"/>
      <c r="AV21" s="3">
        <v>0</v>
      </c>
      <c r="AW21" s="3"/>
      <c r="AX21" s="3"/>
      <c r="AY21" s="3"/>
      <c r="AZ21" s="3">
        <v>250</v>
      </c>
      <c r="BA21" s="3">
        <v>1442.31</v>
      </c>
      <c r="BB21" s="3">
        <v>1000</v>
      </c>
      <c r="BC21" s="3"/>
      <c r="BD21" s="3"/>
      <c r="BE21" s="3"/>
      <c r="BF21" s="3"/>
      <c r="BG21" s="3"/>
      <c r="BH21" s="3">
        <v>2343.75</v>
      </c>
      <c r="BI21" s="3"/>
      <c r="BJ21" s="3"/>
      <c r="BK21" s="3"/>
      <c r="BL21" s="3">
        <v>911.46</v>
      </c>
      <c r="BM21" s="3">
        <v>75.62</v>
      </c>
      <c r="BN21" s="3"/>
      <c r="BO21" s="3">
        <v>545.34</v>
      </c>
      <c r="BP21" s="3"/>
      <c r="BQ21" s="3">
        <v>99.68</v>
      </c>
      <c r="BR21" s="3"/>
      <c r="BS21" s="3"/>
      <c r="BT21" s="3">
        <v>426.19</v>
      </c>
      <c r="BU21" s="3"/>
      <c r="BV21" s="3"/>
      <c r="BW21" s="3"/>
      <c r="BX21" s="3">
        <v>28.64</v>
      </c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>
        <v>5.54</v>
      </c>
      <c r="CJ21" s="3"/>
      <c r="CK21" s="3"/>
      <c r="CL21" s="3"/>
      <c r="CM21" s="3">
        <v>4815.67</v>
      </c>
      <c r="CN21" s="3">
        <v>0</v>
      </c>
      <c r="CO21" s="3">
        <v>0</v>
      </c>
      <c r="CP21" s="3">
        <v>99.68</v>
      </c>
      <c r="CQ21" s="3">
        <v>426.19</v>
      </c>
      <c r="CR21" s="3">
        <v>0</v>
      </c>
      <c r="CS21" s="3"/>
      <c r="CT21" s="5">
        <f t="shared" si="4"/>
        <v>525.87</v>
      </c>
      <c r="CU21" s="3"/>
      <c r="CV21" s="3"/>
      <c r="CW21" s="3"/>
      <c r="CX21" s="3">
        <v>36.82</v>
      </c>
      <c r="CY21" s="3"/>
      <c r="CZ21" s="3">
        <v>4.68</v>
      </c>
      <c r="DA21" s="3">
        <v>2.12</v>
      </c>
      <c r="DB21" s="3">
        <v>53.48</v>
      </c>
      <c r="DC21" s="3"/>
      <c r="DD21" s="3"/>
      <c r="DE21" s="3">
        <v>13.46</v>
      </c>
      <c r="DF21" s="3">
        <f t="shared" si="5"/>
        <v>110.56</v>
      </c>
      <c r="DG21" s="3"/>
      <c r="DH21" s="3">
        <v>179.61</v>
      </c>
      <c r="DI21" s="3">
        <v>0</v>
      </c>
      <c r="DJ21" s="3">
        <v>53</v>
      </c>
      <c r="DK21" s="3"/>
      <c r="DL21" s="3"/>
      <c r="DM21" s="3">
        <f t="shared" si="6"/>
        <v>53</v>
      </c>
      <c r="DN21" s="3">
        <v>7777.18</v>
      </c>
    </row>
    <row r="22" spans="1:118" hidden="1" x14ac:dyDescent="0.35">
      <c r="A22" t="s">
        <v>173</v>
      </c>
      <c r="B22" t="s">
        <v>174</v>
      </c>
      <c r="C22" t="s">
        <v>119</v>
      </c>
      <c r="D22" t="str">
        <f>VLOOKUP(A22,[1]Key!$A$1:$F$61,4,FALSE)</f>
        <v>HQ</v>
      </c>
      <c r="E22" t="str">
        <f>VLOOKUP(A22,[1]Key!$A$1:$F$61,5,FALSE)</f>
        <v>Clinical</v>
      </c>
      <c r="F22">
        <f>VLOOKUP(A22,[1]Key!$A$1:$F$61,6,FALSE)</f>
        <v>120</v>
      </c>
      <c r="G22" t="s">
        <v>112</v>
      </c>
      <c r="H22" t="s">
        <v>175</v>
      </c>
      <c r="I22" t="s">
        <v>114</v>
      </c>
      <c r="J22" t="s">
        <v>115</v>
      </c>
      <c r="K22" s="2">
        <v>44727</v>
      </c>
      <c r="L22" s="2">
        <v>44734</v>
      </c>
      <c r="M22" s="3">
        <v>5888.53</v>
      </c>
      <c r="N22" s="3">
        <f t="shared" si="0"/>
        <v>5426.08</v>
      </c>
      <c r="O22" s="3">
        <f t="shared" si="1"/>
        <v>462.45</v>
      </c>
      <c r="P22" s="3">
        <v>0</v>
      </c>
      <c r="Q22" s="3">
        <f t="shared" si="2"/>
        <v>0</v>
      </c>
      <c r="R22" s="3">
        <f t="shared" si="3"/>
        <v>0</v>
      </c>
      <c r="S22" s="3">
        <v>0</v>
      </c>
      <c r="T22" s="4">
        <v>88</v>
      </c>
      <c r="U22" s="3">
        <v>61.66</v>
      </c>
      <c r="V22" s="3">
        <v>5426.08</v>
      </c>
      <c r="W22" s="4">
        <v>5</v>
      </c>
      <c r="X22" s="3">
        <v>92.49</v>
      </c>
      <c r="Y22" s="3">
        <v>462.45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>
        <v>838.42</v>
      </c>
      <c r="BM22" s="3"/>
      <c r="BN22" s="3"/>
      <c r="BO22" s="3">
        <v>271.92</v>
      </c>
      <c r="BP22" s="3"/>
      <c r="BQ22" s="3">
        <v>84.25</v>
      </c>
      <c r="BR22" s="3"/>
      <c r="BS22" s="3"/>
      <c r="BT22" s="3">
        <v>360.21</v>
      </c>
      <c r="BU22" s="3"/>
      <c r="BV22" s="3"/>
      <c r="BW22" s="3"/>
      <c r="BX22" s="3"/>
      <c r="BY22" s="3"/>
      <c r="BZ22" s="3"/>
      <c r="CA22" s="3"/>
      <c r="CB22" s="3">
        <v>60.44</v>
      </c>
      <c r="CC22" s="3">
        <v>706.62</v>
      </c>
      <c r="CD22" s="3"/>
      <c r="CE22" s="3"/>
      <c r="CF22" s="3">
        <v>5.91</v>
      </c>
      <c r="CG22" s="3">
        <v>15.48</v>
      </c>
      <c r="CH22" s="3">
        <v>2.04</v>
      </c>
      <c r="CI22" s="3">
        <v>2.77</v>
      </c>
      <c r="CJ22" s="3"/>
      <c r="CK22" s="3"/>
      <c r="CL22" s="3">
        <v>0.25</v>
      </c>
      <c r="CM22" s="3">
        <v>3540.22</v>
      </c>
      <c r="CN22" s="3">
        <v>0</v>
      </c>
      <c r="CO22" s="3">
        <v>0</v>
      </c>
      <c r="CP22" s="3">
        <v>84.25</v>
      </c>
      <c r="CQ22" s="3">
        <v>360.21</v>
      </c>
      <c r="CR22" s="3">
        <v>0</v>
      </c>
      <c r="CS22" s="3"/>
      <c r="CT22" s="5">
        <f t="shared" si="4"/>
        <v>444.46</v>
      </c>
      <c r="CU22" s="3">
        <v>295.07</v>
      </c>
      <c r="CV22" s="3"/>
      <c r="CW22" s="3"/>
      <c r="CX22" s="3">
        <v>15.01</v>
      </c>
      <c r="CY22" s="3">
        <v>16.22</v>
      </c>
      <c r="CZ22" s="3">
        <v>2.34</v>
      </c>
      <c r="DA22" s="3">
        <v>1.06</v>
      </c>
      <c r="DB22" s="3"/>
      <c r="DC22" s="3"/>
      <c r="DD22" s="3"/>
      <c r="DE22" s="3">
        <v>5.49</v>
      </c>
      <c r="DF22" s="3">
        <f t="shared" si="5"/>
        <v>335.18999999999994</v>
      </c>
      <c r="DG22" s="3">
        <v>235.54</v>
      </c>
      <c r="DH22" s="3">
        <v>25.06</v>
      </c>
      <c r="DI22" s="3">
        <v>0</v>
      </c>
      <c r="DJ22" s="3">
        <v>53</v>
      </c>
      <c r="DK22" s="3"/>
      <c r="DL22" s="3"/>
      <c r="DM22" s="3">
        <f t="shared" si="6"/>
        <v>53</v>
      </c>
      <c r="DN22" s="3">
        <v>6981.78</v>
      </c>
    </row>
    <row r="23" spans="1:118" hidden="1" x14ac:dyDescent="0.35">
      <c r="A23" t="s">
        <v>176</v>
      </c>
      <c r="B23" t="s">
        <v>177</v>
      </c>
      <c r="C23" t="s">
        <v>178</v>
      </c>
      <c r="D23" t="str">
        <f>VLOOKUP(A23,[1]Key!$A$1:$F$61,4,FALSE)</f>
        <v>SV</v>
      </c>
      <c r="E23" t="str">
        <f>VLOOKUP(A23,[1]Key!$A$1:$F$61,5,FALSE)</f>
        <v>ASC</v>
      </c>
      <c r="F23">
        <f>VLOOKUP(A23,[1]Key!$A$1:$F$61,6,FALSE)</f>
        <v>120</v>
      </c>
      <c r="G23" t="s">
        <v>112</v>
      </c>
      <c r="H23" t="s">
        <v>130</v>
      </c>
      <c r="I23" t="s">
        <v>114</v>
      </c>
      <c r="J23" t="s">
        <v>115</v>
      </c>
      <c r="K23" s="2">
        <v>44727</v>
      </c>
      <c r="L23" s="2">
        <v>44734</v>
      </c>
      <c r="M23" s="3">
        <v>5842.29</v>
      </c>
      <c r="N23" s="3">
        <f t="shared" si="0"/>
        <v>4686.16</v>
      </c>
      <c r="O23" s="3">
        <f t="shared" si="1"/>
        <v>1156.1300000000001</v>
      </c>
      <c r="P23" s="3">
        <v>0</v>
      </c>
      <c r="Q23" s="3">
        <f t="shared" si="2"/>
        <v>0</v>
      </c>
      <c r="R23" s="3">
        <f t="shared" si="3"/>
        <v>0</v>
      </c>
      <c r="S23" s="3">
        <v>0</v>
      </c>
      <c r="T23" s="4">
        <v>76</v>
      </c>
      <c r="U23" s="3">
        <v>61.66</v>
      </c>
      <c r="V23" s="3">
        <v>4686.16</v>
      </c>
      <c r="W23" s="4">
        <v>12.5</v>
      </c>
      <c r="X23" s="3">
        <v>92.49</v>
      </c>
      <c r="Y23" s="3">
        <v>1156.1300000000001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>
        <v>888.12</v>
      </c>
      <c r="BM23" s="3">
        <v>63.56</v>
      </c>
      <c r="BN23" s="3"/>
      <c r="BO23" s="3">
        <v>385.38</v>
      </c>
      <c r="BP23" s="3"/>
      <c r="BQ23" s="3">
        <v>83.78</v>
      </c>
      <c r="BR23" s="3"/>
      <c r="BS23" s="3"/>
      <c r="BT23" s="3">
        <v>358.22</v>
      </c>
      <c r="BU23" s="3"/>
      <c r="BV23" s="3"/>
      <c r="BW23" s="3"/>
      <c r="BX23" s="3">
        <v>12.61</v>
      </c>
      <c r="BY23" s="3"/>
      <c r="BZ23" s="3"/>
      <c r="CA23" s="3"/>
      <c r="CB23" s="3"/>
      <c r="CC23" s="3">
        <v>467.38</v>
      </c>
      <c r="CD23" s="3"/>
      <c r="CE23" s="3"/>
      <c r="CF23" s="3"/>
      <c r="CG23" s="3"/>
      <c r="CH23" s="3"/>
      <c r="CI23" s="3">
        <v>2.77</v>
      </c>
      <c r="CJ23" s="3"/>
      <c r="CK23" s="3">
        <v>49.22</v>
      </c>
      <c r="CL23" s="3"/>
      <c r="CM23" s="3">
        <v>3531.25</v>
      </c>
      <c r="CN23" s="3">
        <v>0</v>
      </c>
      <c r="CO23" s="3">
        <v>0</v>
      </c>
      <c r="CP23" s="3">
        <v>83.78</v>
      </c>
      <c r="CQ23" s="3">
        <v>358.22</v>
      </c>
      <c r="CR23" s="3">
        <v>0</v>
      </c>
      <c r="CS23" s="3"/>
      <c r="CT23" s="5">
        <f t="shared" si="4"/>
        <v>442</v>
      </c>
      <c r="CU23" s="3"/>
      <c r="CV23" s="3"/>
      <c r="CW23" s="3">
        <v>240.29</v>
      </c>
      <c r="CX23" s="3">
        <v>15.01</v>
      </c>
      <c r="CY23" s="3"/>
      <c r="CZ23" s="3">
        <v>2.34</v>
      </c>
      <c r="DA23" s="3">
        <v>1.06</v>
      </c>
      <c r="DB23" s="3">
        <v>16.22</v>
      </c>
      <c r="DC23" s="3"/>
      <c r="DD23" s="3"/>
      <c r="DE23" s="3">
        <v>5.49</v>
      </c>
      <c r="DF23" s="3">
        <f t="shared" si="5"/>
        <v>280.40999999999997</v>
      </c>
      <c r="DG23" s="3">
        <v>233.69</v>
      </c>
      <c r="DH23" s="3">
        <v>141.88</v>
      </c>
      <c r="DI23" s="3">
        <v>0</v>
      </c>
      <c r="DJ23" s="3">
        <v>53</v>
      </c>
      <c r="DK23" s="3"/>
      <c r="DL23" s="3"/>
      <c r="DM23" s="3">
        <f t="shared" si="6"/>
        <v>53</v>
      </c>
      <c r="DN23" s="3">
        <v>6993.27</v>
      </c>
    </row>
    <row r="24" spans="1:118" hidden="1" x14ac:dyDescent="0.35">
      <c r="A24" t="s">
        <v>179</v>
      </c>
      <c r="B24" t="s">
        <v>180</v>
      </c>
      <c r="C24" t="s">
        <v>157</v>
      </c>
      <c r="D24" t="str">
        <f>VLOOKUP(A24,[1]Key!$A$1:$F$61,4,FALSE)</f>
        <v>SV</v>
      </c>
      <c r="E24" t="str">
        <f>VLOOKUP(A24,[1]Key!$A$1:$F$61,5,FALSE)</f>
        <v>MD</v>
      </c>
      <c r="F24">
        <f>VLOOKUP(A24,[1]Key!$A$1:$F$61,6,FALSE)</f>
        <v>110</v>
      </c>
      <c r="G24" t="s">
        <v>158</v>
      </c>
      <c r="H24" t="s">
        <v>130</v>
      </c>
      <c r="I24" t="s">
        <v>114</v>
      </c>
      <c r="J24" t="s">
        <v>115</v>
      </c>
      <c r="K24" s="2">
        <v>44727</v>
      </c>
      <c r="L24" s="2">
        <v>44734</v>
      </c>
      <c r="M24" s="3">
        <v>19337.5</v>
      </c>
      <c r="N24" s="3">
        <f t="shared" si="0"/>
        <v>15747.119999999999</v>
      </c>
      <c r="O24" s="3">
        <f t="shared" si="1"/>
        <v>0</v>
      </c>
      <c r="P24" s="3">
        <v>0</v>
      </c>
      <c r="Q24" s="3">
        <f t="shared" si="2"/>
        <v>3565.38</v>
      </c>
      <c r="R24" s="3">
        <f t="shared" si="3"/>
        <v>25</v>
      </c>
      <c r="S24" s="3">
        <v>0</v>
      </c>
      <c r="T24" s="4">
        <v>72</v>
      </c>
      <c r="U24" s="3">
        <v>222.84</v>
      </c>
      <c r="V24" s="3">
        <v>15747.12</v>
      </c>
      <c r="W24" s="4">
        <v>0</v>
      </c>
      <c r="X24" s="3">
        <v>0</v>
      </c>
      <c r="Y24" s="3">
        <v>0</v>
      </c>
      <c r="Z24" s="4"/>
      <c r="AA24" s="4"/>
      <c r="AB24" s="4"/>
      <c r="AC24" s="4">
        <v>16</v>
      </c>
      <c r="AD24" s="4"/>
      <c r="AE24" s="4"/>
      <c r="AF24" s="4"/>
      <c r="AG24" s="4"/>
      <c r="AH24" s="4">
        <v>0</v>
      </c>
      <c r="AI24" s="4"/>
      <c r="AJ24" s="4"/>
      <c r="AK24" s="4"/>
      <c r="AL24" s="3"/>
      <c r="AM24" s="3"/>
      <c r="AN24" s="3">
        <v>222.84</v>
      </c>
      <c r="AO24" s="3">
        <v>0</v>
      </c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>
        <v>3565.38</v>
      </c>
      <c r="BB24" s="3"/>
      <c r="BC24" s="3">
        <v>25</v>
      </c>
      <c r="BD24" s="3"/>
      <c r="BE24" s="3"/>
      <c r="BF24" s="3"/>
      <c r="BG24" s="3"/>
      <c r="BH24" s="3"/>
      <c r="BI24" s="3"/>
      <c r="BJ24" s="3">
        <v>47.5</v>
      </c>
      <c r="BK24" s="3"/>
      <c r="BL24" s="3">
        <v>4399.17</v>
      </c>
      <c r="BM24" s="3"/>
      <c r="BN24" s="3"/>
      <c r="BO24" s="3">
        <v>1737.59</v>
      </c>
      <c r="BP24" s="3"/>
      <c r="BQ24" s="3">
        <v>280.72000000000003</v>
      </c>
      <c r="BR24" s="3"/>
      <c r="BS24" s="3">
        <v>174.24</v>
      </c>
      <c r="BT24" s="3"/>
      <c r="BU24" s="3"/>
      <c r="BV24" s="3"/>
      <c r="BW24" s="3"/>
      <c r="BX24" s="3"/>
      <c r="BY24" s="3"/>
      <c r="BZ24" s="3"/>
      <c r="CA24" s="3"/>
      <c r="CB24" s="3"/>
      <c r="CC24" s="3">
        <v>0</v>
      </c>
      <c r="CD24" s="3"/>
      <c r="CE24" s="3"/>
      <c r="CF24" s="3"/>
      <c r="CG24" s="3"/>
      <c r="CH24" s="3"/>
      <c r="CI24" s="3"/>
      <c r="CJ24" s="3"/>
      <c r="CK24" s="3"/>
      <c r="CL24" s="3">
        <v>10</v>
      </c>
      <c r="CM24" s="3">
        <v>12735.78</v>
      </c>
      <c r="CN24" s="3">
        <v>0</v>
      </c>
      <c r="CO24" s="3">
        <v>0</v>
      </c>
      <c r="CP24" s="3">
        <v>280.72000000000003</v>
      </c>
      <c r="CQ24" s="3">
        <v>0</v>
      </c>
      <c r="CR24" s="3">
        <v>0</v>
      </c>
      <c r="CS24" s="3"/>
      <c r="CT24" s="5">
        <f t="shared" si="4"/>
        <v>280.72000000000003</v>
      </c>
      <c r="CU24" s="3"/>
      <c r="CV24" s="3"/>
      <c r="CW24" s="3">
        <v>877.5</v>
      </c>
      <c r="CX24" s="3">
        <v>33.14</v>
      </c>
      <c r="CY24" s="3"/>
      <c r="CZ24" s="3"/>
      <c r="DA24" s="3"/>
      <c r="DB24" s="3">
        <v>62.08</v>
      </c>
      <c r="DC24" s="3">
        <v>12.96</v>
      </c>
      <c r="DD24" s="3">
        <v>44.55</v>
      </c>
      <c r="DE24" s="3">
        <v>9.69</v>
      </c>
      <c r="DF24" s="3">
        <f t="shared" si="5"/>
        <v>1039.92</v>
      </c>
      <c r="DG24" s="3"/>
      <c r="DH24" s="3">
        <v>502.13</v>
      </c>
      <c r="DI24" s="3">
        <v>0</v>
      </c>
      <c r="DJ24" s="3">
        <v>53</v>
      </c>
      <c r="DK24" s="3"/>
      <c r="DL24" s="3"/>
      <c r="DM24" s="3">
        <f t="shared" si="6"/>
        <v>53</v>
      </c>
      <c r="DN24" s="3">
        <v>21213.27</v>
      </c>
    </row>
    <row r="25" spans="1:118" hidden="1" x14ac:dyDescent="0.35">
      <c r="A25" t="s">
        <v>181</v>
      </c>
      <c r="B25" t="s">
        <v>182</v>
      </c>
      <c r="C25" t="s">
        <v>119</v>
      </c>
      <c r="D25" t="str">
        <f>VLOOKUP(A25,[1]Key!$A$1:$F$61,4,FALSE)</f>
        <v>OAK</v>
      </c>
      <c r="E25" t="str">
        <f>VLOOKUP(A25,[1]Key!$A$1:$F$61,5,FALSE)</f>
        <v>Clinical</v>
      </c>
      <c r="F25">
        <f>VLOOKUP(A25,[1]Key!$A$1:$F$61,6,FALSE)</f>
        <v>120</v>
      </c>
      <c r="G25" t="s">
        <v>112</v>
      </c>
      <c r="H25" t="s">
        <v>149</v>
      </c>
      <c r="I25" t="s">
        <v>114</v>
      </c>
      <c r="J25" t="s">
        <v>115</v>
      </c>
      <c r="K25" s="2">
        <v>44727</v>
      </c>
      <c r="L25" s="2">
        <v>44734</v>
      </c>
      <c r="M25" s="3">
        <v>6632</v>
      </c>
      <c r="N25" s="3">
        <f t="shared" si="0"/>
        <v>5984</v>
      </c>
      <c r="O25" s="3">
        <f t="shared" si="1"/>
        <v>648</v>
      </c>
      <c r="P25" s="3">
        <v>0</v>
      </c>
      <c r="Q25" s="3">
        <f t="shared" si="2"/>
        <v>0</v>
      </c>
      <c r="R25" s="3">
        <f t="shared" si="3"/>
        <v>0</v>
      </c>
      <c r="S25" s="3">
        <v>0</v>
      </c>
      <c r="T25" s="4">
        <v>93.5</v>
      </c>
      <c r="U25" s="3">
        <v>64</v>
      </c>
      <c r="V25" s="3">
        <v>5984</v>
      </c>
      <c r="W25" s="4">
        <v>6.75</v>
      </c>
      <c r="X25" s="3">
        <v>96</v>
      </c>
      <c r="Y25" s="3">
        <v>648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>
        <v>997.46</v>
      </c>
      <c r="BM25" s="3">
        <v>72.180000000000007</v>
      </c>
      <c r="BN25" s="3"/>
      <c r="BO25" s="3">
        <v>431.98</v>
      </c>
      <c r="BP25" s="3"/>
      <c r="BQ25" s="3">
        <v>95.15</v>
      </c>
      <c r="BR25" s="3"/>
      <c r="BS25" s="3"/>
      <c r="BT25" s="3">
        <v>406.83</v>
      </c>
      <c r="BU25" s="3"/>
      <c r="BV25" s="3"/>
      <c r="BW25" s="3"/>
      <c r="BX25" s="3"/>
      <c r="BY25" s="3"/>
      <c r="BZ25" s="3">
        <v>20.67</v>
      </c>
      <c r="CA25" s="3"/>
      <c r="CB25" s="3"/>
      <c r="CC25" s="3">
        <v>795.84</v>
      </c>
      <c r="CD25" s="3"/>
      <c r="CE25" s="3">
        <v>0.38</v>
      </c>
      <c r="CF25" s="3"/>
      <c r="CG25" s="3"/>
      <c r="CH25" s="3"/>
      <c r="CI25" s="3"/>
      <c r="CJ25" s="3"/>
      <c r="CK25" s="3">
        <v>49.22</v>
      </c>
      <c r="CL25" s="3">
        <v>2.5</v>
      </c>
      <c r="CM25" s="3">
        <v>3759.79</v>
      </c>
      <c r="CN25" s="3">
        <v>0</v>
      </c>
      <c r="CO25" s="3">
        <v>0</v>
      </c>
      <c r="CP25" s="3">
        <v>95.15</v>
      </c>
      <c r="CQ25" s="3">
        <v>406.83</v>
      </c>
      <c r="CR25" s="3">
        <v>0</v>
      </c>
      <c r="CS25" s="3"/>
      <c r="CT25" s="5">
        <f t="shared" si="4"/>
        <v>501.98</v>
      </c>
      <c r="CU25" s="3"/>
      <c r="CV25" s="3">
        <v>16.22</v>
      </c>
      <c r="CW25" s="3">
        <v>240.29</v>
      </c>
      <c r="CX25" s="3">
        <v>15.01</v>
      </c>
      <c r="CY25" s="3"/>
      <c r="CZ25" s="3"/>
      <c r="DA25" s="3">
        <v>1.06</v>
      </c>
      <c r="DB25" s="3"/>
      <c r="DC25" s="3">
        <v>1.6</v>
      </c>
      <c r="DD25" s="3"/>
      <c r="DE25" s="3">
        <v>5.49</v>
      </c>
      <c r="DF25" s="3">
        <f t="shared" si="5"/>
        <v>279.67</v>
      </c>
      <c r="DG25" s="3">
        <v>265.27999999999997</v>
      </c>
      <c r="DH25" s="3">
        <v>166.82</v>
      </c>
      <c r="DI25" s="3">
        <v>0</v>
      </c>
      <c r="DJ25" s="3">
        <v>53</v>
      </c>
      <c r="DK25" s="3"/>
      <c r="DL25" s="3"/>
      <c r="DM25" s="3">
        <f t="shared" si="6"/>
        <v>53</v>
      </c>
      <c r="DN25" s="3">
        <v>7898.75</v>
      </c>
    </row>
    <row r="26" spans="1:118" hidden="1" x14ac:dyDescent="0.35">
      <c r="A26" t="s">
        <v>183</v>
      </c>
      <c r="B26" t="s">
        <v>184</v>
      </c>
      <c r="C26" t="s">
        <v>157</v>
      </c>
      <c r="D26" t="str">
        <f>VLOOKUP(A26,[1]Key!$A$1:$F$61,4,FALSE)</f>
        <v>SF</v>
      </c>
      <c r="E26" t="str">
        <f>VLOOKUP(A26,[1]Key!$A$1:$F$61,5,FALSE)</f>
        <v>MD</v>
      </c>
      <c r="F26">
        <f>VLOOKUP(A26,[1]Key!$A$1:$F$61,6,FALSE)</f>
        <v>110</v>
      </c>
      <c r="G26" t="s">
        <v>158</v>
      </c>
      <c r="H26" t="s">
        <v>113</v>
      </c>
      <c r="I26" t="s">
        <v>114</v>
      </c>
      <c r="J26" t="s">
        <v>115</v>
      </c>
      <c r="K26" s="2">
        <v>44727</v>
      </c>
      <c r="L26" s="2">
        <v>44734</v>
      </c>
      <c r="M26" s="3">
        <v>14583.33</v>
      </c>
      <c r="N26" s="3">
        <f t="shared" si="0"/>
        <v>14583.33</v>
      </c>
      <c r="O26" s="3">
        <f t="shared" si="1"/>
        <v>0</v>
      </c>
      <c r="P26" s="3">
        <v>0</v>
      </c>
      <c r="Q26" s="3">
        <f t="shared" si="2"/>
        <v>0</v>
      </c>
      <c r="R26" s="3">
        <f t="shared" si="3"/>
        <v>0</v>
      </c>
      <c r="S26" s="3">
        <v>0</v>
      </c>
      <c r="T26" s="4">
        <v>88</v>
      </c>
      <c r="U26" s="3">
        <v>168.27</v>
      </c>
      <c r="V26" s="3">
        <v>14583.33</v>
      </c>
      <c r="W26" s="4">
        <v>0</v>
      </c>
      <c r="X26" s="3">
        <v>0</v>
      </c>
      <c r="Y26" s="3">
        <v>0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>
        <v>34</v>
      </c>
      <c r="BK26" s="3"/>
      <c r="BL26" s="3">
        <v>3833.59</v>
      </c>
      <c r="BM26" s="3"/>
      <c r="BN26" s="3"/>
      <c r="BO26" s="3">
        <v>1352.76</v>
      </c>
      <c r="BP26" s="3"/>
      <c r="BQ26" s="3">
        <v>211.95</v>
      </c>
      <c r="BR26" s="3"/>
      <c r="BS26" s="3">
        <v>131.55000000000001</v>
      </c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>
        <v>9053.48</v>
      </c>
      <c r="CN26" s="3">
        <v>0</v>
      </c>
      <c r="CO26" s="3">
        <v>0</v>
      </c>
      <c r="CP26" s="3">
        <v>211.95</v>
      </c>
      <c r="CQ26" s="3">
        <v>0</v>
      </c>
      <c r="CR26" s="3">
        <v>0</v>
      </c>
      <c r="CS26" s="3"/>
      <c r="CT26" s="5">
        <f t="shared" si="4"/>
        <v>211.95</v>
      </c>
      <c r="CU26" s="3">
        <v>504.5</v>
      </c>
      <c r="CV26" s="3"/>
      <c r="CW26" s="3"/>
      <c r="CX26" s="3">
        <v>33.14</v>
      </c>
      <c r="CY26" s="3"/>
      <c r="CZ26" s="3">
        <v>5.0999999999999996</v>
      </c>
      <c r="DA26" s="3"/>
      <c r="DB26" s="3">
        <v>37.630000000000003</v>
      </c>
      <c r="DC26" s="3"/>
      <c r="DD26" s="3">
        <v>40.1</v>
      </c>
      <c r="DE26" s="3">
        <v>9.69</v>
      </c>
      <c r="DF26" s="3">
        <f t="shared" si="5"/>
        <v>630.16000000000008</v>
      </c>
      <c r="DG26" s="3"/>
      <c r="DH26" s="3">
        <v>379.17</v>
      </c>
      <c r="DI26" s="3">
        <v>0</v>
      </c>
      <c r="DJ26" s="3">
        <v>53</v>
      </c>
      <c r="DK26" s="3"/>
      <c r="DL26" s="3"/>
      <c r="DM26" s="3">
        <f t="shared" si="6"/>
        <v>53</v>
      </c>
      <c r="DN26" s="3">
        <v>15857.61</v>
      </c>
    </row>
    <row r="27" spans="1:118" x14ac:dyDescent="0.35">
      <c r="A27" t="s">
        <v>185</v>
      </c>
      <c r="B27" t="s">
        <v>186</v>
      </c>
      <c r="C27" t="s">
        <v>152</v>
      </c>
      <c r="D27" t="str">
        <f>VLOOKUP(A27,[1]Key!$A$1:$F$61,4,FALSE)</f>
        <v>SF</v>
      </c>
      <c r="E27" t="str">
        <f>VLOOKUP(A27,[1]Key!$A$1:$F$61,5,FALSE)</f>
        <v>Clinical</v>
      </c>
      <c r="F27">
        <f>VLOOKUP(A27,[1]Key!$A$1:$F$61,6,FALSE)</f>
        <v>120</v>
      </c>
      <c r="G27" t="s">
        <v>112</v>
      </c>
      <c r="H27" t="s">
        <v>113</v>
      </c>
      <c r="I27" t="s">
        <v>114</v>
      </c>
      <c r="J27" t="s">
        <v>115</v>
      </c>
      <c r="K27" s="2">
        <v>44727</v>
      </c>
      <c r="L27" s="2">
        <v>44734</v>
      </c>
      <c r="M27" s="3">
        <v>6483.33</v>
      </c>
      <c r="N27" s="3">
        <f t="shared" si="0"/>
        <v>6458.33</v>
      </c>
      <c r="O27" s="3">
        <f t="shared" si="1"/>
        <v>0</v>
      </c>
      <c r="P27" s="3">
        <v>0</v>
      </c>
      <c r="Q27" s="3">
        <f t="shared" si="2"/>
        <v>0</v>
      </c>
      <c r="R27" s="3">
        <f t="shared" si="3"/>
        <v>25</v>
      </c>
      <c r="S27" s="3">
        <v>0</v>
      </c>
      <c r="T27" s="4">
        <v>88</v>
      </c>
      <c r="U27" s="3">
        <v>64.900000000000006</v>
      </c>
      <c r="V27" s="3">
        <v>5625</v>
      </c>
      <c r="W27" s="4">
        <v>0</v>
      </c>
      <c r="X27" s="3">
        <v>0</v>
      </c>
      <c r="Y27" s="3">
        <v>0</v>
      </c>
      <c r="Z27" s="4"/>
      <c r="AA27" s="4"/>
      <c r="AB27" s="4"/>
      <c r="AC27" s="4"/>
      <c r="AD27" s="4"/>
      <c r="AE27" s="4"/>
      <c r="AF27" s="4"/>
      <c r="AG27" s="4"/>
      <c r="AH27" s="4">
        <v>0</v>
      </c>
      <c r="AI27" s="4"/>
      <c r="AJ27" s="4"/>
      <c r="AK27" s="4">
        <v>0</v>
      </c>
      <c r="AL27" s="3"/>
      <c r="AM27" s="3">
        <v>0</v>
      </c>
      <c r="AN27" s="3"/>
      <c r="AO27" s="3">
        <v>0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>
        <v>25</v>
      </c>
      <c r="BD27" s="3"/>
      <c r="BE27" s="3">
        <v>833.33</v>
      </c>
      <c r="BF27" s="3"/>
      <c r="BG27" s="3"/>
      <c r="BH27" s="3"/>
      <c r="BI27" s="3"/>
      <c r="BJ27" s="3"/>
      <c r="BK27" s="3"/>
      <c r="BL27" s="3">
        <v>1230.48</v>
      </c>
      <c r="BM27" s="3">
        <v>70.16</v>
      </c>
      <c r="BN27" s="3"/>
      <c r="BO27" s="3">
        <v>494.65</v>
      </c>
      <c r="BP27" s="3"/>
      <c r="BQ27" s="3">
        <v>92.49</v>
      </c>
      <c r="BR27" s="3"/>
      <c r="BS27" s="3"/>
      <c r="BT27" s="3">
        <v>395.47</v>
      </c>
      <c r="BU27" s="3"/>
      <c r="BV27" s="3"/>
      <c r="BW27" s="3"/>
      <c r="BX27" s="3"/>
      <c r="BY27" s="3"/>
      <c r="BZ27" s="3">
        <v>3.27</v>
      </c>
      <c r="CA27" s="3">
        <v>10.41</v>
      </c>
      <c r="CB27" s="3">
        <v>65.790000000000006</v>
      </c>
      <c r="CC27" s="3">
        <v>1033.33</v>
      </c>
      <c r="CD27" s="3"/>
      <c r="CE27" s="3">
        <v>0.38</v>
      </c>
      <c r="CF27" s="3"/>
      <c r="CG27" s="3"/>
      <c r="CH27" s="3"/>
      <c r="CI27" s="3"/>
      <c r="CJ27" s="3"/>
      <c r="CK27" s="3"/>
      <c r="CL27" s="3"/>
      <c r="CM27" s="3">
        <v>3086.9</v>
      </c>
      <c r="CN27" s="3">
        <v>0</v>
      </c>
      <c r="CO27" s="3">
        <v>0</v>
      </c>
      <c r="CP27" s="3">
        <v>92.49</v>
      </c>
      <c r="CQ27" s="3">
        <v>395.47</v>
      </c>
      <c r="CR27" s="3">
        <v>0</v>
      </c>
      <c r="CS27" s="3"/>
      <c r="CT27" s="5">
        <f t="shared" si="4"/>
        <v>487.96000000000004</v>
      </c>
      <c r="CU27" s="3">
        <v>321.20999999999998</v>
      </c>
      <c r="CV27" s="3">
        <v>13.92</v>
      </c>
      <c r="CW27" s="3"/>
      <c r="CX27" s="3">
        <v>18.41</v>
      </c>
      <c r="CY27" s="3"/>
      <c r="CZ27" s="3"/>
      <c r="DA27" s="3">
        <v>1.06</v>
      </c>
      <c r="DB27" s="3"/>
      <c r="DC27" s="3">
        <v>1.6</v>
      </c>
      <c r="DD27" s="3"/>
      <c r="DE27" s="3">
        <v>6.73</v>
      </c>
      <c r="DF27" s="3">
        <f t="shared" si="5"/>
        <v>362.93000000000006</v>
      </c>
      <c r="DG27" s="3">
        <v>258.33</v>
      </c>
      <c r="DH27" s="3">
        <v>167.92</v>
      </c>
      <c r="DI27" s="3">
        <v>0</v>
      </c>
      <c r="DJ27" s="3">
        <v>53</v>
      </c>
      <c r="DK27" s="3"/>
      <c r="DL27" s="3"/>
      <c r="DM27" s="3">
        <f t="shared" si="6"/>
        <v>53</v>
      </c>
      <c r="DN27" s="3">
        <v>7813.47</v>
      </c>
    </row>
    <row r="28" spans="1:118" hidden="1" x14ac:dyDescent="0.35">
      <c r="A28" t="s">
        <v>187</v>
      </c>
      <c r="B28" t="s">
        <v>188</v>
      </c>
      <c r="C28" t="s">
        <v>189</v>
      </c>
      <c r="D28" t="str">
        <f>VLOOKUP(A28,[1]Key!$A$1:$F$61,4,FALSE)</f>
        <v>SF</v>
      </c>
      <c r="E28" t="str">
        <f>VLOOKUP(A28,[1]Key!$A$1:$F$61,5,FALSE)</f>
        <v>Clinical</v>
      </c>
      <c r="F28">
        <f>VLOOKUP(A28,[1]Key!$A$1:$F$61,6,FALSE)</f>
        <v>120</v>
      </c>
      <c r="G28" t="s">
        <v>112</v>
      </c>
      <c r="H28" t="s">
        <v>113</v>
      </c>
      <c r="I28" t="s">
        <v>114</v>
      </c>
      <c r="J28" t="s">
        <v>115</v>
      </c>
      <c r="K28" s="2">
        <v>44727</v>
      </c>
      <c r="L28" s="2">
        <v>44734</v>
      </c>
      <c r="M28" s="3">
        <v>4922.5</v>
      </c>
      <c r="N28" s="3">
        <f t="shared" si="0"/>
        <v>4840</v>
      </c>
      <c r="O28" s="3">
        <f t="shared" si="1"/>
        <v>82.5</v>
      </c>
      <c r="P28" s="3">
        <v>0</v>
      </c>
      <c r="Q28" s="3">
        <f t="shared" si="2"/>
        <v>0</v>
      </c>
      <c r="R28" s="3">
        <f t="shared" si="3"/>
        <v>0</v>
      </c>
      <c r="S28" s="3">
        <v>0</v>
      </c>
      <c r="T28" s="4">
        <v>88</v>
      </c>
      <c r="U28" s="3">
        <v>55</v>
      </c>
      <c r="V28" s="3">
        <v>4840</v>
      </c>
      <c r="W28" s="4">
        <v>1</v>
      </c>
      <c r="X28" s="3">
        <v>82.5</v>
      </c>
      <c r="Y28" s="3">
        <v>82.5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>
        <v>744.67</v>
      </c>
      <c r="BM28" s="3">
        <v>53.46</v>
      </c>
      <c r="BN28" s="3"/>
      <c r="BO28" s="3">
        <v>324.23</v>
      </c>
      <c r="BP28" s="3"/>
      <c r="BQ28" s="3">
        <v>70.47</v>
      </c>
      <c r="BR28" s="3"/>
      <c r="BS28" s="3"/>
      <c r="BT28" s="3">
        <v>301.33999999999997</v>
      </c>
      <c r="BU28" s="3"/>
      <c r="BV28" s="3"/>
      <c r="BW28" s="3"/>
      <c r="BX28" s="3">
        <v>12.61</v>
      </c>
      <c r="BY28" s="3"/>
      <c r="BZ28" s="3"/>
      <c r="CA28" s="3"/>
      <c r="CB28" s="3"/>
      <c r="CC28" s="3">
        <v>147.68</v>
      </c>
      <c r="CD28" s="3"/>
      <c r="CE28" s="3">
        <v>0.38</v>
      </c>
      <c r="CF28" s="3"/>
      <c r="CG28" s="3"/>
      <c r="CH28" s="3"/>
      <c r="CI28" s="3"/>
      <c r="CJ28" s="3"/>
      <c r="CK28" s="3">
        <v>49.22</v>
      </c>
      <c r="CL28" s="3">
        <v>5</v>
      </c>
      <c r="CM28" s="3">
        <v>3213.44</v>
      </c>
      <c r="CN28" s="3">
        <v>0</v>
      </c>
      <c r="CO28" s="3">
        <v>0</v>
      </c>
      <c r="CP28" s="3">
        <v>70.47</v>
      </c>
      <c r="CQ28" s="3">
        <v>301.33999999999997</v>
      </c>
      <c r="CR28" s="3">
        <v>0</v>
      </c>
      <c r="CS28" s="3"/>
      <c r="CT28" s="5">
        <f t="shared" si="4"/>
        <v>371.80999999999995</v>
      </c>
      <c r="CU28" s="3"/>
      <c r="CV28" s="3"/>
      <c r="CW28" s="3">
        <v>240.29</v>
      </c>
      <c r="CX28" s="3">
        <v>13.79</v>
      </c>
      <c r="CY28" s="3"/>
      <c r="CZ28" s="3"/>
      <c r="DA28" s="3">
        <v>1.06</v>
      </c>
      <c r="DB28" s="3">
        <v>16.22</v>
      </c>
      <c r="DC28" s="3">
        <v>1.6</v>
      </c>
      <c r="DD28" s="3"/>
      <c r="DE28" s="3">
        <v>5.04</v>
      </c>
      <c r="DF28" s="3">
        <f t="shared" si="5"/>
        <v>278.00000000000006</v>
      </c>
      <c r="DG28" s="3">
        <v>147.68</v>
      </c>
      <c r="DH28" s="3">
        <v>127.27</v>
      </c>
      <c r="DI28" s="3">
        <v>0</v>
      </c>
      <c r="DJ28" s="3">
        <v>53</v>
      </c>
      <c r="DK28" s="3"/>
      <c r="DL28" s="3"/>
      <c r="DM28" s="3">
        <f t="shared" si="6"/>
        <v>53</v>
      </c>
      <c r="DN28" s="3">
        <v>5900.26</v>
      </c>
    </row>
    <row r="29" spans="1:118" hidden="1" x14ac:dyDescent="0.35">
      <c r="A29" t="s">
        <v>190</v>
      </c>
      <c r="B29" t="s">
        <v>191</v>
      </c>
      <c r="C29" t="s">
        <v>157</v>
      </c>
      <c r="D29" t="str">
        <f>VLOOKUP(A29,[1]Key!$A$1:$F$61,4,FALSE)</f>
        <v>SV</v>
      </c>
      <c r="E29" t="str">
        <f>VLOOKUP(A29,[1]Key!$A$1:$F$61,5,FALSE)</f>
        <v>MD</v>
      </c>
      <c r="F29">
        <f>VLOOKUP(A29,[1]Key!$A$1:$F$61,6,FALSE)</f>
        <v>110</v>
      </c>
      <c r="G29" t="s">
        <v>158</v>
      </c>
      <c r="H29" t="s">
        <v>130</v>
      </c>
      <c r="I29" t="s">
        <v>114</v>
      </c>
      <c r="J29" t="s">
        <v>115</v>
      </c>
      <c r="K29" s="2">
        <v>44727</v>
      </c>
      <c r="L29" s="2">
        <v>44734</v>
      </c>
      <c r="M29" s="3">
        <v>18900</v>
      </c>
      <c r="N29" s="3">
        <f t="shared" si="0"/>
        <v>18875</v>
      </c>
      <c r="O29" s="3">
        <f t="shared" si="1"/>
        <v>0</v>
      </c>
      <c r="P29" s="3">
        <v>0</v>
      </c>
      <c r="Q29" s="3">
        <f t="shared" si="2"/>
        <v>0</v>
      </c>
      <c r="R29" s="3">
        <f t="shared" si="3"/>
        <v>25</v>
      </c>
      <c r="S29" s="3">
        <v>0</v>
      </c>
      <c r="T29" s="4">
        <v>88</v>
      </c>
      <c r="U29" s="3">
        <v>192.31</v>
      </c>
      <c r="V29" s="3">
        <v>16666.669999999998</v>
      </c>
      <c r="W29" s="4">
        <v>0</v>
      </c>
      <c r="X29" s="3">
        <v>0</v>
      </c>
      <c r="Y29" s="3">
        <v>0</v>
      </c>
      <c r="Z29" s="4"/>
      <c r="AA29" s="4"/>
      <c r="AB29" s="4"/>
      <c r="AC29" s="4"/>
      <c r="AD29" s="4"/>
      <c r="AE29" s="4"/>
      <c r="AF29" s="4"/>
      <c r="AG29" s="4"/>
      <c r="AH29" s="4">
        <v>0</v>
      </c>
      <c r="AI29" s="4">
        <v>0</v>
      </c>
      <c r="AJ29" s="4"/>
      <c r="AK29" s="4">
        <v>0</v>
      </c>
      <c r="AL29" s="3"/>
      <c r="AM29" s="3">
        <v>0</v>
      </c>
      <c r="AN29" s="3"/>
      <c r="AO29" s="3">
        <v>0</v>
      </c>
      <c r="AP29" s="3">
        <v>0</v>
      </c>
      <c r="AQ29" s="3"/>
      <c r="AR29" s="3"/>
      <c r="AS29" s="3"/>
      <c r="AT29" s="3"/>
      <c r="AU29" s="3"/>
      <c r="AV29" s="3"/>
      <c r="AW29" s="3"/>
      <c r="AX29" s="3"/>
      <c r="AY29" s="3"/>
      <c r="AZ29" s="3">
        <v>125</v>
      </c>
      <c r="BA29" s="3"/>
      <c r="BB29" s="3"/>
      <c r="BC29" s="3">
        <v>25</v>
      </c>
      <c r="BD29" s="3"/>
      <c r="BE29" s="3">
        <v>2083.33</v>
      </c>
      <c r="BF29" s="3"/>
      <c r="BG29" s="3"/>
      <c r="BH29" s="3"/>
      <c r="BI29" s="3"/>
      <c r="BJ29" s="3">
        <v>42.75</v>
      </c>
      <c r="BK29" s="3"/>
      <c r="BL29" s="3">
        <v>6502.73</v>
      </c>
      <c r="BM29" s="3"/>
      <c r="BN29" s="3"/>
      <c r="BO29" s="3">
        <v>1754.59</v>
      </c>
      <c r="BP29" s="3"/>
      <c r="BQ29" s="3">
        <v>274.3</v>
      </c>
      <c r="BR29" s="3"/>
      <c r="BS29" s="3">
        <v>170.26</v>
      </c>
      <c r="BT29" s="3"/>
      <c r="BU29" s="3"/>
      <c r="BV29" s="3"/>
      <c r="BW29" s="3"/>
      <c r="BX29" s="3"/>
      <c r="BY29" s="3"/>
      <c r="BZ29" s="3"/>
      <c r="CA29" s="3"/>
      <c r="CB29" s="3"/>
      <c r="CC29" s="3">
        <v>960</v>
      </c>
      <c r="CD29" s="3"/>
      <c r="CE29" s="3"/>
      <c r="CF29" s="3"/>
      <c r="CG29" s="3"/>
      <c r="CH29" s="3"/>
      <c r="CI29" s="3"/>
      <c r="CJ29" s="3"/>
      <c r="CK29" s="3"/>
      <c r="CL29" s="3"/>
      <c r="CM29" s="3">
        <v>9238.1200000000008</v>
      </c>
      <c r="CN29" s="3">
        <v>0</v>
      </c>
      <c r="CO29" s="3">
        <v>0</v>
      </c>
      <c r="CP29" s="3">
        <v>274.3</v>
      </c>
      <c r="CQ29" s="3">
        <v>0</v>
      </c>
      <c r="CR29" s="3">
        <v>0</v>
      </c>
      <c r="CS29" s="3"/>
      <c r="CT29" s="5">
        <f t="shared" si="4"/>
        <v>274.3</v>
      </c>
      <c r="CU29" s="3"/>
      <c r="CV29" s="3"/>
      <c r="CW29" s="3"/>
      <c r="CX29" s="3">
        <v>33.14</v>
      </c>
      <c r="CY29" s="3"/>
      <c r="CZ29" s="3">
        <v>17.45</v>
      </c>
      <c r="DA29" s="3"/>
      <c r="DB29" s="3"/>
      <c r="DC29" s="3"/>
      <c r="DD29" s="3">
        <v>44.55</v>
      </c>
      <c r="DE29" s="3">
        <v>9.69</v>
      </c>
      <c r="DF29" s="3">
        <f t="shared" si="5"/>
        <v>104.83</v>
      </c>
      <c r="DG29" s="3">
        <v>756.71</v>
      </c>
      <c r="DH29" s="3">
        <v>490.75</v>
      </c>
      <c r="DI29" s="3">
        <v>0</v>
      </c>
      <c r="DJ29" s="3">
        <v>53</v>
      </c>
      <c r="DK29" s="3"/>
      <c r="DL29" s="3"/>
      <c r="DM29" s="3">
        <f t="shared" si="6"/>
        <v>53</v>
      </c>
      <c r="DN29" s="3">
        <v>20579.59</v>
      </c>
    </row>
    <row r="30" spans="1:118" hidden="1" x14ac:dyDescent="0.35">
      <c r="A30" t="s">
        <v>192</v>
      </c>
      <c r="B30" t="s">
        <v>193</v>
      </c>
      <c r="C30" t="s">
        <v>194</v>
      </c>
      <c r="D30" t="str">
        <f>VLOOKUP(A30,[1]Key!$A$1:$F$61,4,FALSE)</f>
        <v>OAK</v>
      </c>
      <c r="E30" t="str">
        <f>VLOOKUP(A30,[1]Key!$A$1:$F$61,5,FALSE)</f>
        <v>ASC</v>
      </c>
      <c r="F30">
        <f>VLOOKUP(A30,[1]Key!$A$1:$F$61,6,FALSE)</f>
        <v>120</v>
      </c>
      <c r="G30" t="s">
        <v>112</v>
      </c>
      <c r="H30" t="s">
        <v>149</v>
      </c>
      <c r="I30" t="s">
        <v>114</v>
      </c>
      <c r="J30" t="s">
        <v>115</v>
      </c>
      <c r="K30" s="2">
        <v>44727</v>
      </c>
      <c r="L30" s="2">
        <v>44734</v>
      </c>
      <c r="M30" s="3">
        <v>5165</v>
      </c>
      <c r="N30" s="3">
        <f t="shared" si="0"/>
        <v>5165</v>
      </c>
      <c r="O30" s="3">
        <f t="shared" si="1"/>
        <v>0</v>
      </c>
      <c r="P30" s="3">
        <v>0</v>
      </c>
      <c r="Q30" s="3">
        <f t="shared" si="2"/>
        <v>0</v>
      </c>
      <c r="R30" s="3">
        <f t="shared" si="3"/>
        <v>0</v>
      </c>
      <c r="S30" s="3">
        <v>0</v>
      </c>
      <c r="T30" s="4">
        <v>80</v>
      </c>
      <c r="U30" s="3">
        <v>63</v>
      </c>
      <c r="V30" s="3">
        <v>5040</v>
      </c>
      <c r="W30" s="4">
        <v>0</v>
      </c>
      <c r="X30" s="3">
        <v>0</v>
      </c>
      <c r="Y30" s="3">
        <v>0</v>
      </c>
      <c r="Z30" s="4"/>
      <c r="AA30" s="4"/>
      <c r="AB30" s="4"/>
      <c r="AC30" s="4"/>
      <c r="AD30" s="4"/>
      <c r="AE30" s="4"/>
      <c r="AF30" s="4"/>
      <c r="AG30" s="4"/>
      <c r="AH30" s="4"/>
      <c r="AI30" s="4">
        <v>0</v>
      </c>
      <c r="AJ30" s="4"/>
      <c r="AK30" s="4"/>
      <c r="AL30" s="3"/>
      <c r="AM30" s="3"/>
      <c r="AN30" s="3"/>
      <c r="AO30" s="3"/>
      <c r="AP30" s="3">
        <v>0</v>
      </c>
      <c r="AQ30" s="3"/>
      <c r="AR30" s="3"/>
      <c r="AS30" s="3"/>
      <c r="AT30" s="3"/>
      <c r="AU30" s="3"/>
      <c r="AV30" s="3"/>
      <c r="AW30" s="3"/>
      <c r="AX30" s="3"/>
      <c r="AY30" s="3"/>
      <c r="AZ30" s="3">
        <v>125</v>
      </c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>
        <v>659.25</v>
      </c>
      <c r="BM30" s="3">
        <v>56.72</v>
      </c>
      <c r="BN30" s="3"/>
      <c r="BO30" s="3">
        <v>158.02000000000001</v>
      </c>
      <c r="BP30" s="3"/>
      <c r="BQ30" s="3">
        <v>74.77</v>
      </c>
      <c r="BR30" s="3"/>
      <c r="BS30" s="3"/>
      <c r="BT30" s="3">
        <v>319.70999999999998</v>
      </c>
      <c r="BU30" s="3"/>
      <c r="BV30" s="3"/>
      <c r="BW30" s="3"/>
      <c r="BX30" s="3"/>
      <c r="BY30" s="3"/>
      <c r="BZ30" s="3"/>
      <c r="CA30" s="3">
        <v>8.33</v>
      </c>
      <c r="CB30" s="3"/>
      <c r="CC30" s="3">
        <v>800</v>
      </c>
      <c r="CD30" s="3"/>
      <c r="CE30" s="3"/>
      <c r="CF30" s="3"/>
      <c r="CG30" s="3"/>
      <c r="CH30" s="3"/>
      <c r="CI30" s="3"/>
      <c r="CJ30" s="3"/>
      <c r="CK30" s="3"/>
      <c r="CL30" s="3">
        <v>2.5</v>
      </c>
      <c r="CM30" s="3">
        <v>3085.7</v>
      </c>
      <c r="CN30" s="3">
        <v>0</v>
      </c>
      <c r="CO30" s="3">
        <v>0</v>
      </c>
      <c r="CP30" s="3">
        <v>74.77</v>
      </c>
      <c r="CQ30" s="3">
        <v>319.70999999999998</v>
      </c>
      <c r="CR30" s="3">
        <v>0</v>
      </c>
      <c r="CS30" s="3"/>
      <c r="CT30" s="5">
        <f t="shared" si="4"/>
        <v>394.47999999999996</v>
      </c>
      <c r="CU30" s="3"/>
      <c r="CV30" s="3"/>
      <c r="CW30" s="3"/>
      <c r="CX30" s="3">
        <v>17.71</v>
      </c>
      <c r="CY30" s="3"/>
      <c r="CZ30" s="3"/>
      <c r="DA30" s="3">
        <v>1.06</v>
      </c>
      <c r="DB30" s="3"/>
      <c r="DC30" s="3"/>
      <c r="DD30" s="3"/>
      <c r="DE30" s="3">
        <v>6.48</v>
      </c>
      <c r="DF30" s="3">
        <f t="shared" si="5"/>
        <v>25.25</v>
      </c>
      <c r="DG30" s="3">
        <v>206.6</v>
      </c>
      <c r="DH30" s="3">
        <v>134.29</v>
      </c>
      <c r="DI30" s="3">
        <v>0</v>
      </c>
      <c r="DJ30" s="3">
        <v>53</v>
      </c>
      <c r="DK30" s="3"/>
      <c r="DL30" s="3"/>
      <c r="DM30" s="3">
        <f t="shared" si="6"/>
        <v>53</v>
      </c>
      <c r="DN30" s="3">
        <v>5978.62</v>
      </c>
    </row>
    <row r="31" spans="1:118" hidden="1" x14ac:dyDescent="0.35">
      <c r="A31" t="s">
        <v>195</v>
      </c>
      <c r="B31" t="s">
        <v>196</v>
      </c>
      <c r="C31" t="s">
        <v>189</v>
      </c>
      <c r="D31" t="str">
        <f>VLOOKUP(A31,[1]Key!$A$1:$F$61,4,FALSE)</f>
        <v>SV</v>
      </c>
      <c r="E31" t="str">
        <f>VLOOKUP(A31,[1]Key!$A$1:$F$61,5,FALSE)</f>
        <v>Clinical</v>
      </c>
      <c r="F31">
        <f>VLOOKUP(A31,[1]Key!$A$1:$F$61,6,FALSE)</f>
        <v>120</v>
      </c>
      <c r="G31" t="s">
        <v>112</v>
      </c>
      <c r="H31" t="s">
        <v>130</v>
      </c>
      <c r="I31" t="s">
        <v>114</v>
      </c>
      <c r="J31" t="s">
        <v>115</v>
      </c>
      <c r="K31" s="2">
        <v>44727</v>
      </c>
      <c r="L31" s="2">
        <v>44734</v>
      </c>
      <c r="M31" s="3">
        <v>4668.13</v>
      </c>
      <c r="N31" s="3">
        <f t="shared" si="0"/>
        <v>4400</v>
      </c>
      <c r="O31" s="3">
        <f t="shared" si="1"/>
        <v>268.13</v>
      </c>
      <c r="P31" s="3">
        <v>0</v>
      </c>
      <c r="Q31" s="3">
        <f t="shared" si="2"/>
        <v>0</v>
      </c>
      <c r="R31" s="3">
        <f t="shared" si="3"/>
        <v>0</v>
      </c>
      <c r="S31" s="3">
        <v>0</v>
      </c>
      <c r="T31" s="4">
        <v>80</v>
      </c>
      <c r="U31" s="3">
        <v>55</v>
      </c>
      <c r="V31" s="3">
        <v>4400</v>
      </c>
      <c r="W31" s="4">
        <v>3.25</v>
      </c>
      <c r="X31" s="3">
        <v>82.5</v>
      </c>
      <c r="Y31" s="3">
        <v>268.13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>
        <v>631.83000000000004</v>
      </c>
      <c r="BM31" s="3">
        <v>50.76</v>
      </c>
      <c r="BN31" s="3"/>
      <c r="BO31" s="3">
        <v>270.14</v>
      </c>
      <c r="BP31" s="3"/>
      <c r="BQ31" s="3">
        <v>66.92</v>
      </c>
      <c r="BR31" s="3"/>
      <c r="BS31" s="3"/>
      <c r="BT31" s="3">
        <v>286.14</v>
      </c>
      <c r="BU31" s="3"/>
      <c r="BV31" s="3"/>
      <c r="BW31" s="3"/>
      <c r="BX31" s="3">
        <v>3.81</v>
      </c>
      <c r="BY31" s="3"/>
      <c r="BZ31" s="3"/>
      <c r="CA31" s="3"/>
      <c r="CB31" s="3"/>
      <c r="CC31" s="3">
        <v>373.45</v>
      </c>
      <c r="CD31" s="3"/>
      <c r="CE31" s="3"/>
      <c r="CF31" s="3"/>
      <c r="CG31" s="3"/>
      <c r="CH31" s="3"/>
      <c r="CI31" s="3"/>
      <c r="CJ31" s="3"/>
      <c r="CK31" s="3">
        <v>49.22</v>
      </c>
      <c r="CL31" s="3"/>
      <c r="CM31" s="3">
        <v>2935.86</v>
      </c>
      <c r="CN31" s="3">
        <v>0</v>
      </c>
      <c r="CO31" s="3">
        <v>0</v>
      </c>
      <c r="CP31" s="3">
        <v>66.92</v>
      </c>
      <c r="CQ31" s="3">
        <v>286.14</v>
      </c>
      <c r="CR31" s="3">
        <v>0</v>
      </c>
      <c r="CS31" s="3"/>
      <c r="CT31" s="5">
        <f t="shared" si="4"/>
        <v>353.06</v>
      </c>
      <c r="CU31" s="3"/>
      <c r="CV31" s="3"/>
      <c r="CW31" s="3">
        <v>240.29</v>
      </c>
      <c r="CX31" s="3">
        <v>13.79</v>
      </c>
      <c r="CY31" s="3"/>
      <c r="CZ31" s="3"/>
      <c r="DA31" s="3">
        <v>1.06</v>
      </c>
      <c r="DB31" s="3">
        <v>16.22</v>
      </c>
      <c r="DC31" s="3"/>
      <c r="DD31" s="3"/>
      <c r="DE31" s="3">
        <v>5.04</v>
      </c>
      <c r="DF31" s="3">
        <f t="shared" si="5"/>
        <v>276.40000000000003</v>
      </c>
      <c r="DG31" s="3">
        <v>186.73</v>
      </c>
      <c r="DH31" s="3">
        <v>119.05</v>
      </c>
      <c r="DI31" s="3">
        <v>0</v>
      </c>
      <c r="DJ31" s="3">
        <v>53</v>
      </c>
      <c r="DK31" s="3"/>
      <c r="DL31" s="3"/>
      <c r="DM31" s="3">
        <f t="shared" si="6"/>
        <v>53</v>
      </c>
      <c r="DN31" s="3">
        <v>5656.37</v>
      </c>
    </row>
    <row r="32" spans="1:118" hidden="1" x14ac:dyDescent="0.35">
      <c r="A32" t="s">
        <v>197</v>
      </c>
      <c r="B32" t="s">
        <v>198</v>
      </c>
      <c r="C32" t="s">
        <v>152</v>
      </c>
      <c r="D32" t="str">
        <f>VLOOKUP(A32,[1]Key!$A$1:$F$61,4,FALSE)</f>
        <v>SV</v>
      </c>
      <c r="E32" t="str">
        <f>VLOOKUP(A32,[1]Key!$A$1:$F$61,5,FALSE)</f>
        <v>Clinical</v>
      </c>
      <c r="F32">
        <f>VLOOKUP(A32,[1]Key!$A$1:$F$61,6,FALSE)</f>
        <v>120</v>
      </c>
      <c r="G32" t="s">
        <v>112</v>
      </c>
      <c r="H32" t="s">
        <v>130</v>
      </c>
      <c r="I32" t="s">
        <v>114</v>
      </c>
      <c r="J32" t="s">
        <v>115</v>
      </c>
      <c r="K32" s="2">
        <v>44727</v>
      </c>
      <c r="L32" s="2">
        <v>44734</v>
      </c>
      <c r="M32" s="3">
        <v>5416.67</v>
      </c>
      <c r="N32" s="3">
        <f t="shared" si="0"/>
        <v>3916.67</v>
      </c>
      <c r="O32" s="3">
        <f t="shared" si="1"/>
        <v>0</v>
      </c>
      <c r="P32" s="3">
        <v>0</v>
      </c>
      <c r="Q32" s="3">
        <f t="shared" si="2"/>
        <v>1500</v>
      </c>
      <c r="R32" s="3">
        <f t="shared" si="3"/>
        <v>0</v>
      </c>
      <c r="S32" s="3">
        <v>0</v>
      </c>
      <c r="T32" s="4">
        <v>64</v>
      </c>
      <c r="U32" s="3">
        <v>62.5</v>
      </c>
      <c r="V32" s="3">
        <v>3916.67</v>
      </c>
      <c r="W32" s="4">
        <v>0</v>
      </c>
      <c r="X32" s="3">
        <v>0</v>
      </c>
      <c r="Y32" s="3">
        <v>0</v>
      </c>
      <c r="Z32" s="4"/>
      <c r="AA32" s="4"/>
      <c r="AB32" s="4"/>
      <c r="AC32" s="4">
        <v>24</v>
      </c>
      <c r="AD32" s="4"/>
      <c r="AE32" s="4"/>
      <c r="AF32" s="4"/>
      <c r="AG32" s="4"/>
      <c r="AH32" s="4"/>
      <c r="AI32" s="4"/>
      <c r="AJ32" s="4"/>
      <c r="AK32" s="4"/>
      <c r="AL32" s="3"/>
      <c r="AM32" s="3"/>
      <c r="AN32" s="3">
        <v>62.5</v>
      </c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>
        <v>1500</v>
      </c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>
        <v>851.58</v>
      </c>
      <c r="BM32" s="3">
        <v>58.52</v>
      </c>
      <c r="BN32" s="3"/>
      <c r="BO32" s="3">
        <v>369.8</v>
      </c>
      <c r="BP32" s="3"/>
      <c r="BQ32" s="3">
        <v>77.14</v>
      </c>
      <c r="BR32" s="3"/>
      <c r="BS32" s="3"/>
      <c r="BT32" s="3">
        <v>329.87</v>
      </c>
      <c r="BU32" s="3"/>
      <c r="BV32" s="3"/>
      <c r="BW32" s="3"/>
      <c r="BX32" s="3"/>
      <c r="BY32" s="3">
        <v>2.5</v>
      </c>
      <c r="BZ32" s="3">
        <v>11.35</v>
      </c>
      <c r="CA32" s="3"/>
      <c r="CB32" s="3">
        <v>84.38</v>
      </c>
      <c r="CC32" s="3">
        <v>162.5</v>
      </c>
      <c r="CD32" s="3"/>
      <c r="CE32" s="3">
        <v>0.38</v>
      </c>
      <c r="CF32" s="3">
        <v>4.16</v>
      </c>
      <c r="CG32" s="3"/>
      <c r="CH32" s="3"/>
      <c r="CI32" s="3"/>
      <c r="CJ32" s="3">
        <v>10.199999999999999</v>
      </c>
      <c r="CK32" s="3"/>
      <c r="CL32" s="3">
        <v>2.5</v>
      </c>
      <c r="CM32" s="3">
        <v>3451.79</v>
      </c>
      <c r="CN32" s="3">
        <v>0</v>
      </c>
      <c r="CO32" s="3">
        <v>0</v>
      </c>
      <c r="CP32" s="3">
        <v>77.14</v>
      </c>
      <c r="CQ32" s="3">
        <v>329.87</v>
      </c>
      <c r="CR32" s="3">
        <v>0</v>
      </c>
      <c r="CS32" s="3"/>
      <c r="CT32" s="5">
        <f t="shared" si="4"/>
        <v>407.01</v>
      </c>
      <c r="CU32" s="3">
        <v>343.62</v>
      </c>
      <c r="CV32" s="3">
        <v>16.22</v>
      </c>
      <c r="CW32" s="3"/>
      <c r="CX32" s="3">
        <v>19.149999999999999</v>
      </c>
      <c r="CY32" s="3"/>
      <c r="CZ32" s="3"/>
      <c r="DA32" s="3">
        <v>1.06</v>
      </c>
      <c r="DB32" s="3"/>
      <c r="DC32" s="3">
        <v>1.6</v>
      </c>
      <c r="DD32" s="3"/>
      <c r="DE32" s="3">
        <v>7</v>
      </c>
      <c r="DF32" s="3">
        <f t="shared" si="5"/>
        <v>388.65000000000003</v>
      </c>
      <c r="DG32" s="3">
        <v>162.5</v>
      </c>
      <c r="DH32" s="3">
        <v>140.83000000000001</v>
      </c>
      <c r="DI32" s="3">
        <v>0</v>
      </c>
      <c r="DJ32" s="3">
        <v>53</v>
      </c>
      <c r="DK32" s="3"/>
      <c r="DL32" s="3"/>
      <c r="DM32" s="3">
        <f t="shared" si="6"/>
        <v>53</v>
      </c>
      <c r="DN32" s="3">
        <v>6568.66</v>
      </c>
    </row>
    <row r="33" spans="1:118" hidden="1" x14ac:dyDescent="0.35">
      <c r="A33" t="s">
        <v>199</v>
      </c>
      <c r="B33" t="s">
        <v>200</v>
      </c>
      <c r="C33" t="s">
        <v>119</v>
      </c>
      <c r="D33" t="str">
        <f>VLOOKUP(A33,[1]Key!$A$1:$F$61,4,FALSE)</f>
        <v>SV</v>
      </c>
      <c r="E33" t="str">
        <f>VLOOKUP(A33,[1]Key!$A$1:$F$61,5,FALSE)</f>
        <v>Clinical</v>
      </c>
      <c r="F33">
        <f>VLOOKUP(A33,[1]Key!$A$1:$F$61,6,FALSE)</f>
        <v>120</v>
      </c>
      <c r="G33" t="s">
        <v>112</v>
      </c>
      <c r="H33" t="s">
        <v>130</v>
      </c>
      <c r="I33" t="s">
        <v>114</v>
      </c>
      <c r="J33" t="s">
        <v>115</v>
      </c>
      <c r="K33" s="2">
        <v>44727</v>
      </c>
      <c r="L33" s="2">
        <v>44734</v>
      </c>
      <c r="M33" s="3">
        <v>6291</v>
      </c>
      <c r="N33" s="3">
        <f t="shared" si="0"/>
        <v>6291</v>
      </c>
      <c r="O33" s="3">
        <f t="shared" si="1"/>
        <v>0</v>
      </c>
      <c r="P33" s="3">
        <v>0</v>
      </c>
      <c r="Q33" s="3">
        <f t="shared" si="2"/>
        <v>0</v>
      </c>
      <c r="R33" s="3">
        <f t="shared" si="3"/>
        <v>0</v>
      </c>
      <c r="S33" s="3">
        <v>0</v>
      </c>
      <c r="T33" s="4">
        <v>100</v>
      </c>
      <c r="U33" s="3">
        <v>61.66</v>
      </c>
      <c r="V33" s="3">
        <v>6166</v>
      </c>
      <c r="W33" s="4">
        <v>0</v>
      </c>
      <c r="X33" s="3">
        <v>0</v>
      </c>
      <c r="Y33" s="3">
        <v>0</v>
      </c>
      <c r="Z33" s="4"/>
      <c r="AA33" s="4"/>
      <c r="AB33" s="4"/>
      <c r="AC33" s="4"/>
      <c r="AD33" s="4"/>
      <c r="AE33" s="4"/>
      <c r="AF33" s="4"/>
      <c r="AG33" s="4"/>
      <c r="AH33" s="4"/>
      <c r="AI33" s="4">
        <v>0</v>
      </c>
      <c r="AJ33" s="4"/>
      <c r="AK33" s="4"/>
      <c r="AL33" s="3"/>
      <c r="AM33" s="3"/>
      <c r="AN33" s="3"/>
      <c r="AO33" s="3"/>
      <c r="AP33" s="3">
        <v>0</v>
      </c>
      <c r="AQ33" s="3"/>
      <c r="AR33" s="3"/>
      <c r="AS33" s="3"/>
      <c r="AT33" s="3"/>
      <c r="AU33" s="3"/>
      <c r="AV33" s="3"/>
      <c r="AW33" s="3"/>
      <c r="AX33" s="3"/>
      <c r="AY33" s="3"/>
      <c r="AZ33" s="3">
        <v>125</v>
      </c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>
        <v>1123.49</v>
      </c>
      <c r="BM33" s="3">
        <v>69.209999999999994</v>
      </c>
      <c r="BN33" s="3"/>
      <c r="BO33" s="3">
        <v>485.7</v>
      </c>
      <c r="BP33" s="3"/>
      <c r="BQ33" s="3">
        <v>91.22</v>
      </c>
      <c r="BR33" s="3"/>
      <c r="BS33" s="3"/>
      <c r="BT33" s="3">
        <v>390.05</v>
      </c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>
        <v>4131.33</v>
      </c>
      <c r="CN33" s="3">
        <v>0</v>
      </c>
      <c r="CO33" s="3">
        <v>0</v>
      </c>
      <c r="CP33" s="3">
        <v>91.22</v>
      </c>
      <c r="CQ33" s="3">
        <v>390.05</v>
      </c>
      <c r="CR33" s="3">
        <v>0</v>
      </c>
      <c r="CS33" s="3"/>
      <c r="CT33" s="5">
        <f t="shared" si="4"/>
        <v>481.27</v>
      </c>
      <c r="CU33" s="3"/>
      <c r="CV33" s="3"/>
      <c r="CW33" s="3"/>
      <c r="CX33" s="3">
        <v>14.1</v>
      </c>
      <c r="CY33" s="3"/>
      <c r="CZ33" s="3"/>
      <c r="DA33" s="3">
        <v>1.06</v>
      </c>
      <c r="DB33" s="3"/>
      <c r="DC33" s="3"/>
      <c r="DD33" s="3"/>
      <c r="DE33" s="3">
        <v>5.15</v>
      </c>
      <c r="DF33" s="3">
        <f t="shared" si="5"/>
        <v>20.310000000000002</v>
      </c>
      <c r="DG33" s="3"/>
      <c r="DH33" s="3">
        <v>163.57</v>
      </c>
      <c r="DI33" s="3">
        <v>0</v>
      </c>
      <c r="DJ33" s="3">
        <v>53</v>
      </c>
      <c r="DK33" s="3"/>
      <c r="DL33" s="3"/>
      <c r="DM33" s="3">
        <f t="shared" si="6"/>
        <v>53</v>
      </c>
      <c r="DN33" s="3">
        <v>7009.15</v>
      </c>
    </row>
    <row r="34" spans="1:118" hidden="1" x14ac:dyDescent="0.35">
      <c r="A34" t="s">
        <v>201</v>
      </c>
      <c r="B34" t="s">
        <v>202</v>
      </c>
      <c r="C34" t="s">
        <v>203</v>
      </c>
      <c r="D34" t="str">
        <f>VLOOKUP(A34,[1]Key!$A$1:$F$61,4,FALSE)</f>
        <v>HQ</v>
      </c>
      <c r="E34" t="str">
        <f>VLOOKUP(A34,[1]Key!$A$1:$F$61,5,FALSE)</f>
        <v>MD</v>
      </c>
      <c r="F34">
        <f>VLOOKUP(A34,[1]Key!$A$1:$F$61,6,FALSE)</f>
        <v>110</v>
      </c>
      <c r="G34" t="s">
        <v>158</v>
      </c>
      <c r="H34" t="s">
        <v>204</v>
      </c>
      <c r="I34" t="s">
        <v>114</v>
      </c>
      <c r="J34" t="s">
        <v>115</v>
      </c>
      <c r="K34" s="2">
        <v>44727</v>
      </c>
      <c r="L34" s="2">
        <v>44734</v>
      </c>
      <c r="M34" s="3">
        <v>13800</v>
      </c>
      <c r="N34" s="3">
        <f t="shared" si="0"/>
        <v>13750</v>
      </c>
      <c r="O34" s="3">
        <f t="shared" si="1"/>
        <v>0</v>
      </c>
      <c r="P34" s="3">
        <v>0</v>
      </c>
      <c r="Q34" s="3">
        <f t="shared" si="2"/>
        <v>0</v>
      </c>
      <c r="R34" s="3">
        <f t="shared" si="3"/>
        <v>50</v>
      </c>
      <c r="S34" s="3">
        <v>0</v>
      </c>
      <c r="T34" s="4">
        <v>88</v>
      </c>
      <c r="U34" s="3">
        <v>158.65</v>
      </c>
      <c r="V34" s="3">
        <v>13750</v>
      </c>
      <c r="W34" s="4">
        <v>0</v>
      </c>
      <c r="X34" s="3">
        <v>0</v>
      </c>
      <c r="Y34" s="3">
        <v>0</v>
      </c>
      <c r="Z34" s="4"/>
      <c r="AA34" s="4"/>
      <c r="AB34" s="4"/>
      <c r="AC34" s="4"/>
      <c r="AD34" s="4"/>
      <c r="AE34" s="4"/>
      <c r="AF34" s="4"/>
      <c r="AG34" s="4"/>
      <c r="AH34" s="4">
        <v>0</v>
      </c>
      <c r="AI34" s="4"/>
      <c r="AJ34" s="4"/>
      <c r="AK34" s="4"/>
      <c r="AL34" s="3"/>
      <c r="AM34" s="3"/>
      <c r="AN34" s="3"/>
      <c r="AO34" s="3">
        <v>0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>
        <v>50</v>
      </c>
      <c r="BD34" s="3"/>
      <c r="BE34" s="3"/>
      <c r="BF34" s="3"/>
      <c r="BG34" s="3"/>
      <c r="BH34" s="3"/>
      <c r="BI34" s="3"/>
      <c r="BJ34" s="3">
        <v>202.1</v>
      </c>
      <c r="BK34" s="3"/>
      <c r="BL34" s="3">
        <v>3600.76</v>
      </c>
      <c r="BM34" s="3">
        <v>151.25</v>
      </c>
      <c r="BN34" s="3"/>
      <c r="BO34" s="3">
        <v>1277.3900000000001</v>
      </c>
      <c r="BP34" s="3"/>
      <c r="BQ34" s="3">
        <v>202.31</v>
      </c>
      <c r="BR34" s="3"/>
      <c r="BS34" s="3"/>
      <c r="BT34" s="3">
        <v>865.03</v>
      </c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>
        <v>7.5</v>
      </c>
      <c r="CM34" s="3">
        <v>7695.76</v>
      </c>
      <c r="CN34" s="3">
        <v>0</v>
      </c>
      <c r="CO34" s="3">
        <v>0</v>
      </c>
      <c r="CP34" s="3">
        <v>202.31</v>
      </c>
      <c r="CQ34" s="3">
        <v>865.03</v>
      </c>
      <c r="CR34" s="3">
        <v>0</v>
      </c>
      <c r="CS34" s="3"/>
      <c r="CT34" s="5">
        <f t="shared" si="4"/>
        <v>1067.3399999999999</v>
      </c>
      <c r="CU34" s="3">
        <v>1292.5</v>
      </c>
      <c r="CV34" s="3"/>
      <c r="CW34" s="3"/>
      <c r="CX34" s="3">
        <v>33.14</v>
      </c>
      <c r="CY34" s="3"/>
      <c r="CZ34" s="3">
        <v>17.45</v>
      </c>
      <c r="DA34" s="3"/>
      <c r="DB34" s="3">
        <v>120.39</v>
      </c>
      <c r="DC34" s="3"/>
      <c r="DD34" s="3">
        <v>44.11</v>
      </c>
      <c r="DE34" s="3">
        <v>9.69</v>
      </c>
      <c r="DF34" s="3">
        <f t="shared" si="5"/>
        <v>1517.2800000000002</v>
      </c>
      <c r="DG34" s="3"/>
      <c r="DH34" s="3">
        <v>357.5</v>
      </c>
      <c r="DI34" s="3">
        <v>0</v>
      </c>
      <c r="DJ34" s="3">
        <v>53</v>
      </c>
      <c r="DK34" s="3"/>
      <c r="DL34" s="3"/>
      <c r="DM34" s="3">
        <f t="shared" si="6"/>
        <v>53</v>
      </c>
      <c r="DN34" s="3">
        <v>16795.12</v>
      </c>
    </row>
    <row r="35" spans="1:118" hidden="1" x14ac:dyDescent="0.35">
      <c r="A35" t="s">
        <v>205</v>
      </c>
      <c r="B35" t="s">
        <v>206</v>
      </c>
      <c r="C35" t="s">
        <v>119</v>
      </c>
      <c r="D35" t="str">
        <f>VLOOKUP(A35,[1]Key!$A$1:$F$61,4,FALSE)</f>
        <v>SV</v>
      </c>
      <c r="E35" t="str">
        <f>VLOOKUP(A35,[1]Key!$A$1:$F$61,5,FALSE)</f>
        <v>Clinical</v>
      </c>
      <c r="F35">
        <f>VLOOKUP(A35,[1]Key!$A$1:$F$61,6,FALSE)</f>
        <v>120</v>
      </c>
      <c r="G35" t="s">
        <v>112</v>
      </c>
      <c r="H35" t="s">
        <v>130</v>
      </c>
      <c r="I35" t="s">
        <v>114</v>
      </c>
      <c r="J35" t="s">
        <v>115</v>
      </c>
      <c r="K35" s="2">
        <v>44727</v>
      </c>
      <c r="L35" s="2">
        <v>44734</v>
      </c>
      <c r="M35" s="3">
        <v>5603.35</v>
      </c>
      <c r="N35" s="3">
        <f t="shared" si="0"/>
        <v>5487.7400000000007</v>
      </c>
      <c r="O35" s="3">
        <f t="shared" si="1"/>
        <v>115.61</v>
      </c>
      <c r="P35" s="3">
        <v>0</v>
      </c>
      <c r="Q35" s="3">
        <f t="shared" si="2"/>
        <v>0</v>
      </c>
      <c r="R35" s="3">
        <f t="shared" si="3"/>
        <v>0</v>
      </c>
      <c r="S35" s="3">
        <v>0</v>
      </c>
      <c r="T35" s="4">
        <v>89</v>
      </c>
      <c r="U35" s="3">
        <v>61.66</v>
      </c>
      <c r="V35" s="3">
        <v>5487.74</v>
      </c>
      <c r="W35" s="4">
        <v>1.25</v>
      </c>
      <c r="X35" s="3">
        <v>92.49</v>
      </c>
      <c r="Y35" s="3">
        <v>115.61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>
        <v>887.22</v>
      </c>
      <c r="BM35" s="3">
        <v>60.84</v>
      </c>
      <c r="BN35" s="3"/>
      <c r="BO35" s="3">
        <v>384.99</v>
      </c>
      <c r="BP35" s="3"/>
      <c r="BQ35" s="3">
        <v>80.19</v>
      </c>
      <c r="BR35" s="3"/>
      <c r="BS35" s="3"/>
      <c r="BT35" s="3">
        <v>342.9</v>
      </c>
      <c r="BU35" s="3"/>
      <c r="BV35" s="3"/>
      <c r="BW35" s="3"/>
      <c r="BX35" s="3"/>
      <c r="BY35" s="3">
        <v>2.08</v>
      </c>
      <c r="BZ35" s="3">
        <v>20.67</v>
      </c>
      <c r="CA35" s="3"/>
      <c r="CB35" s="3"/>
      <c r="CC35" s="3">
        <v>224.13</v>
      </c>
      <c r="CD35" s="3"/>
      <c r="CE35" s="3"/>
      <c r="CF35" s="3"/>
      <c r="CG35" s="3"/>
      <c r="CH35" s="3"/>
      <c r="CI35" s="3">
        <v>2.77</v>
      </c>
      <c r="CJ35" s="3"/>
      <c r="CK35" s="3">
        <v>49.22</v>
      </c>
      <c r="CL35" s="3">
        <v>0.25</v>
      </c>
      <c r="CM35" s="3">
        <v>3548.09</v>
      </c>
      <c r="CN35" s="3">
        <v>0</v>
      </c>
      <c r="CO35" s="3">
        <v>0</v>
      </c>
      <c r="CP35" s="3">
        <v>80.19</v>
      </c>
      <c r="CQ35" s="3">
        <v>342.9</v>
      </c>
      <c r="CR35" s="3">
        <v>0</v>
      </c>
      <c r="CS35" s="3"/>
      <c r="CT35" s="5">
        <f t="shared" si="4"/>
        <v>423.09</v>
      </c>
      <c r="CU35" s="3"/>
      <c r="CV35" s="3">
        <v>16.22</v>
      </c>
      <c r="CW35" s="3">
        <v>240.29</v>
      </c>
      <c r="CX35" s="3">
        <v>15.01</v>
      </c>
      <c r="CY35" s="3"/>
      <c r="CZ35" s="3">
        <v>2.34</v>
      </c>
      <c r="DA35" s="3">
        <v>1.06</v>
      </c>
      <c r="DB35" s="3"/>
      <c r="DC35" s="3"/>
      <c r="DD35" s="3"/>
      <c r="DE35" s="3">
        <v>5.49</v>
      </c>
      <c r="DF35" s="3">
        <f t="shared" si="5"/>
        <v>280.40999999999997</v>
      </c>
      <c r="DG35" s="3">
        <v>224.13</v>
      </c>
      <c r="DH35" s="3">
        <v>144.69</v>
      </c>
      <c r="DI35" s="3">
        <v>0</v>
      </c>
      <c r="DJ35" s="3">
        <v>53</v>
      </c>
      <c r="DK35" s="3"/>
      <c r="DL35" s="3"/>
      <c r="DM35" s="3">
        <f t="shared" si="6"/>
        <v>53</v>
      </c>
      <c r="DN35" s="3">
        <v>6728.67</v>
      </c>
    </row>
    <row r="36" spans="1:118" hidden="1" x14ac:dyDescent="0.35">
      <c r="A36" t="s">
        <v>207</v>
      </c>
      <c r="B36" t="s">
        <v>208</v>
      </c>
      <c r="C36" t="s">
        <v>189</v>
      </c>
      <c r="D36" t="str">
        <f>VLOOKUP(A36,[1]Key!$A$1:$F$61,4,FALSE)</f>
        <v>SV</v>
      </c>
      <c r="E36" t="str">
        <f>VLOOKUP(A36,[1]Key!$A$1:$F$61,5,FALSE)</f>
        <v>Clinical</v>
      </c>
      <c r="F36">
        <f>VLOOKUP(A36,[1]Key!$A$1:$F$61,6,FALSE)</f>
        <v>120</v>
      </c>
      <c r="G36" t="s">
        <v>112</v>
      </c>
      <c r="H36" t="s">
        <v>130</v>
      </c>
      <c r="I36" t="s">
        <v>114</v>
      </c>
      <c r="J36" t="s">
        <v>115</v>
      </c>
      <c r="K36" s="2">
        <v>44727</v>
      </c>
      <c r="L36" s="2">
        <v>44734</v>
      </c>
      <c r="M36" s="3">
        <v>4918.63</v>
      </c>
      <c r="N36" s="3">
        <f t="shared" si="0"/>
        <v>3452.5</v>
      </c>
      <c r="O36" s="3">
        <f t="shared" si="1"/>
        <v>146.13</v>
      </c>
      <c r="P36" s="3">
        <v>0</v>
      </c>
      <c r="Q36" s="3">
        <f t="shared" si="2"/>
        <v>1320</v>
      </c>
      <c r="R36" s="3">
        <f t="shared" si="3"/>
        <v>0</v>
      </c>
      <c r="S36" s="3">
        <v>0</v>
      </c>
      <c r="T36" s="4">
        <v>60.5</v>
      </c>
      <c r="U36" s="3">
        <v>55</v>
      </c>
      <c r="V36" s="3">
        <v>3327.5</v>
      </c>
      <c r="W36" s="4">
        <v>1.75</v>
      </c>
      <c r="X36" s="3">
        <v>85.51</v>
      </c>
      <c r="Y36" s="3">
        <v>146.13</v>
      </c>
      <c r="Z36" s="4"/>
      <c r="AA36" s="4"/>
      <c r="AB36" s="4"/>
      <c r="AC36" s="4">
        <v>24</v>
      </c>
      <c r="AD36" s="4"/>
      <c r="AE36" s="4"/>
      <c r="AF36" s="4"/>
      <c r="AG36" s="4"/>
      <c r="AH36" s="4"/>
      <c r="AI36" s="4">
        <v>0</v>
      </c>
      <c r="AJ36" s="4"/>
      <c r="AK36" s="4"/>
      <c r="AL36" s="3"/>
      <c r="AM36" s="3"/>
      <c r="AN36" s="3">
        <v>55</v>
      </c>
      <c r="AO36" s="3"/>
      <c r="AP36" s="3">
        <v>0</v>
      </c>
      <c r="AQ36" s="3"/>
      <c r="AR36" s="3"/>
      <c r="AS36" s="3"/>
      <c r="AT36" s="3"/>
      <c r="AU36" s="3"/>
      <c r="AV36" s="3"/>
      <c r="AW36" s="3"/>
      <c r="AX36" s="3"/>
      <c r="AY36" s="3"/>
      <c r="AZ36" s="3">
        <v>125</v>
      </c>
      <c r="BA36" s="3">
        <v>1320</v>
      </c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>
        <v>479.43</v>
      </c>
      <c r="BM36" s="3">
        <v>54.1</v>
      </c>
      <c r="BN36" s="3"/>
      <c r="BO36" s="3">
        <v>345.31</v>
      </c>
      <c r="BP36" s="3"/>
      <c r="BQ36" s="3">
        <v>71.319999999999993</v>
      </c>
      <c r="BR36" s="3"/>
      <c r="BS36" s="3"/>
      <c r="BT36" s="3">
        <v>304.95</v>
      </c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>
        <v>3663.52</v>
      </c>
      <c r="CN36" s="3">
        <v>0</v>
      </c>
      <c r="CO36" s="3">
        <v>0</v>
      </c>
      <c r="CP36" s="3">
        <v>71.319999999999993</v>
      </c>
      <c r="CQ36" s="3">
        <v>304.95</v>
      </c>
      <c r="CR36" s="3">
        <v>0</v>
      </c>
      <c r="CS36" s="3"/>
      <c r="CT36" s="5">
        <f t="shared" si="4"/>
        <v>376.27</v>
      </c>
      <c r="CU36" s="3"/>
      <c r="CV36" s="3"/>
      <c r="CW36" s="3"/>
      <c r="CX36" s="3">
        <v>15.32</v>
      </c>
      <c r="CY36" s="3"/>
      <c r="CZ36" s="3"/>
      <c r="DA36" s="3">
        <v>1.06</v>
      </c>
      <c r="DB36" s="3"/>
      <c r="DC36" s="3"/>
      <c r="DD36" s="3"/>
      <c r="DE36" s="3">
        <v>5.6</v>
      </c>
      <c r="DF36" s="3">
        <f t="shared" si="5"/>
        <v>21.979999999999997</v>
      </c>
      <c r="DG36" s="3"/>
      <c r="DH36" s="3">
        <v>126.62</v>
      </c>
      <c r="DI36" s="3">
        <v>0</v>
      </c>
      <c r="DJ36" s="3">
        <v>53</v>
      </c>
      <c r="DK36" s="3"/>
      <c r="DL36" s="3"/>
      <c r="DM36" s="3">
        <f t="shared" si="6"/>
        <v>53</v>
      </c>
      <c r="DN36" s="3">
        <v>5496.5</v>
      </c>
    </row>
    <row r="37" spans="1:118" hidden="1" x14ac:dyDescent="0.35">
      <c r="A37" t="s">
        <v>209</v>
      </c>
      <c r="B37" t="s">
        <v>210</v>
      </c>
      <c r="C37" t="s">
        <v>157</v>
      </c>
      <c r="D37" t="str">
        <f>VLOOKUP(A37,[1]Key!$A$1:$F$61,4,FALSE)</f>
        <v>SV</v>
      </c>
      <c r="E37" t="str">
        <f>VLOOKUP(A37,[1]Key!$A$1:$F$61,5,FALSE)</f>
        <v>MD</v>
      </c>
      <c r="F37">
        <f>VLOOKUP(A37,[1]Key!$A$1:$F$61,6,FALSE)</f>
        <v>110</v>
      </c>
      <c r="G37" t="s">
        <v>158</v>
      </c>
      <c r="H37" t="s">
        <v>130</v>
      </c>
      <c r="I37" t="s">
        <v>114</v>
      </c>
      <c r="J37" t="s">
        <v>115</v>
      </c>
      <c r="K37" s="2">
        <v>44727</v>
      </c>
      <c r="L37" s="2">
        <v>44734</v>
      </c>
      <c r="M37" s="3">
        <v>15799.99</v>
      </c>
      <c r="N37" s="3">
        <f t="shared" si="0"/>
        <v>15749.99</v>
      </c>
      <c r="O37" s="3">
        <f t="shared" si="1"/>
        <v>0</v>
      </c>
      <c r="P37" s="3">
        <v>0</v>
      </c>
      <c r="Q37" s="3">
        <f t="shared" si="2"/>
        <v>0</v>
      </c>
      <c r="R37" s="3">
        <f t="shared" si="3"/>
        <v>50</v>
      </c>
      <c r="S37" s="3">
        <v>0</v>
      </c>
      <c r="T37" s="4">
        <v>88</v>
      </c>
      <c r="U37" s="3">
        <v>168.27</v>
      </c>
      <c r="V37" s="3">
        <v>14583.33</v>
      </c>
      <c r="W37" s="4">
        <v>0</v>
      </c>
      <c r="X37" s="3">
        <v>0</v>
      </c>
      <c r="Y37" s="3">
        <v>0</v>
      </c>
      <c r="Z37" s="4"/>
      <c r="AA37" s="4"/>
      <c r="AB37" s="4"/>
      <c r="AC37" s="4"/>
      <c r="AD37" s="4"/>
      <c r="AE37" s="4"/>
      <c r="AF37" s="4"/>
      <c r="AG37" s="4"/>
      <c r="AH37" s="4">
        <v>0</v>
      </c>
      <c r="AI37" s="4">
        <v>0</v>
      </c>
      <c r="AJ37" s="4"/>
      <c r="AK37" s="4">
        <v>0</v>
      </c>
      <c r="AL37" s="3"/>
      <c r="AM37" s="3">
        <v>0</v>
      </c>
      <c r="AN37" s="3"/>
      <c r="AO37" s="3">
        <v>0</v>
      </c>
      <c r="AP37" s="3">
        <v>0</v>
      </c>
      <c r="AQ37" s="3"/>
      <c r="AR37" s="3"/>
      <c r="AS37" s="3"/>
      <c r="AT37" s="3"/>
      <c r="AU37" s="3"/>
      <c r="AV37" s="3"/>
      <c r="AW37" s="3"/>
      <c r="AX37" s="3"/>
      <c r="AY37" s="3"/>
      <c r="AZ37" s="3">
        <v>125</v>
      </c>
      <c r="BA37" s="3"/>
      <c r="BB37" s="3"/>
      <c r="BC37" s="3">
        <v>50</v>
      </c>
      <c r="BD37" s="3"/>
      <c r="BE37" s="3">
        <v>1041.6600000000001</v>
      </c>
      <c r="BF37" s="3"/>
      <c r="BG37" s="3"/>
      <c r="BH37" s="3"/>
      <c r="BI37" s="3"/>
      <c r="BJ37" s="3">
        <v>42.75</v>
      </c>
      <c r="BK37" s="3"/>
      <c r="BL37" s="3">
        <v>4244.9799999999996</v>
      </c>
      <c r="BM37" s="3"/>
      <c r="BN37" s="3"/>
      <c r="BO37" s="3">
        <v>1485.93</v>
      </c>
      <c r="BP37" s="3"/>
      <c r="BQ37" s="3">
        <v>229</v>
      </c>
      <c r="BR37" s="3"/>
      <c r="BS37" s="3">
        <v>51.79</v>
      </c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>
        <v>9788.2900000000009</v>
      </c>
      <c r="CN37" s="3">
        <v>0</v>
      </c>
      <c r="CO37" s="3">
        <v>0</v>
      </c>
      <c r="CP37" s="3">
        <v>229</v>
      </c>
      <c r="CQ37" s="3">
        <v>0</v>
      </c>
      <c r="CR37" s="3">
        <v>0</v>
      </c>
      <c r="CS37" s="3"/>
      <c r="CT37" s="5">
        <f t="shared" si="4"/>
        <v>229</v>
      </c>
      <c r="CU37" s="3"/>
      <c r="CV37" s="3"/>
      <c r="CW37" s="3"/>
      <c r="CX37" s="3">
        <v>33.14</v>
      </c>
      <c r="CY37" s="3"/>
      <c r="CZ37" s="3"/>
      <c r="DA37" s="3"/>
      <c r="DB37" s="3"/>
      <c r="DC37" s="3"/>
      <c r="DD37" s="3">
        <v>44.55</v>
      </c>
      <c r="DE37" s="3">
        <v>9.69</v>
      </c>
      <c r="DF37" s="3">
        <f t="shared" si="5"/>
        <v>87.38</v>
      </c>
      <c r="DG37" s="3"/>
      <c r="DH37" s="3">
        <v>409.5</v>
      </c>
      <c r="DI37" s="3">
        <v>0</v>
      </c>
      <c r="DJ37" s="3">
        <v>53</v>
      </c>
      <c r="DK37" s="3"/>
      <c r="DL37" s="3"/>
      <c r="DM37" s="3">
        <f t="shared" si="6"/>
        <v>53</v>
      </c>
      <c r="DN37" s="3">
        <v>16578.87</v>
      </c>
    </row>
    <row r="38" spans="1:118" hidden="1" x14ac:dyDescent="0.35">
      <c r="A38" t="s">
        <v>211</v>
      </c>
      <c r="B38" t="s">
        <v>212</v>
      </c>
      <c r="C38" t="s">
        <v>157</v>
      </c>
      <c r="D38" t="str">
        <f>VLOOKUP(A38,[1]Key!$A$1:$F$61,4,FALSE)</f>
        <v>OAK</v>
      </c>
      <c r="E38" t="str">
        <f>VLOOKUP(A38,[1]Key!$A$1:$F$61,5,FALSE)</f>
        <v>MD</v>
      </c>
      <c r="F38">
        <f>VLOOKUP(A38,[1]Key!$A$1:$F$61,6,FALSE)</f>
        <v>110</v>
      </c>
      <c r="G38" t="s">
        <v>158</v>
      </c>
      <c r="H38" t="s">
        <v>149</v>
      </c>
      <c r="I38" t="s">
        <v>114</v>
      </c>
      <c r="J38" t="s">
        <v>115</v>
      </c>
      <c r="K38" s="2">
        <v>44727</v>
      </c>
      <c r="L38" s="2">
        <v>44734</v>
      </c>
      <c r="M38" s="3">
        <v>16691.669999999998</v>
      </c>
      <c r="N38" s="3">
        <f t="shared" si="0"/>
        <v>16666.669999999998</v>
      </c>
      <c r="O38" s="3">
        <f t="shared" si="1"/>
        <v>0</v>
      </c>
      <c r="P38" s="3">
        <v>0</v>
      </c>
      <c r="Q38" s="3">
        <f t="shared" si="2"/>
        <v>0</v>
      </c>
      <c r="R38" s="3">
        <f t="shared" si="3"/>
        <v>25</v>
      </c>
      <c r="S38" s="3">
        <v>0</v>
      </c>
      <c r="T38" s="4">
        <v>88</v>
      </c>
      <c r="U38" s="3">
        <v>192.31</v>
      </c>
      <c r="V38" s="3">
        <v>16666.669999999998</v>
      </c>
      <c r="W38" s="4">
        <v>0</v>
      </c>
      <c r="X38" s="3">
        <v>0</v>
      </c>
      <c r="Y38" s="3">
        <v>0</v>
      </c>
      <c r="Z38" s="4"/>
      <c r="AA38" s="4"/>
      <c r="AB38" s="4"/>
      <c r="AC38" s="4"/>
      <c r="AD38" s="4"/>
      <c r="AE38" s="4"/>
      <c r="AF38" s="4"/>
      <c r="AG38" s="4"/>
      <c r="AH38" s="4">
        <v>0</v>
      </c>
      <c r="AI38" s="4"/>
      <c r="AJ38" s="4"/>
      <c r="AK38" s="4"/>
      <c r="AL38" s="3"/>
      <c r="AM38" s="3"/>
      <c r="AN38" s="3"/>
      <c r="AO38" s="3">
        <v>0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>
        <v>25</v>
      </c>
      <c r="BD38" s="3"/>
      <c r="BE38" s="3"/>
      <c r="BF38" s="3"/>
      <c r="BG38" s="3"/>
      <c r="BH38" s="3"/>
      <c r="BI38" s="3"/>
      <c r="BJ38" s="3">
        <v>42.75</v>
      </c>
      <c r="BK38" s="3"/>
      <c r="BL38" s="3">
        <v>4222.82</v>
      </c>
      <c r="BM38" s="3"/>
      <c r="BN38" s="3"/>
      <c r="BO38" s="3">
        <v>1478.76</v>
      </c>
      <c r="BP38" s="3"/>
      <c r="BQ38" s="3">
        <v>242.29</v>
      </c>
      <c r="BR38" s="3"/>
      <c r="BS38" s="3">
        <v>150.38</v>
      </c>
      <c r="BT38" s="3"/>
      <c r="BU38" s="3"/>
      <c r="BV38" s="3"/>
      <c r="BW38" s="3"/>
      <c r="BX38" s="3"/>
      <c r="BY38" s="3"/>
      <c r="BZ38" s="3"/>
      <c r="CA38" s="3"/>
      <c r="CB38" s="3"/>
      <c r="CC38" s="3">
        <v>980</v>
      </c>
      <c r="CD38" s="3"/>
      <c r="CE38" s="3"/>
      <c r="CF38" s="3"/>
      <c r="CG38" s="3"/>
      <c r="CH38" s="3"/>
      <c r="CI38" s="3"/>
      <c r="CJ38" s="3"/>
      <c r="CK38" s="3"/>
      <c r="CL38" s="3"/>
      <c r="CM38" s="3">
        <v>9617.42</v>
      </c>
      <c r="CN38" s="3">
        <v>0</v>
      </c>
      <c r="CO38" s="3">
        <v>0</v>
      </c>
      <c r="CP38" s="3">
        <v>242.29</v>
      </c>
      <c r="CQ38" s="3">
        <v>0</v>
      </c>
      <c r="CR38" s="3">
        <v>0</v>
      </c>
      <c r="CS38" s="3"/>
      <c r="CT38" s="5">
        <f t="shared" si="4"/>
        <v>242.29</v>
      </c>
      <c r="CU38" s="3">
        <v>461.5</v>
      </c>
      <c r="CV38" s="3"/>
      <c r="CW38" s="3"/>
      <c r="CX38" s="3">
        <v>33.14</v>
      </c>
      <c r="CY38" s="3"/>
      <c r="CZ38" s="3">
        <v>5.0999999999999996</v>
      </c>
      <c r="DA38" s="3"/>
      <c r="DB38" s="3">
        <v>28.83</v>
      </c>
      <c r="DC38" s="3"/>
      <c r="DD38" s="3">
        <v>44.55</v>
      </c>
      <c r="DE38" s="3">
        <v>9.69</v>
      </c>
      <c r="DF38" s="3">
        <f t="shared" si="5"/>
        <v>582.81000000000006</v>
      </c>
      <c r="DG38" s="3">
        <v>668.38</v>
      </c>
      <c r="DH38" s="3">
        <v>433.33</v>
      </c>
      <c r="DI38" s="3">
        <v>0</v>
      </c>
      <c r="DJ38" s="3">
        <v>53</v>
      </c>
      <c r="DK38" s="3"/>
      <c r="DL38" s="3"/>
      <c r="DM38" s="3">
        <f t="shared" si="6"/>
        <v>53</v>
      </c>
      <c r="DN38" s="3">
        <v>18671.48</v>
      </c>
    </row>
    <row r="39" spans="1:118" hidden="1" x14ac:dyDescent="0.35">
      <c r="A39" t="s">
        <v>213</v>
      </c>
      <c r="B39" t="s">
        <v>214</v>
      </c>
      <c r="C39" t="s">
        <v>157</v>
      </c>
      <c r="D39" t="str">
        <f>VLOOKUP(A39,[1]Key!$A$1:$F$61,4,FALSE)</f>
        <v>SF</v>
      </c>
      <c r="E39" t="str">
        <f>VLOOKUP(A39,[1]Key!$A$1:$F$61,5,FALSE)</f>
        <v>MD</v>
      </c>
      <c r="F39">
        <f>VLOOKUP(A39,[1]Key!$A$1:$F$61,6,FALSE)</f>
        <v>110</v>
      </c>
      <c r="G39" t="s">
        <v>158</v>
      </c>
      <c r="H39" t="s">
        <v>113</v>
      </c>
      <c r="I39" t="s">
        <v>114</v>
      </c>
      <c r="J39" t="s">
        <v>115</v>
      </c>
      <c r="K39" s="2">
        <v>44727</v>
      </c>
      <c r="L39" s="2">
        <v>44734</v>
      </c>
      <c r="M39" s="3">
        <v>18775</v>
      </c>
      <c r="N39" s="3">
        <f t="shared" si="0"/>
        <v>14134.619999999999</v>
      </c>
      <c r="O39" s="3">
        <f t="shared" si="1"/>
        <v>0</v>
      </c>
      <c r="P39" s="3">
        <v>0</v>
      </c>
      <c r="Q39" s="3">
        <f t="shared" si="2"/>
        <v>4615.38</v>
      </c>
      <c r="R39" s="3">
        <f t="shared" si="3"/>
        <v>25</v>
      </c>
      <c r="S39" s="3">
        <v>0</v>
      </c>
      <c r="T39" s="4">
        <v>64</v>
      </c>
      <c r="U39" s="3">
        <v>192.31</v>
      </c>
      <c r="V39" s="3">
        <v>12051.29</v>
      </c>
      <c r="W39" s="4">
        <v>0</v>
      </c>
      <c r="X39" s="3">
        <v>0</v>
      </c>
      <c r="Y39" s="3">
        <v>0</v>
      </c>
      <c r="Z39" s="4"/>
      <c r="AA39" s="4"/>
      <c r="AB39" s="4"/>
      <c r="AC39" s="4">
        <v>24</v>
      </c>
      <c r="AD39" s="4"/>
      <c r="AE39" s="4"/>
      <c r="AF39" s="4"/>
      <c r="AG39" s="4"/>
      <c r="AH39" s="4">
        <v>0</v>
      </c>
      <c r="AI39" s="4"/>
      <c r="AJ39" s="4"/>
      <c r="AK39" s="4">
        <v>0</v>
      </c>
      <c r="AL39" s="3"/>
      <c r="AM39" s="3">
        <v>0</v>
      </c>
      <c r="AN39" s="3">
        <v>192.31</v>
      </c>
      <c r="AO39" s="3">
        <v>0</v>
      </c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>
        <v>4615.38</v>
      </c>
      <c r="BB39" s="3"/>
      <c r="BC39" s="3">
        <v>25</v>
      </c>
      <c r="BD39" s="3"/>
      <c r="BE39" s="3">
        <v>2083.33</v>
      </c>
      <c r="BF39" s="3"/>
      <c r="BG39" s="3"/>
      <c r="BH39" s="3"/>
      <c r="BI39" s="3"/>
      <c r="BJ39" s="3">
        <v>42.75</v>
      </c>
      <c r="BK39" s="3"/>
      <c r="BL39" s="3">
        <v>5420.4</v>
      </c>
      <c r="BM39" s="3"/>
      <c r="BN39" s="3"/>
      <c r="BO39" s="3">
        <v>1858.38</v>
      </c>
      <c r="BP39" s="3"/>
      <c r="BQ39" s="3">
        <v>272.5</v>
      </c>
      <c r="BR39" s="3"/>
      <c r="BS39" s="3">
        <v>169.14</v>
      </c>
      <c r="BT39" s="3"/>
      <c r="BU39" s="3"/>
      <c r="BV39" s="3"/>
      <c r="BW39" s="3"/>
      <c r="BX39" s="3"/>
      <c r="BY39" s="3"/>
      <c r="BZ39" s="3"/>
      <c r="CA39" s="3"/>
      <c r="CB39" s="3"/>
      <c r="CC39" s="3">
        <v>750</v>
      </c>
      <c r="CD39" s="3"/>
      <c r="CE39" s="3"/>
      <c r="CF39" s="3"/>
      <c r="CG39" s="3"/>
      <c r="CH39" s="3">
        <v>9</v>
      </c>
      <c r="CI39" s="3"/>
      <c r="CJ39" s="3"/>
      <c r="CK39" s="3"/>
      <c r="CL39" s="3">
        <v>7.5</v>
      </c>
      <c r="CM39" s="3">
        <v>10288.08</v>
      </c>
      <c r="CN39" s="3">
        <v>0</v>
      </c>
      <c r="CO39" s="3">
        <v>0</v>
      </c>
      <c r="CP39" s="3">
        <v>272.5</v>
      </c>
      <c r="CQ39" s="3">
        <v>0</v>
      </c>
      <c r="CR39" s="3">
        <v>0</v>
      </c>
      <c r="CS39" s="3"/>
      <c r="CT39" s="5">
        <f t="shared" si="4"/>
        <v>272.5</v>
      </c>
      <c r="CU39" s="3">
        <v>504.5</v>
      </c>
      <c r="CV39" s="3"/>
      <c r="CW39" s="3"/>
      <c r="CX39" s="3">
        <v>33.14</v>
      </c>
      <c r="CY39" s="3"/>
      <c r="CZ39" s="3">
        <v>2.88</v>
      </c>
      <c r="DA39" s="3"/>
      <c r="DB39" s="3">
        <v>20.03</v>
      </c>
      <c r="DC39" s="3"/>
      <c r="DD39" s="3">
        <v>44.55</v>
      </c>
      <c r="DE39" s="3">
        <v>9.69</v>
      </c>
      <c r="DF39" s="3">
        <f t="shared" si="5"/>
        <v>614.79</v>
      </c>
      <c r="DG39" s="3">
        <v>750</v>
      </c>
      <c r="DH39" s="3">
        <v>487.5</v>
      </c>
      <c r="DI39" s="3">
        <v>0</v>
      </c>
      <c r="DJ39" s="3">
        <v>53</v>
      </c>
      <c r="DK39" s="3"/>
      <c r="DL39" s="3"/>
      <c r="DM39" s="3">
        <f t="shared" si="6"/>
        <v>53</v>
      </c>
      <c r="DN39" s="3">
        <v>20952.79</v>
      </c>
    </row>
    <row r="40" spans="1:118" hidden="1" x14ac:dyDescent="0.35">
      <c r="A40" t="s">
        <v>215</v>
      </c>
      <c r="B40" t="s">
        <v>216</v>
      </c>
      <c r="C40" t="s">
        <v>217</v>
      </c>
      <c r="D40" t="str">
        <f>VLOOKUP(A40,[1]Key!$A$1:$F$61,4,FALSE)</f>
        <v>SF</v>
      </c>
      <c r="E40" t="str">
        <f>VLOOKUP(A40,[1]Key!$A$1:$F$61,5,FALSE)</f>
        <v>Clinical</v>
      </c>
      <c r="F40">
        <f>VLOOKUP(A40,[1]Key!$A$1:$F$61,6,FALSE)</f>
        <v>120</v>
      </c>
      <c r="G40" t="s">
        <v>112</v>
      </c>
      <c r="H40" t="s">
        <v>218</v>
      </c>
      <c r="I40" t="s">
        <v>114</v>
      </c>
      <c r="J40" t="s">
        <v>115</v>
      </c>
      <c r="K40" s="2">
        <v>44727</v>
      </c>
      <c r="L40" s="2">
        <v>44734</v>
      </c>
      <c r="M40" s="3">
        <v>7675.83</v>
      </c>
      <c r="N40" s="3">
        <f t="shared" si="0"/>
        <v>6978.83</v>
      </c>
      <c r="O40" s="3">
        <f t="shared" si="1"/>
        <v>0</v>
      </c>
      <c r="P40" s="3">
        <v>0</v>
      </c>
      <c r="Q40" s="3">
        <f t="shared" si="2"/>
        <v>697</v>
      </c>
      <c r="R40" s="3">
        <f t="shared" si="3"/>
        <v>0</v>
      </c>
      <c r="S40" s="3">
        <v>0</v>
      </c>
      <c r="T40" s="4">
        <v>80</v>
      </c>
      <c r="U40" s="3">
        <v>87.13</v>
      </c>
      <c r="V40" s="3">
        <v>6853.83</v>
      </c>
      <c r="W40" s="4">
        <v>0</v>
      </c>
      <c r="X40" s="3">
        <v>0</v>
      </c>
      <c r="Y40" s="3">
        <v>0</v>
      </c>
      <c r="Z40" s="4"/>
      <c r="AA40" s="4"/>
      <c r="AB40" s="4"/>
      <c r="AC40" s="4">
        <v>8</v>
      </c>
      <c r="AD40" s="4"/>
      <c r="AE40" s="4"/>
      <c r="AF40" s="4"/>
      <c r="AG40" s="4"/>
      <c r="AH40" s="4"/>
      <c r="AI40" s="4">
        <v>0</v>
      </c>
      <c r="AJ40" s="4"/>
      <c r="AK40" s="4"/>
      <c r="AL40" s="3"/>
      <c r="AM40" s="3"/>
      <c r="AN40" s="3">
        <v>87.13</v>
      </c>
      <c r="AO40" s="3"/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>
        <v>125</v>
      </c>
      <c r="BA40" s="3">
        <v>697</v>
      </c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>
        <v>1459.91</v>
      </c>
      <c r="BM40" s="3"/>
      <c r="BN40" s="3"/>
      <c r="BO40" s="3"/>
      <c r="BP40" s="3"/>
      <c r="BQ40" s="3">
        <v>111.3</v>
      </c>
      <c r="BR40" s="3"/>
      <c r="BS40" s="3"/>
      <c r="BT40" s="3">
        <v>475.91</v>
      </c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>
        <v>5628.71</v>
      </c>
      <c r="CN40" s="3">
        <v>0</v>
      </c>
      <c r="CO40" s="3">
        <v>0</v>
      </c>
      <c r="CP40" s="3">
        <v>111.3</v>
      </c>
      <c r="CQ40" s="3">
        <v>475.91</v>
      </c>
      <c r="CR40" s="3">
        <v>0</v>
      </c>
      <c r="CS40" s="3"/>
      <c r="CT40" s="5">
        <f t="shared" si="4"/>
        <v>587.21</v>
      </c>
      <c r="CU40" s="3"/>
      <c r="CV40" s="3"/>
      <c r="CW40" s="3"/>
      <c r="CX40" s="3">
        <v>22.38</v>
      </c>
      <c r="CY40" s="3"/>
      <c r="CZ40" s="3"/>
      <c r="DA40" s="3">
        <v>1.06</v>
      </c>
      <c r="DB40" s="3"/>
      <c r="DC40" s="3"/>
      <c r="DD40" s="3"/>
      <c r="DE40" s="3">
        <v>8.18</v>
      </c>
      <c r="DF40" s="3">
        <f t="shared" si="5"/>
        <v>31.619999999999997</v>
      </c>
      <c r="DG40" s="3"/>
      <c r="DH40" s="3">
        <v>33.770000000000003</v>
      </c>
      <c r="DI40" s="3">
        <v>0</v>
      </c>
      <c r="DJ40" s="3">
        <v>53</v>
      </c>
      <c r="DK40" s="3"/>
      <c r="DL40" s="3"/>
      <c r="DM40" s="3">
        <f t="shared" si="6"/>
        <v>53</v>
      </c>
      <c r="DN40" s="3">
        <v>8381.43</v>
      </c>
    </row>
    <row r="41" spans="1:118" hidden="1" x14ac:dyDescent="0.35">
      <c r="A41" t="s">
        <v>219</v>
      </c>
      <c r="B41" t="s">
        <v>220</v>
      </c>
      <c r="C41" t="s">
        <v>221</v>
      </c>
      <c r="D41" t="str">
        <f>VLOOKUP(A41,[1]Key!$A$1:$F$61,4,FALSE)</f>
        <v>OAK</v>
      </c>
      <c r="E41" t="str">
        <f>VLOOKUP(A41,[1]Key!$A$1:$F$61,5,FALSE)</f>
        <v>Clinical</v>
      </c>
      <c r="F41">
        <f>VLOOKUP(A41,[1]Key!$A$1:$F$61,6,FALSE)</f>
        <v>120</v>
      </c>
      <c r="G41" t="s">
        <v>112</v>
      </c>
      <c r="H41" t="s">
        <v>149</v>
      </c>
      <c r="I41" t="s">
        <v>114</v>
      </c>
      <c r="J41" t="s">
        <v>115</v>
      </c>
      <c r="K41" s="2">
        <v>44727</v>
      </c>
      <c r="L41" s="2">
        <v>44734</v>
      </c>
      <c r="M41" s="3">
        <v>5957.99</v>
      </c>
      <c r="N41" s="3">
        <f t="shared" si="0"/>
        <v>4309.67</v>
      </c>
      <c r="O41" s="3">
        <f t="shared" si="1"/>
        <v>0</v>
      </c>
      <c r="P41" s="3">
        <v>0</v>
      </c>
      <c r="Q41" s="3">
        <f t="shared" si="2"/>
        <v>1648.32</v>
      </c>
      <c r="R41" s="3">
        <f t="shared" si="3"/>
        <v>0</v>
      </c>
      <c r="S41" s="3">
        <v>0</v>
      </c>
      <c r="T41" s="4">
        <v>62.75</v>
      </c>
      <c r="U41" s="3">
        <v>68.680000000000007</v>
      </c>
      <c r="V41" s="3">
        <v>4309.67</v>
      </c>
      <c r="W41" s="4">
        <v>0</v>
      </c>
      <c r="X41" s="3">
        <v>0</v>
      </c>
      <c r="Y41" s="3">
        <v>0</v>
      </c>
      <c r="Z41" s="4"/>
      <c r="AA41" s="4"/>
      <c r="AB41" s="4"/>
      <c r="AC41" s="4">
        <v>24</v>
      </c>
      <c r="AD41" s="4"/>
      <c r="AE41" s="4"/>
      <c r="AF41" s="4"/>
      <c r="AG41" s="4"/>
      <c r="AH41" s="4"/>
      <c r="AI41" s="4"/>
      <c r="AJ41" s="4"/>
      <c r="AK41" s="4"/>
      <c r="AL41" s="3"/>
      <c r="AM41" s="3"/>
      <c r="AN41" s="3">
        <v>68.680000000000007</v>
      </c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>
        <v>1648.32</v>
      </c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>
        <v>1066.26</v>
      </c>
      <c r="BM41" s="3">
        <v>62.63</v>
      </c>
      <c r="BN41" s="3"/>
      <c r="BO41" s="3">
        <v>287.26</v>
      </c>
      <c r="BP41" s="3"/>
      <c r="BQ41" s="3">
        <v>82.57</v>
      </c>
      <c r="BR41" s="3"/>
      <c r="BS41" s="3"/>
      <c r="BT41" s="3">
        <v>353.04</v>
      </c>
      <c r="BU41" s="3"/>
      <c r="BV41" s="3"/>
      <c r="BW41" s="3"/>
      <c r="BX41" s="3">
        <v>32.380000000000003</v>
      </c>
      <c r="BY41" s="3"/>
      <c r="BZ41" s="3"/>
      <c r="CA41" s="3"/>
      <c r="CB41" s="3"/>
      <c r="CC41" s="3">
        <v>813</v>
      </c>
      <c r="CD41" s="3"/>
      <c r="CE41" s="3"/>
      <c r="CF41" s="3">
        <v>10.08</v>
      </c>
      <c r="CG41" s="3"/>
      <c r="CH41" s="3"/>
      <c r="CI41" s="3"/>
      <c r="CJ41" s="3"/>
      <c r="CK41" s="3">
        <v>231.38</v>
      </c>
      <c r="CL41" s="3"/>
      <c r="CM41" s="3">
        <v>3019.39</v>
      </c>
      <c r="CN41" s="3">
        <v>0</v>
      </c>
      <c r="CO41" s="3">
        <v>0</v>
      </c>
      <c r="CP41" s="3">
        <v>82.57</v>
      </c>
      <c r="CQ41" s="3">
        <v>353.04</v>
      </c>
      <c r="CR41" s="3">
        <v>0</v>
      </c>
      <c r="CS41" s="3"/>
      <c r="CT41" s="5">
        <f t="shared" si="4"/>
        <v>435.61</v>
      </c>
      <c r="CU41" s="3"/>
      <c r="CV41" s="3"/>
      <c r="CW41" s="3">
        <v>437.63</v>
      </c>
      <c r="CX41" s="3">
        <v>21.08</v>
      </c>
      <c r="CY41" s="3"/>
      <c r="CZ41" s="3"/>
      <c r="DA41" s="3">
        <v>1.06</v>
      </c>
      <c r="DB41" s="3">
        <v>26.74</v>
      </c>
      <c r="DC41" s="3"/>
      <c r="DD41" s="3"/>
      <c r="DE41" s="3">
        <v>7.71</v>
      </c>
      <c r="DF41" s="3">
        <f t="shared" si="5"/>
        <v>494.21999999999997</v>
      </c>
      <c r="DG41" s="3">
        <v>238.32</v>
      </c>
      <c r="DH41" s="3">
        <v>154.91</v>
      </c>
      <c r="DI41" s="3">
        <v>0</v>
      </c>
      <c r="DJ41" s="3">
        <v>53</v>
      </c>
      <c r="DK41" s="3"/>
      <c r="DL41" s="3"/>
      <c r="DM41" s="3">
        <f t="shared" si="6"/>
        <v>53</v>
      </c>
      <c r="DN41" s="3">
        <v>7334.05</v>
      </c>
    </row>
    <row r="42" spans="1:118" hidden="1" x14ac:dyDescent="0.35">
      <c r="A42" t="s">
        <v>222</v>
      </c>
      <c r="B42" t="s">
        <v>223</v>
      </c>
      <c r="C42" t="s">
        <v>119</v>
      </c>
      <c r="D42" t="str">
        <f>VLOOKUP(A42,[1]Key!$A$1:$F$61,4,FALSE)</f>
        <v>SV</v>
      </c>
      <c r="E42" t="str">
        <f>VLOOKUP(A42,[1]Key!$A$1:$F$61,5,FALSE)</f>
        <v>Clinical</v>
      </c>
      <c r="F42">
        <f>VLOOKUP(A42,[1]Key!$A$1:$F$61,6,FALSE)</f>
        <v>120</v>
      </c>
      <c r="G42" t="s">
        <v>112</v>
      </c>
      <c r="H42" t="s">
        <v>130</v>
      </c>
      <c r="I42" t="s">
        <v>114</v>
      </c>
      <c r="J42" t="s">
        <v>115</v>
      </c>
      <c r="K42" s="2">
        <v>44727</v>
      </c>
      <c r="L42" s="2">
        <v>44734</v>
      </c>
      <c r="M42" s="3">
        <v>5621.09</v>
      </c>
      <c r="N42" s="3">
        <f t="shared" si="0"/>
        <v>4564.5200000000004</v>
      </c>
      <c r="O42" s="3">
        <f t="shared" si="1"/>
        <v>70.010000000000005</v>
      </c>
      <c r="P42" s="3">
        <v>0</v>
      </c>
      <c r="Q42" s="3">
        <f t="shared" si="2"/>
        <v>986.56</v>
      </c>
      <c r="R42" s="3">
        <f t="shared" si="3"/>
        <v>0</v>
      </c>
      <c r="S42" s="3">
        <v>0</v>
      </c>
      <c r="T42" s="4">
        <v>72</v>
      </c>
      <c r="U42" s="3">
        <v>61.66</v>
      </c>
      <c r="V42" s="3">
        <v>4439.5200000000004</v>
      </c>
      <c r="W42" s="4">
        <v>0.75</v>
      </c>
      <c r="X42" s="3">
        <v>95.07</v>
      </c>
      <c r="Y42" s="3">
        <v>70.010000000000005</v>
      </c>
      <c r="Z42" s="4"/>
      <c r="AA42" s="4"/>
      <c r="AB42" s="4"/>
      <c r="AC42" s="4">
        <v>16</v>
      </c>
      <c r="AD42" s="4"/>
      <c r="AE42" s="4"/>
      <c r="AF42" s="4"/>
      <c r="AG42" s="4"/>
      <c r="AH42" s="4"/>
      <c r="AI42" s="4">
        <v>0</v>
      </c>
      <c r="AJ42" s="4"/>
      <c r="AK42" s="4"/>
      <c r="AL42" s="3"/>
      <c r="AM42" s="3"/>
      <c r="AN42" s="3">
        <v>61.66</v>
      </c>
      <c r="AO42" s="3"/>
      <c r="AP42" s="3">
        <v>0</v>
      </c>
      <c r="AQ42" s="3"/>
      <c r="AR42" s="3"/>
      <c r="AS42" s="3"/>
      <c r="AT42" s="3"/>
      <c r="AU42" s="3"/>
      <c r="AV42" s="3"/>
      <c r="AW42" s="3"/>
      <c r="AX42" s="3"/>
      <c r="AY42" s="3"/>
      <c r="AZ42" s="3">
        <v>125</v>
      </c>
      <c r="BA42" s="3">
        <v>986.56</v>
      </c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>
        <v>956.9</v>
      </c>
      <c r="BM42" s="3">
        <v>61.57</v>
      </c>
      <c r="BN42" s="3"/>
      <c r="BO42" s="3">
        <v>414.7</v>
      </c>
      <c r="BP42" s="3"/>
      <c r="BQ42" s="3">
        <v>81.16</v>
      </c>
      <c r="BR42" s="3"/>
      <c r="BS42" s="3"/>
      <c r="BT42" s="3">
        <v>347.01</v>
      </c>
      <c r="BU42" s="3"/>
      <c r="BV42" s="3"/>
      <c r="BW42" s="3"/>
      <c r="BX42" s="3">
        <v>21.41</v>
      </c>
      <c r="BY42" s="3"/>
      <c r="BZ42" s="3"/>
      <c r="CA42" s="3"/>
      <c r="CB42" s="3"/>
      <c r="CC42" s="3"/>
      <c r="CD42" s="3"/>
      <c r="CE42" s="3"/>
      <c r="CF42" s="3"/>
      <c r="CG42" s="3"/>
      <c r="CH42" s="3">
        <v>1.41</v>
      </c>
      <c r="CI42" s="3">
        <v>2.77</v>
      </c>
      <c r="CJ42" s="3"/>
      <c r="CK42" s="3"/>
      <c r="CL42" s="3">
        <v>2</v>
      </c>
      <c r="CM42" s="3">
        <v>3732.16</v>
      </c>
      <c r="CN42" s="3">
        <v>0</v>
      </c>
      <c r="CO42" s="3">
        <v>0</v>
      </c>
      <c r="CP42" s="3">
        <v>81.16</v>
      </c>
      <c r="CQ42" s="3">
        <v>347.01</v>
      </c>
      <c r="CR42" s="3">
        <v>0</v>
      </c>
      <c r="CS42" s="3"/>
      <c r="CT42" s="5">
        <f t="shared" si="4"/>
        <v>428.16999999999996</v>
      </c>
      <c r="CU42" s="3"/>
      <c r="CV42" s="3"/>
      <c r="CW42" s="3"/>
      <c r="CX42" s="3">
        <v>13.79</v>
      </c>
      <c r="CY42" s="3"/>
      <c r="CZ42" s="3">
        <v>2.34</v>
      </c>
      <c r="DA42" s="3">
        <v>1.06</v>
      </c>
      <c r="DB42" s="3">
        <v>16.22</v>
      </c>
      <c r="DC42" s="3"/>
      <c r="DD42" s="3"/>
      <c r="DE42" s="3">
        <v>5.04</v>
      </c>
      <c r="DF42" s="3">
        <f t="shared" si="5"/>
        <v>38.449999999999996</v>
      </c>
      <c r="DG42" s="3"/>
      <c r="DH42" s="3">
        <v>145.54</v>
      </c>
      <c r="DI42" s="3">
        <v>0</v>
      </c>
      <c r="DJ42" s="3">
        <v>53</v>
      </c>
      <c r="DK42" s="3"/>
      <c r="DL42" s="3"/>
      <c r="DM42" s="3">
        <f t="shared" si="6"/>
        <v>53</v>
      </c>
      <c r="DN42" s="3">
        <v>6286.25</v>
      </c>
    </row>
    <row r="43" spans="1:118" hidden="1" x14ac:dyDescent="0.35">
      <c r="A43" t="s">
        <v>224</v>
      </c>
      <c r="B43" t="s">
        <v>225</v>
      </c>
      <c r="C43" t="s">
        <v>178</v>
      </c>
      <c r="D43" t="str">
        <f>VLOOKUP(A43,[1]Key!$A$1:$F$61,4,FALSE)</f>
        <v>SF</v>
      </c>
      <c r="E43" t="str">
        <f>VLOOKUP(A43,[1]Key!$A$1:$F$61,5,FALSE)</f>
        <v>ASC</v>
      </c>
      <c r="F43">
        <f>VLOOKUP(A43,[1]Key!$A$1:$F$61,6,FALSE)</f>
        <v>120</v>
      </c>
      <c r="G43" t="s">
        <v>112</v>
      </c>
      <c r="H43" t="s">
        <v>113</v>
      </c>
      <c r="I43" t="s">
        <v>114</v>
      </c>
      <c r="J43" t="s">
        <v>115</v>
      </c>
      <c r="K43" s="2">
        <v>44727</v>
      </c>
      <c r="L43" s="2">
        <v>44734</v>
      </c>
      <c r="M43" s="3">
        <v>4248.75</v>
      </c>
      <c r="N43" s="3">
        <f t="shared" si="0"/>
        <v>4248.75</v>
      </c>
      <c r="O43" s="3">
        <f t="shared" si="1"/>
        <v>0</v>
      </c>
      <c r="P43" s="3">
        <v>0</v>
      </c>
      <c r="Q43" s="3">
        <f t="shared" si="2"/>
        <v>0</v>
      </c>
      <c r="R43" s="3">
        <f t="shared" si="3"/>
        <v>0</v>
      </c>
      <c r="S43" s="3">
        <v>0</v>
      </c>
      <c r="T43" s="4">
        <v>77.25</v>
      </c>
      <c r="U43" s="3">
        <v>55</v>
      </c>
      <c r="V43" s="3">
        <v>4248.75</v>
      </c>
      <c r="W43" s="4">
        <v>0</v>
      </c>
      <c r="X43" s="3">
        <v>0</v>
      </c>
      <c r="Y43" s="3">
        <v>0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>
        <v>273.23</v>
      </c>
      <c r="BM43" s="3">
        <v>46.74</v>
      </c>
      <c r="BN43" s="3"/>
      <c r="BO43" s="3">
        <v>104.66</v>
      </c>
      <c r="BP43" s="3"/>
      <c r="BQ43" s="3">
        <v>61.61</v>
      </c>
      <c r="BR43" s="3"/>
      <c r="BS43" s="3"/>
      <c r="BT43" s="3">
        <v>263.42</v>
      </c>
      <c r="BU43" s="3"/>
      <c r="BV43" s="3"/>
      <c r="BW43" s="3"/>
      <c r="BX43" s="3"/>
      <c r="BY43" s="3"/>
      <c r="BZ43" s="3"/>
      <c r="CA43" s="3"/>
      <c r="CB43" s="3"/>
      <c r="CC43" s="3">
        <v>750</v>
      </c>
      <c r="CD43" s="3"/>
      <c r="CE43" s="3"/>
      <c r="CF43" s="3"/>
      <c r="CG43" s="3"/>
      <c r="CH43" s="3"/>
      <c r="CI43" s="3"/>
      <c r="CJ43" s="3"/>
      <c r="CK43" s="3"/>
      <c r="CL43" s="3"/>
      <c r="CM43" s="3">
        <v>2749.09</v>
      </c>
      <c r="CN43" s="3">
        <v>55.04</v>
      </c>
      <c r="CO43" s="3">
        <v>10.32</v>
      </c>
      <c r="CP43" s="3">
        <v>61.61</v>
      </c>
      <c r="CQ43" s="3">
        <v>263.42</v>
      </c>
      <c r="CR43" s="3">
        <v>5.16</v>
      </c>
      <c r="CS43" s="3"/>
      <c r="CT43" s="5">
        <f t="shared" si="4"/>
        <v>395.55</v>
      </c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>
        <f t="shared" si="5"/>
        <v>0</v>
      </c>
      <c r="DG43" s="3">
        <v>169.95</v>
      </c>
      <c r="DH43" s="3">
        <v>110.47</v>
      </c>
      <c r="DI43" s="3">
        <v>0</v>
      </c>
      <c r="DJ43" s="3">
        <v>53</v>
      </c>
      <c r="DK43" s="3"/>
      <c r="DL43" s="3"/>
      <c r="DM43" s="3">
        <f t="shared" si="6"/>
        <v>53</v>
      </c>
      <c r="DN43" s="3">
        <v>4977.72</v>
      </c>
    </row>
    <row r="44" spans="1:118" hidden="1" x14ac:dyDescent="0.35">
      <c r="A44" t="s">
        <v>226</v>
      </c>
      <c r="B44" t="s">
        <v>227</v>
      </c>
      <c r="C44" t="s">
        <v>189</v>
      </c>
      <c r="D44" t="str">
        <f>VLOOKUP(A44,[1]Key!$A$1:$F$61,4,FALSE)</f>
        <v>SF</v>
      </c>
      <c r="E44" t="str">
        <f>VLOOKUP(A44,[1]Key!$A$1:$F$61,5,FALSE)</f>
        <v>Clinical</v>
      </c>
      <c r="F44">
        <f>VLOOKUP(A44,[1]Key!$A$1:$F$61,6,FALSE)</f>
        <v>120</v>
      </c>
      <c r="G44" t="s">
        <v>112</v>
      </c>
      <c r="H44" t="s">
        <v>113</v>
      </c>
      <c r="I44" t="s">
        <v>114</v>
      </c>
      <c r="J44" t="s">
        <v>115</v>
      </c>
      <c r="K44" s="2">
        <v>44727</v>
      </c>
      <c r="L44" s="2">
        <v>44734</v>
      </c>
      <c r="M44" s="3">
        <v>3570.77</v>
      </c>
      <c r="N44" s="3">
        <f t="shared" si="0"/>
        <v>2433.81</v>
      </c>
      <c r="O44" s="3">
        <f t="shared" si="1"/>
        <v>0</v>
      </c>
      <c r="P44" s="3">
        <v>0</v>
      </c>
      <c r="Q44" s="3">
        <f t="shared" si="2"/>
        <v>1136.96</v>
      </c>
      <c r="R44" s="3">
        <f t="shared" si="3"/>
        <v>0</v>
      </c>
      <c r="S44" s="3">
        <v>0</v>
      </c>
      <c r="T44" s="4">
        <v>34.25</v>
      </c>
      <c r="U44" s="3">
        <v>71.06</v>
      </c>
      <c r="V44" s="3">
        <v>2433.81</v>
      </c>
      <c r="W44" s="4">
        <v>0</v>
      </c>
      <c r="X44" s="3">
        <v>0</v>
      </c>
      <c r="Y44" s="3">
        <v>0</v>
      </c>
      <c r="Z44" s="4"/>
      <c r="AA44" s="4"/>
      <c r="AB44" s="4"/>
      <c r="AC44" s="4">
        <v>16</v>
      </c>
      <c r="AD44" s="4"/>
      <c r="AE44" s="4"/>
      <c r="AF44" s="4"/>
      <c r="AG44" s="4"/>
      <c r="AH44" s="4"/>
      <c r="AI44" s="4"/>
      <c r="AJ44" s="4"/>
      <c r="AK44" s="4"/>
      <c r="AL44" s="3"/>
      <c r="AM44" s="3"/>
      <c r="AN44" s="3">
        <v>71.06</v>
      </c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>
        <v>1136.96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>
        <v>283.69</v>
      </c>
      <c r="BM44" s="3">
        <v>33.54</v>
      </c>
      <c r="BN44" s="3"/>
      <c r="BO44" s="3">
        <v>153.99</v>
      </c>
      <c r="BP44" s="3"/>
      <c r="BQ44" s="3">
        <v>44.2</v>
      </c>
      <c r="BR44" s="3"/>
      <c r="BS44" s="3"/>
      <c r="BT44" s="3">
        <v>189.01</v>
      </c>
      <c r="BU44" s="3"/>
      <c r="BV44" s="3"/>
      <c r="BW44" s="3"/>
      <c r="BX44" s="3"/>
      <c r="BY44" s="3"/>
      <c r="BZ44" s="3">
        <v>21.31</v>
      </c>
      <c r="CA44" s="3">
        <v>22.91</v>
      </c>
      <c r="CB44" s="3">
        <v>474.06</v>
      </c>
      <c r="CC44" s="3">
        <v>714.15</v>
      </c>
      <c r="CD44" s="3"/>
      <c r="CE44" s="3"/>
      <c r="CF44" s="3"/>
      <c r="CG44" s="3"/>
      <c r="CH44" s="3"/>
      <c r="CI44" s="3">
        <v>4.04</v>
      </c>
      <c r="CJ44" s="3"/>
      <c r="CK44" s="3"/>
      <c r="CL44" s="3"/>
      <c r="CM44" s="3">
        <v>1629.87</v>
      </c>
      <c r="CN44" s="3">
        <v>0</v>
      </c>
      <c r="CO44" s="3">
        <v>0</v>
      </c>
      <c r="CP44" s="3">
        <v>44.2</v>
      </c>
      <c r="CQ44" s="3">
        <v>189.01</v>
      </c>
      <c r="CR44" s="3">
        <v>0</v>
      </c>
      <c r="CS44" s="3"/>
      <c r="CT44" s="5">
        <f t="shared" si="4"/>
        <v>233.20999999999998</v>
      </c>
      <c r="CU44" s="3">
        <v>780.94</v>
      </c>
      <c r="CV44" s="3">
        <v>31.97</v>
      </c>
      <c r="CW44" s="3"/>
      <c r="CX44" s="3">
        <v>20.96</v>
      </c>
      <c r="CY44" s="3"/>
      <c r="CZ44" s="3">
        <v>5.83</v>
      </c>
      <c r="DA44" s="3">
        <v>1.06</v>
      </c>
      <c r="DB44" s="3"/>
      <c r="DC44" s="3"/>
      <c r="DD44" s="3"/>
      <c r="DE44" s="3">
        <v>7.66</v>
      </c>
      <c r="DF44" s="3">
        <f t="shared" si="5"/>
        <v>848.42000000000007</v>
      </c>
      <c r="DG44" s="3">
        <v>142.83000000000001</v>
      </c>
      <c r="DH44" s="3">
        <v>92.84</v>
      </c>
      <c r="DI44" s="3">
        <v>0</v>
      </c>
      <c r="DJ44" s="3">
        <v>53</v>
      </c>
      <c r="DK44" s="3"/>
      <c r="DL44" s="3"/>
      <c r="DM44" s="3">
        <f t="shared" si="6"/>
        <v>53</v>
      </c>
      <c r="DN44" s="3">
        <v>4941.07</v>
      </c>
    </row>
    <row r="45" spans="1:118" hidden="1" x14ac:dyDescent="0.35">
      <c r="A45" t="s">
        <v>228</v>
      </c>
      <c r="B45" t="s">
        <v>229</v>
      </c>
      <c r="C45" t="s">
        <v>230</v>
      </c>
      <c r="D45" t="str">
        <f>VLOOKUP(A45,[1]Key!$A$1:$F$61,4,FALSE)</f>
        <v>SF</v>
      </c>
      <c r="E45" t="str">
        <f>VLOOKUP(A45,[1]Key!$A$1:$F$61,5,FALSE)</f>
        <v>MD</v>
      </c>
      <c r="F45">
        <f>VLOOKUP(A45,[1]Key!$A$1:$F$61,6,FALSE)</f>
        <v>110</v>
      </c>
      <c r="G45" t="s">
        <v>231</v>
      </c>
      <c r="H45" t="s">
        <v>113</v>
      </c>
      <c r="I45" t="s">
        <v>114</v>
      </c>
      <c r="J45" t="s">
        <v>115</v>
      </c>
      <c r="K45" s="2">
        <v>44727</v>
      </c>
      <c r="L45" s="2">
        <v>44734</v>
      </c>
      <c r="M45" s="3">
        <v>68750</v>
      </c>
      <c r="N45" s="3">
        <f t="shared" si="0"/>
        <v>68750</v>
      </c>
      <c r="O45" s="3">
        <f t="shared" si="1"/>
        <v>0</v>
      </c>
      <c r="P45" s="3">
        <v>0</v>
      </c>
      <c r="Q45" s="3">
        <f t="shared" si="2"/>
        <v>0</v>
      </c>
      <c r="R45" s="3">
        <f t="shared" si="3"/>
        <v>0</v>
      </c>
      <c r="S45" s="3">
        <v>0</v>
      </c>
      <c r="T45" s="4">
        <v>88</v>
      </c>
      <c r="U45" s="3">
        <v>793.27</v>
      </c>
      <c r="V45" s="3">
        <v>68750</v>
      </c>
      <c r="W45" s="4">
        <v>0</v>
      </c>
      <c r="X45" s="3">
        <v>0</v>
      </c>
      <c r="Y45" s="3">
        <v>0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>
        <v>109.25</v>
      </c>
      <c r="BK45" s="3"/>
      <c r="BL45" s="3">
        <v>21767.99</v>
      </c>
      <c r="BM45" s="3"/>
      <c r="BN45" s="3"/>
      <c r="BO45" s="3">
        <v>7798.51</v>
      </c>
      <c r="BP45" s="3"/>
      <c r="BQ45" s="3">
        <v>996.8</v>
      </c>
      <c r="BR45" s="3"/>
      <c r="BS45" s="3">
        <v>618.70000000000005</v>
      </c>
      <c r="BT45" s="3"/>
      <c r="BU45" s="3"/>
      <c r="BV45" s="3"/>
      <c r="BW45" s="3">
        <v>10</v>
      </c>
      <c r="BX45" s="3"/>
      <c r="BY45" s="3"/>
      <c r="BZ45" s="3"/>
      <c r="CA45" s="3">
        <v>114.58</v>
      </c>
      <c r="CB45" s="3"/>
      <c r="CC45" s="3">
        <v>2000</v>
      </c>
      <c r="CD45" s="3">
        <v>0.8</v>
      </c>
      <c r="CE45" s="3"/>
      <c r="CF45" s="3"/>
      <c r="CG45" s="3"/>
      <c r="CH45" s="3">
        <v>120</v>
      </c>
      <c r="CI45" s="3"/>
      <c r="CJ45" s="3"/>
      <c r="CK45" s="3"/>
      <c r="CL45" s="3">
        <v>15</v>
      </c>
      <c r="CM45" s="3">
        <v>35307.620000000003</v>
      </c>
      <c r="CN45" s="3">
        <v>0</v>
      </c>
      <c r="CO45" s="3">
        <v>0</v>
      </c>
      <c r="CP45" s="3">
        <v>996.8</v>
      </c>
      <c r="CQ45" s="3">
        <v>0</v>
      </c>
      <c r="CR45" s="3">
        <v>0</v>
      </c>
      <c r="CS45" s="3"/>
      <c r="CT45" s="5">
        <f t="shared" si="4"/>
        <v>996.8</v>
      </c>
      <c r="CU45" s="3">
        <v>1528</v>
      </c>
      <c r="CV45" s="3"/>
      <c r="CW45" s="3"/>
      <c r="CX45" s="3">
        <v>33.14</v>
      </c>
      <c r="CY45" s="3"/>
      <c r="CZ45" s="3">
        <v>17.45</v>
      </c>
      <c r="DA45" s="3"/>
      <c r="DB45" s="3">
        <v>120.39</v>
      </c>
      <c r="DC45" s="3"/>
      <c r="DD45" s="3">
        <v>44.55</v>
      </c>
      <c r="DE45" s="3">
        <v>9.69</v>
      </c>
      <c r="DF45" s="3">
        <f t="shared" si="5"/>
        <v>1753.2200000000003</v>
      </c>
      <c r="DG45" s="3">
        <v>0</v>
      </c>
      <c r="DH45" s="3"/>
      <c r="DI45" s="3">
        <v>0</v>
      </c>
      <c r="DJ45" s="3">
        <v>53</v>
      </c>
      <c r="DK45" s="3"/>
      <c r="DL45" s="3"/>
      <c r="DM45" s="3">
        <f t="shared" si="6"/>
        <v>53</v>
      </c>
      <c r="DN45" s="3">
        <v>71553.02</v>
      </c>
    </row>
    <row r="46" spans="1:118" hidden="1" x14ac:dyDescent="0.35">
      <c r="A46" t="s">
        <v>232</v>
      </c>
      <c r="B46" t="s">
        <v>233</v>
      </c>
      <c r="C46" t="s">
        <v>178</v>
      </c>
      <c r="D46" t="str">
        <f>VLOOKUP(A46,[1]Key!$A$1:$F$61,4,FALSE)</f>
        <v>SF</v>
      </c>
      <c r="E46" t="str">
        <f>VLOOKUP(A46,[1]Key!$A$1:$F$61,5,FALSE)</f>
        <v>ASC</v>
      </c>
      <c r="F46">
        <f>VLOOKUP(A46,[1]Key!$A$1:$F$61,6,FALSE)</f>
        <v>120</v>
      </c>
      <c r="G46" t="s">
        <v>112</v>
      </c>
      <c r="H46" t="s">
        <v>113</v>
      </c>
      <c r="I46" t="s">
        <v>114</v>
      </c>
      <c r="J46" t="s">
        <v>115</v>
      </c>
      <c r="K46" s="2">
        <v>44727</v>
      </c>
      <c r="L46" s="2">
        <v>44734</v>
      </c>
      <c r="M46" s="3">
        <v>5027.3999999999996</v>
      </c>
      <c r="N46" s="3">
        <f t="shared" si="0"/>
        <v>4965</v>
      </c>
      <c r="O46" s="3">
        <f t="shared" si="1"/>
        <v>62.4</v>
      </c>
      <c r="P46" s="3">
        <v>0</v>
      </c>
      <c r="Q46" s="3">
        <f t="shared" si="2"/>
        <v>0</v>
      </c>
      <c r="R46" s="3">
        <f t="shared" si="3"/>
        <v>0</v>
      </c>
      <c r="S46" s="3">
        <v>0</v>
      </c>
      <c r="T46" s="4">
        <v>88</v>
      </c>
      <c r="U46" s="3">
        <v>55</v>
      </c>
      <c r="V46" s="3">
        <v>4840</v>
      </c>
      <c r="W46" s="4">
        <v>0.75</v>
      </c>
      <c r="X46" s="3">
        <v>84.61</v>
      </c>
      <c r="Y46" s="3">
        <v>62.4</v>
      </c>
      <c r="Z46" s="4"/>
      <c r="AA46" s="4"/>
      <c r="AB46" s="4"/>
      <c r="AC46" s="4"/>
      <c r="AD46" s="4"/>
      <c r="AE46" s="4"/>
      <c r="AF46" s="4"/>
      <c r="AG46" s="4"/>
      <c r="AH46" s="4"/>
      <c r="AI46" s="4">
        <v>0</v>
      </c>
      <c r="AJ46" s="4"/>
      <c r="AK46" s="4"/>
      <c r="AL46" s="3"/>
      <c r="AM46" s="3"/>
      <c r="AN46" s="3"/>
      <c r="AO46" s="3"/>
      <c r="AP46" s="3">
        <v>0</v>
      </c>
      <c r="AQ46" s="3"/>
      <c r="AR46" s="3"/>
      <c r="AS46" s="3"/>
      <c r="AT46" s="3"/>
      <c r="AU46" s="3"/>
      <c r="AV46" s="3"/>
      <c r="AW46" s="3"/>
      <c r="AX46" s="3"/>
      <c r="AY46" s="3"/>
      <c r="AZ46" s="3">
        <v>125</v>
      </c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>
        <v>244.38</v>
      </c>
      <c r="BL46" s="3">
        <v>761.44</v>
      </c>
      <c r="BM46" s="3">
        <v>52.61</v>
      </c>
      <c r="BN46" s="3"/>
      <c r="BO46" s="3">
        <v>331.38</v>
      </c>
      <c r="BP46" s="3"/>
      <c r="BQ46" s="3">
        <v>69.349999999999994</v>
      </c>
      <c r="BR46" s="3"/>
      <c r="BS46" s="3"/>
      <c r="BT46" s="3">
        <v>296.51</v>
      </c>
      <c r="BU46" s="3"/>
      <c r="BV46" s="3"/>
      <c r="BW46" s="3"/>
      <c r="BX46" s="3"/>
      <c r="BY46" s="3"/>
      <c r="BZ46" s="3"/>
      <c r="CA46" s="3"/>
      <c r="CB46" s="3"/>
      <c r="CC46" s="3">
        <v>932</v>
      </c>
      <c r="CD46" s="3"/>
      <c r="CE46" s="3"/>
      <c r="CF46" s="3"/>
      <c r="CG46" s="3"/>
      <c r="CH46" s="3"/>
      <c r="CI46" s="3">
        <v>0.55000000000000004</v>
      </c>
      <c r="CJ46" s="3"/>
      <c r="CK46" s="3"/>
      <c r="CL46" s="3"/>
      <c r="CM46" s="3">
        <v>2339.1799999999998</v>
      </c>
      <c r="CN46" s="3">
        <v>0</v>
      </c>
      <c r="CO46" s="3">
        <v>0</v>
      </c>
      <c r="CP46" s="3">
        <v>69.349999999999994</v>
      </c>
      <c r="CQ46" s="3">
        <v>296.51</v>
      </c>
      <c r="CR46" s="3">
        <v>0</v>
      </c>
      <c r="CS46" s="3"/>
      <c r="CT46" s="5">
        <f t="shared" si="4"/>
        <v>365.86</v>
      </c>
      <c r="CU46" s="3"/>
      <c r="CV46" s="3"/>
      <c r="CW46" s="3"/>
      <c r="CX46" s="3">
        <v>13.79</v>
      </c>
      <c r="CY46" s="3"/>
      <c r="CZ46" s="3">
        <v>2.34</v>
      </c>
      <c r="DA46" s="3">
        <v>1.06</v>
      </c>
      <c r="DB46" s="3"/>
      <c r="DC46" s="3"/>
      <c r="DD46" s="3"/>
      <c r="DE46" s="3">
        <v>5.04</v>
      </c>
      <c r="DF46" s="3">
        <f t="shared" si="5"/>
        <v>22.229999999999997</v>
      </c>
      <c r="DG46" s="3">
        <v>201.1</v>
      </c>
      <c r="DH46" s="3">
        <v>130.16999999999999</v>
      </c>
      <c r="DI46" s="3">
        <v>0</v>
      </c>
      <c r="DJ46" s="3">
        <v>53</v>
      </c>
      <c r="DK46" s="3"/>
      <c r="DL46" s="3"/>
      <c r="DM46" s="3">
        <f t="shared" si="6"/>
        <v>53</v>
      </c>
      <c r="DN46" s="3">
        <v>5799.76</v>
      </c>
    </row>
    <row r="47" spans="1:118" hidden="1" x14ac:dyDescent="0.35">
      <c r="A47" t="s">
        <v>234</v>
      </c>
      <c r="B47" t="s">
        <v>235</v>
      </c>
      <c r="C47" t="s">
        <v>189</v>
      </c>
      <c r="D47" t="str">
        <f>VLOOKUP(A47,[1]Key!$A$1:$F$61,4,FALSE)</f>
        <v>SF</v>
      </c>
      <c r="E47" t="str">
        <f>VLOOKUP(A47,[1]Key!$A$1:$F$61,5,FALSE)</f>
        <v>Clinical</v>
      </c>
      <c r="F47">
        <f>VLOOKUP(A47,[1]Key!$A$1:$F$61,6,FALSE)</f>
        <v>120</v>
      </c>
      <c r="G47" t="s">
        <v>112</v>
      </c>
      <c r="H47" t="s">
        <v>113</v>
      </c>
      <c r="I47" t="s">
        <v>114</v>
      </c>
      <c r="J47" t="s">
        <v>115</v>
      </c>
      <c r="K47" s="2">
        <v>44727</v>
      </c>
      <c r="L47" s="2">
        <v>44734</v>
      </c>
      <c r="M47" s="3">
        <v>5005</v>
      </c>
      <c r="N47" s="3">
        <f t="shared" si="0"/>
        <v>4400</v>
      </c>
      <c r="O47" s="3">
        <f t="shared" si="1"/>
        <v>165</v>
      </c>
      <c r="P47" s="3">
        <v>0</v>
      </c>
      <c r="Q47" s="3">
        <f t="shared" si="2"/>
        <v>440</v>
      </c>
      <c r="R47" s="3">
        <f t="shared" si="3"/>
        <v>0</v>
      </c>
      <c r="S47" s="3">
        <v>0</v>
      </c>
      <c r="T47" s="4">
        <v>80</v>
      </c>
      <c r="U47" s="3">
        <v>55</v>
      </c>
      <c r="V47" s="3">
        <v>4400</v>
      </c>
      <c r="W47" s="4">
        <v>2</v>
      </c>
      <c r="X47" s="3">
        <v>82.5</v>
      </c>
      <c r="Y47" s="3">
        <v>165</v>
      </c>
      <c r="Z47" s="4"/>
      <c r="AA47" s="4"/>
      <c r="AB47" s="4"/>
      <c r="AC47" s="4">
        <v>8</v>
      </c>
      <c r="AD47" s="4"/>
      <c r="AE47" s="4"/>
      <c r="AF47" s="4"/>
      <c r="AG47" s="4"/>
      <c r="AH47" s="4"/>
      <c r="AI47" s="4"/>
      <c r="AJ47" s="4"/>
      <c r="AK47" s="4"/>
      <c r="AL47" s="3"/>
      <c r="AM47" s="3"/>
      <c r="AN47" s="3">
        <v>55</v>
      </c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>
        <v>440</v>
      </c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>
        <v>676.65</v>
      </c>
      <c r="BM47" s="3">
        <v>54.22</v>
      </c>
      <c r="BN47" s="3"/>
      <c r="BO47" s="3">
        <v>295.24</v>
      </c>
      <c r="BP47" s="3"/>
      <c r="BQ47" s="3">
        <v>71.48</v>
      </c>
      <c r="BR47" s="3"/>
      <c r="BS47" s="3"/>
      <c r="BT47" s="3">
        <v>305.64</v>
      </c>
      <c r="BU47" s="3"/>
      <c r="BV47" s="3"/>
      <c r="BW47" s="3"/>
      <c r="BX47" s="3">
        <v>12.61</v>
      </c>
      <c r="BY47" s="3"/>
      <c r="BZ47" s="3"/>
      <c r="CA47" s="3"/>
      <c r="CB47" s="3">
        <v>62.14</v>
      </c>
      <c r="CC47" s="3">
        <v>500.5</v>
      </c>
      <c r="CD47" s="3"/>
      <c r="CE47" s="3"/>
      <c r="CF47" s="3"/>
      <c r="CG47" s="3"/>
      <c r="CH47" s="3"/>
      <c r="CI47" s="3">
        <v>0.55000000000000004</v>
      </c>
      <c r="CJ47" s="3"/>
      <c r="CK47" s="3"/>
      <c r="CL47" s="3"/>
      <c r="CM47" s="3">
        <v>3025.97</v>
      </c>
      <c r="CN47" s="3">
        <v>0</v>
      </c>
      <c r="CO47" s="3">
        <v>0</v>
      </c>
      <c r="CP47" s="3">
        <v>71.48</v>
      </c>
      <c r="CQ47" s="3">
        <v>305.64</v>
      </c>
      <c r="CR47" s="3">
        <v>0</v>
      </c>
      <c r="CS47" s="3"/>
      <c r="CT47" s="5">
        <f t="shared" si="4"/>
        <v>377.12</v>
      </c>
      <c r="CU47" s="3">
        <v>303.37</v>
      </c>
      <c r="CV47" s="3"/>
      <c r="CW47" s="3"/>
      <c r="CX47" s="3">
        <v>13.79</v>
      </c>
      <c r="CY47" s="3"/>
      <c r="CZ47" s="3">
        <v>2.34</v>
      </c>
      <c r="DA47" s="3">
        <v>1.06</v>
      </c>
      <c r="DB47" s="3">
        <v>16.22</v>
      </c>
      <c r="DC47" s="3"/>
      <c r="DD47" s="3"/>
      <c r="DE47" s="3">
        <v>5.04</v>
      </c>
      <c r="DF47" s="3">
        <f t="shared" si="5"/>
        <v>341.82</v>
      </c>
      <c r="DG47" s="3">
        <v>200.2</v>
      </c>
      <c r="DH47" s="3">
        <v>128.69999999999999</v>
      </c>
      <c r="DI47" s="3">
        <v>0</v>
      </c>
      <c r="DJ47" s="3">
        <v>53</v>
      </c>
      <c r="DK47" s="3"/>
      <c r="DL47" s="3"/>
      <c r="DM47" s="3">
        <f t="shared" si="6"/>
        <v>53</v>
      </c>
      <c r="DN47" s="3">
        <v>6105.84</v>
      </c>
    </row>
    <row r="48" spans="1:118" hidden="1" x14ac:dyDescent="0.35">
      <c r="A48" t="s">
        <v>236</v>
      </c>
      <c r="B48" t="s">
        <v>237</v>
      </c>
      <c r="C48" t="s">
        <v>221</v>
      </c>
      <c r="D48" t="str">
        <f>VLOOKUP(A48,[1]Key!$A$1:$F$61,4,FALSE)</f>
        <v>SV</v>
      </c>
      <c r="E48" t="str">
        <f>VLOOKUP(A48,[1]Key!$A$1:$F$61,5,FALSE)</f>
        <v>Clinical</v>
      </c>
      <c r="F48">
        <f>VLOOKUP(A48,[1]Key!$A$1:$F$61,6,FALSE)</f>
        <v>120</v>
      </c>
      <c r="G48" t="s">
        <v>112</v>
      </c>
      <c r="H48" t="s">
        <v>130</v>
      </c>
      <c r="I48" t="s">
        <v>114</v>
      </c>
      <c r="J48" t="s">
        <v>115</v>
      </c>
      <c r="K48" s="2">
        <v>44727</v>
      </c>
      <c r="L48" s="2">
        <v>44734</v>
      </c>
      <c r="M48" s="3">
        <v>6840.09</v>
      </c>
      <c r="N48" s="3">
        <f t="shared" si="0"/>
        <v>6580.92</v>
      </c>
      <c r="O48" s="3">
        <f t="shared" si="1"/>
        <v>259.17</v>
      </c>
      <c r="P48" s="3">
        <v>0</v>
      </c>
      <c r="Q48" s="3">
        <f t="shared" si="2"/>
        <v>0</v>
      </c>
      <c r="R48" s="3">
        <f t="shared" si="3"/>
        <v>0</v>
      </c>
      <c r="S48" s="3">
        <v>0</v>
      </c>
      <c r="T48" s="4">
        <v>94</v>
      </c>
      <c r="U48" s="3">
        <v>68.680000000000007</v>
      </c>
      <c r="V48" s="3">
        <v>6455.92</v>
      </c>
      <c r="W48" s="4">
        <v>2.5</v>
      </c>
      <c r="X48" s="3">
        <v>104.96</v>
      </c>
      <c r="Y48" s="3">
        <v>259.17</v>
      </c>
      <c r="Z48" s="4"/>
      <c r="AA48" s="4"/>
      <c r="AB48" s="4"/>
      <c r="AC48" s="4"/>
      <c r="AD48" s="4"/>
      <c r="AE48" s="4"/>
      <c r="AF48" s="4"/>
      <c r="AG48" s="4"/>
      <c r="AH48" s="4"/>
      <c r="AI48" s="4">
        <v>0</v>
      </c>
      <c r="AJ48" s="4"/>
      <c r="AK48" s="4"/>
      <c r="AL48" s="3"/>
      <c r="AM48" s="3"/>
      <c r="AN48" s="3"/>
      <c r="AO48" s="3"/>
      <c r="AP48" s="3">
        <v>0</v>
      </c>
      <c r="AQ48" s="3"/>
      <c r="AR48" s="3"/>
      <c r="AS48" s="3"/>
      <c r="AT48" s="3"/>
      <c r="AU48" s="3"/>
      <c r="AV48" s="3"/>
      <c r="AW48" s="3"/>
      <c r="AX48" s="3"/>
      <c r="AY48" s="3"/>
      <c r="AZ48" s="3">
        <v>125</v>
      </c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>
        <v>1239.74</v>
      </c>
      <c r="BM48" s="3">
        <v>75.099999999999994</v>
      </c>
      <c r="BN48" s="3"/>
      <c r="BO48" s="3">
        <v>498.6</v>
      </c>
      <c r="BP48" s="3"/>
      <c r="BQ48" s="3">
        <v>99</v>
      </c>
      <c r="BR48" s="3"/>
      <c r="BS48" s="3"/>
      <c r="BT48" s="3">
        <v>423.3</v>
      </c>
      <c r="BU48" s="3"/>
      <c r="BV48" s="3"/>
      <c r="BW48" s="3"/>
      <c r="BX48" s="3">
        <v>12.61</v>
      </c>
      <c r="BY48" s="3"/>
      <c r="BZ48" s="3"/>
      <c r="CA48" s="3"/>
      <c r="CB48" s="3"/>
      <c r="CC48" s="3">
        <v>410.41</v>
      </c>
      <c r="CD48" s="3"/>
      <c r="CE48" s="3"/>
      <c r="CF48" s="3"/>
      <c r="CG48" s="3"/>
      <c r="CH48" s="3"/>
      <c r="CI48" s="3"/>
      <c r="CJ48" s="3"/>
      <c r="CK48" s="3"/>
      <c r="CL48" s="3"/>
      <c r="CM48" s="3">
        <v>4081.33</v>
      </c>
      <c r="CN48" s="3">
        <v>0</v>
      </c>
      <c r="CO48" s="3">
        <v>0</v>
      </c>
      <c r="CP48" s="3">
        <v>99</v>
      </c>
      <c r="CQ48" s="3">
        <v>423.3</v>
      </c>
      <c r="CR48" s="3">
        <v>0</v>
      </c>
      <c r="CS48" s="3"/>
      <c r="CT48" s="5">
        <f t="shared" si="4"/>
        <v>522.29999999999995</v>
      </c>
      <c r="CU48" s="3"/>
      <c r="CV48" s="3"/>
      <c r="CW48" s="3"/>
      <c r="CX48" s="3">
        <v>21.13</v>
      </c>
      <c r="CY48" s="3"/>
      <c r="CZ48" s="3"/>
      <c r="DA48" s="3">
        <v>1.06</v>
      </c>
      <c r="DB48" s="3">
        <v>16.22</v>
      </c>
      <c r="DC48" s="3"/>
      <c r="DD48" s="3"/>
      <c r="DE48" s="3">
        <v>7.73</v>
      </c>
      <c r="DF48" s="3">
        <f t="shared" si="5"/>
        <v>46.14</v>
      </c>
      <c r="DG48" s="3">
        <v>273.60000000000002</v>
      </c>
      <c r="DH48" s="3">
        <v>175.6</v>
      </c>
      <c r="DI48" s="3">
        <v>0</v>
      </c>
      <c r="DJ48" s="3">
        <v>53</v>
      </c>
      <c r="DK48" s="3"/>
      <c r="DL48" s="3"/>
      <c r="DM48" s="3">
        <f t="shared" si="6"/>
        <v>53</v>
      </c>
      <c r="DN48" s="3">
        <v>7910.73</v>
      </c>
    </row>
    <row r="49" spans="1:118" hidden="1" x14ac:dyDescent="0.35">
      <c r="A49" t="s">
        <v>238</v>
      </c>
      <c r="B49" t="s">
        <v>239</v>
      </c>
      <c r="C49" t="s">
        <v>189</v>
      </c>
      <c r="D49" t="str">
        <f>VLOOKUP(A49,[1]Key!$A$1:$F$61,4,FALSE)</f>
        <v>SOMA</v>
      </c>
      <c r="E49" t="str">
        <f>VLOOKUP(A49,[1]Key!$A$1:$F$61,5,FALSE)</f>
        <v>Clinical</v>
      </c>
      <c r="F49">
        <f>VLOOKUP(A49,[1]Key!$A$1:$F$61,6,FALSE)</f>
        <v>120</v>
      </c>
      <c r="G49" t="s">
        <v>112</v>
      </c>
      <c r="H49" t="s">
        <v>240</v>
      </c>
      <c r="I49" t="s">
        <v>114</v>
      </c>
      <c r="J49" t="s">
        <v>115</v>
      </c>
      <c r="K49" s="2">
        <v>44727</v>
      </c>
      <c r="L49" s="2">
        <v>44734</v>
      </c>
      <c r="M49" s="3">
        <v>1630.72</v>
      </c>
      <c r="N49" s="3">
        <f t="shared" si="0"/>
        <v>1630.72</v>
      </c>
      <c r="O49" s="3">
        <f t="shared" si="1"/>
        <v>0</v>
      </c>
      <c r="P49" s="3">
        <v>0</v>
      </c>
      <c r="Q49" s="3">
        <f t="shared" si="2"/>
        <v>0</v>
      </c>
      <c r="R49" s="3">
        <f t="shared" si="3"/>
        <v>0</v>
      </c>
      <c r="S49" s="3">
        <v>0</v>
      </c>
      <c r="T49" s="4">
        <v>26</v>
      </c>
      <c r="U49" s="3">
        <v>62.72</v>
      </c>
      <c r="V49" s="3">
        <v>1630.72</v>
      </c>
      <c r="W49" s="4">
        <v>0</v>
      </c>
      <c r="X49" s="3">
        <v>0</v>
      </c>
      <c r="Y49" s="3">
        <v>0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>
        <v>118.27</v>
      </c>
      <c r="BM49" s="3">
        <v>16.309999999999999</v>
      </c>
      <c r="BN49" s="3"/>
      <c r="BO49" s="3">
        <v>21.14</v>
      </c>
      <c r="BP49" s="3"/>
      <c r="BQ49" s="3">
        <v>21.5</v>
      </c>
      <c r="BR49" s="3"/>
      <c r="BS49" s="3"/>
      <c r="BT49" s="3">
        <v>91.93</v>
      </c>
      <c r="BU49" s="3"/>
      <c r="BV49" s="3"/>
      <c r="BW49" s="3"/>
      <c r="BX49" s="3">
        <v>12.61</v>
      </c>
      <c r="BY49" s="3"/>
      <c r="BZ49" s="3"/>
      <c r="CA49" s="3">
        <v>83.33</v>
      </c>
      <c r="CB49" s="3"/>
      <c r="CC49" s="3">
        <v>244.61</v>
      </c>
      <c r="CD49" s="3"/>
      <c r="CE49" s="3"/>
      <c r="CF49" s="3"/>
      <c r="CG49" s="3"/>
      <c r="CH49" s="3"/>
      <c r="CI49" s="3">
        <v>2.77</v>
      </c>
      <c r="CJ49" s="3"/>
      <c r="CK49" s="3">
        <v>49.22</v>
      </c>
      <c r="CL49" s="3"/>
      <c r="CM49" s="3">
        <v>969.03</v>
      </c>
      <c r="CN49" s="3">
        <v>0</v>
      </c>
      <c r="CO49" s="3">
        <v>0</v>
      </c>
      <c r="CP49" s="3">
        <v>21.5</v>
      </c>
      <c r="CQ49" s="3">
        <v>91.93</v>
      </c>
      <c r="CR49" s="3">
        <v>0</v>
      </c>
      <c r="CS49" s="3"/>
      <c r="CT49" s="5">
        <f t="shared" si="4"/>
        <v>113.43</v>
      </c>
      <c r="CU49" s="3"/>
      <c r="CV49" s="3"/>
      <c r="CW49" s="3">
        <v>240.29</v>
      </c>
      <c r="CX49" s="3">
        <v>20.190000000000001</v>
      </c>
      <c r="CY49" s="3"/>
      <c r="CZ49" s="3">
        <v>2.34</v>
      </c>
      <c r="DA49" s="3">
        <v>1.06</v>
      </c>
      <c r="DB49" s="3">
        <v>16.22</v>
      </c>
      <c r="DC49" s="3"/>
      <c r="DD49" s="3"/>
      <c r="DE49" s="3">
        <v>7.38</v>
      </c>
      <c r="DF49" s="3">
        <f t="shared" si="5"/>
        <v>287.48</v>
      </c>
      <c r="DG49" s="3">
        <v>65.23</v>
      </c>
      <c r="DH49" s="3">
        <v>42.4</v>
      </c>
      <c r="DI49" s="3">
        <v>0</v>
      </c>
      <c r="DJ49" s="3">
        <v>53</v>
      </c>
      <c r="DK49" s="3"/>
      <c r="DL49" s="3"/>
      <c r="DM49" s="3">
        <f t="shared" si="6"/>
        <v>53</v>
      </c>
      <c r="DN49" s="3">
        <v>2192.2600000000002</v>
      </c>
    </row>
    <row r="50" spans="1:118" hidden="1" x14ac:dyDescent="0.35">
      <c r="A50" t="s">
        <v>241</v>
      </c>
      <c r="B50" t="s">
        <v>242</v>
      </c>
      <c r="C50" t="s">
        <v>170</v>
      </c>
      <c r="D50" t="str">
        <f>VLOOKUP(A50,[1]Key!$A$1:$F$61,4,FALSE)</f>
        <v>OAK</v>
      </c>
      <c r="E50" t="str">
        <f>VLOOKUP(A50,[1]Key!$A$1:$F$61,5,FALSE)</f>
        <v>Clinical</v>
      </c>
      <c r="F50">
        <f>VLOOKUP(A50,[1]Key!$A$1:$F$61,6,FALSE)</f>
        <v>120</v>
      </c>
      <c r="G50" t="s">
        <v>112</v>
      </c>
      <c r="H50" t="s">
        <v>149</v>
      </c>
      <c r="I50" t="s">
        <v>114</v>
      </c>
      <c r="J50" t="s">
        <v>115</v>
      </c>
      <c r="K50" s="2">
        <v>44727</v>
      </c>
      <c r="L50" s="2">
        <v>44734</v>
      </c>
      <c r="M50" s="3">
        <v>4916.67</v>
      </c>
      <c r="N50" s="3">
        <f t="shared" si="0"/>
        <v>4916.67</v>
      </c>
      <c r="O50" s="3">
        <f t="shared" si="1"/>
        <v>0</v>
      </c>
      <c r="P50" s="3">
        <v>0</v>
      </c>
      <c r="Q50" s="3">
        <f t="shared" si="2"/>
        <v>0</v>
      </c>
      <c r="R50" s="3">
        <f t="shared" si="3"/>
        <v>0</v>
      </c>
      <c r="S50" s="3">
        <v>0</v>
      </c>
      <c r="T50" s="4">
        <v>88</v>
      </c>
      <c r="U50" s="3">
        <v>55.29</v>
      </c>
      <c r="V50" s="3">
        <v>4791.67</v>
      </c>
      <c r="W50" s="4">
        <v>0</v>
      </c>
      <c r="X50" s="3">
        <v>0</v>
      </c>
      <c r="Y50" s="3">
        <v>0</v>
      </c>
      <c r="Z50" s="4"/>
      <c r="AA50" s="4"/>
      <c r="AB50" s="4"/>
      <c r="AC50" s="4"/>
      <c r="AD50" s="4"/>
      <c r="AE50" s="4"/>
      <c r="AF50" s="4"/>
      <c r="AG50" s="4"/>
      <c r="AH50" s="4"/>
      <c r="AI50" s="4">
        <v>0</v>
      </c>
      <c r="AJ50" s="4"/>
      <c r="AK50" s="4"/>
      <c r="AL50" s="3"/>
      <c r="AM50" s="3"/>
      <c r="AN50" s="3"/>
      <c r="AO50" s="3"/>
      <c r="AP50" s="3">
        <v>0</v>
      </c>
      <c r="AQ50" s="3"/>
      <c r="AR50" s="3"/>
      <c r="AS50" s="3"/>
      <c r="AT50" s="3"/>
      <c r="AU50" s="3"/>
      <c r="AV50" s="3"/>
      <c r="AW50" s="3"/>
      <c r="AX50" s="3"/>
      <c r="AY50" s="3"/>
      <c r="AZ50" s="3">
        <v>125</v>
      </c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>
        <v>733.73</v>
      </c>
      <c r="BM50" s="3">
        <v>54.04</v>
      </c>
      <c r="BN50" s="3"/>
      <c r="BO50" s="3">
        <v>319.57</v>
      </c>
      <c r="BP50" s="3"/>
      <c r="BQ50" s="3">
        <v>71.239999999999995</v>
      </c>
      <c r="BR50" s="3"/>
      <c r="BS50" s="3"/>
      <c r="BT50" s="3">
        <v>304.60000000000002</v>
      </c>
      <c r="BU50" s="3"/>
      <c r="BV50" s="3"/>
      <c r="BW50" s="3"/>
      <c r="BX50" s="3"/>
      <c r="BY50" s="3"/>
      <c r="BZ50" s="3">
        <v>3.27</v>
      </c>
      <c r="CA50" s="3"/>
      <c r="CB50" s="3"/>
      <c r="CC50" s="3">
        <v>245.83</v>
      </c>
      <c r="CD50" s="3"/>
      <c r="CE50" s="3"/>
      <c r="CF50" s="3"/>
      <c r="CG50" s="3"/>
      <c r="CH50" s="3"/>
      <c r="CI50" s="3">
        <v>0.55000000000000004</v>
      </c>
      <c r="CJ50" s="3"/>
      <c r="CK50" s="3"/>
      <c r="CL50" s="3"/>
      <c r="CM50" s="3">
        <v>3183.84</v>
      </c>
      <c r="CN50" s="3">
        <v>0</v>
      </c>
      <c r="CO50" s="3">
        <v>0</v>
      </c>
      <c r="CP50" s="3">
        <v>71.239999999999995</v>
      </c>
      <c r="CQ50" s="3">
        <v>304.60000000000002</v>
      </c>
      <c r="CR50" s="3">
        <v>0</v>
      </c>
      <c r="CS50" s="3"/>
      <c r="CT50" s="5">
        <f t="shared" si="4"/>
        <v>375.84000000000003</v>
      </c>
      <c r="CU50" s="3"/>
      <c r="CV50" s="3">
        <v>13.92</v>
      </c>
      <c r="CW50" s="3"/>
      <c r="CX50" s="3">
        <v>16.940000000000001</v>
      </c>
      <c r="CY50" s="3"/>
      <c r="CZ50" s="3">
        <v>2.34</v>
      </c>
      <c r="DA50" s="3">
        <v>1.06</v>
      </c>
      <c r="DB50" s="3"/>
      <c r="DC50" s="3"/>
      <c r="DD50" s="3"/>
      <c r="DE50" s="3">
        <v>6.19</v>
      </c>
      <c r="DF50" s="3">
        <f t="shared" si="5"/>
        <v>40.450000000000003</v>
      </c>
      <c r="DG50" s="3">
        <v>196.67</v>
      </c>
      <c r="DH50" s="3">
        <v>127.83</v>
      </c>
      <c r="DI50" s="3">
        <v>0</v>
      </c>
      <c r="DJ50" s="3">
        <v>53</v>
      </c>
      <c r="DK50" s="3"/>
      <c r="DL50" s="3"/>
      <c r="DM50" s="3">
        <f t="shared" si="6"/>
        <v>53</v>
      </c>
      <c r="DN50" s="3">
        <v>5710.46</v>
      </c>
    </row>
    <row r="51" spans="1:118" hidden="1" x14ac:dyDescent="0.35">
      <c r="A51" t="s">
        <v>243</v>
      </c>
      <c r="B51" t="s">
        <v>244</v>
      </c>
      <c r="C51" t="s">
        <v>178</v>
      </c>
      <c r="D51" t="str">
        <f>VLOOKUP(A51,[1]Key!$A$1:$F$61,4,FALSE)</f>
        <v>OAK</v>
      </c>
      <c r="E51" t="str">
        <f>VLOOKUP(A51,[1]Key!$A$1:$F$61,5,FALSE)</f>
        <v>ASC</v>
      </c>
      <c r="F51">
        <f>VLOOKUP(A51,[1]Key!$A$1:$F$61,6,FALSE)</f>
        <v>120</v>
      </c>
      <c r="G51" t="s">
        <v>112</v>
      </c>
      <c r="H51" t="s">
        <v>149</v>
      </c>
      <c r="I51" t="s">
        <v>114</v>
      </c>
      <c r="J51" t="s">
        <v>115</v>
      </c>
      <c r="K51" s="2">
        <v>44727</v>
      </c>
      <c r="L51" s="2">
        <v>44734</v>
      </c>
      <c r="M51" s="3">
        <v>4840</v>
      </c>
      <c r="N51" s="3">
        <f t="shared" si="0"/>
        <v>4840</v>
      </c>
      <c r="O51" s="3">
        <f t="shared" si="1"/>
        <v>0</v>
      </c>
      <c r="P51" s="3">
        <v>0</v>
      </c>
      <c r="Q51" s="3">
        <f t="shared" si="2"/>
        <v>0</v>
      </c>
      <c r="R51" s="3">
        <f t="shared" si="3"/>
        <v>0</v>
      </c>
      <c r="S51" s="3">
        <v>0</v>
      </c>
      <c r="T51" s="4">
        <v>88</v>
      </c>
      <c r="U51" s="3">
        <v>55</v>
      </c>
      <c r="V51" s="3">
        <v>4840</v>
      </c>
      <c r="W51" s="4">
        <v>0</v>
      </c>
      <c r="X51" s="3">
        <v>0</v>
      </c>
      <c r="Y51" s="3">
        <v>0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>
        <v>728.78</v>
      </c>
      <c r="BM51" s="3">
        <v>53.24</v>
      </c>
      <c r="BN51" s="3"/>
      <c r="BO51" s="3">
        <v>317.45999999999998</v>
      </c>
      <c r="BP51" s="3"/>
      <c r="BQ51" s="3">
        <v>70.180000000000007</v>
      </c>
      <c r="BR51" s="3"/>
      <c r="BS51" s="3"/>
      <c r="BT51" s="3">
        <v>300.08</v>
      </c>
      <c r="BU51" s="3"/>
      <c r="BV51" s="3"/>
      <c r="BW51" s="3"/>
      <c r="BX51" s="3"/>
      <c r="BY51" s="3"/>
      <c r="BZ51" s="3"/>
      <c r="CA51" s="3"/>
      <c r="CB51" s="3"/>
      <c r="CC51" s="3">
        <v>193.6</v>
      </c>
      <c r="CD51" s="3"/>
      <c r="CE51" s="3"/>
      <c r="CF51" s="3"/>
      <c r="CG51" s="3"/>
      <c r="CH51" s="3"/>
      <c r="CI51" s="3"/>
      <c r="CJ51" s="3"/>
      <c r="CK51" s="3"/>
      <c r="CL51" s="3"/>
      <c r="CM51" s="3">
        <v>3176.66</v>
      </c>
      <c r="CN51" s="3">
        <v>125.44</v>
      </c>
      <c r="CO51" s="3">
        <v>23.52</v>
      </c>
      <c r="CP51" s="3">
        <v>70.180000000000007</v>
      </c>
      <c r="CQ51" s="3">
        <v>300.08</v>
      </c>
      <c r="CR51" s="3">
        <v>11.76</v>
      </c>
      <c r="CS51" s="3"/>
      <c r="CT51" s="5">
        <f t="shared" si="4"/>
        <v>530.98</v>
      </c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>
        <f t="shared" si="5"/>
        <v>0</v>
      </c>
      <c r="DG51" s="3">
        <v>193.6</v>
      </c>
      <c r="DH51" s="3">
        <v>125.84</v>
      </c>
      <c r="DI51" s="3">
        <v>0</v>
      </c>
      <c r="DJ51" s="3">
        <v>53</v>
      </c>
      <c r="DK51" s="3"/>
      <c r="DL51" s="3"/>
      <c r="DM51" s="3">
        <f t="shared" si="6"/>
        <v>53</v>
      </c>
      <c r="DN51" s="3">
        <v>5743.42</v>
      </c>
    </row>
    <row r="52" spans="1:118" hidden="1" x14ac:dyDescent="0.35">
      <c r="A52" t="s">
        <v>245</v>
      </c>
      <c r="B52" t="s">
        <v>246</v>
      </c>
      <c r="C52" t="s">
        <v>189</v>
      </c>
      <c r="D52" t="str">
        <f>VLOOKUP(A52,[1]Key!$A$1:$F$61,4,FALSE)</f>
        <v>OAK</v>
      </c>
      <c r="E52" t="str">
        <f>VLOOKUP(A52,[1]Key!$A$1:$F$61,5,FALSE)</f>
        <v>Clinical</v>
      </c>
      <c r="F52">
        <f>VLOOKUP(A52,[1]Key!$A$1:$F$61,6,FALSE)</f>
        <v>120</v>
      </c>
      <c r="G52" t="s">
        <v>112</v>
      </c>
      <c r="H52" t="s">
        <v>149</v>
      </c>
      <c r="I52" t="s">
        <v>114</v>
      </c>
      <c r="J52" t="s">
        <v>115</v>
      </c>
      <c r="K52" s="2">
        <v>44727</v>
      </c>
      <c r="L52" s="2">
        <v>44734</v>
      </c>
      <c r="M52" s="3">
        <v>4840</v>
      </c>
      <c r="N52" s="3">
        <f t="shared" si="0"/>
        <v>4400</v>
      </c>
      <c r="O52" s="3">
        <f t="shared" si="1"/>
        <v>0</v>
      </c>
      <c r="P52" s="3">
        <v>0</v>
      </c>
      <c r="Q52" s="3">
        <f t="shared" si="2"/>
        <v>440</v>
      </c>
      <c r="R52" s="3">
        <f t="shared" si="3"/>
        <v>0</v>
      </c>
      <c r="S52" s="3">
        <v>0</v>
      </c>
      <c r="T52" s="4">
        <v>80</v>
      </c>
      <c r="U52" s="3">
        <v>55</v>
      </c>
      <c r="V52" s="3">
        <v>4400</v>
      </c>
      <c r="W52" s="4">
        <v>0</v>
      </c>
      <c r="X52" s="3">
        <v>0</v>
      </c>
      <c r="Y52" s="3">
        <v>0</v>
      </c>
      <c r="Z52" s="4"/>
      <c r="AA52" s="4"/>
      <c r="AB52" s="4"/>
      <c r="AC52" s="4">
        <v>8</v>
      </c>
      <c r="AD52" s="4"/>
      <c r="AE52" s="4"/>
      <c r="AF52" s="4"/>
      <c r="AG52" s="4"/>
      <c r="AH52" s="4"/>
      <c r="AI52" s="4"/>
      <c r="AJ52" s="4"/>
      <c r="AK52" s="4"/>
      <c r="AL52" s="3"/>
      <c r="AM52" s="3"/>
      <c r="AN52" s="3">
        <v>55</v>
      </c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>
        <v>440</v>
      </c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>
        <v>585.12</v>
      </c>
      <c r="BM52" s="3">
        <v>52.31</v>
      </c>
      <c r="BN52" s="3"/>
      <c r="BO52" s="3">
        <v>254.33</v>
      </c>
      <c r="BP52" s="3"/>
      <c r="BQ52" s="3">
        <v>68.95</v>
      </c>
      <c r="BR52" s="3"/>
      <c r="BS52" s="3"/>
      <c r="BT52" s="3">
        <v>294.83</v>
      </c>
      <c r="BU52" s="3"/>
      <c r="BV52" s="3"/>
      <c r="BW52" s="3"/>
      <c r="BX52" s="3">
        <v>3.81</v>
      </c>
      <c r="BY52" s="3"/>
      <c r="BZ52" s="3"/>
      <c r="CA52" s="3">
        <v>17.86</v>
      </c>
      <c r="CB52" s="3">
        <v>62.99</v>
      </c>
      <c r="CC52" s="3">
        <v>726</v>
      </c>
      <c r="CD52" s="3"/>
      <c r="CE52" s="3"/>
      <c r="CF52" s="3"/>
      <c r="CG52" s="3"/>
      <c r="CH52" s="3"/>
      <c r="CI52" s="3"/>
      <c r="CJ52" s="3"/>
      <c r="CK52" s="3"/>
      <c r="CL52" s="3"/>
      <c r="CM52" s="3">
        <v>2773.8</v>
      </c>
      <c r="CN52" s="3">
        <v>55.61</v>
      </c>
      <c r="CO52" s="3">
        <v>10.43</v>
      </c>
      <c r="CP52" s="3">
        <v>68.95</v>
      </c>
      <c r="CQ52" s="3">
        <v>294.83</v>
      </c>
      <c r="CR52" s="3">
        <v>5.21</v>
      </c>
      <c r="CS52" s="3"/>
      <c r="CT52" s="5">
        <f t="shared" si="4"/>
        <v>435.03</v>
      </c>
      <c r="CU52" s="3">
        <v>307.52</v>
      </c>
      <c r="CV52" s="3"/>
      <c r="CW52" s="3"/>
      <c r="CX52" s="3">
        <v>16.850000000000001</v>
      </c>
      <c r="CY52" s="3"/>
      <c r="CZ52" s="3"/>
      <c r="DA52" s="3">
        <v>1.06</v>
      </c>
      <c r="DB52" s="3">
        <v>16.22</v>
      </c>
      <c r="DC52" s="3"/>
      <c r="DD52" s="3"/>
      <c r="DE52" s="3">
        <v>6.16</v>
      </c>
      <c r="DF52" s="3">
        <f t="shared" si="5"/>
        <v>347.81</v>
      </c>
      <c r="DG52" s="3">
        <v>193.6</v>
      </c>
      <c r="DH52" s="3">
        <v>125.84</v>
      </c>
      <c r="DI52" s="3">
        <v>0</v>
      </c>
      <c r="DJ52" s="3">
        <v>53</v>
      </c>
      <c r="DK52" s="3"/>
      <c r="DL52" s="3"/>
      <c r="DM52" s="3">
        <f t="shared" si="6"/>
        <v>53</v>
      </c>
      <c r="DN52" s="3">
        <v>5995.28</v>
      </c>
    </row>
    <row r="53" spans="1:118" hidden="1" x14ac:dyDescent="0.35">
      <c r="A53" t="s">
        <v>247</v>
      </c>
      <c r="B53" t="s">
        <v>248</v>
      </c>
      <c r="C53" t="s">
        <v>189</v>
      </c>
      <c r="D53" t="str">
        <f>VLOOKUP(A53,[1]Key!$A$1:$F$61,4,FALSE)</f>
        <v>SF</v>
      </c>
      <c r="E53" t="str">
        <f>VLOOKUP(A53,[1]Key!$A$1:$F$61,5,FALSE)</f>
        <v>Clinical</v>
      </c>
      <c r="F53">
        <f>VLOOKUP(A53,[1]Key!$A$1:$F$61,6,FALSE)</f>
        <v>120</v>
      </c>
      <c r="G53" t="s">
        <v>112</v>
      </c>
      <c r="H53" t="s">
        <v>113</v>
      </c>
      <c r="I53" t="s">
        <v>114</v>
      </c>
      <c r="J53" t="s">
        <v>115</v>
      </c>
      <c r="K53" s="2">
        <v>44727</v>
      </c>
      <c r="L53" s="2">
        <v>44734</v>
      </c>
      <c r="M53" s="3">
        <v>123.75</v>
      </c>
      <c r="N53" s="3">
        <f t="shared" si="0"/>
        <v>123.75</v>
      </c>
      <c r="O53" s="3">
        <f t="shared" si="1"/>
        <v>0</v>
      </c>
      <c r="P53" s="3">
        <v>0</v>
      </c>
      <c r="Q53" s="3">
        <f t="shared" si="2"/>
        <v>0</v>
      </c>
      <c r="R53" s="3">
        <f t="shared" si="3"/>
        <v>0</v>
      </c>
      <c r="S53" s="3">
        <v>0</v>
      </c>
      <c r="T53" s="4">
        <v>2.25</v>
      </c>
      <c r="U53" s="3">
        <v>55</v>
      </c>
      <c r="V53" s="3">
        <v>123.75</v>
      </c>
      <c r="W53" s="4">
        <v>0</v>
      </c>
      <c r="X53" s="3">
        <v>0</v>
      </c>
      <c r="Y53" s="3">
        <v>0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>
        <v>123.75</v>
      </c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>
        <v>0</v>
      </c>
      <c r="CH53" s="3"/>
      <c r="CI53" s="3">
        <v>0</v>
      </c>
      <c r="CJ53" s="3"/>
      <c r="CK53" s="3">
        <v>0</v>
      </c>
      <c r="CL53" s="3"/>
      <c r="CM53" s="3">
        <v>0</v>
      </c>
      <c r="CN53" s="3">
        <v>0</v>
      </c>
      <c r="CO53" s="3"/>
      <c r="CP53" s="3"/>
      <c r="CQ53" s="3"/>
      <c r="CR53" s="3"/>
      <c r="CS53" s="3"/>
      <c r="CT53" s="5">
        <f t="shared" si="4"/>
        <v>0</v>
      </c>
      <c r="CU53" s="3"/>
      <c r="CV53" s="3"/>
      <c r="CW53" s="3">
        <v>240.29</v>
      </c>
      <c r="CX53" s="3">
        <v>15.32</v>
      </c>
      <c r="CY53" s="3">
        <v>13.58</v>
      </c>
      <c r="CZ53" s="3">
        <v>3.79</v>
      </c>
      <c r="DA53" s="3">
        <v>1.06</v>
      </c>
      <c r="DB53" s="3"/>
      <c r="DC53" s="3"/>
      <c r="DD53" s="3"/>
      <c r="DE53" s="3">
        <v>5.6</v>
      </c>
      <c r="DF53" s="3">
        <f t="shared" si="5"/>
        <v>279.64000000000004</v>
      </c>
      <c r="DG53" s="3"/>
      <c r="DH53" s="3">
        <v>3.22</v>
      </c>
      <c r="DI53" s="3">
        <v>0</v>
      </c>
      <c r="DJ53" s="3">
        <v>53</v>
      </c>
      <c r="DK53" s="3"/>
      <c r="DL53" s="3"/>
      <c r="DM53" s="3">
        <f t="shared" si="6"/>
        <v>53</v>
      </c>
      <c r="DN53" s="3">
        <v>459.61</v>
      </c>
    </row>
    <row r="54" spans="1:118" hidden="1" x14ac:dyDescent="0.35">
      <c r="A54" t="s">
        <v>249</v>
      </c>
      <c r="B54" t="s">
        <v>250</v>
      </c>
      <c r="C54" t="s">
        <v>194</v>
      </c>
      <c r="D54" t="str">
        <f>VLOOKUP(A54,[1]Key!$A$1:$F$61,4,FALSE)</f>
        <v>SF</v>
      </c>
      <c r="E54" t="str">
        <f>VLOOKUP(A54,[1]Key!$A$1:$F$61,5,FALSE)</f>
        <v>ASC</v>
      </c>
      <c r="F54">
        <f>VLOOKUP(A54,[1]Key!$A$1:$F$61,6,FALSE)</f>
        <v>120</v>
      </c>
      <c r="G54" t="s">
        <v>112</v>
      </c>
      <c r="H54" t="s">
        <v>113</v>
      </c>
      <c r="I54" t="s">
        <v>114</v>
      </c>
      <c r="J54" t="s">
        <v>115</v>
      </c>
      <c r="K54" s="2">
        <v>44727</v>
      </c>
      <c r="L54" s="2">
        <v>44734</v>
      </c>
      <c r="M54" s="3">
        <v>5110.88</v>
      </c>
      <c r="N54" s="3">
        <f t="shared" si="0"/>
        <v>4536</v>
      </c>
      <c r="O54" s="3">
        <f t="shared" si="1"/>
        <v>70.88</v>
      </c>
      <c r="P54" s="3">
        <v>0</v>
      </c>
      <c r="Q54" s="3">
        <f t="shared" si="2"/>
        <v>504</v>
      </c>
      <c r="R54" s="3">
        <f t="shared" si="3"/>
        <v>0</v>
      </c>
      <c r="S54" s="3">
        <v>0</v>
      </c>
      <c r="T54" s="4">
        <v>72</v>
      </c>
      <c r="U54" s="3">
        <v>63</v>
      </c>
      <c r="V54" s="3">
        <v>4536</v>
      </c>
      <c r="W54" s="4">
        <v>0.75</v>
      </c>
      <c r="X54" s="3">
        <v>94.5</v>
      </c>
      <c r="Y54" s="3">
        <v>70.88</v>
      </c>
      <c r="Z54" s="4"/>
      <c r="AA54" s="4"/>
      <c r="AB54" s="4"/>
      <c r="AC54" s="4">
        <v>8</v>
      </c>
      <c r="AD54" s="4"/>
      <c r="AE54" s="4"/>
      <c r="AF54" s="4"/>
      <c r="AG54" s="4"/>
      <c r="AH54" s="4"/>
      <c r="AI54" s="4"/>
      <c r="AJ54" s="4"/>
      <c r="AK54" s="4"/>
      <c r="AL54" s="3"/>
      <c r="AM54" s="3"/>
      <c r="AN54" s="3">
        <v>63</v>
      </c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>
        <v>504</v>
      </c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>
        <v>752.87</v>
      </c>
      <c r="BM54" s="3">
        <v>55.03</v>
      </c>
      <c r="BN54" s="3"/>
      <c r="BO54" s="3">
        <v>327.73</v>
      </c>
      <c r="BP54" s="3"/>
      <c r="BQ54" s="3">
        <v>72.53</v>
      </c>
      <c r="BR54" s="3"/>
      <c r="BS54" s="3"/>
      <c r="BT54" s="3">
        <v>310.14999999999998</v>
      </c>
      <c r="BU54" s="3"/>
      <c r="BV54" s="3"/>
      <c r="BW54" s="3"/>
      <c r="BX54" s="3">
        <v>21.41</v>
      </c>
      <c r="BY54" s="3"/>
      <c r="BZ54" s="3"/>
      <c r="CA54" s="3"/>
      <c r="CB54" s="3">
        <v>84.38</v>
      </c>
      <c r="CC54" s="3">
        <v>255.54</v>
      </c>
      <c r="CD54" s="3"/>
      <c r="CE54" s="3"/>
      <c r="CF54" s="3"/>
      <c r="CG54" s="3"/>
      <c r="CH54" s="3"/>
      <c r="CI54" s="3">
        <v>2.77</v>
      </c>
      <c r="CJ54" s="3"/>
      <c r="CK54" s="3"/>
      <c r="CL54" s="3"/>
      <c r="CM54" s="3">
        <v>3228.47</v>
      </c>
      <c r="CN54" s="3">
        <v>0</v>
      </c>
      <c r="CO54" s="3">
        <v>0</v>
      </c>
      <c r="CP54" s="3">
        <v>72.53</v>
      </c>
      <c r="CQ54" s="3">
        <v>310.14999999999998</v>
      </c>
      <c r="CR54" s="3">
        <v>0</v>
      </c>
      <c r="CS54" s="3"/>
      <c r="CT54" s="5">
        <f t="shared" si="4"/>
        <v>382.67999999999995</v>
      </c>
      <c r="CU54" s="3">
        <v>343.62</v>
      </c>
      <c r="CV54" s="3"/>
      <c r="CW54" s="3"/>
      <c r="CX54" s="3">
        <v>17.71</v>
      </c>
      <c r="CY54" s="3"/>
      <c r="CZ54" s="3">
        <v>2.34</v>
      </c>
      <c r="DA54" s="3">
        <v>1.06</v>
      </c>
      <c r="DB54" s="3">
        <v>16.22</v>
      </c>
      <c r="DC54" s="3"/>
      <c r="DD54" s="3"/>
      <c r="DE54" s="3">
        <v>6.48</v>
      </c>
      <c r="DF54" s="3">
        <f t="shared" si="5"/>
        <v>387.42999999999995</v>
      </c>
      <c r="DG54" s="3">
        <v>204.44</v>
      </c>
      <c r="DH54" s="3">
        <v>132.27000000000001</v>
      </c>
      <c r="DI54" s="3">
        <v>0</v>
      </c>
      <c r="DJ54" s="3">
        <v>53</v>
      </c>
      <c r="DK54" s="3"/>
      <c r="DL54" s="3"/>
      <c r="DM54" s="3">
        <f t="shared" si="6"/>
        <v>53</v>
      </c>
      <c r="DN54" s="3">
        <v>6270.7</v>
      </c>
    </row>
    <row r="55" spans="1:118" hidden="1" x14ac:dyDescent="0.35">
      <c r="A55" t="s">
        <v>251</v>
      </c>
      <c r="B55" t="s">
        <v>252</v>
      </c>
      <c r="C55" t="s">
        <v>157</v>
      </c>
      <c r="D55" t="str">
        <f>VLOOKUP(A55,[1]Key!$A$1:$F$61,4,FALSE)</f>
        <v>SF</v>
      </c>
      <c r="E55" t="str">
        <f>VLOOKUP(A55,[1]Key!$A$1:$F$61,5,FALSE)</f>
        <v>MD</v>
      </c>
      <c r="F55">
        <f>VLOOKUP(A55,[1]Key!$A$1:$F$61,6,FALSE)</f>
        <v>110</v>
      </c>
      <c r="G55" t="s">
        <v>158</v>
      </c>
      <c r="H55" t="s">
        <v>113</v>
      </c>
      <c r="I55" t="s">
        <v>114</v>
      </c>
      <c r="J55" t="s">
        <v>115</v>
      </c>
      <c r="K55" s="2">
        <v>44727</v>
      </c>
      <c r="L55" s="2">
        <v>44734</v>
      </c>
      <c r="M55" s="3">
        <v>16691.669999999998</v>
      </c>
      <c r="N55" s="3">
        <f t="shared" si="0"/>
        <v>8974.3599999999969</v>
      </c>
      <c r="O55" s="3">
        <f t="shared" si="1"/>
        <v>0</v>
      </c>
      <c r="P55" s="3">
        <v>0</v>
      </c>
      <c r="Q55" s="3">
        <f t="shared" si="2"/>
        <v>7692.31</v>
      </c>
      <c r="R55" s="3">
        <f t="shared" si="3"/>
        <v>25</v>
      </c>
      <c r="S55" s="3">
        <v>0</v>
      </c>
      <c r="T55" s="4">
        <v>48</v>
      </c>
      <c r="U55" s="3">
        <v>192.31</v>
      </c>
      <c r="V55" s="3">
        <v>8974.36</v>
      </c>
      <c r="W55" s="4">
        <v>0</v>
      </c>
      <c r="X55" s="3">
        <v>0</v>
      </c>
      <c r="Y55" s="3">
        <v>0</v>
      </c>
      <c r="Z55" s="4"/>
      <c r="AA55" s="4"/>
      <c r="AB55" s="4"/>
      <c r="AC55" s="4">
        <v>40</v>
      </c>
      <c r="AD55" s="4"/>
      <c r="AE55" s="4"/>
      <c r="AF55" s="4"/>
      <c r="AG55" s="4"/>
      <c r="AH55" s="4">
        <v>0</v>
      </c>
      <c r="AI55" s="4"/>
      <c r="AJ55" s="4"/>
      <c r="AK55" s="4"/>
      <c r="AL55" s="3"/>
      <c r="AM55" s="3"/>
      <c r="AN55" s="3">
        <v>192.31</v>
      </c>
      <c r="AO55" s="3">
        <v>0</v>
      </c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>
        <v>7692.31</v>
      </c>
      <c r="BB55" s="3"/>
      <c r="BC55" s="3">
        <v>25</v>
      </c>
      <c r="BD55" s="3"/>
      <c r="BE55" s="3"/>
      <c r="BF55" s="3"/>
      <c r="BG55" s="3"/>
      <c r="BH55" s="3"/>
      <c r="BI55" s="3"/>
      <c r="BJ55" s="3">
        <v>42.75</v>
      </c>
      <c r="BK55" s="3"/>
      <c r="BL55" s="3">
        <v>4109.42</v>
      </c>
      <c r="BM55" s="3"/>
      <c r="BN55" s="3"/>
      <c r="BO55" s="3">
        <v>1421.84</v>
      </c>
      <c r="BP55" s="3"/>
      <c r="BQ55" s="3">
        <v>239.26</v>
      </c>
      <c r="BR55" s="3"/>
      <c r="BS55" s="3">
        <v>148.51</v>
      </c>
      <c r="BT55" s="3"/>
      <c r="BU55" s="3"/>
      <c r="BV55" s="3">
        <v>208.33</v>
      </c>
      <c r="BW55" s="3"/>
      <c r="BX55" s="3"/>
      <c r="BY55" s="3"/>
      <c r="BZ55" s="3"/>
      <c r="CA55" s="3"/>
      <c r="CB55" s="3"/>
      <c r="CC55" s="3">
        <v>1169.6600000000001</v>
      </c>
      <c r="CD55" s="3"/>
      <c r="CE55" s="3"/>
      <c r="CF55" s="3"/>
      <c r="CG55" s="3"/>
      <c r="CH55" s="3"/>
      <c r="CI55" s="3"/>
      <c r="CJ55" s="3"/>
      <c r="CK55" s="3"/>
      <c r="CL55" s="3"/>
      <c r="CM55" s="3">
        <v>9394.65</v>
      </c>
      <c r="CN55" s="3">
        <v>0</v>
      </c>
      <c r="CO55" s="3">
        <v>0</v>
      </c>
      <c r="CP55" s="3">
        <v>239.26</v>
      </c>
      <c r="CQ55" s="3">
        <v>0</v>
      </c>
      <c r="CR55" s="3">
        <v>0</v>
      </c>
      <c r="CS55" s="3"/>
      <c r="CT55" s="5">
        <f t="shared" si="4"/>
        <v>239.26</v>
      </c>
      <c r="CU55" s="3">
        <v>1528</v>
      </c>
      <c r="CV55" s="3"/>
      <c r="CW55" s="3"/>
      <c r="CX55" s="3">
        <v>33.14</v>
      </c>
      <c r="CY55" s="3"/>
      <c r="CZ55" s="3">
        <v>17.45</v>
      </c>
      <c r="DA55" s="3"/>
      <c r="DB55" s="3">
        <v>92.27</v>
      </c>
      <c r="DC55" s="3"/>
      <c r="DD55" s="3">
        <v>44.55</v>
      </c>
      <c r="DE55" s="3">
        <v>9.69</v>
      </c>
      <c r="DF55" s="3">
        <f t="shared" si="5"/>
        <v>1725.1000000000001</v>
      </c>
      <c r="DG55" s="3">
        <v>668.38</v>
      </c>
      <c r="DH55" s="3">
        <v>433.33</v>
      </c>
      <c r="DI55" s="3">
        <v>0</v>
      </c>
      <c r="DJ55" s="3">
        <v>53</v>
      </c>
      <c r="DK55" s="3"/>
      <c r="DL55" s="3"/>
      <c r="DM55" s="3">
        <f t="shared" si="6"/>
        <v>53</v>
      </c>
      <c r="DN55" s="3">
        <v>19810.740000000002</v>
      </c>
    </row>
  </sheetData>
  <autoFilter ref="A1:DN55" xr:uid="{67B75AC1-6B2C-476D-8413-BF002CA52BCF}">
    <filterColumn colId="0">
      <filters>
        <filter val="Krall,Audre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Register Excel with 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 Villegas</dc:creator>
  <cp:lastModifiedBy>Zorinan Kasilag</cp:lastModifiedBy>
  <dcterms:created xsi:type="dcterms:W3CDTF">2022-07-05T00:33:41Z</dcterms:created>
  <dcterms:modified xsi:type="dcterms:W3CDTF">2022-07-05T21:16:58Z</dcterms:modified>
</cp:coreProperties>
</file>