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zorinan_kasilag_springfertility_com/Documents/Documents/Python/Allocations/"/>
    </mc:Choice>
  </mc:AlternateContent>
  <xr:revisionPtr revIDLastSave="4" documentId="8_{C7150954-34BE-452F-99C1-EA2E379DEB64}" xr6:coauthVersionLast="47" xr6:coauthVersionMax="47" xr10:uidLastSave="{ADD33533-F033-486B-8F4C-B25C499433A6}"/>
  <bookViews>
    <workbookView xWindow="7170" yWindow="1740" windowWidth="38700" windowHeight="15315" xr2:uid="{0CBEB67C-ECA5-4455-A84E-45A5472FE7F9}"/>
  </bookViews>
  <sheets>
    <sheet name="Payroll Register Excel with Em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16" i="1" l="1"/>
  <c r="CL16" i="1"/>
  <c r="AP16" i="1"/>
  <c r="AO16" i="1"/>
  <c r="AM16" i="1"/>
  <c r="AL16" i="1"/>
  <c r="D16" i="1"/>
  <c r="C16" i="1"/>
  <c r="CW15" i="1"/>
  <c r="CL15" i="1"/>
  <c r="AP15" i="1"/>
  <c r="AO15" i="1"/>
  <c r="AM15" i="1"/>
  <c r="AL15" i="1"/>
  <c r="D15" i="1"/>
  <c r="C15" i="1"/>
  <c r="CW14" i="1"/>
  <c r="CL14" i="1"/>
  <c r="AP14" i="1"/>
  <c r="AO14" i="1"/>
  <c r="AM14" i="1"/>
  <c r="AL14" i="1"/>
  <c r="D14" i="1"/>
  <c r="C14" i="1"/>
  <c r="CW13" i="1"/>
  <c r="CL13" i="1"/>
  <c r="AP13" i="1"/>
  <c r="AO13" i="1"/>
  <c r="AM13" i="1"/>
  <c r="AL13" i="1"/>
  <c r="D13" i="1"/>
  <c r="C13" i="1"/>
  <c r="CW12" i="1"/>
  <c r="CL12" i="1"/>
  <c r="AP12" i="1"/>
  <c r="AO12" i="1"/>
  <c r="AM12" i="1"/>
  <c r="AL12" i="1"/>
  <c r="D12" i="1"/>
  <c r="C12" i="1"/>
  <c r="CW11" i="1"/>
  <c r="CL11" i="1"/>
  <c r="AP11" i="1"/>
  <c r="AO11" i="1"/>
  <c r="AM11" i="1"/>
  <c r="AL11" i="1"/>
  <c r="D11" i="1"/>
  <c r="C11" i="1"/>
  <c r="CW10" i="1"/>
  <c r="CL10" i="1"/>
  <c r="AP10" i="1"/>
  <c r="AO10" i="1"/>
  <c r="AM10" i="1"/>
  <c r="AL10" i="1"/>
  <c r="D10" i="1"/>
  <c r="C10" i="1"/>
  <c r="CW9" i="1"/>
  <c r="CL9" i="1"/>
  <c r="AP9" i="1"/>
  <c r="AO9" i="1"/>
  <c r="AM9" i="1"/>
  <c r="AL9" i="1"/>
  <c r="D9" i="1"/>
  <c r="C9" i="1"/>
  <c r="CW8" i="1"/>
  <c r="CL8" i="1"/>
  <c r="AP8" i="1"/>
  <c r="AO8" i="1"/>
  <c r="AM8" i="1"/>
  <c r="AL8" i="1"/>
  <c r="D8" i="1"/>
  <c r="C8" i="1"/>
  <c r="CW7" i="1"/>
  <c r="CL7" i="1"/>
  <c r="AP7" i="1"/>
  <c r="AO7" i="1"/>
  <c r="AM7" i="1"/>
  <c r="AL7" i="1"/>
  <c r="D7" i="1"/>
  <c r="C7" i="1"/>
  <c r="CW6" i="1"/>
  <c r="CL6" i="1"/>
  <c r="AP6" i="1"/>
  <c r="AO6" i="1"/>
  <c r="AM6" i="1"/>
  <c r="AL6" i="1"/>
  <c r="D6" i="1"/>
  <c r="C6" i="1"/>
  <c r="CW5" i="1"/>
  <c r="CL5" i="1"/>
  <c r="AP5" i="1"/>
  <c r="AO5" i="1"/>
  <c r="AM5" i="1"/>
  <c r="AL5" i="1"/>
  <c r="D5" i="1"/>
  <c r="C5" i="1"/>
  <c r="CW4" i="1"/>
  <c r="CL4" i="1"/>
  <c r="AP4" i="1"/>
  <c r="AO4" i="1"/>
  <c r="AM4" i="1"/>
  <c r="AL4" i="1"/>
  <c r="D4" i="1"/>
  <c r="C4" i="1"/>
  <c r="CW3" i="1"/>
  <c r="CL3" i="1"/>
  <c r="AP3" i="1"/>
  <c r="AO3" i="1"/>
  <c r="AM3" i="1"/>
  <c r="AL3" i="1"/>
  <c r="D3" i="1"/>
  <c r="C3" i="1"/>
  <c r="CW2" i="1"/>
  <c r="CL2" i="1"/>
  <c r="AP2" i="1"/>
  <c r="AO2" i="1"/>
  <c r="AM2" i="1"/>
  <c r="AL2" i="1"/>
  <c r="D2" i="1"/>
  <c r="C2" i="1"/>
</calcChain>
</file>

<file path=xl/sharedStrings.xml><?xml version="1.0" encoding="utf-8"?>
<sst xmlns="http://schemas.openxmlformats.org/spreadsheetml/2006/main" count="207" uniqueCount="130">
  <si>
    <t>Employee Name</t>
  </si>
  <si>
    <t>Employee ID</t>
  </si>
  <si>
    <t>SUB_DEPARTMENT</t>
  </si>
  <si>
    <t>DEPT CODE</t>
  </si>
  <si>
    <t>LOCATION</t>
  </si>
  <si>
    <t>Department Long Descr</t>
  </si>
  <si>
    <t>Location Long Descr</t>
  </si>
  <si>
    <t>Pay Frequency Descr Long</t>
  </si>
  <si>
    <t>Invoice Number</t>
  </si>
  <si>
    <t>Pay End Date</t>
  </si>
  <si>
    <t>Invoice Date</t>
  </si>
  <si>
    <t>Regular Hours</t>
  </si>
  <si>
    <t>Regular Rate</t>
  </si>
  <si>
    <t>Regular Earnings</t>
  </si>
  <si>
    <t>Overtime Hours</t>
  </si>
  <si>
    <t>Overtime Rate</t>
  </si>
  <si>
    <t>Overtime Earnings</t>
  </si>
  <si>
    <t>Admin Pay</t>
  </si>
  <si>
    <t>Admin Pay (hrs)</t>
  </si>
  <si>
    <t>Admin Pay (rate)</t>
  </si>
  <si>
    <t>Draw for Benefits</t>
  </si>
  <si>
    <t>Draw for Benefits (hrs)</t>
  </si>
  <si>
    <t>Draw for Benefits (rate)</t>
  </si>
  <si>
    <t>Electronics Nontaxable</t>
  </si>
  <si>
    <t>Electronics Nontaxable (hrs)</t>
  </si>
  <si>
    <t>Electronics Nontaxable (rate)</t>
  </si>
  <si>
    <t>Impl- Life &amp; AD/D multiple of salary</t>
  </si>
  <si>
    <t>Medical Waiver Allowance</t>
  </si>
  <si>
    <t>Medical Waiver Allowance (hrs)</t>
  </si>
  <si>
    <t>Medical Waiver Allowance (rate)</t>
  </si>
  <si>
    <t>PTO</t>
  </si>
  <si>
    <t>PTO (hrs)</t>
  </si>
  <si>
    <t>PTO (rate)</t>
  </si>
  <si>
    <t>State Paid Covid Leave</t>
  </si>
  <si>
    <t>State Paid Covid Leave (hrs)</t>
  </si>
  <si>
    <t>State Paid Covid Leave (rate)</t>
  </si>
  <si>
    <t>Gross Wages - Totals</t>
  </si>
  <si>
    <t>Gross Wages</t>
  </si>
  <si>
    <t>OT</t>
  </si>
  <si>
    <t>Bonus</t>
  </si>
  <si>
    <t>PTO2</t>
  </si>
  <si>
    <t>Federal Additional Medicare EE</t>
  </si>
  <si>
    <t>Federal FICA Med Hospital Ins / EE</t>
  </si>
  <si>
    <t>Federal OASDI/Disability - EE</t>
  </si>
  <si>
    <t>Federal Withholding</t>
  </si>
  <si>
    <t>Local NEW YORK</t>
  </si>
  <si>
    <t>State Family Leave Insurance - EE</t>
  </si>
  <si>
    <t>State OASDI/Disability - EE</t>
  </si>
  <si>
    <t>State Withholding</t>
  </si>
  <si>
    <t>Taxes - EE - Totals</t>
  </si>
  <si>
    <t>Wage Works Posttax Transit</t>
  </si>
  <si>
    <t>WageWorks Pretax Transit</t>
  </si>
  <si>
    <t>Deductions - EE - Totals</t>
  </si>
  <si>
    <t>401k/Roth Combination</t>
  </si>
  <si>
    <t>Accident Insurance</t>
  </si>
  <si>
    <t>Aetna Dental</t>
  </si>
  <si>
    <t>Aetna PPO</t>
  </si>
  <si>
    <t>Aetna Vision</t>
  </si>
  <si>
    <t>Blue Shield</t>
  </si>
  <si>
    <t>Delta Dental</t>
  </si>
  <si>
    <t>Dependent Care FSA - Fiscal</t>
  </si>
  <si>
    <t>General Use FSA without HSA</t>
  </si>
  <si>
    <t>Hospital Indemnity</t>
  </si>
  <si>
    <t>MetLife Legal</t>
  </si>
  <si>
    <t>Supplemental AD and D</t>
  </si>
  <si>
    <t>Supplemental Life</t>
  </si>
  <si>
    <t>VSP Vision</t>
  </si>
  <si>
    <t>Health Benefits - EE - Totals</t>
  </si>
  <si>
    <t>Net Pay</t>
  </si>
  <si>
    <t>FICA Medicare</t>
  </si>
  <si>
    <t>FICA OASDI</t>
  </si>
  <si>
    <t>FUTA Debt</t>
  </si>
  <si>
    <t>Federal Unemployment</t>
  </si>
  <si>
    <t>Local Tax Employer</t>
  </si>
  <si>
    <t>State Unemployment Taxes</t>
  </si>
  <si>
    <t>Taxes - ER - Totals</t>
  </si>
  <si>
    <t>401k/Roth-ER</t>
  </si>
  <si>
    <t>Life &amp; AD/D multiple of salary</t>
  </si>
  <si>
    <t>Life and AD&amp;D</t>
  </si>
  <si>
    <t>Long-Term Disability</t>
  </si>
  <si>
    <t>Short Term Disability</t>
  </si>
  <si>
    <t>BENEFITS wo 401K</t>
  </si>
  <si>
    <t>Employer Paid Benefits - Totals</t>
  </si>
  <si>
    <t>Workers Comp</t>
  </si>
  <si>
    <t>Workers Comp Fee - Totals</t>
  </si>
  <si>
    <t>Return Deduction</t>
  </si>
  <si>
    <t>Returned Deductions - Totals</t>
  </si>
  <si>
    <t>Service Fee</t>
  </si>
  <si>
    <t>Fees - Totals</t>
  </si>
  <si>
    <t>Credit Service Fee</t>
  </si>
  <si>
    <t>Participant Fees</t>
  </si>
  <si>
    <t>Invoice Level Charges - Totals</t>
  </si>
  <si>
    <t>TOTAL FEES</t>
  </si>
  <si>
    <t>Klatsky,Peter</t>
  </si>
  <si>
    <t>00001770296</t>
  </si>
  <si>
    <t>NYC</t>
  </si>
  <si>
    <t>Physicians</t>
  </si>
  <si>
    <t>Spring NYC</t>
  </si>
  <si>
    <t>Semimonthly</t>
  </si>
  <si>
    <t>5866194</t>
  </si>
  <si>
    <t>Bell,Allie Marie</t>
  </si>
  <si>
    <t>00001792388</t>
  </si>
  <si>
    <t>Unassigned Department</t>
  </si>
  <si>
    <t>5853827</t>
  </si>
  <si>
    <t>Demnitz,Dana Nicole</t>
  </si>
  <si>
    <t>00010200130</t>
  </si>
  <si>
    <t>Medical Staff</t>
  </si>
  <si>
    <t>Fischer,Catha</t>
  </si>
  <si>
    <t>00010164248</t>
  </si>
  <si>
    <t>Hancock,Kolbe</t>
  </si>
  <si>
    <t>00010140164</t>
  </si>
  <si>
    <t>Kitahara,Akiko</t>
  </si>
  <si>
    <t>00002324534</t>
  </si>
  <si>
    <t>Lee,Theresa</t>
  </si>
  <si>
    <t>00010200158</t>
  </si>
  <si>
    <t>Operations</t>
  </si>
  <si>
    <t>Mercedes,Julia</t>
  </si>
  <si>
    <t>00010276975</t>
  </si>
  <si>
    <t>Napolitano,Kristen</t>
  </si>
  <si>
    <t>00010276969</t>
  </si>
  <si>
    <t>Sanchez,Ester</t>
  </si>
  <si>
    <t>00010276965</t>
  </si>
  <si>
    <t>Sensenig,Margaret Louise</t>
  </si>
  <si>
    <t>00010200142</t>
  </si>
  <si>
    <t>Vodounon,Raissa</t>
  </si>
  <si>
    <t>00010237486</t>
  </si>
  <si>
    <t>Yoder,Nicole Denise</t>
  </si>
  <si>
    <t>00010229259</t>
  </si>
  <si>
    <t>Reimbursement-Non Taxable</t>
  </si>
  <si>
    <t>Total Client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</si>
</sst>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.00;\(#,##0.00\)"/>
    <numFmt numFmtId="166" formatCode="\$#,##0.00;\(\$#,##0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8%20Payroll%20Date%2006082022-063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Register Excel with Emp"/>
      <sheetName val="Key"/>
    </sheetNames>
    <sheetDataSet>
      <sheetData sheetId="0"/>
      <sheetData sheetId="1">
        <row r="1">
          <cell r="A1" t="str">
            <v>Employee Name</v>
          </cell>
          <cell r="B1" t="str">
            <v>Employee ID</v>
          </cell>
          <cell r="C1" t="str">
            <v>SUB_DEPARTMENT</v>
          </cell>
          <cell r="D1" t="str">
            <v>DEPT CODE</v>
          </cell>
          <cell r="E1" t="str">
            <v>Department Long Descr</v>
          </cell>
          <cell r="F1" t="str">
            <v>Location Long Descr</v>
          </cell>
        </row>
        <row r="2">
          <cell r="A2" t="str">
            <v>Bell,Allie Marie</v>
          </cell>
          <cell r="B2" t="str">
            <v>00001792388</v>
          </cell>
          <cell r="C2" t="str">
            <v>Operating</v>
          </cell>
          <cell r="D2">
            <v>120</v>
          </cell>
          <cell r="E2" t="str">
            <v>Unassigned Department</v>
          </cell>
          <cell r="F2" t="str">
            <v>Spring NYC</v>
          </cell>
        </row>
        <row r="3">
          <cell r="A3" t="str">
            <v>Demnitz,Dana Nicole</v>
          </cell>
          <cell r="B3" t="str">
            <v>00010200130</v>
          </cell>
          <cell r="C3" t="str">
            <v>Clinical</v>
          </cell>
          <cell r="D3">
            <v>120</v>
          </cell>
          <cell r="E3" t="str">
            <v>Medical Staff</v>
          </cell>
          <cell r="F3" t="str">
            <v>Spring NYC</v>
          </cell>
        </row>
        <row r="4">
          <cell r="A4" t="str">
            <v>Fischer,Catha</v>
          </cell>
          <cell r="B4" t="str">
            <v>00010164248</v>
          </cell>
          <cell r="C4" t="str">
            <v>MD</v>
          </cell>
          <cell r="D4">
            <v>110</v>
          </cell>
          <cell r="E4" t="str">
            <v>Physicians</v>
          </cell>
          <cell r="F4" t="str">
            <v>Spring NYC</v>
          </cell>
        </row>
        <row r="5">
          <cell r="A5" t="str">
            <v>Hancock,Kolbe</v>
          </cell>
          <cell r="B5" t="str">
            <v>00010140164</v>
          </cell>
          <cell r="C5" t="str">
            <v>MD</v>
          </cell>
          <cell r="D5">
            <v>110</v>
          </cell>
          <cell r="E5" t="str">
            <v>Physicians</v>
          </cell>
          <cell r="F5" t="str">
            <v>Spring NYC</v>
          </cell>
        </row>
        <row r="6">
          <cell r="A6" t="str">
            <v>Kitahara,Akiko</v>
          </cell>
          <cell r="B6" t="str">
            <v>00002324534</v>
          </cell>
          <cell r="C6" t="str">
            <v>ASC</v>
          </cell>
          <cell r="D6">
            <v>120</v>
          </cell>
          <cell r="E6" t="str">
            <v>Medical Staff</v>
          </cell>
          <cell r="F6" t="str">
            <v>Spring NYC</v>
          </cell>
        </row>
        <row r="7">
          <cell r="A7" t="str">
            <v>Klatsky,Peter</v>
          </cell>
          <cell r="B7" t="str">
            <v>00001770296</v>
          </cell>
          <cell r="C7" t="str">
            <v>MD</v>
          </cell>
          <cell r="D7">
            <v>110</v>
          </cell>
          <cell r="E7" t="str">
            <v>Physicians</v>
          </cell>
          <cell r="F7" t="str">
            <v>Spring NYC</v>
          </cell>
        </row>
        <row r="8">
          <cell r="A8" t="str">
            <v>Lee,Theresa</v>
          </cell>
          <cell r="B8" t="str">
            <v>00010200158</v>
          </cell>
          <cell r="C8" t="str">
            <v>Operating</v>
          </cell>
          <cell r="D8">
            <v>120</v>
          </cell>
          <cell r="E8" t="str">
            <v>Operations</v>
          </cell>
          <cell r="F8" t="str">
            <v>Spring NYC</v>
          </cell>
        </row>
        <row r="9">
          <cell r="A9" t="str">
            <v>Mercedes,Julia</v>
          </cell>
          <cell r="B9" t="str">
            <v>00010276975</v>
          </cell>
          <cell r="C9" t="str">
            <v>Clinical</v>
          </cell>
          <cell r="D9">
            <v>120</v>
          </cell>
          <cell r="E9" t="str">
            <v>Medical Staff</v>
          </cell>
          <cell r="F9" t="str">
            <v>Spring NYC</v>
          </cell>
        </row>
        <row r="10">
          <cell r="A10" t="str">
            <v>Napolitano,Kristen</v>
          </cell>
          <cell r="B10" t="str">
            <v>00010276969</v>
          </cell>
          <cell r="C10" t="str">
            <v>Clinical</v>
          </cell>
          <cell r="D10">
            <v>120</v>
          </cell>
          <cell r="E10" t="str">
            <v>Medical Staff</v>
          </cell>
          <cell r="F10" t="str">
            <v>Spring NYC</v>
          </cell>
        </row>
        <row r="11">
          <cell r="A11" t="str">
            <v>Sanchez,Ester</v>
          </cell>
          <cell r="B11" t="str">
            <v>00010276965</v>
          </cell>
          <cell r="C11" t="str">
            <v>ASC</v>
          </cell>
          <cell r="D11">
            <v>120</v>
          </cell>
          <cell r="E11" t="str">
            <v>Medical Staff</v>
          </cell>
          <cell r="F11" t="str">
            <v>Spring NYC</v>
          </cell>
        </row>
        <row r="12">
          <cell r="A12" t="str">
            <v>Sensenig,Margaret Louise</v>
          </cell>
          <cell r="B12" t="str">
            <v>00010200142</v>
          </cell>
          <cell r="C12" t="str">
            <v>Clinical</v>
          </cell>
          <cell r="D12">
            <v>120</v>
          </cell>
          <cell r="E12" t="str">
            <v>Medical Staff</v>
          </cell>
          <cell r="F12" t="str">
            <v>Spring NYC</v>
          </cell>
        </row>
        <row r="13">
          <cell r="A13" t="str">
            <v>Vodounon,Raissa</v>
          </cell>
          <cell r="B13" t="str">
            <v>00010237486</v>
          </cell>
          <cell r="C13" t="str">
            <v>Clinical</v>
          </cell>
          <cell r="D13">
            <v>120</v>
          </cell>
          <cell r="E13" t="str">
            <v>Medical Staff</v>
          </cell>
          <cell r="F13" t="str">
            <v>Spring NYC</v>
          </cell>
        </row>
        <row r="14">
          <cell r="A14" t="str">
            <v>Yoder,Nicole Denise</v>
          </cell>
          <cell r="B14" t="str">
            <v>00010229259</v>
          </cell>
          <cell r="C14" t="str">
            <v>MD</v>
          </cell>
          <cell r="D14">
            <v>110</v>
          </cell>
          <cell r="E14" t="str">
            <v>Physicians</v>
          </cell>
          <cell r="F14" t="str">
            <v>Spring NYC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19E7-DFAD-4FA8-81EE-2E6A72535425}">
  <dimension ref="A1:CX16"/>
  <sheetViews>
    <sheetView tabSelected="1" topLeftCell="CG1" workbookViewId="0">
      <pane ySplit="1" topLeftCell="A2" activePane="bottomLeft" state="frozen"/>
      <selection pane="bottomLeft" activeCell="CX1" sqref="CX1"/>
    </sheetView>
  </sheetViews>
  <sheetFormatPr defaultRowHeight="15" x14ac:dyDescent="0.25"/>
  <cols>
    <col min="1" max="1" width="46.28515625" customWidth="1"/>
    <col min="2" max="2" width="16" customWidth="1"/>
    <col min="3" max="3" width="21.5703125" customWidth="1"/>
    <col min="4" max="4" width="20" customWidth="1"/>
    <col min="5" max="5" width="20.5703125" customWidth="1"/>
    <col min="6" max="6" width="23.28515625" customWidth="1"/>
    <col min="7" max="7" width="19.7109375" customWidth="1"/>
    <col min="8" max="8" width="34" customWidth="1"/>
    <col min="9" max="9" width="15.5703125" customWidth="1"/>
    <col min="10" max="10" width="13.28515625" customWidth="1"/>
    <col min="11" max="11" width="12.5703125" customWidth="1"/>
    <col min="12" max="12" width="14.140625" customWidth="1"/>
    <col min="13" max="13" width="13" customWidth="1"/>
    <col min="14" max="14" width="16.7109375" customWidth="1"/>
    <col min="15" max="15" width="15.5703125" customWidth="1"/>
    <col min="16" max="16" width="14.42578125" customWidth="1"/>
    <col min="17" max="17" width="18.140625" customWidth="1"/>
    <col min="18" max="18" width="10.7109375" customWidth="1"/>
    <col min="19" max="19" width="15.7109375" customWidth="1"/>
    <col min="20" max="20" width="16.5703125" customWidth="1"/>
    <col min="21" max="21" width="17" customWidth="1"/>
    <col min="22" max="22" width="21.85546875" customWidth="1"/>
    <col min="23" max="23" width="22.7109375" customWidth="1"/>
    <col min="24" max="24" width="22.140625" customWidth="1"/>
    <col min="25" max="25" width="27" customWidth="1"/>
    <col min="26" max="26" width="27.85546875" customWidth="1"/>
    <col min="27" max="27" width="33.42578125" customWidth="1"/>
    <col min="28" max="28" width="25" customWidth="1"/>
    <col min="29" max="29" width="29.85546875" customWidth="1"/>
    <col min="30" max="30" width="30.7109375" customWidth="1"/>
    <col min="31" max="31" width="9.42578125" customWidth="1"/>
    <col min="32" max="32" width="9.5703125" customWidth="1"/>
    <col min="33" max="33" width="10.42578125" customWidth="1"/>
    <col min="34" max="34" width="22.28515625" customWidth="1"/>
    <col min="35" max="35" width="27.140625" customWidth="1"/>
    <col min="36" max="36" width="27.85546875" customWidth="1"/>
    <col min="37" max="41" width="20.42578125" customWidth="1"/>
    <col min="42" max="42" width="33.28515625" customWidth="1"/>
    <col min="43" max="43" width="29.5703125" customWidth="1"/>
    <col min="44" max="44" width="32.42578125" customWidth="1"/>
    <col min="45" max="45" width="27.5703125" customWidth="1"/>
    <col min="46" max="46" width="19.42578125" customWidth="1"/>
    <col min="47" max="47" width="16.28515625" customWidth="1"/>
    <col min="48" max="48" width="32.28515625" customWidth="1"/>
    <col min="49" max="49" width="25.5703125" customWidth="1"/>
    <col min="50" max="51" width="17.42578125" customWidth="1"/>
    <col min="52" max="52" width="18" customWidth="1"/>
    <col min="53" max="53" width="26.85546875" customWidth="1"/>
    <col min="54" max="54" width="25.42578125" customWidth="1"/>
    <col min="55" max="55" width="22.85546875" customWidth="1"/>
    <col min="56" max="56" width="22.7109375" customWidth="1"/>
    <col min="57" max="57" width="18.5703125" customWidth="1"/>
    <col min="58" max="58" width="13.140625" customWidth="1"/>
    <col min="59" max="59" width="10.7109375" customWidth="1"/>
    <col min="60" max="60" width="12.5703125" customWidth="1"/>
    <col min="61" max="61" width="11.28515625" customWidth="1"/>
    <col min="62" max="62" width="12.5703125" customWidth="1"/>
    <col min="63" max="63" width="27.140625" customWidth="1"/>
    <col min="64" max="64" width="28.28515625" customWidth="1"/>
    <col min="65" max="65" width="18.28515625" customWidth="1"/>
    <col min="66" max="66" width="13.28515625" customWidth="1"/>
    <col min="67" max="67" width="23" customWidth="1"/>
    <col min="68" max="68" width="17.7109375" customWidth="1"/>
    <col min="69" max="69" width="10.7109375" customWidth="1"/>
    <col min="70" max="70" width="26.7109375" customWidth="1"/>
    <col min="71" max="71" width="10.42578125" customWidth="1"/>
    <col min="72" max="72" width="14.140625" customWidth="1"/>
    <col min="73" max="73" width="11.5703125" customWidth="1"/>
    <col min="74" max="74" width="10.7109375" customWidth="1"/>
    <col min="75" max="75" width="22.5703125" customWidth="1"/>
    <col min="76" max="76" width="19" customWidth="1"/>
    <col min="77" max="77" width="26.5703125" customWidth="1"/>
    <col min="78" max="78" width="18.140625" customWidth="1"/>
    <col min="79" max="79" width="22.7109375" customWidth="1"/>
    <col min="80" max="80" width="13.140625" customWidth="1"/>
    <col min="81" max="81" width="10.7109375" customWidth="1"/>
    <col min="82" max="82" width="12.5703125" customWidth="1"/>
    <col min="83" max="83" width="11.28515625" customWidth="1"/>
    <col min="84" max="84" width="12.5703125" customWidth="1"/>
    <col min="85" max="85" width="28.28515625" customWidth="1"/>
    <col min="86" max="86" width="14.42578125" customWidth="1"/>
    <col min="87" max="87" width="20" customWidth="1"/>
    <col min="88" max="88" width="20.42578125" customWidth="1"/>
    <col min="89" max="90" width="10.7109375" customWidth="1"/>
    <col min="91" max="91" width="29.7109375" customWidth="1"/>
    <col min="92" max="92" width="14.5703125" customWidth="1"/>
    <col min="93" max="93" width="25.7109375" customWidth="1"/>
    <col min="94" max="94" width="17.28515625" customWidth="1"/>
    <col min="95" max="95" width="27.7109375" customWidth="1"/>
    <col min="96" max="96" width="11.7109375" customWidth="1"/>
    <col min="97" max="97" width="12.7109375" customWidth="1"/>
    <col min="98" max="98" width="17.85546875" customWidth="1"/>
    <col min="99" max="99" width="15.7109375" customWidth="1"/>
    <col min="100" max="101" width="28.5703125" customWidth="1"/>
    <col min="102" max="102" width="19.7109375" customWidth="1"/>
  </cols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23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128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55</v>
      </c>
      <c r="CC1" t="s">
        <v>56</v>
      </c>
      <c r="CD1" t="s">
        <v>57</v>
      </c>
      <c r="CE1" t="s">
        <v>58</v>
      </c>
      <c r="CF1" t="s">
        <v>59</v>
      </c>
      <c r="CG1" t="s">
        <v>77</v>
      </c>
      <c r="CH1" t="s">
        <v>78</v>
      </c>
      <c r="CI1" t="s">
        <v>79</v>
      </c>
      <c r="CJ1" t="s">
        <v>80</v>
      </c>
      <c r="CK1" t="s">
        <v>66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129</v>
      </c>
    </row>
    <row r="2" spans="1:102" x14ac:dyDescent="0.25">
      <c r="A2" t="s">
        <v>93</v>
      </c>
      <c r="B2" t="s">
        <v>94</v>
      </c>
      <c r="C2" t="str">
        <f>VLOOKUP(A2,[1]Key!$A$1:$F$14,3,FALSE)</f>
        <v>MD</v>
      </c>
      <c r="D2">
        <f>VLOOKUP(A2,[1]Key!$A$1:$F$14,4,FALSE)</f>
        <v>110</v>
      </c>
      <c r="E2" t="s">
        <v>95</v>
      </c>
      <c r="F2" t="s">
        <v>96</v>
      </c>
      <c r="G2" t="s">
        <v>97</v>
      </c>
      <c r="H2" t="s">
        <v>98</v>
      </c>
      <c r="I2" t="s">
        <v>99</v>
      </c>
      <c r="J2" s="1">
        <v>44727</v>
      </c>
      <c r="K2" s="1">
        <v>44741</v>
      </c>
      <c r="L2" s="2">
        <v>0</v>
      </c>
      <c r="M2" s="3"/>
      <c r="N2" s="3">
        <v>0</v>
      </c>
      <c r="O2" s="2">
        <v>0</v>
      </c>
      <c r="P2" s="3"/>
      <c r="Q2" s="3">
        <v>0</v>
      </c>
      <c r="R2" s="3"/>
      <c r="S2" s="2"/>
      <c r="T2" s="3"/>
      <c r="U2" s="3"/>
      <c r="V2" s="2"/>
      <c r="W2" s="3"/>
      <c r="X2" s="3"/>
      <c r="Y2" s="2"/>
      <c r="Z2" s="3"/>
      <c r="AA2" s="3"/>
      <c r="AB2" s="3"/>
      <c r="AC2" s="2"/>
      <c r="AD2" s="3"/>
      <c r="AE2" s="3"/>
      <c r="AF2" s="2"/>
      <c r="AG2" s="3"/>
      <c r="AH2" s="3"/>
      <c r="AI2" s="2"/>
      <c r="AJ2" s="3"/>
      <c r="AK2" s="3">
        <v>0</v>
      </c>
      <c r="AL2" s="3">
        <f>AK2-AM2-AN2-AO2-AP2</f>
        <v>0</v>
      </c>
      <c r="AM2" s="3">
        <f>Q2</f>
        <v>0</v>
      </c>
      <c r="AN2" s="3">
        <v>0</v>
      </c>
      <c r="AO2" s="3">
        <f>AE2</f>
        <v>0</v>
      </c>
      <c r="AP2" s="3">
        <f>X2</f>
        <v>0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>
        <v>0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>
        <f>SUM(CB2:CK2)</f>
        <v>0</v>
      </c>
      <c r="CM2" s="3"/>
      <c r="CN2" s="3"/>
      <c r="CO2" s="3"/>
      <c r="CP2" s="3"/>
      <c r="CQ2" s="3"/>
      <c r="CR2" s="3"/>
      <c r="CS2" s="3"/>
      <c r="CT2" s="3">
        <v>-53</v>
      </c>
      <c r="CU2" s="3">
        <v>150</v>
      </c>
      <c r="CV2" s="3">
        <v>97</v>
      </c>
      <c r="CW2" s="3">
        <f>SUM(CS2:CV2)</f>
        <v>194</v>
      </c>
      <c r="CX2" s="3">
        <v>97</v>
      </c>
    </row>
    <row r="3" spans="1:102" x14ac:dyDescent="0.25">
      <c r="A3" t="s">
        <v>100</v>
      </c>
      <c r="B3" t="s">
        <v>101</v>
      </c>
      <c r="C3" t="str">
        <f>VLOOKUP(A3,[1]Key!$A$1:$F$14,3,FALSE)</f>
        <v>Operating</v>
      </c>
      <c r="D3">
        <f>VLOOKUP(A3,[1]Key!$A$1:$F$14,4,FALSE)</f>
        <v>120</v>
      </c>
      <c r="E3" t="s">
        <v>95</v>
      </c>
      <c r="F3" t="s">
        <v>102</v>
      </c>
      <c r="G3" t="s">
        <v>97</v>
      </c>
      <c r="H3" t="s">
        <v>98</v>
      </c>
      <c r="I3" t="s">
        <v>103</v>
      </c>
      <c r="J3" s="1">
        <v>44727</v>
      </c>
      <c r="K3" s="1">
        <v>44734</v>
      </c>
      <c r="L3" s="2">
        <v>64</v>
      </c>
      <c r="M3" s="3">
        <v>96.15</v>
      </c>
      <c r="N3" s="3">
        <v>6025.64</v>
      </c>
      <c r="O3" s="2">
        <v>0</v>
      </c>
      <c r="P3" s="3">
        <v>0</v>
      </c>
      <c r="Q3" s="3">
        <v>0</v>
      </c>
      <c r="R3" s="3"/>
      <c r="S3" s="2"/>
      <c r="T3" s="3"/>
      <c r="U3" s="3"/>
      <c r="V3" s="2"/>
      <c r="W3" s="3"/>
      <c r="X3" s="3"/>
      <c r="Y3" s="2"/>
      <c r="Z3" s="3"/>
      <c r="AA3" s="3"/>
      <c r="AB3" s="3"/>
      <c r="AC3" s="2"/>
      <c r="AD3" s="3"/>
      <c r="AE3" s="3">
        <v>2307.69</v>
      </c>
      <c r="AF3" s="2">
        <v>24</v>
      </c>
      <c r="AG3" s="3">
        <v>96.15</v>
      </c>
      <c r="AH3" s="3"/>
      <c r="AI3" s="2"/>
      <c r="AJ3" s="3"/>
      <c r="AK3" s="3">
        <v>8333.33</v>
      </c>
      <c r="AL3" s="3">
        <f t="shared" ref="AL3:AL16" si="0">AK3-AM3-AN3-AO3-AP3</f>
        <v>6025.6399999999994</v>
      </c>
      <c r="AM3" s="3">
        <f t="shared" ref="AM3:AM16" si="1">Q3</f>
        <v>0</v>
      </c>
      <c r="AN3" s="3">
        <v>0</v>
      </c>
      <c r="AO3" s="3">
        <f t="shared" ref="AO3:AO16" si="2">AE3</f>
        <v>2307.69</v>
      </c>
      <c r="AP3" s="3">
        <f t="shared" ref="AP3:AP16" si="3">X3</f>
        <v>0</v>
      </c>
      <c r="AQ3" s="3"/>
      <c r="AR3" s="3">
        <v>119.72</v>
      </c>
      <c r="AS3" s="3">
        <v>511.92</v>
      </c>
      <c r="AT3" s="3">
        <v>1645.82</v>
      </c>
      <c r="AU3" s="3">
        <v>328.98</v>
      </c>
      <c r="AV3" s="3"/>
      <c r="AW3" s="3">
        <v>0.59</v>
      </c>
      <c r="AX3" s="3">
        <v>518.91999999999996</v>
      </c>
      <c r="AY3" s="3"/>
      <c r="AZ3" s="3">
        <v>3125.95</v>
      </c>
      <c r="BA3" s="3"/>
      <c r="BB3" s="3"/>
      <c r="BC3" s="3"/>
      <c r="BD3" s="3"/>
      <c r="BE3" s="3"/>
      <c r="BF3" s="3">
        <v>3.27</v>
      </c>
      <c r="BG3" s="3">
        <v>72.88</v>
      </c>
      <c r="BH3" s="3">
        <v>0.38</v>
      </c>
      <c r="BI3" s="3"/>
      <c r="BJ3" s="3"/>
      <c r="BK3" s="3"/>
      <c r="BL3" s="3"/>
      <c r="BM3" s="3"/>
      <c r="BN3" s="3"/>
      <c r="BO3" s="3"/>
      <c r="BP3" s="3"/>
      <c r="BQ3" s="3"/>
      <c r="BR3" s="3">
        <v>76.53</v>
      </c>
      <c r="BS3" s="3">
        <v>5130.8500000000004</v>
      </c>
      <c r="BT3" s="3">
        <v>119.72</v>
      </c>
      <c r="BU3" s="3">
        <v>511.92</v>
      </c>
      <c r="BV3" s="3">
        <v>0</v>
      </c>
      <c r="BW3" s="3">
        <v>0</v>
      </c>
      <c r="BX3" s="3">
        <v>28.07</v>
      </c>
      <c r="BY3" s="3">
        <v>0</v>
      </c>
      <c r="BZ3" s="3">
        <v>659.71</v>
      </c>
      <c r="CA3" s="3"/>
      <c r="CB3" s="3">
        <v>13.92</v>
      </c>
      <c r="CC3" s="3">
        <v>343.62</v>
      </c>
      <c r="CD3" s="3">
        <v>1.6</v>
      </c>
      <c r="CE3" s="3"/>
      <c r="CF3" s="3"/>
      <c r="CG3" s="3"/>
      <c r="CH3" s="3">
        <v>1.06</v>
      </c>
      <c r="CI3" s="3">
        <v>23.03</v>
      </c>
      <c r="CJ3" s="3">
        <v>24.76</v>
      </c>
      <c r="CK3" s="3"/>
      <c r="CL3" s="3">
        <f t="shared" ref="CL3:CL16" si="4">SUM(CB3:CK3)</f>
        <v>407.99</v>
      </c>
      <c r="CM3" s="3">
        <v>407.99</v>
      </c>
      <c r="CN3" s="3">
        <v>73.67</v>
      </c>
      <c r="CO3" s="3">
        <v>73.67</v>
      </c>
      <c r="CP3" s="3">
        <v>0</v>
      </c>
      <c r="CQ3" s="3">
        <v>0</v>
      </c>
      <c r="CR3" s="3">
        <v>53</v>
      </c>
      <c r="CS3" s="3">
        <v>53</v>
      </c>
      <c r="CT3" s="3"/>
      <c r="CU3" s="3"/>
      <c r="CV3" s="3"/>
      <c r="CW3" s="3">
        <f t="shared" ref="CW3:CW16" si="5">SUM(CS3:CV3)</f>
        <v>53</v>
      </c>
      <c r="CX3" s="3">
        <v>9527.7000000000007</v>
      </c>
    </row>
    <row r="4" spans="1:102" x14ac:dyDescent="0.25">
      <c r="A4" t="s">
        <v>104</v>
      </c>
      <c r="B4" t="s">
        <v>105</v>
      </c>
      <c r="C4" t="str">
        <f>VLOOKUP(A4,[1]Key!$A$1:$F$14,3,FALSE)</f>
        <v>Clinical</v>
      </c>
      <c r="D4">
        <f>VLOOKUP(A4,[1]Key!$A$1:$F$14,4,FALSE)</f>
        <v>120</v>
      </c>
      <c r="E4" t="s">
        <v>95</v>
      </c>
      <c r="F4" t="s">
        <v>106</v>
      </c>
      <c r="G4" t="s">
        <v>97</v>
      </c>
      <c r="H4" t="s">
        <v>98</v>
      </c>
      <c r="I4" t="s">
        <v>103</v>
      </c>
      <c r="J4" s="1">
        <v>44727</v>
      </c>
      <c r="K4" s="1">
        <v>44734</v>
      </c>
      <c r="L4" s="2">
        <v>88</v>
      </c>
      <c r="M4" s="3">
        <v>43.81</v>
      </c>
      <c r="N4" s="3">
        <v>3796.88</v>
      </c>
      <c r="O4" s="2">
        <v>0</v>
      </c>
      <c r="P4" s="3">
        <v>0</v>
      </c>
      <c r="Q4" s="3">
        <v>0</v>
      </c>
      <c r="R4" s="3"/>
      <c r="S4" s="2"/>
      <c r="T4" s="3"/>
      <c r="U4" s="3"/>
      <c r="V4" s="2"/>
      <c r="W4" s="3"/>
      <c r="X4" s="3"/>
      <c r="Y4" s="2"/>
      <c r="Z4" s="3"/>
      <c r="AA4" s="3"/>
      <c r="AB4" s="3">
        <v>125</v>
      </c>
      <c r="AC4" s="2">
        <v>0</v>
      </c>
      <c r="AD4" s="3">
        <v>0</v>
      </c>
      <c r="AE4" s="3"/>
      <c r="AF4" s="2"/>
      <c r="AG4" s="3"/>
      <c r="AH4" s="3"/>
      <c r="AI4" s="2"/>
      <c r="AJ4" s="3"/>
      <c r="AK4" s="3">
        <v>3921.88</v>
      </c>
      <c r="AL4" s="3">
        <f t="shared" si="0"/>
        <v>3921.88</v>
      </c>
      <c r="AM4" s="3">
        <f t="shared" si="1"/>
        <v>0</v>
      </c>
      <c r="AN4" s="3">
        <v>0</v>
      </c>
      <c r="AO4" s="3">
        <f t="shared" si="2"/>
        <v>0</v>
      </c>
      <c r="AP4" s="3">
        <f t="shared" si="3"/>
        <v>0</v>
      </c>
      <c r="AQ4" s="3"/>
      <c r="AR4" s="3">
        <v>56.79</v>
      </c>
      <c r="AS4" s="3">
        <v>242.84</v>
      </c>
      <c r="AT4" s="3">
        <v>491.33</v>
      </c>
      <c r="AU4" s="3">
        <v>131.19</v>
      </c>
      <c r="AV4" s="3">
        <v>20</v>
      </c>
      <c r="AW4" s="3">
        <v>0.59</v>
      </c>
      <c r="AX4" s="3">
        <v>183.86</v>
      </c>
      <c r="AY4" s="3"/>
      <c r="AZ4" s="3">
        <v>1126.5999999999999</v>
      </c>
      <c r="BA4" s="3"/>
      <c r="BB4" s="3"/>
      <c r="BC4" s="3"/>
      <c r="BD4" s="3">
        <v>313.75</v>
      </c>
      <c r="BE4" s="3"/>
      <c r="BF4" s="3">
        <v>3.27</v>
      </c>
      <c r="BG4" s="3"/>
      <c r="BH4" s="3">
        <v>1.84</v>
      </c>
      <c r="BI4" s="3"/>
      <c r="BJ4" s="3"/>
      <c r="BK4" s="3"/>
      <c r="BL4" s="3"/>
      <c r="BM4" s="3"/>
      <c r="BN4" s="3"/>
      <c r="BO4" s="3"/>
      <c r="BP4" s="3"/>
      <c r="BQ4" s="3"/>
      <c r="BR4" s="3">
        <v>318.86</v>
      </c>
      <c r="BS4" s="3">
        <v>2476.42</v>
      </c>
      <c r="BT4" s="3">
        <v>56.79</v>
      </c>
      <c r="BU4" s="3">
        <v>242.84</v>
      </c>
      <c r="BV4" s="3">
        <v>0</v>
      </c>
      <c r="BW4" s="3">
        <v>0</v>
      </c>
      <c r="BX4" s="3">
        <v>13.31</v>
      </c>
      <c r="BY4" s="3">
        <v>0</v>
      </c>
      <c r="BZ4" s="3">
        <v>312.94</v>
      </c>
      <c r="CA4" s="3">
        <v>156.88</v>
      </c>
      <c r="CB4" s="3">
        <v>13.92</v>
      </c>
      <c r="CC4" s="3"/>
      <c r="CD4" s="3">
        <v>2.34</v>
      </c>
      <c r="CE4" s="3"/>
      <c r="CF4" s="3"/>
      <c r="CG4" s="3"/>
      <c r="CH4" s="3">
        <v>1.06</v>
      </c>
      <c r="CI4" s="3">
        <v>13.26</v>
      </c>
      <c r="CJ4" s="3">
        <v>14.26</v>
      </c>
      <c r="CK4" s="3"/>
      <c r="CL4" s="3">
        <f t="shared" si="4"/>
        <v>44.839999999999996</v>
      </c>
      <c r="CM4" s="3">
        <v>201.72</v>
      </c>
      <c r="CN4" s="3">
        <v>34.67</v>
      </c>
      <c r="CO4" s="3">
        <v>34.67</v>
      </c>
      <c r="CP4" s="3">
        <v>0</v>
      </c>
      <c r="CQ4" s="3">
        <v>0</v>
      </c>
      <c r="CR4" s="3">
        <v>53</v>
      </c>
      <c r="CS4" s="3">
        <v>53</v>
      </c>
      <c r="CT4" s="3"/>
      <c r="CU4" s="3"/>
      <c r="CV4" s="3"/>
      <c r="CW4" s="3">
        <f t="shared" si="5"/>
        <v>53</v>
      </c>
      <c r="CX4" s="3">
        <v>4524.21</v>
      </c>
    </row>
    <row r="5" spans="1:102" x14ac:dyDescent="0.25">
      <c r="A5" t="s">
        <v>107</v>
      </c>
      <c r="B5" t="s">
        <v>108</v>
      </c>
      <c r="C5" t="str">
        <f>VLOOKUP(A5,[1]Key!$A$1:$F$14,3,FALSE)</f>
        <v>MD</v>
      </c>
      <c r="D5">
        <f>VLOOKUP(A5,[1]Key!$A$1:$F$14,4,FALSE)</f>
        <v>110</v>
      </c>
      <c r="E5" t="s">
        <v>95</v>
      </c>
      <c r="F5" t="s">
        <v>96</v>
      </c>
      <c r="G5" t="s">
        <v>97</v>
      </c>
      <c r="H5" t="s">
        <v>98</v>
      </c>
      <c r="I5" t="s">
        <v>103</v>
      </c>
      <c r="J5" s="1">
        <v>44727</v>
      </c>
      <c r="K5" s="1">
        <v>44734</v>
      </c>
      <c r="L5" s="2">
        <v>80</v>
      </c>
      <c r="M5" s="3">
        <v>192.31</v>
      </c>
      <c r="N5" s="3">
        <v>15128.21</v>
      </c>
      <c r="O5" s="2">
        <v>0</v>
      </c>
      <c r="P5" s="3">
        <v>0</v>
      </c>
      <c r="Q5" s="3">
        <v>0</v>
      </c>
      <c r="R5" s="3">
        <v>18750</v>
      </c>
      <c r="S5" s="2">
        <v>0</v>
      </c>
      <c r="T5" s="3">
        <v>0</v>
      </c>
      <c r="U5" s="3"/>
      <c r="V5" s="2"/>
      <c r="W5" s="3"/>
      <c r="X5" s="3">
        <v>25</v>
      </c>
      <c r="Y5" s="2">
        <v>0</v>
      </c>
      <c r="Z5" s="3">
        <v>0</v>
      </c>
      <c r="AA5" s="3">
        <v>42.75</v>
      </c>
      <c r="AB5" s="3"/>
      <c r="AC5" s="2"/>
      <c r="AD5" s="3"/>
      <c r="AE5" s="3"/>
      <c r="AF5" s="2"/>
      <c r="AG5" s="3"/>
      <c r="AH5" s="3">
        <v>1538.46</v>
      </c>
      <c r="AI5" s="2">
        <v>8</v>
      </c>
      <c r="AJ5" s="3">
        <v>192.31</v>
      </c>
      <c r="AK5" s="3">
        <v>35441.67</v>
      </c>
      <c r="AL5" s="3">
        <f t="shared" si="0"/>
        <v>35416.67</v>
      </c>
      <c r="AM5" s="3">
        <f t="shared" si="1"/>
        <v>0</v>
      </c>
      <c r="AN5" s="3">
        <v>0</v>
      </c>
      <c r="AO5" s="3">
        <f t="shared" si="2"/>
        <v>0</v>
      </c>
      <c r="AP5" s="3">
        <f t="shared" si="3"/>
        <v>25</v>
      </c>
      <c r="AQ5" s="3">
        <v>319.14</v>
      </c>
      <c r="AR5" s="3">
        <v>514.16</v>
      </c>
      <c r="AS5" s="3"/>
      <c r="AT5" s="3">
        <v>10900.78</v>
      </c>
      <c r="AU5" s="3">
        <v>1405.31</v>
      </c>
      <c r="AV5" s="3"/>
      <c r="AW5" s="3">
        <v>0.59</v>
      </c>
      <c r="AX5" s="3">
        <v>2451.56</v>
      </c>
      <c r="AY5" s="3"/>
      <c r="AZ5" s="3">
        <v>15591.54</v>
      </c>
      <c r="BA5" s="3"/>
      <c r="BB5" s="3"/>
      <c r="BC5" s="3"/>
      <c r="BD5" s="3">
        <v>1772.97</v>
      </c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>
        <v>1772.97</v>
      </c>
      <c r="BS5" s="3">
        <v>18077.16</v>
      </c>
      <c r="BT5" s="3">
        <v>514.16</v>
      </c>
      <c r="BU5" s="3">
        <v>0</v>
      </c>
      <c r="BV5" s="3">
        <v>0</v>
      </c>
      <c r="BW5" s="3">
        <v>0</v>
      </c>
      <c r="BX5" s="3">
        <v>120.56</v>
      </c>
      <c r="BY5" s="3">
        <v>0</v>
      </c>
      <c r="BZ5" s="3">
        <v>634.72</v>
      </c>
      <c r="CA5" s="3">
        <v>0</v>
      </c>
      <c r="CB5" s="3"/>
      <c r="CC5" s="3"/>
      <c r="CD5" s="3"/>
      <c r="CE5" s="3"/>
      <c r="CF5" s="3"/>
      <c r="CG5" s="3">
        <v>44.55</v>
      </c>
      <c r="CH5" s="3"/>
      <c r="CI5" s="3">
        <v>33.14</v>
      </c>
      <c r="CJ5" s="3">
        <v>28.51</v>
      </c>
      <c r="CK5" s="3"/>
      <c r="CL5" s="3">
        <f t="shared" si="4"/>
        <v>106.2</v>
      </c>
      <c r="CM5" s="3">
        <v>106.2</v>
      </c>
      <c r="CN5" s="3">
        <v>313.08</v>
      </c>
      <c r="CO5" s="3">
        <v>313.08</v>
      </c>
      <c r="CP5" s="3">
        <v>0</v>
      </c>
      <c r="CQ5" s="3">
        <v>0</v>
      </c>
      <c r="CR5" s="3">
        <v>53</v>
      </c>
      <c r="CS5" s="3">
        <v>53</v>
      </c>
      <c r="CT5" s="3"/>
      <c r="CU5" s="3"/>
      <c r="CV5" s="3"/>
      <c r="CW5" s="3">
        <f t="shared" si="5"/>
        <v>53</v>
      </c>
      <c r="CX5" s="3">
        <v>36548.67</v>
      </c>
    </row>
    <row r="6" spans="1:102" x14ac:dyDescent="0.25">
      <c r="A6" t="s">
        <v>109</v>
      </c>
      <c r="B6" t="s">
        <v>110</v>
      </c>
      <c r="C6" t="str">
        <f>VLOOKUP(A6,[1]Key!$A$1:$F$14,3,FALSE)</f>
        <v>MD</v>
      </c>
      <c r="D6">
        <f>VLOOKUP(A6,[1]Key!$A$1:$F$14,4,FALSE)</f>
        <v>110</v>
      </c>
      <c r="E6" t="s">
        <v>95</v>
      </c>
      <c r="F6" t="s">
        <v>96</v>
      </c>
      <c r="G6" t="s">
        <v>97</v>
      </c>
      <c r="H6" t="s">
        <v>98</v>
      </c>
      <c r="I6" t="s">
        <v>103</v>
      </c>
      <c r="J6" s="1">
        <v>44727</v>
      </c>
      <c r="K6" s="1">
        <v>44734</v>
      </c>
      <c r="L6" s="2">
        <v>88</v>
      </c>
      <c r="M6" s="3">
        <v>144.22999999999999</v>
      </c>
      <c r="N6" s="3">
        <v>12500</v>
      </c>
      <c r="O6" s="2">
        <v>0</v>
      </c>
      <c r="P6" s="3">
        <v>0</v>
      </c>
      <c r="Q6" s="3">
        <v>0</v>
      </c>
      <c r="R6" s="3"/>
      <c r="S6" s="2"/>
      <c r="T6" s="3"/>
      <c r="U6" s="3"/>
      <c r="V6" s="2"/>
      <c r="W6" s="3"/>
      <c r="X6" s="3">
        <v>25</v>
      </c>
      <c r="Y6" s="2">
        <v>0</v>
      </c>
      <c r="Z6" s="3">
        <v>0</v>
      </c>
      <c r="AA6" s="3">
        <v>42.75</v>
      </c>
      <c r="AB6" s="3"/>
      <c r="AC6" s="2"/>
      <c r="AD6" s="3"/>
      <c r="AE6" s="3"/>
      <c r="AF6" s="2"/>
      <c r="AG6" s="3"/>
      <c r="AH6" s="3"/>
      <c r="AI6" s="2"/>
      <c r="AJ6" s="3"/>
      <c r="AK6" s="3">
        <v>12525</v>
      </c>
      <c r="AL6" s="3">
        <f t="shared" si="0"/>
        <v>12500</v>
      </c>
      <c r="AM6" s="3">
        <f t="shared" si="1"/>
        <v>0</v>
      </c>
      <c r="AN6" s="3">
        <v>0</v>
      </c>
      <c r="AO6" s="3">
        <f t="shared" si="2"/>
        <v>0</v>
      </c>
      <c r="AP6" s="3">
        <f t="shared" si="3"/>
        <v>25</v>
      </c>
      <c r="AQ6" s="3"/>
      <c r="AR6" s="3">
        <v>174.23</v>
      </c>
      <c r="AS6" s="3">
        <v>744.96</v>
      </c>
      <c r="AT6" s="3">
        <v>2621.94</v>
      </c>
      <c r="AU6" s="3"/>
      <c r="AV6" s="3"/>
      <c r="AW6" s="3">
        <v>0.59</v>
      </c>
      <c r="AX6" s="3">
        <v>774.3</v>
      </c>
      <c r="AY6" s="3"/>
      <c r="AZ6" s="3">
        <v>4316.0200000000004</v>
      </c>
      <c r="BA6" s="3">
        <v>10</v>
      </c>
      <c r="BB6" s="3">
        <v>280</v>
      </c>
      <c r="BC6" s="3">
        <v>290</v>
      </c>
      <c r="BD6" s="3">
        <v>860</v>
      </c>
      <c r="BE6" s="3"/>
      <c r="BF6" s="3"/>
      <c r="BG6" s="3"/>
      <c r="BH6" s="3"/>
      <c r="BI6" s="3"/>
      <c r="BJ6" s="3"/>
      <c r="BK6" s="3">
        <v>217.39</v>
      </c>
      <c r="BL6" s="3">
        <v>29.89</v>
      </c>
      <c r="BM6" s="3"/>
      <c r="BN6" s="3"/>
      <c r="BO6" s="3"/>
      <c r="BP6" s="3">
        <v>21</v>
      </c>
      <c r="BQ6" s="3"/>
      <c r="BR6" s="3">
        <v>1128.28</v>
      </c>
      <c r="BS6" s="3">
        <v>6790.7</v>
      </c>
      <c r="BT6" s="3">
        <v>174.23</v>
      </c>
      <c r="BU6" s="3">
        <v>744.96</v>
      </c>
      <c r="BV6" s="3">
        <v>0</v>
      </c>
      <c r="BW6" s="3">
        <v>0</v>
      </c>
      <c r="BX6" s="3">
        <v>40.85</v>
      </c>
      <c r="BY6" s="3">
        <v>0</v>
      </c>
      <c r="BZ6" s="3">
        <v>960.04</v>
      </c>
      <c r="CA6" s="3">
        <v>501.71</v>
      </c>
      <c r="CB6" s="3">
        <v>114.35</v>
      </c>
      <c r="CC6" s="3">
        <v>1380</v>
      </c>
      <c r="CD6" s="3">
        <v>12.96</v>
      </c>
      <c r="CE6" s="3"/>
      <c r="CF6" s="3"/>
      <c r="CG6" s="3">
        <v>44.55</v>
      </c>
      <c r="CH6" s="3"/>
      <c r="CI6" s="3">
        <v>33.14</v>
      </c>
      <c r="CJ6" s="3">
        <v>28.51</v>
      </c>
      <c r="CK6" s="3"/>
      <c r="CL6" s="3">
        <f t="shared" si="4"/>
        <v>1613.51</v>
      </c>
      <c r="CM6" s="3">
        <v>2115.2199999999998</v>
      </c>
      <c r="CN6" s="3">
        <v>110.5</v>
      </c>
      <c r="CO6" s="3">
        <v>110.5</v>
      </c>
      <c r="CP6" s="3">
        <v>0</v>
      </c>
      <c r="CQ6" s="3">
        <v>0</v>
      </c>
      <c r="CR6" s="3">
        <v>53</v>
      </c>
      <c r="CS6" s="3">
        <v>53</v>
      </c>
      <c r="CT6" s="3"/>
      <c r="CU6" s="3"/>
      <c r="CV6" s="3"/>
      <c r="CW6" s="3">
        <f t="shared" si="5"/>
        <v>53</v>
      </c>
      <c r="CX6" s="3">
        <v>15763.76</v>
      </c>
    </row>
    <row r="7" spans="1:102" x14ac:dyDescent="0.25">
      <c r="A7" t="s">
        <v>111</v>
      </c>
      <c r="B7" t="s">
        <v>112</v>
      </c>
      <c r="C7" t="str">
        <f>VLOOKUP(A7,[1]Key!$A$1:$F$14,3,FALSE)</f>
        <v>ASC</v>
      </c>
      <c r="D7">
        <f>VLOOKUP(A7,[1]Key!$A$1:$F$14,4,FALSE)</f>
        <v>120</v>
      </c>
      <c r="E7" t="s">
        <v>95</v>
      </c>
      <c r="F7" t="s">
        <v>106</v>
      </c>
      <c r="G7" t="s">
        <v>97</v>
      </c>
      <c r="H7" t="s">
        <v>98</v>
      </c>
      <c r="I7" t="s">
        <v>103</v>
      </c>
      <c r="J7" s="1">
        <v>44727</v>
      </c>
      <c r="K7" s="1">
        <v>44734</v>
      </c>
      <c r="L7" s="2">
        <v>64</v>
      </c>
      <c r="M7" s="3">
        <v>65.84</v>
      </c>
      <c r="N7" s="3">
        <v>4125.83</v>
      </c>
      <c r="O7" s="2">
        <v>0</v>
      </c>
      <c r="P7" s="3">
        <v>0</v>
      </c>
      <c r="Q7" s="3">
        <v>0</v>
      </c>
      <c r="R7" s="3"/>
      <c r="S7" s="2"/>
      <c r="T7" s="3"/>
      <c r="U7" s="3"/>
      <c r="V7" s="2"/>
      <c r="W7" s="3"/>
      <c r="X7" s="3"/>
      <c r="Y7" s="2"/>
      <c r="Z7" s="3"/>
      <c r="AA7" s="3"/>
      <c r="AB7" s="3">
        <v>125</v>
      </c>
      <c r="AC7" s="2">
        <v>0</v>
      </c>
      <c r="AD7" s="3">
        <v>0</v>
      </c>
      <c r="AE7" s="3">
        <v>1580.1</v>
      </c>
      <c r="AF7" s="2">
        <v>24</v>
      </c>
      <c r="AG7" s="3">
        <v>65.84</v>
      </c>
      <c r="AH7" s="3"/>
      <c r="AI7" s="2"/>
      <c r="AJ7" s="3"/>
      <c r="AK7" s="3">
        <v>5830.93</v>
      </c>
      <c r="AL7" s="3">
        <f t="shared" si="0"/>
        <v>4250.83</v>
      </c>
      <c r="AM7" s="3">
        <f t="shared" si="1"/>
        <v>0</v>
      </c>
      <c r="AN7" s="3">
        <v>0</v>
      </c>
      <c r="AO7" s="3">
        <f t="shared" si="2"/>
        <v>1580.1</v>
      </c>
      <c r="AP7" s="3">
        <f t="shared" si="3"/>
        <v>0</v>
      </c>
      <c r="AQ7" s="3"/>
      <c r="AR7" s="3">
        <v>83.95</v>
      </c>
      <c r="AS7" s="3">
        <v>358.94</v>
      </c>
      <c r="AT7" s="3">
        <v>1003.07</v>
      </c>
      <c r="AU7" s="3"/>
      <c r="AV7" s="3">
        <v>29.74</v>
      </c>
      <c r="AW7" s="3">
        <v>0.59</v>
      </c>
      <c r="AX7" s="3">
        <v>335.89</v>
      </c>
      <c r="AY7" s="3"/>
      <c r="AZ7" s="3">
        <v>1812.18</v>
      </c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>
        <v>41.66</v>
      </c>
      <c r="BM7" s="3"/>
      <c r="BN7" s="3"/>
      <c r="BO7" s="3">
        <v>5</v>
      </c>
      <c r="BP7" s="3">
        <v>3.43</v>
      </c>
      <c r="BQ7" s="3"/>
      <c r="BR7" s="3">
        <v>50.09</v>
      </c>
      <c r="BS7" s="3">
        <v>3968.66</v>
      </c>
      <c r="BT7" s="3">
        <v>83.95</v>
      </c>
      <c r="BU7" s="3">
        <v>358.94</v>
      </c>
      <c r="BV7" s="3">
        <v>0</v>
      </c>
      <c r="BW7" s="3">
        <v>0</v>
      </c>
      <c r="BX7" s="3">
        <v>19.68</v>
      </c>
      <c r="BY7" s="3">
        <v>0</v>
      </c>
      <c r="BZ7" s="3">
        <v>462.57</v>
      </c>
      <c r="CA7" s="3"/>
      <c r="CB7" s="3"/>
      <c r="CC7" s="3"/>
      <c r="CD7" s="3"/>
      <c r="CE7" s="3"/>
      <c r="CF7" s="3"/>
      <c r="CG7" s="3"/>
      <c r="CH7" s="3">
        <v>1.06</v>
      </c>
      <c r="CI7" s="3">
        <v>20.170000000000002</v>
      </c>
      <c r="CJ7" s="3">
        <v>21.69</v>
      </c>
      <c r="CK7" s="3"/>
      <c r="CL7" s="3">
        <f t="shared" si="4"/>
        <v>42.92</v>
      </c>
      <c r="CM7" s="3">
        <v>42.92</v>
      </c>
      <c r="CN7" s="3">
        <v>51.55</v>
      </c>
      <c r="CO7" s="3">
        <v>51.55</v>
      </c>
      <c r="CP7" s="3">
        <v>0</v>
      </c>
      <c r="CQ7" s="3">
        <v>0</v>
      </c>
      <c r="CR7" s="3">
        <v>53</v>
      </c>
      <c r="CS7" s="3">
        <v>53</v>
      </c>
      <c r="CT7" s="3"/>
      <c r="CU7" s="3"/>
      <c r="CV7" s="3"/>
      <c r="CW7" s="3">
        <f t="shared" si="5"/>
        <v>53</v>
      </c>
      <c r="CX7" s="3">
        <v>6440.97</v>
      </c>
    </row>
    <row r="8" spans="1:102" x14ac:dyDescent="0.25">
      <c r="A8" t="s">
        <v>93</v>
      </c>
      <c r="B8" t="s">
        <v>94</v>
      </c>
      <c r="C8" t="str">
        <f>VLOOKUP(A8,[1]Key!$A$1:$F$14,3,FALSE)</f>
        <v>MD</v>
      </c>
      <c r="D8">
        <f>VLOOKUP(A8,[1]Key!$A$1:$F$14,4,FALSE)</f>
        <v>110</v>
      </c>
      <c r="E8" t="s">
        <v>95</v>
      </c>
      <c r="F8" t="s">
        <v>96</v>
      </c>
      <c r="G8" t="s">
        <v>97</v>
      </c>
      <c r="H8" t="s">
        <v>98</v>
      </c>
      <c r="I8" t="s">
        <v>103</v>
      </c>
      <c r="J8" s="1">
        <v>44727</v>
      </c>
      <c r="K8" s="1">
        <v>44734</v>
      </c>
      <c r="L8" s="2">
        <v>88</v>
      </c>
      <c r="M8" s="3">
        <v>599.17999999999995</v>
      </c>
      <c r="N8" s="3">
        <v>51929.17</v>
      </c>
      <c r="O8" s="2">
        <v>0</v>
      </c>
      <c r="P8" s="3">
        <v>0</v>
      </c>
      <c r="Q8" s="3">
        <v>0</v>
      </c>
      <c r="R8" s="3"/>
      <c r="S8" s="2"/>
      <c r="T8" s="3"/>
      <c r="U8" s="3"/>
      <c r="V8" s="2"/>
      <c r="W8" s="3"/>
      <c r="X8" s="3"/>
      <c r="Y8" s="2"/>
      <c r="Z8" s="3"/>
      <c r="AA8" s="3">
        <v>71.25</v>
      </c>
      <c r="AB8" s="3"/>
      <c r="AC8" s="2"/>
      <c r="AD8" s="3"/>
      <c r="AE8" s="3"/>
      <c r="AF8" s="2"/>
      <c r="AG8" s="3"/>
      <c r="AH8" s="3"/>
      <c r="AI8" s="2"/>
      <c r="AJ8" s="3"/>
      <c r="AK8" s="3">
        <v>51929.17</v>
      </c>
      <c r="AL8" s="3">
        <f t="shared" si="0"/>
        <v>51929.17</v>
      </c>
      <c r="AM8" s="3">
        <f t="shared" si="1"/>
        <v>0</v>
      </c>
      <c r="AN8" s="3">
        <v>0</v>
      </c>
      <c r="AO8" s="3">
        <f t="shared" si="2"/>
        <v>0</v>
      </c>
      <c r="AP8" s="3">
        <f t="shared" si="3"/>
        <v>0</v>
      </c>
      <c r="AQ8" s="3">
        <v>466.94</v>
      </c>
      <c r="AR8" s="3">
        <v>752.28</v>
      </c>
      <c r="AS8" s="3"/>
      <c r="AT8" s="3">
        <v>17452.96</v>
      </c>
      <c r="AU8" s="3">
        <v>2183.0300000000002</v>
      </c>
      <c r="AV8" s="3"/>
      <c r="AW8" s="3">
        <v>0.59</v>
      </c>
      <c r="AX8" s="3">
        <v>5389.4</v>
      </c>
      <c r="AY8" s="3"/>
      <c r="AZ8" s="3">
        <v>26245.200000000001</v>
      </c>
      <c r="BA8" s="3"/>
      <c r="BB8" s="3"/>
      <c r="BC8" s="3"/>
      <c r="BD8" s="3"/>
      <c r="BE8" s="3">
        <v>4.16</v>
      </c>
      <c r="BF8" s="3"/>
      <c r="BG8" s="3"/>
      <c r="BH8" s="3"/>
      <c r="BI8" s="3"/>
      <c r="BJ8" s="3"/>
      <c r="BK8" s="3"/>
      <c r="BL8" s="3">
        <v>118.93</v>
      </c>
      <c r="BM8" s="3">
        <v>25.03</v>
      </c>
      <c r="BN8" s="3"/>
      <c r="BO8" s="3"/>
      <c r="BP8" s="3"/>
      <c r="BQ8" s="3"/>
      <c r="BR8" s="3">
        <v>148.12</v>
      </c>
      <c r="BS8" s="3">
        <v>25535.85</v>
      </c>
      <c r="BT8" s="3">
        <v>752.28</v>
      </c>
      <c r="BU8" s="3">
        <v>0</v>
      </c>
      <c r="BV8" s="3">
        <v>0</v>
      </c>
      <c r="BW8" s="3">
        <v>0</v>
      </c>
      <c r="BX8" s="3">
        <v>176.39</v>
      </c>
      <c r="BY8" s="3">
        <v>0</v>
      </c>
      <c r="BZ8" s="3">
        <v>928.67</v>
      </c>
      <c r="CA8" s="3"/>
      <c r="CB8" s="3">
        <v>114.35</v>
      </c>
      <c r="CC8" s="3">
        <v>1520</v>
      </c>
      <c r="CD8" s="3"/>
      <c r="CE8" s="3"/>
      <c r="CF8" s="3"/>
      <c r="CG8" s="3">
        <v>44.55</v>
      </c>
      <c r="CH8" s="3"/>
      <c r="CI8" s="3">
        <v>33.14</v>
      </c>
      <c r="CJ8" s="3">
        <v>28.51</v>
      </c>
      <c r="CK8" s="3">
        <v>17.45</v>
      </c>
      <c r="CL8" s="3">
        <f t="shared" si="4"/>
        <v>1758</v>
      </c>
      <c r="CM8" s="3">
        <v>1758</v>
      </c>
      <c r="CN8" s="3">
        <v>459.05</v>
      </c>
      <c r="CO8" s="3">
        <v>459.05</v>
      </c>
      <c r="CP8" s="3">
        <v>0</v>
      </c>
      <c r="CQ8" s="3">
        <v>0</v>
      </c>
      <c r="CR8" s="3">
        <v>53</v>
      </c>
      <c r="CS8" s="3">
        <v>53</v>
      </c>
      <c r="CT8" s="3"/>
      <c r="CU8" s="3"/>
      <c r="CV8" s="3"/>
      <c r="CW8" s="3">
        <f t="shared" si="5"/>
        <v>53</v>
      </c>
      <c r="CX8" s="3">
        <v>55127.89</v>
      </c>
    </row>
    <row r="9" spans="1:102" x14ac:dyDescent="0.25">
      <c r="A9" t="s">
        <v>93</v>
      </c>
      <c r="B9" t="s">
        <v>94</v>
      </c>
      <c r="C9" t="str">
        <f>VLOOKUP(A9,[1]Key!$A$1:$F$14,3,FALSE)</f>
        <v>MD</v>
      </c>
      <c r="D9">
        <f>VLOOKUP(A9,[1]Key!$A$1:$F$14,4,FALSE)</f>
        <v>110</v>
      </c>
      <c r="E9" t="s">
        <v>95</v>
      </c>
      <c r="F9" t="s">
        <v>96</v>
      </c>
      <c r="G9" t="s">
        <v>97</v>
      </c>
      <c r="H9" t="s">
        <v>98</v>
      </c>
      <c r="I9" t="s">
        <v>99</v>
      </c>
      <c r="J9" s="1">
        <v>44727</v>
      </c>
      <c r="K9" s="1">
        <v>44741</v>
      </c>
      <c r="L9" s="2">
        <v>0</v>
      </c>
      <c r="M9" s="3">
        <v>599.17999999999995</v>
      </c>
      <c r="N9" s="3">
        <v>0</v>
      </c>
      <c r="O9" s="2">
        <v>0</v>
      </c>
      <c r="P9" s="3">
        <v>0</v>
      </c>
      <c r="Q9" s="3">
        <v>0</v>
      </c>
      <c r="R9" s="3"/>
      <c r="S9" s="2"/>
      <c r="T9" s="3"/>
      <c r="U9" s="3"/>
      <c r="V9" s="2"/>
      <c r="W9" s="3"/>
      <c r="X9" s="3"/>
      <c r="Y9" s="2"/>
      <c r="Z9" s="3"/>
      <c r="AA9" s="3"/>
      <c r="AB9" s="3"/>
      <c r="AC9" s="2"/>
      <c r="AD9" s="3"/>
      <c r="AE9" s="3"/>
      <c r="AF9" s="2"/>
      <c r="AG9" s="3"/>
      <c r="AH9" s="3"/>
      <c r="AI9" s="2"/>
      <c r="AJ9" s="3"/>
      <c r="AK9" s="3">
        <v>0</v>
      </c>
      <c r="AL9" s="3">
        <f t="shared" si="0"/>
        <v>0</v>
      </c>
      <c r="AM9" s="3">
        <f t="shared" si="1"/>
        <v>0</v>
      </c>
      <c r="AN9" s="3">
        <v>0</v>
      </c>
      <c r="AO9" s="3">
        <f t="shared" si="2"/>
        <v>0</v>
      </c>
      <c r="AP9" s="3">
        <f t="shared" si="3"/>
        <v>0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>
        <v>0</v>
      </c>
      <c r="BT9" s="3"/>
      <c r="BU9" s="3"/>
      <c r="BV9" s="3"/>
      <c r="BW9" s="3"/>
      <c r="BX9" s="3"/>
      <c r="BY9" s="3">
        <v>0</v>
      </c>
      <c r="BZ9" s="3">
        <v>0</v>
      </c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>
        <f t="shared" si="4"/>
        <v>0</v>
      </c>
      <c r="CM9" s="3"/>
      <c r="CN9" s="3"/>
      <c r="CO9" s="3"/>
      <c r="CP9" s="3">
        <v>0</v>
      </c>
      <c r="CQ9" s="3">
        <v>0</v>
      </c>
      <c r="CR9" s="3">
        <v>53</v>
      </c>
      <c r="CS9" s="3">
        <v>53</v>
      </c>
      <c r="CT9" s="3"/>
      <c r="CU9" s="3"/>
      <c r="CV9" s="3"/>
      <c r="CW9" s="3">
        <f t="shared" si="5"/>
        <v>53</v>
      </c>
      <c r="CX9" s="3">
        <v>53</v>
      </c>
    </row>
    <row r="10" spans="1:102" x14ac:dyDescent="0.25">
      <c r="A10" t="s">
        <v>113</v>
      </c>
      <c r="B10" t="s">
        <v>114</v>
      </c>
      <c r="C10" t="str">
        <f>VLOOKUP(A10,[1]Key!$A$1:$F$14,3,FALSE)</f>
        <v>Operating</v>
      </c>
      <c r="D10">
        <f>VLOOKUP(A10,[1]Key!$A$1:$F$14,4,FALSE)</f>
        <v>120</v>
      </c>
      <c r="E10" t="s">
        <v>95</v>
      </c>
      <c r="F10" t="s">
        <v>115</v>
      </c>
      <c r="G10" t="s">
        <v>97</v>
      </c>
      <c r="H10" t="s">
        <v>98</v>
      </c>
      <c r="I10" t="s">
        <v>103</v>
      </c>
      <c r="J10" s="1">
        <v>44727</v>
      </c>
      <c r="K10" s="1">
        <v>44734</v>
      </c>
      <c r="L10" s="2">
        <v>88</v>
      </c>
      <c r="M10" s="3">
        <v>80.52</v>
      </c>
      <c r="N10" s="3">
        <v>6978.13</v>
      </c>
      <c r="O10" s="2">
        <v>0</v>
      </c>
      <c r="P10" s="3">
        <v>0</v>
      </c>
      <c r="Q10" s="3">
        <v>0</v>
      </c>
      <c r="R10" s="3"/>
      <c r="S10" s="2"/>
      <c r="T10" s="3"/>
      <c r="U10" s="3"/>
      <c r="V10" s="2"/>
      <c r="W10" s="3"/>
      <c r="X10" s="3"/>
      <c r="Y10" s="2"/>
      <c r="Z10" s="3"/>
      <c r="AA10" s="3"/>
      <c r="AB10" s="3">
        <v>125</v>
      </c>
      <c r="AC10" s="2">
        <v>0</v>
      </c>
      <c r="AD10" s="3">
        <v>0</v>
      </c>
      <c r="AE10" s="3"/>
      <c r="AF10" s="2"/>
      <c r="AG10" s="3"/>
      <c r="AH10" s="3"/>
      <c r="AI10" s="2"/>
      <c r="AJ10" s="3"/>
      <c r="AK10" s="3">
        <v>7103.13</v>
      </c>
      <c r="AL10" s="3">
        <f t="shared" si="0"/>
        <v>7103.13</v>
      </c>
      <c r="AM10" s="3">
        <f t="shared" si="1"/>
        <v>0</v>
      </c>
      <c r="AN10" s="3">
        <v>0</v>
      </c>
      <c r="AO10" s="3">
        <f t="shared" si="2"/>
        <v>0</v>
      </c>
      <c r="AP10" s="3">
        <f t="shared" si="3"/>
        <v>0</v>
      </c>
      <c r="AQ10" s="3"/>
      <c r="AR10" s="3">
        <v>101.62</v>
      </c>
      <c r="AS10" s="3">
        <v>434.52</v>
      </c>
      <c r="AT10" s="3">
        <v>445.9</v>
      </c>
      <c r="AU10" s="3"/>
      <c r="AV10" s="3"/>
      <c r="AW10" s="3">
        <v>0.59</v>
      </c>
      <c r="AX10" s="3">
        <v>374.61</v>
      </c>
      <c r="AY10" s="3"/>
      <c r="AZ10" s="3">
        <v>1357.24</v>
      </c>
      <c r="BA10" s="3"/>
      <c r="BB10" s="3"/>
      <c r="BC10" s="3"/>
      <c r="BD10" s="3">
        <v>710.31</v>
      </c>
      <c r="BE10" s="3"/>
      <c r="BF10" s="3"/>
      <c r="BG10" s="3"/>
      <c r="BH10" s="3"/>
      <c r="BI10" s="3"/>
      <c r="BJ10" s="3">
        <v>83.15</v>
      </c>
      <c r="BK10" s="3"/>
      <c r="BL10" s="3"/>
      <c r="BM10" s="3"/>
      <c r="BN10" s="3"/>
      <c r="BO10" s="3"/>
      <c r="BP10" s="3"/>
      <c r="BQ10" s="3">
        <v>11.62</v>
      </c>
      <c r="BR10" s="3">
        <v>805.08</v>
      </c>
      <c r="BS10" s="3">
        <v>4940.8100000000004</v>
      </c>
      <c r="BT10" s="3">
        <v>101.62</v>
      </c>
      <c r="BU10" s="3">
        <v>434.52</v>
      </c>
      <c r="BV10" s="3">
        <v>0</v>
      </c>
      <c r="BW10" s="3">
        <v>0</v>
      </c>
      <c r="BX10" s="3">
        <v>23.83</v>
      </c>
      <c r="BY10" s="3">
        <v>0</v>
      </c>
      <c r="BZ10" s="3">
        <v>559.97</v>
      </c>
      <c r="CA10" s="3">
        <v>284.13</v>
      </c>
      <c r="CB10" s="3"/>
      <c r="CC10" s="3"/>
      <c r="CD10" s="3"/>
      <c r="CE10" s="3"/>
      <c r="CF10" s="3">
        <v>37.25</v>
      </c>
      <c r="CG10" s="3"/>
      <c r="CH10" s="3">
        <v>1.06</v>
      </c>
      <c r="CI10" s="3">
        <v>24.31</v>
      </c>
      <c r="CJ10" s="3">
        <v>26.13</v>
      </c>
      <c r="CK10" s="3">
        <v>5.83</v>
      </c>
      <c r="CL10" s="3">
        <f t="shared" si="4"/>
        <v>94.58</v>
      </c>
      <c r="CM10" s="3">
        <v>378.71</v>
      </c>
      <c r="CN10" s="3">
        <v>62.79</v>
      </c>
      <c r="CO10" s="3">
        <v>62.79</v>
      </c>
      <c r="CP10" s="3">
        <v>0</v>
      </c>
      <c r="CQ10" s="3">
        <v>0</v>
      </c>
      <c r="CR10" s="3">
        <v>53</v>
      </c>
      <c r="CS10" s="3">
        <v>53</v>
      </c>
      <c r="CT10" s="3"/>
      <c r="CU10" s="3"/>
      <c r="CV10" s="3"/>
      <c r="CW10" s="3">
        <f t="shared" si="5"/>
        <v>53</v>
      </c>
      <c r="CX10" s="3">
        <v>8157.6</v>
      </c>
    </row>
    <row r="11" spans="1:102" x14ac:dyDescent="0.25">
      <c r="A11" t="s">
        <v>116</v>
      </c>
      <c r="B11" t="s">
        <v>117</v>
      </c>
      <c r="C11" t="str">
        <f>VLOOKUP(A11,[1]Key!$A$1:$F$14,3,FALSE)</f>
        <v>Clinical</v>
      </c>
      <c r="D11">
        <f>VLOOKUP(A11,[1]Key!$A$1:$F$14,4,FALSE)</f>
        <v>120</v>
      </c>
      <c r="E11" t="s">
        <v>95</v>
      </c>
      <c r="F11" t="s">
        <v>106</v>
      </c>
      <c r="G11" t="s">
        <v>97</v>
      </c>
      <c r="H11" t="s">
        <v>98</v>
      </c>
      <c r="I11" t="s">
        <v>103</v>
      </c>
      <c r="J11" s="1">
        <v>44727</v>
      </c>
      <c r="K11" s="1">
        <v>44734</v>
      </c>
      <c r="L11" s="2">
        <v>88</v>
      </c>
      <c r="M11" s="3">
        <v>44.71</v>
      </c>
      <c r="N11" s="3">
        <v>3875</v>
      </c>
      <c r="O11" s="2">
        <v>0</v>
      </c>
      <c r="P11" s="3">
        <v>0</v>
      </c>
      <c r="Q11" s="3">
        <v>0</v>
      </c>
      <c r="R11" s="3"/>
      <c r="S11" s="2"/>
      <c r="T11" s="3"/>
      <c r="U11" s="3"/>
      <c r="V11" s="2"/>
      <c r="W11" s="3"/>
      <c r="X11" s="3"/>
      <c r="Y11" s="2"/>
      <c r="Z11" s="3"/>
      <c r="AA11" s="3"/>
      <c r="AB11" s="3"/>
      <c r="AC11" s="2"/>
      <c r="AD11" s="3"/>
      <c r="AE11" s="3"/>
      <c r="AF11" s="2"/>
      <c r="AG11" s="3"/>
      <c r="AH11" s="3"/>
      <c r="AI11" s="2"/>
      <c r="AJ11" s="3"/>
      <c r="AK11" s="3">
        <v>3875</v>
      </c>
      <c r="AL11" s="3">
        <f t="shared" si="0"/>
        <v>3875</v>
      </c>
      <c r="AM11" s="3">
        <f t="shared" si="1"/>
        <v>0</v>
      </c>
      <c r="AN11" s="3">
        <v>0</v>
      </c>
      <c r="AO11" s="3">
        <f t="shared" si="2"/>
        <v>0</v>
      </c>
      <c r="AP11" s="3">
        <f t="shared" si="3"/>
        <v>0</v>
      </c>
      <c r="AQ11" s="3"/>
      <c r="AR11" s="3">
        <v>51.91</v>
      </c>
      <c r="AS11" s="3">
        <v>221.95</v>
      </c>
      <c r="AT11" s="3">
        <v>452.13</v>
      </c>
      <c r="AU11" s="3">
        <v>123.62</v>
      </c>
      <c r="AV11" s="3">
        <v>19.760000000000002</v>
      </c>
      <c r="AW11" s="3">
        <v>0.59</v>
      </c>
      <c r="AX11" s="3">
        <v>173.43</v>
      </c>
      <c r="AY11" s="3"/>
      <c r="AZ11" s="3">
        <v>1043.3900000000001</v>
      </c>
      <c r="BA11" s="3"/>
      <c r="BB11" s="3">
        <v>200</v>
      </c>
      <c r="BC11" s="3">
        <v>200</v>
      </c>
      <c r="BD11" s="3">
        <v>155</v>
      </c>
      <c r="BE11" s="3"/>
      <c r="BF11" s="3"/>
      <c r="BG11" s="3">
        <v>66.98</v>
      </c>
      <c r="BH11" s="3">
        <v>0.38</v>
      </c>
      <c r="BI11" s="3"/>
      <c r="BJ11" s="3">
        <v>12.61</v>
      </c>
      <c r="BK11" s="3"/>
      <c r="BL11" s="3">
        <v>15.22</v>
      </c>
      <c r="BM11" s="3"/>
      <c r="BN11" s="3"/>
      <c r="BO11" s="3"/>
      <c r="BP11" s="3"/>
      <c r="BQ11" s="3"/>
      <c r="BR11" s="3">
        <v>250.19</v>
      </c>
      <c r="BS11" s="3">
        <v>2381.42</v>
      </c>
      <c r="BT11" s="3">
        <v>51.91</v>
      </c>
      <c r="BU11" s="3">
        <v>221.95</v>
      </c>
      <c r="BV11" s="3">
        <v>0</v>
      </c>
      <c r="BW11" s="3">
        <v>0</v>
      </c>
      <c r="BX11" s="3">
        <v>12.17</v>
      </c>
      <c r="BY11" s="3">
        <v>0</v>
      </c>
      <c r="BZ11" s="3">
        <v>286.02999999999997</v>
      </c>
      <c r="CA11" s="3">
        <v>155</v>
      </c>
      <c r="CB11" s="3"/>
      <c r="CC11" s="3">
        <v>327.02</v>
      </c>
      <c r="CD11" s="3">
        <v>1.6</v>
      </c>
      <c r="CE11" s="3"/>
      <c r="CF11" s="3">
        <v>16.22</v>
      </c>
      <c r="CG11" s="3"/>
      <c r="CH11" s="3">
        <v>1.06</v>
      </c>
      <c r="CI11" s="3">
        <v>13.7</v>
      </c>
      <c r="CJ11" s="3">
        <v>14.73</v>
      </c>
      <c r="CK11" s="3"/>
      <c r="CL11" s="3">
        <f t="shared" si="4"/>
        <v>374.33000000000004</v>
      </c>
      <c r="CM11" s="3">
        <v>529.33000000000004</v>
      </c>
      <c r="CN11" s="3">
        <v>34.26</v>
      </c>
      <c r="CO11" s="3">
        <v>34.26</v>
      </c>
      <c r="CP11" s="3">
        <v>0</v>
      </c>
      <c r="CQ11" s="3">
        <v>0</v>
      </c>
      <c r="CR11" s="3">
        <v>53</v>
      </c>
      <c r="CS11" s="3">
        <v>53</v>
      </c>
      <c r="CT11" s="3"/>
      <c r="CU11" s="3"/>
      <c r="CV11" s="3"/>
      <c r="CW11" s="3">
        <f t="shared" si="5"/>
        <v>53</v>
      </c>
      <c r="CX11" s="3">
        <v>4777.62</v>
      </c>
    </row>
    <row r="12" spans="1:102" x14ac:dyDescent="0.25">
      <c r="A12" t="s">
        <v>118</v>
      </c>
      <c r="B12" t="s">
        <v>119</v>
      </c>
      <c r="C12" t="str">
        <f>VLOOKUP(A12,[1]Key!$A$1:$F$14,3,FALSE)</f>
        <v>Clinical</v>
      </c>
      <c r="D12">
        <f>VLOOKUP(A12,[1]Key!$A$1:$F$14,4,FALSE)</f>
        <v>120</v>
      </c>
      <c r="E12" t="s">
        <v>95</v>
      </c>
      <c r="F12" t="s">
        <v>106</v>
      </c>
      <c r="G12" t="s">
        <v>97</v>
      </c>
      <c r="H12" t="s">
        <v>98</v>
      </c>
      <c r="I12" t="s">
        <v>103</v>
      </c>
      <c r="J12" s="1">
        <v>44727</v>
      </c>
      <c r="K12" s="1">
        <v>44734</v>
      </c>
      <c r="L12" s="2">
        <v>88</v>
      </c>
      <c r="M12" s="3">
        <v>52.88</v>
      </c>
      <c r="N12" s="3">
        <v>4583.33</v>
      </c>
      <c r="O12" s="2">
        <v>0</v>
      </c>
      <c r="P12" s="3">
        <v>0</v>
      </c>
      <c r="Q12" s="3">
        <v>0</v>
      </c>
      <c r="R12" s="3"/>
      <c r="S12" s="2"/>
      <c r="T12" s="3"/>
      <c r="U12" s="3"/>
      <c r="V12" s="2"/>
      <c r="W12" s="3"/>
      <c r="X12" s="3"/>
      <c r="Y12" s="2"/>
      <c r="Z12" s="3"/>
      <c r="AA12" s="3"/>
      <c r="AB12" s="3"/>
      <c r="AC12" s="2"/>
      <c r="AD12" s="3"/>
      <c r="AE12" s="3"/>
      <c r="AF12" s="2"/>
      <c r="AG12" s="3"/>
      <c r="AH12" s="3"/>
      <c r="AI12" s="2"/>
      <c r="AJ12" s="3"/>
      <c r="AK12" s="3">
        <v>4583.33</v>
      </c>
      <c r="AL12" s="3">
        <f t="shared" si="0"/>
        <v>4583.33</v>
      </c>
      <c r="AM12" s="3">
        <f t="shared" si="1"/>
        <v>0</v>
      </c>
      <c r="AN12" s="3">
        <v>0</v>
      </c>
      <c r="AO12" s="3">
        <f t="shared" si="2"/>
        <v>0</v>
      </c>
      <c r="AP12" s="3">
        <f t="shared" si="3"/>
        <v>0</v>
      </c>
      <c r="AQ12" s="3"/>
      <c r="AR12" s="3">
        <v>64.540000000000006</v>
      </c>
      <c r="AS12" s="3">
        <v>275.98</v>
      </c>
      <c r="AT12" s="3">
        <v>607.37</v>
      </c>
      <c r="AU12" s="3">
        <v>153.61000000000001</v>
      </c>
      <c r="AV12" s="3">
        <v>23.38</v>
      </c>
      <c r="AW12" s="3">
        <v>0.59</v>
      </c>
      <c r="AX12" s="3">
        <v>216.52</v>
      </c>
      <c r="AY12" s="3"/>
      <c r="AZ12" s="3">
        <v>1341.99</v>
      </c>
      <c r="BA12" s="3"/>
      <c r="BB12" s="3"/>
      <c r="BC12" s="3"/>
      <c r="BD12" s="3">
        <v>320.83</v>
      </c>
      <c r="BE12" s="3"/>
      <c r="BF12" s="3">
        <v>7.05</v>
      </c>
      <c r="BG12" s="3">
        <v>111.88</v>
      </c>
      <c r="BH12" s="3">
        <v>4.78</v>
      </c>
      <c r="BI12" s="3"/>
      <c r="BJ12" s="3"/>
      <c r="BK12" s="3"/>
      <c r="BL12" s="3">
        <v>8.33</v>
      </c>
      <c r="BM12" s="3"/>
      <c r="BN12" s="3"/>
      <c r="BO12" s="3">
        <v>1</v>
      </c>
      <c r="BP12" s="3"/>
      <c r="BQ12" s="3"/>
      <c r="BR12" s="3">
        <v>453.87</v>
      </c>
      <c r="BS12" s="3">
        <v>2787.47</v>
      </c>
      <c r="BT12" s="3">
        <v>64.540000000000006</v>
      </c>
      <c r="BU12" s="3">
        <v>275.98</v>
      </c>
      <c r="BV12" s="3">
        <v>0</v>
      </c>
      <c r="BW12" s="3">
        <v>0</v>
      </c>
      <c r="BX12" s="3">
        <v>15.14</v>
      </c>
      <c r="BY12" s="3">
        <v>0</v>
      </c>
      <c r="BZ12" s="3">
        <v>355.66</v>
      </c>
      <c r="CA12" s="3">
        <v>183.33</v>
      </c>
      <c r="CB12" s="3">
        <v>13.18</v>
      </c>
      <c r="CC12" s="3">
        <v>343.62</v>
      </c>
      <c r="CD12" s="3">
        <v>3.79</v>
      </c>
      <c r="CE12" s="3"/>
      <c r="CF12" s="3"/>
      <c r="CG12" s="3"/>
      <c r="CH12" s="3">
        <v>1.06</v>
      </c>
      <c r="CI12" s="3">
        <v>16.2</v>
      </c>
      <c r="CJ12" s="3">
        <v>17.420000000000002</v>
      </c>
      <c r="CK12" s="3"/>
      <c r="CL12" s="3">
        <f t="shared" si="4"/>
        <v>395.27000000000004</v>
      </c>
      <c r="CM12" s="3">
        <v>578.6</v>
      </c>
      <c r="CN12" s="3">
        <v>40.520000000000003</v>
      </c>
      <c r="CO12" s="3">
        <v>40.520000000000003</v>
      </c>
      <c r="CP12" s="3">
        <v>0</v>
      </c>
      <c r="CQ12" s="3">
        <v>0</v>
      </c>
      <c r="CR12" s="3">
        <v>53</v>
      </c>
      <c r="CS12" s="3">
        <v>53</v>
      </c>
      <c r="CT12" s="3"/>
      <c r="CU12" s="3"/>
      <c r="CV12" s="3"/>
      <c r="CW12" s="3">
        <f t="shared" si="5"/>
        <v>53</v>
      </c>
      <c r="CX12" s="3">
        <v>5611.11</v>
      </c>
    </row>
    <row r="13" spans="1:102" x14ac:dyDescent="0.25">
      <c r="A13" t="s">
        <v>120</v>
      </c>
      <c r="B13" t="s">
        <v>121</v>
      </c>
      <c r="C13" t="str">
        <f>VLOOKUP(A13,[1]Key!$A$1:$F$14,3,FALSE)</f>
        <v>ASC</v>
      </c>
      <c r="D13">
        <f>VLOOKUP(A13,[1]Key!$A$1:$F$14,4,FALSE)</f>
        <v>120</v>
      </c>
      <c r="E13" t="s">
        <v>95</v>
      </c>
      <c r="F13" t="s">
        <v>106</v>
      </c>
      <c r="G13" t="s">
        <v>97</v>
      </c>
      <c r="H13" t="s">
        <v>98</v>
      </c>
      <c r="I13" t="s">
        <v>103</v>
      </c>
      <c r="J13" s="1">
        <v>44727</v>
      </c>
      <c r="K13" s="1">
        <v>44734</v>
      </c>
      <c r="L13" s="2">
        <v>88</v>
      </c>
      <c r="M13" s="3">
        <v>43.27</v>
      </c>
      <c r="N13" s="3">
        <v>3750</v>
      </c>
      <c r="O13" s="2">
        <v>0</v>
      </c>
      <c r="P13" s="3">
        <v>0</v>
      </c>
      <c r="Q13" s="3">
        <v>0</v>
      </c>
      <c r="R13" s="3"/>
      <c r="S13" s="2"/>
      <c r="T13" s="3"/>
      <c r="U13" s="3"/>
      <c r="V13" s="2"/>
      <c r="W13" s="3"/>
      <c r="X13" s="3"/>
      <c r="Y13" s="2"/>
      <c r="Z13" s="3"/>
      <c r="AA13" s="3"/>
      <c r="AB13" s="3"/>
      <c r="AC13" s="2"/>
      <c r="AD13" s="3"/>
      <c r="AE13" s="3"/>
      <c r="AF13" s="2"/>
      <c r="AG13" s="3"/>
      <c r="AH13" s="3"/>
      <c r="AI13" s="2"/>
      <c r="AJ13" s="3"/>
      <c r="AK13" s="3">
        <v>3750</v>
      </c>
      <c r="AL13" s="3">
        <f t="shared" si="0"/>
        <v>3750</v>
      </c>
      <c r="AM13" s="3">
        <f t="shared" si="1"/>
        <v>0</v>
      </c>
      <c r="AN13" s="3">
        <v>0</v>
      </c>
      <c r="AO13" s="3">
        <f t="shared" si="2"/>
        <v>0</v>
      </c>
      <c r="AP13" s="3">
        <f t="shared" si="3"/>
        <v>0</v>
      </c>
      <c r="AQ13" s="3"/>
      <c r="AR13" s="3">
        <v>51.15</v>
      </c>
      <c r="AS13" s="3">
        <v>218.73</v>
      </c>
      <c r="AT13" s="3">
        <v>425.31</v>
      </c>
      <c r="AU13" s="3">
        <v>118.44</v>
      </c>
      <c r="AV13" s="3">
        <v>19.12</v>
      </c>
      <c r="AW13" s="3">
        <v>0.59</v>
      </c>
      <c r="AX13" s="3">
        <v>166.3</v>
      </c>
      <c r="AY13" s="3"/>
      <c r="AZ13" s="3">
        <v>999.64</v>
      </c>
      <c r="BA13" s="3"/>
      <c r="BB13" s="3">
        <v>150</v>
      </c>
      <c r="BC13" s="3">
        <v>150</v>
      </c>
      <c r="BD13" s="3">
        <v>225</v>
      </c>
      <c r="BE13" s="3"/>
      <c r="BF13" s="3">
        <v>3.27</v>
      </c>
      <c r="BG13" s="3"/>
      <c r="BH13" s="3">
        <v>0.38</v>
      </c>
      <c r="BI13" s="3">
        <v>68.430000000000007</v>
      </c>
      <c r="BJ13" s="3"/>
      <c r="BK13" s="3"/>
      <c r="BL13" s="3"/>
      <c r="BM13" s="3"/>
      <c r="BN13" s="3"/>
      <c r="BO13" s="3">
        <v>2.5</v>
      </c>
      <c r="BP13" s="3"/>
      <c r="BQ13" s="3"/>
      <c r="BR13" s="3">
        <v>299.58</v>
      </c>
      <c r="BS13" s="3">
        <v>2300.7800000000002</v>
      </c>
      <c r="BT13" s="3">
        <v>51.15</v>
      </c>
      <c r="BU13" s="3">
        <v>218.73</v>
      </c>
      <c r="BV13" s="3">
        <v>0</v>
      </c>
      <c r="BW13" s="3">
        <v>0</v>
      </c>
      <c r="BX13" s="3">
        <v>12</v>
      </c>
      <c r="BY13" s="3">
        <v>0</v>
      </c>
      <c r="BZ13" s="3">
        <v>281.88</v>
      </c>
      <c r="CA13" s="3">
        <v>150</v>
      </c>
      <c r="CB13" s="3">
        <v>13.92</v>
      </c>
      <c r="CC13" s="3"/>
      <c r="CD13" s="3">
        <v>1.6</v>
      </c>
      <c r="CE13" s="3">
        <v>334.08</v>
      </c>
      <c r="CF13" s="3"/>
      <c r="CG13" s="3"/>
      <c r="CH13" s="3">
        <v>1.06</v>
      </c>
      <c r="CI13" s="3">
        <v>13.26</v>
      </c>
      <c r="CJ13" s="3">
        <v>14.26</v>
      </c>
      <c r="CK13" s="3"/>
      <c r="CL13" s="3">
        <f t="shared" si="4"/>
        <v>378.17999999999995</v>
      </c>
      <c r="CM13" s="3">
        <v>528.17999999999995</v>
      </c>
      <c r="CN13" s="3">
        <v>33.15</v>
      </c>
      <c r="CO13" s="3">
        <v>33.15</v>
      </c>
      <c r="CP13" s="3">
        <v>0</v>
      </c>
      <c r="CQ13" s="3">
        <v>0</v>
      </c>
      <c r="CR13" s="3">
        <v>53</v>
      </c>
      <c r="CS13" s="3">
        <v>53</v>
      </c>
      <c r="CT13" s="3"/>
      <c r="CU13" s="3"/>
      <c r="CV13" s="3"/>
      <c r="CW13" s="3">
        <f t="shared" si="5"/>
        <v>53</v>
      </c>
      <c r="CX13" s="3">
        <v>4646.21</v>
      </c>
    </row>
    <row r="14" spans="1:102" x14ac:dyDescent="0.25">
      <c r="A14" t="s">
        <v>122</v>
      </c>
      <c r="B14" t="s">
        <v>123</v>
      </c>
      <c r="C14" t="str">
        <f>VLOOKUP(A14,[1]Key!$A$1:$F$14,3,FALSE)</f>
        <v>Clinical</v>
      </c>
      <c r="D14">
        <f>VLOOKUP(A14,[1]Key!$A$1:$F$14,4,FALSE)</f>
        <v>120</v>
      </c>
      <c r="E14" t="s">
        <v>95</v>
      </c>
      <c r="F14" t="s">
        <v>106</v>
      </c>
      <c r="G14" t="s">
        <v>97</v>
      </c>
      <c r="H14" t="s">
        <v>98</v>
      </c>
      <c r="I14" t="s">
        <v>103</v>
      </c>
      <c r="J14" s="1">
        <v>44727</v>
      </c>
      <c r="K14" s="1">
        <v>44734</v>
      </c>
      <c r="L14" s="2">
        <v>0</v>
      </c>
      <c r="M14" s="3">
        <v>51.11</v>
      </c>
      <c r="N14" s="3">
        <v>0</v>
      </c>
      <c r="O14" s="2">
        <v>0</v>
      </c>
      <c r="P14" s="3">
        <v>0</v>
      </c>
      <c r="Q14" s="3">
        <v>0</v>
      </c>
      <c r="R14" s="3"/>
      <c r="S14" s="2"/>
      <c r="T14" s="3"/>
      <c r="U14" s="3">
        <v>112.53</v>
      </c>
      <c r="V14" s="2">
        <v>0</v>
      </c>
      <c r="W14" s="3">
        <v>0</v>
      </c>
      <c r="X14" s="3"/>
      <c r="Y14" s="2"/>
      <c r="Z14" s="3"/>
      <c r="AA14" s="3"/>
      <c r="AB14" s="3"/>
      <c r="AC14" s="2"/>
      <c r="AD14" s="3"/>
      <c r="AE14" s="3"/>
      <c r="AF14" s="2"/>
      <c r="AG14" s="3"/>
      <c r="AH14" s="3"/>
      <c r="AI14" s="2"/>
      <c r="AJ14" s="3"/>
      <c r="AK14" s="3">
        <v>112.53</v>
      </c>
      <c r="AL14" s="3">
        <f t="shared" si="0"/>
        <v>112.53</v>
      </c>
      <c r="AM14" s="3">
        <f t="shared" si="1"/>
        <v>0</v>
      </c>
      <c r="AN14" s="3">
        <v>0</v>
      </c>
      <c r="AO14" s="3">
        <f t="shared" si="2"/>
        <v>0</v>
      </c>
      <c r="AP14" s="3">
        <f t="shared" si="3"/>
        <v>0</v>
      </c>
      <c r="AQ14" s="3"/>
      <c r="AR14" s="3">
        <v>0.04</v>
      </c>
      <c r="AS14" s="3">
        <v>0.19</v>
      </c>
      <c r="AT14" s="3"/>
      <c r="AU14" s="3"/>
      <c r="AV14" s="3">
        <v>0.56999999999999995</v>
      </c>
      <c r="AW14" s="3">
        <v>0.59</v>
      </c>
      <c r="AX14" s="3">
        <v>1.69</v>
      </c>
      <c r="AY14" s="3"/>
      <c r="AZ14" s="3">
        <v>3.08</v>
      </c>
      <c r="BA14" s="3"/>
      <c r="BB14" s="3"/>
      <c r="BC14" s="3"/>
      <c r="BD14" s="3"/>
      <c r="BE14" s="3"/>
      <c r="BF14" s="3">
        <v>12.29</v>
      </c>
      <c r="BG14" s="3">
        <v>92.38</v>
      </c>
      <c r="BH14" s="3">
        <v>4.78</v>
      </c>
      <c r="BI14" s="3"/>
      <c r="BJ14" s="3"/>
      <c r="BK14" s="3"/>
      <c r="BL14" s="3"/>
      <c r="BM14" s="3"/>
      <c r="BN14" s="3"/>
      <c r="BO14" s="3"/>
      <c r="BP14" s="3"/>
      <c r="BQ14" s="3"/>
      <c r="BR14" s="3">
        <v>109.45</v>
      </c>
      <c r="BS14" s="3">
        <v>0</v>
      </c>
      <c r="BT14" s="3">
        <v>0.04</v>
      </c>
      <c r="BU14" s="3">
        <v>0.19</v>
      </c>
      <c r="BV14" s="3">
        <v>0</v>
      </c>
      <c r="BW14" s="3">
        <v>0</v>
      </c>
      <c r="BX14" s="3">
        <v>0.01</v>
      </c>
      <c r="BY14" s="3">
        <v>0</v>
      </c>
      <c r="BZ14" s="3">
        <v>0.24</v>
      </c>
      <c r="CA14" s="3"/>
      <c r="CB14" s="3">
        <v>22.95</v>
      </c>
      <c r="CC14" s="3">
        <v>343.62</v>
      </c>
      <c r="CD14" s="3">
        <v>3.79</v>
      </c>
      <c r="CE14" s="3"/>
      <c r="CF14" s="3"/>
      <c r="CG14" s="3"/>
      <c r="CH14" s="3">
        <v>1.06</v>
      </c>
      <c r="CI14" s="3">
        <v>15.47</v>
      </c>
      <c r="CJ14" s="3">
        <v>16.63</v>
      </c>
      <c r="CK14" s="3"/>
      <c r="CL14" s="3">
        <f t="shared" si="4"/>
        <v>403.52000000000004</v>
      </c>
      <c r="CM14" s="3">
        <v>403.52</v>
      </c>
      <c r="CN14" s="3">
        <v>0.99</v>
      </c>
      <c r="CO14" s="3">
        <v>0.99</v>
      </c>
      <c r="CP14" s="3">
        <v>0</v>
      </c>
      <c r="CQ14" s="3">
        <v>0</v>
      </c>
      <c r="CR14" s="3">
        <v>53</v>
      </c>
      <c r="CS14" s="3">
        <v>53</v>
      </c>
      <c r="CT14" s="3"/>
      <c r="CU14" s="3"/>
      <c r="CV14" s="3"/>
      <c r="CW14" s="3">
        <f t="shared" si="5"/>
        <v>53</v>
      </c>
      <c r="CX14" s="3">
        <v>570.28</v>
      </c>
    </row>
    <row r="15" spans="1:102" x14ac:dyDescent="0.25">
      <c r="A15" t="s">
        <v>124</v>
      </c>
      <c r="B15" t="s">
        <v>125</v>
      </c>
      <c r="C15" t="str">
        <f>VLOOKUP(A15,[1]Key!$A$1:$F$14,3,FALSE)</f>
        <v>Clinical</v>
      </c>
      <c r="D15">
        <f>VLOOKUP(A15,[1]Key!$A$1:$F$14,4,FALSE)</f>
        <v>120</v>
      </c>
      <c r="E15" t="s">
        <v>95</v>
      </c>
      <c r="F15" t="s">
        <v>106</v>
      </c>
      <c r="G15" t="s">
        <v>97</v>
      </c>
      <c r="H15" t="s">
        <v>98</v>
      </c>
      <c r="I15" t="s">
        <v>103</v>
      </c>
      <c r="J15" s="1">
        <v>44727</v>
      </c>
      <c r="K15" s="1">
        <v>44734</v>
      </c>
      <c r="L15" s="2">
        <v>88</v>
      </c>
      <c r="M15" s="3">
        <v>46.05</v>
      </c>
      <c r="N15" s="3">
        <v>3991.32</v>
      </c>
      <c r="O15" s="2">
        <v>0</v>
      </c>
      <c r="P15" s="3">
        <v>0</v>
      </c>
      <c r="Q15" s="3">
        <v>0</v>
      </c>
      <c r="R15" s="3"/>
      <c r="S15" s="2"/>
      <c r="T15" s="3"/>
      <c r="U15" s="3"/>
      <c r="V15" s="2"/>
      <c r="W15" s="3"/>
      <c r="X15" s="3"/>
      <c r="Y15" s="2"/>
      <c r="Z15" s="3"/>
      <c r="AA15" s="3"/>
      <c r="AB15" s="3"/>
      <c r="AC15" s="2"/>
      <c r="AD15" s="3"/>
      <c r="AE15" s="3"/>
      <c r="AF15" s="2"/>
      <c r="AG15" s="3"/>
      <c r="AH15" s="3"/>
      <c r="AI15" s="2"/>
      <c r="AJ15" s="3"/>
      <c r="AK15" s="3">
        <v>3991.32</v>
      </c>
      <c r="AL15" s="3">
        <f t="shared" si="0"/>
        <v>3991.32</v>
      </c>
      <c r="AM15" s="3">
        <f t="shared" si="1"/>
        <v>0</v>
      </c>
      <c r="AN15" s="3">
        <v>0</v>
      </c>
      <c r="AO15" s="3">
        <f t="shared" si="2"/>
        <v>0</v>
      </c>
      <c r="AP15" s="3">
        <f t="shared" si="3"/>
        <v>0</v>
      </c>
      <c r="AQ15" s="3"/>
      <c r="AR15" s="3">
        <v>56.81</v>
      </c>
      <c r="AS15" s="3">
        <v>242.9</v>
      </c>
      <c r="AT15" s="3">
        <v>560.58000000000004</v>
      </c>
      <c r="AU15" s="3">
        <v>144.57</v>
      </c>
      <c r="AV15" s="3">
        <v>20.36</v>
      </c>
      <c r="AW15" s="3">
        <v>0.59</v>
      </c>
      <c r="AX15" s="3">
        <v>203.23</v>
      </c>
      <c r="AY15" s="3"/>
      <c r="AZ15" s="3">
        <v>1229.04</v>
      </c>
      <c r="BA15" s="3"/>
      <c r="BB15" s="3"/>
      <c r="BC15" s="3"/>
      <c r="BD15" s="3">
        <v>319.31</v>
      </c>
      <c r="BE15" s="3"/>
      <c r="BF15" s="3">
        <v>3.27</v>
      </c>
      <c r="BG15" s="3"/>
      <c r="BH15" s="3">
        <v>1.84</v>
      </c>
      <c r="BI15" s="3">
        <v>68.430000000000007</v>
      </c>
      <c r="BJ15" s="3"/>
      <c r="BK15" s="3"/>
      <c r="BL15" s="3"/>
      <c r="BM15" s="3"/>
      <c r="BN15" s="3"/>
      <c r="BO15" s="3"/>
      <c r="BP15" s="3"/>
      <c r="BQ15" s="3"/>
      <c r="BR15" s="3">
        <v>392.85</v>
      </c>
      <c r="BS15" s="3">
        <v>2369.4299999999998</v>
      </c>
      <c r="BT15" s="3">
        <v>56.81</v>
      </c>
      <c r="BU15" s="3">
        <v>242.9</v>
      </c>
      <c r="BV15" s="3">
        <v>0</v>
      </c>
      <c r="BW15" s="3">
        <v>0</v>
      </c>
      <c r="BX15" s="3">
        <v>13.32</v>
      </c>
      <c r="BY15" s="3">
        <v>0</v>
      </c>
      <c r="BZ15" s="3">
        <v>313.02999999999997</v>
      </c>
      <c r="CA15" s="3">
        <v>159.65</v>
      </c>
      <c r="CB15" s="3">
        <v>13.92</v>
      </c>
      <c r="CC15" s="3"/>
      <c r="CD15" s="3">
        <v>2.34</v>
      </c>
      <c r="CE15" s="3">
        <v>334.08</v>
      </c>
      <c r="CF15" s="3"/>
      <c r="CG15" s="3"/>
      <c r="CH15" s="3">
        <v>1.06</v>
      </c>
      <c r="CI15" s="3">
        <v>14</v>
      </c>
      <c r="CJ15" s="3">
        <v>15.05</v>
      </c>
      <c r="CK15" s="3"/>
      <c r="CL15" s="3">
        <f t="shared" si="4"/>
        <v>380.45</v>
      </c>
      <c r="CM15" s="3">
        <v>540.1</v>
      </c>
      <c r="CN15" s="3">
        <v>35.28</v>
      </c>
      <c r="CO15" s="3">
        <v>35.28</v>
      </c>
      <c r="CP15" s="3">
        <v>0</v>
      </c>
      <c r="CQ15" s="3">
        <v>0</v>
      </c>
      <c r="CR15" s="3">
        <v>53</v>
      </c>
      <c r="CS15" s="3">
        <v>53</v>
      </c>
      <c r="CT15" s="3"/>
      <c r="CU15" s="3"/>
      <c r="CV15" s="3"/>
      <c r="CW15" s="3">
        <f t="shared" si="5"/>
        <v>53</v>
      </c>
      <c r="CX15" s="3">
        <v>4932.7299999999996</v>
      </c>
    </row>
    <row r="16" spans="1:102" x14ac:dyDescent="0.25">
      <c r="A16" t="s">
        <v>126</v>
      </c>
      <c r="B16" t="s">
        <v>127</v>
      </c>
      <c r="C16" t="str">
        <f>VLOOKUP(A16,[1]Key!$A$1:$F$14,3,FALSE)</f>
        <v>MD</v>
      </c>
      <c r="D16">
        <f>VLOOKUP(A16,[1]Key!$A$1:$F$14,4,FALSE)</f>
        <v>110</v>
      </c>
      <c r="E16" t="s">
        <v>95</v>
      </c>
      <c r="F16" t="s">
        <v>96</v>
      </c>
      <c r="G16" t="s">
        <v>97</v>
      </c>
      <c r="H16" t="s">
        <v>98</v>
      </c>
      <c r="I16" t="s">
        <v>103</v>
      </c>
      <c r="J16" s="1">
        <v>44727</v>
      </c>
      <c r="K16" s="1">
        <v>44734</v>
      </c>
      <c r="L16" s="2">
        <v>88</v>
      </c>
      <c r="M16" s="3">
        <v>144.22999999999999</v>
      </c>
      <c r="N16" s="3">
        <v>12500</v>
      </c>
      <c r="O16" s="2">
        <v>0</v>
      </c>
      <c r="P16" s="3">
        <v>0</v>
      </c>
      <c r="Q16" s="3">
        <v>0</v>
      </c>
      <c r="R16" s="3"/>
      <c r="S16" s="2"/>
      <c r="T16" s="3"/>
      <c r="U16" s="3"/>
      <c r="V16" s="2"/>
      <c r="W16" s="3"/>
      <c r="X16" s="3">
        <v>25</v>
      </c>
      <c r="Y16" s="2">
        <v>0</v>
      </c>
      <c r="Z16" s="3">
        <v>0</v>
      </c>
      <c r="AA16" s="3">
        <v>38.25</v>
      </c>
      <c r="AB16" s="3"/>
      <c r="AC16" s="2"/>
      <c r="AD16" s="3"/>
      <c r="AE16" s="3"/>
      <c r="AF16" s="2"/>
      <c r="AG16" s="3"/>
      <c r="AH16" s="3"/>
      <c r="AI16" s="2"/>
      <c r="AJ16" s="3"/>
      <c r="AK16" s="3">
        <v>12525</v>
      </c>
      <c r="AL16" s="3">
        <f t="shared" si="0"/>
        <v>12500</v>
      </c>
      <c r="AM16" s="3">
        <f t="shared" si="1"/>
        <v>0</v>
      </c>
      <c r="AN16" s="3">
        <v>0</v>
      </c>
      <c r="AO16" s="3">
        <f t="shared" si="2"/>
        <v>0</v>
      </c>
      <c r="AP16" s="3">
        <f t="shared" si="3"/>
        <v>25</v>
      </c>
      <c r="AQ16" s="3"/>
      <c r="AR16" s="3">
        <v>174.42</v>
      </c>
      <c r="AS16" s="3"/>
      <c r="AT16" s="3">
        <v>2274.81</v>
      </c>
      <c r="AU16" s="3"/>
      <c r="AV16" s="3"/>
      <c r="AW16" s="3">
        <v>0.59</v>
      </c>
      <c r="AX16" s="3">
        <v>807.04</v>
      </c>
      <c r="AY16" s="3"/>
      <c r="AZ16" s="3">
        <v>3256.86</v>
      </c>
      <c r="BA16" s="3"/>
      <c r="BB16" s="3">
        <v>270</v>
      </c>
      <c r="BC16" s="3">
        <v>270</v>
      </c>
      <c r="BD16" s="3">
        <v>501.53</v>
      </c>
      <c r="BE16" s="3"/>
      <c r="BF16" s="3"/>
      <c r="BG16" s="3"/>
      <c r="BH16" s="3"/>
      <c r="BI16" s="3"/>
      <c r="BJ16" s="3"/>
      <c r="BK16" s="3">
        <v>217.39</v>
      </c>
      <c r="BL16" s="3">
        <v>21.74</v>
      </c>
      <c r="BM16" s="3"/>
      <c r="BN16" s="3">
        <v>8.5</v>
      </c>
      <c r="BO16" s="3"/>
      <c r="BP16" s="3"/>
      <c r="BQ16" s="3"/>
      <c r="BR16" s="3">
        <v>749.16</v>
      </c>
      <c r="BS16" s="3">
        <v>8248.98</v>
      </c>
      <c r="BT16" s="3">
        <v>174.42</v>
      </c>
      <c r="BU16" s="3">
        <v>0</v>
      </c>
      <c r="BV16" s="3">
        <v>0</v>
      </c>
      <c r="BW16" s="3">
        <v>0</v>
      </c>
      <c r="BX16" s="3">
        <v>40.9</v>
      </c>
      <c r="BY16" s="3">
        <v>0</v>
      </c>
      <c r="BZ16" s="3">
        <v>215.32</v>
      </c>
      <c r="CA16" s="3">
        <v>501.53</v>
      </c>
      <c r="CB16" s="3"/>
      <c r="CC16" s="3">
        <v>1520</v>
      </c>
      <c r="CD16" s="3"/>
      <c r="CE16" s="3"/>
      <c r="CF16" s="3">
        <v>120.39</v>
      </c>
      <c r="CG16" s="3">
        <v>40.1</v>
      </c>
      <c r="CH16" s="3"/>
      <c r="CI16" s="3">
        <v>33.14</v>
      </c>
      <c r="CJ16" s="3">
        <v>28.51</v>
      </c>
      <c r="CK16" s="3">
        <v>17.45</v>
      </c>
      <c r="CL16" s="3">
        <f t="shared" si="4"/>
        <v>1759.5900000000001</v>
      </c>
      <c r="CM16" s="3">
        <v>2261.12</v>
      </c>
      <c r="CN16" s="3">
        <v>110.5</v>
      </c>
      <c r="CO16" s="3">
        <v>110.5</v>
      </c>
      <c r="CP16" s="3">
        <v>0</v>
      </c>
      <c r="CQ16" s="3">
        <v>0</v>
      </c>
      <c r="CR16" s="3">
        <v>53</v>
      </c>
      <c r="CS16" s="3">
        <v>53</v>
      </c>
      <c r="CT16" s="3"/>
      <c r="CU16" s="3"/>
      <c r="CV16" s="3"/>
      <c r="CW16" s="3">
        <f t="shared" si="5"/>
        <v>53</v>
      </c>
      <c r="CX16" s="3">
        <v>15164.94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Register Excel with 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Zorinan Kasilag</cp:lastModifiedBy>
  <dcterms:created xsi:type="dcterms:W3CDTF">2022-07-05T01:00:45Z</dcterms:created>
  <dcterms:modified xsi:type="dcterms:W3CDTF">2022-07-05T03:03:23Z</dcterms:modified>
</cp:coreProperties>
</file>