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-Resp\model_LN_6\"/>
    </mc:Choice>
  </mc:AlternateContent>
  <xr:revisionPtr revIDLastSave="0" documentId="8_{2462CE7D-B62E-42A1-BBB7-B4C034F0487E}" xr6:coauthVersionLast="47" xr6:coauthVersionMax="47" xr10:uidLastSave="{00000000-0000-0000-0000-000000000000}"/>
  <bookViews>
    <workbookView xWindow="28680" yWindow="-120" windowWidth="21840" windowHeight="13740" tabRatio="778" firstSheet="4" activeTab="15" xr2:uid="{F540E5B7-E123-4051-956A-AC7425C0CF1D}"/>
  </bookViews>
  <sheets>
    <sheet name="07R" sheetId="2" r:id="rId1"/>
    <sheet name="07L" sheetId="1" r:id="rId2"/>
    <sheet name="25ARR" sheetId="16" r:id="rId3"/>
    <sheet name="25DEP" sheetId="17" r:id="rId4"/>
    <sheet name="RWY 25" sheetId="18" r:id="rId5"/>
    <sheet name="GABUNGAN" sheetId="3" r:id="rId6"/>
    <sheet name="Rute" sheetId="4" r:id="rId7"/>
    <sheet name="Sheet1" sheetId="5" r:id="rId8"/>
    <sheet name="Se3mua" sheetId="6" r:id="rId9"/>
    <sheet name="Sheet3" sheetId="7" r:id="rId10"/>
    <sheet name="Sheet4" sheetId="8" r:id="rId11"/>
    <sheet name="Variasi Simulasi" sheetId="10" r:id="rId12"/>
    <sheet name="Sheet5" sheetId="9" r:id="rId13"/>
    <sheet name="Sheet6" sheetId="12" r:id="rId14"/>
    <sheet name="Edit Kecepatan" sheetId="14" r:id="rId15"/>
    <sheet name="Runway 07" sheetId="13" r:id="rId16"/>
    <sheet name="tAMBAHAN" sheetId="20" r:id="rId17"/>
    <sheet name="Itungan Untuk Cross" sheetId="11" r:id="rId18"/>
    <sheet name="Sheet7" sheetId="15" r:id="rId19"/>
    <sheet name="Sheet2" sheetId="19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1" i="16" l="1"/>
  <c r="N90" i="16"/>
  <c r="V20" i="1"/>
  <c r="V19" i="1"/>
  <c r="P20" i="20"/>
  <c r="O20" i="20"/>
  <c r="P19" i="20"/>
  <c r="O19" i="20"/>
  <c r="P18" i="20"/>
  <c r="O18" i="20"/>
  <c r="P17" i="20"/>
  <c r="O17" i="20"/>
  <c r="P16" i="20"/>
  <c r="O16" i="20"/>
  <c r="P15" i="20"/>
  <c r="O15" i="20"/>
  <c r="P14" i="20"/>
  <c r="O14" i="20"/>
  <c r="P13" i="20"/>
  <c r="O13" i="20"/>
  <c r="P12" i="20"/>
  <c r="O12" i="20"/>
  <c r="P11" i="20"/>
  <c r="O11" i="20"/>
  <c r="P10" i="20"/>
  <c r="O10" i="20"/>
  <c r="P9" i="20"/>
  <c r="O9" i="20"/>
  <c r="I13" i="16" l="1"/>
  <c r="T90" i="9"/>
  <c r="T89" i="9"/>
  <c r="S90" i="9"/>
  <c r="S89" i="9"/>
  <c r="J2" i="16" l="1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1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2" i="16"/>
  <c r="I3" i="16"/>
  <c r="I4" i="16"/>
  <c r="I5" i="16"/>
  <c r="I6" i="16"/>
  <c r="I7" i="16"/>
  <c r="I8" i="16"/>
  <c r="I9" i="16"/>
  <c r="I10" i="16"/>
  <c r="I11" i="16"/>
  <c r="I12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1" i="16"/>
  <c r="M1" i="6" l="1"/>
  <c r="M2" i="6"/>
  <c r="L1" i="6"/>
  <c r="L2" i="3"/>
  <c r="G250" i="18" l="1"/>
  <c r="F250" i="18"/>
  <c r="E250" i="18"/>
  <c r="D250" i="18"/>
  <c r="C250" i="18"/>
  <c r="V16" i="17"/>
  <c r="V12" i="17"/>
  <c r="V9" i="17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2" i="15"/>
  <c r="D2" i="14"/>
  <c r="W3" i="17"/>
  <c r="V3" i="17"/>
  <c r="V4" i="17"/>
  <c r="V5" i="17"/>
  <c r="V6" i="17"/>
  <c r="V7" i="17"/>
  <c r="V8" i="17"/>
  <c r="V10" i="17"/>
  <c r="V11" i="17"/>
  <c r="V13" i="17"/>
  <c r="V14" i="17"/>
  <c r="V15" i="17"/>
  <c r="V17" i="17"/>
  <c r="V18" i="17"/>
  <c r="V19" i="17"/>
  <c r="V20" i="17"/>
  <c r="V21" i="17"/>
  <c r="V2" i="17"/>
  <c r="L4" i="6"/>
  <c r="W4" i="17" l="1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" i="17"/>
  <c r="P2" i="15" l="1"/>
  <c r="P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75" i="15"/>
  <c r="P76" i="15"/>
  <c r="P77" i="15"/>
  <c r="P78" i="15"/>
  <c r="P79" i="15"/>
  <c r="P80" i="15"/>
  <c r="P81" i="15"/>
  <c r="P82" i="15"/>
  <c r="P83" i="15"/>
  <c r="Q3" i="15"/>
  <c r="R3" i="15"/>
  <c r="T3" i="15"/>
  <c r="U3" i="15"/>
  <c r="Q4" i="15"/>
  <c r="R4" i="15"/>
  <c r="T4" i="15"/>
  <c r="U4" i="15"/>
  <c r="Q5" i="15"/>
  <c r="R5" i="15"/>
  <c r="T5" i="15"/>
  <c r="U5" i="15"/>
  <c r="Q6" i="15"/>
  <c r="R6" i="15"/>
  <c r="T6" i="15"/>
  <c r="U6" i="15"/>
  <c r="Q7" i="15"/>
  <c r="R7" i="15"/>
  <c r="T7" i="15"/>
  <c r="U7" i="15"/>
  <c r="Q8" i="15"/>
  <c r="R8" i="15"/>
  <c r="T8" i="15"/>
  <c r="U8" i="15"/>
  <c r="Q9" i="15"/>
  <c r="R9" i="15"/>
  <c r="T9" i="15"/>
  <c r="U9" i="15"/>
  <c r="Q10" i="15"/>
  <c r="R10" i="15"/>
  <c r="T10" i="15"/>
  <c r="U10" i="15"/>
  <c r="Q11" i="15"/>
  <c r="R11" i="15"/>
  <c r="S11" i="15"/>
  <c r="T11" i="15"/>
  <c r="U11" i="15"/>
  <c r="Q12" i="15"/>
  <c r="R12" i="15"/>
  <c r="T12" i="15"/>
  <c r="U12" i="15"/>
  <c r="Q13" i="15"/>
  <c r="R13" i="15"/>
  <c r="T13" i="15"/>
  <c r="U13" i="15"/>
  <c r="Q14" i="15"/>
  <c r="R14" i="15"/>
  <c r="T14" i="15"/>
  <c r="U14" i="15"/>
  <c r="Q15" i="15"/>
  <c r="R15" i="15"/>
  <c r="T15" i="15"/>
  <c r="U15" i="15"/>
  <c r="Q16" i="15"/>
  <c r="R16" i="15"/>
  <c r="T16" i="15"/>
  <c r="U16" i="15"/>
  <c r="Q17" i="15"/>
  <c r="R17" i="15"/>
  <c r="T17" i="15"/>
  <c r="U17" i="15"/>
  <c r="Q18" i="15"/>
  <c r="R18" i="15"/>
  <c r="T18" i="15"/>
  <c r="U18" i="15"/>
  <c r="Q19" i="15"/>
  <c r="R19" i="15"/>
  <c r="T19" i="15"/>
  <c r="U19" i="15"/>
  <c r="Q20" i="15"/>
  <c r="R20" i="15"/>
  <c r="T20" i="15"/>
  <c r="U20" i="15"/>
  <c r="Q21" i="15"/>
  <c r="R21" i="15"/>
  <c r="T21" i="15"/>
  <c r="U21" i="15"/>
  <c r="Q22" i="15"/>
  <c r="R22" i="15"/>
  <c r="T22" i="15"/>
  <c r="U22" i="15"/>
  <c r="Q23" i="15"/>
  <c r="R23" i="15"/>
  <c r="T23" i="15"/>
  <c r="U23" i="15"/>
  <c r="Q24" i="15"/>
  <c r="R24" i="15"/>
  <c r="T24" i="15"/>
  <c r="U24" i="15"/>
  <c r="Q25" i="15"/>
  <c r="R25" i="15"/>
  <c r="T25" i="15"/>
  <c r="U25" i="15"/>
  <c r="Q26" i="15"/>
  <c r="R26" i="15"/>
  <c r="T26" i="15"/>
  <c r="U26" i="15"/>
  <c r="Q27" i="15"/>
  <c r="R27" i="15"/>
  <c r="T27" i="15"/>
  <c r="U27" i="15"/>
  <c r="Q28" i="15"/>
  <c r="R28" i="15"/>
  <c r="T28" i="15"/>
  <c r="U28" i="15"/>
  <c r="Q29" i="15"/>
  <c r="R29" i="15"/>
  <c r="T29" i="15"/>
  <c r="U29" i="15"/>
  <c r="Q30" i="15"/>
  <c r="R30" i="15"/>
  <c r="T30" i="15"/>
  <c r="U30" i="15"/>
  <c r="Q31" i="15"/>
  <c r="R31" i="15"/>
  <c r="T31" i="15"/>
  <c r="U31" i="15"/>
  <c r="Q32" i="15"/>
  <c r="R32" i="15"/>
  <c r="T32" i="15"/>
  <c r="U32" i="15"/>
  <c r="Q33" i="15"/>
  <c r="R33" i="15"/>
  <c r="T33" i="15"/>
  <c r="U33" i="15"/>
  <c r="Q34" i="15"/>
  <c r="R34" i="15"/>
  <c r="T34" i="15"/>
  <c r="U34" i="15"/>
  <c r="Q35" i="15"/>
  <c r="R35" i="15"/>
  <c r="T35" i="15"/>
  <c r="U35" i="15"/>
  <c r="Q36" i="15"/>
  <c r="R36" i="15"/>
  <c r="T36" i="15"/>
  <c r="U36" i="15"/>
  <c r="Q37" i="15"/>
  <c r="R37" i="15"/>
  <c r="T37" i="15"/>
  <c r="U37" i="15"/>
  <c r="Q38" i="15"/>
  <c r="R38" i="15"/>
  <c r="T38" i="15"/>
  <c r="U38" i="15"/>
  <c r="Q39" i="15"/>
  <c r="R39" i="15"/>
  <c r="T39" i="15"/>
  <c r="U39" i="15"/>
  <c r="Q40" i="15"/>
  <c r="R40" i="15"/>
  <c r="T40" i="15"/>
  <c r="U40" i="15"/>
  <c r="Q41" i="15"/>
  <c r="R41" i="15"/>
  <c r="T41" i="15"/>
  <c r="U41" i="15"/>
  <c r="Q42" i="15"/>
  <c r="R42" i="15"/>
  <c r="S42" i="15"/>
  <c r="T42" i="15"/>
  <c r="U42" i="15"/>
  <c r="Q43" i="15"/>
  <c r="R43" i="15"/>
  <c r="T43" i="15"/>
  <c r="U43" i="15"/>
  <c r="Q44" i="15"/>
  <c r="R44" i="15"/>
  <c r="T44" i="15"/>
  <c r="U44" i="15"/>
  <c r="Q45" i="15"/>
  <c r="R45" i="15"/>
  <c r="T45" i="15"/>
  <c r="U45" i="15"/>
  <c r="Q46" i="15"/>
  <c r="R46" i="15"/>
  <c r="T46" i="15"/>
  <c r="U46" i="15"/>
  <c r="Q47" i="15"/>
  <c r="R47" i="15"/>
  <c r="T47" i="15"/>
  <c r="U47" i="15"/>
  <c r="Q48" i="15"/>
  <c r="R48" i="15"/>
  <c r="T48" i="15"/>
  <c r="U48" i="15"/>
  <c r="Q49" i="15"/>
  <c r="R49" i="15"/>
  <c r="T49" i="15"/>
  <c r="U49" i="15"/>
  <c r="Q50" i="15"/>
  <c r="R50" i="15"/>
  <c r="S50" i="15"/>
  <c r="T50" i="15"/>
  <c r="U50" i="15"/>
  <c r="Q51" i="15"/>
  <c r="R51" i="15"/>
  <c r="T51" i="15"/>
  <c r="U51" i="15"/>
  <c r="Q52" i="15"/>
  <c r="R52" i="15"/>
  <c r="T52" i="15"/>
  <c r="U52" i="15"/>
  <c r="Q53" i="15"/>
  <c r="R53" i="15"/>
  <c r="T53" i="15"/>
  <c r="U53" i="15"/>
  <c r="Q54" i="15"/>
  <c r="R54" i="15"/>
  <c r="T54" i="15"/>
  <c r="U54" i="15"/>
  <c r="Q55" i="15"/>
  <c r="R55" i="15"/>
  <c r="T55" i="15"/>
  <c r="U55" i="15"/>
  <c r="Q56" i="15"/>
  <c r="R56" i="15"/>
  <c r="T56" i="15"/>
  <c r="U56" i="15"/>
  <c r="Q57" i="15"/>
  <c r="R57" i="15"/>
  <c r="T57" i="15"/>
  <c r="U57" i="15"/>
  <c r="Q58" i="15"/>
  <c r="R58" i="15"/>
  <c r="T58" i="15"/>
  <c r="U58" i="15"/>
  <c r="Q59" i="15"/>
  <c r="R59" i="15"/>
  <c r="S59" i="15"/>
  <c r="T59" i="15"/>
  <c r="U59" i="15"/>
  <c r="Q60" i="15"/>
  <c r="R60" i="15"/>
  <c r="T60" i="15"/>
  <c r="U60" i="15"/>
  <c r="Q61" i="15"/>
  <c r="R61" i="15"/>
  <c r="T61" i="15"/>
  <c r="U61" i="15"/>
  <c r="Q62" i="15"/>
  <c r="R62" i="15"/>
  <c r="T62" i="15"/>
  <c r="U62" i="15"/>
  <c r="Q63" i="15"/>
  <c r="R63" i="15"/>
  <c r="T63" i="15"/>
  <c r="U63" i="15"/>
  <c r="Q64" i="15"/>
  <c r="R64" i="15"/>
  <c r="T64" i="15"/>
  <c r="U64" i="15"/>
  <c r="Q65" i="15"/>
  <c r="R65" i="15"/>
  <c r="T65" i="15"/>
  <c r="U65" i="15"/>
  <c r="Q66" i="15"/>
  <c r="R66" i="15"/>
  <c r="T66" i="15"/>
  <c r="U66" i="15"/>
  <c r="Q67" i="15"/>
  <c r="R67" i="15"/>
  <c r="T67" i="15"/>
  <c r="U67" i="15"/>
  <c r="Q68" i="15"/>
  <c r="R68" i="15"/>
  <c r="T68" i="15"/>
  <c r="U68" i="15"/>
  <c r="Q69" i="15"/>
  <c r="R69" i="15"/>
  <c r="T69" i="15"/>
  <c r="U69" i="15"/>
  <c r="Q70" i="15"/>
  <c r="R70" i="15"/>
  <c r="T70" i="15"/>
  <c r="U70" i="15"/>
  <c r="Q71" i="15"/>
  <c r="R71" i="15"/>
  <c r="T71" i="15"/>
  <c r="U71" i="15"/>
  <c r="Q72" i="15"/>
  <c r="R72" i="15"/>
  <c r="T72" i="15"/>
  <c r="U72" i="15"/>
  <c r="Q73" i="15"/>
  <c r="R73" i="15"/>
  <c r="T73" i="15"/>
  <c r="U73" i="15"/>
  <c r="Q74" i="15"/>
  <c r="R74" i="15"/>
  <c r="T74" i="15"/>
  <c r="U74" i="15"/>
  <c r="Q75" i="15"/>
  <c r="R75" i="15"/>
  <c r="T75" i="15"/>
  <c r="U75" i="15"/>
  <c r="Q76" i="15"/>
  <c r="R76" i="15"/>
  <c r="T76" i="15"/>
  <c r="U76" i="15"/>
  <c r="Q77" i="15"/>
  <c r="R77" i="15"/>
  <c r="S77" i="15"/>
  <c r="T77" i="15"/>
  <c r="U77" i="15"/>
  <c r="Q78" i="15"/>
  <c r="R78" i="15"/>
  <c r="S78" i="15"/>
  <c r="T78" i="15"/>
  <c r="U78" i="15"/>
  <c r="Q79" i="15"/>
  <c r="R79" i="15"/>
  <c r="T79" i="15"/>
  <c r="U79" i="15"/>
  <c r="Q80" i="15"/>
  <c r="R80" i="15"/>
  <c r="T80" i="15"/>
  <c r="U80" i="15"/>
  <c r="Q81" i="15"/>
  <c r="R81" i="15"/>
  <c r="T81" i="15"/>
  <c r="U81" i="15"/>
  <c r="Q82" i="15"/>
  <c r="R82" i="15"/>
  <c r="T82" i="15"/>
  <c r="U82" i="15"/>
  <c r="Q83" i="15"/>
  <c r="R83" i="15"/>
  <c r="S83" i="15"/>
  <c r="T83" i="15"/>
  <c r="U83" i="15"/>
  <c r="R2" i="15"/>
  <c r="T2" i="15"/>
  <c r="U2" i="15"/>
  <c r="Q2" i="15"/>
  <c r="J83" i="15"/>
  <c r="E83" i="15"/>
  <c r="J82" i="15"/>
  <c r="S82" i="15" s="1"/>
  <c r="E82" i="15"/>
  <c r="J81" i="15"/>
  <c r="S81" i="15" s="1"/>
  <c r="E81" i="15"/>
  <c r="J80" i="15"/>
  <c r="S80" i="15" s="1"/>
  <c r="E80" i="15"/>
  <c r="J79" i="15"/>
  <c r="S79" i="15" s="1"/>
  <c r="E79" i="15"/>
  <c r="J78" i="15"/>
  <c r="E78" i="15"/>
  <c r="J77" i="15"/>
  <c r="E77" i="15"/>
  <c r="J76" i="15"/>
  <c r="S76" i="15" s="1"/>
  <c r="E76" i="15"/>
  <c r="J75" i="15"/>
  <c r="S75" i="15" s="1"/>
  <c r="E75" i="15"/>
  <c r="J74" i="15"/>
  <c r="S74" i="15" s="1"/>
  <c r="E74" i="15"/>
  <c r="J73" i="15"/>
  <c r="S73" i="15" s="1"/>
  <c r="E73" i="15"/>
  <c r="J72" i="15"/>
  <c r="S72" i="15" s="1"/>
  <c r="E72" i="15"/>
  <c r="J71" i="15"/>
  <c r="S71" i="15" s="1"/>
  <c r="E71" i="15"/>
  <c r="J70" i="15"/>
  <c r="S70" i="15" s="1"/>
  <c r="E70" i="15"/>
  <c r="J69" i="15"/>
  <c r="S69" i="15" s="1"/>
  <c r="E69" i="15"/>
  <c r="J68" i="15"/>
  <c r="S68" i="15" s="1"/>
  <c r="E68" i="15"/>
  <c r="J67" i="15"/>
  <c r="S67" i="15" s="1"/>
  <c r="E67" i="15"/>
  <c r="J66" i="15"/>
  <c r="S66" i="15" s="1"/>
  <c r="E66" i="15"/>
  <c r="J65" i="15"/>
  <c r="S65" i="15" s="1"/>
  <c r="E65" i="15"/>
  <c r="J64" i="15"/>
  <c r="S64" i="15" s="1"/>
  <c r="E64" i="15"/>
  <c r="J63" i="15"/>
  <c r="S63" i="15" s="1"/>
  <c r="E63" i="15"/>
  <c r="J62" i="15"/>
  <c r="S62" i="15" s="1"/>
  <c r="E62" i="15"/>
  <c r="J61" i="15"/>
  <c r="S61" i="15" s="1"/>
  <c r="E61" i="15"/>
  <c r="J60" i="15"/>
  <c r="S60" i="15" s="1"/>
  <c r="E60" i="15"/>
  <c r="J59" i="15"/>
  <c r="E59" i="15"/>
  <c r="J58" i="15"/>
  <c r="S58" i="15" s="1"/>
  <c r="E58" i="15"/>
  <c r="J57" i="15"/>
  <c r="S57" i="15" s="1"/>
  <c r="E57" i="15"/>
  <c r="J56" i="15"/>
  <c r="S56" i="15" s="1"/>
  <c r="E56" i="15"/>
  <c r="J55" i="15"/>
  <c r="S55" i="15" s="1"/>
  <c r="E55" i="15"/>
  <c r="J54" i="15"/>
  <c r="S54" i="15" s="1"/>
  <c r="E54" i="15"/>
  <c r="J53" i="15"/>
  <c r="S53" i="15" s="1"/>
  <c r="E53" i="15"/>
  <c r="J52" i="15"/>
  <c r="S52" i="15" s="1"/>
  <c r="E52" i="15"/>
  <c r="J51" i="15"/>
  <c r="S51" i="15" s="1"/>
  <c r="E51" i="15"/>
  <c r="J50" i="15"/>
  <c r="E50" i="15"/>
  <c r="J49" i="15"/>
  <c r="S49" i="15" s="1"/>
  <c r="E49" i="15"/>
  <c r="J48" i="15"/>
  <c r="S48" i="15" s="1"/>
  <c r="E48" i="15"/>
  <c r="J47" i="15"/>
  <c r="S47" i="15" s="1"/>
  <c r="E47" i="15"/>
  <c r="J46" i="15"/>
  <c r="S46" i="15" s="1"/>
  <c r="E46" i="15"/>
  <c r="J45" i="15"/>
  <c r="S45" i="15" s="1"/>
  <c r="E45" i="15"/>
  <c r="J44" i="15"/>
  <c r="S44" i="15" s="1"/>
  <c r="E44" i="15"/>
  <c r="J43" i="15"/>
  <c r="S43" i="15" s="1"/>
  <c r="E43" i="15"/>
  <c r="J42" i="15"/>
  <c r="E42" i="15"/>
  <c r="J41" i="15"/>
  <c r="S41" i="15" s="1"/>
  <c r="E41" i="15"/>
  <c r="J40" i="15"/>
  <c r="S40" i="15" s="1"/>
  <c r="E40" i="15"/>
  <c r="J39" i="15"/>
  <c r="S39" i="15" s="1"/>
  <c r="E39" i="15"/>
  <c r="J38" i="15"/>
  <c r="S38" i="15" s="1"/>
  <c r="E38" i="15"/>
  <c r="J37" i="15"/>
  <c r="S37" i="15" s="1"/>
  <c r="E37" i="15"/>
  <c r="J36" i="15"/>
  <c r="S36" i="15" s="1"/>
  <c r="E36" i="15"/>
  <c r="J35" i="15"/>
  <c r="S35" i="15" s="1"/>
  <c r="E35" i="15"/>
  <c r="J34" i="15"/>
  <c r="S34" i="15" s="1"/>
  <c r="E34" i="15"/>
  <c r="J33" i="15"/>
  <c r="S33" i="15" s="1"/>
  <c r="E33" i="15"/>
  <c r="J32" i="15"/>
  <c r="S32" i="15" s="1"/>
  <c r="E32" i="15"/>
  <c r="J31" i="15"/>
  <c r="S31" i="15" s="1"/>
  <c r="E31" i="15"/>
  <c r="J30" i="15"/>
  <c r="S30" i="15" s="1"/>
  <c r="E30" i="15"/>
  <c r="J29" i="15"/>
  <c r="S29" i="15" s="1"/>
  <c r="E29" i="15"/>
  <c r="J28" i="15"/>
  <c r="S28" i="15" s="1"/>
  <c r="E28" i="15"/>
  <c r="J27" i="15"/>
  <c r="S27" i="15" s="1"/>
  <c r="E27" i="15"/>
  <c r="J26" i="15"/>
  <c r="S26" i="15" s="1"/>
  <c r="E26" i="15"/>
  <c r="J25" i="15"/>
  <c r="S25" i="15" s="1"/>
  <c r="E25" i="15"/>
  <c r="J24" i="15"/>
  <c r="S24" i="15" s="1"/>
  <c r="E24" i="15"/>
  <c r="J23" i="15"/>
  <c r="S23" i="15" s="1"/>
  <c r="E23" i="15"/>
  <c r="J22" i="15"/>
  <c r="S22" i="15" s="1"/>
  <c r="E22" i="15"/>
  <c r="J21" i="15"/>
  <c r="S21" i="15" s="1"/>
  <c r="E21" i="15"/>
  <c r="J20" i="15"/>
  <c r="S20" i="15" s="1"/>
  <c r="E20" i="15"/>
  <c r="J19" i="15"/>
  <c r="S19" i="15" s="1"/>
  <c r="E19" i="15"/>
  <c r="J18" i="15"/>
  <c r="S18" i="15" s="1"/>
  <c r="E18" i="15"/>
  <c r="J17" i="15"/>
  <c r="S17" i="15" s="1"/>
  <c r="E17" i="15"/>
  <c r="J16" i="15"/>
  <c r="S16" i="15" s="1"/>
  <c r="E16" i="15"/>
  <c r="J15" i="15"/>
  <c r="S15" i="15" s="1"/>
  <c r="E15" i="15"/>
  <c r="J14" i="15"/>
  <c r="S14" i="15" s="1"/>
  <c r="E14" i="15"/>
  <c r="J13" i="15"/>
  <c r="S13" i="15" s="1"/>
  <c r="E13" i="15"/>
  <c r="J12" i="15"/>
  <c r="S12" i="15" s="1"/>
  <c r="E12" i="15"/>
  <c r="J11" i="15"/>
  <c r="E11" i="15"/>
  <c r="J10" i="15"/>
  <c r="S10" i="15" s="1"/>
  <c r="E10" i="15"/>
  <c r="J9" i="15"/>
  <c r="S9" i="15" s="1"/>
  <c r="E9" i="15"/>
  <c r="J8" i="15"/>
  <c r="S8" i="15" s="1"/>
  <c r="E8" i="15"/>
  <c r="J7" i="15"/>
  <c r="S7" i="15" s="1"/>
  <c r="E7" i="15"/>
  <c r="J6" i="15"/>
  <c r="S6" i="15" s="1"/>
  <c r="E6" i="15"/>
  <c r="J5" i="15"/>
  <c r="S5" i="15" s="1"/>
  <c r="E5" i="15"/>
  <c r="J4" i="15"/>
  <c r="S4" i="15" s="1"/>
  <c r="E4" i="15"/>
  <c r="J3" i="15"/>
  <c r="S3" i="15" s="1"/>
  <c r="E3" i="15"/>
  <c r="J2" i="15"/>
  <c r="S2" i="15" s="1"/>
  <c r="E2" i="15"/>
  <c r="H39" i="14"/>
  <c r="H3" i="14"/>
  <c r="H4" i="14"/>
  <c r="H10" i="14"/>
  <c r="H11" i="14"/>
  <c r="H12" i="14"/>
  <c r="H13" i="14"/>
  <c r="H17" i="14"/>
  <c r="H24" i="14"/>
  <c r="H25" i="14"/>
  <c r="H29" i="14"/>
  <c r="H30" i="14"/>
  <c r="H31" i="14"/>
  <c r="H32" i="14"/>
  <c r="H33" i="14"/>
  <c r="H37" i="14"/>
  <c r="H2" i="14"/>
  <c r="D84" i="14" l="1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V21" i="14"/>
  <c r="U21" i="14"/>
  <c r="T21" i="14"/>
  <c r="S21" i="14"/>
  <c r="R21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K9" i="10" l="1"/>
  <c r="K16" i="10"/>
  <c r="J52" i="10"/>
  <c r="K52" i="10"/>
  <c r="I43" i="10"/>
  <c r="J43" i="10"/>
  <c r="K43" i="10"/>
  <c r="I45" i="10"/>
  <c r="I44" i="10" s="1"/>
  <c r="J45" i="10"/>
  <c r="J44" i="10" s="1"/>
  <c r="K45" i="10"/>
  <c r="K19" i="10" s="1"/>
  <c r="J41" i="10"/>
  <c r="K41" i="10"/>
  <c r="J30" i="10"/>
  <c r="K30" i="10"/>
  <c r="J16" i="10"/>
  <c r="J9" i="10"/>
  <c r="J18" i="10"/>
  <c r="K18" i="10"/>
  <c r="F30" i="10"/>
  <c r="F43" i="10"/>
  <c r="G43" i="10"/>
  <c r="H43" i="10"/>
  <c r="E43" i="10"/>
  <c r="F18" i="10"/>
  <c r="G18" i="10"/>
  <c r="H18" i="10"/>
  <c r="I18" i="10"/>
  <c r="E18" i="10"/>
  <c r="I30" i="10"/>
  <c r="I41" i="10"/>
  <c r="F45" i="10"/>
  <c r="G45" i="10"/>
  <c r="G44" i="10" s="1"/>
  <c r="H45" i="10"/>
  <c r="E45" i="10"/>
  <c r="I16" i="10"/>
  <c r="I9" i="10"/>
  <c r="H9" i="10"/>
  <c r="G9" i="10"/>
  <c r="F41" i="10"/>
  <c r="G41" i="10"/>
  <c r="H41" i="10"/>
  <c r="G30" i="10"/>
  <c r="H30" i="10"/>
  <c r="G16" i="10"/>
  <c r="H16" i="10"/>
  <c r="H44" i="10" l="1"/>
  <c r="J19" i="10"/>
  <c r="G19" i="10"/>
  <c r="F44" i="10"/>
  <c r="K44" i="10"/>
  <c r="I19" i="10"/>
  <c r="E44" i="10"/>
  <c r="E19" i="10"/>
  <c r="F19" i="10"/>
  <c r="H19" i="10"/>
  <c r="F52" i="10"/>
  <c r="G52" i="10"/>
  <c r="H52" i="10"/>
  <c r="I52" i="10"/>
  <c r="E52" i="10"/>
  <c r="F16" i="10"/>
  <c r="F9" i="10"/>
  <c r="E41" i="10"/>
  <c r="E30" i="10"/>
  <c r="E16" i="10"/>
  <c r="E9" i="10"/>
  <c r="O5" i="10"/>
  <c r="H3" i="12" l="1"/>
  <c r="I3" i="12"/>
  <c r="H4" i="12"/>
  <c r="I4" i="12"/>
  <c r="H5" i="12"/>
  <c r="I5" i="12"/>
  <c r="H6" i="12"/>
  <c r="I6" i="12"/>
  <c r="H7" i="12"/>
  <c r="I7" i="12"/>
  <c r="H8" i="12"/>
  <c r="G8" i="12" s="1"/>
  <c r="F8" i="12" s="1"/>
  <c r="I8" i="12"/>
  <c r="H9" i="12"/>
  <c r="I9" i="12"/>
  <c r="H10" i="12"/>
  <c r="I10" i="12"/>
  <c r="H11" i="12"/>
  <c r="I11" i="12"/>
  <c r="H12" i="12"/>
  <c r="G12" i="12" s="1"/>
  <c r="F12" i="12" s="1"/>
  <c r="I12" i="12"/>
  <c r="H13" i="12"/>
  <c r="G13" i="12" s="1"/>
  <c r="F13" i="12" s="1"/>
  <c r="I13" i="12"/>
  <c r="H14" i="12"/>
  <c r="G14" i="12" s="1"/>
  <c r="F14" i="12" s="1"/>
  <c r="I14" i="12"/>
  <c r="H15" i="12"/>
  <c r="I15" i="12"/>
  <c r="H16" i="12"/>
  <c r="G16" i="12" s="1"/>
  <c r="F16" i="12" s="1"/>
  <c r="I16" i="12"/>
  <c r="H17" i="12"/>
  <c r="I17" i="12"/>
  <c r="H18" i="12"/>
  <c r="G18" i="12" s="1"/>
  <c r="F18" i="12" s="1"/>
  <c r="I18" i="12"/>
  <c r="H19" i="12"/>
  <c r="G19" i="12" s="1"/>
  <c r="F19" i="12" s="1"/>
  <c r="I19" i="12"/>
  <c r="H20" i="12"/>
  <c r="G20" i="12" s="1"/>
  <c r="F20" i="12" s="1"/>
  <c r="I20" i="12"/>
  <c r="H21" i="12"/>
  <c r="I21" i="12"/>
  <c r="H22" i="12"/>
  <c r="I22" i="12"/>
  <c r="H23" i="12"/>
  <c r="G23" i="12" s="1"/>
  <c r="F23" i="12" s="1"/>
  <c r="I23" i="12"/>
  <c r="H24" i="12"/>
  <c r="I24" i="12"/>
  <c r="H25" i="12"/>
  <c r="I25" i="12"/>
  <c r="H26" i="12"/>
  <c r="G26" i="12" s="1"/>
  <c r="F26" i="12" s="1"/>
  <c r="I26" i="12"/>
  <c r="H27" i="12"/>
  <c r="I27" i="12"/>
  <c r="H28" i="12"/>
  <c r="I28" i="12"/>
  <c r="H29" i="12"/>
  <c r="I29" i="12"/>
  <c r="H30" i="12"/>
  <c r="I30" i="12"/>
  <c r="H31" i="12"/>
  <c r="I31" i="12"/>
  <c r="H32" i="12"/>
  <c r="G32" i="12" s="1"/>
  <c r="F32" i="12" s="1"/>
  <c r="I32" i="12"/>
  <c r="H33" i="12"/>
  <c r="I33" i="12"/>
  <c r="H34" i="12"/>
  <c r="I34" i="12"/>
  <c r="H35" i="12"/>
  <c r="I35" i="12"/>
  <c r="H36" i="12"/>
  <c r="G36" i="12" s="1"/>
  <c r="F36" i="12" s="1"/>
  <c r="I36" i="12"/>
  <c r="H37" i="12"/>
  <c r="G37" i="12" s="1"/>
  <c r="F37" i="12" s="1"/>
  <c r="I37" i="12"/>
  <c r="H38" i="12"/>
  <c r="G38" i="12" s="1"/>
  <c r="F38" i="12" s="1"/>
  <c r="I38" i="12"/>
  <c r="H39" i="12"/>
  <c r="I39" i="12"/>
  <c r="H40" i="12"/>
  <c r="I40" i="12"/>
  <c r="H41" i="12"/>
  <c r="I41" i="12"/>
  <c r="H42" i="12"/>
  <c r="G42" i="12" s="1"/>
  <c r="F42" i="12" s="1"/>
  <c r="I42" i="12"/>
  <c r="H43" i="12"/>
  <c r="G43" i="12" s="1"/>
  <c r="F43" i="12" s="1"/>
  <c r="I43" i="12"/>
  <c r="H44" i="12"/>
  <c r="G44" i="12" s="1"/>
  <c r="F44" i="12" s="1"/>
  <c r="I44" i="12"/>
  <c r="H45" i="12"/>
  <c r="I45" i="12"/>
  <c r="H46" i="12"/>
  <c r="I46" i="12"/>
  <c r="H47" i="12"/>
  <c r="G47" i="12" s="1"/>
  <c r="F47" i="12" s="1"/>
  <c r="I47" i="12"/>
  <c r="H48" i="12"/>
  <c r="I48" i="12"/>
  <c r="H49" i="12"/>
  <c r="G49" i="12" s="1"/>
  <c r="F49" i="12" s="1"/>
  <c r="I49" i="12"/>
  <c r="H50" i="12"/>
  <c r="G50" i="12" s="1"/>
  <c r="F50" i="12" s="1"/>
  <c r="I50" i="12"/>
  <c r="H51" i="12"/>
  <c r="I51" i="12"/>
  <c r="H52" i="12"/>
  <c r="I52" i="12"/>
  <c r="H53" i="12"/>
  <c r="I53" i="12"/>
  <c r="H54" i="12"/>
  <c r="G54" i="12" s="1"/>
  <c r="F54" i="12" s="1"/>
  <c r="I54" i="12"/>
  <c r="H55" i="12"/>
  <c r="G55" i="12" s="1"/>
  <c r="F55" i="12" s="1"/>
  <c r="I55" i="12"/>
  <c r="H56" i="12"/>
  <c r="G56" i="12" s="1"/>
  <c r="F56" i="12" s="1"/>
  <c r="I56" i="12"/>
  <c r="H57" i="12"/>
  <c r="I57" i="12"/>
  <c r="H58" i="12"/>
  <c r="I58" i="12"/>
  <c r="H59" i="12"/>
  <c r="I59" i="12"/>
  <c r="H60" i="12"/>
  <c r="G60" i="12" s="1"/>
  <c r="F60" i="12" s="1"/>
  <c r="I60" i="12"/>
  <c r="H61" i="12"/>
  <c r="G61" i="12" s="1"/>
  <c r="F61" i="12" s="1"/>
  <c r="I61" i="12"/>
  <c r="H62" i="12"/>
  <c r="G62" i="12" s="1"/>
  <c r="F62" i="12" s="1"/>
  <c r="I62" i="12"/>
  <c r="H63" i="12"/>
  <c r="I63" i="12"/>
  <c r="H64" i="12"/>
  <c r="I64" i="12"/>
  <c r="H65" i="12"/>
  <c r="I65" i="12"/>
  <c r="H66" i="12"/>
  <c r="G66" i="12" s="1"/>
  <c r="F66" i="12" s="1"/>
  <c r="I66" i="12"/>
  <c r="H67" i="12"/>
  <c r="G67" i="12" s="1"/>
  <c r="F67" i="12" s="1"/>
  <c r="I67" i="12"/>
  <c r="H68" i="12"/>
  <c r="G68" i="12" s="1"/>
  <c r="F68" i="12" s="1"/>
  <c r="I68" i="12"/>
  <c r="H69" i="12"/>
  <c r="I69" i="12"/>
  <c r="H70" i="12"/>
  <c r="I70" i="12"/>
  <c r="H71" i="12"/>
  <c r="I71" i="12"/>
  <c r="H72" i="12"/>
  <c r="G72" i="12" s="1"/>
  <c r="F72" i="12" s="1"/>
  <c r="I72" i="12"/>
  <c r="H73" i="12"/>
  <c r="G73" i="12" s="1"/>
  <c r="F73" i="12" s="1"/>
  <c r="I73" i="12"/>
  <c r="H74" i="12"/>
  <c r="G74" i="12" s="1"/>
  <c r="F74" i="12" s="1"/>
  <c r="I74" i="12"/>
  <c r="H75" i="12"/>
  <c r="I75" i="12"/>
  <c r="H76" i="12"/>
  <c r="G76" i="12" s="1"/>
  <c r="F76" i="12" s="1"/>
  <c r="I76" i="12"/>
  <c r="H77" i="12"/>
  <c r="I77" i="12"/>
  <c r="H78" i="12"/>
  <c r="G78" i="12" s="1"/>
  <c r="F78" i="12" s="1"/>
  <c r="I78" i="12"/>
  <c r="H79" i="12"/>
  <c r="G79" i="12" s="1"/>
  <c r="F79" i="12" s="1"/>
  <c r="I79" i="12"/>
  <c r="H80" i="12"/>
  <c r="G80" i="12" s="1"/>
  <c r="F80" i="12" s="1"/>
  <c r="I80" i="12"/>
  <c r="H81" i="12"/>
  <c r="I81" i="12"/>
  <c r="H82" i="12"/>
  <c r="I82" i="12"/>
  <c r="H83" i="12"/>
  <c r="I83" i="12"/>
  <c r="G3" i="12"/>
  <c r="F3" i="12" s="1"/>
  <c r="G4" i="12"/>
  <c r="F4" i="12" s="1"/>
  <c r="G5" i="12"/>
  <c r="F5" i="12" s="1"/>
  <c r="G6" i="12"/>
  <c r="F6" i="12" s="1"/>
  <c r="G7" i="12"/>
  <c r="F7" i="12" s="1"/>
  <c r="G11" i="12"/>
  <c r="F11" i="12" s="1"/>
  <c r="G15" i="12"/>
  <c r="F15" i="12" s="1"/>
  <c r="G17" i="12"/>
  <c r="F17" i="12" s="1"/>
  <c r="G27" i="12"/>
  <c r="F27" i="12" s="1"/>
  <c r="G28" i="12"/>
  <c r="F28" i="12" s="1"/>
  <c r="G29" i="12"/>
  <c r="F29" i="12" s="1"/>
  <c r="G30" i="12"/>
  <c r="F30" i="12" s="1"/>
  <c r="G31" i="12"/>
  <c r="F31" i="12" s="1"/>
  <c r="G35" i="12"/>
  <c r="F35" i="12" s="1"/>
  <c r="G39" i="12"/>
  <c r="F39" i="12" s="1"/>
  <c r="G40" i="12"/>
  <c r="F40" i="12" s="1"/>
  <c r="G41" i="12"/>
  <c r="F41" i="12" s="1"/>
  <c r="G51" i="12"/>
  <c r="F51" i="12" s="1"/>
  <c r="G52" i="12"/>
  <c r="F52" i="12" s="1"/>
  <c r="G53" i="12"/>
  <c r="F53" i="12" s="1"/>
  <c r="G59" i="12"/>
  <c r="F59" i="12" s="1"/>
  <c r="G63" i="12"/>
  <c r="F63" i="12" s="1"/>
  <c r="G64" i="12"/>
  <c r="F64" i="12" s="1"/>
  <c r="G65" i="12"/>
  <c r="F65" i="12" s="1"/>
  <c r="G71" i="12"/>
  <c r="F71" i="12" s="1"/>
  <c r="G75" i="12"/>
  <c r="F75" i="12" s="1"/>
  <c r="G77" i="12"/>
  <c r="F77" i="12" s="1"/>
  <c r="G83" i="12"/>
  <c r="F83" i="12" s="1"/>
  <c r="G9" i="12"/>
  <c r="F9" i="12" s="1"/>
  <c r="G10" i="12"/>
  <c r="F10" i="12" s="1"/>
  <c r="G21" i="12"/>
  <c r="F21" i="12" s="1"/>
  <c r="G22" i="12"/>
  <c r="F22" i="12" s="1"/>
  <c r="G24" i="12"/>
  <c r="F24" i="12" s="1"/>
  <c r="G25" i="12"/>
  <c r="F25" i="12" s="1"/>
  <c r="G33" i="12"/>
  <c r="F33" i="12" s="1"/>
  <c r="G34" i="12"/>
  <c r="F34" i="12" s="1"/>
  <c r="G45" i="12"/>
  <c r="F45" i="12" s="1"/>
  <c r="G46" i="12"/>
  <c r="F46" i="12" s="1"/>
  <c r="G48" i="12"/>
  <c r="F48" i="12" s="1"/>
  <c r="G57" i="12"/>
  <c r="F57" i="12" s="1"/>
  <c r="G58" i="12"/>
  <c r="F58" i="12" s="1"/>
  <c r="G69" i="12"/>
  <c r="F69" i="12" s="1"/>
  <c r="G70" i="12"/>
  <c r="F70" i="12" s="1"/>
  <c r="G81" i="12"/>
  <c r="F81" i="12" s="1"/>
  <c r="G82" i="12"/>
  <c r="F82" i="12" s="1"/>
  <c r="H2" i="12"/>
  <c r="G2" i="12" s="1"/>
  <c r="F2" i="12" s="1"/>
  <c r="S21" i="12"/>
  <c r="T21" i="12"/>
  <c r="U21" i="12"/>
  <c r="V21" i="12"/>
  <c r="R21" i="12"/>
  <c r="I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2" i="12"/>
  <c r="F64" i="9" l="1"/>
  <c r="F43" i="9" l="1"/>
  <c r="G36" i="9" l="1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37" i="9"/>
  <c r="F17" i="9"/>
  <c r="F78" i="9"/>
  <c r="F79" i="9"/>
  <c r="F80" i="9"/>
  <c r="F81" i="9"/>
  <c r="F34" i="9"/>
  <c r="F82" i="9"/>
  <c r="F83" i="9"/>
  <c r="F57" i="9"/>
  <c r="F58" i="9"/>
  <c r="F59" i="9"/>
  <c r="F60" i="9"/>
  <c r="F61" i="9"/>
  <c r="F62" i="9"/>
  <c r="F63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2" i="9"/>
  <c r="F41" i="9"/>
  <c r="F37" i="9"/>
  <c r="F38" i="9"/>
  <c r="F39" i="9"/>
  <c r="F40" i="9"/>
  <c r="U59" i="9"/>
  <c r="V45" i="6"/>
  <c r="Q59" i="9"/>
  <c r="V43" i="6"/>
  <c r="N32" i="6"/>
  <c r="M42" i="6"/>
  <c r="L42" i="6"/>
  <c r="L39" i="6"/>
  <c r="L40" i="6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" i="3"/>
  <c r="M3" i="3"/>
  <c r="L34" i="7"/>
  <c r="K34" i="7"/>
  <c r="L33" i="7"/>
  <c r="K33" i="7"/>
  <c r="L32" i="7"/>
  <c r="K32" i="7"/>
  <c r="L31" i="7"/>
  <c r="K31" i="7"/>
  <c r="L30" i="7"/>
  <c r="K30" i="7"/>
  <c r="L29" i="7"/>
  <c r="K29" i="7"/>
  <c r="L28" i="7"/>
  <c r="K28" i="7"/>
  <c r="L27" i="7"/>
  <c r="K27" i="7"/>
  <c r="L26" i="7"/>
  <c r="K26" i="7"/>
  <c r="L25" i="7"/>
  <c r="K25" i="7"/>
  <c r="K11" i="7"/>
  <c r="K5" i="7"/>
  <c r="L3" i="7"/>
  <c r="K3" i="7"/>
  <c r="K4" i="7"/>
  <c r="L4" i="7"/>
  <c r="L5" i="7"/>
  <c r="K6" i="7"/>
  <c r="L6" i="7"/>
  <c r="K7" i="7"/>
  <c r="L7" i="7"/>
  <c r="K8" i="7"/>
  <c r="L8" i="7"/>
  <c r="K9" i="7"/>
  <c r="L9" i="7"/>
  <c r="K10" i="7"/>
  <c r="L10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L2" i="7"/>
  <c r="K2" i="7"/>
  <c r="V69" i="6"/>
  <c r="V68" i="6"/>
  <c r="V67" i="6"/>
  <c r="V66" i="6"/>
  <c r="V65" i="6"/>
  <c r="V64" i="6"/>
  <c r="V63" i="6"/>
  <c r="V62" i="6"/>
  <c r="V61" i="6"/>
  <c r="V60" i="6"/>
  <c r="V59" i="6"/>
  <c r="V58" i="6"/>
  <c r="V57" i="6"/>
  <c r="V56" i="6"/>
  <c r="V55" i="6"/>
  <c r="V54" i="6"/>
  <c r="V53" i="6"/>
  <c r="V52" i="6"/>
  <c r="V51" i="6"/>
  <c r="V50" i="6"/>
  <c r="V49" i="6"/>
  <c r="V48" i="6"/>
  <c r="V47" i="6"/>
  <c r="V46" i="6"/>
  <c r="V44" i="6"/>
  <c r="V41" i="6"/>
  <c r="M41" i="6"/>
  <c r="L41" i="6"/>
  <c r="V40" i="6"/>
  <c r="M40" i="6"/>
  <c r="N39" i="6"/>
  <c r="M39" i="6"/>
  <c r="N38" i="6"/>
  <c r="M38" i="6"/>
  <c r="L38" i="6"/>
  <c r="N37" i="6"/>
  <c r="M37" i="6"/>
  <c r="L37" i="6"/>
  <c r="N36" i="6"/>
  <c r="M36" i="6"/>
  <c r="L36" i="6"/>
  <c r="N35" i="6"/>
  <c r="M35" i="6"/>
  <c r="L35" i="6"/>
  <c r="N34" i="6"/>
  <c r="M34" i="6"/>
  <c r="L34" i="6"/>
  <c r="N33" i="6"/>
  <c r="M33" i="6"/>
  <c r="L33" i="6"/>
  <c r="M32" i="6"/>
  <c r="L32" i="6"/>
  <c r="N31" i="6"/>
  <c r="M31" i="6"/>
  <c r="L31" i="6"/>
  <c r="N30" i="6"/>
  <c r="M30" i="6"/>
  <c r="L30" i="6"/>
  <c r="N29" i="6"/>
  <c r="M29" i="6"/>
  <c r="L29" i="6"/>
  <c r="N28" i="6"/>
  <c r="M28" i="6"/>
  <c r="L28" i="6"/>
  <c r="N27" i="6"/>
  <c r="M27" i="6"/>
  <c r="L27" i="6"/>
  <c r="N26" i="6"/>
  <c r="M26" i="6"/>
  <c r="L26" i="6"/>
  <c r="N25" i="6"/>
  <c r="M25" i="6"/>
  <c r="L25" i="6"/>
  <c r="N24" i="6"/>
  <c r="M24" i="6"/>
  <c r="L24" i="6"/>
  <c r="N23" i="6"/>
  <c r="M23" i="6"/>
  <c r="L23" i="6"/>
  <c r="N22" i="6"/>
  <c r="M22" i="6"/>
  <c r="L22" i="6"/>
  <c r="N21" i="6"/>
  <c r="M21" i="6"/>
  <c r="L21" i="6"/>
  <c r="N20" i="6"/>
  <c r="M20" i="6"/>
  <c r="L20" i="6"/>
  <c r="N19" i="6"/>
  <c r="M19" i="6"/>
  <c r="L19" i="6"/>
  <c r="N18" i="6"/>
  <c r="M18" i="6"/>
  <c r="L18" i="6"/>
  <c r="N17" i="6"/>
  <c r="M17" i="6"/>
  <c r="L17" i="6"/>
  <c r="N16" i="6"/>
  <c r="M16" i="6"/>
  <c r="L16" i="6"/>
  <c r="N15" i="6"/>
  <c r="M15" i="6"/>
  <c r="L15" i="6"/>
  <c r="N14" i="6"/>
  <c r="M14" i="6"/>
  <c r="L14" i="6"/>
  <c r="N13" i="6"/>
  <c r="M13" i="6"/>
  <c r="L13" i="6"/>
  <c r="N12" i="6"/>
  <c r="M12" i="6"/>
  <c r="L12" i="6"/>
  <c r="N11" i="6"/>
  <c r="M11" i="6"/>
  <c r="L11" i="6"/>
  <c r="N10" i="6"/>
  <c r="M10" i="6"/>
  <c r="L10" i="6"/>
  <c r="N9" i="6"/>
  <c r="M9" i="6"/>
  <c r="L9" i="6"/>
  <c r="N8" i="6"/>
  <c r="M8" i="6"/>
  <c r="L8" i="6"/>
  <c r="N7" i="6"/>
  <c r="M7" i="6"/>
  <c r="L7" i="6"/>
  <c r="N6" i="6"/>
  <c r="M6" i="6"/>
  <c r="L6" i="6"/>
  <c r="N5" i="6"/>
  <c r="M5" i="6"/>
  <c r="L5" i="6"/>
  <c r="N4" i="6"/>
  <c r="M4" i="6"/>
  <c r="N3" i="6"/>
  <c r="M3" i="6"/>
  <c r="L3" i="6"/>
  <c r="N2" i="6"/>
  <c r="L2" i="6"/>
  <c r="M41" i="3"/>
  <c r="L41" i="3"/>
  <c r="M40" i="3"/>
  <c r="L40" i="3"/>
  <c r="L38" i="3"/>
  <c r="M38" i="3"/>
  <c r="N38" i="3"/>
  <c r="L39" i="3"/>
  <c r="M39" i="3"/>
  <c r="N39" i="3"/>
  <c r="V41" i="3" l="1"/>
  <c r="V40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42" i="3"/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2" i="3"/>
  <c r="M2" i="3"/>
  <c r="H52" i="14"/>
  <c r="H36" i="14"/>
  <c r="H34" i="14"/>
  <c r="H35" i="14"/>
  <c r="H51" i="14"/>
  <c r="H42" i="14"/>
  <c r="H50" i="14"/>
  <c r="H40" i="14"/>
  <c r="H41" i="14"/>
  <c r="H43" i="14"/>
  <c r="H46" i="14"/>
  <c r="H45" i="14"/>
  <c r="H48" i="14"/>
  <c r="H49" i="14"/>
  <c r="H44" i="14"/>
  <c r="H47" i="14"/>
  <c r="H38" i="14"/>
  <c r="H58" i="14"/>
  <c r="H59" i="14"/>
  <c r="H60" i="14"/>
  <c r="H61" i="14"/>
  <c r="H62" i="14"/>
  <c r="H80" i="14"/>
  <c r="H64" i="14"/>
  <c r="H71" i="14"/>
  <c r="H69" i="14"/>
  <c r="H83" i="14"/>
  <c r="H63" i="14"/>
  <c r="H79" i="14"/>
  <c r="H75" i="14"/>
  <c r="H73" i="14"/>
  <c r="H72" i="14"/>
  <c r="H78" i="14"/>
  <c r="H68" i="14"/>
  <c r="H67" i="14"/>
  <c r="H66" i="14"/>
  <c r="H65" i="14"/>
  <c r="H77" i="14"/>
  <c r="H70" i="14"/>
  <c r="H76" i="14"/>
  <c r="H81" i="14"/>
  <c r="H74" i="14"/>
  <c r="H82" i="14"/>
  <c r="H54" i="14"/>
  <c r="H53" i="14"/>
  <c r="H56" i="14"/>
  <c r="H55" i="14"/>
  <c r="H57" i="14"/>
  <c r="H23" i="14"/>
  <c r="H20" i="14"/>
  <c r="H18" i="14"/>
  <c r="H22" i="14"/>
  <c r="H19" i="14"/>
  <c r="H21" i="14"/>
  <c r="H7" i="14"/>
  <c r="H6" i="14"/>
  <c r="H9" i="14"/>
  <c r="H5" i="14"/>
  <c r="H8" i="14"/>
  <c r="H27" i="14"/>
  <c r="H28" i="14"/>
  <c r="H26" i="14"/>
  <c r="H14" i="14"/>
  <c r="H15" i="14"/>
  <c r="H16" i="14"/>
</calcChain>
</file>

<file path=xl/sharedStrings.xml><?xml version="1.0" encoding="utf-8"?>
<sst xmlns="http://schemas.openxmlformats.org/spreadsheetml/2006/main" count="3171" uniqueCount="482">
  <si>
    <t>00.0</t>
  </si>
  <si>
    <t>47.2</t>
  </si>
  <si>
    <t>53.0</t>
  </si>
  <si>
    <t>26.2</t>
  </si>
  <si>
    <t>34.3</t>
  </si>
  <si>
    <t>48.0</t>
  </si>
  <si>
    <t>52.7</t>
  </si>
  <si>
    <t>37.8</t>
  </si>
  <si>
    <t>58.4</t>
  </si>
  <si>
    <t>46.4</t>
  </si>
  <si>
    <t>40.8</t>
  </si>
  <si>
    <t>00.9</t>
  </si>
  <si>
    <t>44.7</t>
  </si>
  <si>
    <t>20.7</t>
  </si>
  <si>
    <t>41.5</t>
  </si>
  <si>
    <t>05.1</t>
  </si>
  <si>
    <t>51.9</t>
  </si>
  <si>
    <t>05.6</t>
  </si>
  <si>
    <t>59.7</t>
  </si>
  <si>
    <t>38.3</t>
  </si>
  <si>
    <t>19.0</t>
  </si>
  <si>
    <t>24.7</t>
  </si>
  <si>
    <t>34.1</t>
  </si>
  <si>
    <t>12.1</t>
  </si>
  <si>
    <t>45.1</t>
  </si>
  <si>
    <t>00.4</t>
  </si>
  <si>
    <t>33.5</t>
  </si>
  <si>
    <t>54.0</t>
  </si>
  <si>
    <t>35.1</t>
  </si>
  <si>
    <t>05.4</t>
  </si>
  <si>
    <t>19.5</t>
  </si>
  <si>
    <t>42.4</t>
  </si>
  <si>
    <t>18.9</t>
  </si>
  <si>
    <t>53.4</t>
  </si>
  <si>
    <t>58.5</t>
  </si>
  <si>
    <t>20.0</t>
  </si>
  <si>
    <t>42.6</t>
  </si>
  <si>
    <t>39.7</t>
  </si>
  <si>
    <t>54.2</t>
  </si>
  <si>
    <t>04.3</t>
  </si>
  <si>
    <t>41.8</t>
  </si>
  <si>
    <t>15.0</t>
  </si>
  <si>
    <t>47.4</t>
  </si>
  <si>
    <t>29.8</t>
  </si>
  <si>
    <t>PW</t>
  </si>
  <si>
    <t>UTARI</t>
  </si>
  <si>
    <t>TATIK</t>
  </si>
  <si>
    <t>PUSPA</t>
  </si>
  <si>
    <t>MUTIA</t>
  </si>
  <si>
    <t>CA</t>
  </si>
  <si>
    <t>ABILO</t>
  </si>
  <si>
    <t>NADIN</t>
  </si>
  <si>
    <t>LEPAS</t>
  </si>
  <si>
    <t>RATNA</t>
  </si>
  <si>
    <t>ESTIA</t>
  </si>
  <si>
    <t>FRIDA</t>
  </si>
  <si>
    <t>ALAMO</t>
  </si>
  <si>
    <t>TIKHA</t>
  </si>
  <si>
    <t>AMBOY</t>
  </si>
  <si>
    <t>ANDIS</t>
  </si>
  <si>
    <t>TOMBO</t>
  </si>
  <si>
    <t>ABASA</t>
  </si>
  <si>
    <t>KELES</t>
  </si>
  <si>
    <t>PUTRI</t>
  </si>
  <si>
    <t>NIKEN</t>
  </si>
  <si>
    <t>SIKAD</t>
  </si>
  <si>
    <t>TULIP</t>
  </si>
  <si>
    <t>DOLTA</t>
  </si>
  <si>
    <t>06°34'00.0"S 107°27'00.0"E</t>
  </si>
  <si>
    <t>06°37'26.6"S 107°55'55.5"E</t>
  </si>
  <si>
    <t>06°41'52.7''S 108°33'35.1''E</t>
  </si>
  <si>
    <t>06°25'15.1"S 107°09'04.3"E</t>
  </si>
  <si>
    <t>06°16'41.2"S 106°51'33.0"E</t>
  </si>
  <si>
    <t>06°05'53.0"S 107°10'45.1"E</t>
  </si>
  <si>
    <t>05°52'27.7"S 107°23'03.7"E</t>
  </si>
  <si>
    <t>05°25'58.4''S 107°47'19.5''E</t>
  </si>
  <si>
    <t>05°19'37.8''S 108°46'05.4''E</t>
  </si>
  <si>
    <t xml:space="preserve">NADIN </t>
  </si>
  <si>
    <t>05°17'48.0''S 109°02'54.0''E</t>
  </si>
  <si>
    <t xml:space="preserve">ABILO </t>
  </si>
  <si>
    <t>04°42'44.7"S 108°48'53.3"E</t>
  </si>
  <si>
    <t xml:space="preserve">ALAMO </t>
  </si>
  <si>
    <t xml:space="preserve">FRIDA </t>
  </si>
  <si>
    <t>05°00'00.9"S 108°24'18.9"E</t>
  </si>
  <si>
    <t>04°49'20.7"S 107°57'58.5"E</t>
  </si>
  <si>
    <t xml:space="preserve">TIKHA </t>
  </si>
  <si>
    <t>04°08'00.0"S 108°10'00.0"E</t>
  </si>
  <si>
    <t xml:space="preserve">AMBOY </t>
  </si>
  <si>
    <t>05°28'05.1"S 107°08'42.6"E</t>
  </si>
  <si>
    <t xml:space="preserve">TOMBO </t>
  </si>
  <si>
    <t>04°56'51.9"S 107°15'39.7"E</t>
  </si>
  <si>
    <t>05°45'09.6"S 107°09'38.7"E</t>
  </si>
  <si>
    <t>05°55'06.6"S 107°10'11.6"E</t>
  </si>
  <si>
    <t>06°14'13.0"S 106°31'39.4"E</t>
  </si>
  <si>
    <t>05°50'29.1"S 106°05'25.8"E</t>
  </si>
  <si>
    <t>05°25'24.7"S 105°37'47.4"E</t>
  </si>
  <si>
    <t>05°07'34.1"S 105°55'29.8"E</t>
  </si>
  <si>
    <t>05°44'19.0"S 106°16'15.0"E</t>
  </si>
  <si>
    <t xml:space="preserve">SIKAD </t>
  </si>
  <si>
    <t>06°05'19.6"S 106°21'49.4"E</t>
  </si>
  <si>
    <t>AZIZA</t>
  </si>
  <si>
    <t>INDAH</t>
  </si>
  <si>
    <t>SUPIN</t>
  </si>
  <si>
    <t>ZULDY</t>
  </si>
  <si>
    <t xml:space="preserve">PW </t>
  </si>
  <si>
    <t>CORIL</t>
  </si>
  <si>
    <t xml:space="preserve">CA </t>
  </si>
  <si>
    <t xml:space="preserve">DIYAN </t>
  </si>
  <si>
    <t>INTAN</t>
  </si>
  <si>
    <t xml:space="preserve">TATIK </t>
  </si>
  <si>
    <t xml:space="preserve">CIELA </t>
  </si>
  <si>
    <t>05°37'08.9"S 107°37'05.6"E</t>
  </si>
  <si>
    <t>GOLDY</t>
  </si>
  <si>
    <t xml:space="preserve">SIPAH </t>
  </si>
  <si>
    <t>26.6</t>
  </si>
  <si>
    <t>55.5</t>
  </si>
  <si>
    <t>15.1</t>
  </si>
  <si>
    <t>41.2</t>
  </si>
  <si>
    <t>33.0</t>
  </si>
  <si>
    <t>27.7</t>
  </si>
  <si>
    <t>03.7</t>
  </si>
  <si>
    <t>08.9</t>
  </si>
  <si>
    <t>09.6</t>
  </si>
  <si>
    <t>38.7</t>
  </si>
  <si>
    <t>06.6</t>
  </si>
  <si>
    <t>11.6</t>
  </si>
  <si>
    <t>13.0</t>
  </si>
  <si>
    <t>39.4</t>
  </si>
  <si>
    <t>29.1</t>
  </si>
  <si>
    <t>25.8</t>
  </si>
  <si>
    <t>DORCE</t>
  </si>
  <si>
    <t>CARLI</t>
  </si>
  <si>
    <t>CARTA</t>
  </si>
  <si>
    <t>BUNIK</t>
  </si>
  <si>
    <t>RAMAL</t>
  </si>
  <si>
    <t>DENDY</t>
  </si>
  <si>
    <t>DENOK</t>
  </si>
  <si>
    <t>NOKTA</t>
  </si>
  <si>
    <t>IMU</t>
  </si>
  <si>
    <t>GETES</t>
  </si>
  <si>
    <t>GASPA</t>
  </si>
  <si>
    <t>GAPRI</t>
  </si>
  <si>
    <t>WETES</t>
  </si>
  <si>
    <t>ESALA</t>
  </si>
  <si>
    <t>OSCAR</t>
  </si>
  <si>
    <t>KAKAP</t>
  </si>
  <si>
    <t>DAKAR</t>
  </si>
  <si>
    <t>SEPAT</t>
  </si>
  <si>
    <t>IAF SIGAS</t>
  </si>
  <si>
    <t>7R</t>
  </si>
  <si>
    <t>DKI</t>
  </si>
  <si>
    <t>INDIA</t>
  </si>
  <si>
    <t>SAMBA</t>
  </si>
  <si>
    <t>LIMAU</t>
  </si>
  <si>
    <t>BILIS</t>
  </si>
  <si>
    <t>IAF BANDO</t>
  </si>
  <si>
    <t>7L</t>
  </si>
  <si>
    <t>25R-7LTO</t>
  </si>
  <si>
    <t>25L-7RTO</t>
  </si>
  <si>
    <t>TULIP 2A</t>
  </si>
  <si>
    <t>07LTO</t>
  </si>
  <si>
    <t>07RTO</t>
  </si>
  <si>
    <t>DOLTA 2A</t>
  </si>
  <si>
    <t>07L</t>
  </si>
  <si>
    <t>ABASA 2A</t>
  </si>
  <si>
    <t>PW 2A</t>
  </si>
  <si>
    <t>07R</t>
  </si>
  <si>
    <t>TULIP 2B</t>
  </si>
  <si>
    <t>DOLTA 2B</t>
  </si>
  <si>
    <t>ABASA 2B</t>
  </si>
  <si>
    <t>32;</t>
  </si>
  <si>
    <t>'CARLI'</t>
  </si>
  <si>
    <t>'CARTA'</t>
  </si>
  <si>
    <t>'BUNIK'</t>
  </si>
  <si>
    <t>'RAMAL'</t>
  </si>
  <si>
    <t>'DENDY'</t>
  </si>
  <si>
    <t>'DENOK'</t>
  </si>
  <si>
    <t>'NOKTA'</t>
  </si>
  <si>
    <t>'OSCAR'</t>
  </si>
  <si>
    <t>'KAKAP'</t>
  </si>
  <si>
    <t>'DAKAR'</t>
  </si>
  <si>
    <t>'SEPAT'</t>
  </si>
  <si>
    <t>'IAF SIGAS'</t>
  </si>
  <si>
    <t>'RW7R'</t>
  </si>
  <si>
    <t>'IMU'</t>
  </si>
  <si>
    <t>'GETES'</t>
  </si>
  <si>
    <t>'ABILO'</t>
  </si>
  <si>
    <t>'GASPA'</t>
  </si>
  <si>
    <t>'ALAMO'</t>
  </si>
  <si>
    <t>'GAPRI'</t>
  </si>
  <si>
    <t>'WETES'</t>
  </si>
  <si>
    <t>'ESALA'</t>
  </si>
  <si>
    <t>'DKI'</t>
  </si>
  <si>
    <t>'INDIA'</t>
  </si>
  <si>
    <t>'SAMBA'</t>
  </si>
  <si>
    <t>'LIMAU'</t>
  </si>
  <si>
    <t>'BILIS'</t>
  </si>
  <si>
    <t>'IAF BANDO'</t>
  </si>
  <si>
    <t>'RW7L'</t>
  </si>
  <si>
    <t>Nokta</t>
  </si>
  <si>
    <t>TKG</t>
  </si>
  <si>
    <t>SALVI</t>
  </si>
  <si>
    <t>NININ</t>
  </si>
  <si>
    <t>ODBAN</t>
  </si>
  <si>
    <t>NEGLA</t>
  </si>
  <si>
    <t>RW07L</t>
  </si>
  <si>
    <t>KOTAB</t>
  </si>
  <si>
    <t>CIPON</t>
  </si>
  <si>
    <t>RW07R</t>
  </si>
  <si>
    <t>ARR</t>
  </si>
  <si>
    <t>DEP</t>
  </si>
  <si>
    <t>07RT0</t>
  </si>
  <si>
    <t>ALAMO 2A</t>
  </si>
  <si>
    <t>AMBOY 2A</t>
  </si>
  <si>
    <t>CA 2A</t>
  </si>
  <si>
    <t>AMBOY 2B</t>
  </si>
  <si>
    <t>ALAMO 2B</t>
  </si>
  <si>
    <t>CA 2B</t>
  </si>
  <si>
    <t xml:space="preserve"> ALAMO</t>
  </si>
  <si>
    <t>ABILO 2B</t>
  </si>
  <si>
    <t>CIELA</t>
  </si>
  <si>
    <t>PW 2B</t>
  </si>
  <si>
    <t>DIYAN</t>
  </si>
  <si>
    <t>ALAMO 2E</t>
  </si>
  <si>
    <t>ABILO 2E</t>
  </si>
  <si>
    <t>GAPRI 2E</t>
  </si>
  <si>
    <t>KURUS</t>
  </si>
  <si>
    <t xml:space="preserve">GAPRI </t>
  </si>
  <si>
    <t>IMU 2E</t>
  </si>
  <si>
    <t>IPKON 2E</t>
  </si>
  <si>
    <t>IPKON</t>
  </si>
  <si>
    <t>TKG 2F</t>
  </si>
  <si>
    <t>BUNIK 2F</t>
  </si>
  <si>
    <t>KAKP</t>
  </si>
  <si>
    <t>AMBOY 2F</t>
  </si>
  <si>
    <t xml:space="preserve">BUNIK </t>
  </si>
  <si>
    <t>feet</t>
  </si>
  <si>
    <t>Meter</t>
  </si>
  <si>
    <t>m/s</t>
  </si>
  <si>
    <t>Knot</t>
  </si>
  <si>
    <t>Hfeet</t>
  </si>
  <si>
    <t>06°05'53.0"S 1 07°10'45.1"E</t>
  </si>
  <si>
    <t>tatik</t>
  </si>
  <si>
    <t>Goldy</t>
  </si>
  <si>
    <t>.</t>
  </si>
  <si>
    <t>B737</t>
  </si>
  <si>
    <t>A320</t>
  </si>
  <si>
    <t>A330</t>
  </si>
  <si>
    <t>B777</t>
  </si>
  <si>
    <t>cruise</t>
  </si>
  <si>
    <t>climb</t>
  </si>
  <si>
    <t>descent</t>
  </si>
  <si>
    <t>a320</t>
  </si>
  <si>
    <t>10,00 FT to FS310</t>
  </si>
  <si>
    <t>10,000 FT and Above</t>
  </si>
  <si>
    <t>10,000 FT to FL290</t>
  </si>
  <si>
    <t>Best Climb Rate</t>
  </si>
  <si>
    <t>Best Climb Angle</t>
  </si>
  <si>
    <t>Aim for 250kts, 10,000ft by 30nm out</t>
  </si>
  <si>
    <t>Aim for 210kts, On ILS at 12nm</t>
  </si>
  <si>
    <t>Approach</t>
  </si>
  <si>
    <t>max</t>
  </si>
  <si>
    <t>use 250KIAS until 10,000ft then 280KIAS/M0.74 thereafter</t>
  </si>
  <si>
    <t>Vcas;cl</t>
  </si>
  <si>
    <t>B738</t>
  </si>
  <si>
    <t>B739</t>
  </si>
  <si>
    <t>A333</t>
  </si>
  <si>
    <t>B77W</t>
  </si>
  <si>
    <t>V Sic</t>
  </si>
  <si>
    <t>Mcr</t>
  </si>
  <si>
    <t>IC</t>
  </si>
  <si>
    <t>CLIMB</t>
  </si>
  <si>
    <t>CRUISE</t>
  </si>
  <si>
    <t>DESCENT</t>
  </si>
  <si>
    <t>Vcas;de</t>
  </si>
  <si>
    <t>FINAL APP</t>
  </si>
  <si>
    <t>Vcas;fa</t>
  </si>
  <si>
    <t>Vcas</t>
  </si>
  <si>
    <t>%Runway 07R</t>
  </si>
  <si>
    <t>%% Schedule Departure %%</t>
  </si>
  <si>
    <t>%Runway 07L</t>
  </si>
  <si>
    <t>sa1</t>
  </si>
  <si>
    <t>sa2</t>
  </si>
  <si>
    <t>sa3</t>
  </si>
  <si>
    <t>sa4</t>
  </si>
  <si>
    <t>sa5</t>
  </si>
  <si>
    <t>sa6</t>
  </si>
  <si>
    <t>sa7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</si>
  <si>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</si>
  <si>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</si>
  <si>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</si>
  <si>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</si>
  <si>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</si>
  <si>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</si>
  <si>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</si>
  <si>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</si>
  <si>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</si>
  <si>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</si>
  <si>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</si>
  <si>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</si>
  <si>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</si>
  <si>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</t>
  </si>
  <si>
    <t>sa22</t>
  </si>
  <si>
    <t>sa23</t>
  </si>
  <si>
    <t>%% Schedule Arrival %%</t>
  </si>
  <si>
    <t>[1 1000 2400 3400 6500]</t>
  </si>
  <si>
    <t>[200 4000 5000]</t>
  </si>
  <si>
    <t>[2400 6500]</t>
  </si>
  <si>
    <t>[500]</t>
  </si>
  <si>
    <t>[800 ]</t>
  </si>
  <si>
    <t xml:space="preserve">variasi A/C Type </t>
  </si>
  <si>
    <t>Medium</t>
  </si>
  <si>
    <t>Heavy</t>
  </si>
  <si>
    <t>inter arrival</t>
  </si>
  <si>
    <t>Min</t>
  </si>
  <si>
    <t>[500 1500 2000 2500 3500]</t>
  </si>
  <si>
    <t>[500 1500 2000 2500 3500 5000]</t>
  </si>
  <si>
    <t>[1 1000 2400 3400 4500 6500]</t>
  </si>
  <si>
    <t>[1 500 900 1500 2000 2600 3200 4000 4500 5000 5600 6500]</t>
  </si>
  <si>
    <t>[50 900 1500 3000 4500]</t>
  </si>
  <si>
    <t>Cpacity Total</t>
  </si>
  <si>
    <t>[200 800 1150 2500 4200]</t>
  </si>
  <si>
    <t>[200 1150 3000 4200 5000 6000]</t>
  </si>
  <si>
    <t>[1 950 2500 3200 5000 5500 6000 ]</t>
  </si>
  <si>
    <t>[1 1000 2400 3400 5000 6500]</t>
  </si>
  <si>
    <t>[1 1000 2500 3200 4000 5000 6200]</t>
  </si>
  <si>
    <t>[50 900 1500 2400 3000 4500 6500]</t>
  </si>
  <si>
    <t>[1 1000 2500 3200 4000 4500 5000 6200]</t>
  </si>
  <si>
    <t>[1 950 2500 5000 6000 ]</t>
  </si>
  <si>
    <t>[200 800 1150 2500 3000 3500 4200 5000 6000]</t>
  </si>
  <si>
    <t>[1 1000 2500 3200 4000 4600 5200 6200]</t>
  </si>
  <si>
    <t>[2000 5400]</t>
  </si>
  <si>
    <t>[3000 3350 4300]</t>
  </si>
  <si>
    <t>[1 1100 2500 ]</t>
  </si>
  <si>
    <t>[2400]</t>
  </si>
  <si>
    <t>[200 4000 ]</t>
  </si>
  <si>
    <t>[1 1100 2500]</t>
  </si>
  <si>
    <t>[3000 4300]</t>
  </si>
  <si>
    <t>[1 950 6000 ]</t>
  </si>
  <si>
    <t>[200 1500 2400 3000 4000 5000 ]</t>
  </si>
  <si>
    <t>[200 1000 3000 4000 5000 6000]</t>
  </si>
  <si>
    <t>[500 1500 2500 3500 5000]</t>
  </si>
  <si>
    <t>[200 3000 3500 4000 5000]</t>
  </si>
  <si>
    <t>[1 1000 1600 2200 3000 4000 5000 6000]</t>
  </si>
  <si>
    <t>[200 2500 4000 ]</t>
  </si>
  <si>
    <t>[1 950 2500 3200 4000 5000 5500 6000 ]</t>
  </si>
  <si>
    <t>[1 2500 4000 4500 6500]</t>
  </si>
  <si>
    <t>[200 1200 2000 2500 3200 4000 5000 6000]</t>
  </si>
  <si>
    <t>[1 2500 4000 5000 6500]</t>
  </si>
  <si>
    <t>[1 1000 2500 3200 5000]</t>
  </si>
  <si>
    <t>[50 900 1500 2200 3000 4500 6000]</t>
  </si>
  <si>
    <t>[1 950 1500 2500 5000 5500 6000]</t>
  </si>
  <si>
    <t>[200 1250 2500 3200 4000 4600 5200 6000]</t>
  </si>
  <si>
    <t>[1 1000 1900 3400]</t>
  </si>
  <si>
    <t>[200 1250 3000]</t>
  </si>
  <si>
    <t>[500 2000 3500]</t>
  </si>
  <si>
    <t>[1 2500 5000]</t>
  </si>
  <si>
    <t>[900  4500]</t>
  </si>
  <si>
    <t>[200 800 1150 1900 2500 3200 3700 4200 4800 5300 6000]</t>
  </si>
  <si>
    <t>[1 500 1000 1600 2500 2900 3500 4200 5000 5600 6200]</t>
  </si>
  <si>
    <t>[900  2000 4500]</t>
  </si>
  <si>
    <t>[1 2500 4000 5000]</t>
  </si>
  <si>
    <t>[200 800 1150 1900 2500 3200 3700 4200 5300 6000]</t>
  </si>
  <si>
    <t>[1 500 900 1500 2000 3200 4000 4500 5000 5600 6500]</t>
  </si>
  <si>
    <t>[500 2000 3500 4200]</t>
  </si>
  <si>
    <t>[200 1250 3000 4000]</t>
  </si>
  <si>
    <t>[900 2000 4500]</t>
  </si>
  <si>
    <t>[1 1000 1900 3400 4200]</t>
  </si>
  <si>
    <t>[1 500 900 1500 2000 3200 4000 4500 5000 5600]</t>
  </si>
  <si>
    <t>[1 500 1000 1600 2500 2900 3500 4200 5000 5600]</t>
  </si>
  <si>
    <t>[50 900 1500 3000 3500 4500 5200 6500]</t>
  </si>
  <si>
    <t>[200 800 1150 2500 4200 5000 ]</t>
  </si>
  <si>
    <t>CAL ALT</t>
  </si>
  <si>
    <t>GPS ALT</t>
  </si>
  <si>
    <t>IAS</t>
  </si>
  <si>
    <t>G/S</t>
  </si>
  <si>
    <t>VER SPEED</t>
  </si>
  <si>
    <t>TRACK</t>
  </si>
  <si>
    <t>07</t>
  </si>
  <si>
    <t>GA191</t>
  </si>
  <si>
    <t>BR237</t>
  </si>
  <si>
    <t>A330-300</t>
  </si>
  <si>
    <t>RAMBU</t>
  </si>
  <si>
    <t>TAS</t>
  </si>
  <si>
    <t>MACH</t>
  </si>
  <si>
    <t>TEMPERATUR</t>
  </si>
  <si>
    <t>B-16336</t>
  </si>
  <si>
    <t>17 JUNI</t>
  </si>
  <si>
    <t>WINAR</t>
  </si>
  <si>
    <t>BANDO</t>
  </si>
  <si>
    <t>BINAM</t>
  </si>
  <si>
    <t>GL</t>
  </si>
  <si>
    <t>CI761</t>
  </si>
  <si>
    <t>CAL761</t>
  </si>
  <si>
    <t>A350</t>
  </si>
  <si>
    <t>JAKARTA</t>
  </si>
  <si>
    <t>BTK6815</t>
  </si>
  <si>
    <t>B737900</t>
  </si>
  <si>
    <t>PATOR</t>
  </si>
  <si>
    <t>ARJUNA</t>
  </si>
  <si>
    <t>JAKT</t>
  </si>
  <si>
    <t>BTK 6265</t>
  </si>
  <si>
    <t>TEGAR</t>
  </si>
  <si>
    <t>PRIOK</t>
  </si>
  <si>
    <t>BTK 6575</t>
  </si>
  <si>
    <t>JKT</t>
  </si>
  <si>
    <t>BINSM</t>
  </si>
  <si>
    <t>NEGLAS</t>
  </si>
  <si>
    <t>LNI867</t>
  </si>
  <si>
    <t>GIA641</t>
  </si>
  <si>
    <t>BTK6213</t>
  </si>
  <si>
    <t>ODBA</t>
  </si>
  <si>
    <t>BINASM</t>
  </si>
  <si>
    <t>SJY6103</t>
  </si>
  <si>
    <t>B735</t>
  </si>
  <si>
    <t>GIA8734</t>
  </si>
  <si>
    <t>A330300</t>
  </si>
  <si>
    <t>BTK7270</t>
  </si>
  <si>
    <t>A320-200</t>
  </si>
  <si>
    <t>GIA433</t>
  </si>
  <si>
    <t>CTV425</t>
  </si>
  <si>
    <t>TEGARE</t>
  </si>
  <si>
    <t>KLEES</t>
  </si>
  <si>
    <t>SMBA</t>
  </si>
  <si>
    <t>CTV883</t>
  </si>
  <si>
    <t>CES5069</t>
  </si>
  <si>
    <t>DENDI</t>
  </si>
  <si>
    <t>NOKTYA</t>
  </si>
  <si>
    <t>LOMBA</t>
  </si>
  <si>
    <t>PILAR</t>
  </si>
  <si>
    <t>a330</t>
  </si>
  <si>
    <t>CL</t>
  </si>
  <si>
    <t>vertical speed</t>
  </si>
  <si>
    <t>b738</t>
  </si>
  <si>
    <t>KIDET</t>
  </si>
  <si>
    <t>DAPIK</t>
  </si>
  <si>
    <t>25R</t>
  </si>
  <si>
    <t>25L</t>
  </si>
  <si>
    <t>BUNGA</t>
  </si>
  <si>
    <t>RATIH</t>
  </si>
  <si>
    <t>LARAS</t>
  </si>
  <si>
    <t>HLM</t>
  </si>
  <si>
    <t>ERLIN</t>
  </si>
  <si>
    <t>HASAN</t>
  </si>
  <si>
    <t>SAVIA</t>
  </si>
  <si>
    <t xml:space="preserve">DOLTA </t>
  </si>
  <si>
    <t>NUREN</t>
  </si>
  <si>
    <t>SUBAG</t>
  </si>
  <si>
    <t>NANTO</t>
  </si>
  <si>
    <t>NABIL</t>
  </si>
  <si>
    <t>MULAN</t>
  </si>
  <si>
    <t>AJUNA</t>
  </si>
  <si>
    <t>25LTO</t>
  </si>
  <si>
    <t>25RTO</t>
  </si>
  <si>
    <t>RADAR</t>
  </si>
  <si>
    <t>ALTAR</t>
  </si>
  <si>
    <t>DOMIL</t>
  </si>
  <si>
    <t>Waypoint</t>
  </si>
  <si>
    <t>Lat_deg</t>
  </si>
  <si>
    <t>Lon_deg</t>
  </si>
  <si>
    <t>FAP07L</t>
  </si>
  <si>
    <t>FAP07R</t>
  </si>
  <si>
    <t>MOKOS</t>
  </si>
  <si>
    <t>FAP25L</t>
  </si>
  <si>
    <t>RW25L</t>
  </si>
  <si>
    <t>FAP25R</t>
  </si>
  <si>
    <t>RW25R</t>
  </si>
  <si>
    <t>TASEL</t>
  </si>
  <si>
    <t>LEGOK</t>
  </si>
  <si>
    <t>INSTO</t>
  </si>
  <si>
    <t>TABAN</t>
  </si>
  <si>
    <t>Lat/Long:</t>
  </si>
  <si>
    <t>S03° 37.50', E106° 23.50'</t>
  </si>
  <si>
    <t>Name:</t>
  </si>
  <si>
    <t>BOSLO</t>
  </si>
  <si>
    <t>Additional Data:</t>
  </si>
  <si>
    <t>Airway Intersection</t>
  </si>
  <si>
    <t>Low Airspace and High Airspace Usage</t>
  </si>
  <si>
    <t>ATC Compulsory on High and Low Airways</t>
  </si>
  <si>
    <t>Magnetic Variation:</t>
  </si>
  <si>
    <t>0.5° E</t>
  </si>
  <si>
    <t>ARKAP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</si>
</sst>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0.000000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theme="7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Fill="1"/>
    <xf numFmtId="164" fontId="0" fillId="0" borderId="0" xfId="0" applyNumberFormat="1"/>
    <xf numFmtId="164" fontId="0" fillId="2" borderId="0" xfId="0" applyNumberFormat="1" applyFill="1"/>
    <xf numFmtId="0" fontId="2" fillId="0" borderId="0" xfId="0" applyFont="1"/>
    <xf numFmtId="0" fontId="3" fillId="0" borderId="0" xfId="0" applyFont="1"/>
    <xf numFmtId="49" fontId="0" fillId="0" borderId="0" xfId="0" applyNumberFormat="1"/>
    <xf numFmtId="49" fontId="2" fillId="0" borderId="0" xfId="0" applyNumberFormat="1" applyFont="1"/>
    <xf numFmtId="1" fontId="0" fillId="0" borderId="0" xfId="0" applyNumberFormat="1"/>
    <xf numFmtId="0" fontId="0" fillId="0" borderId="0" xfId="0" applyAlignment="1">
      <alignment horizontal="left" vertical="center" indent="1"/>
    </xf>
    <xf numFmtId="0" fontId="5" fillId="0" borderId="0" xfId="0" applyFont="1"/>
    <xf numFmtId="9" fontId="0" fillId="0" borderId="0" xfId="1" applyFont="1"/>
    <xf numFmtId="9" fontId="0" fillId="0" borderId="0" xfId="0" applyNumberFormat="1"/>
    <xf numFmtId="41" fontId="0" fillId="0" borderId="0" xfId="2" applyFont="1"/>
    <xf numFmtId="0" fontId="0" fillId="0" borderId="0" xfId="0" quotePrefix="1"/>
    <xf numFmtId="16" fontId="0" fillId="0" borderId="0" xfId="0" applyNumberFormat="1"/>
    <xf numFmtId="1" fontId="2" fillId="0" borderId="0" xfId="0" applyNumberFormat="1" applyFont="1"/>
    <xf numFmtId="0" fontId="0" fillId="4" borderId="0" xfId="0" applyFill="1"/>
    <xf numFmtId="0" fontId="6" fillId="5" borderId="0" xfId="3"/>
    <xf numFmtId="0" fontId="7" fillId="6" borderId="0" xfId="4"/>
    <xf numFmtId="165" fontId="0" fillId="0" borderId="0" xfId="0" applyNumberFormat="1"/>
  </cellXfs>
  <cellStyles count="5">
    <cellStyle name="Accent4" xfId="4" builtinId="41"/>
    <cellStyle name="Comma [0]" xfId="2" builtinId="6"/>
    <cellStyle name="Neutral" xfId="3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38D30-78B5-480D-807D-EC5F2132DA86}">
  <dimension ref="A2:B39"/>
  <sheetViews>
    <sheetView workbookViewId="0">
      <selection activeCell="J8" sqref="J8"/>
    </sheetView>
  </sheetViews>
  <sheetFormatPr defaultRowHeight="14.4" x14ac:dyDescent="0.3"/>
  <cols>
    <col min="2" max="2" width="23.77734375" bestFit="1" customWidth="1"/>
  </cols>
  <sheetData>
    <row r="2" spans="1:2" x14ac:dyDescent="0.3">
      <c r="A2" t="s">
        <v>104</v>
      </c>
      <c r="B2" t="s">
        <v>68</v>
      </c>
    </row>
    <row r="3" spans="1:2" x14ac:dyDescent="0.3">
      <c r="A3" t="s">
        <v>105</v>
      </c>
      <c r="B3" t="s">
        <v>69</v>
      </c>
    </row>
    <row r="4" spans="1:2" x14ac:dyDescent="0.3">
      <c r="A4" t="s">
        <v>106</v>
      </c>
      <c r="B4" t="s">
        <v>70</v>
      </c>
    </row>
    <row r="5" spans="1:2" x14ac:dyDescent="0.3">
      <c r="A5" t="s">
        <v>107</v>
      </c>
      <c r="B5" t="s">
        <v>71</v>
      </c>
    </row>
    <row r="6" spans="1:2" x14ac:dyDescent="0.3">
      <c r="A6" t="s">
        <v>108</v>
      </c>
      <c r="B6" t="s">
        <v>72</v>
      </c>
    </row>
    <row r="7" spans="1:2" x14ac:dyDescent="0.3">
      <c r="A7" t="s">
        <v>109</v>
      </c>
      <c r="B7" t="s">
        <v>99</v>
      </c>
    </row>
    <row r="8" spans="1:2" x14ac:dyDescent="0.3">
      <c r="A8" t="s">
        <v>110</v>
      </c>
      <c r="B8" t="s">
        <v>74</v>
      </c>
    </row>
    <row r="9" spans="1:2" x14ac:dyDescent="0.3">
      <c r="A9" t="s">
        <v>103</v>
      </c>
      <c r="B9" t="s">
        <v>111</v>
      </c>
    </row>
    <row r="10" spans="1:2" x14ac:dyDescent="0.3">
      <c r="A10" t="s">
        <v>52</v>
      </c>
      <c r="B10" t="s">
        <v>75</v>
      </c>
    </row>
    <row r="11" spans="1:2" x14ac:dyDescent="0.3">
      <c r="A11" t="s">
        <v>77</v>
      </c>
      <c r="B11" t="s">
        <v>76</v>
      </c>
    </row>
    <row r="12" spans="1:2" x14ac:dyDescent="0.3">
      <c r="A12" t="s">
        <v>79</v>
      </c>
      <c r="B12" t="s">
        <v>78</v>
      </c>
    </row>
    <row r="13" spans="1:2" x14ac:dyDescent="0.3">
      <c r="A13" t="s">
        <v>81</v>
      </c>
      <c r="B13" t="s">
        <v>80</v>
      </c>
    </row>
    <row r="14" spans="1:2" x14ac:dyDescent="0.3">
      <c r="A14" t="s">
        <v>82</v>
      </c>
      <c r="B14" t="s">
        <v>83</v>
      </c>
    </row>
    <row r="15" spans="1:2" x14ac:dyDescent="0.3">
      <c r="A15" t="s">
        <v>85</v>
      </c>
      <c r="B15" t="s">
        <v>84</v>
      </c>
    </row>
    <row r="16" spans="1:2" x14ac:dyDescent="0.3">
      <c r="A16" t="s">
        <v>87</v>
      </c>
      <c r="B16" t="s">
        <v>86</v>
      </c>
    </row>
    <row r="17" spans="1:2" x14ac:dyDescent="0.3">
      <c r="A17" t="s">
        <v>89</v>
      </c>
      <c r="B17" t="s">
        <v>88</v>
      </c>
    </row>
    <row r="18" spans="1:2" x14ac:dyDescent="0.3">
      <c r="A18" t="s">
        <v>61</v>
      </c>
      <c r="B18" t="s">
        <v>90</v>
      </c>
    </row>
    <row r="19" spans="1:2" x14ac:dyDescent="0.3">
      <c r="A19" t="s">
        <v>100</v>
      </c>
      <c r="B19" t="s">
        <v>91</v>
      </c>
    </row>
    <row r="20" spans="1:2" x14ac:dyDescent="0.3">
      <c r="A20" t="s">
        <v>101</v>
      </c>
      <c r="B20" t="s">
        <v>92</v>
      </c>
    </row>
    <row r="21" spans="1:2" x14ac:dyDescent="0.3">
      <c r="A21" t="s">
        <v>102</v>
      </c>
      <c r="B21" t="s">
        <v>93</v>
      </c>
    </row>
    <row r="22" spans="1:2" x14ac:dyDescent="0.3">
      <c r="A22" t="s">
        <v>112</v>
      </c>
      <c r="B22" t="s">
        <v>73</v>
      </c>
    </row>
    <row r="23" spans="1:2" x14ac:dyDescent="0.3">
      <c r="A23" t="s">
        <v>113</v>
      </c>
      <c r="B23" t="s">
        <v>94</v>
      </c>
    </row>
    <row r="24" spans="1:2" x14ac:dyDescent="0.3">
      <c r="A24" t="s">
        <v>98</v>
      </c>
      <c r="B24" t="s">
        <v>97</v>
      </c>
    </row>
    <row r="25" spans="1:2" x14ac:dyDescent="0.3">
      <c r="A25" t="s">
        <v>66</v>
      </c>
      <c r="B25" t="s">
        <v>95</v>
      </c>
    </row>
    <row r="26" spans="1:2" x14ac:dyDescent="0.3">
      <c r="A26" t="s">
        <v>67</v>
      </c>
      <c r="B26" t="s">
        <v>96</v>
      </c>
    </row>
    <row r="32" spans="1:2" x14ac:dyDescent="0.3">
      <c r="B32" t="s">
        <v>90</v>
      </c>
    </row>
    <row r="33" spans="1:2" x14ac:dyDescent="0.3">
      <c r="B33" t="s">
        <v>91</v>
      </c>
    </row>
    <row r="34" spans="1:2" x14ac:dyDescent="0.3">
      <c r="B34" t="s">
        <v>92</v>
      </c>
    </row>
    <row r="35" spans="1:2" x14ac:dyDescent="0.3">
      <c r="B35" t="s">
        <v>93</v>
      </c>
    </row>
    <row r="36" spans="1:2" x14ac:dyDescent="0.3">
      <c r="B36" t="s">
        <v>94</v>
      </c>
    </row>
    <row r="37" spans="1:2" x14ac:dyDescent="0.3">
      <c r="A37" t="s">
        <v>98</v>
      </c>
      <c r="B37" t="s">
        <v>97</v>
      </c>
    </row>
    <row r="39" spans="1:2" x14ac:dyDescent="0.3">
      <c r="B39" t="s">
        <v>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1B6F8-A252-480F-B893-1AC8C1C595BD}">
  <dimension ref="A2:T34"/>
  <sheetViews>
    <sheetView topLeftCell="B4" workbookViewId="0">
      <selection activeCell="K17" sqref="K17"/>
    </sheetView>
  </sheetViews>
  <sheetFormatPr defaultRowHeight="14.4" x14ac:dyDescent="0.3"/>
  <cols>
    <col min="11" max="11" width="11.33203125" customWidth="1"/>
    <col min="12" max="12" width="12" bestFit="1" customWidth="1"/>
  </cols>
  <sheetData>
    <row r="2" spans="1:20" x14ac:dyDescent="0.3">
      <c r="A2">
        <v>1</v>
      </c>
      <c r="B2" t="s">
        <v>50</v>
      </c>
      <c r="C2">
        <v>5</v>
      </c>
      <c r="D2">
        <v>17</v>
      </c>
      <c r="E2">
        <v>48</v>
      </c>
      <c r="G2">
        <v>109</v>
      </c>
      <c r="H2">
        <v>2</v>
      </c>
      <c r="I2">
        <v>54</v>
      </c>
      <c r="K2">
        <f>C2+(D2/60)+(E2/3600)</f>
        <v>5.2966666666666669</v>
      </c>
      <c r="L2">
        <f>G2+(H2/60)+(I2/3600)</f>
        <v>109.04833333333333</v>
      </c>
      <c r="N2">
        <v>237886.2</v>
      </c>
      <c r="O2">
        <v>19535.3</v>
      </c>
      <c r="Q2">
        <v>1</v>
      </c>
      <c r="R2" t="s">
        <v>130</v>
      </c>
      <c r="S2">
        <v>-100664.5</v>
      </c>
      <c r="T2">
        <v>23589.9</v>
      </c>
    </row>
    <row r="3" spans="1:20" x14ac:dyDescent="0.3">
      <c r="A3">
        <v>2</v>
      </c>
      <c r="B3" t="s">
        <v>56</v>
      </c>
      <c r="C3">
        <v>4</v>
      </c>
      <c r="D3">
        <v>42</v>
      </c>
      <c r="E3">
        <v>44.7</v>
      </c>
      <c r="G3">
        <v>108</v>
      </c>
      <c r="H3">
        <v>48</v>
      </c>
      <c r="I3">
        <v>53.4</v>
      </c>
      <c r="K3">
        <f t="shared" ref="K3:K34" si="0">C3+(D3/60)+(E3/3600)</f>
        <v>4.7124166666666669</v>
      </c>
      <c r="L3">
        <f>G3+(H3/60)+(I3/3600)</f>
        <v>108.81483333333333</v>
      </c>
      <c r="N3">
        <v>212010.6</v>
      </c>
      <c r="O3">
        <v>84140.2</v>
      </c>
      <c r="Q3">
        <v>2</v>
      </c>
      <c r="R3" t="s">
        <v>131</v>
      </c>
      <c r="S3">
        <v>-76291.100000000006</v>
      </c>
      <c r="T3">
        <v>23571.4</v>
      </c>
    </row>
    <row r="4" spans="1:20" x14ac:dyDescent="0.3">
      <c r="A4">
        <v>3</v>
      </c>
      <c r="B4" t="s">
        <v>150</v>
      </c>
      <c r="C4">
        <v>5</v>
      </c>
      <c r="D4">
        <v>57</v>
      </c>
      <c r="E4">
        <v>40.299999999999997</v>
      </c>
      <c r="G4">
        <v>107</v>
      </c>
      <c r="H4">
        <v>2</v>
      </c>
      <c r="I4">
        <v>7.9</v>
      </c>
      <c r="K4">
        <f t="shared" si="0"/>
        <v>5.9611944444444447</v>
      </c>
      <c r="L4">
        <f t="shared" ref="L4:L34" si="1">G4+(H4/60)+(I4/3600)</f>
        <v>107.03552777777777</v>
      </c>
      <c r="N4">
        <v>14834</v>
      </c>
      <c r="O4">
        <v>-53946.400000000001</v>
      </c>
      <c r="Q4">
        <v>3</v>
      </c>
      <c r="R4" t="s">
        <v>132</v>
      </c>
      <c r="S4">
        <v>-35316.6</v>
      </c>
      <c r="T4">
        <v>10916.5</v>
      </c>
    </row>
    <row r="5" spans="1:20" x14ac:dyDescent="0.3">
      <c r="A5">
        <v>4</v>
      </c>
      <c r="B5" t="s">
        <v>143</v>
      </c>
      <c r="C5">
        <v>5</v>
      </c>
      <c r="D5">
        <v>57</v>
      </c>
      <c r="E5">
        <v>42</v>
      </c>
      <c r="G5">
        <v>107</v>
      </c>
      <c r="H5">
        <v>19</v>
      </c>
      <c r="I5">
        <v>0</v>
      </c>
      <c r="K5">
        <f t="shared" si="0"/>
        <v>5.9616666666666669</v>
      </c>
      <c r="L5">
        <f t="shared" si="1"/>
        <v>107.31666666666666</v>
      </c>
      <c r="N5">
        <v>45988.9</v>
      </c>
      <c r="O5">
        <v>-53998.7</v>
      </c>
      <c r="Q5">
        <v>4</v>
      </c>
      <c r="R5" t="s">
        <v>133</v>
      </c>
      <c r="S5">
        <v>-30844</v>
      </c>
      <c r="T5">
        <v>67636.5</v>
      </c>
    </row>
    <row r="6" spans="1:20" x14ac:dyDescent="0.3">
      <c r="A6">
        <v>5</v>
      </c>
      <c r="B6" t="s">
        <v>141</v>
      </c>
      <c r="C6">
        <v>5</v>
      </c>
      <c r="D6">
        <v>57</v>
      </c>
      <c r="E6">
        <v>42</v>
      </c>
      <c r="G6">
        <v>107</v>
      </c>
      <c r="H6">
        <v>59</v>
      </c>
      <c r="I6">
        <v>7</v>
      </c>
      <c r="K6">
        <f t="shared" si="0"/>
        <v>5.9616666666666669</v>
      </c>
      <c r="L6">
        <f t="shared" si="1"/>
        <v>107.98527777777778</v>
      </c>
      <c r="N6">
        <v>120082.1</v>
      </c>
      <c r="O6">
        <v>-53998.7</v>
      </c>
      <c r="Q6">
        <v>5</v>
      </c>
      <c r="R6" t="s">
        <v>134</v>
      </c>
      <c r="S6">
        <v>-14981.8</v>
      </c>
      <c r="T6">
        <v>33022.699999999997</v>
      </c>
    </row>
    <row r="7" spans="1:20" x14ac:dyDescent="0.3">
      <c r="A7">
        <v>6</v>
      </c>
      <c r="B7" t="s">
        <v>140</v>
      </c>
      <c r="C7">
        <v>5</v>
      </c>
      <c r="D7">
        <v>33</v>
      </c>
      <c r="E7">
        <v>19.8</v>
      </c>
      <c r="G7">
        <v>108</v>
      </c>
      <c r="H7">
        <v>15</v>
      </c>
      <c r="I7">
        <v>48.9</v>
      </c>
      <c r="K7">
        <f t="shared" si="0"/>
        <v>5.5554999999999994</v>
      </c>
      <c r="L7">
        <f t="shared" si="1"/>
        <v>108.26358333333333</v>
      </c>
      <c r="N7">
        <v>150922.9</v>
      </c>
      <c r="O7">
        <v>-9085.7999999999993</v>
      </c>
      <c r="Q7">
        <v>6</v>
      </c>
      <c r="R7" t="s">
        <v>58</v>
      </c>
      <c r="S7">
        <v>140183</v>
      </c>
      <c r="T7">
        <v>148173.79999999999</v>
      </c>
    </row>
    <row r="8" spans="1:20" x14ac:dyDescent="0.3">
      <c r="A8">
        <v>7</v>
      </c>
      <c r="B8" t="s">
        <v>139</v>
      </c>
      <c r="C8">
        <v>6</v>
      </c>
      <c r="D8">
        <v>7</v>
      </c>
      <c r="E8">
        <v>28</v>
      </c>
      <c r="G8">
        <v>108</v>
      </c>
      <c r="H8">
        <v>9</v>
      </c>
      <c r="I8">
        <v>10</v>
      </c>
      <c r="K8">
        <f t="shared" si="0"/>
        <v>6.1244444444444444</v>
      </c>
      <c r="L8">
        <f t="shared" si="1"/>
        <v>108.15277777777779</v>
      </c>
      <c r="N8">
        <v>138643.79999999999</v>
      </c>
      <c r="O8">
        <v>-71998.2</v>
      </c>
      <c r="Q8">
        <v>7</v>
      </c>
      <c r="R8" t="s">
        <v>135</v>
      </c>
      <c r="S8">
        <v>78116.399999999994</v>
      </c>
      <c r="T8">
        <v>30547</v>
      </c>
    </row>
    <row r="9" spans="1:20" x14ac:dyDescent="0.3">
      <c r="A9">
        <v>8</v>
      </c>
      <c r="B9" t="s">
        <v>138</v>
      </c>
      <c r="C9">
        <v>6</v>
      </c>
      <c r="D9">
        <v>18</v>
      </c>
      <c r="E9">
        <v>15.1</v>
      </c>
      <c r="G9">
        <v>108</v>
      </c>
      <c r="H9">
        <v>20</v>
      </c>
      <c r="I9">
        <v>20.399999999999999</v>
      </c>
      <c r="K9">
        <f t="shared" si="0"/>
        <v>6.3041944444444447</v>
      </c>
      <c r="L9">
        <f t="shared" si="1"/>
        <v>108.339</v>
      </c>
      <c r="N9">
        <v>159280.29999999999</v>
      </c>
      <c r="O9">
        <v>-91874.5</v>
      </c>
      <c r="Q9">
        <v>8</v>
      </c>
      <c r="R9" t="s">
        <v>136</v>
      </c>
      <c r="S9">
        <v>28519.9</v>
      </c>
      <c r="T9">
        <v>11116.1</v>
      </c>
    </row>
    <row r="10" spans="1:20" x14ac:dyDescent="0.3">
      <c r="A10">
        <v>9</v>
      </c>
      <c r="B10" t="s">
        <v>151</v>
      </c>
      <c r="C10">
        <v>5</v>
      </c>
      <c r="D10">
        <v>57</v>
      </c>
      <c r="E10">
        <v>38</v>
      </c>
      <c r="G10">
        <v>106</v>
      </c>
      <c r="H10">
        <v>47</v>
      </c>
      <c r="I10">
        <v>18</v>
      </c>
      <c r="K10">
        <f t="shared" si="0"/>
        <v>5.9605555555555556</v>
      </c>
      <c r="L10">
        <f t="shared" si="1"/>
        <v>106.78833333333333</v>
      </c>
      <c r="N10">
        <v>-12559.2</v>
      </c>
      <c r="O10">
        <v>-53875.8</v>
      </c>
      <c r="Q10">
        <v>9</v>
      </c>
      <c r="R10" t="s">
        <v>137</v>
      </c>
      <c r="S10">
        <v>0</v>
      </c>
      <c r="T10">
        <v>0</v>
      </c>
    </row>
    <row r="11" spans="1:20" x14ac:dyDescent="0.3">
      <c r="A11">
        <v>10</v>
      </c>
      <c r="B11" t="s">
        <v>200</v>
      </c>
      <c r="C11">
        <v>5</v>
      </c>
      <c r="D11">
        <v>15</v>
      </c>
      <c r="E11">
        <v>37.200000000000003</v>
      </c>
      <c r="G11">
        <v>105</v>
      </c>
      <c r="H11">
        <v>11</v>
      </c>
      <c r="I11">
        <v>38.9</v>
      </c>
      <c r="K11">
        <f t="shared" si="0"/>
        <v>5.2603333333333335</v>
      </c>
      <c r="L11">
        <f t="shared" si="1"/>
        <v>105.19413888888889</v>
      </c>
      <c r="N11">
        <v>-189222.39999999999</v>
      </c>
      <c r="O11">
        <v>23553</v>
      </c>
      <c r="Q11">
        <v>10</v>
      </c>
      <c r="R11" t="s">
        <v>144</v>
      </c>
      <c r="S11">
        <v>-16807.2</v>
      </c>
      <c r="T11">
        <v>-43493.8</v>
      </c>
    </row>
    <row r="12" spans="1:20" x14ac:dyDescent="0.3">
      <c r="A12">
        <v>11</v>
      </c>
      <c r="B12" t="s">
        <v>130</v>
      </c>
      <c r="C12">
        <v>5</v>
      </c>
      <c r="D12">
        <v>15</v>
      </c>
      <c r="E12">
        <v>36</v>
      </c>
      <c r="G12">
        <v>105</v>
      </c>
      <c r="H12">
        <v>59</v>
      </c>
      <c r="I12">
        <v>35.799999999999997</v>
      </c>
      <c r="K12">
        <f t="shared" si="0"/>
        <v>5.26</v>
      </c>
      <c r="L12">
        <f t="shared" si="1"/>
        <v>105.99327777777778</v>
      </c>
      <c r="N12">
        <v>-100664.5</v>
      </c>
      <c r="O12">
        <v>23589.9</v>
      </c>
      <c r="Q12">
        <v>11</v>
      </c>
      <c r="R12" t="s">
        <v>145</v>
      </c>
      <c r="S12">
        <v>-35276.6</v>
      </c>
      <c r="T12">
        <v>-50865.599999999999</v>
      </c>
    </row>
    <row r="13" spans="1:20" x14ac:dyDescent="0.3">
      <c r="A13">
        <v>12</v>
      </c>
      <c r="B13" t="s">
        <v>133</v>
      </c>
      <c r="C13">
        <v>4</v>
      </c>
      <c r="D13">
        <v>51</v>
      </c>
      <c r="E13">
        <v>42</v>
      </c>
      <c r="G13">
        <v>106</v>
      </c>
      <c r="H13">
        <v>37</v>
      </c>
      <c r="I13">
        <v>24</v>
      </c>
      <c r="K13">
        <f t="shared" si="0"/>
        <v>4.8616666666666664</v>
      </c>
      <c r="L13">
        <f t="shared" si="1"/>
        <v>106.62333333333332</v>
      </c>
      <c r="N13">
        <v>-30844</v>
      </c>
      <c r="O13">
        <v>67636.5</v>
      </c>
      <c r="Q13">
        <v>12</v>
      </c>
      <c r="R13" t="s">
        <v>146</v>
      </c>
      <c r="S13">
        <v>-62057.3</v>
      </c>
      <c r="T13">
        <v>-80918.100000000006</v>
      </c>
    </row>
    <row r="14" spans="1:20" x14ac:dyDescent="0.3">
      <c r="A14">
        <v>13</v>
      </c>
      <c r="B14" t="s">
        <v>58</v>
      </c>
      <c r="C14">
        <v>4</v>
      </c>
      <c r="D14">
        <v>8</v>
      </c>
      <c r="E14">
        <v>0</v>
      </c>
      <c r="G14">
        <v>108</v>
      </c>
      <c r="H14">
        <v>10</v>
      </c>
      <c r="I14">
        <v>0</v>
      </c>
      <c r="K14">
        <f t="shared" si="0"/>
        <v>4.1333333333333337</v>
      </c>
      <c r="L14">
        <f t="shared" si="1"/>
        <v>108.16666666666667</v>
      </c>
      <c r="N14">
        <v>140183</v>
      </c>
      <c r="O14">
        <v>148173.79999999999</v>
      </c>
      <c r="Q14">
        <v>13</v>
      </c>
      <c r="R14" t="s">
        <v>147</v>
      </c>
      <c r="S14">
        <v>82927.7</v>
      </c>
      <c r="T14">
        <v>-53998.7</v>
      </c>
    </row>
    <row r="15" spans="1:20" x14ac:dyDescent="0.3">
      <c r="A15">
        <v>14</v>
      </c>
      <c r="B15" t="s">
        <v>131</v>
      </c>
      <c r="C15">
        <v>5</v>
      </c>
      <c r="D15">
        <v>15</v>
      </c>
      <c r="E15">
        <v>36.6</v>
      </c>
      <c r="G15">
        <v>106</v>
      </c>
      <c r="H15">
        <v>12</v>
      </c>
      <c r="I15">
        <v>47.6</v>
      </c>
      <c r="K15">
        <f t="shared" si="0"/>
        <v>5.2601666666666667</v>
      </c>
      <c r="L15">
        <f t="shared" si="1"/>
        <v>106.21322222222223</v>
      </c>
      <c r="N15">
        <v>-76291.100000000006</v>
      </c>
      <c r="O15">
        <v>23571.4</v>
      </c>
      <c r="Q15">
        <v>14</v>
      </c>
      <c r="R15" t="s">
        <v>148</v>
      </c>
    </row>
    <row r="16" spans="1:20" x14ac:dyDescent="0.3">
      <c r="A16">
        <v>15</v>
      </c>
      <c r="B16" t="s">
        <v>132</v>
      </c>
      <c r="C16">
        <v>5</v>
      </c>
      <c r="D16">
        <v>22</v>
      </c>
      <c r="E16">
        <v>28.6</v>
      </c>
      <c r="G16">
        <v>106</v>
      </c>
      <c r="H16">
        <v>34</v>
      </c>
      <c r="I16">
        <v>58.7</v>
      </c>
      <c r="K16">
        <f t="shared" si="0"/>
        <v>5.3746111111111103</v>
      </c>
      <c r="L16">
        <f t="shared" si="1"/>
        <v>106.58297222222222</v>
      </c>
      <c r="N16">
        <v>-35316.6</v>
      </c>
      <c r="O16">
        <v>10916.5</v>
      </c>
      <c r="Q16">
        <v>15</v>
      </c>
      <c r="R16" t="s">
        <v>149</v>
      </c>
      <c r="S16">
        <v>-28591.3</v>
      </c>
      <c r="T16">
        <v>-74001.2</v>
      </c>
    </row>
    <row r="17" spans="1:20" x14ac:dyDescent="0.3">
      <c r="A17">
        <v>16</v>
      </c>
      <c r="B17" t="s">
        <v>137</v>
      </c>
      <c r="C17">
        <v>5</v>
      </c>
      <c r="D17">
        <v>28</v>
      </c>
      <c r="E17">
        <v>24</v>
      </c>
      <c r="G17">
        <v>106</v>
      </c>
      <c r="H17">
        <v>54</v>
      </c>
      <c r="I17">
        <v>6</v>
      </c>
      <c r="K17">
        <f t="shared" si="0"/>
        <v>5.4733333333333336</v>
      </c>
      <c r="L17">
        <f t="shared" si="1"/>
        <v>106.90166666666667</v>
      </c>
      <c r="N17">
        <v>0</v>
      </c>
      <c r="O17">
        <v>0</v>
      </c>
      <c r="Q17">
        <v>16</v>
      </c>
      <c r="R17" t="s">
        <v>138</v>
      </c>
      <c r="S17">
        <v>159280.29999999999</v>
      </c>
      <c r="T17">
        <v>-91874.5</v>
      </c>
    </row>
    <row r="18" spans="1:20" x14ac:dyDescent="0.3">
      <c r="A18">
        <v>17</v>
      </c>
      <c r="B18" t="s">
        <v>134</v>
      </c>
      <c r="C18">
        <v>5</v>
      </c>
      <c r="D18">
        <v>10</v>
      </c>
      <c r="E18">
        <v>28.9</v>
      </c>
      <c r="G18">
        <v>106</v>
      </c>
      <c r="H18">
        <v>45</v>
      </c>
      <c r="I18">
        <v>59.3</v>
      </c>
      <c r="K18">
        <f t="shared" si="0"/>
        <v>5.1746944444444445</v>
      </c>
      <c r="L18">
        <f t="shared" si="1"/>
        <v>106.76647222222222</v>
      </c>
      <c r="N18">
        <v>-14981.8</v>
      </c>
      <c r="O18">
        <v>33022.699999999997</v>
      </c>
      <c r="Q18">
        <v>17</v>
      </c>
      <c r="R18" t="s">
        <v>139</v>
      </c>
      <c r="S18">
        <v>138643.79999999999</v>
      </c>
      <c r="T18">
        <v>-71998.2</v>
      </c>
    </row>
    <row r="19" spans="1:20" x14ac:dyDescent="0.3">
      <c r="A19">
        <v>18</v>
      </c>
      <c r="B19" t="s">
        <v>135</v>
      </c>
      <c r="C19">
        <v>5</v>
      </c>
      <c r="D19">
        <v>11</v>
      </c>
      <c r="E19">
        <v>49.5</v>
      </c>
      <c r="G19">
        <v>107</v>
      </c>
      <c r="H19">
        <v>36</v>
      </c>
      <c r="I19">
        <v>23.7</v>
      </c>
      <c r="K19">
        <f t="shared" si="0"/>
        <v>5.1970833333333335</v>
      </c>
      <c r="L19">
        <f t="shared" si="1"/>
        <v>107.60658333333333</v>
      </c>
      <c r="N19">
        <v>78116.399999999994</v>
      </c>
      <c r="O19">
        <v>30547</v>
      </c>
      <c r="Q19">
        <v>18</v>
      </c>
      <c r="R19" t="s">
        <v>50</v>
      </c>
      <c r="S19">
        <v>237886.2</v>
      </c>
      <c r="T19">
        <v>19535.3</v>
      </c>
    </row>
    <row r="20" spans="1:20" x14ac:dyDescent="0.3">
      <c r="A20">
        <v>19</v>
      </c>
      <c r="B20" t="s">
        <v>136</v>
      </c>
      <c r="C20">
        <v>5</v>
      </c>
      <c r="D20">
        <v>22</v>
      </c>
      <c r="E20">
        <v>22.1</v>
      </c>
      <c r="G20">
        <v>107</v>
      </c>
      <c r="H20">
        <v>9</v>
      </c>
      <c r="I20">
        <v>32.5</v>
      </c>
      <c r="K20">
        <f t="shared" si="0"/>
        <v>5.3728055555555549</v>
      </c>
      <c r="L20">
        <f t="shared" si="1"/>
        <v>107.15902777777778</v>
      </c>
      <c r="N20">
        <v>28519.9</v>
      </c>
      <c r="O20">
        <v>11116.1</v>
      </c>
      <c r="Q20">
        <v>19</v>
      </c>
      <c r="R20" t="s">
        <v>140</v>
      </c>
      <c r="S20">
        <v>150922.9</v>
      </c>
      <c r="T20">
        <v>-9085.7999999999993</v>
      </c>
    </row>
    <row r="21" spans="1:20" x14ac:dyDescent="0.3">
      <c r="A21">
        <v>20</v>
      </c>
      <c r="B21" t="s">
        <v>144</v>
      </c>
      <c r="C21">
        <v>5</v>
      </c>
      <c r="D21">
        <v>52</v>
      </c>
      <c r="E21">
        <v>0</v>
      </c>
      <c r="G21">
        <v>106</v>
      </c>
      <c r="H21">
        <v>45</v>
      </c>
      <c r="I21">
        <v>0</v>
      </c>
      <c r="K21">
        <f t="shared" si="0"/>
        <v>5.8666666666666671</v>
      </c>
      <c r="L21">
        <f t="shared" si="1"/>
        <v>106.75</v>
      </c>
      <c r="N21">
        <v>-16807.2</v>
      </c>
      <c r="O21">
        <v>-43493.8</v>
      </c>
      <c r="Q21">
        <v>20</v>
      </c>
      <c r="R21" t="s">
        <v>56</v>
      </c>
      <c r="S21">
        <v>212010.6</v>
      </c>
      <c r="T21">
        <v>84140.2</v>
      </c>
    </row>
    <row r="22" spans="1:20" x14ac:dyDescent="0.3">
      <c r="A22">
        <v>21</v>
      </c>
      <c r="B22" t="s">
        <v>145</v>
      </c>
      <c r="C22">
        <v>5</v>
      </c>
      <c r="D22">
        <v>56</v>
      </c>
      <c r="E22">
        <v>0</v>
      </c>
      <c r="G22">
        <v>106</v>
      </c>
      <c r="H22">
        <v>35</v>
      </c>
      <c r="I22">
        <v>0</v>
      </c>
      <c r="K22">
        <f t="shared" si="0"/>
        <v>5.9333333333333336</v>
      </c>
      <c r="L22">
        <f t="shared" si="1"/>
        <v>106.58333333333333</v>
      </c>
      <c r="N22">
        <v>-35276.6</v>
      </c>
      <c r="O22">
        <v>-50865.599999999999</v>
      </c>
      <c r="Q22">
        <v>21</v>
      </c>
      <c r="R22" t="s">
        <v>140</v>
      </c>
      <c r="S22">
        <v>150922.9</v>
      </c>
      <c r="T22">
        <v>-9085.7999999999993</v>
      </c>
    </row>
    <row r="23" spans="1:20" x14ac:dyDescent="0.3">
      <c r="A23">
        <v>22</v>
      </c>
      <c r="B23" t="s">
        <v>146</v>
      </c>
      <c r="C23">
        <v>6</v>
      </c>
      <c r="D23">
        <v>2</v>
      </c>
      <c r="E23">
        <v>35.5</v>
      </c>
      <c r="G23">
        <v>106</v>
      </c>
      <c r="H23">
        <v>18</v>
      </c>
      <c r="I23">
        <v>48</v>
      </c>
      <c r="K23">
        <f t="shared" si="0"/>
        <v>6.0431944444444445</v>
      </c>
      <c r="L23">
        <f t="shared" si="1"/>
        <v>106.31333333333333</v>
      </c>
      <c r="N23">
        <v>-65197.1</v>
      </c>
      <c r="O23">
        <v>-63013.8</v>
      </c>
      <c r="Q23">
        <v>22</v>
      </c>
      <c r="R23" t="s">
        <v>141</v>
      </c>
      <c r="S23">
        <v>120082.1</v>
      </c>
      <c r="T23">
        <v>-53998.7</v>
      </c>
    </row>
    <row r="24" spans="1:20" x14ac:dyDescent="0.3">
      <c r="A24">
        <v>23</v>
      </c>
      <c r="B24" t="s">
        <v>147</v>
      </c>
      <c r="C24">
        <v>6</v>
      </c>
      <c r="D24">
        <v>12</v>
      </c>
      <c r="E24">
        <v>18.399999999999999</v>
      </c>
      <c r="G24">
        <v>106</v>
      </c>
      <c r="H24">
        <v>20</v>
      </c>
      <c r="I24">
        <v>30</v>
      </c>
      <c r="K24">
        <f t="shared" si="0"/>
        <v>6.205111111111111</v>
      </c>
      <c r="L24">
        <f t="shared" si="1"/>
        <v>106.34166666666667</v>
      </c>
      <c r="N24">
        <v>-62057.3</v>
      </c>
      <c r="O24">
        <v>-80918.100000000006</v>
      </c>
      <c r="Q24">
        <v>23</v>
      </c>
      <c r="R24" t="s">
        <v>142</v>
      </c>
      <c r="S24">
        <v>82927.7</v>
      </c>
      <c r="T24">
        <v>-53998.7</v>
      </c>
    </row>
    <row r="25" spans="1:20" x14ac:dyDescent="0.3">
      <c r="A25">
        <v>24</v>
      </c>
      <c r="B25" t="s">
        <v>142</v>
      </c>
      <c r="C25">
        <v>5</v>
      </c>
      <c r="D25">
        <v>57</v>
      </c>
      <c r="E25">
        <v>42</v>
      </c>
      <c r="G25">
        <v>107</v>
      </c>
      <c r="H25">
        <v>39</v>
      </c>
      <c r="I25">
        <v>0</v>
      </c>
      <c r="K25">
        <f t="shared" si="0"/>
        <v>5.9616666666666669</v>
      </c>
      <c r="L25">
        <f t="shared" si="1"/>
        <v>107.65</v>
      </c>
      <c r="N25">
        <v>82927.7</v>
      </c>
      <c r="O25">
        <v>-53998.7</v>
      </c>
      <c r="Q25">
        <v>24</v>
      </c>
      <c r="R25" t="s">
        <v>143</v>
      </c>
      <c r="S25">
        <v>45988.9</v>
      </c>
      <c r="T25">
        <v>-53998.7</v>
      </c>
    </row>
    <row r="26" spans="1:20" x14ac:dyDescent="0.3">
      <c r="A26">
        <v>25</v>
      </c>
      <c r="B26" t="s">
        <v>152</v>
      </c>
      <c r="C26">
        <v>6</v>
      </c>
      <c r="D26">
        <v>2</v>
      </c>
      <c r="E26">
        <v>36</v>
      </c>
      <c r="G26">
        <v>106</v>
      </c>
      <c r="H26">
        <v>35</v>
      </c>
      <c r="I26">
        <v>2</v>
      </c>
      <c r="K26">
        <f t="shared" si="0"/>
        <v>6.043333333333333</v>
      </c>
      <c r="L26">
        <f t="shared" si="1"/>
        <v>106.58388888888888</v>
      </c>
      <c r="N26">
        <v>-35215</v>
      </c>
      <c r="O26">
        <v>-63029.1</v>
      </c>
      <c r="Q26">
        <v>25</v>
      </c>
      <c r="R26" t="s">
        <v>150</v>
      </c>
      <c r="S26">
        <v>14834</v>
      </c>
      <c r="T26">
        <v>-53946.400000000001</v>
      </c>
    </row>
    <row r="27" spans="1:20" x14ac:dyDescent="0.3">
      <c r="A27">
        <v>26</v>
      </c>
      <c r="B27" t="s">
        <v>202</v>
      </c>
      <c r="C27">
        <v>6</v>
      </c>
      <c r="D27">
        <v>10</v>
      </c>
      <c r="E27">
        <v>32.700000000000003</v>
      </c>
      <c r="G27">
        <v>106</v>
      </c>
      <c r="H27">
        <v>25</v>
      </c>
      <c r="I27">
        <v>52.2</v>
      </c>
      <c r="K27">
        <f t="shared" si="0"/>
        <v>6.1757500000000007</v>
      </c>
      <c r="L27">
        <f t="shared" si="1"/>
        <v>106.43116666666667</v>
      </c>
      <c r="N27">
        <v>-52139.199999999997</v>
      </c>
      <c r="O27">
        <v>-77671.399999999994</v>
      </c>
      <c r="Q27">
        <v>26</v>
      </c>
      <c r="R27" t="s">
        <v>151</v>
      </c>
      <c r="S27">
        <v>-12559.2</v>
      </c>
      <c r="T27">
        <v>-53875.8</v>
      </c>
    </row>
    <row r="28" spans="1:20" x14ac:dyDescent="0.3">
      <c r="A28">
        <v>27</v>
      </c>
      <c r="B28" t="s">
        <v>201</v>
      </c>
      <c r="C28">
        <v>6</v>
      </c>
      <c r="D28">
        <v>6</v>
      </c>
      <c r="E28">
        <v>35.200000000000003</v>
      </c>
      <c r="G28">
        <v>106</v>
      </c>
      <c r="H28">
        <v>25</v>
      </c>
      <c r="I28">
        <v>10.3</v>
      </c>
      <c r="K28">
        <f t="shared" si="0"/>
        <v>6.1097777777777775</v>
      </c>
      <c r="L28">
        <f t="shared" si="1"/>
        <v>106.41952777777779</v>
      </c>
      <c r="N28">
        <v>-53429</v>
      </c>
      <c r="O28">
        <v>-70376.399999999994</v>
      </c>
      <c r="Q28">
        <v>27</v>
      </c>
      <c r="R28" t="s">
        <v>152</v>
      </c>
      <c r="S28">
        <v>-35215</v>
      </c>
      <c r="T28">
        <v>-63029.1</v>
      </c>
    </row>
    <row r="29" spans="1:20" x14ac:dyDescent="0.3">
      <c r="A29">
        <v>28</v>
      </c>
      <c r="B29" t="s">
        <v>203</v>
      </c>
      <c r="C29">
        <v>6</v>
      </c>
      <c r="D29">
        <v>10</v>
      </c>
      <c r="E29">
        <v>52.9</v>
      </c>
      <c r="G29">
        <v>106</v>
      </c>
      <c r="H29">
        <v>29</v>
      </c>
      <c r="I29">
        <v>14.5</v>
      </c>
      <c r="K29">
        <f t="shared" si="0"/>
        <v>6.1813611111111113</v>
      </c>
      <c r="L29">
        <f t="shared" si="1"/>
        <v>106.48736111111111</v>
      </c>
      <c r="N29">
        <v>-45911.9</v>
      </c>
      <c r="O29">
        <v>-78291.899999999994</v>
      </c>
      <c r="Q29">
        <v>28</v>
      </c>
      <c r="R29" t="s">
        <v>153</v>
      </c>
    </row>
    <row r="30" spans="1:20" x14ac:dyDescent="0.3">
      <c r="A30">
        <v>29</v>
      </c>
      <c r="B30" t="s">
        <v>204</v>
      </c>
      <c r="C30">
        <v>6</v>
      </c>
      <c r="D30">
        <v>9</v>
      </c>
      <c r="E30">
        <v>34.9</v>
      </c>
      <c r="G30">
        <v>106</v>
      </c>
      <c r="H30">
        <v>32</v>
      </c>
      <c r="I30">
        <v>30.4</v>
      </c>
      <c r="K30">
        <f t="shared" si="0"/>
        <v>6.1596944444444448</v>
      </c>
      <c r="L30">
        <f t="shared" si="1"/>
        <v>106.54177777777778</v>
      </c>
      <c r="N30">
        <v>-39881.699999999997</v>
      </c>
      <c r="O30">
        <v>-75896.100000000006</v>
      </c>
      <c r="Q30">
        <v>29</v>
      </c>
      <c r="R30" t="s">
        <v>154</v>
      </c>
    </row>
    <row r="31" spans="1:20" x14ac:dyDescent="0.3">
      <c r="A31">
        <v>30</v>
      </c>
      <c r="B31" t="s">
        <v>205</v>
      </c>
      <c r="C31">
        <v>6</v>
      </c>
      <c r="D31">
        <v>7</v>
      </c>
      <c r="E31">
        <v>15.66</v>
      </c>
      <c r="G31">
        <v>106</v>
      </c>
      <c r="H31">
        <v>38</v>
      </c>
      <c r="I31">
        <v>19.77</v>
      </c>
      <c r="K31">
        <f t="shared" si="0"/>
        <v>6.1210166666666659</v>
      </c>
      <c r="L31">
        <f t="shared" si="1"/>
        <v>106.63882500000001</v>
      </c>
      <c r="N31">
        <v>-29127.200000000001</v>
      </c>
      <c r="O31">
        <v>-71619.199999999997</v>
      </c>
      <c r="Q31">
        <v>30</v>
      </c>
      <c r="R31" t="s">
        <v>155</v>
      </c>
    </row>
    <row r="32" spans="1:20" x14ac:dyDescent="0.3">
      <c r="A32">
        <v>31</v>
      </c>
      <c r="B32" t="s">
        <v>206</v>
      </c>
      <c r="C32">
        <v>6</v>
      </c>
      <c r="D32">
        <v>14</v>
      </c>
      <c r="E32">
        <v>25</v>
      </c>
      <c r="G32">
        <v>106</v>
      </c>
      <c r="H32">
        <v>23</v>
      </c>
      <c r="I32">
        <v>54.2</v>
      </c>
      <c r="K32">
        <f t="shared" si="0"/>
        <v>6.240277777777778</v>
      </c>
      <c r="L32">
        <f t="shared" si="1"/>
        <v>106.39838888888889</v>
      </c>
      <c r="N32">
        <v>-55771.5</v>
      </c>
      <c r="O32">
        <v>-84806.8</v>
      </c>
      <c r="Q32">
        <v>31</v>
      </c>
      <c r="R32" t="s">
        <v>156</v>
      </c>
      <c r="S32">
        <v>-29127.200000000001</v>
      </c>
      <c r="T32">
        <v>-71619.199999999997</v>
      </c>
    </row>
    <row r="33" spans="1:20" x14ac:dyDescent="0.3">
      <c r="A33">
        <v>32</v>
      </c>
      <c r="B33" t="s">
        <v>207</v>
      </c>
      <c r="C33">
        <v>6</v>
      </c>
      <c r="D33">
        <v>12</v>
      </c>
      <c r="E33">
        <v>4.5999999999999996</v>
      </c>
      <c r="G33">
        <v>106</v>
      </c>
      <c r="H33">
        <v>29</v>
      </c>
      <c r="I33">
        <v>46.8</v>
      </c>
      <c r="K33">
        <f t="shared" si="0"/>
        <v>6.2012777777777783</v>
      </c>
      <c r="L33">
        <f t="shared" si="1"/>
        <v>106.49633333333334</v>
      </c>
      <c r="N33">
        <v>-44917.7</v>
      </c>
      <c r="O33">
        <v>-80494.2</v>
      </c>
      <c r="R33" t="s">
        <v>201</v>
      </c>
      <c r="S33">
        <v>-53429</v>
      </c>
      <c r="T33">
        <v>-70376.399999999994</v>
      </c>
    </row>
    <row r="34" spans="1:20" x14ac:dyDescent="0.3">
      <c r="A34">
        <v>33</v>
      </c>
      <c r="B34" t="s">
        <v>208</v>
      </c>
      <c r="C34">
        <v>6</v>
      </c>
      <c r="D34">
        <v>8</v>
      </c>
      <c r="E34">
        <v>33.21</v>
      </c>
      <c r="G34">
        <v>106</v>
      </c>
      <c r="H34">
        <v>38</v>
      </c>
      <c r="I34">
        <v>37.18</v>
      </c>
      <c r="K34">
        <f t="shared" si="0"/>
        <v>6.1425583333333336</v>
      </c>
      <c r="L34">
        <f t="shared" si="1"/>
        <v>106.64366111111111</v>
      </c>
      <c r="N34">
        <v>-28591.3</v>
      </c>
      <c r="O34">
        <v>-74001.2</v>
      </c>
      <c r="R34" t="s">
        <v>202</v>
      </c>
      <c r="S34">
        <v>-52139.199999999997</v>
      </c>
      <c r="T34">
        <v>-77671.399999999994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E44B4-0422-48EC-AA19-074FEFB4D64B}">
  <dimension ref="C1:W36"/>
  <sheetViews>
    <sheetView topLeftCell="C1" workbookViewId="0">
      <selection activeCell="P25" sqref="P25"/>
    </sheetView>
  </sheetViews>
  <sheetFormatPr defaultRowHeight="14.4" x14ac:dyDescent="0.3"/>
  <cols>
    <col min="19" max="19" width="11.21875" customWidth="1"/>
    <col min="20" max="20" width="12.109375" customWidth="1"/>
  </cols>
  <sheetData>
    <row r="1" spans="3:23" x14ac:dyDescent="0.3">
      <c r="K1" t="s">
        <v>209</v>
      </c>
      <c r="R1" t="s">
        <v>210</v>
      </c>
    </row>
    <row r="2" spans="3:23" x14ac:dyDescent="0.3">
      <c r="C2">
        <v>1</v>
      </c>
      <c r="D2" t="s">
        <v>50</v>
      </c>
      <c r="F2">
        <v>237886.2</v>
      </c>
      <c r="G2">
        <v>19535.3</v>
      </c>
      <c r="J2">
        <v>1</v>
      </c>
      <c r="K2" t="s">
        <v>50</v>
      </c>
      <c r="L2">
        <v>237886.2</v>
      </c>
      <c r="M2">
        <v>19535.3</v>
      </c>
      <c r="Q2">
        <v>1</v>
      </c>
      <c r="R2" t="s">
        <v>44</v>
      </c>
      <c r="S2" s="5">
        <v>6.5666666666666664</v>
      </c>
      <c r="T2" s="5">
        <v>107.45</v>
      </c>
      <c r="V2">
        <v>60764.4</v>
      </c>
      <c r="W2">
        <v>-120898</v>
      </c>
    </row>
    <row r="3" spans="3:23" x14ac:dyDescent="0.3">
      <c r="C3">
        <v>2</v>
      </c>
      <c r="D3" t="s">
        <v>56</v>
      </c>
      <c r="F3">
        <v>212010.6</v>
      </c>
      <c r="G3">
        <v>84140.2</v>
      </c>
      <c r="J3">
        <v>2</v>
      </c>
      <c r="K3" t="s">
        <v>56</v>
      </c>
      <c r="L3">
        <v>212010.6</v>
      </c>
      <c r="M3">
        <v>84140.2</v>
      </c>
      <c r="Q3">
        <v>2</v>
      </c>
      <c r="R3" t="s">
        <v>45</v>
      </c>
      <c r="S3" s="5">
        <v>6.3131111111111107</v>
      </c>
      <c r="T3" s="5">
        <v>107.3033611111111</v>
      </c>
      <c r="V3">
        <v>44514.400000000001</v>
      </c>
      <c r="W3">
        <v>-92860.5</v>
      </c>
    </row>
    <row r="4" spans="3:23" x14ac:dyDescent="0.3">
      <c r="C4">
        <v>3</v>
      </c>
      <c r="D4" t="s">
        <v>150</v>
      </c>
      <c r="F4">
        <v>14834</v>
      </c>
      <c r="G4">
        <v>-53946.400000000001</v>
      </c>
      <c r="J4">
        <v>3</v>
      </c>
      <c r="K4" t="s">
        <v>150</v>
      </c>
      <c r="L4">
        <v>14834</v>
      </c>
      <c r="M4">
        <v>-53946.400000000001</v>
      </c>
      <c r="Q4">
        <v>3</v>
      </c>
      <c r="R4" t="s">
        <v>46</v>
      </c>
      <c r="S4" s="5">
        <v>6.0980555555555549</v>
      </c>
      <c r="T4" s="5">
        <v>107.17919444444445</v>
      </c>
      <c r="V4">
        <v>30754.7</v>
      </c>
      <c r="W4">
        <v>-69080.2</v>
      </c>
    </row>
    <row r="5" spans="3:23" x14ac:dyDescent="0.3">
      <c r="C5">
        <v>4</v>
      </c>
      <c r="D5" t="s">
        <v>143</v>
      </c>
      <c r="F5">
        <v>45988.9</v>
      </c>
      <c r="G5">
        <v>-53998.7</v>
      </c>
      <c r="J5">
        <v>4</v>
      </c>
      <c r="K5" t="s">
        <v>143</v>
      </c>
      <c r="L5">
        <v>45988.9</v>
      </c>
      <c r="M5">
        <v>-53998.7</v>
      </c>
      <c r="Q5">
        <v>4</v>
      </c>
      <c r="R5" t="s">
        <v>47</v>
      </c>
      <c r="S5" s="5">
        <v>5.9739444444444443</v>
      </c>
      <c r="T5" s="5">
        <v>106.81677777777777</v>
      </c>
      <c r="V5">
        <v>-9407.1</v>
      </c>
      <c r="W5">
        <v>-55356.3</v>
      </c>
    </row>
    <row r="6" spans="3:23" x14ac:dyDescent="0.3">
      <c r="C6">
        <v>5</v>
      </c>
      <c r="D6" t="s">
        <v>141</v>
      </c>
      <c r="F6">
        <v>120082.1</v>
      </c>
      <c r="G6">
        <v>-53998.7</v>
      </c>
      <c r="J6">
        <v>5</v>
      </c>
      <c r="K6" t="s">
        <v>141</v>
      </c>
      <c r="L6">
        <v>120082.1</v>
      </c>
      <c r="M6">
        <v>-53998.7</v>
      </c>
      <c r="Q6">
        <v>5</v>
      </c>
      <c r="R6" t="s">
        <v>48</v>
      </c>
      <c r="S6" s="5">
        <v>6.4595277777777778</v>
      </c>
      <c r="T6" s="5">
        <v>108.00930555555556</v>
      </c>
      <c r="V6">
        <v>122744.7</v>
      </c>
      <c r="W6">
        <v>-109050.9</v>
      </c>
    </row>
    <row r="7" spans="3:23" x14ac:dyDescent="0.3">
      <c r="C7">
        <v>6</v>
      </c>
      <c r="D7" t="s">
        <v>140</v>
      </c>
      <c r="F7">
        <v>150922.9</v>
      </c>
      <c r="G7">
        <v>-9085.7999999999993</v>
      </c>
      <c r="J7">
        <v>6</v>
      </c>
      <c r="K7" t="s">
        <v>140</v>
      </c>
      <c r="L7">
        <v>150922.9</v>
      </c>
      <c r="M7">
        <v>-9085.7999999999993</v>
      </c>
      <c r="Q7">
        <v>6</v>
      </c>
      <c r="R7" t="s">
        <v>49</v>
      </c>
      <c r="S7" s="5">
        <v>5.2966666666666669</v>
      </c>
      <c r="T7" s="5">
        <v>109.04833333333333</v>
      </c>
      <c r="V7">
        <v>237886.2</v>
      </c>
      <c r="W7">
        <v>19535.3</v>
      </c>
    </row>
    <row r="8" spans="3:23" x14ac:dyDescent="0.3">
      <c r="C8">
        <v>7</v>
      </c>
      <c r="D8" t="s">
        <v>139</v>
      </c>
      <c r="F8">
        <v>138643.79999999999</v>
      </c>
      <c r="G8">
        <v>-71998.2</v>
      </c>
      <c r="J8">
        <v>7</v>
      </c>
      <c r="K8" t="s">
        <v>139</v>
      </c>
      <c r="L8">
        <v>138643.79999999999</v>
      </c>
      <c r="M8">
        <v>-71998.2</v>
      </c>
      <c r="Q8">
        <v>7</v>
      </c>
      <c r="R8" t="s">
        <v>50</v>
      </c>
      <c r="S8" s="5">
        <v>6.6979722222222229</v>
      </c>
      <c r="T8" s="5">
        <v>108.55974999999999</v>
      </c>
      <c r="V8">
        <v>183743.1</v>
      </c>
      <c r="W8">
        <v>-135417.4</v>
      </c>
    </row>
    <row r="9" spans="3:23" x14ac:dyDescent="0.3">
      <c r="C9">
        <v>8</v>
      </c>
      <c r="D9" t="s">
        <v>138</v>
      </c>
      <c r="F9">
        <v>159280.29999999999</v>
      </c>
      <c r="G9">
        <v>-91874.5</v>
      </c>
      <c r="J9">
        <v>8</v>
      </c>
      <c r="K9" t="s">
        <v>138</v>
      </c>
      <c r="L9">
        <v>159280.29999999999</v>
      </c>
      <c r="M9">
        <v>-91874.5</v>
      </c>
      <c r="Q9">
        <v>8</v>
      </c>
      <c r="R9" t="s">
        <v>51</v>
      </c>
      <c r="S9" s="5">
        <v>5.3271666666666668</v>
      </c>
      <c r="T9" s="5">
        <v>108.76816666666666</v>
      </c>
      <c r="V9">
        <v>206839.1</v>
      </c>
      <c r="W9">
        <v>16162.7</v>
      </c>
    </row>
    <row r="10" spans="3:23" x14ac:dyDescent="0.3">
      <c r="C10">
        <v>9</v>
      </c>
      <c r="D10" t="s">
        <v>151</v>
      </c>
      <c r="F10">
        <v>-12559.2</v>
      </c>
      <c r="G10">
        <v>-53875.8</v>
      </c>
      <c r="J10">
        <v>9</v>
      </c>
      <c r="K10" t="s">
        <v>151</v>
      </c>
      <c r="L10">
        <v>-12559.2</v>
      </c>
      <c r="M10">
        <v>-53875.8</v>
      </c>
      <c r="Q10">
        <v>9</v>
      </c>
      <c r="R10" t="s">
        <v>52</v>
      </c>
      <c r="S10" s="5">
        <v>5.4328888888888889</v>
      </c>
      <c r="T10" s="5">
        <v>107.78874999999999</v>
      </c>
      <c r="V10">
        <v>98303.5</v>
      </c>
      <c r="W10">
        <v>4472.2</v>
      </c>
    </row>
    <row r="11" spans="3:23" x14ac:dyDescent="0.3">
      <c r="C11">
        <v>10</v>
      </c>
      <c r="D11" t="s">
        <v>200</v>
      </c>
      <c r="F11">
        <v>-189222.39999999999</v>
      </c>
      <c r="G11">
        <v>23553</v>
      </c>
      <c r="J11">
        <v>10</v>
      </c>
      <c r="K11" t="s">
        <v>200</v>
      </c>
      <c r="L11">
        <v>-189222.39999999999</v>
      </c>
      <c r="M11">
        <v>23553</v>
      </c>
      <c r="Q11">
        <v>10</v>
      </c>
      <c r="R11" t="s">
        <v>53</v>
      </c>
      <c r="S11" s="5">
        <v>5.7295555555555557</v>
      </c>
      <c r="T11" s="5">
        <v>107.25011111111111</v>
      </c>
      <c r="V11">
        <v>38613.4</v>
      </c>
      <c r="W11">
        <v>-28332.400000000001</v>
      </c>
    </row>
    <row r="12" spans="3:23" x14ac:dyDescent="0.3">
      <c r="C12">
        <v>11</v>
      </c>
      <c r="D12" t="s">
        <v>130</v>
      </c>
      <c r="F12">
        <v>-100664.5</v>
      </c>
      <c r="G12">
        <v>23589.9</v>
      </c>
      <c r="J12">
        <v>11</v>
      </c>
      <c r="K12" t="s">
        <v>130</v>
      </c>
      <c r="L12">
        <v>-100664.5</v>
      </c>
      <c r="M12">
        <v>23589.9</v>
      </c>
      <c r="Q12">
        <v>11</v>
      </c>
      <c r="R12" t="s">
        <v>54</v>
      </c>
      <c r="S12" s="5">
        <v>5.9613333333333332</v>
      </c>
      <c r="T12" s="5">
        <v>106.828444444444</v>
      </c>
      <c r="V12">
        <v>-8114.2</v>
      </c>
      <c r="W12">
        <v>-53961.8</v>
      </c>
    </row>
    <row r="13" spans="3:23" x14ac:dyDescent="0.3">
      <c r="C13">
        <v>12</v>
      </c>
      <c r="D13" t="s">
        <v>133</v>
      </c>
      <c r="F13">
        <v>-30844</v>
      </c>
      <c r="G13">
        <v>67636.5</v>
      </c>
      <c r="J13">
        <v>12</v>
      </c>
      <c r="K13" t="s">
        <v>133</v>
      </c>
      <c r="L13">
        <v>-30844</v>
      </c>
      <c r="M13">
        <v>67636.5</v>
      </c>
      <c r="Q13">
        <v>12</v>
      </c>
      <c r="R13" t="s">
        <v>55</v>
      </c>
      <c r="S13" s="5">
        <v>5.0002500000000003</v>
      </c>
      <c r="T13" s="5">
        <v>108.40525000000001</v>
      </c>
      <c r="V13">
        <v>166621.9</v>
      </c>
      <c r="W13">
        <v>52312.3</v>
      </c>
    </row>
    <row r="14" spans="3:23" x14ac:dyDescent="0.3">
      <c r="C14">
        <v>13</v>
      </c>
      <c r="D14" t="s">
        <v>58</v>
      </c>
      <c r="F14">
        <v>140183</v>
      </c>
      <c r="G14">
        <v>148173.79999999999</v>
      </c>
      <c r="J14">
        <v>13</v>
      </c>
      <c r="K14" t="s">
        <v>58</v>
      </c>
      <c r="L14">
        <v>140183</v>
      </c>
      <c r="M14">
        <v>148173.79999999999</v>
      </c>
      <c r="Q14">
        <v>13</v>
      </c>
      <c r="R14" t="s">
        <v>56</v>
      </c>
      <c r="S14" s="5">
        <v>4.7124166666666669</v>
      </c>
      <c r="T14" s="5">
        <v>108.81483333333333</v>
      </c>
      <c r="V14">
        <v>212010.6</v>
      </c>
      <c r="W14">
        <v>84140.2</v>
      </c>
    </row>
    <row r="15" spans="3:23" x14ac:dyDescent="0.3">
      <c r="C15">
        <v>14</v>
      </c>
      <c r="D15" t="s">
        <v>131</v>
      </c>
      <c r="F15">
        <v>-76291.100000000006</v>
      </c>
      <c r="G15">
        <v>23571.4</v>
      </c>
      <c r="J15">
        <v>14</v>
      </c>
      <c r="K15" t="s">
        <v>131</v>
      </c>
      <c r="L15">
        <v>-76291.100000000006</v>
      </c>
      <c r="M15">
        <v>23571.4</v>
      </c>
      <c r="Q15">
        <v>14</v>
      </c>
      <c r="R15" t="s">
        <v>57</v>
      </c>
      <c r="S15" s="5">
        <v>4.8224166666666664</v>
      </c>
      <c r="T15" s="5">
        <v>107.96625</v>
      </c>
      <c r="V15">
        <v>117973.5</v>
      </c>
      <c r="W15">
        <v>71976.7</v>
      </c>
    </row>
    <row r="16" spans="3:23" x14ac:dyDescent="0.3">
      <c r="C16">
        <v>15</v>
      </c>
      <c r="D16" t="s">
        <v>132</v>
      </c>
      <c r="F16">
        <v>-35316.6</v>
      </c>
      <c r="G16">
        <v>10916.5</v>
      </c>
      <c r="J16">
        <v>15</v>
      </c>
      <c r="K16" t="s">
        <v>132</v>
      </c>
      <c r="L16">
        <v>-35316.6</v>
      </c>
      <c r="M16">
        <v>10916.5</v>
      </c>
      <c r="Q16">
        <v>15</v>
      </c>
      <c r="R16" t="s">
        <v>58</v>
      </c>
      <c r="S16" s="5">
        <v>4.1333333333333337</v>
      </c>
      <c r="T16" s="5">
        <v>108.16666666666667</v>
      </c>
      <c r="V16">
        <v>140183</v>
      </c>
      <c r="W16">
        <v>148173.79999999999</v>
      </c>
    </row>
    <row r="17" spans="3:23" x14ac:dyDescent="0.3">
      <c r="C17">
        <v>16</v>
      </c>
      <c r="D17" t="s">
        <v>137</v>
      </c>
      <c r="F17">
        <v>0</v>
      </c>
      <c r="G17">
        <v>0</v>
      </c>
      <c r="J17">
        <v>16</v>
      </c>
      <c r="K17" t="s">
        <v>137</v>
      </c>
      <c r="L17">
        <v>0</v>
      </c>
      <c r="M17">
        <v>0</v>
      </c>
      <c r="Q17">
        <v>16</v>
      </c>
      <c r="R17" t="s">
        <v>59</v>
      </c>
      <c r="S17" s="5">
        <v>5.7115277777777775</v>
      </c>
      <c r="T17" s="5">
        <v>106.98888888888889</v>
      </c>
      <c r="V17">
        <v>9665.7000000000007</v>
      </c>
      <c r="W17">
        <v>-26338.9</v>
      </c>
    </row>
    <row r="18" spans="3:23" x14ac:dyDescent="0.3">
      <c r="C18">
        <v>17</v>
      </c>
      <c r="D18" t="s">
        <v>134</v>
      </c>
      <c r="F18">
        <v>-14981.8</v>
      </c>
      <c r="G18">
        <v>33022.699999999997</v>
      </c>
      <c r="J18">
        <v>17</v>
      </c>
      <c r="K18" t="s">
        <v>134</v>
      </c>
      <c r="L18">
        <v>-14981.8</v>
      </c>
      <c r="M18">
        <v>33022.699999999997</v>
      </c>
      <c r="Q18">
        <v>17</v>
      </c>
      <c r="R18" t="s">
        <v>60</v>
      </c>
      <c r="S18" s="5">
        <v>5.4680833333333334</v>
      </c>
      <c r="T18" s="5">
        <v>107.14516666666667</v>
      </c>
      <c r="V18">
        <v>26983.8</v>
      </c>
      <c r="W18">
        <v>580.5</v>
      </c>
    </row>
    <row r="19" spans="3:23" x14ac:dyDescent="0.3">
      <c r="C19">
        <v>18</v>
      </c>
      <c r="D19" t="s">
        <v>135</v>
      </c>
      <c r="F19">
        <v>78116.399999999994</v>
      </c>
      <c r="G19">
        <v>30547</v>
      </c>
      <c r="J19">
        <v>18</v>
      </c>
      <c r="K19" t="s">
        <v>135</v>
      </c>
      <c r="L19">
        <v>78116.399999999994</v>
      </c>
      <c r="M19">
        <v>30547</v>
      </c>
      <c r="Q19">
        <v>18</v>
      </c>
      <c r="R19" t="s">
        <v>61</v>
      </c>
      <c r="S19" s="5">
        <v>4.9477500000000001</v>
      </c>
      <c r="T19" s="5">
        <v>107.26102777777778</v>
      </c>
      <c r="V19">
        <v>39823.199999999997</v>
      </c>
      <c r="W19">
        <v>58117.7</v>
      </c>
    </row>
    <row r="20" spans="3:23" x14ac:dyDescent="0.3">
      <c r="C20">
        <v>19</v>
      </c>
      <c r="D20" t="s">
        <v>136</v>
      </c>
      <c r="F20">
        <v>28519.9</v>
      </c>
      <c r="G20">
        <v>11116.1</v>
      </c>
      <c r="J20">
        <v>19</v>
      </c>
      <c r="K20" t="s">
        <v>136</v>
      </c>
      <c r="L20">
        <v>28519.9</v>
      </c>
      <c r="M20">
        <v>11116.1</v>
      </c>
      <c r="Q20">
        <v>19</v>
      </c>
      <c r="R20" t="s">
        <v>62</v>
      </c>
      <c r="S20" s="5">
        <v>5.9682222222222228</v>
      </c>
      <c r="T20" s="5">
        <v>106.76505555555555</v>
      </c>
      <c r="V20">
        <v>-15138.8</v>
      </c>
      <c r="W20">
        <v>-54723.5</v>
      </c>
    </row>
    <row r="21" spans="3:23" x14ac:dyDescent="0.3">
      <c r="C21">
        <v>20</v>
      </c>
      <c r="D21" t="s">
        <v>144</v>
      </c>
      <c r="F21">
        <v>-16807.2</v>
      </c>
      <c r="G21">
        <v>-43493.8</v>
      </c>
      <c r="J21">
        <v>20</v>
      </c>
      <c r="K21" t="s">
        <v>144</v>
      </c>
      <c r="L21">
        <v>-16807.2</v>
      </c>
      <c r="M21">
        <v>-43493.8</v>
      </c>
      <c r="Q21">
        <v>20</v>
      </c>
      <c r="R21" t="s">
        <v>63</v>
      </c>
      <c r="S21" s="5">
        <v>5.899916666666666</v>
      </c>
      <c r="T21" s="5">
        <v>106.61786111111111</v>
      </c>
      <c r="V21">
        <v>-31450.400000000001</v>
      </c>
      <c r="W21">
        <v>-47170.5</v>
      </c>
    </row>
    <row r="22" spans="3:23" x14ac:dyDescent="0.3">
      <c r="C22">
        <v>21</v>
      </c>
      <c r="D22" t="s">
        <v>145</v>
      </c>
      <c r="F22">
        <v>-35276.6</v>
      </c>
      <c r="G22">
        <v>-50865.599999999999</v>
      </c>
      <c r="J22">
        <v>21</v>
      </c>
      <c r="K22" t="s">
        <v>145</v>
      </c>
      <c r="L22">
        <v>-35276.6</v>
      </c>
      <c r="M22">
        <v>-50865.599999999999</v>
      </c>
      <c r="Q22">
        <v>21</v>
      </c>
      <c r="R22" t="s">
        <v>64</v>
      </c>
      <c r="S22" s="5">
        <v>5.8273055555555553</v>
      </c>
      <c r="T22" s="5">
        <v>106.46161111111111</v>
      </c>
      <c r="V22">
        <v>-48765.5</v>
      </c>
      <c r="W22">
        <v>-39141.4</v>
      </c>
    </row>
    <row r="23" spans="3:23" x14ac:dyDescent="0.3">
      <c r="C23">
        <v>22</v>
      </c>
      <c r="D23" t="s">
        <v>146</v>
      </c>
      <c r="F23">
        <v>-65197.1</v>
      </c>
      <c r="G23">
        <v>106.90166670000001</v>
      </c>
      <c r="J23">
        <v>22</v>
      </c>
      <c r="K23" t="s">
        <v>146</v>
      </c>
      <c r="L23">
        <v>-65197.1</v>
      </c>
      <c r="M23">
        <v>-63013.8</v>
      </c>
      <c r="Q23">
        <v>22</v>
      </c>
      <c r="R23" t="s">
        <v>65</v>
      </c>
      <c r="S23" s="5">
        <v>5.7386111111111111</v>
      </c>
      <c r="T23" s="5">
        <v>106.27083333333333</v>
      </c>
      <c r="V23">
        <v>-69906.8</v>
      </c>
      <c r="W23">
        <v>-29333.7</v>
      </c>
    </row>
    <row r="24" spans="3:23" x14ac:dyDescent="0.3">
      <c r="C24">
        <v>23</v>
      </c>
      <c r="D24" t="s">
        <v>147</v>
      </c>
      <c r="F24">
        <v>-62057.3</v>
      </c>
      <c r="G24">
        <v>-80918.100000000006</v>
      </c>
      <c r="J24">
        <v>23</v>
      </c>
      <c r="K24" t="s">
        <v>147</v>
      </c>
      <c r="L24">
        <v>-62057.3</v>
      </c>
      <c r="M24">
        <v>-80918.100000000006</v>
      </c>
      <c r="Q24">
        <v>23</v>
      </c>
      <c r="R24" t="s">
        <v>66</v>
      </c>
      <c r="S24" s="5">
        <v>5.4235277777777782</v>
      </c>
      <c r="T24" s="5">
        <v>105.62983333333332</v>
      </c>
      <c r="V24">
        <v>-140940.20000000001</v>
      </c>
      <c r="W24">
        <v>5507.4</v>
      </c>
    </row>
    <row r="25" spans="3:23" x14ac:dyDescent="0.3">
      <c r="C25">
        <v>24</v>
      </c>
      <c r="D25" t="s">
        <v>142</v>
      </c>
      <c r="F25">
        <v>82927.7</v>
      </c>
      <c r="G25">
        <v>-53998.7</v>
      </c>
      <c r="J25">
        <v>24</v>
      </c>
      <c r="K25" t="s">
        <v>142</v>
      </c>
      <c r="L25">
        <v>82927.7</v>
      </c>
      <c r="M25">
        <v>-53998.7</v>
      </c>
      <c r="Q25">
        <v>24</v>
      </c>
      <c r="R25" t="s">
        <v>67</v>
      </c>
      <c r="S25" s="5">
        <v>5.1261388888888888</v>
      </c>
      <c r="T25" s="5">
        <v>105.92494444444445</v>
      </c>
      <c r="V25">
        <v>-108237</v>
      </c>
      <c r="W25">
        <v>38391.9</v>
      </c>
    </row>
    <row r="26" spans="3:23" x14ac:dyDescent="0.3">
      <c r="C26">
        <v>25</v>
      </c>
      <c r="D26" t="s">
        <v>152</v>
      </c>
      <c r="F26">
        <v>-35215</v>
      </c>
      <c r="G26">
        <v>-63029.1</v>
      </c>
      <c r="J26">
        <v>25</v>
      </c>
      <c r="K26" t="s">
        <v>152</v>
      </c>
      <c r="L26">
        <v>-35215</v>
      </c>
      <c r="M26">
        <v>-63029.1</v>
      </c>
      <c r="Q26">
        <v>25</v>
      </c>
      <c r="R26" t="s">
        <v>105</v>
      </c>
      <c r="S26" s="5">
        <v>6.62405555555556</v>
      </c>
      <c r="T26" s="5">
        <v>107.93208333333334</v>
      </c>
      <c r="V26">
        <v>114187.2</v>
      </c>
      <c r="W26">
        <v>-127243.9</v>
      </c>
    </row>
    <row r="27" spans="3:23" x14ac:dyDescent="0.3">
      <c r="C27">
        <v>26</v>
      </c>
      <c r="D27" t="s">
        <v>202</v>
      </c>
      <c r="F27">
        <v>-52139.199999999997</v>
      </c>
      <c r="G27">
        <v>-77671.399999999994</v>
      </c>
      <c r="J27">
        <v>26</v>
      </c>
      <c r="K27" t="s">
        <v>202</v>
      </c>
      <c r="L27">
        <v>-52139.199999999997</v>
      </c>
      <c r="M27">
        <v>-77671.399999999994</v>
      </c>
      <c r="Q27">
        <v>26</v>
      </c>
      <c r="R27" t="s">
        <v>107</v>
      </c>
      <c r="S27" s="5">
        <v>6.42086111111111</v>
      </c>
      <c r="T27" s="5">
        <v>107.15119444444446</v>
      </c>
      <c r="V27">
        <v>27651.8</v>
      </c>
      <c r="W27">
        <v>-104775.2</v>
      </c>
    </row>
    <row r="28" spans="3:23" x14ac:dyDescent="0.3">
      <c r="C28">
        <v>27</v>
      </c>
      <c r="D28" t="s">
        <v>201</v>
      </c>
      <c r="F28">
        <v>-53429</v>
      </c>
      <c r="G28">
        <v>-70376.399999999994</v>
      </c>
      <c r="J28">
        <v>27</v>
      </c>
      <c r="K28" t="s">
        <v>201</v>
      </c>
      <c r="L28">
        <v>-53429</v>
      </c>
      <c r="M28">
        <v>-70376.399999999994</v>
      </c>
      <c r="Q28">
        <v>27</v>
      </c>
      <c r="R28" t="s">
        <v>108</v>
      </c>
      <c r="S28" s="5">
        <v>6.2781111111111114</v>
      </c>
      <c r="T28" s="5">
        <v>106.85916666666667</v>
      </c>
      <c r="V28">
        <v>-4709.7</v>
      </c>
      <c r="W28">
        <v>-88990.3</v>
      </c>
    </row>
    <row r="29" spans="3:23" x14ac:dyDescent="0.3">
      <c r="C29">
        <v>28</v>
      </c>
      <c r="D29" t="s">
        <v>203</v>
      </c>
      <c r="F29">
        <v>-45911.9</v>
      </c>
      <c r="G29">
        <v>-78291.899999999994</v>
      </c>
      <c r="J29">
        <v>28</v>
      </c>
      <c r="K29" t="s">
        <v>203</v>
      </c>
      <c r="L29">
        <v>-45911.9</v>
      </c>
      <c r="M29">
        <v>-78291.899999999994</v>
      </c>
      <c r="Q29">
        <v>28</v>
      </c>
      <c r="R29" t="s">
        <v>110</v>
      </c>
      <c r="S29" s="5">
        <v>5.8743611111111118</v>
      </c>
      <c r="T29" s="5">
        <v>107.38436111111112</v>
      </c>
      <c r="V29">
        <v>53490.5</v>
      </c>
      <c r="W29">
        <v>-44344.6</v>
      </c>
    </row>
    <row r="30" spans="3:23" x14ac:dyDescent="0.3">
      <c r="C30">
        <v>29</v>
      </c>
      <c r="D30" t="s">
        <v>204</v>
      </c>
      <c r="F30">
        <v>-39881.699999999997</v>
      </c>
      <c r="G30">
        <v>-75896.100000000006</v>
      </c>
      <c r="J30">
        <v>29</v>
      </c>
      <c r="K30" t="s">
        <v>204</v>
      </c>
      <c r="L30">
        <v>-39881.699999999997</v>
      </c>
      <c r="M30">
        <v>-75896.100000000006</v>
      </c>
      <c r="Q30">
        <v>29</v>
      </c>
      <c r="R30" t="s">
        <v>103</v>
      </c>
      <c r="S30" s="5">
        <v>5.6191388888888891</v>
      </c>
      <c r="T30" s="5">
        <v>107.618222222222</v>
      </c>
      <c r="V30">
        <v>79406.2</v>
      </c>
      <c r="W30">
        <v>-16122.8</v>
      </c>
    </row>
    <row r="31" spans="3:23" x14ac:dyDescent="0.3">
      <c r="C31">
        <v>30</v>
      </c>
      <c r="D31" t="s">
        <v>205</v>
      </c>
      <c r="F31">
        <v>-29127.200000000001</v>
      </c>
      <c r="G31">
        <v>-71619.199999999997</v>
      </c>
      <c r="J31">
        <v>30</v>
      </c>
      <c r="K31" t="s">
        <v>205</v>
      </c>
      <c r="L31">
        <v>-29127.200000000001</v>
      </c>
      <c r="M31">
        <v>-71619.199999999997</v>
      </c>
      <c r="Q31">
        <v>30</v>
      </c>
      <c r="R31" t="s">
        <v>82</v>
      </c>
      <c r="S31" s="5">
        <v>5.0002500000000003</v>
      </c>
      <c r="T31" s="5">
        <v>108.40525000000001</v>
      </c>
      <c r="V31">
        <v>166621.9</v>
      </c>
      <c r="W31">
        <v>52312.3</v>
      </c>
    </row>
    <row r="32" spans="3:23" x14ac:dyDescent="0.3">
      <c r="C32">
        <v>31</v>
      </c>
      <c r="D32" t="s">
        <v>206</v>
      </c>
      <c r="F32">
        <v>-55771.5</v>
      </c>
      <c r="G32">
        <v>-84806.8</v>
      </c>
      <c r="J32">
        <v>31</v>
      </c>
      <c r="K32" t="s">
        <v>206</v>
      </c>
      <c r="L32">
        <v>-55771.5</v>
      </c>
      <c r="M32">
        <v>-84806.8</v>
      </c>
      <c r="Q32">
        <v>31</v>
      </c>
      <c r="R32" t="s">
        <v>100</v>
      </c>
      <c r="S32" s="5">
        <v>5.7526666666666664</v>
      </c>
      <c r="T32" s="5">
        <v>107.16075000000001</v>
      </c>
      <c r="V32">
        <v>28710.7</v>
      </c>
      <c r="W32">
        <v>-30888</v>
      </c>
    </row>
    <row r="33" spans="3:23" x14ac:dyDescent="0.3">
      <c r="C33">
        <v>32</v>
      </c>
      <c r="D33" t="s">
        <v>207</v>
      </c>
      <c r="F33">
        <v>-44917.7</v>
      </c>
      <c r="G33">
        <v>-80494.2</v>
      </c>
      <c r="J33">
        <v>32</v>
      </c>
      <c r="K33" t="s">
        <v>207</v>
      </c>
      <c r="L33">
        <v>-44917.7</v>
      </c>
      <c r="M33">
        <v>-80494.2</v>
      </c>
      <c r="Q33">
        <v>32</v>
      </c>
      <c r="R33" t="s">
        <v>101</v>
      </c>
      <c r="S33" s="5">
        <v>5.9184999999999999</v>
      </c>
      <c r="T33" s="5">
        <v>107.16988888888889</v>
      </c>
      <c r="V33">
        <v>29723.5</v>
      </c>
      <c r="W33">
        <v>-49225.4</v>
      </c>
    </row>
    <row r="34" spans="3:23" x14ac:dyDescent="0.3">
      <c r="C34">
        <v>33</v>
      </c>
      <c r="D34" t="s">
        <v>208</v>
      </c>
      <c r="F34">
        <v>-28591.3</v>
      </c>
      <c r="G34">
        <v>-74001.2</v>
      </c>
      <c r="J34">
        <v>33</v>
      </c>
      <c r="K34" t="s">
        <v>208</v>
      </c>
      <c r="L34">
        <v>-28591.3</v>
      </c>
      <c r="M34">
        <v>-74001.2</v>
      </c>
      <c r="Q34">
        <v>33</v>
      </c>
      <c r="R34" t="s">
        <v>102</v>
      </c>
      <c r="S34" s="5">
        <v>6.2369444444444397</v>
      </c>
      <c r="T34" s="5">
        <v>106.527611111111</v>
      </c>
      <c r="V34">
        <v>-41451.599999999999</v>
      </c>
      <c r="W34">
        <v>-84438.2</v>
      </c>
    </row>
    <row r="35" spans="3:23" x14ac:dyDescent="0.3">
      <c r="Q35">
        <v>34</v>
      </c>
      <c r="R35" t="s">
        <v>112</v>
      </c>
      <c r="S35" s="5">
        <v>6.0980555555555496</v>
      </c>
      <c r="T35" s="5">
        <v>107.17919444444445</v>
      </c>
      <c r="V35">
        <v>30754.7</v>
      </c>
      <c r="W35">
        <v>-69080.2</v>
      </c>
    </row>
    <row r="36" spans="3:23" x14ac:dyDescent="0.3">
      <c r="Q36">
        <v>35</v>
      </c>
      <c r="R36" t="s">
        <v>113</v>
      </c>
      <c r="S36" s="5">
        <v>5.8414166666666665</v>
      </c>
      <c r="T36" s="5">
        <v>106.09049999999999</v>
      </c>
      <c r="V36">
        <v>-89890.7</v>
      </c>
      <c r="W36">
        <v>-40701.699999999997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C5474-F4EA-43C1-B6B0-AF286FF6EC32}">
  <dimension ref="B2:O52"/>
  <sheetViews>
    <sheetView workbookViewId="0">
      <selection activeCell="J9" sqref="J9"/>
    </sheetView>
  </sheetViews>
  <sheetFormatPr defaultRowHeight="14.4" x14ac:dyDescent="0.3"/>
  <cols>
    <col min="4" max="4" width="11.6640625" bestFit="1" customWidth="1"/>
    <col min="5" max="5" width="35.109375" bestFit="1" customWidth="1"/>
    <col min="6" max="6" width="40.6640625" bestFit="1" customWidth="1"/>
    <col min="7" max="7" width="37.109375" bestFit="1" customWidth="1"/>
    <col min="8" max="8" width="36.109375" bestFit="1" customWidth="1"/>
    <col min="9" max="10" width="51.33203125" bestFit="1" customWidth="1"/>
    <col min="11" max="11" width="47.77734375" bestFit="1" customWidth="1"/>
  </cols>
  <sheetData>
    <row r="2" spans="2:15" x14ac:dyDescent="0.3">
      <c r="B2" s="13" t="s">
        <v>304</v>
      </c>
      <c r="E2">
        <v>1</v>
      </c>
      <c r="F2">
        <v>2</v>
      </c>
      <c r="G2">
        <v>3</v>
      </c>
      <c r="H2">
        <v>4</v>
      </c>
    </row>
    <row r="3" spans="2:15" x14ac:dyDescent="0.3">
      <c r="B3" t="s">
        <v>281</v>
      </c>
      <c r="E3" t="s">
        <v>324</v>
      </c>
      <c r="F3" t="s">
        <v>305</v>
      </c>
      <c r="G3" t="s">
        <v>305</v>
      </c>
      <c r="H3" t="s">
        <v>317</v>
      </c>
      <c r="I3" t="s">
        <v>353</v>
      </c>
      <c r="J3" t="s">
        <v>353</v>
      </c>
      <c r="K3" t="s">
        <v>367</v>
      </c>
    </row>
    <row r="4" spans="2:15" x14ac:dyDescent="0.3">
      <c r="B4" t="s">
        <v>282</v>
      </c>
      <c r="E4" t="s">
        <v>341</v>
      </c>
      <c r="F4" t="s">
        <v>315</v>
      </c>
      <c r="G4" t="s">
        <v>315</v>
      </c>
      <c r="H4" t="s">
        <v>316</v>
      </c>
      <c r="I4" t="s">
        <v>355</v>
      </c>
      <c r="J4" t="s">
        <v>355</v>
      </c>
      <c r="K4" t="s">
        <v>364</v>
      </c>
    </row>
    <row r="5" spans="2:15" x14ac:dyDescent="0.3">
      <c r="B5" t="s">
        <v>283</v>
      </c>
      <c r="E5" t="s">
        <v>323</v>
      </c>
      <c r="F5" t="s">
        <v>328</v>
      </c>
      <c r="G5" t="s">
        <v>345</v>
      </c>
      <c r="H5" t="s">
        <v>351</v>
      </c>
      <c r="I5" t="s">
        <v>356</v>
      </c>
      <c r="J5" t="s">
        <v>361</v>
      </c>
      <c r="K5" t="s">
        <v>361</v>
      </c>
      <c r="O5">
        <f>15*60</f>
        <v>900</v>
      </c>
    </row>
    <row r="6" spans="2:15" x14ac:dyDescent="0.3">
      <c r="B6" t="s">
        <v>284</v>
      </c>
      <c r="E6" t="s">
        <v>340</v>
      </c>
      <c r="F6" t="s">
        <v>342</v>
      </c>
      <c r="G6" t="s">
        <v>347</v>
      </c>
      <c r="H6" t="s">
        <v>352</v>
      </c>
      <c r="I6" t="s">
        <v>354</v>
      </c>
      <c r="J6" t="s">
        <v>365</v>
      </c>
      <c r="K6" t="s">
        <v>365</v>
      </c>
    </row>
    <row r="7" spans="2:15" x14ac:dyDescent="0.3">
      <c r="B7" t="s">
        <v>285</v>
      </c>
      <c r="E7" t="s">
        <v>326</v>
      </c>
      <c r="F7" t="s">
        <v>319</v>
      </c>
      <c r="G7" t="s">
        <v>370</v>
      </c>
      <c r="H7" t="s">
        <v>350</v>
      </c>
      <c r="I7" t="s">
        <v>357</v>
      </c>
      <c r="J7" t="s">
        <v>360</v>
      </c>
      <c r="K7" t="s">
        <v>366</v>
      </c>
    </row>
    <row r="8" spans="2:15" x14ac:dyDescent="0.3">
      <c r="E8">
        <v>31</v>
      </c>
      <c r="F8">
        <v>25</v>
      </c>
      <c r="G8">
        <v>33</v>
      </c>
      <c r="H8">
        <v>35</v>
      </c>
      <c r="I8">
        <v>15</v>
      </c>
      <c r="J8">
        <v>18</v>
      </c>
      <c r="K8">
        <v>20</v>
      </c>
    </row>
    <row r="9" spans="2:15" x14ac:dyDescent="0.3">
      <c r="E9" s="14">
        <f t="shared" ref="E9:K9" si="0">E8/(E8+E15)</f>
        <v>0.60784313725490191</v>
      </c>
      <c r="F9" s="14">
        <f t="shared" si="0"/>
        <v>0.5</v>
      </c>
      <c r="G9" s="14">
        <f t="shared" si="0"/>
        <v>0.6470588235294118</v>
      </c>
      <c r="H9" s="14">
        <f t="shared" si="0"/>
        <v>0.7</v>
      </c>
      <c r="I9" s="14">
        <f t="shared" si="0"/>
        <v>0.3</v>
      </c>
      <c r="J9" s="14">
        <f t="shared" si="0"/>
        <v>0.35294117647058826</v>
      </c>
      <c r="K9" s="14">
        <f t="shared" si="0"/>
        <v>0.39215686274509803</v>
      </c>
    </row>
    <row r="10" spans="2:15" x14ac:dyDescent="0.3">
      <c r="E10" s="14"/>
    </row>
    <row r="11" spans="2:15" x14ac:dyDescent="0.3">
      <c r="B11" t="s">
        <v>278</v>
      </c>
    </row>
    <row r="12" spans="2:15" x14ac:dyDescent="0.3">
      <c r="B12" t="s">
        <v>286</v>
      </c>
      <c r="E12" t="s">
        <v>327</v>
      </c>
      <c r="F12" t="s">
        <v>330</v>
      </c>
      <c r="G12" t="s">
        <v>325</v>
      </c>
      <c r="H12" t="s">
        <v>349</v>
      </c>
      <c r="I12" t="s">
        <v>359</v>
      </c>
      <c r="J12" t="s">
        <v>359</v>
      </c>
      <c r="K12" t="s">
        <v>369</v>
      </c>
    </row>
    <row r="13" spans="2:15" x14ac:dyDescent="0.3">
      <c r="B13" t="s">
        <v>287</v>
      </c>
      <c r="E13" t="s">
        <v>339</v>
      </c>
      <c r="F13" t="s">
        <v>343</v>
      </c>
      <c r="G13" t="s">
        <v>346</v>
      </c>
      <c r="H13" t="s">
        <v>348</v>
      </c>
      <c r="I13" t="s">
        <v>318</v>
      </c>
      <c r="J13" t="s">
        <v>363</v>
      </c>
      <c r="K13" t="s">
        <v>368</v>
      </c>
    </row>
    <row r="14" spans="2:15" x14ac:dyDescent="0.3">
      <c r="B14" t="s">
        <v>288</v>
      </c>
      <c r="E14" t="s">
        <v>322</v>
      </c>
      <c r="F14" t="s">
        <v>329</v>
      </c>
      <c r="G14" t="s">
        <v>371</v>
      </c>
      <c r="H14" t="s">
        <v>321</v>
      </c>
      <c r="I14" t="s">
        <v>358</v>
      </c>
      <c r="J14" t="s">
        <v>362</v>
      </c>
      <c r="K14" t="s">
        <v>362</v>
      </c>
    </row>
    <row r="15" spans="2:15" x14ac:dyDescent="0.3">
      <c r="E15">
        <v>20</v>
      </c>
      <c r="F15">
        <v>25</v>
      </c>
      <c r="G15">
        <v>18</v>
      </c>
      <c r="H15">
        <v>15</v>
      </c>
      <c r="I15">
        <v>35</v>
      </c>
      <c r="J15">
        <v>33</v>
      </c>
      <c r="K15">
        <v>31</v>
      </c>
    </row>
    <row r="16" spans="2:15" x14ac:dyDescent="0.3">
      <c r="E16" s="14">
        <f t="shared" ref="E16:K16" si="1">E15/(E15+E8)</f>
        <v>0.39215686274509803</v>
      </c>
      <c r="F16" s="14">
        <f t="shared" si="1"/>
        <v>0.5</v>
      </c>
      <c r="G16" s="14">
        <f t="shared" si="1"/>
        <v>0.35294117647058826</v>
      </c>
      <c r="H16" s="14">
        <f t="shared" si="1"/>
        <v>0.3</v>
      </c>
      <c r="I16" s="14">
        <f t="shared" si="1"/>
        <v>0.7</v>
      </c>
      <c r="J16" s="14">
        <f t="shared" si="1"/>
        <v>0.6470588235294118</v>
      </c>
      <c r="K16" s="14">
        <f t="shared" si="1"/>
        <v>0.60784313725490191</v>
      </c>
    </row>
    <row r="17" spans="2:11" x14ac:dyDescent="0.3">
      <c r="E17" s="14"/>
      <c r="F17" s="14"/>
      <c r="G17" s="14"/>
      <c r="H17" s="14"/>
      <c r="I17" s="14"/>
    </row>
    <row r="18" spans="2:11" x14ac:dyDescent="0.3">
      <c r="E18" s="16">
        <f>E8+E15</f>
        <v>51</v>
      </c>
      <c r="F18" s="16">
        <f t="shared" ref="F18:I18" si="2">F8+F15</f>
        <v>50</v>
      </c>
      <c r="G18" s="16">
        <f t="shared" si="2"/>
        <v>51</v>
      </c>
      <c r="H18" s="16">
        <f t="shared" si="2"/>
        <v>50</v>
      </c>
      <c r="I18" s="16">
        <f t="shared" si="2"/>
        <v>50</v>
      </c>
      <c r="J18" s="16">
        <f t="shared" ref="J18:K18" si="3">J8+J15</f>
        <v>51</v>
      </c>
      <c r="K18" s="16">
        <f t="shared" si="3"/>
        <v>51</v>
      </c>
    </row>
    <row r="19" spans="2:11" x14ac:dyDescent="0.3">
      <c r="E19" s="14">
        <f>E18/E45</f>
        <v>0.62962962962962965</v>
      </c>
      <c r="F19" s="14">
        <f t="shared" ref="F19:I19" si="4">F18/F45</f>
        <v>0.61728395061728392</v>
      </c>
      <c r="G19" s="14">
        <f t="shared" si="4"/>
        <v>0.62195121951219512</v>
      </c>
      <c r="H19" s="14">
        <f t="shared" si="4"/>
        <v>0.61728395061728392</v>
      </c>
      <c r="I19" s="14">
        <f t="shared" si="4"/>
        <v>0.59523809523809523</v>
      </c>
      <c r="J19" s="14">
        <f>J18/J45</f>
        <v>0.58620689655172409</v>
      </c>
      <c r="K19" s="14">
        <f t="shared" ref="K19" si="5">K18/K45</f>
        <v>0.5730337078651685</v>
      </c>
    </row>
    <row r="20" spans="2:11" x14ac:dyDescent="0.3">
      <c r="B20" s="13" t="s">
        <v>279</v>
      </c>
    </row>
    <row r="21" spans="2:11" x14ac:dyDescent="0.3">
      <c r="B21" t="s">
        <v>280</v>
      </c>
    </row>
    <row r="22" spans="2:11" x14ac:dyDescent="0.3">
      <c r="B22" t="s">
        <v>289</v>
      </c>
      <c r="E22" t="s">
        <v>336</v>
      </c>
      <c r="F22" t="s">
        <v>336</v>
      </c>
      <c r="G22" t="s">
        <v>336</v>
      </c>
      <c r="H22" t="s">
        <v>336</v>
      </c>
      <c r="I22" t="s">
        <v>336</v>
      </c>
      <c r="J22" t="s">
        <v>336</v>
      </c>
      <c r="K22" t="s">
        <v>336</v>
      </c>
    </row>
    <row r="23" spans="2:11" x14ac:dyDescent="0.3">
      <c r="B23" t="s">
        <v>290</v>
      </c>
      <c r="E23" t="s">
        <v>306</v>
      </c>
      <c r="F23" t="s">
        <v>306</v>
      </c>
      <c r="G23" t="s">
        <v>306</v>
      </c>
      <c r="H23" t="s">
        <v>306</v>
      </c>
      <c r="I23" t="s">
        <v>306</v>
      </c>
      <c r="J23" t="s">
        <v>306</v>
      </c>
      <c r="K23" t="s">
        <v>306</v>
      </c>
    </row>
    <row r="24" spans="2:11" x14ac:dyDescent="0.3">
      <c r="B24" t="s">
        <v>291</v>
      </c>
      <c r="E24" t="s">
        <v>307</v>
      </c>
      <c r="F24" t="s">
        <v>307</v>
      </c>
      <c r="G24" t="s">
        <v>307</v>
      </c>
      <c r="H24" t="s">
        <v>307</v>
      </c>
      <c r="I24" t="s">
        <v>307</v>
      </c>
      <c r="J24" t="s">
        <v>307</v>
      </c>
      <c r="K24" t="s">
        <v>307</v>
      </c>
    </row>
    <row r="25" spans="2:11" x14ac:dyDescent="0.3">
      <c r="B25" t="s">
        <v>292</v>
      </c>
      <c r="E25" t="s">
        <v>308</v>
      </c>
      <c r="F25" t="s">
        <v>308</v>
      </c>
      <c r="G25" t="s">
        <v>308</v>
      </c>
      <c r="H25" t="s">
        <v>308</v>
      </c>
      <c r="I25" t="s">
        <v>308</v>
      </c>
      <c r="J25" t="s">
        <v>308</v>
      </c>
      <c r="K25" t="s">
        <v>308</v>
      </c>
    </row>
    <row r="26" spans="2:11" x14ac:dyDescent="0.3">
      <c r="B26" t="s">
        <v>293</v>
      </c>
      <c r="E26" t="s">
        <v>309</v>
      </c>
      <c r="F26" t="s">
        <v>309</v>
      </c>
      <c r="G26" t="s">
        <v>309</v>
      </c>
      <c r="H26" t="s">
        <v>309</v>
      </c>
      <c r="I26" t="s">
        <v>309</v>
      </c>
      <c r="J26" t="s">
        <v>309</v>
      </c>
      <c r="K26" t="s">
        <v>309</v>
      </c>
    </row>
    <row r="27" spans="2:11" x14ac:dyDescent="0.3">
      <c r="B27" t="s">
        <v>294</v>
      </c>
      <c r="E27" t="s">
        <v>332</v>
      </c>
      <c r="F27" t="s">
        <v>332</v>
      </c>
      <c r="G27" t="s">
        <v>332</v>
      </c>
      <c r="H27" t="s">
        <v>332</v>
      </c>
      <c r="I27" t="s">
        <v>332</v>
      </c>
      <c r="J27" t="s">
        <v>332</v>
      </c>
      <c r="K27" t="s">
        <v>332</v>
      </c>
    </row>
    <row r="28" spans="2:11" x14ac:dyDescent="0.3">
      <c r="B28" t="s">
        <v>295</v>
      </c>
      <c r="E28" t="s">
        <v>331</v>
      </c>
      <c r="F28" t="s">
        <v>331</v>
      </c>
      <c r="G28" t="s">
        <v>331</v>
      </c>
      <c r="H28" t="s">
        <v>331</v>
      </c>
      <c r="I28" t="s">
        <v>331</v>
      </c>
      <c r="J28" t="s">
        <v>331</v>
      </c>
      <c r="K28" t="s">
        <v>331</v>
      </c>
    </row>
    <row r="29" spans="2:11" x14ac:dyDescent="0.3">
      <c r="E29">
        <v>15</v>
      </c>
      <c r="F29">
        <v>15</v>
      </c>
      <c r="G29">
        <v>15</v>
      </c>
      <c r="H29">
        <v>15</v>
      </c>
      <c r="I29">
        <v>15</v>
      </c>
      <c r="J29">
        <v>16</v>
      </c>
      <c r="K29">
        <v>17</v>
      </c>
    </row>
    <row r="30" spans="2:11" x14ac:dyDescent="0.3">
      <c r="E30" s="14">
        <f>E29/(E29+E40)</f>
        <v>0.5</v>
      </c>
      <c r="F30" s="14">
        <f>F29/(F29+F40)</f>
        <v>0.4838709677419355</v>
      </c>
      <c r="G30" s="14">
        <f t="shared" ref="G30:I30" si="6">G29/(G29+G40)</f>
        <v>0.4838709677419355</v>
      </c>
      <c r="H30" s="14">
        <f t="shared" si="6"/>
        <v>0.4838709677419355</v>
      </c>
      <c r="I30" s="14">
        <f t="shared" si="6"/>
        <v>0.44117647058823528</v>
      </c>
      <c r="J30" s="14">
        <f t="shared" ref="J30" si="7">J29/(J29+J40)</f>
        <v>0.44444444444444442</v>
      </c>
      <c r="K30" s="14">
        <f t="shared" ref="K30" si="8">K29/(K29+K40)</f>
        <v>0.44736842105263158</v>
      </c>
    </row>
    <row r="31" spans="2:11" x14ac:dyDescent="0.3">
      <c r="B31" t="s">
        <v>278</v>
      </c>
      <c r="E31" s="14"/>
      <c r="F31" s="14"/>
    </row>
    <row r="32" spans="2:11" x14ac:dyDescent="0.3">
      <c r="B32" t="s">
        <v>296</v>
      </c>
      <c r="E32" t="s">
        <v>333</v>
      </c>
      <c r="F32" t="s">
        <v>333</v>
      </c>
      <c r="G32" t="s">
        <v>333</v>
      </c>
      <c r="H32" t="s">
        <v>333</v>
      </c>
      <c r="I32" t="s">
        <v>333</v>
      </c>
      <c r="J32" t="s">
        <v>333</v>
      </c>
      <c r="K32" t="s">
        <v>333</v>
      </c>
    </row>
    <row r="33" spans="2:11" x14ac:dyDescent="0.3">
      <c r="B33" t="s">
        <v>297</v>
      </c>
      <c r="E33" t="s">
        <v>335</v>
      </c>
      <c r="F33" t="s">
        <v>344</v>
      </c>
      <c r="G33" t="s">
        <v>344</v>
      </c>
      <c r="H33" t="s">
        <v>344</v>
      </c>
      <c r="I33" t="s">
        <v>344</v>
      </c>
      <c r="J33" t="s">
        <v>344</v>
      </c>
      <c r="K33" t="s">
        <v>344</v>
      </c>
    </row>
    <row r="34" spans="2:11" x14ac:dyDescent="0.3">
      <c r="B34" t="s">
        <v>298</v>
      </c>
      <c r="E34" t="s">
        <v>334</v>
      </c>
      <c r="F34" t="s">
        <v>334</v>
      </c>
      <c r="G34" t="s">
        <v>334</v>
      </c>
      <c r="H34" t="s">
        <v>334</v>
      </c>
      <c r="I34" t="s">
        <v>334</v>
      </c>
      <c r="J34" t="s">
        <v>334</v>
      </c>
      <c r="K34" t="s">
        <v>334</v>
      </c>
    </row>
    <row r="35" spans="2:11" x14ac:dyDescent="0.3">
      <c r="B35" t="s">
        <v>299</v>
      </c>
      <c r="E35" t="s">
        <v>308</v>
      </c>
      <c r="F35" t="s">
        <v>308</v>
      </c>
      <c r="G35" t="s">
        <v>308</v>
      </c>
      <c r="H35" t="s">
        <v>308</v>
      </c>
      <c r="I35" t="s">
        <v>308</v>
      </c>
      <c r="J35" t="s">
        <v>308</v>
      </c>
      <c r="K35" t="s">
        <v>308</v>
      </c>
    </row>
    <row r="36" spans="2:11" x14ac:dyDescent="0.3">
      <c r="B36" t="s">
        <v>300</v>
      </c>
      <c r="E36" t="s">
        <v>309</v>
      </c>
      <c r="F36" t="s">
        <v>309</v>
      </c>
      <c r="G36" t="s">
        <v>309</v>
      </c>
      <c r="H36" t="s">
        <v>309</v>
      </c>
      <c r="I36" t="s">
        <v>309</v>
      </c>
      <c r="J36" t="s">
        <v>309</v>
      </c>
      <c r="K36" t="s">
        <v>309</v>
      </c>
    </row>
    <row r="37" spans="2:11" x14ac:dyDescent="0.3">
      <c r="B37" t="s">
        <v>301</v>
      </c>
      <c r="E37" t="s">
        <v>337</v>
      </c>
      <c r="F37" t="s">
        <v>337</v>
      </c>
      <c r="G37" t="s">
        <v>337</v>
      </c>
      <c r="H37" t="s">
        <v>337</v>
      </c>
      <c r="I37" t="s">
        <v>337</v>
      </c>
      <c r="J37" t="s">
        <v>337</v>
      </c>
      <c r="K37" t="s">
        <v>337</v>
      </c>
    </row>
    <row r="38" spans="2:11" x14ac:dyDescent="0.3">
      <c r="B38" t="s">
        <v>302</v>
      </c>
      <c r="E38" t="s">
        <v>331</v>
      </c>
      <c r="F38" t="s">
        <v>331</v>
      </c>
      <c r="G38" t="s">
        <v>331</v>
      </c>
      <c r="H38" t="s">
        <v>331</v>
      </c>
      <c r="I38" t="s">
        <v>331</v>
      </c>
      <c r="J38" t="s">
        <v>331</v>
      </c>
      <c r="K38" t="s">
        <v>331</v>
      </c>
    </row>
    <row r="39" spans="2:11" x14ac:dyDescent="0.3">
      <c r="B39" t="s">
        <v>303</v>
      </c>
      <c r="E39" t="s">
        <v>338</v>
      </c>
      <c r="F39" t="s">
        <v>338</v>
      </c>
      <c r="G39" t="s">
        <v>338</v>
      </c>
      <c r="H39" t="s">
        <v>338</v>
      </c>
      <c r="I39" t="s">
        <v>338</v>
      </c>
      <c r="J39" t="s">
        <v>338</v>
      </c>
      <c r="K39" t="s">
        <v>338</v>
      </c>
    </row>
    <row r="40" spans="2:11" x14ac:dyDescent="0.3">
      <c r="E40">
        <v>15</v>
      </c>
      <c r="F40">
        <v>16</v>
      </c>
      <c r="G40">
        <v>16</v>
      </c>
      <c r="H40">
        <v>16</v>
      </c>
      <c r="I40">
        <v>19</v>
      </c>
      <c r="J40">
        <v>20</v>
      </c>
      <c r="K40">
        <v>21</v>
      </c>
    </row>
    <row r="41" spans="2:11" x14ac:dyDescent="0.3">
      <c r="E41" s="14">
        <f>E40/(E40+E29)</f>
        <v>0.5</v>
      </c>
      <c r="F41" s="14">
        <f t="shared" ref="F41:I41" si="9">F40/(F40+F29)</f>
        <v>0.5161290322580645</v>
      </c>
      <c r="G41" s="14">
        <f t="shared" si="9"/>
        <v>0.5161290322580645</v>
      </c>
      <c r="H41" s="14">
        <f t="shared" si="9"/>
        <v>0.5161290322580645</v>
      </c>
      <c r="I41" s="14">
        <f t="shared" si="9"/>
        <v>0.55882352941176472</v>
      </c>
      <c r="J41" s="14">
        <f t="shared" ref="J41" si="10">J40/(J40+J29)</f>
        <v>0.55555555555555558</v>
      </c>
      <c r="K41" s="14">
        <f t="shared" ref="K41" si="11">K40/(K40+K29)</f>
        <v>0.55263157894736847</v>
      </c>
    </row>
    <row r="43" spans="2:11" x14ac:dyDescent="0.3">
      <c r="E43">
        <f>E29+E40</f>
        <v>30</v>
      </c>
      <c r="F43">
        <f t="shared" ref="F43:H43" si="12">F29+F40</f>
        <v>31</v>
      </c>
      <c r="G43">
        <f t="shared" si="12"/>
        <v>31</v>
      </c>
      <c r="H43">
        <f t="shared" si="12"/>
        <v>31</v>
      </c>
      <c r="I43">
        <f t="shared" ref="I43:K43" si="13">I29+I40</f>
        <v>34</v>
      </c>
      <c r="J43">
        <f t="shared" si="13"/>
        <v>36</v>
      </c>
      <c r="K43">
        <f t="shared" si="13"/>
        <v>38</v>
      </c>
    </row>
    <row r="44" spans="2:11" x14ac:dyDescent="0.3">
      <c r="E44" s="14">
        <f>E43/E45</f>
        <v>0.37037037037037035</v>
      </c>
      <c r="F44" s="14">
        <f t="shared" ref="F44:H44" si="14">F43/F45</f>
        <v>0.38271604938271603</v>
      </c>
      <c r="G44" s="14">
        <f t="shared" si="14"/>
        <v>0.37804878048780488</v>
      </c>
      <c r="H44" s="14">
        <f t="shared" si="14"/>
        <v>0.38271604938271603</v>
      </c>
      <c r="I44" s="14">
        <f t="shared" ref="I44" si="15">I43/I45</f>
        <v>0.40476190476190477</v>
      </c>
      <c r="J44" s="14">
        <f t="shared" ref="J44" si="16">J43/J45</f>
        <v>0.41379310344827586</v>
      </c>
      <c r="K44" s="14">
        <f t="shared" ref="K44" si="17">K43/K45</f>
        <v>0.42696629213483145</v>
      </c>
    </row>
    <row r="45" spans="2:11" x14ac:dyDescent="0.3">
      <c r="D45" t="s">
        <v>320</v>
      </c>
      <c r="E45">
        <f>E40+E29+E15+E8</f>
        <v>81</v>
      </c>
      <c r="F45">
        <f t="shared" ref="F45:H45" si="18">F40+F29+F15+F8</f>
        <v>81</v>
      </c>
      <c r="G45">
        <f t="shared" si="18"/>
        <v>82</v>
      </c>
      <c r="H45">
        <f t="shared" si="18"/>
        <v>81</v>
      </c>
      <c r="I45">
        <f t="shared" ref="I45:K45" si="19">I40+I29+I15+I8</f>
        <v>84</v>
      </c>
      <c r="J45">
        <f t="shared" si="19"/>
        <v>87</v>
      </c>
      <c r="K45">
        <f t="shared" si="19"/>
        <v>89</v>
      </c>
    </row>
    <row r="48" spans="2:11" x14ac:dyDescent="0.3">
      <c r="B48" t="s">
        <v>310</v>
      </c>
      <c r="D48" t="s">
        <v>311</v>
      </c>
      <c r="E48" s="15">
        <v>0.9</v>
      </c>
      <c r="F48" s="15">
        <v>0.85</v>
      </c>
      <c r="G48" s="15">
        <v>0.95</v>
      </c>
    </row>
    <row r="49" spans="2:11" x14ac:dyDescent="0.3">
      <c r="D49" t="s">
        <v>312</v>
      </c>
      <c r="E49" s="15">
        <v>0.1</v>
      </c>
      <c r="F49" s="15">
        <v>0.15</v>
      </c>
      <c r="G49" s="15">
        <v>0.05</v>
      </c>
    </row>
    <row r="51" spans="2:11" x14ac:dyDescent="0.3">
      <c r="B51" t="s">
        <v>313</v>
      </c>
      <c r="D51" t="s">
        <v>314</v>
      </c>
      <c r="E51">
        <v>5</v>
      </c>
      <c r="F51">
        <v>6</v>
      </c>
      <c r="G51">
        <v>7</v>
      </c>
      <c r="H51">
        <v>8</v>
      </c>
      <c r="I51">
        <v>9</v>
      </c>
      <c r="J51">
        <v>10</v>
      </c>
      <c r="K51">
        <v>11</v>
      </c>
    </row>
    <row r="52" spans="2:11" x14ac:dyDescent="0.3">
      <c r="E52">
        <f>E51*60</f>
        <v>300</v>
      </c>
      <c r="F52">
        <f t="shared" ref="F52:I52" si="20">F51*60</f>
        <v>360</v>
      </c>
      <c r="G52">
        <f t="shared" si="20"/>
        <v>420</v>
      </c>
      <c r="H52">
        <f t="shared" si="20"/>
        <v>480</v>
      </c>
      <c r="I52">
        <f t="shared" si="20"/>
        <v>540</v>
      </c>
      <c r="J52">
        <f t="shared" ref="J52:K52" si="21">J51*60</f>
        <v>600</v>
      </c>
      <c r="K52">
        <f t="shared" si="21"/>
        <v>660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9DF9-1952-437B-89AD-7CFDD55781F6}">
  <dimension ref="B1:AF90"/>
  <sheetViews>
    <sheetView zoomScale="115" zoomScaleNormal="115" workbookViewId="0">
      <selection activeCell="K24" sqref="K24"/>
    </sheetView>
  </sheetViews>
  <sheetFormatPr defaultRowHeight="14.4" x14ac:dyDescent="0.3"/>
  <cols>
    <col min="5" max="5" width="10.6640625" customWidth="1"/>
    <col min="15" max="15" width="9.6640625" bestFit="1" customWidth="1"/>
  </cols>
  <sheetData>
    <row r="1" spans="2:27" x14ac:dyDescent="0.3">
      <c r="I1" t="s">
        <v>240</v>
      </c>
    </row>
    <row r="2" spans="2:27" x14ac:dyDescent="0.3">
      <c r="B2">
        <v>1</v>
      </c>
      <c r="C2" s="9" t="s">
        <v>226</v>
      </c>
      <c r="D2">
        <v>174665.4</v>
      </c>
      <c r="E2">
        <v>-54075.4</v>
      </c>
      <c r="F2">
        <v>10000</v>
      </c>
      <c r="G2">
        <v>205</v>
      </c>
    </row>
    <row r="3" spans="2:27" x14ac:dyDescent="0.3">
      <c r="B3">
        <v>2</v>
      </c>
      <c r="C3" s="9" t="s">
        <v>56</v>
      </c>
      <c r="D3">
        <v>212010.6</v>
      </c>
      <c r="E3">
        <v>84140.2</v>
      </c>
      <c r="F3">
        <v>9448.3389210606492</v>
      </c>
      <c r="G3">
        <v>159.46502057613199</v>
      </c>
      <c r="O3">
        <v>1</v>
      </c>
      <c r="R3">
        <v>2</v>
      </c>
      <c r="U3">
        <v>3</v>
      </c>
      <c r="X3">
        <v>4</v>
      </c>
      <c r="AA3">
        <v>5</v>
      </c>
    </row>
    <row r="4" spans="2:27" x14ac:dyDescent="0.3">
      <c r="B4">
        <v>3</v>
      </c>
      <c r="C4" s="9" t="s">
        <v>230</v>
      </c>
      <c r="D4">
        <v>151554</v>
      </c>
      <c r="E4">
        <v>-286266.59999999998</v>
      </c>
      <c r="F4">
        <v>9448.8000000000011</v>
      </c>
      <c r="G4">
        <v>205.77760000000001</v>
      </c>
      <c r="M4" t="s">
        <v>163</v>
      </c>
      <c r="O4" s="7" t="s">
        <v>223</v>
      </c>
      <c r="P4" s="7"/>
      <c r="R4" s="7" t="s">
        <v>224</v>
      </c>
      <c r="S4" s="7"/>
      <c r="U4" s="7" t="s">
        <v>225</v>
      </c>
      <c r="V4" s="7"/>
      <c r="X4" s="7" t="s">
        <v>228</v>
      </c>
      <c r="Y4" s="7"/>
      <c r="AA4" s="7" t="s">
        <v>229</v>
      </c>
    </row>
    <row r="5" spans="2:27" x14ac:dyDescent="0.3">
      <c r="B5">
        <v>4</v>
      </c>
      <c r="C5" s="9" t="s">
        <v>140</v>
      </c>
      <c r="D5">
        <v>150922.9</v>
      </c>
      <c r="E5">
        <v>-9085.7999999999993</v>
      </c>
      <c r="F5">
        <v>9448.3389210606492</v>
      </c>
      <c r="G5">
        <v>149.17695473251001</v>
      </c>
      <c r="M5">
        <v>1</v>
      </c>
      <c r="N5">
        <v>2</v>
      </c>
      <c r="O5" t="s">
        <v>56</v>
      </c>
      <c r="Q5">
        <v>7</v>
      </c>
      <c r="R5" t="s">
        <v>50</v>
      </c>
      <c r="T5">
        <v>1</v>
      </c>
      <c r="U5" t="s">
        <v>226</v>
      </c>
      <c r="W5">
        <v>5</v>
      </c>
      <c r="X5" t="s">
        <v>138</v>
      </c>
      <c r="Z5">
        <v>3</v>
      </c>
      <c r="AA5" t="s">
        <v>230</v>
      </c>
    </row>
    <row r="6" spans="2:27" x14ac:dyDescent="0.3">
      <c r="B6">
        <v>5</v>
      </c>
      <c r="C6" s="9" t="s">
        <v>138</v>
      </c>
      <c r="D6">
        <v>159280.29999999999</v>
      </c>
      <c r="E6">
        <v>-91874.5</v>
      </c>
      <c r="F6">
        <v>9448.3389210606492</v>
      </c>
      <c r="G6">
        <v>159.46502057613199</v>
      </c>
      <c r="M6">
        <v>2</v>
      </c>
      <c r="N6">
        <v>4</v>
      </c>
      <c r="O6" t="s">
        <v>140</v>
      </c>
      <c r="Q6">
        <v>4</v>
      </c>
      <c r="R6" t="s">
        <v>140</v>
      </c>
      <c r="T6">
        <v>9</v>
      </c>
      <c r="U6" t="s">
        <v>227</v>
      </c>
      <c r="W6">
        <v>6</v>
      </c>
      <c r="X6" t="s">
        <v>139</v>
      </c>
      <c r="Z6">
        <v>5</v>
      </c>
      <c r="AA6" t="s">
        <v>138</v>
      </c>
    </row>
    <row r="7" spans="2:27" x14ac:dyDescent="0.3">
      <c r="B7">
        <v>6</v>
      </c>
      <c r="C7" s="9" t="s">
        <v>139</v>
      </c>
      <c r="D7">
        <v>138643.79999999999</v>
      </c>
      <c r="E7">
        <v>-71998.2</v>
      </c>
      <c r="F7">
        <v>9448.3389210606492</v>
      </c>
      <c r="G7">
        <v>149.17695473251001</v>
      </c>
      <c r="M7">
        <v>3</v>
      </c>
      <c r="N7">
        <v>9</v>
      </c>
      <c r="O7" t="s">
        <v>141</v>
      </c>
      <c r="Q7">
        <v>9</v>
      </c>
      <c r="R7" t="s">
        <v>141</v>
      </c>
      <c r="T7">
        <v>10</v>
      </c>
      <c r="U7" t="s">
        <v>142</v>
      </c>
      <c r="W7">
        <v>9</v>
      </c>
      <c r="X7" t="s">
        <v>227</v>
      </c>
      <c r="Z7">
        <v>6</v>
      </c>
      <c r="AA7" t="s">
        <v>139</v>
      </c>
    </row>
    <row r="8" spans="2:27" x14ac:dyDescent="0.3">
      <c r="B8">
        <v>7</v>
      </c>
      <c r="C8" s="9" t="s">
        <v>50</v>
      </c>
      <c r="D8">
        <v>237886.2</v>
      </c>
      <c r="E8">
        <v>19535.3</v>
      </c>
      <c r="F8">
        <v>9448.3389210606492</v>
      </c>
      <c r="G8">
        <v>159.46502057613199</v>
      </c>
      <c r="M8">
        <v>4</v>
      </c>
      <c r="N8">
        <v>10</v>
      </c>
      <c r="O8" t="s">
        <v>142</v>
      </c>
      <c r="Q8">
        <v>10</v>
      </c>
      <c r="R8" t="s">
        <v>142</v>
      </c>
      <c r="T8">
        <v>11</v>
      </c>
      <c r="U8" t="s">
        <v>143</v>
      </c>
      <c r="W8">
        <v>10</v>
      </c>
      <c r="X8" t="s">
        <v>142</v>
      </c>
      <c r="Z8">
        <v>9</v>
      </c>
      <c r="AA8" t="s">
        <v>227</v>
      </c>
    </row>
    <row r="9" spans="2:27" x14ac:dyDescent="0.3">
      <c r="B9">
        <v>8</v>
      </c>
      <c r="C9" s="9" t="s">
        <v>140</v>
      </c>
      <c r="D9">
        <v>150922.9</v>
      </c>
      <c r="E9">
        <v>-9085.7999999999993</v>
      </c>
      <c r="F9">
        <v>9448.3389210606492</v>
      </c>
      <c r="G9">
        <v>149.17695473251001</v>
      </c>
      <c r="M9">
        <v>5</v>
      </c>
      <c r="N9">
        <v>11</v>
      </c>
      <c r="O9" t="s">
        <v>143</v>
      </c>
      <c r="Q9">
        <v>11</v>
      </c>
      <c r="R9" t="s">
        <v>143</v>
      </c>
      <c r="T9">
        <v>12</v>
      </c>
      <c r="U9" t="s">
        <v>150</v>
      </c>
      <c r="W9">
        <v>11</v>
      </c>
      <c r="X9" t="s">
        <v>143</v>
      </c>
      <c r="Z9">
        <v>10</v>
      </c>
      <c r="AA9" t="s">
        <v>142</v>
      </c>
    </row>
    <row r="10" spans="2:27" x14ac:dyDescent="0.3">
      <c r="B10">
        <v>9</v>
      </c>
      <c r="C10" s="9" t="s">
        <v>141</v>
      </c>
      <c r="D10">
        <v>120082.1</v>
      </c>
      <c r="E10">
        <v>-53998.7</v>
      </c>
      <c r="F10">
        <v>9448.3389210606492</v>
      </c>
      <c r="G10">
        <v>149.17695473251001</v>
      </c>
      <c r="M10">
        <v>6</v>
      </c>
      <c r="N10">
        <v>12</v>
      </c>
      <c r="O10" t="s">
        <v>150</v>
      </c>
      <c r="Q10">
        <v>12</v>
      </c>
      <c r="R10" t="s">
        <v>150</v>
      </c>
      <c r="T10">
        <v>13</v>
      </c>
      <c r="U10" t="s">
        <v>151</v>
      </c>
      <c r="W10">
        <v>12</v>
      </c>
      <c r="X10" t="s">
        <v>150</v>
      </c>
      <c r="Z10">
        <v>11</v>
      </c>
      <c r="AA10" t="s">
        <v>143</v>
      </c>
    </row>
    <row r="11" spans="2:27" x14ac:dyDescent="0.3">
      <c r="B11">
        <v>10</v>
      </c>
      <c r="C11" s="9" t="s">
        <v>142</v>
      </c>
      <c r="D11">
        <v>82927.7</v>
      </c>
      <c r="E11">
        <v>-53998.7</v>
      </c>
      <c r="F11">
        <v>7619.6281621456901</v>
      </c>
      <c r="G11">
        <v>144.0329218107</v>
      </c>
      <c r="M11">
        <v>7</v>
      </c>
      <c r="N11">
        <v>13</v>
      </c>
      <c r="O11" t="s">
        <v>151</v>
      </c>
      <c r="Q11">
        <v>13</v>
      </c>
      <c r="R11" t="s">
        <v>151</v>
      </c>
      <c r="T11">
        <v>14</v>
      </c>
      <c r="U11" t="s">
        <v>152</v>
      </c>
      <c r="W11">
        <v>13</v>
      </c>
      <c r="X11" t="s">
        <v>151</v>
      </c>
      <c r="Z11">
        <v>12</v>
      </c>
      <c r="AA11" t="s">
        <v>150</v>
      </c>
    </row>
    <row r="12" spans="2:27" x14ac:dyDescent="0.3">
      <c r="B12">
        <v>11</v>
      </c>
      <c r="C12" s="9" t="s">
        <v>143</v>
      </c>
      <c r="D12">
        <v>45988.9</v>
      </c>
      <c r="E12">
        <v>-53998.7</v>
      </c>
      <c r="F12">
        <v>5790.9174032307201</v>
      </c>
      <c r="G12">
        <v>138.888888888889</v>
      </c>
      <c r="M12">
        <v>8</v>
      </c>
      <c r="N12">
        <v>14</v>
      </c>
      <c r="O12" t="s">
        <v>152</v>
      </c>
      <c r="Q12">
        <v>14</v>
      </c>
      <c r="R12" t="s">
        <v>152</v>
      </c>
      <c r="T12">
        <v>15</v>
      </c>
      <c r="U12" t="s">
        <v>201</v>
      </c>
      <c r="W12">
        <v>14</v>
      </c>
      <c r="X12" t="s">
        <v>152</v>
      </c>
      <c r="Z12">
        <v>13</v>
      </c>
      <c r="AA12" t="s">
        <v>151</v>
      </c>
    </row>
    <row r="13" spans="2:27" x14ac:dyDescent="0.3">
      <c r="B13">
        <v>12</v>
      </c>
      <c r="C13" s="9" t="s">
        <v>150</v>
      </c>
      <c r="D13">
        <v>14834</v>
      </c>
      <c r="E13">
        <v>-53946.400000000001</v>
      </c>
      <c r="F13">
        <v>4571.7768972874101</v>
      </c>
      <c r="G13">
        <v>138.888888888889</v>
      </c>
      <c r="M13">
        <v>9</v>
      </c>
      <c r="N13">
        <v>15</v>
      </c>
      <c r="O13" t="s">
        <v>201</v>
      </c>
      <c r="Q13">
        <v>15</v>
      </c>
      <c r="R13" t="s">
        <v>201</v>
      </c>
      <c r="T13">
        <v>16</v>
      </c>
      <c r="U13" t="s">
        <v>202</v>
      </c>
      <c r="W13">
        <v>15</v>
      </c>
      <c r="X13" t="s">
        <v>201</v>
      </c>
      <c r="Z13">
        <v>14</v>
      </c>
      <c r="AA13" t="s">
        <v>152</v>
      </c>
    </row>
    <row r="14" spans="2:27" x14ac:dyDescent="0.3">
      <c r="B14">
        <v>13</v>
      </c>
      <c r="C14" s="9" t="s">
        <v>151</v>
      </c>
      <c r="D14">
        <v>-12559.2</v>
      </c>
      <c r="E14">
        <v>-53875.8</v>
      </c>
      <c r="F14">
        <v>3047.85126485827</v>
      </c>
      <c r="G14">
        <v>123.456790123457</v>
      </c>
      <c r="M14">
        <v>10</v>
      </c>
      <c r="N14">
        <v>16</v>
      </c>
      <c r="O14" t="s">
        <v>202</v>
      </c>
      <c r="Q14">
        <v>16</v>
      </c>
      <c r="R14" t="s">
        <v>202</v>
      </c>
      <c r="T14">
        <v>17</v>
      </c>
      <c r="U14" t="s">
        <v>203</v>
      </c>
      <c r="W14">
        <v>16</v>
      </c>
      <c r="X14" t="s">
        <v>202</v>
      </c>
      <c r="Z14">
        <v>15</v>
      </c>
      <c r="AA14" t="s">
        <v>201</v>
      </c>
    </row>
    <row r="15" spans="2:27" x14ac:dyDescent="0.3">
      <c r="B15">
        <v>14</v>
      </c>
      <c r="C15" s="9" t="s">
        <v>152</v>
      </c>
      <c r="D15">
        <v>-35215</v>
      </c>
      <c r="E15">
        <v>-63029.1</v>
      </c>
      <c r="F15">
        <v>1828.71075891496</v>
      </c>
      <c r="G15">
        <v>113.168724279835</v>
      </c>
      <c r="M15">
        <v>11</v>
      </c>
      <c r="N15">
        <v>17</v>
      </c>
      <c r="O15" t="s">
        <v>203</v>
      </c>
      <c r="Q15">
        <v>17</v>
      </c>
      <c r="R15" t="s">
        <v>203</v>
      </c>
      <c r="T15">
        <v>18</v>
      </c>
      <c r="U15" t="s">
        <v>205</v>
      </c>
      <c r="W15">
        <v>17</v>
      </c>
      <c r="X15" t="s">
        <v>203</v>
      </c>
      <c r="Z15">
        <v>16</v>
      </c>
      <c r="AA15" t="s">
        <v>202</v>
      </c>
    </row>
    <row r="16" spans="2:27" x14ac:dyDescent="0.3">
      <c r="B16">
        <v>15</v>
      </c>
      <c r="C16" s="9" t="s">
        <v>201</v>
      </c>
      <c r="D16">
        <v>-53429</v>
      </c>
      <c r="E16">
        <v>-70376.399999999994</v>
      </c>
      <c r="F16">
        <v>800</v>
      </c>
      <c r="G16">
        <v>105</v>
      </c>
      <c r="M16">
        <v>12</v>
      </c>
      <c r="N16">
        <v>18</v>
      </c>
      <c r="O16" t="s">
        <v>205</v>
      </c>
      <c r="Q16">
        <v>18</v>
      </c>
      <c r="R16" t="s">
        <v>205</v>
      </c>
      <c r="W16">
        <v>18</v>
      </c>
      <c r="X16" t="s">
        <v>205</v>
      </c>
      <c r="Z16">
        <v>17</v>
      </c>
      <c r="AA16" t="s">
        <v>203</v>
      </c>
    </row>
    <row r="17" spans="2:27" x14ac:dyDescent="0.3">
      <c r="B17">
        <v>16</v>
      </c>
      <c r="C17" s="9" t="s">
        <v>202</v>
      </c>
      <c r="D17">
        <v>-52139.199999999997</v>
      </c>
      <c r="E17">
        <v>-77671.399999999994</v>
      </c>
      <c r="F17">
        <f t="shared" ref="F17" si="0">I17*0.3048</f>
        <v>609.6</v>
      </c>
      <c r="G17">
        <v>92.599919999999997</v>
      </c>
      <c r="I17">
        <v>2000</v>
      </c>
      <c r="Z17">
        <v>18</v>
      </c>
      <c r="AA17" t="s">
        <v>205</v>
      </c>
    </row>
    <row r="18" spans="2:27" x14ac:dyDescent="0.3">
      <c r="B18">
        <v>17</v>
      </c>
      <c r="C18" s="9" t="s">
        <v>203</v>
      </c>
      <c r="D18">
        <v>-45911.9</v>
      </c>
      <c r="E18">
        <v>-78291.899999999994</v>
      </c>
      <c r="F18">
        <v>500</v>
      </c>
      <c r="G18">
        <v>89</v>
      </c>
      <c r="I18">
        <v>2000</v>
      </c>
      <c r="J18">
        <v>250</v>
      </c>
    </row>
    <row r="19" spans="2:27" x14ac:dyDescent="0.3">
      <c r="B19">
        <v>18</v>
      </c>
      <c r="C19" s="10" t="s">
        <v>205</v>
      </c>
      <c r="D19">
        <v>-29127.200000000001</v>
      </c>
      <c r="E19">
        <v>-71619.199999999997</v>
      </c>
      <c r="F19">
        <v>0</v>
      </c>
      <c r="G19">
        <v>82.304526748971199</v>
      </c>
    </row>
    <row r="20" spans="2:27" x14ac:dyDescent="0.3">
      <c r="B20">
        <v>19</v>
      </c>
      <c r="C20" s="9" t="s">
        <v>200</v>
      </c>
      <c r="D20">
        <v>-189222.39999999999</v>
      </c>
      <c r="E20">
        <v>23553</v>
      </c>
      <c r="F20">
        <v>9000</v>
      </c>
      <c r="G20">
        <v>165</v>
      </c>
      <c r="O20" s="7">
        <v>6</v>
      </c>
      <c r="P20" s="7"/>
      <c r="R20" s="7">
        <v>7</v>
      </c>
      <c r="S20" s="7"/>
      <c r="U20" s="7">
        <v>8</v>
      </c>
      <c r="V20" s="7"/>
      <c r="X20" s="7"/>
      <c r="Y20" s="7"/>
      <c r="AA20" s="7"/>
    </row>
    <row r="21" spans="2:27" x14ac:dyDescent="0.3">
      <c r="B21">
        <v>20</v>
      </c>
      <c r="C21" s="9" t="s">
        <v>130</v>
      </c>
      <c r="D21">
        <v>-100664.5</v>
      </c>
      <c r="E21">
        <v>23589.9</v>
      </c>
      <c r="F21">
        <v>8838.7686680890001</v>
      </c>
      <c r="G21">
        <v>159.46502057613199</v>
      </c>
      <c r="M21" t="s">
        <v>166</v>
      </c>
      <c r="O21" s="7" t="s">
        <v>231</v>
      </c>
      <c r="P21" s="7"/>
      <c r="R21" s="7" t="s">
        <v>232</v>
      </c>
      <c r="S21" s="7"/>
      <c r="U21" s="7" t="s">
        <v>234</v>
      </c>
    </row>
    <row r="22" spans="2:27" x14ac:dyDescent="0.3">
      <c r="B22">
        <v>21</v>
      </c>
      <c r="C22" s="9" t="s">
        <v>131</v>
      </c>
      <c r="D22">
        <v>-76291.100000000006</v>
      </c>
      <c r="E22">
        <v>23571.4</v>
      </c>
      <c r="F22">
        <v>8838.7686680890001</v>
      </c>
      <c r="G22">
        <v>159.46502057613199</v>
      </c>
      <c r="M22">
        <v>1</v>
      </c>
      <c r="N22">
        <v>19</v>
      </c>
      <c r="O22" t="s">
        <v>200</v>
      </c>
      <c r="Q22">
        <v>23</v>
      </c>
      <c r="R22" t="s">
        <v>235</v>
      </c>
      <c r="T22">
        <v>25</v>
      </c>
      <c r="U22" t="s">
        <v>87</v>
      </c>
    </row>
    <row r="23" spans="2:27" x14ac:dyDescent="0.3">
      <c r="B23">
        <v>22</v>
      </c>
      <c r="C23" s="9" t="s">
        <v>132</v>
      </c>
      <c r="D23">
        <v>-35316.6</v>
      </c>
      <c r="E23">
        <v>10916.5</v>
      </c>
      <c r="F23">
        <v>7924.4132886315201</v>
      </c>
      <c r="G23">
        <v>144.0329218107</v>
      </c>
      <c r="M23">
        <v>2</v>
      </c>
      <c r="N23">
        <v>20</v>
      </c>
      <c r="O23" t="s">
        <v>130</v>
      </c>
      <c r="Q23">
        <v>24</v>
      </c>
      <c r="R23" t="s">
        <v>134</v>
      </c>
      <c r="T23">
        <v>26</v>
      </c>
      <c r="U23" t="s">
        <v>135</v>
      </c>
    </row>
    <row r="24" spans="2:27" x14ac:dyDescent="0.3">
      <c r="B24">
        <v>23</v>
      </c>
      <c r="C24" s="9" t="s">
        <v>133</v>
      </c>
      <c r="D24">
        <v>-30844</v>
      </c>
      <c r="E24">
        <v>67636.5</v>
      </c>
      <c r="F24">
        <v>8838.7686680890001</v>
      </c>
      <c r="G24">
        <v>159.46502057613199</v>
      </c>
      <c r="M24">
        <v>3</v>
      </c>
      <c r="N24">
        <v>21</v>
      </c>
      <c r="O24" t="s">
        <v>131</v>
      </c>
      <c r="Q24">
        <v>28</v>
      </c>
      <c r="R24" t="s">
        <v>137</v>
      </c>
      <c r="T24">
        <v>27</v>
      </c>
      <c r="U24" t="s">
        <v>136</v>
      </c>
    </row>
    <row r="25" spans="2:27" x14ac:dyDescent="0.3">
      <c r="B25">
        <v>24</v>
      </c>
      <c r="C25" s="9" t="s">
        <v>134</v>
      </c>
      <c r="D25">
        <v>-14981.8</v>
      </c>
      <c r="E25">
        <v>33022.699999999997</v>
      </c>
      <c r="F25">
        <v>7619.6281621456901</v>
      </c>
      <c r="G25">
        <v>144.0329218107</v>
      </c>
      <c r="M25">
        <v>4</v>
      </c>
      <c r="N25">
        <v>22</v>
      </c>
      <c r="O25" t="s">
        <v>132</v>
      </c>
      <c r="Q25">
        <v>29</v>
      </c>
      <c r="R25" t="s">
        <v>144</v>
      </c>
      <c r="T25">
        <v>28</v>
      </c>
      <c r="U25" t="s">
        <v>137</v>
      </c>
    </row>
    <row r="26" spans="2:27" x14ac:dyDescent="0.3">
      <c r="B26">
        <v>25</v>
      </c>
      <c r="C26" s="9" t="s">
        <v>58</v>
      </c>
      <c r="D26">
        <v>140183</v>
      </c>
      <c r="E26">
        <v>148173.79999999999</v>
      </c>
      <c r="F26">
        <v>9448.3389210606492</v>
      </c>
      <c r="G26">
        <v>159.46502057613199</v>
      </c>
      <c r="M26">
        <v>5</v>
      </c>
      <c r="N26">
        <v>28</v>
      </c>
      <c r="O26" t="s">
        <v>137</v>
      </c>
      <c r="Q26">
        <v>30</v>
      </c>
      <c r="R26" t="s">
        <v>233</v>
      </c>
      <c r="T26">
        <v>29</v>
      </c>
      <c r="U26" t="s">
        <v>144</v>
      </c>
    </row>
    <row r="27" spans="2:27" x14ac:dyDescent="0.3">
      <c r="B27">
        <v>26</v>
      </c>
      <c r="C27" s="9" t="s">
        <v>135</v>
      </c>
      <c r="D27">
        <v>78116.399999999994</v>
      </c>
      <c r="E27">
        <v>30547</v>
      </c>
      <c r="F27">
        <v>9448.3389210606492</v>
      </c>
      <c r="G27">
        <v>144.0329218107</v>
      </c>
      <c r="M27">
        <v>6</v>
      </c>
      <c r="N27">
        <v>29</v>
      </c>
      <c r="O27" t="s">
        <v>144</v>
      </c>
      <c r="Q27">
        <v>31</v>
      </c>
      <c r="R27" t="s">
        <v>146</v>
      </c>
      <c r="T27">
        <v>30</v>
      </c>
      <c r="U27" t="s">
        <v>145</v>
      </c>
    </row>
    <row r="28" spans="2:27" x14ac:dyDescent="0.3">
      <c r="B28">
        <v>27</v>
      </c>
      <c r="C28" s="9" t="s">
        <v>136</v>
      </c>
      <c r="D28">
        <v>28519.9</v>
      </c>
      <c r="E28">
        <v>11116.1</v>
      </c>
      <c r="F28">
        <v>7314.8430356598601</v>
      </c>
      <c r="G28">
        <v>144.0329218107</v>
      </c>
      <c r="M28">
        <v>7</v>
      </c>
      <c r="N28">
        <v>30</v>
      </c>
      <c r="O28" t="s">
        <v>145</v>
      </c>
      <c r="Q28">
        <v>32</v>
      </c>
      <c r="R28" t="s">
        <v>147</v>
      </c>
      <c r="T28">
        <v>31</v>
      </c>
      <c r="U28" t="s">
        <v>146</v>
      </c>
    </row>
    <row r="29" spans="2:27" x14ac:dyDescent="0.3">
      <c r="B29">
        <v>28</v>
      </c>
      <c r="C29" s="9" t="s">
        <v>137</v>
      </c>
      <c r="D29">
        <v>0</v>
      </c>
      <c r="E29">
        <v>0</v>
      </c>
      <c r="F29">
        <v>6400.4876562023801</v>
      </c>
      <c r="G29">
        <v>136.31687242798401</v>
      </c>
      <c r="M29">
        <v>8</v>
      </c>
      <c r="N29">
        <v>31</v>
      </c>
      <c r="O29" t="s">
        <v>146</v>
      </c>
      <c r="Q29">
        <v>33</v>
      </c>
      <c r="R29" t="s">
        <v>206</v>
      </c>
      <c r="T29">
        <v>32</v>
      </c>
      <c r="U29" t="s">
        <v>147</v>
      </c>
    </row>
    <row r="30" spans="2:27" x14ac:dyDescent="0.3">
      <c r="B30">
        <v>29</v>
      </c>
      <c r="C30" s="9" t="s">
        <v>144</v>
      </c>
      <c r="D30">
        <v>-16807.2</v>
      </c>
      <c r="E30">
        <v>-43493.8</v>
      </c>
      <c r="F30">
        <v>3962.2066443157601</v>
      </c>
      <c r="G30">
        <v>128.60082304526799</v>
      </c>
      <c r="M30">
        <v>9</v>
      </c>
      <c r="N30">
        <v>32</v>
      </c>
      <c r="O30" t="s">
        <v>147</v>
      </c>
      <c r="Q30">
        <v>34</v>
      </c>
      <c r="R30" s="7" t="s">
        <v>208</v>
      </c>
      <c r="T30">
        <v>33</v>
      </c>
      <c r="U30" t="s">
        <v>206</v>
      </c>
    </row>
    <row r="31" spans="2:27" x14ac:dyDescent="0.3">
      <c r="B31">
        <v>30</v>
      </c>
      <c r="C31" s="9" t="s">
        <v>145</v>
      </c>
      <c r="D31">
        <v>-35276.6</v>
      </c>
      <c r="E31">
        <v>-50865.599999999999</v>
      </c>
      <c r="F31">
        <v>3047.85126485827</v>
      </c>
      <c r="G31">
        <v>123.456790123457</v>
      </c>
      <c r="M31">
        <v>10</v>
      </c>
      <c r="N31">
        <v>33</v>
      </c>
      <c r="O31" t="s">
        <v>206</v>
      </c>
      <c r="T31">
        <v>34</v>
      </c>
      <c r="U31" s="7" t="s">
        <v>208</v>
      </c>
    </row>
    <row r="32" spans="2:27" x14ac:dyDescent="0.3">
      <c r="B32">
        <v>31</v>
      </c>
      <c r="C32" s="9" t="s">
        <v>146</v>
      </c>
      <c r="D32">
        <v>-65197.1</v>
      </c>
      <c r="E32">
        <v>-63013.8</v>
      </c>
      <c r="F32">
        <v>2133.49588540079</v>
      </c>
      <c r="G32">
        <v>108.024691358025</v>
      </c>
      <c r="M32">
        <v>11</v>
      </c>
      <c r="N32">
        <v>34</v>
      </c>
      <c r="O32" s="7" t="s">
        <v>208</v>
      </c>
    </row>
    <row r="33" spans="2:32" x14ac:dyDescent="0.3">
      <c r="B33">
        <v>32</v>
      </c>
      <c r="C33" s="9" t="s">
        <v>147</v>
      </c>
      <c r="D33">
        <v>-62057.3</v>
      </c>
      <c r="E33">
        <v>-80918.100000000006</v>
      </c>
      <c r="F33">
        <v>1523.92563242914</v>
      </c>
      <c r="G33">
        <v>97.7366255144033</v>
      </c>
    </row>
    <row r="34" spans="2:32" x14ac:dyDescent="0.3">
      <c r="B34">
        <v>33</v>
      </c>
      <c r="C34" s="9" t="s">
        <v>206</v>
      </c>
      <c r="D34">
        <v>-55771.5</v>
      </c>
      <c r="E34">
        <v>-84806.8</v>
      </c>
      <c r="F34">
        <f>I34*0.3048</f>
        <v>609.6</v>
      </c>
      <c r="G34">
        <v>90</v>
      </c>
      <c r="I34">
        <v>2000</v>
      </c>
      <c r="J34">
        <v>250</v>
      </c>
    </row>
    <row r="35" spans="2:32" x14ac:dyDescent="0.3">
      <c r="B35">
        <v>34</v>
      </c>
      <c r="C35" s="10" t="s">
        <v>208</v>
      </c>
      <c r="D35">
        <v>-28591.3</v>
      </c>
      <c r="E35">
        <v>-74001.2</v>
      </c>
      <c r="F35">
        <v>0</v>
      </c>
      <c r="G35">
        <v>82.304526748971199</v>
      </c>
    </row>
    <row r="36" spans="2:32" x14ac:dyDescent="0.3">
      <c r="B36">
        <v>35</v>
      </c>
      <c r="C36" s="10" t="s">
        <v>160</v>
      </c>
      <c r="D36">
        <v>-29127.200000000001</v>
      </c>
      <c r="E36">
        <v>-71619.199999999997</v>
      </c>
      <c r="F36">
        <v>0</v>
      </c>
      <c r="G36">
        <f t="shared" ref="G36:G83" si="1">J36*0.514444</f>
        <v>87.455480000000009</v>
      </c>
      <c r="J36">
        <v>170</v>
      </c>
      <c r="O36" s="7">
        <v>9</v>
      </c>
      <c r="P36" s="7"/>
      <c r="Q36" s="7"/>
      <c r="R36" s="7">
        <v>10</v>
      </c>
      <c r="S36" s="7"/>
      <c r="T36" s="7"/>
      <c r="U36" s="7">
        <v>11</v>
      </c>
      <c r="V36" s="7"/>
      <c r="W36" s="7"/>
      <c r="X36" s="7">
        <v>12</v>
      </c>
      <c r="Y36" s="7"/>
      <c r="Z36" s="7">
        <v>13</v>
      </c>
      <c r="AA36" s="7"/>
      <c r="AB36" s="7">
        <v>14</v>
      </c>
      <c r="AC36" s="7"/>
      <c r="AD36" s="7">
        <v>15</v>
      </c>
    </row>
    <row r="37" spans="2:32" x14ac:dyDescent="0.3">
      <c r="B37">
        <v>36</v>
      </c>
      <c r="C37" s="9" t="s">
        <v>62</v>
      </c>
      <c r="D37">
        <v>-15138.8</v>
      </c>
      <c r="E37">
        <v>-54723.5</v>
      </c>
      <c r="F37">
        <f t="shared" ref="F37:F83" si="2">I37*0.3048</f>
        <v>1066.8</v>
      </c>
      <c r="G37">
        <f t="shared" si="1"/>
        <v>88.998812000000001</v>
      </c>
      <c r="I37">
        <v>3500</v>
      </c>
      <c r="J37">
        <v>173</v>
      </c>
      <c r="M37" t="s">
        <v>163</v>
      </c>
      <c r="O37" s="7" t="s">
        <v>159</v>
      </c>
      <c r="P37" s="7"/>
      <c r="Q37" s="7"/>
      <c r="R37" s="7" t="s">
        <v>162</v>
      </c>
      <c r="S37" s="7"/>
      <c r="T37" s="7"/>
      <c r="U37" s="7" t="s">
        <v>164</v>
      </c>
      <c r="V37" s="7"/>
      <c r="W37" s="7"/>
      <c r="X37" s="7" t="s">
        <v>213</v>
      </c>
      <c r="Y37" s="7"/>
      <c r="Z37" s="7" t="s">
        <v>212</v>
      </c>
      <c r="AA37" s="7"/>
      <c r="AB37" s="7" t="s">
        <v>214</v>
      </c>
      <c r="AC37" s="7"/>
      <c r="AD37" s="7" t="s">
        <v>165</v>
      </c>
    </row>
    <row r="38" spans="2:32" x14ac:dyDescent="0.3">
      <c r="B38">
        <v>37</v>
      </c>
      <c r="C38" s="9" t="s">
        <v>63</v>
      </c>
      <c r="D38">
        <v>-31450.400000000001</v>
      </c>
      <c r="E38">
        <v>-47170.5</v>
      </c>
      <c r="F38">
        <f t="shared" si="2"/>
        <v>1371.6000000000001</v>
      </c>
      <c r="G38">
        <f t="shared" si="1"/>
        <v>102.8888</v>
      </c>
      <c r="I38">
        <v>4500</v>
      </c>
      <c r="J38">
        <v>200</v>
      </c>
      <c r="M38">
        <v>1</v>
      </c>
      <c r="N38">
        <v>35</v>
      </c>
      <c r="O38" t="s">
        <v>160</v>
      </c>
      <c r="Q38">
        <v>35</v>
      </c>
      <c r="R38" t="s">
        <v>160</v>
      </c>
      <c r="T38">
        <v>35</v>
      </c>
      <c r="U38" t="s">
        <v>160</v>
      </c>
      <c r="W38">
        <v>35</v>
      </c>
      <c r="X38" t="s">
        <v>160</v>
      </c>
      <c r="Y38">
        <v>35</v>
      </c>
      <c r="Z38" t="s">
        <v>160</v>
      </c>
      <c r="AA38">
        <v>35</v>
      </c>
      <c r="AB38" t="s">
        <v>160</v>
      </c>
      <c r="AC38">
        <v>35</v>
      </c>
      <c r="AD38" t="s">
        <v>160</v>
      </c>
    </row>
    <row r="39" spans="2:32" x14ac:dyDescent="0.3">
      <c r="B39">
        <v>38</v>
      </c>
      <c r="C39" s="9" t="s">
        <v>64</v>
      </c>
      <c r="D39">
        <v>-48765.5</v>
      </c>
      <c r="E39">
        <v>-39141.4</v>
      </c>
      <c r="F39">
        <f t="shared" si="2"/>
        <v>2438.4</v>
      </c>
      <c r="G39">
        <f t="shared" si="1"/>
        <v>137.870992</v>
      </c>
      <c r="I39">
        <v>8000</v>
      </c>
      <c r="J39">
        <v>268</v>
      </c>
      <c r="M39">
        <v>2</v>
      </c>
      <c r="N39">
        <v>36</v>
      </c>
      <c r="O39" t="s">
        <v>62</v>
      </c>
      <c r="Q39">
        <v>36</v>
      </c>
      <c r="R39" t="s">
        <v>62</v>
      </c>
      <c r="T39">
        <v>42</v>
      </c>
      <c r="U39" t="s">
        <v>54</v>
      </c>
      <c r="W39">
        <v>42</v>
      </c>
      <c r="X39" t="s">
        <v>54</v>
      </c>
      <c r="Y39">
        <v>42</v>
      </c>
      <c r="Z39" t="s">
        <v>54</v>
      </c>
      <c r="AA39">
        <v>52</v>
      </c>
      <c r="AB39" t="s">
        <v>47</v>
      </c>
      <c r="AC39">
        <v>52</v>
      </c>
      <c r="AD39" t="s">
        <v>47</v>
      </c>
    </row>
    <row r="40" spans="2:32" x14ac:dyDescent="0.3">
      <c r="B40">
        <v>39</v>
      </c>
      <c r="C40" s="9" t="s">
        <v>65</v>
      </c>
      <c r="D40">
        <v>-69906.8</v>
      </c>
      <c r="E40">
        <v>-29333.7</v>
      </c>
      <c r="F40">
        <f t="shared" si="2"/>
        <v>3657.6000000000004</v>
      </c>
      <c r="G40">
        <f t="shared" si="1"/>
        <v>154.33320000000001</v>
      </c>
      <c r="I40">
        <v>12000</v>
      </c>
      <c r="J40">
        <v>300</v>
      </c>
      <c r="M40">
        <v>3</v>
      </c>
      <c r="N40">
        <v>37</v>
      </c>
      <c r="O40" t="s">
        <v>63</v>
      </c>
      <c r="Q40">
        <v>37</v>
      </c>
      <c r="R40" t="s">
        <v>63</v>
      </c>
      <c r="T40">
        <v>43</v>
      </c>
      <c r="U40" t="s">
        <v>59</v>
      </c>
      <c r="W40">
        <v>46</v>
      </c>
      <c r="X40" t="s">
        <v>53</v>
      </c>
      <c r="Y40">
        <v>46</v>
      </c>
      <c r="Z40" t="s">
        <v>53</v>
      </c>
      <c r="AA40">
        <v>53</v>
      </c>
      <c r="AB40" t="s">
        <v>46</v>
      </c>
      <c r="AC40">
        <v>53</v>
      </c>
      <c r="AD40" t="s">
        <v>46</v>
      </c>
    </row>
    <row r="41" spans="2:32" x14ac:dyDescent="0.3">
      <c r="B41">
        <v>40</v>
      </c>
      <c r="C41" s="9" t="s">
        <v>66</v>
      </c>
      <c r="D41">
        <v>-140940.20000000001</v>
      </c>
      <c r="E41">
        <v>5507.4</v>
      </c>
      <c r="F41">
        <f t="shared" si="2"/>
        <v>7315.2000000000007</v>
      </c>
      <c r="G41">
        <f t="shared" si="1"/>
        <v>169.76652000000001</v>
      </c>
      <c r="I41">
        <v>24000</v>
      </c>
      <c r="J41">
        <v>330</v>
      </c>
      <c r="M41">
        <v>4</v>
      </c>
      <c r="N41">
        <v>38</v>
      </c>
      <c r="O41" t="s">
        <v>64</v>
      </c>
      <c r="Q41">
        <v>38</v>
      </c>
      <c r="R41" t="s">
        <v>64</v>
      </c>
      <c r="T41">
        <v>44</v>
      </c>
      <c r="U41" t="s">
        <v>60</v>
      </c>
      <c r="W41">
        <v>47</v>
      </c>
      <c r="X41" t="s">
        <v>52</v>
      </c>
      <c r="Y41">
        <v>47</v>
      </c>
      <c r="Z41" t="s">
        <v>52</v>
      </c>
      <c r="AA41">
        <v>54</v>
      </c>
      <c r="AB41" t="s">
        <v>48</v>
      </c>
      <c r="AC41">
        <v>55</v>
      </c>
      <c r="AD41" t="s">
        <v>45</v>
      </c>
    </row>
    <row r="42" spans="2:32" ht="15.6" x14ac:dyDescent="0.3">
      <c r="B42">
        <v>41</v>
      </c>
      <c r="C42" s="9" t="s">
        <v>67</v>
      </c>
      <c r="D42">
        <v>-108237</v>
      </c>
      <c r="E42">
        <v>38391.9</v>
      </c>
      <c r="F42">
        <f t="shared" si="2"/>
        <v>7315.2000000000007</v>
      </c>
      <c r="G42">
        <f t="shared" si="1"/>
        <v>154.33320000000001</v>
      </c>
      <c r="I42">
        <v>24000</v>
      </c>
      <c r="J42">
        <v>300</v>
      </c>
      <c r="K42" s="8" t="s">
        <v>210</v>
      </c>
      <c r="M42">
        <v>5</v>
      </c>
      <c r="N42">
        <v>39</v>
      </c>
      <c r="O42" t="s">
        <v>65</v>
      </c>
      <c r="Q42">
        <v>39</v>
      </c>
      <c r="R42" t="s">
        <v>65</v>
      </c>
      <c r="T42">
        <v>45</v>
      </c>
      <c r="U42" t="s">
        <v>61</v>
      </c>
      <c r="W42">
        <v>48</v>
      </c>
      <c r="X42" t="s">
        <v>57</v>
      </c>
      <c r="Y42">
        <v>50</v>
      </c>
      <c r="Z42" t="s">
        <v>51</v>
      </c>
      <c r="AA42">
        <v>81</v>
      </c>
      <c r="AB42" t="s">
        <v>49</v>
      </c>
      <c r="AC42">
        <v>75</v>
      </c>
      <c r="AD42" t="s">
        <v>44</v>
      </c>
    </row>
    <row r="43" spans="2:32" ht="15.6" x14ac:dyDescent="0.3">
      <c r="B43">
        <v>42</v>
      </c>
      <c r="C43" s="9" t="s">
        <v>54</v>
      </c>
      <c r="D43">
        <v>-8114.2</v>
      </c>
      <c r="E43">
        <v>-53961.8</v>
      </c>
      <c r="F43">
        <f>I43*0.3048</f>
        <v>1371.6000000000001</v>
      </c>
      <c r="G43">
        <f t="shared" si="1"/>
        <v>137.870992</v>
      </c>
      <c r="I43">
        <v>4500</v>
      </c>
      <c r="J43">
        <v>268</v>
      </c>
      <c r="K43" s="8"/>
      <c r="M43">
        <v>6</v>
      </c>
      <c r="N43">
        <v>40</v>
      </c>
      <c r="O43" t="s">
        <v>66</v>
      </c>
      <c r="Q43">
        <v>41</v>
      </c>
      <c r="R43" t="s">
        <v>67</v>
      </c>
      <c r="W43">
        <v>49</v>
      </c>
      <c r="X43" t="s">
        <v>58</v>
      </c>
      <c r="Y43">
        <v>51</v>
      </c>
      <c r="Z43" t="s">
        <v>50</v>
      </c>
    </row>
    <row r="44" spans="2:32" ht="15.6" x14ac:dyDescent="0.3">
      <c r="B44">
        <v>43</v>
      </c>
      <c r="C44" s="9" t="s">
        <v>59</v>
      </c>
      <c r="D44">
        <v>9665.7000000000007</v>
      </c>
      <c r="E44">
        <v>-26338.9</v>
      </c>
      <c r="F44">
        <f t="shared" si="2"/>
        <v>3048</v>
      </c>
      <c r="G44">
        <f t="shared" si="1"/>
        <v>154.33320000000001</v>
      </c>
      <c r="I44">
        <v>10000</v>
      </c>
      <c r="J44">
        <v>300</v>
      </c>
      <c r="K44" s="8"/>
    </row>
    <row r="45" spans="2:32" ht="15.6" x14ac:dyDescent="0.3">
      <c r="B45">
        <v>44</v>
      </c>
      <c r="C45" s="9" t="s">
        <v>60</v>
      </c>
      <c r="D45">
        <v>26983.8</v>
      </c>
      <c r="E45">
        <v>580.5</v>
      </c>
      <c r="F45">
        <f t="shared" si="2"/>
        <v>3200.4</v>
      </c>
      <c r="G45">
        <f t="shared" si="1"/>
        <v>159.47764000000001</v>
      </c>
      <c r="I45">
        <v>10500</v>
      </c>
      <c r="J45">
        <v>310</v>
      </c>
      <c r="K45" s="8"/>
    </row>
    <row r="46" spans="2:32" ht="15.6" x14ac:dyDescent="0.3">
      <c r="B46">
        <v>45</v>
      </c>
      <c r="C46" s="9" t="s">
        <v>61</v>
      </c>
      <c r="D46">
        <v>39823.199999999997</v>
      </c>
      <c r="E46">
        <v>58117.7</v>
      </c>
      <c r="F46">
        <f t="shared" si="2"/>
        <v>7315.2000000000007</v>
      </c>
      <c r="G46">
        <f t="shared" si="1"/>
        <v>216.06648000000001</v>
      </c>
      <c r="I46">
        <v>24000</v>
      </c>
      <c r="J46">
        <v>420</v>
      </c>
      <c r="K46" s="8"/>
    </row>
    <row r="47" spans="2:32" ht="15.6" x14ac:dyDescent="0.3">
      <c r="B47">
        <v>46</v>
      </c>
      <c r="C47" s="9" t="s">
        <v>53</v>
      </c>
      <c r="D47">
        <v>38613.4</v>
      </c>
      <c r="E47">
        <v>-28332.400000000001</v>
      </c>
      <c r="F47">
        <f t="shared" si="2"/>
        <v>3048</v>
      </c>
      <c r="G47">
        <f t="shared" si="1"/>
        <v>195.48872</v>
      </c>
      <c r="I47">
        <v>10000</v>
      </c>
      <c r="J47">
        <v>380</v>
      </c>
      <c r="K47" s="8"/>
      <c r="O47" s="7">
        <v>16</v>
      </c>
      <c r="P47" s="7"/>
      <c r="Q47" s="7"/>
      <c r="R47" s="7">
        <v>17</v>
      </c>
      <c r="S47" s="7"/>
      <c r="T47" s="7"/>
      <c r="U47" s="7">
        <v>18</v>
      </c>
      <c r="V47" s="7"/>
      <c r="W47" s="7"/>
      <c r="X47" s="7">
        <v>19</v>
      </c>
      <c r="Y47" s="7"/>
      <c r="Z47" s="7">
        <v>20</v>
      </c>
      <c r="AA47" s="7"/>
      <c r="AB47" s="7">
        <v>21</v>
      </c>
      <c r="AC47" s="7"/>
      <c r="AD47" s="7">
        <v>22</v>
      </c>
      <c r="AE47" s="7"/>
      <c r="AF47" s="7">
        <v>23</v>
      </c>
    </row>
    <row r="48" spans="2:32" ht="15.6" x14ac:dyDescent="0.3">
      <c r="B48">
        <v>47</v>
      </c>
      <c r="C48" s="9" t="s">
        <v>52</v>
      </c>
      <c r="D48">
        <v>98303.5</v>
      </c>
      <c r="E48">
        <v>4472.2</v>
      </c>
      <c r="F48">
        <f t="shared" si="2"/>
        <v>5486.4000000000005</v>
      </c>
      <c r="G48">
        <f t="shared" si="1"/>
        <v>205.77760000000001</v>
      </c>
      <c r="I48">
        <v>18000</v>
      </c>
      <c r="J48">
        <v>400</v>
      </c>
      <c r="K48" s="8"/>
      <c r="M48" t="s">
        <v>166</v>
      </c>
      <c r="O48" s="7" t="s">
        <v>167</v>
      </c>
      <c r="P48" s="7"/>
      <c r="Q48" s="7"/>
      <c r="R48" s="7" t="s">
        <v>168</v>
      </c>
      <c r="S48" s="7"/>
      <c r="T48" s="7"/>
      <c r="U48" s="7" t="s">
        <v>169</v>
      </c>
      <c r="V48" s="7"/>
      <c r="W48" s="7"/>
      <c r="X48" s="7" t="s">
        <v>215</v>
      </c>
      <c r="Y48" s="7"/>
      <c r="Z48" s="7" t="s">
        <v>216</v>
      </c>
      <c r="AA48" s="7"/>
      <c r="AB48" s="7" t="s">
        <v>219</v>
      </c>
      <c r="AC48" s="7"/>
      <c r="AD48" s="7" t="s">
        <v>221</v>
      </c>
      <c r="AE48" s="7"/>
      <c r="AF48" s="7" t="s">
        <v>217</v>
      </c>
    </row>
    <row r="49" spans="2:32" ht="15.6" x14ac:dyDescent="0.3">
      <c r="B49">
        <v>48</v>
      </c>
      <c r="C49" s="9" t="s">
        <v>57</v>
      </c>
      <c r="D49">
        <v>117973.5</v>
      </c>
      <c r="E49">
        <v>71976.7</v>
      </c>
      <c r="F49">
        <f t="shared" si="2"/>
        <v>8229.6</v>
      </c>
      <c r="G49">
        <f t="shared" si="1"/>
        <v>226.35536000000002</v>
      </c>
      <c r="I49">
        <v>27000</v>
      </c>
      <c r="J49">
        <v>440</v>
      </c>
      <c r="K49" s="8"/>
      <c r="M49">
        <v>1</v>
      </c>
      <c r="N49">
        <v>56</v>
      </c>
      <c r="O49" t="s">
        <v>161</v>
      </c>
      <c r="Q49">
        <v>56</v>
      </c>
      <c r="R49" t="s">
        <v>161</v>
      </c>
      <c r="T49">
        <v>56</v>
      </c>
      <c r="U49" t="s">
        <v>161</v>
      </c>
      <c r="W49">
        <v>56</v>
      </c>
      <c r="X49" t="s">
        <v>161</v>
      </c>
      <c r="Y49">
        <v>56</v>
      </c>
      <c r="Z49" t="s">
        <v>161</v>
      </c>
      <c r="AA49">
        <v>56</v>
      </c>
      <c r="AB49" t="s">
        <v>161</v>
      </c>
      <c r="AC49">
        <v>56</v>
      </c>
      <c r="AD49" t="s">
        <v>161</v>
      </c>
      <c r="AE49">
        <v>56</v>
      </c>
      <c r="AF49" t="s">
        <v>161</v>
      </c>
    </row>
    <row r="50" spans="2:32" ht="15.6" x14ac:dyDescent="0.3">
      <c r="B50">
        <v>49</v>
      </c>
      <c r="C50" s="9" t="s">
        <v>58</v>
      </c>
      <c r="D50">
        <v>140183</v>
      </c>
      <c r="E50">
        <v>148173.79999999999</v>
      </c>
      <c r="F50">
        <f t="shared" si="2"/>
        <v>8534.4</v>
      </c>
      <c r="G50">
        <f t="shared" si="1"/>
        <v>226.35536000000002</v>
      </c>
      <c r="I50">
        <v>28000</v>
      </c>
      <c r="J50">
        <v>440</v>
      </c>
      <c r="K50" s="8"/>
      <c r="M50">
        <v>2</v>
      </c>
      <c r="N50">
        <v>57</v>
      </c>
      <c r="O50" t="s">
        <v>102</v>
      </c>
      <c r="Q50">
        <v>57</v>
      </c>
      <c r="R50" t="s">
        <v>102</v>
      </c>
      <c r="T50">
        <v>63</v>
      </c>
      <c r="U50" t="s">
        <v>46</v>
      </c>
      <c r="W50">
        <v>63</v>
      </c>
      <c r="X50" t="s">
        <v>46</v>
      </c>
      <c r="Y50">
        <v>63</v>
      </c>
      <c r="Z50" t="s">
        <v>46</v>
      </c>
      <c r="AA50">
        <v>63</v>
      </c>
      <c r="AB50" t="s">
        <v>46</v>
      </c>
      <c r="AC50">
        <v>68</v>
      </c>
      <c r="AD50" t="s">
        <v>108</v>
      </c>
      <c r="AE50">
        <v>68</v>
      </c>
      <c r="AF50" t="s">
        <v>108</v>
      </c>
    </row>
    <row r="51" spans="2:32" ht="15.6" x14ac:dyDescent="0.3">
      <c r="B51">
        <v>50</v>
      </c>
      <c r="C51" s="9" t="s">
        <v>51</v>
      </c>
      <c r="D51">
        <v>206839.1</v>
      </c>
      <c r="E51">
        <v>16162.7</v>
      </c>
      <c r="F51">
        <f t="shared" si="2"/>
        <v>8534.4</v>
      </c>
      <c r="G51">
        <f t="shared" si="1"/>
        <v>226.35536000000002</v>
      </c>
      <c r="I51">
        <v>28000</v>
      </c>
      <c r="J51">
        <v>440</v>
      </c>
      <c r="K51" s="8"/>
      <c r="M51">
        <v>3</v>
      </c>
      <c r="N51">
        <v>58</v>
      </c>
      <c r="O51" t="s">
        <v>112</v>
      </c>
      <c r="Q51">
        <v>58</v>
      </c>
      <c r="R51" t="s">
        <v>112</v>
      </c>
      <c r="T51">
        <v>64</v>
      </c>
      <c r="U51" t="s">
        <v>100</v>
      </c>
      <c r="W51">
        <v>70</v>
      </c>
      <c r="X51" t="s">
        <v>110</v>
      </c>
      <c r="Y51">
        <v>70</v>
      </c>
      <c r="Z51" t="s">
        <v>110</v>
      </c>
      <c r="AA51">
        <v>70</v>
      </c>
      <c r="AB51" t="s">
        <v>220</v>
      </c>
      <c r="AC51">
        <v>69</v>
      </c>
      <c r="AD51" t="s">
        <v>222</v>
      </c>
      <c r="AE51">
        <v>69</v>
      </c>
      <c r="AF51" t="s">
        <v>107</v>
      </c>
    </row>
    <row r="52" spans="2:32" ht="15.6" x14ac:dyDescent="0.3">
      <c r="B52">
        <v>51</v>
      </c>
      <c r="C52" s="10" t="s">
        <v>50</v>
      </c>
      <c r="D52">
        <v>237886.2</v>
      </c>
      <c r="E52">
        <v>19535.3</v>
      </c>
      <c r="F52">
        <f t="shared" si="2"/>
        <v>8534.4</v>
      </c>
      <c r="G52">
        <f t="shared" si="1"/>
        <v>226.35536000000002</v>
      </c>
      <c r="I52">
        <v>28000</v>
      </c>
      <c r="J52">
        <v>440</v>
      </c>
      <c r="K52" s="8"/>
      <c r="M52">
        <v>4</v>
      </c>
      <c r="N52">
        <v>59</v>
      </c>
      <c r="O52" t="s">
        <v>113</v>
      </c>
      <c r="Q52">
        <v>61</v>
      </c>
      <c r="R52" t="s">
        <v>65</v>
      </c>
      <c r="T52">
        <v>65</v>
      </c>
      <c r="U52" t="s">
        <v>101</v>
      </c>
      <c r="W52">
        <v>71</v>
      </c>
      <c r="X52" t="s">
        <v>103</v>
      </c>
      <c r="Y52">
        <v>71</v>
      </c>
      <c r="Z52" t="s">
        <v>103</v>
      </c>
      <c r="AA52">
        <v>71</v>
      </c>
      <c r="AB52" t="s">
        <v>103</v>
      </c>
      <c r="AC52">
        <v>75</v>
      </c>
      <c r="AD52" t="s">
        <v>44</v>
      </c>
      <c r="AE52">
        <v>75</v>
      </c>
      <c r="AF52" t="s">
        <v>44</v>
      </c>
    </row>
    <row r="53" spans="2:32" ht="15.6" x14ac:dyDescent="0.3">
      <c r="B53">
        <v>52</v>
      </c>
      <c r="C53" s="9" t="s">
        <v>47</v>
      </c>
      <c r="D53">
        <v>-9407.1</v>
      </c>
      <c r="E53">
        <v>-55356.3</v>
      </c>
      <c r="F53">
        <f t="shared" si="2"/>
        <v>609.6</v>
      </c>
      <c r="G53">
        <f t="shared" si="1"/>
        <v>88.484368000000003</v>
      </c>
      <c r="I53">
        <v>2000</v>
      </c>
      <c r="J53">
        <v>172</v>
      </c>
      <c r="K53" s="8"/>
      <c r="M53">
        <v>5</v>
      </c>
      <c r="N53">
        <v>60</v>
      </c>
      <c r="O53" t="s">
        <v>66</v>
      </c>
      <c r="Q53">
        <v>62</v>
      </c>
      <c r="R53" t="s">
        <v>67</v>
      </c>
      <c r="T53">
        <v>66</v>
      </c>
      <c r="U53" t="s">
        <v>60</v>
      </c>
      <c r="W53">
        <v>72</v>
      </c>
      <c r="X53" t="s">
        <v>52</v>
      </c>
      <c r="Y53">
        <v>72</v>
      </c>
      <c r="Z53" t="s">
        <v>52</v>
      </c>
      <c r="AA53">
        <v>72</v>
      </c>
      <c r="AB53" t="s">
        <v>52</v>
      </c>
      <c r="AE53">
        <v>80</v>
      </c>
      <c r="AF53" t="s">
        <v>105</v>
      </c>
    </row>
    <row r="54" spans="2:32" ht="15.6" x14ac:dyDescent="0.3">
      <c r="B54">
        <v>53</v>
      </c>
      <c r="C54" s="9" t="s">
        <v>46</v>
      </c>
      <c r="D54">
        <v>30754.7</v>
      </c>
      <c r="E54">
        <v>-69080.2</v>
      </c>
      <c r="F54">
        <f t="shared" si="2"/>
        <v>1524</v>
      </c>
      <c r="G54">
        <f t="shared" si="1"/>
        <v>126.03878</v>
      </c>
      <c r="I54">
        <v>5000</v>
      </c>
      <c r="J54">
        <v>245</v>
      </c>
      <c r="K54" s="8"/>
      <c r="M54">
        <v>6</v>
      </c>
      <c r="T54">
        <v>67</v>
      </c>
      <c r="U54" t="s">
        <v>61</v>
      </c>
      <c r="W54">
        <v>76</v>
      </c>
      <c r="X54" t="s">
        <v>57</v>
      </c>
      <c r="Y54">
        <v>73</v>
      </c>
      <c r="Z54" t="s">
        <v>55</v>
      </c>
      <c r="AA54">
        <v>74</v>
      </c>
      <c r="AB54" t="s">
        <v>51</v>
      </c>
    </row>
    <row r="55" spans="2:32" ht="15.6" x14ac:dyDescent="0.3">
      <c r="B55">
        <v>54</v>
      </c>
      <c r="C55" s="9" t="s">
        <v>48</v>
      </c>
      <c r="D55">
        <v>122744.7</v>
      </c>
      <c r="E55">
        <v>-109050.9</v>
      </c>
      <c r="F55">
        <f t="shared" si="2"/>
        <v>6400.8</v>
      </c>
      <c r="G55">
        <f t="shared" si="1"/>
        <v>216.06648000000001</v>
      </c>
      <c r="I55">
        <v>21000</v>
      </c>
      <c r="J55">
        <v>420</v>
      </c>
      <c r="K55" s="8"/>
      <c r="M55">
        <v>7</v>
      </c>
      <c r="W55">
        <v>77</v>
      </c>
      <c r="X55" t="s">
        <v>58</v>
      </c>
      <c r="Y55">
        <v>79</v>
      </c>
      <c r="Z55" t="s">
        <v>218</v>
      </c>
      <c r="AA55">
        <v>82</v>
      </c>
      <c r="AB55" t="s">
        <v>79</v>
      </c>
    </row>
    <row r="56" spans="2:32" x14ac:dyDescent="0.3">
      <c r="B56">
        <v>55</v>
      </c>
      <c r="C56" s="9" t="s">
        <v>45</v>
      </c>
      <c r="D56">
        <v>44514.400000000001</v>
      </c>
      <c r="E56">
        <v>-92860.5</v>
      </c>
      <c r="F56">
        <f t="shared" si="2"/>
        <v>2743.2000000000003</v>
      </c>
      <c r="G56">
        <f t="shared" si="1"/>
        <v>141.47210000000001</v>
      </c>
      <c r="I56">
        <v>9000</v>
      </c>
      <c r="J56">
        <v>275</v>
      </c>
    </row>
    <row r="57" spans="2:32" x14ac:dyDescent="0.3">
      <c r="B57">
        <v>56</v>
      </c>
      <c r="C57" s="10" t="s">
        <v>211</v>
      </c>
      <c r="D57">
        <v>-28591.3</v>
      </c>
      <c r="E57">
        <v>-74001.2</v>
      </c>
      <c r="F57">
        <f t="shared" si="2"/>
        <v>0</v>
      </c>
      <c r="G57">
        <f t="shared" si="1"/>
        <v>87.455480000000009</v>
      </c>
      <c r="J57">
        <v>170</v>
      </c>
    </row>
    <row r="58" spans="2:32" x14ac:dyDescent="0.3">
      <c r="B58">
        <v>57</v>
      </c>
      <c r="C58" s="9" t="s">
        <v>102</v>
      </c>
      <c r="D58">
        <v>-41451.599999999999</v>
      </c>
      <c r="E58">
        <v>-84438.2</v>
      </c>
      <c r="F58">
        <f t="shared" si="2"/>
        <v>914.40000000000009</v>
      </c>
      <c r="G58">
        <f t="shared" si="1"/>
        <v>128.61099999999999</v>
      </c>
      <c r="I58">
        <v>3000</v>
      </c>
      <c r="J58">
        <v>250</v>
      </c>
      <c r="O58" t="s">
        <v>236</v>
      </c>
      <c r="Q58" t="s">
        <v>237</v>
      </c>
      <c r="S58" t="s">
        <v>239</v>
      </c>
      <c r="U58" t="s">
        <v>238</v>
      </c>
    </row>
    <row r="59" spans="2:32" x14ac:dyDescent="0.3">
      <c r="B59">
        <v>58</v>
      </c>
      <c r="C59" s="9" t="s">
        <v>112</v>
      </c>
      <c r="D59">
        <v>-59613.2</v>
      </c>
      <c r="E59">
        <v>-68035.899999999994</v>
      </c>
      <c r="F59">
        <f t="shared" si="2"/>
        <v>2133.6</v>
      </c>
      <c r="G59">
        <f t="shared" si="1"/>
        <v>154.33320000000001</v>
      </c>
      <c r="I59">
        <v>7000</v>
      </c>
      <c r="J59">
        <v>300</v>
      </c>
      <c r="O59">
        <v>31000</v>
      </c>
      <c r="Q59">
        <f>O59*0.3048</f>
        <v>9448.8000000000011</v>
      </c>
      <c r="S59">
        <v>400</v>
      </c>
      <c r="U59">
        <f>S59*0.514444</f>
        <v>205.77760000000001</v>
      </c>
    </row>
    <row r="60" spans="2:32" x14ac:dyDescent="0.3">
      <c r="B60">
        <v>59</v>
      </c>
      <c r="C60" s="9" t="s">
        <v>113</v>
      </c>
      <c r="D60">
        <v>-89890.7</v>
      </c>
      <c r="E60">
        <v>-40701.699999999997</v>
      </c>
      <c r="F60">
        <f t="shared" si="2"/>
        <v>3657.6000000000004</v>
      </c>
      <c r="G60">
        <f t="shared" si="1"/>
        <v>190.34428</v>
      </c>
      <c r="I60">
        <v>12000</v>
      </c>
      <c r="J60">
        <v>370</v>
      </c>
    </row>
    <row r="61" spans="2:32" x14ac:dyDescent="0.3">
      <c r="B61">
        <v>60</v>
      </c>
      <c r="C61" s="10" t="s">
        <v>66</v>
      </c>
      <c r="D61">
        <v>-140940.20000000001</v>
      </c>
      <c r="E61">
        <v>5507.4</v>
      </c>
      <c r="F61">
        <f t="shared" si="2"/>
        <v>7315.2000000000007</v>
      </c>
      <c r="G61">
        <f t="shared" si="1"/>
        <v>216.06648000000001</v>
      </c>
      <c r="I61">
        <v>24000</v>
      </c>
      <c r="J61">
        <v>420</v>
      </c>
    </row>
    <row r="62" spans="2:32" x14ac:dyDescent="0.3">
      <c r="B62">
        <v>61</v>
      </c>
      <c r="C62" s="9" t="s">
        <v>65</v>
      </c>
      <c r="D62">
        <v>-69906.8</v>
      </c>
      <c r="E62">
        <v>-29333.7</v>
      </c>
      <c r="F62">
        <f t="shared" si="2"/>
        <v>3657.6000000000004</v>
      </c>
      <c r="G62">
        <f t="shared" si="1"/>
        <v>185.19983999999999</v>
      </c>
      <c r="I62">
        <v>12000</v>
      </c>
      <c r="J62">
        <v>360</v>
      </c>
      <c r="O62" t="s">
        <v>242</v>
      </c>
      <c r="P62" t="s">
        <v>241</v>
      </c>
    </row>
    <row r="63" spans="2:32" x14ac:dyDescent="0.3">
      <c r="B63">
        <v>62</v>
      </c>
      <c r="C63" s="10" t="s">
        <v>67</v>
      </c>
      <c r="D63">
        <v>-108237</v>
      </c>
      <c r="E63">
        <v>38391.9</v>
      </c>
      <c r="F63">
        <f t="shared" si="2"/>
        <v>7315.2000000000007</v>
      </c>
      <c r="G63">
        <f t="shared" si="1"/>
        <v>216.06648000000001</v>
      </c>
      <c r="I63">
        <v>24000</v>
      </c>
      <c r="J63">
        <v>420</v>
      </c>
    </row>
    <row r="64" spans="2:32" x14ac:dyDescent="0.3">
      <c r="B64">
        <v>63</v>
      </c>
      <c r="C64" s="9" t="s">
        <v>46</v>
      </c>
      <c r="D64">
        <v>30754.7</v>
      </c>
      <c r="E64">
        <v>-69080.2</v>
      </c>
      <c r="F64">
        <f>I64*0.3048</f>
        <v>3048</v>
      </c>
      <c r="G64">
        <f t="shared" si="1"/>
        <v>128.61099999999999</v>
      </c>
      <c r="I64">
        <v>10000</v>
      </c>
      <c r="J64">
        <v>250</v>
      </c>
    </row>
    <row r="65" spans="2:15" x14ac:dyDescent="0.3">
      <c r="B65">
        <v>64</v>
      </c>
      <c r="C65" s="9" t="s">
        <v>100</v>
      </c>
      <c r="D65">
        <v>29723.5</v>
      </c>
      <c r="E65">
        <v>-49225.4</v>
      </c>
      <c r="F65">
        <f t="shared" si="2"/>
        <v>3657.6000000000004</v>
      </c>
      <c r="G65">
        <f t="shared" si="1"/>
        <v>154.33320000000001</v>
      </c>
      <c r="I65">
        <v>12000</v>
      </c>
      <c r="J65">
        <v>300</v>
      </c>
    </row>
    <row r="66" spans="2:15" x14ac:dyDescent="0.3">
      <c r="B66">
        <v>65</v>
      </c>
      <c r="C66" s="9" t="s">
        <v>101</v>
      </c>
      <c r="D66">
        <v>28710.7</v>
      </c>
      <c r="E66">
        <v>-30888</v>
      </c>
      <c r="F66">
        <f t="shared" si="2"/>
        <v>4267.2</v>
      </c>
      <c r="G66">
        <f t="shared" si="1"/>
        <v>180.05539999999999</v>
      </c>
      <c r="I66">
        <v>14000</v>
      </c>
      <c r="J66">
        <v>350</v>
      </c>
    </row>
    <row r="67" spans="2:15" x14ac:dyDescent="0.3">
      <c r="B67">
        <v>66</v>
      </c>
      <c r="C67" s="10" t="s">
        <v>60</v>
      </c>
      <c r="D67">
        <v>26983.8</v>
      </c>
      <c r="E67">
        <v>580.5</v>
      </c>
      <c r="F67">
        <f t="shared" si="2"/>
        <v>5029.2</v>
      </c>
      <c r="G67">
        <f t="shared" si="1"/>
        <v>216.06648000000001</v>
      </c>
      <c r="I67">
        <v>16500</v>
      </c>
      <c r="J67">
        <v>420</v>
      </c>
    </row>
    <row r="68" spans="2:15" x14ac:dyDescent="0.3">
      <c r="B68">
        <v>67</v>
      </c>
      <c r="C68" s="10" t="s">
        <v>61</v>
      </c>
      <c r="D68">
        <v>39823.199999999997</v>
      </c>
      <c r="E68">
        <v>58117.7</v>
      </c>
      <c r="F68">
        <f t="shared" si="2"/>
        <v>8534.4</v>
      </c>
      <c r="G68">
        <f t="shared" si="1"/>
        <v>226.35536000000002</v>
      </c>
      <c r="I68">
        <v>28000</v>
      </c>
      <c r="J68">
        <v>440</v>
      </c>
    </row>
    <row r="69" spans="2:15" x14ac:dyDescent="0.3">
      <c r="B69">
        <v>68</v>
      </c>
      <c r="C69" s="9" t="s">
        <v>108</v>
      </c>
      <c r="D69">
        <v>-4709.7</v>
      </c>
      <c r="E69">
        <v>-88990.3</v>
      </c>
      <c r="F69">
        <f t="shared" si="2"/>
        <v>1371.6000000000001</v>
      </c>
      <c r="G69">
        <f t="shared" si="1"/>
        <v>118.32212</v>
      </c>
      <c r="I69">
        <v>4500</v>
      </c>
      <c r="J69">
        <v>230</v>
      </c>
    </row>
    <row r="70" spans="2:15" x14ac:dyDescent="0.3">
      <c r="B70">
        <v>69</v>
      </c>
      <c r="C70" s="9" t="s">
        <v>107</v>
      </c>
      <c r="D70">
        <v>27651.8</v>
      </c>
      <c r="E70">
        <v>-104775.2</v>
      </c>
      <c r="F70">
        <f t="shared" si="2"/>
        <v>3048</v>
      </c>
      <c r="G70">
        <f t="shared" si="1"/>
        <v>154.33320000000001</v>
      </c>
      <c r="I70">
        <v>10000</v>
      </c>
      <c r="J70">
        <v>300</v>
      </c>
    </row>
    <row r="71" spans="2:15" x14ac:dyDescent="0.3">
      <c r="B71">
        <v>70</v>
      </c>
      <c r="C71" s="9" t="s">
        <v>110</v>
      </c>
      <c r="D71">
        <v>53490.5</v>
      </c>
      <c r="E71">
        <v>-44344.6</v>
      </c>
      <c r="F71">
        <f t="shared" si="2"/>
        <v>3657.6000000000004</v>
      </c>
      <c r="G71">
        <f t="shared" si="1"/>
        <v>154.33320000000001</v>
      </c>
      <c r="I71">
        <v>12000</v>
      </c>
      <c r="J71">
        <v>300</v>
      </c>
    </row>
    <row r="72" spans="2:15" x14ac:dyDescent="0.3">
      <c r="B72">
        <v>71</v>
      </c>
      <c r="C72" s="9" t="s">
        <v>103</v>
      </c>
      <c r="D72">
        <v>79406.2</v>
      </c>
      <c r="E72">
        <v>-16122.8</v>
      </c>
      <c r="F72">
        <f t="shared" si="2"/>
        <v>4572</v>
      </c>
      <c r="G72">
        <f t="shared" si="1"/>
        <v>190.34428</v>
      </c>
      <c r="I72">
        <v>15000</v>
      </c>
      <c r="J72">
        <v>370</v>
      </c>
    </row>
    <row r="73" spans="2:15" x14ac:dyDescent="0.3">
      <c r="B73">
        <v>72</v>
      </c>
      <c r="C73" s="10" t="s">
        <v>52</v>
      </c>
      <c r="D73">
        <v>98303.5</v>
      </c>
      <c r="E73">
        <v>4472.2</v>
      </c>
      <c r="F73">
        <f t="shared" si="2"/>
        <v>5181.6000000000004</v>
      </c>
      <c r="G73">
        <f t="shared" si="1"/>
        <v>205.77760000000001</v>
      </c>
      <c r="I73">
        <v>17000</v>
      </c>
      <c r="J73">
        <v>400</v>
      </c>
    </row>
    <row r="74" spans="2:15" x14ac:dyDescent="0.3">
      <c r="B74">
        <v>73</v>
      </c>
      <c r="C74" s="9" t="s">
        <v>55</v>
      </c>
      <c r="D74">
        <v>166621.9</v>
      </c>
      <c r="E74">
        <v>52312.3</v>
      </c>
      <c r="F74">
        <f t="shared" si="2"/>
        <v>6705.6</v>
      </c>
      <c r="G74">
        <f t="shared" si="1"/>
        <v>216.06648000000001</v>
      </c>
      <c r="I74">
        <v>22000</v>
      </c>
      <c r="J74">
        <v>420</v>
      </c>
      <c r="M74" t="s">
        <v>102</v>
      </c>
      <c r="N74">
        <v>-41451.599999999999</v>
      </c>
      <c r="O74">
        <v>-84438.2</v>
      </c>
    </row>
    <row r="75" spans="2:15" x14ac:dyDescent="0.3">
      <c r="B75">
        <v>74</v>
      </c>
      <c r="C75" s="10" t="s">
        <v>51</v>
      </c>
      <c r="D75">
        <v>206839.1</v>
      </c>
      <c r="E75">
        <v>16162.7</v>
      </c>
      <c r="F75">
        <f t="shared" si="2"/>
        <v>6705.6</v>
      </c>
      <c r="G75">
        <f t="shared" si="1"/>
        <v>216.06648000000001</v>
      </c>
      <c r="I75">
        <v>22000</v>
      </c>
      <c r="J75">
        <v>420</v>
      </c>
    </row>
    <row r="76" spans="2:15" x14ac:dyDescent="0.3">
      <c r="B76">
        <v>75</v>
      </c>
      <c r="C76" s="9" t="s">
        <v>44</v>
      </c>
      <c r="D76">
        <v>60764.4</v>
      </c>
      <c r="E76">
        <v>-120898</v>
      </c>
      <c r="F76">
        <f t="shared" si="2"/>
        <v>4876.8</v>
      </c>
      <c r="G76">
        <f t="shared" si="1"/>
        <v>205.77760000000001</v>
      </c>
      <c r="I76">
        <v>16000</v>
      </c>
      <c r="J76">
        <v>400</v>
      </c>
      <c r="M76" t="s">
        <v>204</v>
      </c>
      <c r="N76">
        <v>-39881.699999999997</v>
      </c>
      <c r="O76">
        <v>-75896.100000000006</v>
      </c>
    </row>
    <row r="77" spans="2:15" x14ac:dyDescent="0.3">
      <c r="B77">
        <v>76</v>
      </c>
      <c r="C77" s="10" t="s">
        <v>57</v>
      </c>
      <c r="D77">
        <v>117973.5</v>
      </c>
      <c r="E77">
        <v>71976.7</v>
      </c>
      <c r="F77">
        <f t="shared" si="2"/>
        <v>6705.6</v>
      </c>
      <c r="G77">
        <f t="shared" si="1"/>
        <v>216.06648000000001</v>
      </c>
      <c r="I77">
        <v>22000</v>
      </c>
      <c r="J77">
        <v>420</v>
      </c>
    </row>
    <row r="78" spans="2:15" x14ac:dyDescent="0.3">
      <c r="B78">
        <v>77</v>
      </c>
      <c r="C78" s="10" t="s">
        <v>58</v>
      </c>
      <c r="D78">
        <v>140183</v>
      </c>
      <c r="E78">
        <v>148173.79999999999</v>
      </c>
      <c r="F78">
        <f t="shared" si="2"/>
        <v>7315.2000000000007</v>
      </c>
      <c r="G78">
        <f t="shared" si="1"/>
        <v>216.06648000000001</v>
      </c>
      <c r="I78">
        <v>24000</v>
      </c>
      <c r="J78">
        <v>420</v>
      </c>
      <c r="M78" t="s">
        <v>207</v>
      </c>
      <c r="N78">
        <v>-44917.7</v>
      </c>
      <c r="O78">
        <v>-80494.2</v>
      </c>
    </row>
    <row r="79" spans="2:15" x14ac:dyDescent="0.3">
      <c r="B79">
        <v>78</v>
      </c>
      <c r="C79" s="10" t="s">
        <v>52</v>
      </c>
      <c r="D79">
        <v>98303.5</v>
      </c>
      <c r="E79">
        <v>4472.2</v>
      </c>
      <c r="F79">
        <f t="shared" si="2"/>
        <v>4572</v>
      </c>
      <c r="G79">
        <f t="shared" si="1"/>
        <v>190.34428</v>
      </c>
      <c r="I79">
        <v>15000</v>
      </c>
      <c r="J79">
        <v>370</v>
      </c>
    </row>
    <row r="80" spans="2:15" x14ac:dyDescent="0.3">
      <c r="B80">
        <v>79</v>
      </c>
      <c r="C80" s="9" t="s">
        <v>56</v>
      </c>
      <c r="D80">
        <v>212010.6</v>
      </c>
      <c r="E80">
        <v>84140.2</v>
      </c>
      <c r="F80">
        <f t="shared" si="2"/>
        <v>7315.2000000000007</v>
      </c>
      <c r="G80">
        <f t="shared" si="1"/>
        <v>216.06648000000001</v>
      </c>
      <c r="I80">
        <v>24000</v>
      </c>
      <c r="J80">
        <v>420</v>
      </c>
    </row>
    <row r="81" spans="2:22" x14ac:dyDescent="0.3">
      <c r="B81">
        <v>80</v>
      </c>
      <c r="C81" s="9" t="s">
        <v>105</v>
      </c>
      <c r="D81">
        <v>114187.2</v>
      </c>
      <c r="E81">
        <v>-127243.9</v>
      </c>
      <c r="F81">
        <f t="shared" si="2"/>
        <v>7315.2000000000007</v>
      </c>
      <c r="G81">
        <f t="shared" si="1"/>
        <v>216.06648000000001</v>
      </c>
      <c r="I81">
        <v>24000</v>
      </c>
      <c r="J81">
        <v>420</v>
      </c>
    </row>
    <row r="82" spans="2:22" x14ac:dyDescent="0.3">
      <c r="B82">
        <v>81</v>
      </c>
      <c r="C82" s="9" t="s">
        <v>49</v>
      </c>
      <c r="D82">
        <v>183743.1</v>
      </c>
      <c r="E82">
        <v>-135417.4</v>
      </c>
      <c r="F82">
        <f t="shared" si="2"/>
        <v>7924.8</v>
      </c>
      <c r="G82">
        <f t="shared" si="1"/>
        <v>226.35536000000002</v>
      </c>
      <c r="I82">
        <v>26000</v>
      </c>
      <c r="J82">
        <v>440</v>
      </c>
      <c r="V82">
        <v>237886.2</v>
      </c>
    </row>
    <row r="83" spans="2:22" x14ac:dyDescent="0.3">
      <c r="B83">
        <v>82</v>
      </c>
      <c r="C83" s="10" t="s">
        <v>50</v>
      </c>
      <c r="D83">
        <v>237886.2</v>
      </c>
      <c r="E83">
        <v>19535.3</v>
      </c>
      <c r="F83">
        <f t="shared" si="2"/>
        <v>7924.8</v>
      </c>
      <c r="G83">
        <f t="shared" si="1"/>
        <v>226.35536000000002</v>
      </c>
      <c r="I83">
        <v>26000</v>
      </c>
      <c r="J83">
        <v>440</v>
      </c>
    </row>
    <row r="86" spans="2:22" x14ac:dyDescent="0.3">
      <c r="C86" s="7"/>
    </row>
    <row r="87" spans="2:22" x14ac:dyDescent="0.3">
      <c r="C87" s="7"/>
    </row>
    <row r="89" spans="2:22" x14ac:dyDescent="0.3">
      <c r="M89" t="s">
        <v>455</v>
      </c>
      <c r="O89">
        <v>3</v>
      </c>
      <c r="P89">
        <v>43.3</v>
      </c>
      <c r="Q89">
        <v>107</v>
      </c>
      <c r="R89">
        <v>32</v>
      </c>
      <c r="S89">
        <f>O89+(P89/60)</f>
        <v>3.7216666666666667</v>
      </c>
      <c r="T89">
        <f>Q89+(R89/60)</f>
        <v>107.53333333333333</v>
      </c>
    </row>
    <row r="90" spans="2:22" x14ac:dyDescent="0.3">
      <c r="M90" t="s">
        <v>456</v>
      </c>
      <c r="O90">
        <v>3</v>
      </c>
      <c r="P90">
        <v>55.1</v>
      </c>
      <c r="Q90">
        <v>105</v>
      </c>
      <c r="R90">
        <v>14.3</v>
      </c>
      <c r="S90">
        <f>O90+(P90/60)</f>
        <v>3.9183333333333334</v>
      </c>
      <c r="T90">
        <f>Q90+(R90/60)</f>
        <v>105.23833333333333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D850A-595F-4621-BB4E-3CC34DDDDDD1}">
  <dimension ref="A1:AI201"/>
  <sheetViews>
    <sheetView topLeftCell="A22" workbookViewId="0">
      <selection activeCell="M23" sqref="M23"/>
    </sheetView>
  </sheetViews>
  <sheetFormatPr defaultRowHeight="14.4" x14ac:dyDescent="0.3"/>
  <cols>
    <col min="10" max="10" width="9.5546875" bestFit="1" customWidth="1"/>
    <col min="11" max="11" width="12.21875" bestFit="1" customWidth="1"/>
  </cols>
  <sheetData>
    <row r="1" spans="1:22" x14ac:dyDescent="0.3">
      <c r="F1" t="s">
        <v>246</v>
      </c>
      <c r="G1" t="s">
        <v>264</v>
      </c>
      <c r="H1" t="s">
        <v>265</v>
      </c>
      <c r="I1" t="s">
        <v>247</v>
      </c>
      <c r="J1" t="s">
        <v>248</v>
      </c>
      <c r="K1" t="s">
        <v>432</v>
      </c>
    </row>
    <row r="2" spans="1:22" x14ac:dyDescent="0.3">
      <c r="A2" t="s">
        <v>226</v>
      </c>
      <c r="C2">
        <v>205</v>
      </c>
      <c r="D2">
        <f>C2*1.94384</f>
        <v>398.48720000000003</v>
      </c>
      <c r="F2" s="11">
        <f>G2-1</f>
        <v>199</v>
      </c>
      <c r="G2" s="11">
        <f>H2-1</f>
        <v>200</v>
      </c>
      <c r="H2" s="11">
        <f>J2-4</f>
        <v>201</v>
      </c>
      <c r="I2" s="11">
        <f>J2-1</f>
        <v>204</v>
      </c>
      <c r="J2" s="11">
        <v>205</v>
      </c>
      <c r="K2">
        <v>1500</v>
      </c>
      <c r="M2" s="7"/>
    </row>
    <row r="3" spans="1:22" x14ac:dyDescent="0.3">
      <c r="A3" t="s">
        <v>56</v>
      </c>
      <c r="C3">
        <v>159.4650206</v>
      </c>
      <c r="D3">
        <f t="shared" ref="D3:D66" si="0">C3*1.94384</f>
        <v>309.974485643104</v>
      </c>
      <c r="F3" s="11">
        <f t="shared" ref="F3:G3" si="1">G3-1</f>
        <v>153.4650206</v>
      </c>
      <c r="G3" s="11">
        <f t="shared" si="1"/>
        <v>154.4650206</v>
      </c>
      <c r="H3" s="11">
        <f t="shared" ref="H3:H66" si="2">J3-4</f>
        <v>155.4650206</v>
      </c>
      <c r="I3" s="11">
        <f t="shared" ref="I3:I66" si="3">J3-1</f>
        <v>158.4650206</v>
      </c>
      <c r="J3" s="11">
        <v>159.4650206</v>
      </c>
      <c r="K3">
        <v>1500</v>
      </c>
    </row>
    <row r="4" spans="1:22" x14ac:dyDescent="0.3">
      <c r="A4" t="s">
        <v>230</v>
      </c>
      <c r="C4">
        <v>205.77760000000001</v>
      </c>
      <c r="D4">
        <f t="shared" si="0"/>
        <v>399.99872998400002</v>
      </c>
      <c r="F4" s="11">
        <f t="shared" ref="F4:G4" si="4">G4-1</f>
        <v>199.77760000000001</v>
      </c>
      <c r="G4" s="11">
        <f t="shared" si="4"/>
        <v>200.77760000000001</v>
      </c>
      <c r="H4" s="11">
        <f t="shared" si="2"/>
        <v>201.77760000000001</v>
      </c>
      <c r="I4" s="11">
        <f t="shared" si="3"/>
        <v>204.77760000000001</v>
      </c>
      <c r="J4" s="11">
        <v>205.77760000000001</v>
      </c>
      <c r="K4">
        <v>1500</v>
      </c>
    </row>
    <row r="5" spans="1:22" x14ac:dyDescent="0.3">
      <c r="A5" t="s">
        <v>140</v>
      </c>
      <c r="C5">
        <v>149.17695470000001</v>
      </c>
      <c r="D5">
        <f t="shared" si="0"/>
        <v>289.97613162404804</v>
      </c>
      <c r="F5" s="11">
        <f t="shared" ref="F5:G5" si="5">G5-1</f>
        <v>143.17695470000001</v>
      </c>
      <c r="G5" s="11">
        <f t="shared" si="5"/>
        <v>144.17695470000001</v>
      </c>
      <c r="H5" s="11">
        <f t="shared" si="2"/>
        <v>145.17695470000001</v>
      </c>
      <c r="I5" s="11">
        <f t="shared" si="3"/>
        <v>148.17695470000001</v>
      </c>
      <c r="J5" s="11">
        <v>149.17695470000001</v>
      </c>
      <c r="K5">
        <v>1500</v>
      </c>
    </row>
    <row r="6" spans="1:22" x14ac:dyDescent="0.3">
      <c r="A6" t="s">
        <v>138</v>
      </c>
      <c r="C6">
        <v>159.4650206</v>
      </c>
      <c r="D6">
        <f t="shared" si="0"/>
        <v>309.974485643104</v>
      </c>
      <c r="F6" s="11">
        <f t="shared" ref="F6:G6" si="6">G6-1</f>
        <v>153.4650206</v>
      </c>
      <c r="G6" s="11">
        <f t="shared" si="6"/>
        <v>154.4650206</v>
      </c>
      <c r="H6" s="11">
        <f t="shared" si="2"/>
        <v>155.4650206</v>
      </c>
      <c r="I6" s="11">
        <f t="shared" si="3"/>
        <v>158.4650206</v>
      </c>
      <c r="J6" s="11">
        <v>159.4650206</v>
      </c>
      <c r="K6">
        <v>1500</v>
      </c>
    </row>
    <row r="7" spans="1:22" x14ac:dyDescent="0.3">
      <c r="A7" t="s">
        <v>139</v>
      </c>
      <c r="C7">
        <v>149.17695470000001</v>
      </c>
      <c r="D7">
        <f t="shared" si="0"/>
        <v>289.97613162404804</v>
      </c>
      <c r="F7" s="11">
        <f t="shared" ref="F7:G7" si="7">G7-1</f>
        <v>143.17695470000001</v>
      </c>
      <c r="G7" s="11">
        <f t="shared" si="7"/>
        <v>144.17695470000001</v>
      </c>
      <c r="H7" s="11">
        <f t="shared" si="2"/>
        <v>145.17695470000001</v>
      </c>
      <c r="I7" s="11">
        <f t="shared" si="3"/>
        <v>148.17695470000001</v>
      </c>
      <c r="J7" s="11">
        <v>149.17695470000001</v>
      </c>
      <c r="K7">
        <v>1500</v>
      </c>
      <c r="U7">
        <v>343</v>
      </c>
    </row>
    <row r="8" spans="1:22" x14ac:dyDescent="0.3">
      <c r="A8" t="s">
        <v>50</v>
      </c>
      <c r="C8">
        <v>159.4650206</v>
      </c>
      <c r="D8">
        <f t="shared" si="0"/>
        <v>309.974485643104</v>
      </c>
      <c r="F8" s="11">
        <f t="shared" ref="F8:G8" si="8">G8-1</f>
        <v>153.4650206</v>
      </c>
      <c r="G8" s="11">
        <f t="shared" si="8"/>
        <v>154.4650206</v>
      </c>
      <c r="H8" s="11">
        <f t="shared" si="2"/>
        <v>155.4650206</v>
      </c>
      <c r="I8" s="11">
        <f t="shared" si="3"/>
        <v>158.4650206</v>
      </c>
      <c r="J8" s="11">
        <v>159.4650206</v>
      </c>
      <c r="K8">
        <v>1500</v>
      </c>
    </row>
    <row r="9" spans="1:22" x14ac:dyDescent="0.3">
      <c r="A9" t="s">
        <v>140</v>
      </c>
      <c r="C9">
        <v>149.17695470000001</v>
      </c>
      <c r="D9">
        <f t="shared" si="0"/>
        <v>289.97613162404804</v>
      </c>
      <c r="F9" s="11">
        <f t="shared" ref="F9:G9" si="9">G9-1</f>
        <v>143.17695470000001</v>
      </c>
      <c r="G9" s="11">
        <f t="shared" si="9"/>
        <v>144.17695470000001</v>
      </c>
      <c r="H9" s="11">
        <f t="shared" si="2"/>
        <v>145.17695470000001</v>
      </c>
      <c r="I9" s="11">
        <f t="shared" si="3"/>
        <v>148.17695470000001</v>
      </c>
      <c r="J9" s="11">
        <v>149.17695470000001</v>
      </c>
      <c r="K9">
        <v>1500</v>
      </c>
    </row>
    <row r="10" spans="1:22" x14ac:dyDescent="0.3">
      <c r="A10" t="s">
        <v>141</v>
      </c>
      <c r="C10">
        <v>149.17695470000001</v>
      </c>
      <c r="D10">
        <f t="shared" si="0"/>
        <v>289.97613162404804</v>
      </c>
      <c r="F10" s="11">
        <f t="shared" ref="F10:G10" si="10">G10-1</f>
        <v>143.17695470000001</v>
      </c>
      <c r="G10" s="11">
        <f t="shared" si="10"/>
        <v>144.17695470000001</v>
      </c>
      <c r="H10" s="11">
        <f t="shared" si="2"/>
        <v>145.17695470000001</v>
      </c>
      <c r="I10" s="11">
        <f t="shared" si="3"/>
        <v>148.17695470000001</v>
      </c>
      <c r="J10" s="11">
        <v>149.17695470000001</v>
      </c>
      <c r="K10">
        <v>1500</v>
      </c>
    </row>
    <row r="11" spans="1:22" x14ac:dyDescent="0.3">
      <c r="A11" t="s">
        <v>142</v>
      </c>
      <c r="C11">
        <v>144.0329218</v>
      </c>
      <c r="D11">
        <f t="shared" si="0"/>
        <v>279.97695471171198</v>
      </c>
      <c r="F11" s="11">
        <f t="shared" ref="F11:G11" si="11">G11-1</f>
        <v>138.0329218</v>
      </c>
      <c r="G11" s="11">
        <f t="shared" si="11"/>
        <v>139.0329218</v>
      </c>
      <c r="H11" s="11">
        <f t="shared" si="2"/>
        <v>140.0329218</v>
      </c>
      <c r="I11" s="11">
        <f t="shared" si="3"/>
        <v>143.0329218</v>
      </c>
      <c r="J11" s="11">
        <v>144.0329218</v>
      </c>
      <c r="K11">
        <v>1300</v>
      </c>
    </row>
    <row r="12" spans="1:22" x14ac:dyDescent="0.3">
      <c r="A12" t="s">
        <v>143</v>
      </c>
      <c r="C12">
        <v>138.88888890000001</v>
      </c>
      <c r="D12">
        <f t="shared" si="0"/>
        <v>269.97777779937604</v>
      </c>
      <c r="F12" s="11">
        <f t="shared" ref="F12:G12" si="12">G12-1</f>
        <v>132.88888890000001</v>
      </c>
      <c r="G12" s="11">
        <f t="shared" si="12"/>
        <v>133.88888890000001</v>
      </c>
      <c r="H12" s="11">
        <f t="shared" si="2"/>
        <v>134.88888890000001</v>
      </c>
      <c r="I12" s="11">
        <f t="shared" si="3"/>
        <v>137.88888890000001</v>
      </c>
      <c r="J12" s="11">
        <v>138.88888890000001</v>
      </c>
      <c r="K12">
        <v>1300</v>
      </c>
    </row>
    <row r="13" spans="1:22" x14ac:dyDescent="0.3">
      <c r="A13" t="s">
        <v>150</v>
      </c>
      <c r="C13">
        <v>138.88888890000001</v>
      </c>
      <c r="D13">
        <f t="shared" si="0"/>
        <v>269.97777779937604</v>
      </c>
      <c r="F13" s="11">
        <f t="shared" ref="F13:G13" si="13">G13-1</f>
        <v>132.88888890000001</v>
      </c>
      <c r="G13" s="11">
        <f t="shared" si="13"/>
        <v>133.88888890000001</v>
      </c>
      <c r="H13" s="11">
        <f t="shared" si="2"/>
        <v>134.88888890000001</v>
      </c>
      <c r="I13" s="11">
        <f t="shared" si="3"/>
        <v>137.88888890000001</v>
      </c>
      <c r="J13" s="11">
        <v>138.88888890000001</v>
      </c>
      <c r="K13">
        <v>1300</v>
      </c>
    </row>
    <row r="14" spans="1:22" x14ac:dyDescent="0.3">
      <c r="A14" t="s">
        <v>151</v>
      </c>
      <c r="C14">
        <v>123.45679010000001</v>
      </c>
      <c r="D14">
        <f t="shared" si="0"/>
        <v>239.98024686798402</v>
      </c>
      <c r="F14" s="11">
        <f t="shared" ref="F14:G14" si="14">G14-1</f>
        <v>117.45679010000001</v>
      </c>
      <c r="G14" s="11">
        <f t="shared" si="14"/>
        <v>118.45679010000001</v>
      </c>
      <c r="H14" s="11">
        <f t="shared" si="2"/>
        <v>119.45679010000001</v>
      </c>
      <c r="I14" s="11">
        <f t="shared" si="3"/>
        <v>122.45679010000001</v>
      </c>
      <c r="J14" s="11">
        <v>123.45679010000001</v>
      </c>
      <c r="K14">
        <v>1000</v>
      </c>
    </row>
    <row r="15" spans="1:22" x14ac:dyDescent="0.3">
      <c r="A15" t="s">
        <v>152</v>
      </c>
      <c r="C15">
        <v>113.16872429999999</v>
      </c>
      <c r="D15">
        <f t="shared" si="0"/>
        <v>219.981893043312</v>
      </c>
      <c r="F15" s="11">
        <f t="shared" ref="F15:G15" si="15">G15-1</f>
        <v>107.16872429999999</v>
      </c>
      <c r="G15" s="11">
        <f t="shared" si="15"/>
        <v>108.16872429999999</v>
      </c>
      <c r="H15" s="11">
        <f t="shared" si="2"/>
        <v>109.16872429999999</v>
      </c>
      <c r="I15" s="11">
        <f t="shared" si="3"/>
        <v>112.16872429999999</v>
      </c>
      <c r="J15" s="11">
        <v>113.16872429999999</v>
      </c>
      <c r="K15">
        <v>1000</v>
      </c>
    </row>
    <row r="16" spans="1:22" x14ac:dyDescent="0.3">
      <c r="A16" t="s">
        <v>201</v>
      </c>
      <c r="C16">
        <v>105</v>
      </c>
      <c r="D16">
        <f t="shared" si="0"/>
        <v>204.10320000000002</v>
      </c>
      <c r="F16" s="11">
        <f t="shared" ref="F16:G16" si="16">G16-1</f>
        <v>99</v>
      </c>
      <c r="G16" s="11">
        <f t="shared" si="16"/>
        <v>100</v>
      </c>
      <c r="H16" s="11">
        <f t="shared" si="2"/>
        <v>101</v>
      </c>
      <c r="I16" s="11">
        <f t="shared" si="3"/>
        <v>104</v>
      </c>
      <c r="J16" s="11">
        <v>105</v>
      </c>
      <c r="K16">
        <v>500</v>
      </c>
      <c r="R16" t="s">
        <v>246</v>
      </c>
      <c r="S16" t="s">
        <v>264</v>
      </c>
      <c r="T16" t="s">
        <v>265</v>
      </c>
      <c r="U16" t="s">
        <v>266</v>
      </c>
      <c r="V16" t="s">
        <v>267</v>
      </c>
    </row>
    <row r="17" spans="1:35" x14ac:dyDescent="0.3">
      <c r="A17" t="s">
        <v>202</v>
      </c>
      <c r="C17">
        <v>92.599919999999997</v>
      </c>
      <c r="D17">
        <f t="shared" si="0"/>
        <v>179.99942849280001</v>
      </c>
      <c r="F17" s="11">
        <f t="shared" ref="F17:G17" si="17">G17-1</f>
        <v>86.599919999999997</v>
      </c>
      <c r="G17" s="11">
        <f t="shared" si="17"/>
        <v>87.599919999999997</v>
      </c>
      <c r="H17" s="11">
        <f t="shared" si="2"/>
        <v>88.599919999999997</v>
      </c>
      <c r="I17" s="11">
        <f t="shared" si="3"/>
        <v>91.599919999999997</v>
      </c>
      <c r="J17" s="11">
        <v>92.599919999999997</v>
      </c>
      <c r="K17">
        <v>500</v>
      </c>
      <c r="P17" t="s">
        <v>270</v>
      </c>
      <c r="Q17" t="s">
        <v>268</v>
      </c>
      <c r="R17">
        <v>83</v>
      </c>
      <c r="S17">
        <v>87</v>
      </c>
      <c r="T17">
        <v>91</v>
      </c>
      <c r="U17">
        <v>87</v>
      </c>
      <c r="V17">
        <v>98</v>
      </c>
    </row>
    <row r="18" spans="1:35" x14ac:dyDescent="0.3">
      <c r="A18" t="s">
        <v>203</v>
      </c>
      <c r="C18">
        <v>89</v>
      </c>
      <c r="D18">
        <f t="shared" si="0"/>
        <v>173.00175999999999</v>
      </c>
      <c r="F18" s="11">
        <f t="shared" ref="F18:G18" si="18">G18-1</f>
        <v>83</v>
      </c>
      <c r="G18" s="11">
        <f t="shared" si="18"/>
        <v>84</v>
      </c>
      <c r="H18" s="11">
        <f t="shared" si="2"/>
        <v>85</v>
      </c>
      <c r="I18" s="11">
        <f t="shared" si="3"/>
        <v>88</v>
      </c>
      <c r="J18" s="11">
        <v>89</v>
      </c>
      <c r="K18">
        <v>500</v>
      </c>
      <c r="P18" t="s">
        <v>271</v>
      </c>
      <c r="Q18" t="s">
        <v>263</v>
      </c>
      <c r="R18">
        <v>151</v>
      </c>
      <c r="S18">
        <v>151</v>
      </c>
      <c r="T18">
        <v>154</v>
      </c>
      <c r="U18">
        <v>153</v>
      </c>
      <c r="V18">
        <v>164</v>
      </c>
    </row>
    <row r="19" spans="1:35" x14ac:dyDescent="0.3">
      <c r="A19" t="s">
        <v>205</v>
      </c>
      <c r="C19">
        <v>82.304526749999994</v>
      </c>
      <c r="D19">
        <f t="shared" si="0"/>
        <v>159.98683127772</v>
      </c>
      <c r="F19" s="11">
        <f t="shared" ref="F19:G19" si="19">G19-1</f>
        <v>76.304526749999994</v>
      </c>
      <c r="G19" s="11">
        <f t="shared" si="19"/>
        <v>77.304526749999994</v>
      </c>
      <c r="H19" s="11">
        <f t="shared" si="2"/>
        <v>78.304526749999994</v>
      </c>
      <c r="I19" s="11">
        <f t="shared" si="3"/>
        <v>81.304526749999994</v>
      </c>
      <c r="J19" s="11">
        <v>82.304526749999994</v>
      </c>
      <c r="K19">
        <v>500</v>
      </c>
      <c r="P19" t="s">
        <v>272</v>
      </c>
      <c r="Q19" t="s">
        <v>277</v>
      </c>
      <c r="R19">
        <v>133</v>
      </c>
      <c r="S19">
        <v>130</v>
      </c>
      <c r="T19">
        <v>138</v>
      </c>
      <c r="U19">
        <v>131</v>
      </c>
      <c r="V19">
        <v>132</v>
      </c>
    </row>
    <row r="20" spans="1:35" x14ac:dyDescent="0.3">
      <c r="A20" t="s">
        <v>200</v>
      </c>
      <c r="C20">
        <v>165</v>
      </c>
      <c r="D20">
        <f t="shared" si="0"/>
        <v>320.73360000000002</v>
      </c>
      <c r="F20" s="11">
        <f t="shared" ref="F20:G20" si="20">G20-1</f>
        <v>159</v>
      </c>
      <c r="G20" s="11">
        <f t="shared" si="20"/>
        <v>160</v>
      </c>
      <c r="H20" s="11">
        <f t="shared" si="2"/>
        <v>161</v>
      </c>
      <c r="I20" s="11">
        <f t="shared" si="3"/>
        <v>164</v>
      </c>
      <c r="J20" s="11">
        <v>165</v>
      </c>
      <c r="K20">
        <v>1000</v>
      </c>
      <c r="Q20" t="s">
        <v>269</v>
      </c>
      <c r="R20">
        <v>0.78</v>
      </c>
      <c r="S20">
        <v>0.77</v>
      </c>
      <c r="T20">
        <v>0.78</v>
      </c>
      <c r="U20">
        <v>0.8</v>
      </c>
      <c r="V20">
        <v>0.83</v>
      </c>
    </row>
    <row r="21" spans="1:35" x14ac:dyDescent="0.3">
      <c r="A21" t="s">
        <v>130</v>
      </c>
      <c r="C21">
        <v>159.4650206</v>
      </c>
      <c r="D21">
        <f t="shared" si="0"/>
        <v>309.974485643104</v>
      </c>
      <c r="F21" s="11">
        <f t="shared" ref="F21:G21" si="21">G21-1</f>
        <v>153.4650206</v>
      </c>
      <c r="G21" s="11">
        <f t="shared" si="21"/>
        <v>154.4650206</v>
      </c>
      <c r="H21" s="11">
        <f t="shared" si="2"/>
        <v>155.4650206</v>
      </c>
      <c r="I21" s="11">
        <f t="shared" si="3"/>
        <v>158.4650206</v>
      </c>
      <c r="J21" s="11">
        <v>159.4650206</v>
      </c>
      <c r="K21">
        <v>1000</v>
      </c>
      <c r="R21" s="11">
        <f>R20*$U7</f>
        <v>267.54000000000002</v>
      </c>
      <c r="S21" s="11">
        <f>S20*$U7</f>
        <v>264.11</v>
      </c>
      <c r="T21" s="11">
        <f>T20*$U7</f>
        <v>267.54000000000002</v>
      </c>
      <c r="U21" s="11">
        <f>U20*$U7</f>
        <v>274.40000000000003</v>
      </c>
      <c r="V21" s="11">
        <f>V20*$U7</f>
        <v>284.69</v>
      </c>
    </row>
    <row r="22" spans="1:35" x14ac:dyDescent="0.3">
      <c r="A22" t="s">
        <v>131</v>
      </c>
      <c r="C22">
        <v>159.4650206</v>
      </c>
      <c r="D22">
        <f t="shared" si="0"/>
        <v>309.974485643104</v>
      </c>
      <c r="F22" s="11">
        <f t="shared" ref="F22:G22" si="22">G22-1</f>
        <v>153.4650206</v>
      </c>
      <c r="G22" s="11">
        <f t="shared" si="22"/>
        <v>154.4650206</v>
      </c>
      <c r="H22" s="11">
        <f t="shared" si="2"/>
        <v>155.4650206</v>
      </c>
      <c r="I22" s="11">
        <f t="shared" si="3"/>
        <v>158.4650206</v>
      </c>
      <c r="J22" s="11">
        <v>159.4650206</v>
      </c>
      <c r="K22">
        <v>1000</v>
      </c>
      <c r="P22" t="s">
        <v>273</v>
      </c>
      <c r="Q22" t="s">
        <v>274</v>
      </c>
      <c r="R22">
        <v>144</v>
      </c>
      <c r="S22">
        <v>145</v>
      </c>
      <c r="T22">
        <v>148</v>
      </c>
      <c r="U22">
        <v>150</v>
      </c>
      <c r="V22">
        <v>156</v>
      </c>
    </row>
    <row r="23" spans="1:35" x14ac:dyDescent="0.3">
      <c r="A23" t="s">
        <v>132</v>
      </c>
      <c r="C23">
        <v>144.0329218</v>
      </c>
      <c r="D23">
        <f t="shared" si="0"/>
        <v>279.97695471171198</v>
      </c>
      <c r="F23" s="11">
        <f t="shared" ref="F23:G23" si="23">G23-1</f>
        <v>138.0329218</v>
      </c>
      <c r="G23" s="11">
        <f t="shared" si="23"/>
        <v>139.0329218</v>
      </c>
      <c r="H23" s="11">
        <f t="shared" si="2"/>
        <v>140.0329218</v>
      </c>
      <c r="I23" s="11">
        <f t="shared" si="3"/>
        <v>143.0329218</v>
      </c>
      <c r="J23" s="11">
        <v>144.0329218</v>
      </c>
      <c r="K23">
        <v>1000</v>
      </c>
      <c r="P23" t="s">
        <v>275</v>
      </c>
      <c r="Q23" t="s">
        <v>276</v>
      </c>
      <c r="R23">
        <v>67</v>
      </c>
      <c r="S23">
        <v>77</v>
      </c>
      <c r="T23">
        <v>78</v>
      </c>
      <c r="U23">
        <v>73</v>
      </c>
      <c r="V23">
        <v>75</v>
      </c>
    </row>
    <row r="24" spans="1:35" x14ac:dyDescent="0.3">
      <c r="A24" t="s">
        <v>133</v>
      </c>
      <c r="C24">
        <v>159.4650206</v>
      </c>
      <c r="D24">
        <f t="shared" si="0"/>
        <v>309.974485643104</v>
      </c>
      <c r="F24" s="11">
        <f t="shared" ref="F24:G24" si="24">G24-1</f>
        <v>153.4650206</v>
      </c>
      <c r="G24" s="11">
        <f t="shared" si="24"/>
        <v>154.4650206</v>
      </c>
      <c r="H24" s="11">
        <f t="shared" si="2"/>
        <v>155.4650206</v>
      </c>
      <c r="I24" s="11">
        <f t="shared" si="3"/>
        <v>158.4650206</v>
      </c>
      <c r="J24" s="11">
        <v>159.4650206</v>
      </c>
      <c r="K24">
        <v>1000</v>
      </c>
    </row>
    <row r="25" spans="1:35" x14ac:dyDescent="0.3">
      <c r="A25" t="s">
        <v>134</v>
      </c>
      <c r="C25">
        <v>144.0329218</v>
      </c>
      <c r="D25">
        <f t="shared" si="0"/>
        <v>279.97695471171198</v>
      </c>
      <c r="F25" s="11">
        <f t="shared" ref="F25:G25" si="25">G25-1</f>
        <v>138.0329218</v>
      </c>
      <c r="G25" s="11">
        <f t="shared" si="25"/>
        <v>139.0329218</v>
      </c>
      <c r="H25" s="11">
        <f t="shared" si="2"/>
        <v>140.0329218</v>
      </c>
      <c r="I25" s="11">
        <f t="shared" si="3"/>
        <v>143.0329218</v>
      </c>
      <c r="J25" s="11">
        <v>144.0329218</v>
      </c>
      <c r="K25">
        <v>1000</v>
      </c>
      <c r="R25" t="s">
        <v>264</v>
      </c>
      <c r="S25">
        <v>25</v>
      </c>
      <c r="Z25" t="s">
        <v>387</v>
      </c>
      <c r="AA25" t="s">
        <v>380</v>
      </c>
      <c r="AB25" t="s">
        <v>381</v>
      </c>
      <c r="AC25" t="s">
        <v>386</v>
      </c>
      <c r="AD25">
        <v>7</v>
      </c>
    </row>
    <row r="26" spans="1:35" x14ac:dyDescent="0.3">
      <c r="A26" t="s">
        <v>58</v>
      </c>
      <c r="C26">
        <v>159.4650206</v>
      </c>
      <c r="D26">
        <f t="shared" si="0"/>
        <v>309.974485643104</v>
      </c>
      <c r="F26" s="11">
        <f t="shared" ref="F26:G26" si="26">G26-1</f>
        <v>153.4650206</v>
      </c>
      <c r="G26" s="11">
        <f t="shared" si="26"/>
        <v>154.4650206</v>
      </c>
      <c r="H26" s="11">
        <f t="shared" si="2"/>
        <v>155.4650206</v>
      </c>
      <c r="I26" s="11">
        <f t="shared" si="3"/>
        <v>158.4650206</v>
      </c>
      <c r="J26" s="11">
        <v>159.4650206</v>
      </c>
      <c r="K26">
        <v>1000</v>
      </c>
      <c r="Q26" t="s">
        <v>372</v>
      </c>
      <c r="R26" t="s">
        <v>373</v>
      </c>
      <c r="S26" t="s">
        <v>374</v>
      </c>
      <c r="T26" t="s">
        <v>375</v>
      </c>
      <c r="U26" t="s">
        <v>376</v>
      </c>
      <c r="V26" t="s">
        <v>377</v>
      </c>
      <c r="AA26" t="s">
        <v>372</v>
      </c>
      <c r="AB26" t="s">
        <v>373</v>
      </c>
      <c r="AC26" t="s">
        <v>374</v>
      </c>
      <c r="AD26" t="s">
        <v>375</v>
      </c>
      <c r="AE26" t="s">
        <v>383</v>
      </c>
      <c r="AF26" t="s">
        <v>376</v>
      </c>
      <c r="AG26" t="s">
        <v>377</v>
      </c>
      <c r="AH26" t="s">
        <v>384</v>
      </c>
      <c r="AI26" t="s">
        <v>385</v>
      </c>
    </row>
    <row r="27" spans="1:35" x14ac:dyDescent="0.3">
      <c r="A27" t="s">
        <v>135</v>
      </c>
      <c r="C27">
        <v>144.0329218</v>
      </c>
      <c r="D27">
        <f t="shared" si="0"/>
        <v>279.97695471171198</v>
      </c>
      <c r="F27" s="11">
        <f t="shared" ref="F27:G27" si="27">G27-1</f>
        <v>138.0329218</v>
      </c>
      <c r="G27" s="11">
        <f t="shared" si="27"/>
        <v>139.0329218</v>
      </c>
      <c r="H27" s="11">
        <f t="shared" si="2"/>
        <v>140.0329218</v>
      </c>
      <c r="I27" s="11">
        <f t="shared" si="3"/>
        <v>143.0329218</v>
      </c>
      <c r="J27" s="11">
        <v>144.0329218</v>
      </c>
      <c r="K27">
        <v>1000</v>
      </c>
      <c r="P27" t="s">
        <v>141</v>
      </c>
      <c r="Q27">
        <v>19450</v>
      </c>
      <c r="R27">
        <v>20825</v>
      </c>
      <c r="S27">
        <v>279</v>
      </c>
      <c r="T27">
        <v>409</v>
      </c>
      <c r="U27">
        <v>2112</v>
      </c>
      <c r="V27">
        <v>270</v>
      </c>
      <c r="Z27" t="s">
        <v>382</v>
      </c>
      <c r="AA27">
        <v>12950</v>
      </c>
      <c r="AB27">
        <v>13725</v>
      </c>
      <c r="AC27">
        <v>251</v>
      </c>
      <c r="AD27">
        <v>319</v>
      </c>
      <c r="AE27">
        <v>314</v>
      </c>
      <c r="AF27">
        <v>1024</v>
      </c>
      <c r="AG27">
        <v>223</v>
      </c>
      <c r="AH27">
        <v>0.47199999999999998</v>
      </c>
      <c r="AI27">
        <v>4</v>
      </c>
    </row>
    <row r="28" spans="1:35" x14ac:dyDescent="0.3">
      <c r="A28" t="s">
        <v>136</v>
      </c>
      <c r="C28">
        <v>144.0329218</v>
      </c>
      <c r="D28">
        <f t="shared" si="0"/>
        <v>279.97695471171198</v>
      </c>
      <c r="F28" s="11">
        <f t="shared" ref="F28:G28" si="28">G28-1</f>
        <v>138.0329218</v>
      </c>
      <c r="G28" s="11">
        <f t="shared" si="28"/>
        <v>139.0329218</v>
      </c>
      <c r="H28" s="11">
        <f t="shared" si="2"/>
        <v>140.0329218</v>
      </c>
      <c r="I28" s="11">
        <f t="shared" si="3"/>
        <v>143.0329218</v>
      </c>
      <c r="J28" s="11">
        <v>144.0329218</v>
      </c>
      <c r="K28">
        <v>1000</v>
      </c>
      <c r="P28" t="s">
        <v>142</v>
      </c>
      <c r="Q28">
        <v>16225</v>
      </c>
      <c r="R28">
        <v>17175</v>
      </c>
      <c r="S28">
        <v>250</v>
      </c>
      <c r="T28">
        <v>338</v>
      </c>
      <c r="U28">
        <v>1472</v>
      </c>
      <c r="V28">
        <v>269</v>
      </c>
      <c r="Z28" t="s">
        <v>144</v>
      </c>
      <c r="AA28">
        <v>10150</v>
      </c>
      <c r="AB28">
        <v>10775</v>
      </c>
      <c r="AC28">
        <v>250</v>
      </c>
      <c r="AD28">
        <v>304</v>
      </c>
      <c r="AE28">
        <v>314</v>
      </c>
      <c r="AF28">
        <v>2176</v>
      </c>
      <c r="AG28">
        <v>223</v>
      </c>
      <c r="AH28">
        <v>0.44800000000000001</v>
      </c>
      <c r="AI28">
        <v>4</v>
      </c>
    </row>
    <row r="29" spans="1:35" x14ac:dyDescent="0.3">
      <c r="A29" t="s">
        <v>137</v>
      </c>
      <c r="C29">
        <v>136.31687239999999</v>
      </c>
      <c r="D29">
        <f t="shared" si="0"/>
        <v>264.97818924601597</v>
      </c>
      <c r="F29" s="11">
        <f t="shared" ref="F29:G29" si="29">G29-1</f>
        <v>130.31687239999999</v>
      </c>
      <c r="G29" s="11">
        <f t="shared" si="29"/>
        <v>131.31687239999999</v>
      </c>
      <c r="H29" s="11">
        <f t="shared" si="2"/>
        <v>132.31687239999999</v>
      </c>
      <c r="I29" s="11">
        <f t="shared" si="3"/>
        <v>135.31687239999999</v>
      </c>
      <c r="J29" s="11">
        <v>136.31687239999999</v>
      </c>
      <c r="K29">
        <v>1000</v>
      </c>
      <c r="P29" t="s">
        <v>143</v>
      </c>
      <c r="Q29">
        <v>10350</v>
      </c>
      <c r="R29">
        <v>10925</v>
      </c>
      <c r="S29">
        <v>211</v>
      </c>
      <c r="T29">
        <v>271</v>
      </c>
      <c r="U29">
        <v>1152</v>
      </c>
      <c r="V29">
        <v>269</v>
      </c>
      <c r="Z29" t="s">
        <v>152</v>
      </c>
      <c r="AA29" s="7">
        <v>2075</v>
      </c>
      <c r="AB29" s="7">
        <v>2150</v>
      </c>
      <c r="AC29" s="7">
        <v>158</v>
      </c>
      <c r="AD29" s="7">
        <v>176</v>
      </c>
      <c r="AE29" s="7">
        <v>168</v>
      </c>
      <c r="AF29" s="7">
        <v>64</v>
      </c>
      <c r="AG29" s="7">
        <v>48</v>
      </c>
      <c r="AH29" s="7">
        <v>0.376</v>
      </c>
      <c r="AI29" s="7">
        <v>36</v>
      </c>
    </row>
    <row r="30" spans="1:35" x14ac:dyDescent="0.3">
      <c r="A30" t="s">
        <v>144</v>
      </c>
      <c r="C30">
        <v>128.60082299999999</v>
      </c>
      <c r="D30">
        <f t="shared" si="0"/>
        <v>249.97942378031999</v>
      </c>
      <c r="F30" s="11">
        <f t="shared" ref="F30:G30" si="30">G30-1</f>
        <v>122.60082299999999</v>
      </c>
      <c r="G30" s="11">
        <f t="shared" si="30"/>
        <v>123.60082299999999</v>
      </c>
      <c r="H30" s="11">
        <f t="shared" si="2"/>
        <v>124.60082299999999</v>
      </c>
      <c r="I30" s="11">
        <f t="shared" si="3"/>
        <v>127.60082299999999</v>
      </c>
      <c r="J30" s="11">
        <v>128.60082299999999</v>
      </c>
      <c r="K30">
        <v>800</v>
      </c>
      <c r="P30" t="s">
        <v>150</v>
      </c>
      <c r="Q30">
        <v>6450</v>
      </c>
      <c r="R30">
        <v>6800</v>
      </c>
      <c r="S30">
        <v>217</v>
      </c>
      <c r="T30">
        <v>259</v>
      </c>
      <c r="U30">
        <v>1344</v>
      </c>
      <c r="V30">
        <v>257</v>
      </c>
      <c r="Z30" t="s">
        <v>388</v>
      </c>
      <c r="AA30" s="7">
        <v>1925</v>
      </c>
      <c r="AB30" s="7">
        <v>2000</v>
      </c>
      <c r="AC30" s="7">
        <v>145</v>
      </c>
      <c r="AD30" s="7">
        <v>144</v>
      </c>
      <c r="AE30" s="7">
        <v>154</v>
      </c>
      <c r="AF30" s="7">
        <v>704</v>
      </c>
      <c r="AG30" s="7">
        <v>67</v>
      </c>
      <c r="AH30" s="7">
        <v>0.22</v>
      </c>
      <c r="AI30" s="7">
        <v>36</v>
      </c>
    </row>
    <row r="31" spans="1:35" x14ac:dyDescent="0.3">
      <c r="A31" t="s">
        <v>145</v>
      </c>
      <c r="C31">
        <v>123.45679010000001</v>
      </c>
      <c r="D31">
        <f t="shared" si="0"/>
        <v>239.98024686798402</v>
      </c>
      <c r="F31" s="11">
        <f t="shared" ref="F31:G31" si="31">G31-1</f>
        <v>117.45679010000001</v>
      </c>
      <c r="G31" s="11">
        <f t="shared" si="31"/>
        <v>118.45679010000001</v>
      </c>
      <c r="H31" s="11">
        <f t="shared" si="2"/>
        <v>119.45679010000001</v>
      </c>
      <c r="I31" s="11">
        <f t="shared" si="3"/>
        <v>122.45679010000001</v>
      </c>
      <c r="J31" s="11">
        <v>123.45679010000001</v>
      </c>
      <c r="K31">
        <v>800</v>
      </c>
      <c r="P31" t="s">
        <v>151</v>
      </c>
      <c r="Z31" t="s">
        <v>153</v>
      </c>
      <c r="AA31">
        <v>3375</v>
      </c>
      <c r="AB31">
        <v>3475</v>
      </c>
      <c r="AC31">
        <v>186</v>
      </c>
      <c r="AD31">
        <v>191</v>
      </c>
      <c r="AE31">
        <v>194</v>
      </c>
      <c r="AF31">
        <v>448</v>
      </c>
    </row>
    <row r="32" spans="1:35" x14ac:dyDescent="0.3">
      <c r="A32" t="s">
        <v>146</v>
      </c>
      <c r="C32">
        <v>108.02469139999999</v>
      </c>
      <c r="D32">
        <f t="shared" si="0"/>
        <v>209.982716130976</v>
      </c>
      <c r="F32" s="11">
        <f t="shared" ref="F32:G32" si="32">G32-1</f>
        <v>102.02469139999999</v>
      </c>
      <c r="G32" s="11">
        <f t="shared" si="32"/>
        <v>103.02469139999999</v>
      </c>
      <c r="H32" s="11">
        <f t="shared" si="2"/>
        <v>104.02469139999999</v>
      </c>
      <c r="I32" s="11">
        <f t="shared" si="3"/>
        <v>107.02469139999999</v>
      </c>
      <c r="J32" s="11">
        <v>108.02469139999999</v>
      </c>
      <c r="K32">
        <v>800</v>
      </c>
      <c r="P32" t="s">
        <v>152</v>
      </c>
      <c r="Z32" t="s">
        <v>202</v>
      </c>
      <c r="AA32">
        <v>3025</v>
      </c>
      <c r="AB32">
        <v>3100</v>
      </c>
      <c r="AC32">
        <v>178</v>
      </c>
      <c r="AD32">
        <v>189</v>
      </c>
      <c r="AE32">
        <v>192</v>
      </c>
      <c r="AF32">
        <v>320</v>
      </c>
    </row>
    <row r="33" spans="1:35" x14ac:dyDescent="0.3">
      <c r="A33" t="s">
        <v>147</v>
      </c>
      <c r="C33">
        <v>97.736625509999996</v>
      </c>
      <c r="D33">
        <f t="shared" si="0"/>
        <v>189.98436213135838</v>
      </c>
      <c r="F33" s="11">
        <f t="shared" ref="F33:G33" si="33">G33-1</f>
        <v>91.736625509999996</v>
      </c>
      <c r="G33" s="11">
        <f t="shared" si="33"/>
        <v>92.736625509999996</v>
      </c>
      <c r="H33" s="11">
        <f t="shared" si="2"/>
        <v>93.736625509999996</v>
      </c>
      <c r="I33" s="11">
        <f t="shared" si="3"/>
        <v>96.736625509999996</v>
      </c>
      <c r="J33" s="11">
        <v>97.736625509999996</v>
      </c>
      <c r="K33">
        <v>500</v>
      </c>
      <c r="S33" s="17" t="s">
        <v>378</v>
      </c>
      <c r="T33" t="s">
        <v>379</v>
      </c>
      <c r="U33" s="18">
        <v>44047</v>
      </c>
      <c r="Z33" t="s">
        <v>389</v>
      </c>
      <c r="AA33">
        <v>2775</v>
      </c>
      <c r="AB33">
        <v>1875</v>
      </c>
      <c r="AC33">
        <v>170</v>
      </c>
      <c r="AD33">
        <v>172</v>
      </c>
      <c r="AE33">
        <v>178</v>
      </c>
      <c r="AF33">
        <v>384</v>
      </c>
      <c r="AG33">
        <v>88</v>
      </c>
    </row>
    <row r="34" spans="1:35" x14ac:dyDescent="0.3">
      <c r="A34" t="s">
        <v>206</v>
      </c>
      <c r="C34">
        <v>90</v>
      </c>
      <c r="D34">
        <f t="shared" si="0"/>
        <v>174.94560000000001</v>
      </c>
      <c r="F34" s="11">
        <f t="shared" ref="F34:G34" si="34">G34-1</f>
        <v>84</v>
      </c>
      <c r="G34" s="11">
        <f t="shared" si="34"/>
        <v>85</v>
      </c>
      <c r="H34" s="11">
        <f t="shared" si="2"/>
        <v>86</v>
      </c>
      <c r="I34" s="11">
        <f t="shared" si="3"/>
        <v>89</v>
      </c>
      <c r="J34" s="11">
        <v>90</v>
      </c>
      <c r="K34">
        <v>500</v>
      </c>
      <c r="P34" t="s">
        <v>133</v>
      </c>
      <c r="Q34">
        <v>22525</v>
      </c>
      <c r="R34">
        <v>23975</v>
      </c>
      <c r="S34">
        <v>284</v>
      </c>
      <c r="T34">
        <v>393</v>
      </c>
      <c r="U34">
        <v>1664</v>
      </c>
      <c r="V34">
        <v>172</v>
      </c>
      <c r="Z34" t="s">
        <v>207</v>
      </c>
      <c r="AA34">
        <v>2600</v>
      </c>
      <c r="AB34">
        <v>1725</v>
      </c>
      <c r="AC34">
        <v>164</v>
      </c>
      <c r="AD34">
        <v>169</v>
      </c>
      <c r="AE34">
        <v>192</v>
      </c>
      <c r="AF34">
        <v>448</v>
      </c>
      <c r="AG34">
        <v>70</v>
      </c>
    </row>
    <row r="35" spans="1:35" x14ac:dyDescent="0.3">
      <c r="A35" t="s">
        <v>208</v>
      </c>
      <c r="C35">
        <v>82.304526749999994</v>
      </c>
      <c r="D35">
        <f t="shared" si="0"/>
        <v>159.98683127772</v>
      </c>
      <c r="F35" s="11">
        <f t="shared" ref="F35:G35" si="35">G35-1</f>
        <v>76.304526749999994</v>
      </c>
      <c r="G35" s="11">
        <f t="shared" si="35"/>
        <v>77.304526749999994</v>
      </c>
      <c r="H35" s="11">
        <f t="shared" si="2"/>
        <v>78.304526749999994</v>
      </c>
      <c r="I35" s="11">
        <f t="shared" si="3"/>
        <v>81.304526749999994</v>
      </c>
      <c r="J35" s="11">
        <v>82.304526749999994</v>
      </c>
      <c r="K35">
        <v>500</v>
      </c>
      <c r="P35" t="s">
        <v>134</v>
      </c>
      <c r="Q35">
        <v>17475</v>
      </c>
      <c r="T35">
        <v>396</v>
      </c>
      <c r="U35">
        <v>1984</v>
      </c>
      <c r="V35">
        <v>172</v>
      </c>
      <c r="Z35" t="s">
        <v>390</v>
      </c>
      <c r="AA35">
        <v>2425</v>
      </c>
      <c r="AB35">
        <v>2550</v>
      </c>
      <c r="AC35">
        <v>161</v>
      </c>
      <c r="AD35">
        <v>159</v>
      </c>
      <c r="AE35">
        <v>172</v>
      </c>
      <c r="AF35">
        <v>128</v>
      </c>
    </row>
    <row r="36" spans="1:35" x14ac:dyDescent="0.3">
      <c r="A36" t="s">
        <v>160</v>
      </c>
      <c r="C36">
        <v>87.455479999999994</v>
      </c>
      <c r="D36">
        <f t="shared" si="0"/>
        <v>169.99946024319999</v>
      </c>
      <c r="F36" s="11">
        <f t="shared" ref="F36:G36" si="36">G36-1</f>
        <v>81.455479999999994</v>
      </c>
      <c r="G36" s="11">
        <f t="shared" si="36"/>
        <v>82.455479999999994</v>
      </c>
      <c r="H36" s="11">
        <f t="shared" si="2"/>
        <v>83.455479999999994</v>
      </c>
      <c r="I36" s="11">
        <f t="shared" si="3"/>
        <v>86.455479999999994</v>
      </c>
      <c r="J36" s="11">
        <v>87.455479999999994</v>
      </c>
      <c r="K36">
        <v>500</v>
      </c>
      <c r="P36" t="s">
        <v>137</v>
      </c>
      <c r="Q36">
        <v>15250</v>
      </c>
      <c r="T36">
        <v>352</v>
      </c>
      <c r="U36">
        <v>1664</v>
      </c>
      <c r="V36">
        <v>160</v>
      </c>
      <c r="Z36" t="s">
        <v>391</v>
      </c>
      <c r="AA36">
        <v>1550</v>
      </c>
      <c r="AB36">
        <v>1600</v>
      </c>
      <c r="AC36">
        <v>136</v>
      </c>
      <c r="AD36">
        <v>137</v>
      </c>
      <c r="AE36">
        <v>146</v>
      </c>
      <c r="AF36">
        <v>960</v>
      </c>
      <c r="AG36">
        <v>68</v>
      </c>
    </row>
    <row r="37" spans="1:35" x14ac:dyDescent="0.3">
      <c r="A37" t="s">
        <v>62</v>
      </c>
      <c r="C37">
        <v>88.998812000000001</v>
      </c>
      <c r="D37">
        <f t="shared" si="0"/>
        <v>172.99945071808</v>
      </c>
      <c r="F37" s="11">
        <f t="shared" ref="F37:G37" si="37">G37-1</f>
        <v>82.998812000000001</v>
      </c>
      <c r="G37" s="11">
        <f t="shared" si="37"/>
        <v>83.998812000000001</v>
      </c>
      <c r="H37" s="11">
        <f t="shared" si="2"/>
        <v>84.998812000000001</v>
      </c>
      <c r="I37" s="11">
        <f t="shared" si="3"/>
        <v>87.998812000000001</v>
      </c>
      <c r="J37" s="11">
        <v>88.998812000000001</v>
      </c>
      <c r="K37">
        <v>1500</v>
      </c>
      <c r="P37" t="s">
        <v>144</v>
      </c>
      <c r="Q37">
        <v>9850</v>
      </c>
      <c r="T37">
        <v>271</v>
      </c>
      <c r="U37">
        <v>1280</v>
      </c>
      <c r="V37">
        <v>225</v>
      </c>
    </row>
    <row r="38" spans="1:35" x14ac:dyDescent="0.3">
      <c r="A38" t="s">
        <v>63</v>
      </c>
      <c r="C38">
        <v>102.8888</v>
      </c>
      <c r="D38">
        <f t="shared" si="0"/>
        <v>199.99936499200001</v>
      </c>
      <c r="F38" s="11">
        <f t="shared" ref="F38:G38" si="38">G38-1</f>
        <v>96.888800000000003</v>
      </c>
      <c r="G38" s="11">
        <f t="shared" si="38"/>
        <v>97.888800000000003</v>
      </c>
      <c r="H38" s="11">
        <f t="shared" si="2"/>
        <v>98.888800000000003</v>
      </c>
      <c r="I38" s="11">
        <f t="shared" si="3"/>
        <v>101.8888</v>
      </c>
      <c r="J38" s="11">
        <v>102.8888</v>
      </c>
      <c r="K38">
        <v>1500</v>
      </c>
      <c r="P38" t="s">
        <v>145</v>
      </c>
      <c r="Q38">
        <v>9225</v>
      </c>
      <c r="T38">
        <v>250</v>
      </c>
      <c r="U38">
        <v>832</v>
      </c>
      <c r="V38">
        <v>248</v>
      </c>
    </row>
    <row r="39" spans="1:35" x14ac:dyDescent="0.3">
      <c r="A39" t="s">
        <v>64</v>
      </c>
      <c r="C39">
        <v>137.870992</v>
      </c>
      <c r="D39">
        <f t="shared" si="0"/>
        <v>267.99914908928002</v>
      </c>
      <c r="F39" s="11">
        <f t="shared" ref="F39:G39" si="39">G39-1</f>
        <v>131.870992</v>
      </c>
      <c r="G39" s="11">
        <f t="shared" si="39"/>
        <v>132.870992</v>
      </c>
      <c r="H39" s="11">
        <f t="shared" si="2"/>
        <v>133.870992</v>
      </c>
      <c r="I39" s="11">
        <f t="shared" si="3"/>
        <v>136.870992</v>
      </c>
      <c r="J39" s="11">
        <v>137.870992</v>
      </c>
      <c r="K39">
        <v>1500</v>
      </c>
      <c r="P39" t="s">
        <v>146</v>
      </c>
      <c r="Q39">
        <v>5350</v>
      </c>
      <c r="T39">
        <v>198</v>
      </c>
      <c r="U39">
        <v>1024</v>
      </c>
      <c r="V39">
        <v>248</v>
      </c>
      <c r="Z39">
        <v>1230</v>
      </c>
      <c r="AA39" t="s">
        <v>392</v>
      </c>
      <c r="AB39" t="s">
        <v>393</v>
      </c>
      <c r="AC39" t="s">
        <v>394</v>
      </c>
    </row>
    <row r="40" spans="1:35" x14ac:dyDescent="0.3">
      <c r="A40" t="s">
        <v>65</v>
      </c>
      <c r="C40">
        <v>154.33320000000001</v>
      </c>
      <c r="D40">
        <f t="shared" si="0"/>
        <v>299.99904748800003</v>
      </c>
      <c r="F40" s="11">
        <f t="shared" ref="F40:G40" si="40">G40-1</f>
        <v>148.33320000000001</v>
      </c>
      <c r="G40" s="11">
        <f t="shared" si="40"/>
        <v>149.33320000000001</v>
      </c>
      <c r="H40" s="11">
        <f t="shared" si="2"/>
        <v>150.33320000000001</v>
      </c>
      <c r="I40" s="11">
        <f t="shared" si="3"/>
        <v>153.33320000000001</v>
      </c>
      <c r="J40" s="11">
        <v>154.33320000000001</v>
      </c>
      <c r="K40">
        <v>1500</v>
      </c>
      <c r="P40" t="s">
        <v>147</v>
      </c>
      <c r="Q40">
        <v>3575</v>
      </c>
      <c r="T40">
        <v>179</v>
      </c>
      <c r="U40">
        <v>1344</v>
      </c>
      <c r="V40">
        <v>170</v>
      </c>
      <c r="Z40" t="s">
        <v>152</v>
      </c>
      <c r="AA40">
        <v>6125</v>
      </c>
      <c r="AB40">
        <v>6425</v>
      </c>
      <c r="AC40">
        <v>225</v>
      </c>
      <c r="AD40">
        <v>256</v>
      </c>
      <c r="AE40">
        <v>318</v>
      </c>
      <c r="AF40">
        <v>704</v>
      </c>
      <c r="AG40">
        <v>248</v>
      </c>
      <c r="AH40">
        <v>0.372</v>
      </c>
      <c r="AI40">
        <v>31</v>
      </c>
    </row>
    <row r="41" spans="1:35" x14ac:dyDescent="0.3">
      <c r="A41" t="s">
        <v>66</v>
      </c>
      <c r="C41">
        <v>169.76652000000001</v>
      </c>
      <c r="D41">
        <f t="shared" si="0"/>
        <v>329.99895223680005</v>
      </c>
      <c r="F41" s="11">
        <f t="shared" ref="F41:G41" si="41">G41-1</f>
        <v>163.76652000000001</v>
      </c>
      <c r="G41" s="11">
        <f t="shared" si="41"/>
        <v>164.76652000000001</v>
      </c>
      <c r="H41" s="11">
        <f t="shared" si="2"/>
        <v>165.76652000000001</v>
      </c>
      <c r="I41" s="11">
        <f t="shared" si="3"/>
        <v>168.76652000000001</v>
      </c>
      <c r="J41" s="11">
        <v>169.76652000000001</v>
      </c>
      <c r="K41">
        <v>1800</v>
      </c>
      <c r="Z41" t="s">
        <v>388</v>
      </c>
      <c r="AA41">
        <v>4575</v>
      </c>
      <c r="AB41">
        <v>4800</v>
      </c>
      <c r="AC41">
        <v>222</v>
      </c>
      <c r="AD41">
        <v>250</v>
      </c>
      <c r="AE41">
        <v>318</v>
      </c>
      <c r="AF41">
        <v>1856</v>
      </c>
      <c r="AG41">
        <v>248</v>
      </c>
      <c r="AH41">
        <v>0.36</v>
      </c>
      <c r="AI41">
        <v>31</v>
      </c>
    </row>
    <row r="42" spans="1:35" x14ac:dyDescent="0.3">
      <c r="A42" t="s">
        <v>67</v>
      </c>
      <c r="C42">
        <v>154.33320000000001</v>
      </c>
      <c r="D42">
        <f t="shared" si="0"/>
        <v>299.99904748800003</v>
      </c>
      <c r="F42" s="11">
        <f t="shared" ref="F42:G42" si="42">G42-1</f>
        <v>148.33320000000001</v>
      </c>
      <c r="G42" s="11">
        <f t="shared" si="42"/>
        <v>149.33320000000001</v>
      </c>
      <c r="H42" s="11">
        <f t="shared" si="2"/>
        <v>150.33320000000001</v>
      </c>
      <c r="I42" s="11">
        <f t="shared" si="3"/>
        <v>153.33320000000001</v>
      </c>
      <c r="J42" s="11">
        <v>154.33320000000001</v>
      </c>
      <c r="K42">
        <v>1800</v>
      </c>
      <c r="Z42" t="s">
        <v>153</v>
      </c>
      <c r="AA42">
        <v>3125</v>
      </c>
      <c r="AB42">
        <v>3225</v>
      </c>
      <c r="AC42">
        <v>181</v>
      </c>
      <c r="AD42">
        <v>184</v>
      </c>
      <c r="AE42">
        <v>186</v>
      </c>
      <c r="AF42">
        <v>384</v>
      </c>
      <c r="AG42">
        <v>164</v>
      </c>
    </row>
    <row r="43" spans="1:35" x14ac:dyDescent="0.3">
      <c r="A43" t="s">
        <v>54</v>
      </c>
      <c r="C43">
        <v>137.870992</v>
      </c>
      <c r="D43">
        <f t="shared" si="0"/>
        <v>267.99914908928002</v>
      </c>
      <c r="F43" s="11">
        <f t="shared" ref="F43:G43" si="43">G43-1</f>
        <v>131.870992</v>
      </c>
      <c r="G43" s="11">
        <f t="shared" si="43"/>
        <v>132.870992</v>
      </c>
      <c r="H43" s="11">
        <f t="shared" si="2"/>
        <v>133.870992</v>
      </c>
      <c r="I43" s="11">
        <f t="shared" si="3"/>
        <v>136.870992</v>
      </c>
      <c r="J43" s="11">
        <v>137.870992</v>
      </c>
      <c r="K43">
        <v>1500</v>
      </c>
      <c r="Z43" t="s">
        <v>202</v>
      </c>
      <c r="AA43">
        <v>2750</v>
      </c>
      <c r="AB43">
        <v>2800</v>
      </c>
      <c r="AC43">
        <v>158</v>
      </c>
      <c r="AD43">
        <v>168</v>
      </c>
      <c r="AE43">
        <v>168</v>
      </c>
      <c r="AF43">
        <v>512</v>
      </c>
    </row>
    <row r="44" spans="1:35" x14ac:dyDescent="0.3">
      <c r="A44" t="s">
        <v>59</v>
      </c>
      <c r="C44">
        <v>154.33320000000001</v>
      </c>
      <c r="D44">
        <f t="shared" si="0"/>
        <v>299.99904748800003</v>
      </c>
      <c r="F44" s="11">
        <f t="shared" ref="F44:G44" si="44">G44-1</f>
        <v>148.33320000000001</v>
      </c>
      <c r="G44" s="11">
        <f t="shared" si="44"/>
        <v>149.33320000000001</v>
      </c>
      <c r="H44" s="11">
        <f t="shared" si="2"/>
        <v>150.33320000000001</v>
      </c>
      <c r="I44" s="11">
        <f t="shared" si="3"/>
        <v>153.33320000000001</v>
      </c>
      <c r="J44" s="11">
        <v>154.33320000000001</v>
      </c>
      <c r="K44">
        <v>1300</v>
      </c>
      <c r="Z44" t="s">
        <v>203</v>
      </c>
      <c r="AA44">
        <v>2150</v>
      </c>
      <c r="AB44">
        <v>2225</v>
      </c>
      <c r="AC44">
        <v>163</v>
      </c>
      <c r="AD44">
        <v>163</v>
      </c>
      <c r="AE44">
        <v>172</v>
      </c>
      <c r="AF44">
        <v>128</v>
      </c>
    </row>
    <row r="45" spans="1:35" x14ac:dyDescent="0.3">
      <c r="A45" t="s">
        <v>60</v>
      </c>
      <c r="C45">
        <v>159.47764000000001</v>
      </c>
      <c r="D45">
        <f t="shared" si="0"/>
        <v>309.99901573760002</v>
      </c>
      <c r="F45" s="11">
        <f t="shared" ref="F45:G45" si="45">G45-1</f>
        <v>153.47764000000001</v>
      </c>
      <c r="G45" s="11">
        <f t="shared" si="45"/>
        <v>154.47764000000001</v>
      </c>
      <c r="H45" s="11">
        <f t="shared" si="2"/>
        <v>155.47764000000001</v>
      </c>
      <c r="I45" s="11">
        <f t="shared" si="3"/>
        <v>158.47764000000001</v>
      </c>
      <c r="J45" s="11">
        <v>159.47764000000001</v>
      </c>
      <c r="K45">
        <v>1800</v>
      </c>
      <c r="Z45" t="s">
        <v>390</v>
      </c>
      <c r="AA45">
        <v>2125</v>
      </c>
      <c r="AB45">
        <v>2200</v>
      </c>
      <c r="AC45">
        <v>145</v>
      </c>
      <c r="AD45">
        <v>144</v>
      </c>
      <c r="AE45">
        <v>152</v>
      </c>
      <c r="AF45">
        <v>128</v>
      </c>
    </row>
    <row r="46" spans="1:35" x14ac:dyDescent="0.3">
      <c r="A46" t="s">
        <v>61</v>
      </c>
      <c r="C46">
        <v>216.06648000000001</v>
      </c>
      <c r="D46">
        <f t="shared" si="0"/>
        <v>419.99866648320005</v>
      </c>
      <c r="F46" s="11">
        <f t="shared" ref="F46:G46" si="46">G46-1</f>
        <v>210.06648000000001</v>
      </c>
      <c r="G46" s="11">
        <f t="shared" si="46"/>
        <v>211.06648000000001</v>
      </c>
      <c r="H46" s="11">
        <f t="shared" si="2"/>
        <v>212.06648000000001</v>
      </c>
      <c r="I46" s="11">
        <f t="shared" si="3"/>
        <v>215.06648000000001</v>
      </c>
      <c r="J46" s="11">
        <v>216.06648000000001</v>
      </c>
      <c r="K46">
        <v>1800</v>
      </c>
      <c r="Z46" t="s">
        <v>204</v>
      </c>
      <c r="AA46">
        <v>2152</v>
      </c>
      <c r="AB46">
        <v>2175</v>
      </c>
      <c r="AC46">
        <v>144</v>
      </c>
      <c r="AD46">
        <v>127</v>
      </c>
      <c r="AE46">
        <v>152</v>
      </c>
      <c r="AF46">
        <v>448</v>
      </c>
    </row>
    <row r="47" spans="1:35" x14ac:dyDescent="0.3">
      <c r="A47" t="s">
        <v>53</v>
      </c>
      <c r="C47">
        <v>195.48872</v>
      </c>
      <c r="D47">
        <f t="shared" si="0"/>
        <v>379.99879348479999</v>
      </c>
      <c r="F47" s="11">
        <f t="shared" ref="F47:G47" si="47">G47-1</f>
        <v>189.48872</v>
      </c>
      <c r="G47" s="11">
        <f t="shared" si="47"/>
        <v>190.48872</v>
      </c>
      <c r="H47" s="11">
        <f t="shared" si="2"/>
        <v>191.48872</v>
      </c>
      <c r="I47" s="11">
        <f t="shared" si="3"/>
        <v>194.48872</v>
      </c>
      <c r="J47" s="11">
        <v>195.48872</v>
      </c>
      <c r="K47">
        <v>2000</v>
      </c>
      <c r="Z47" t="s">
        <v>395</v>
      </c>
      <c r="AA47">
        <v>1600</v>
      </c>
      <c r="AB47">
        <v>1625</v>
      </c>
      <c r="AC47">
        <v>131</v>
      </c>
      <c r="AD47">
        <v>128</v>
      </c>
      <c r="AE47">
        <v>138</v>
      </c>
      <c r="AF47">
        <v>576</v>
      </c>
      <c r="AG47">
        <v>68</v>
      </c>
      <c r="AI47">
        <v>26</v>
      </c>
    </row>
    <row r="48" spans="1:35" x14ac:dyDescent="0.3">
      <c r="A48" t="s">
        <v>52</v>
      </c>
      <c r="C48">
        <v>205.77760000000001</v>
      </c>
      <c r="D48">
        <f t="shared" si="0"/>
        <v>399.99872998400002</v>
      </c>
      <c r="F48" s="11">
        <f t="shared" ref="F48:G48" si="48">G48-1</f>
        <v>199.77760000000001</v>
      </c>
      <c r="G48" s="11">
        <f t="shared" si="48"/>
        <v>200.77760000000001</v>
      </c>
      <c r="H48" s="11">
        <f t="shared" si="2"/>
        <v>201.77760000000001</v>
      </c>
      <c r="I48" s="11">
        <f t="shared" si="3"/>
        <v>204.77760000000001</v>
      </c>
      <c r="J48" s="11">
        <v>205.77760000000001</v>
      </c>
      <c r="K48">
        <v>2000</v>
      </c>
    </row>
    <row r="49" spans="1:35" x14ac:dyDescent="0.3">
      <c r="A49" t="s">
        <v>57</v>
      </c>
      <c r="C49">
        <v>226.35535999999999</v>
      </c>
      <c r="D49">
        <f t="shared" si="0"/>
        <v>439.99860298239997</v>
      </c>
      <c r="F49" s="11">
        <f t="shared" ref="F49:G49" si="49">G49-1</f>
        <v>220.35535999999999</v>
      </c>
      <c r="G49" s="11">
        <f t="shared" si="49"/>
        <v>221.35535999999999</v>
      </c>
      <c r="H49" s="11">
        <f t="shared" si="2"/>
        <v>222.35535999999999</v>
      </c>
      <c r="I49" s="11">
        <f t="shared" si="3"/>
        <v>225.35535999999999</v>
      </c>
      <c r="J49" s="11">
        <v>226.35535999999999</v>
      </c>
      <c r="K49">
        <v>2000</v>
      </c>
    </row>
    <row r="50" spans="1:35" x14ac:dyDescent="0.3">
      <c r="A50" t="s">
        <v>58</v>
      </c>
      <c r="C50">
        <v>226.35535999999999</v>
      </c>
      <c r="D50">
        <f t="shared" si="0"/>
        <v>439.99860298239997</v>
      </c>
      <c r="F50" s="11">
        <f t="shared" ref="F50:G50" si="50">G50-1</f>
        <v>220.35535999999999</v>
      </c>
      <c r="G50" s="11">
        <f t="shared" si="50"/>
        <v>221.35535999999999</v>
      </c>
      <c r="H50" s="11">
        <f t="shared" si="2"/>
        <v>222.35535999999999</v>
      </c>
      <c r="I50" s="11">
        <f t="shared" si="3"/>
        <v>225.35535999999999</v>
      </c>
      <c r="J50" s="11">
        <v>226.35535999999999</v>
      </c>
      <c r="K50">
        <v>2000</v>
      </c>
      <c r="Z50" t="s">
        <v>396</v>
      </c>
      <c r="AA50" t="s">
        <v>397</v>
      </c>
      <c r="AB50">
        <v>1322</v>
      </c>
    </row>
    <row r="51" spans="1:35" x14ac:dyDescent="0.3">
      <c r="A51" t="s">
        <v>51</v>
      </c>
      <c r="C51">
        <v>226.35535999999999</v>
      </c>
      <c r="D51">
        <f t="shared" si="0"/>
        <v>439.99860298239997</v>
      </c>
      <c r="F51" s="11">
        <f t="shared" ref="F51:G51" si="51">G51-1</f>
        <v>220.35535999999999</v>
      </c>
      <c r="G51" s="11">
        <f t="shared" si="51"/>
        <v>221.35535999999999</v>
      </c>
      <c r="H51" s="11">
        <f t="shared" si="2"/>
        <v>222.35535999999999</v>
      </c>
      <c r="I51" s="11">
        <f t="shared" si="3"/>
        <v>225.35535999999999</v>
      </c>
      <c r="J51" s="11">
        <v>226.35535999999999</v>
      </c>
      <c r="K51">
        <v>2000</v>
      </c>
    </row>
    <row r="52" spans="1:35" x14ac:dyDescent="0.3">
      <c r="A52" t="s">
        <v>50</v>
      </c>
      <c r="C52">
        <v>226.35535999999999</v>
      </c>
      <c r="D52">
        <f t="shared" si="0"/>
        <v>439.99860298239997</v>
      </c>
      <c r="F52" s="11">
        <f t="shared" ref="F52:G52" si="52">G52-1</f>
        <v>220.35535999999999</v>
      </c>
      <c r="G52" s="11">
        <f t="shared" si="52"/>
        <v>221.35535999999999</v>
      </c>
      <c r="H52" s="11">
        <f t="shared" si="2"/>
        <v>222.35535999999999</v>
      </c>
      <c r="I52" s="11">
        <f t="shared" si="3"/>
        <v>225.35535999999999</v>
      </c>
      <c r="J52" s="11">
        <v>226.35535999999999</v>
      </c>
      <c r="K52">
        <v>2000</v>
      </c>
      <c r="Z52" t="s">
        <v>398</v>
      </c>
      <c r="AA52">
        <v>11950</v>
      </c>
      <c r="AB52">
        <v>12650</v>
      </c>
      <c r="AC52">
        <v>291</v>
      </c>
      <c r="AD52">
        <v>347</v>
      </c>
      <c r="AE52">
        <v>350</v>
      </c>
      <c r="AF52">
        <v>1664</v>
      </c>
      <c r="AG52">
        <v>179</v>
      </c>
      <c r="AH52">
        <v>0.51200000000000001</v>
      </c>
      <c r="AI52">
        <v>13</v>
      </c>
    </row>
    <row r="53" spans="1:35" x14ac:dyDescent="0.3">
      <c r="A53" t="s">
        <v>47</v>
      </c>
      <c r="C53">
        <v>88.484368000000003</v>
      </c>
      <c r="D53">
        <f t="shared" si="0"/>
        <v>171.99945389312001</v>
      </c>
      <c r="F53" s="11">
        <f t="shared" ref="F53:G53" si="53">G53-1</f>
        <v>82.484368000000003</v>
      </c>
      <c r="G53" s="11">
        <f t="shared" si="53"/>
        <v>83.484368000000003</v>
      </c>
      <c r="H53" s="11">
        <f t="shared" si="2"/>
        <v>84.484368000000003</v>
      </c>
      <c r="I53" s="11">
        <f t="shared" si="3"/>
        <v>87.484368000000003</v>
      </c>
      <c r="J53" s="11">
        <v>88.484368000000003</v>
      </c>
      <c r="K53">
        <v>1500</v>
      </c>
      <c r="Z53" t="s">
        <v>399</v>
      </c>
      <c r="AA53">
        <v>7350</v>
      </c>
      <c r="AB53">
        <v>6975</v>
      </c>
      <c r="AC53">
        <v>251</v>
      </c>
      <c r="AD53">
        <v>294</v>
      </c>
      <c r="AE53">
        <v>318</v>
      </c>
      <c r="AF53">
        <v>2048</v>
      </c>
      <c r="AG53">
        <v>233</v>
      </c>
      <c r="AH53">
        <v>0.42799999999999999</v>
      </c>
      <c r="AI53">
        <v>21</v>
      </c>
    </row>
    <row r="54" spans="1:35" x14ac:dyDescent="0.3">
      <c r="A54" t="s">
        <v>46</v>
      </c>
      <c r="C54">
        <v>126.03878</v>
      </c>
      <c r="D54">
        <f t="shared" si="0"/>
        <v>244.99922211520001</v>
      </c>
      <c r="F54" s="11">
        <f t="shared" ref="F54:G54" si="54">G54-1</f>
        <v>120.03878</v>
      </c>
      <c r="G54" s="11">
        <f t="shared" si="54"/>
        <v>121.03878</v>
      </c>
      <c r="H54" s="11">
        <f t="shared" si="2"/>
        <v>122.03878</v>
      </c>
      <c r="I54" s="11">
        <f t="shared" si="3"/>
        <v>125.03878</v>
      </c>
      <c r="J54" s="11">
        <v>126.03878</v>
      </c>
      <c r="K54">
        <v>1800</v>
      </c>
      <c r="Z54" t="s">
        <v>153</v>
      </c>
      <c r="AA54">
        <v>4600</v>
      </c>
      <c r="AB54">
        <v>4400</v>
      </c>
      <c r="AC54">
        <v>205</v>
      </c>
      <c r="AD54">
        <v>219</v>
      </c>
      <c r="AE54">
        <v>318</v>
      </c>
      <c r="AF54">
        <v>1536</v>
      </c>
      <c r="AG54">
        <v>173</v>
      </c>
      <c r="AH54">
        <v>0.32400000000000001</v>
      </c>
      <c r="AI54">
        <v>14</v>
      </c>
    </row>
    <row r="55" spans="1:35" x14ac:dyDescent="0.3">
      <c r="A55" t="s">
        <v>48</v>
      </c>
      <c r="C55">
        <v>216.06648000000001</v>
      </c>
      <c r="D55">
        <f t="shared" si="0"/>
        <v>419.99866648320005</v>
      </c>
      <c r="F55" s="11">
        <f t="shared" ref="F55:G55" si="55">G55-1</f>
        <v>210.06648000000001</v>
      </c>
      <c r="G55" s="11">
        <f t="shared" si="55"/>
        <v>211.06648000000001</v>
      </c>
      <c r="H55" s="11">
        <f t="shared" si="2"/>
        <v>212.06648000000001</v>
      </c>
      <c r="I55" s="11">
        <f t="shared" si="3"/>
        <v>215.06648000000001</v>
      </c>
      <c r="J55" s="11">
        <v>216.06648000000001</v>
      </c>
      <c r="K55">
        <v>2000</v>
      </c>
      <c r="Z55" t="s">
        <v>202</v>
      </c>
      <c r="AA55">
        <v>2975</v>
      </c>
      <c r="AB55">
        <v>3100</v>
      </c>
      <c r="AC55">
        <v>187</v>
      </c>
      <c r="AD55">
        <v>194</v>
      </c>
      <c r="AE55">
        <v>196</v>
      </c>
      <c r="AF55">
        <v>768</v>
      </c>
      <c r="AG55">
        <v>126</v>
      </c>
    </row>
    <row r="56" spans="1:35" x14ac:dyDescent="0.3">
      <c r="A56" t="s">
        <v>45</v>
      </c>
      <c r="C56">
        <v>141.47210000000001</v>
      </c>
      <c r="D56">
        <f t="shared" si="0"/>
        <v>274.999126864</v>
      </c>
      <c r="F56" s="11">
        <f t="shared" ref="F56:G56" si="56">G56-1</f>
        <v>135.47210000000001</v>
      </c>
      <c r="G56" s="11">
        <f t="shared" si="56"/>
        <v>136.47210000000001</v>
      </c>
      <c r="H56" s="11">
        <f t="shared" si="2"/>
        <v>137.47210000000001</v>
      </c>
      <c r="I56" s="11">
        <f t="shared" si="3"/>
        <v>140.47210000000001</v>
      </c>
      <c r="J56" s="11">
        <v>141.47210000000001</v>
      </c>
      <c r="K56">
        <v>1800</v>
      </c>
      <c r="Z56" t="s">
        <v>203</v>
      </c>
      <c r="AA56">
        <v>2275</v>
      </c>
      <c r="AB56">
        <v>2350</v>
      </c>
      <c r="AC56">
        <v>160</v>
      </c>
      <c r="AD56">
        <v>162</v>
      </c>
      <c r="AE56">
        <v>168</v>
      </c>
      <c r="AF56">
        <v>256</v>
      </c>
    </row>
    <row r="57" spans="1:35" x14ac:dyDescent="0.3">
      <c r="A57" t="s">
        <v>211</v>
      </c>
      <c r="C57">
        <v>87.455479999999994</v>
      </c>
      <c r="D57">
        <f t="shared" si="0"/>
        <v>169.99946024319999</v>
      </c>
      <c r="F57" s="11">
        <f t="shared" ref="F57:G57" si="57">G57-1</f>
        <v>81.455479999999994</v>
      </c>
      <c r="G57" s="11">
        <f t="shared" si="57"/>
        <v>82.455479999999994</v>
      </c>
      <c r="H57" s="11">
        <f t="shared" si="2"/>
        <v>83.455479999999994</v>
      </c>
      <c r="I57" s="11">
        <f t="shared" si="3"/>
        <v>86.455479999999994</v>
      </c>
      <c r="J57" s="11">
        <v>87.455479999999994</v>
      </c>
      <c r="K57">
        <v>2000</v>
      </c>
      <c r="Z57" t="s">
        <v>390</v>
      </c>
      <c r="AA57">
        <v>2125</v>
      </c>
      <c r="AB57">
        <v>2175</v>
      </c>
      <c r="AC57">
        <v>18</v>
      </c>
      <c r="AD57">
        <v>152</v>
      </c>
      <c r="AE57">
        <v>166</v>
      </c>
      <c r="AF57">
        <v>128</v>
      </c>
      <c r="AG57">
        <v>68</v>
      </c>
    </row>
    <row r="58" spans="1:35" x14ac:dyDescent="0.3">
      <c r="A58" t="s">
        <v>102</v>
      </c>
      <c r="C58">
        <v>128.61099999999999</v>
      </c>
      <c r="D58">
        <f t="shared" si="0"/>
        <v>249.99920623999998</v>
      </c>
      <c r="F58" s="11">
        <f t="shared" ref="F58:G58" si="58">G58-1</f>
        <v>122.61099999999999</v>
      </c>
      <c r="G58" s="11">
        <f t="shared" si="58"/>
        <v>123.61099999999999</v>
      </c>
      <c r="H58" s="11">
        <f t="shared" si="2"/>
        <v>124.61099999999999</v>
      </c>
      <c r="I58" s="11">
        <f t="shared" si="3"/>
        <v>127.61099999999999</v>
      </c>
      <c r="J58" s="11">
        <v>128.61099999999999</v>
      </c>
      <c r="K58">
        <v>1500</v>
      </c>
      <c r="Z58" t="s">
        <v>204</v>
      </c>
      <c r="AA58">
        <v>1925</v>
      </c>
      <c r="AB58">
        <v>1975</v>
      </c>
      <c r="AC58">
        <v>152</v>
      </c>
      <c r="AD58">
        <v>147</v>
      </c>
      <c r="AE58">
        <v>160</v>
      </c>
      <c r="AF58">
        <v>768</v>
      </c>
    </row>
    <row r="59" spans="1:35" x14ac:dyDescent="0.3">
      <c r="A59" t="s">
        <v>112</v>
      </c>
      <c r="C59">
        <v>154.33320000000001</v>
      </c>
      <c r="D59">
        <f t="shared" si="0"/>
        <v>299.99904748800003</v>
      </c>
      <c r="F59" s="11">
        <f t="shared" ref="F59:G59" si="59">G59-1</f>
        <v>148.33320000000001</v>
      </c>
      <c r="G59" s="11">
        <f t="shared" si="59"/>
        <v>149.33320000000001</v>
      </c>
      <c r="H59" s="11">
        <f t="shared" si="2"/>
        <v>150.33320000000001</v>
      </c>
      <c r="I59" s="11">
        <f t="shared" si="3"/>
        <v>153.33320000000001</v>
      </c>
      <c r="J59" s="11">
        <v>154.33320000000001</v>
      </c>
      <c r="K59">
        <v>1800</v>
      </c>
      <c r="Z59" t="s">
        <v>400</v>
      </c>
      <c r="AA59">
        <v>1650</v>
      </c>
      <c r="AB59">
        <v>1700</v>
      </c>
      <c r="AC59">
        <v>146</v>
      </c>
      <c r="AD59">
        <v>138</v>
      </c>
      <c r="AE59">
        <v>150</v>
      </c>
      <c r="AF59">
        <v>704</v>
      </c>
      <c r="AG59">
        <v>67</v>
      </c>
    </row>
    <row r="60" spans="1:35" x14ac:dyDescent="0.3">
      <c r="A60" t="s">
        <v>113</v>
      </c>
      <c r="C60">
        <v>190.34428</v>
      </c>
      <c r="D60">
        <f t="shared" si="0"/>
        <v>369.9988252352</v>
      </c>
      <c r="F60" s="11">
        <f t="shared" ref="F60:G60" si="60">G60-1</f>
        <v>184.34428</v>
      </c>
      <c r="G60" s="11">
        <f t="shared" si="60"/>
        <v>185.34428</v>
      </c>
      <c r="H60" s="11">
        <f t="shared" si="2"/>
        <v>186.34428</v>
      </c>
      <c r="I60" s="11">
        <f t="shared" si="3"/>
        <v>189.34428</v>
      </c>
      <c r="J60" s="11">
        <v>190.34428</v>
      </c>
      <c r="K60">
        <v>1800</v>
      </c>
    </row>
    <row r="61" spans="1:35" x14ac:dyDescent="0.3">
      <c r="A61" t="s">
        <v>66</v>
      </c>
      <c r="C61">
        <v>216.06648000000001</v>
      </c>
      <c r="D61">
        <f t="shared" si="0"/>
        <v>419.99866648320005</v>
      </c>
      <c r="F61" s="11">
        <f t="shared" ref="F61:G61" si="61">G61-1</f>
        <v>210.06648000000001</v>
      </c>
      <c r="G61" s="11">
        <f t="shared" si="61"/>
        <v>211.06648000000001</v>
      </c>
      <c r="H61" s="11">
        <f t="shared" si="2"/>
        <v>212.06648000000001</v>
      </c>
      <c r="I61" s="11">
        <f t="shared" si="3"/>
        <v>215.06648000000001</v>
      </c>
      <c r="J61" s="11">
        <v>216.06648000000001</v>
      </c>
      <c r="K61">
        <v>2000</v>
      </c>
    </row>
    <row r="62" spans="1:35" x14ac:dyDescent="0.3">
      <c r="A62" t="s">
        <v>65</v>
      </c>
      <c r="C62">
        <v>185.19983999999999</v>
      </c>
      <c r="D62">
        <f t="shared" si="0"/>
        <v>359.99885698560001</v>
      </c>
      <c r="F62" s="11">
        <f t="shared" ref="F62:G62" si="62">G62-1</f>
        <v>179.19983999999999</v>
      </c>
      <c r="G62" s="11">
        <f t="shared" si="62"/>
        <v>180.19983999999999</v>
      </c>
      <c r="H62" s="11">
        <f t="shared" si="2"/>
        <v>181.19983999999999</v>
      </c>
      <c r="I62" s="11">
        <f t="shared" si="3"/>
        <v>184.19983999999999</v>
      </c>
      <c r="J62" s="11">
        <v>185.19983999999999</v>
      </c>
      <c r="K62">
        <v>1800</v>
      </c>
      <c r="Z62" t="s">
        <v>401</v>
      </c>
      <c r="AA62" t="s">
        <v>264</v>
      </c>
    </row>
    <row r="63" spans="1:35" x14ac:dyDescent="0.3">
      <c r="A63" t="s">
        <v>67</v>
      </c>
      <c r="C63">
        <v>216.06648000000001</v>
      </c>
      <c r="D63">
        <f t="shared" si="0"/>
        <v>419.99866648320005</v>
      </c>
      <c r="F63" s="11">
        <f t="shared" ref="F63:G63" si="63">G63-1</f>
        <v>210.06648000000001</v>
      </c>
      <c r="G63" s="11">
        <f t="shared" si="63"/>
        <v>211.06648000000001</v>
      </c>
      <c r="H63" s="11">
        <f t="shared" si="2"/>
        <v>212.06648000000001</v>
      </c>
      <c r="I63" s="11">
        <f t="shared" si="3"/>
        <v>215.06648000000001</v>
      </c>
      <c r="J63" s="11">
        <v>216.06648000000001</v>
      </c>
      <c r="K63">
        <v>2000</v>
      </c>
      <c r="Z63" t="s">
        <v>402</v>
      </c>
      <c r="AA63">
        <v>14375</v>
      </c>
      <c r="AB63">
        <v>15200</v>
      </c>
      <c r="AC63">
        <v>240</v>
      </c>
      <c r="AD63">
        <v>311</v>
      </c>
      <c r="AE63">
        <v>314</v>
      </c>
      <c r="AF63">
        <v>1472</v>
      </c>
    </row>
    <row r="64" spans="1:35" x14ac:dyDescent="0.3">
      <c r="A64" t="s">
        <v>46</v>
      </c>
      <c r="C64">
        <v>128.61099999999999</v>
      </c>
      <c r="D64">
        <f t="shared" si="0"/>
        <v>249.99920623999998</v>
      </c>
      <c r="F64" s="11">
        <f t="shared" ref="F64:G64" si="64">G64-1</f>
        <v>122.61099999999999</v>
      </c>
      <c r="G64" s="11">
        <f t="shared" si="64"/>
        <v>123.61099999999999</v>
      </c>
      <c r="H64" s="11">
        <f t="shared" si="2"/>
        <v>124.61099999999999</v>
      </c>
      <c r="I64" s="11">
        <f t="shared" si="3"/>
        <v>127.61099999999999</v>
      </c>
      <c r="J64" s="11">
        <v>128.61099999999999</v>
      </c>
      <c r="K64">
        <v>1800</v>
      </c>
      <c r="Z64" t="s">
        <v>150</v>
      </c>
      <c r="AA64">
        <v>13200</v>
      </c>
      <c r="AB64">
        <v>13925</v>
      </c>
      <c r="AC64">
        <v>236</v>
      </c>
      <c r="AD64">
        <v>304</v>
      </c>
      <c r="AE64">
        <v>314</v>
      </c>
      <c r="AF64">
        <v>1408</v>
      </c>
    </row>
    <row r="65" spans="1:35" x14ac:dyDescent="0.3">
      <c r="A65" t="s">
        <v>100</v>
      </c>
      <c r="C65">
        <v>154.33320000000001</v>
      </c>
      <c r="D65">
        <f t="shared" si="0"/>
        <v>299.99904748800003</v>
      </c>
      <c r="F65" s="11">
        <f t="shared" ref="F65:G65" si="65">G65-1</f>
        <v>148.33320000000001</v>
      </c>
      <c r="G65" s="11">
        <f t="shared" si="65"/>
        <v>149.33320000000001</v>
      </c>
      <c r="H65" s="11">
        <f t="shared" si="2"/>
        <v>150.33320000000001</v>
      </c>
      <c r="I65" s="11">
        <f t="shared" si="3"/>
        <v>153.33320000000001</v>
      </c>
      <c r="J65" s="11">
        <v>154.33320000000001</v>
      </c>
      <c r="K65">
        <v>1800</v>
      </c>
      <c r="Z65" t="s">
        <v>403</v>
      </c>
      <c r="AA65">
        <v>11025</v>
      </c>
      <c r="AB65">
        <v>11650</v>
      </c>
      <c r="AC65">
        <v>233</v>
      </c>
      <c r="AD65">
        <v>290</v>
      </c>
      <c r="AE65">
        <v>314</v>
      </c>
      <c r="AF65">
        <v>1536</v>
      </c>
      <c r="AG65">
        <v>255</v>
      </c>
      <c r="AH65">
        <v>0.42</v>
      </c>
      <c r="AI65">
        <v>4</v>
      </c>
    </row>
    <row r="66" spans="1:35" x14ac:dyDescent="0.3">
      <c r="A66" t="s">
        <v>101</v>
      </c>
      <c r="C66">
        <v>180.05539999999999</v>
      </c>
      <c r="D66">
        <f t="shared" si="0"/>
        <v>349.99888873599997</v>
      </c>
      <c r="F66" s="11">
        <f t="shared" ref="F66:G66" si="66">G66-1</f>
        <v>174.05539999999999</v>
      </c>
      <c r="G66" s="11">
        <f t="shared" si="66"/>
        <v>175.05539999999999</v>
      </c>
      <c r="H66" s="11">
        <f t="shared" si="2"/>
        <v>176.05539999999999</v>
      </c>
      <c r="I66" s="11">
        <f t="shared" si="3"/>
        <v>179.05539999999999</v>
      </c>
      <c r="J66" s="11">
        <v>180.05539999999999</v>
      </c>
      <c r="K66">
        <v>1800</v>
      </c>
      <c r="Z66" t="s">
        <v>151</v>
      </c>
      <c r="AA66">
        <v>9300</v>
      </c>
      <c r="AB66">
        <v>9800</v>
      </c>
      <c r="AC66">
        <v>209</v>
      </c>
      <c r="AD66">
        <v>259</v>
      </c>
      <c r="AE66">
        <v>314</v>
      </c>
      <c r="AF66">
        <v>1088</v>
      </c>
    </row>
    <row r="67" spans="1:35" x14ac:dyDescent="0.3">
      <c r="A67" t="s">
        <v>60</v>
      </c>
      <c r="C67">
        <v>216.06648000000001</v>
      </c>
      <c r="D67">
        <f t="shared" ref="D67:D84" si="67">C67*1.94384</f>
        <v>419.99866648320005</v>
      </c>
      <c r="F67" s="11">
        <f t="shared" ref="F67:G67" si="68">G67-1</f>
        <v>210.06648000000001</v>
      </c>
      <c r="G67" s="11">
        <f t="shared" si="68"/>
        <v>211.06648000000001</v>
      </c>
      <c r="H67" s="11">
        <f t="shared" ref="H67:H83" si="69">J67-4</f>
        <v>212.06648000000001</v>
      </c>
      <c r="I67" s="11">
        <f t="shared" ref="I67:I83" si="70">J67-1</f>
        <v>215.06648000000001</v>
      </c>
      <c r="J67" s="11">
        <v>216.06648000000001</v>
      </c>
      <c r="K67">
        <v>2000</v>
      </c>
      <c r="Z67" t="s">
        <v>62</v>
      </c>
      <c r="AA67">
        <v>8875</v>
      </c>
      <c r="AB67">
        <v>9325</v>
      </c>
      <c r="AC67">
        <v>207</v>
      </c>
      <c r="AD67">
        <v>258</v>
      </c>
      <c r="AE67">
        <v>314</v>
      </c>
      <c r="AF67">
        <v>1024</v>
      </c>
    </row>
    <row r="68" spans="1:35" x14ac:dyDescent="0.3">
      <c r="A68" t="s">
        <v>61</v>
      </c>
      <c r="C68">
        <v>226.35535999999999</v>
      </c>
      <c r="D68">
        <f t="shared" si="67"/>
        <v>439.99860298239997</v>
      </c>
      <c r="F68" s="11">
        <f t="shared" ref="F68:G68" si="71">G68-1</f>
        <v>220.35535999999999</v>
      </c>
      <c r="G68" s="11">
        <f t="shared" si="71"/>
        <v>221.35535999999999</v>
      </c>
      <c r="H68" s="11">
        <f t="shared" si="69"/>
        <v>222.35535999999999</v>
      </c>
      <c r="I68" s="11">
        <f t="shared" si="70"/>
        <v>225.35535999999999</v>
      </c>
      <c r="J68" s="11">
        <v>226.35535999999999</v>
      </c>
      <c r="K68">
        <v>2200</v>
      </c>
      <c r="Z68" t="s">
        <v>152</v>
      </c>
      <c r="AA68">
        <v>6175</v>
      </c>
      <c r="AB68">
        <v>6475</v>
      </c>
      <c r="AC68">
        <v>203</v>
      </c>
      <c r="AD68">
        <v>239</v>
      </c>
      <c r="AE68">
        <v>314</v>
      </c>
      <c r="AF68">
        <v>448</v>
      </c>
    </row>
    <row r="69" spans="1:35" x14ac:dyDescent="0.3">
      <c r="A69" t="s">
        <v>108</v>
      </c>
      <c r="C69">
        <v>118.32212</v>
      </c>
      <c r="D69">
        <f t="shared" si="67"/>
        <v>229.9992697408</v>
      </c>
      <c r="F69" s="11">
        <f t="shared" ref="F69:G69" si="72">G69-1</f>
        <v>112.32212</v>
      </c>
      <c r="G69" s="11">
        <f t="shared" si="72"/>
        <v>113.32212</v>
      </c>
      <c r="H69" s="11">
        <f t="shared" si="69"/>
        <v>114.32212</v>
      </c>
      <c r="I69" s="11">
        <f t="shared" si="70"/>
        <v>117.32212</v>
      </c>
      <c r="J69" s="11">
        <v>118.32212</v>
      </c>
      <c r="K69">
        <v>1800</v>
      </c>
      <c r="Z69" t="s">
        <v>388</v>
      </c>
      <c r="AA69">
        <v>4500</v>
      </c>
      <c r="AB69">
        <v>4700</v>
      </c>
      <c r="AC69">
        <v>191</v>
      </c>
      <c r="AD69">
        <v>216</v>
      </c>
      <c r="AE69">
        <v>314</v>
      </c>
      <c r="AF69">
        <v>1088</v>
      </c>
    </row>
    <row r="70" spans="1:35" x14ac:dyDescent="0.3">
      <c r="A70" t="s">
        <v>107</v>
      </c>
      <c r="C70">
        <v>154.33320000000001</v>
      </c>
      <c r="D70">
        <f t="shared" si="67"/>
        <v>299.99904748800003</v>
      </c>
      <c r="F70" s="11">
        <f t="shared" ref="F70:G70" si="73">G70-1</f>
        <v>148.33320000000001</v>
      </c>
      <c r="G70" s="11">
        <f t="shared" si="73"/>
        <v>149.33320000000001</v>
      </c>
      <c r="H70" s="11">
        <f t="shared" si="69"/>
        <v>150.33320000000001</v>
      </c>
      <c r="I70" s="11">
        <f t="shared" si="70"/>
        <v>153.33320000000001</v>
      </c>
      <c r="J70" s="11">
        <v>154.33320000000001</v>
      </c>
      <c r="K70">
        <v>1800</v>
      </c>
      <c r="Z70" t="s">
        <v>153</v>
      </c>
      <c r="AA70">
        <v>2800</v>
      </c>
      <c r="AB70">
        <v>2900</v>
      </c>
      <c r="AC70">
        <v>165</v>
      </c>
      <c r="AD70">
        <v>180</v>
      </c>
      <c r="AE70">
        <v>314</v>
      </c>
      <c r="AF70">
        <v>384</v>
      </c>
    </row>
    <row r="71" spans="1:35" x14ac:dyDescent="0.3">
      <c r="A71" t="s">
        <v>110</v>
      </c>
      <c r="C71">
        <v>154.33320000000001</v>
      </c>
      <c r="D71">
        <f t="shared" si="67"/>
        <v>299.99904748800003</v>
      </c>
      <c r="F71" s="11">
        <f t="shared" ref="F71:G71" si="74">G71-1</f>
        <v>148.33320000000001</v>
      </c>
      <c r="G71" s="11">
        <f t="shared" si="74"/>
        <v>149.33320000000001</v>
      </c>
      <c r="H71" s="11">
        <f t="shared" si="69"/>
        <v>150.33320000000001</v>
      </c>
      <c r="I71" s="11">
        <f t="shared" si="70"/>
        <v>153.33320000000001</v>
      </c>
      <c r="J71" s="11">
        <v>154.33320000000001</v>
      </c>
      <c r="K71">
        <v>1800</v>
      </c>
      <c r="Z71" t="s">
        <v>202</v>
      </c>
      <c r="AA71">
        <v>2650</v>
      </c>
      <c r="AB71">
        <v>2675</v>
      </c>
      <c r="AC71">
        <v>162</v>
      </c>
      <c r="AD71">
        <v>175</v>
      </c>
      <c r="AE71">
        <v>172</v>
      </c>
      <c r="AF71">
        <v>640</v>
      </c>
    </row>
    <row r="72" spans="1:35" x14ac:dyDescent="0.3">
      <c r="A72" t="s">
        <v>103</v>
      </c>
      <c r="C72">
        <v>190.34428</v>
      </c>
      <c r="D72">
        <f t="shared" si="67"/>
        <v>369.9988252352</v>
      </c>
      <c r="F72" s="11">
        <f t="shared" ref="F72:G72" si="75">G72-1</f>
        <v>184.34428</v>
      </c>
      <c r="G72" s="11">
        <f t="shared" si="75"/>
        <v>185.34428</v>
      </c>
      <c r="H72" s="11">
        <f t="shared" si="69"/>
        <v>186.34428</v>
      </c>
      <c r="I72" s="11">
        <f t="shared" si="70"/>
        <v>189.34428</v>
      </c>
      <c r="J72" s="11">
        <v>190.34428</v>
      </c>
      <c r="K72">
        <v>2000</v>
      </c>
      <c r="Z72" t="s">
        <v>203</v>
      </c>
      <c r="AA72">
        <v>2100</v>
      </c>
      <c r="AB72">
        <v>2150</v>
      </c>
      <c r="AC72">
        <v>153</v>
      </c>
      <c r="AD72">
        <v>152</v>
      </c>
      <c r="AE72">
        <v>164</v>
      </c>
      <c r="AF72">
        <v>64</v>
      </c>
    </row>
    <row r="73" spans="1:35" x14ac:dyDescent="0.3">
      <c r="A73" t="s">
        <v>52</v>
      </c>
      <c r="C73">
        <v>205.77760000000001</v>
      </c>
      <c r="D73">
        <f t="shared" si="67"/>
        <v>399.99872998400002</v>
      </c>
      <c r="F73" s="11">
        <f t="shared" ref="F73:G73" si="76">G73-1</f>
        <v>199.77760000000001</v>
      </c>
      <c r="G73" s="11">
        <f t="shared" si="76"/>
        <v>200.77760000000001</v>
      </c>
      <c r="H73" s="11">
        <f t="shared" si="69"/>
        <v>201.77760000000001</v>
      </c>
      <c r="I73" s="11">
        <f t="shared" si="70"/>
        <v>204.77760000000001</v>
      </c>
      <c r="J73" s="11">
        <v>205.77760000000001</v>
      </c>
      <c r="K73">
        <v>2000</v>
      </c>
      <c r="Z73" t="s">
        <v>406</v>
      </c>
      <c r="AA73">
        <v>2125</v>
      </c>
      <c r="AB73">
        <v>2150</v>
      </c>
      <c r="AC73">
        <v>153</v>
      </c>
      <c r="AD73">
        <v>146</v>
      </c>
      <c r="AE73">
        <v>164</v>
      </c>
      <c r="AF73">
        <v>320</v>
      </c>
    </row>
    <row r="74" spans="1:35" x14ac:dyDescent="0.3">
      <c r="A74" t="s">
        <v>55</v>
      </c>
      <c r="C74">
        <v>216.06648000000001</v>
      </c>
      <c r="D74">
        <f t="shared" si="67"/>
        <v>419.99866648320005</v>
      </c>
      <c r="F74" s="11">
        <f t="shared" ref="F74:G74" si="77">G74-1</f>
        <v>210.06648000000001</v>
      </c>
      <c r="G74" s="11">
        <f t="shared" si="77"/>
        <v>211.06648000000001</v>
      </c>
      <c r="H74" s="11">
        <f t="shared" si="69"/>
        <v>212.06648000000001</v>
      </c>
      <c r="I74" s="11">
        <f t="shared" si="70"/>
        <v>215.06648000000001</v>
      </c>
      <c r="J74" s="11">
        <v>216.06648000000001</v>
      </c>
      <c r="K74">
        <v>2200</v>
      </c>
      <c r="Z74" t="s">
        <v>407</v>
      </c>
      <c r="AA74">
        <v>2125</v>
      </c>
      <c r="AB74">
        <v>2175</v>
      </c>
      <c r="AC74">
        <v>146</v>
      </c>
      <c r="AD74">
        <v>144</v>
      </c>
      <c r="AE74">
        <v>158</v>
      </c>
      <c r="AF74">
        <v>832</v>
      </c>
    </row>
    <row r="75" spans="1:35" x14ac:dyDescent="0.3">
      <c r="A75" t="s">
        <v>51</v>
      </c>
      <c r="C75">
        <v>216.06648000000001</v>
      </c>
      <c r="D75">
        <f t="shared" si="67"/>
        <v>419.99866648320005</v>
      </c>
      <c r="F75" s="11">
        <f t="shared" ref="F75:G75" si="78">G75-1</f>
        <v>210.06648000000001</v>
      </c>
      <c r="G75" s="11">
        <f t="shared" si="78"/>
        <v>211.06648000000001</v>
      </c>
      <c r="H75" s="11">
        <f t="shared" si="69"/>
        <v>212.06648000000001</v>
      </c>
      <c r="I75" s="11">
        <f t="shared" si="70"/>
        <v>215.06648000000001</v>
      </c>
      <c r="J75" s="11">
        <v>216.06648000000001</v>
      </c>
      <c r="K75">
        <v>2200</v>
      </c>
      <c r="Z75" t="s">
        <v>405</v>
      </c>
      <c r="AA75">
        <v>1650</v>
      </c>
      <c r="AB75">
        <v>1650</v>
      </c>
      <c r="AC75">
        <v>138</v>
      </c>
      <c r="AD75">
        <v>133</v>
      </c>
      <c r="AE75">
        <v>146</v>
      </c>
      <c r="AF75">
        <v>640</v>
      </c>
    </row>
    <row r="76" spans="1:35" x14ac:dyDescent="0.3">
      <c r="A76" t="s">
        <v>44</v>
      </c>
      <c r="C76">
        <v>205.77760000000001</v>
      </c>
      <c r="D76">
        <f t="shared" si="67"/>
        <v>399.99872998400002</v>
      </c>
      <c r="F76" s="11">
        <f t="shared" ref="F76:G76" si="79">G76-1</f>
        <v>199.77760000000001</v>
      </c>
      <c r="G76" s="11">
        <f t="shared" si="79"/>
        <v>200.77760000000001</v>
      </c>
      <c r="H76" s="11">
        <f t="shared" si="69"/>
        <v>201.77760000000001</v>
      </c>
      <c r="I76" s="11">
        <f t="shared" si="70"/>
        <v>204.77760000000001</v>
      </c>
      <c r="J76" s="11">
        <v>205.77760000000001</v>
      </c>
      <c r="K76">
        <v>2000</v>
      </c>
    </row>
    <row r="77" spans="1:35" x14ac:dyDescent="0.3">
      <c r="A77" t="s">
        <v>57</v>
      </c>
      <c r="C77">
        <v>216.06648000000001</v>
      </c>
      <c r="D77">
        <f t="shared" si="67"/>
        <v>419.99866648320005</v>
      </c>
      <c r="F77" s="11">
        <f t="shared" ref="F77:G77" si="80">G77-1</f>
        <v>210.06648000000001</v>
      </c>
      <c r="G77" s="11">
        <f t="shared" si="80"/>
        <v>211.06648000000001</v>
      </c>
      <c r="H77" s="11">
        <f t="shared" si="69"/>
        <v>212.06648000000001</v>
      </c>
      <c r="I77" s="11">
        <f t="shared" si="70"/>
        <v>215.06648000000001</v>
      </c>
      <c r="J77" s="11">
        <v>216.06648000000001</v>
      </c>
      <c r="K77">
        <v>2200</v>
      </c>
    </row>
    <row r="78" spans="1:35" x14ac:dyDescent="0.3">
      <c r="A78" t="s">
        <v>58</v>
      </c>
      <c r="C78">
        <v>216.06648000000001</v>
      </c>
      <c r="D78">
        <f t="shared" si="67"/>
        <v>419.99866648320005</v>
      </c>
      <c r="F78" s="11">
        <f t="shared" ref="F78:G78" si="81">G78-1</f>
        <v>210.06648000000001</v>
      </c>
      <c r="G78" s="11">
        <f t="shared" si="81"/>
        <v>211.06648000000001</v>
      </c>
      <c r="H78" s="11">
        <f t="shared" si="69"/>
        <v>212.06648000000001</v>
      </c>
      <c r="I78" s="11">
        <f t="shared" si="70"/>
        <v>215.06648000000001</v>
      </c>
      <c r="J78" s="11">
        <v>216.06648000000001</v>
      </c>
      <c r="K78">
        <v>22000</v>
      </c>
    </row>
    <row r="79" spans="1:35" x14ac:dyDescent="0.3">
      <c r="A79" t="s">
        <v>52</v>
      </c>
      <c r="C79">
        <v>190.34428</v>
      </c>
      <c r="D79">
        <f t="shared" si="67"/>
        <v>369.9988252352</v>
      </c>
      <c r="F79" s="11">
        <f t="shared" ref="F79:G79" si="82">G79-1</f>
        <v>184.34428</v>
      </c>
      <c r="G79" s="11">
        <f t="shared" si="82"/>
        <v>185.34428</v>
      </c>
      <c r="H79" s="11">
        <f t="shared" si="69"/>
        <v>186.34428</v>
      </c>
      <c r="I79" s="11">
        <f t="shared" si="70"/>
        <v>189.34428</v>
      </c>
      <c r="J79" s="11">
        <v>190.34428</v>
      </c>
      <c r="K79">
        <v>1800</v>
      </c>
      <c r="Z79" t="s">
        <v>404</v>
      </c>
      <c r="AA79" t="s">
        <v>246</v>
      </c>
    </row>
    <row r="80" spans="1:35" x14ac:dyDescent="0.3">
      <c r="A80" t="s">
        <v>56</v>
      </c>
      <c r="C80">
        <v>216.06648000000001</v>
      </c>
      <c r="D80">
        <f t="shared" si="67"/>
        <v>419.99866648320005</v>
      </c>
      <c r="F80" s="11">
        <f t="shared" ref="F80:G80" si="83">G80-1</f>
        <v>210.06648000000001</v>
      </c>
      <c r="G80" s="11">
        <f t="shared" si="83"/>
        <v>211.06648000000001</v>
      </c>
      <c r="H80" s="11">
        <f t="shared" si="69"/>
        <v>212.06648000000001</v>
      </c>
      <c r="I80" s="11">
        <f t="shared" si="70"/>
        <v>215.06648000000001</v>
      </c>
      <c r="J80" s="11">
        <v>216.06648000000001</v>
      </c>
      <c r="K80">
        <v>2200</v>
      </c>
      <c r="Z80" t="s">
        <v>388</v>
      </c>
      <c r="AA80">
        <v>4375</v>
      </c>
      <c r="AB80">
        <v>4625</v>
      </c>
      <c r="AC80">
        <v>201</v>
      </c>
      <c r="AD80">
        <v>231</v>
      </c>
      <c r="AE80">
        <v>324</v>
      </c>
      <c r="AF80">
        <v>1088</v>
      </c>
    </row>
    <row r="81" spans="1:34" x14ac:dyDescent="0.3">
      <c r="A81" t="s">
        <v>105</v>
      </c>
      <c r="C81">
        <v>216.06648000000001</v>
      </c>
      <c r="D81">
        <f t="shared" si="67"/>
        <v>419.99866648320005</v>
      </c>
      <c r="F81" s="11">
        <f t="shared" ref="F81:G81" si="84">G81-1</f>
        <v>210.06648000000001</v>
      </c>
      <c r="G81" s="11">
        <f t="shared" si="84"/>
        <v>211.06648000000001</v>
      </c>
      <c r="H81" s="11">
        <f t="shared" si="69"/>
        <v>212.06648000000001</v>
      </c>
      <c r="I81" s="11">
        <f t="shared" si="70"/>
        <v>215.06648000000001</v>
      </c>
      <c r="J81" s="11">
        <v>216.06648000000001</v>
      </c>
      <c r="K81">
        <v>2200</v>
      </c>
      <c r="Z81" t="s">
        <v>153</v>
      </c>
      <c r="AA81">
        <v>3025</v>
      </c>
      <c r="AB81">
        <v>3175</v>
      </c>
      <c r="AC81">
        <v>184</v>
      </c>
      <c r="AD81">
        <v>201</v>
      </c>
      <c r="AE81">
        <v>200</v>
      </c>
      <c r="AF81">
        <v>576</v>
      </c>
    </row>
    <row r="82" spans="1:34" x14ac:dyDescent="0.3">
      <c r="A82" t="s">
        <v>49</v>
      </c>
      <c r="C82">
        <v>226.35535999999999</v>
      </c>
      <c r="D82">
        <f t="shared" si="67"/>
        <v>439.99860298239997</v>
      </c>
      <c r="F82" s="11">
        <f t="shared" ref="F82:G82" si="85">G82-1</f>
        <v>220.35535999999999</v>
      </c>
      <c r="G82" s="11">
        <f t="shared" si="85"/>
        <v>221.35535999999999</v>
      </c>
      <c r="H82" s="11">
        <f t="shared" si="69"/>
        <v>222.35535999999999</v>
      </c>
      <c r="I82" s="11">
        <f t="shared" si="70"/>
        <v>225.35535999999999</v>
      </c>
      <c r="J82" s="11">
        <v>226.35535999999999</v>
      </c>
      <c r="K82">
        <v>2200</v>
      </c>
      <c r="Z82" t="s">
        <v>202</v>
      </c>
      <c r="AA82">
        <v>2500</v>
      </c>
      <c r="AB82">
        <v>2600</v>
      </c>
      <c r="AC82">
        <v>173</v>
      </c>
      <c r="AD82">
        <v>190</v>
      </c>
      <c r="AE82">
        <v>180</v>
      </c>
      <c r="AF82">
        <v>256</v>
      </c>
    </row>
    <row r="83" spans="1:34" x14ac:dyDescent="0.3">
      <c r="A83" t="s">
        <v>50</v>
      </c>
      <c r="C83">
        <v>226.35535999999999</v>
      </c>
      <c r="D83">
        <f t="shared" si="67"/>
        <v>439.99860298239997</v>
      </c>
      <c r="F83" s="11">
        <f t="shared" ref="F83:G83" si="86">G83-1</f>
        <v>220.35535999999999</v>
      </c>
      <c r="G83" s="11">
        <f t="shared" si="86"/>
        <v>221.35535999999999</v>
      </c>
      <c r="H83" s="11">
        <f t="shared" si="69"/>
        <v>222.35535999999999</v>
      </c>
      <c r="I83" s="11">
        <f t="shared" si="70"/>
        <v>225.35535999999999</v>
      </c>
      <c r="J83" s="11">
        <v>226.35535999999999</v>
      </c>
      <c r="K83">
        <v>2200</v>
      </c>
      <c r="Z83" t="s">
        <v>203</v>
      </c>
      <c r="AA83">
        <v>2125</v>
      </c>
      <c r="AB83">
        <v>2200</v>
      </c>
      <c r="AC83">
        <v>136</v>
      </c>
      <c r="AD83">
        <v>141</v>
      </c>
      <c r="AE83">
        <v>146</v>
      </c>
      <c r="AF83">
        <v>128</v>
      </c>
    </row>
    <row r="84" spans="1:34" x14ac:dyDescent="0.3">
      <c r="C84">
        <v>0</v>
      </c>
      <c r="D84">
        <f t="shared" si="67"/>
        <v>0</v>
      </c>
      <c r="G84" s="11">
        <v>0</v>
      </c>
      <c r="H84" s="11">
        <v>0</v>
      </c>
      <c r="I84" s="11">
        <v>0</v>
      </c>
      <c r="J84" s="11">
        <v>0</v>
      </c>
      <c r="Z84" t="s">
        <v>390</v>
      </c>
      <c r="AA84">
        <v>2125</v>
      </c>
      <c r="AB84">
        <v>2200</v>
      </c>
      <c r="AC84">
        <v>134</v>
      </c>
      <c r="AD84">
        <v>131</v>
      </c>
      <c r="AE84">
        <v>140</v>
      </c>
    </row>
    <row r="85" spans="1:34" x14ac:dyDescent="0.3">
      <c r="Z85" t="s">
        <v>405</v>
      </c>
      <c r="AA85">
        <v>1550</v>
      </c>
      <c r="AB85">
        <v>1575</v>
      </c>
      <c r="AC85">
        <v>126</v>
      </c>
      <c r="AD85">
        <v>118</v>
      </c>
      <c r="AE85">
        <v>132</v>
      </c>
    </row>
    <row r="87" spans="1:34" x14ac:dyDescent="0.3">
      <c r="B87" t="s">
        <v>245</v>
      </c>
      <c r="C87" t="s">
        <v>246</v>
      </c>
      <c r="D87" t="s">
        <v>247</v>
      </c>
      <c r="E87" t="s">
        <v>248</v>
      </c>
      <c r="Z87" t="s">
        <v>408</v>
      </c>
      <c r="AA87" t="s">
        <v>265</v>
      </c>
    </row>
    <row r="88" spans="1:34" x14ac:dyDescent="0.3">
      <c r="A88" t="s">
        <v>249</v>
      </c>
      <c r="B88">
        <v>453</v>
      </c>
      <c r="C88">
        <v>447</v>
      </c>
      <c r="D88">
        <v>470</v>
      </c>
      <c r="E88">
        <v>482</v>
      </c>
      <c r="F88" t="s">
        <v>261</v>
      </c>
      <c r="Z88" t="s">
        <v>153</v>
      </c>
      <c r="AA88">
        <v>3175</v>
      </c>
      <c r="AB88">
        <v>3300</v>
      </c>
      <c r="AC88">
        <v>189</v>
      </c>
      <c r="AD88">
        <v>204</v>
      </c>
      <c r="AE88">
        <v>320</v>
      </c>
      <c r="AF88">
        <v>512</v>
      </c>
    </row>
    <row r="89" spans="1:34" x14ac:dyDescent="0.3">
      <c r="B89">
        <v>340</v>
      </c>
      <c r="C89">
        <v>300</v>
      </c>
      <c r="Z89" t="s">
        <v>202</v>
      </c>
      <c r="AA89">
        <v>2625</v>
      </c>
      <c r="AB89">
        <v>2675</v>
      </c>
      <c r="AC89">
        <v>160</v>
      </c>
      <c r="AD89">
        <v>174</v>
      </c>
      <c r="AE89">
        <v>172</v>
      </c>
      <c r="AF89">
        <v>640</v>
      </c>
    </row>
    <row r="90" spans="1:34" x14ac:dyDescent="0.3">
      <c r="A90" t="s">
        <v>250</v>
      </c>
      <c r="C90">
        <v>290</v>
      </c>
      <c r="Z90" t="s">
        <v>203</v>
      </c>
      <c r="AA90">
        <v>2100</v>
      </c>
      <c r="AB90">
        <v>2150</v>
      </c>
      <c r="AC90">
        <v>159</v>
      </c>
      <c r="AD90">
        <v>158</v>
      </c>
      <c r="AE90">
        <v>168</v>
      </c>
      <c r="AF90">
        <v>128</v>
      </c>
    </row>
    <row r="91" spans="1:34" x14ac:dyDescent="0.3">
      <c r="A91" t="s">
        <v>251</v>
      </c>
      <c r="C91">
        <v>280</v>
      </c>
      <c r="Z91" t="s">
        <v>390</v>
      </c>
      <c r="AA91">
        <v>2150</v>
      </c>
      <c r="AB91">
        <v>2200</v>
      </c>
      <c r="AC91">
        <v>151</v>
      </c>
      <c r="AD91">
        <v>148</v>
      </c>
      <c r="AE91">
        <v>158</v>
      </c>
      <c r="AF91">
        <v>64</v>
      </c>
    </row>
    <row r="92" spans="1:34" x14ac:dyDescent="0.3">
      <c r="Z92" t="s">
        <v>204</v>
      </c>
      <c r="AA92">
        <v>21525</v>
      </c>
      <c r="AB92">
        <v>2175</v>
      </c>
      <c r="AC92">
        <v>153</v>
      </c>
      <c r="AD92">
        <v>143</v>
      </c>
      <c r="AE92">
        <v>156</v>
      </c>
      <c r="AF92">
        <v>0</v>
      </c>
    </row>
    <row r="93" spans="1:34" x14ac:dyDescent="0.3">
      <c r="Z93" t="s">
        <v>405</v>
      </c>
      <c r="AA93">
        <v>1600</v>
      </c>
      <c r="AB93">
        <v>1625</v>
      </c>
      <c r="AC93">
        <v>137</v>
      </c>
      <c r="AD93">
        <v>131</v>
      </c>
      <c r="AE93">
        <v>144</v>
      </c>
      <c r="AF93">
        <v>768</v>
      </c>
    </row>
    <row r="95" spans="1:34" x14ac:dyDescent="0.3">
      <c r="Z95" t="s">
        <v>409</v>
      </c>
      <c r="AA95" t="s">
        <v>264</v>
      </c>
      <c r="AB95">
        <v>1400</v>
      </c>
    </row>
    <row r="96" spans="1:34" x14ac:dyDescent="0.3">
      <c r="Z96" t="s">
        <v>152</v>
      </c>
      <c r="AA96">
        <v>6175</v>
      </c>
      <c r="AB96">
        <v>6375</v>
      </c>
      <c r="AC96">
        <v>226</v>
      </c>
      <c r="AD96">
        <v>267</v>
      </c>
      <c r="AE96">
        <v>314</v>
      </c>
      <c r="AF96">
        <v>704</v>
      </c>
      <c r="AG96">
        <v>247</v>
      </c>
      <c r="AH96">
        <v>18</v>
      </c>
    </row>
    <row r="97" spans="1:34" x14ac:dyDescent="0.3">
      <c r="A97" t="s">
        <v>252</v>
      </c>
      <c r="B97" t="s">
        <v>250</v>
      </c>
      <c r="C97" t="s">
        <v>255</v>
      </c>
      <c r="E97">
        <v>290</v>
      </c>
      <c r="Z97" t="s">
        <v>388</v>
      </c>
      <c r="AA97">
        <v>4675</v>
      </c>
      <c r="AB97">
        <v>4900</v>
      </c>
      <c r="AC97">
        <v>219</v>
      </c>
      <c r="AD97">
        <v>250</v>
      </c>
      <c r="AE97">
        <v>314</v>
      </c>
      <c r="AF97">
        <v>1472</v>
      </c>
      <c r="AG97">
        <v>314</v>
      </c>
      <c r="AH97">
        <v>18</v>
      </c>
    </row>
    <row r="98" spans="1:34" x14ac:dyDescent="0.3">
      <c r="C98" t="s">
        <v>256</v>
      </c>
      <c r="E98">
        <v>280</v>
      </c>
      <c r="Z98" t="s">
        <v>153</v>
      </c>
      <c r="AA98">
        <v>3100</v>
      </c>
      <c r="AB98">
        <v>3225</v>
      </c>
      <c r="AC98">
        <v>191</v>
      </c>
      <c r="AD98">
        <v>204</v>
      </c>
      <c r="AE98">
        <v>314</v>
      </c>
      <c r="AF98">
        <v>896</v>
      </c>
    </row>
    <row r="99" spans="1:34" x14ac:dyDescent="0.3">
      <c r="C99" t="s">
        <v>257</v>
      </c>
      <c r="E99">
        <v>220</v>
      </c>
      <c r="Z99" t="s">
        <v>202</v>
      </c>
      <c r="AA99">
        <v>2300</v>
      </c>
      <c r="AB99">
        <v>2375</v>
      </c>
      <c r="AC99">
        <v>173</v>
      </c>
      <c r="AD99">
        <v>183</v>
      </c>
      <c r="AE99">
        <v>184</v>
      </c>
      <c r="AF99">
        <v>576</v>
      </c>
    </row>
    <row r="100" spans="1:34" x14ac:dyDescent="0.3">
      <c r="B100" t="s">
        <v>249</v>
      </c>
      <c r="C100" t="s">
        <v>253</v>
      </c>
      <c r="E100">
        <v>300</v>
      </c>
      <c r="Z100" t="s">
        <v>203</v>
      </c>
      <c r="AA100">
        <v>2125</v>
      </c>
      <c r="AB100">
        <v>2200</v>
      </c>
      <c r="AC100">
        <v>162</v>
      </c>
      <c r="AD100">
        <v>161</v>
      </c>
      <c r="AE100">
        <v>170</v>
      </c>
      <c r="AF100">
        <v>128</v>
      </c>
    </row>
    <row r="101" spans="1:34" x14ac:dyDescent="0.3">
      <c r="B101" t="s">
        <v>251</v>
      </c>
      <c r="C101" t="s">
        <v>254</v>
      </c>
      <c r="E101">
        <v>280</v>
      </c>
      <c r="Z101" t="s">
        <v>390</v>
      </c>
      <c r="AA101">
        <v>2150</v>
      </c>
      <c r="AB101">
        <v>2200</v>
      </c>
      <c r="AC101">
        <v>163</v>
      </c>
      <c r="AD101">
        <v>160</v>
      </c>
      <c r="AE101">
        <v>172</v>
      </c>
      <c r="AF101">
        <v>64</v>
      </c>
    </row>
    <row r="102" spans="1:34" x14ac:dyDescent="0.3">
      <c r="Z102" t="s">
        <v>204</v>
      </c>
      <c r="AA102">
        <v>2175</v>
      </c>
      <c r="AB102">
        <v>2225</v>
      </c>
      <c r="AC102">
        <v>163</v>
      </c>
      <c r="AD102">
        <v>156</v>
      </c>
      <c r="AE102">
        <v>168</v>
      </c>
      <c r="AF102">
        <v>704</v>
      </c>
    </row>
    <row r="103" spans="1:34" x14ac:dyDescent="0.3">
      <c r="Z103" t="s">
        <v>405</v>
      </c>
      <c r="AA103">
        <v>1600</v>
      </c>
      <c r="AB103">
        <v>1625</v>
      </c>
      <c r="AC103">
        <v>147</v>
      </c>
      <c r="AD103">
        <v>140</v>
      </c>
      <c r="AE103">
        <v>152</v>
      </c>
      <c r="AF103">
        <v>704</v>
      </c>
    </row>
    <row r="104" spans="1:34" x14ac:dyDescent="0.3">
      <c r="A104" t="s">
        <v>245</v>
      </c>
      <c r="B104" t="s">
        <v>260</v>
      </c>
      <c r="C104" s="12" t="s">
        <v>258</v>
      </c>
    </row>
    <row r="105" spans="1:34" x14ac:dyDescent="0.3">
      <c r="C105" s="12" t="s">
        <v>259</v>
      </c>
    </row>
    <row r="106" spans="1:34" x14ac:dyDescent="0.3">
      <c r="B106" t="s">
        <v>250</v>
      </c>
      <c r="C106" t="s">
        <v>262</v>
      </c>
      <c r="AA106" t="s">
        <v>410</v>
      </c>
      <c r="AB106" t="s">
        <v>264</v>
      </c>
    </row>
    <row r="107" spans="1:34" x14ac:dyDescent="0.3">
      <c r="B107" t="s">
        <v>249</v>
      </c>
      <c r="Z107" t="s">
        <v>150</v>
      </c>
      <c r="AA107">
        <v>12300</v>
      </c>
      <c r="AB107">
        <v>13000</v>
      </c>
      <c r="AC107">
        <v>300</v>
      </c>
      <c r="AD107">
        <v>373</v>
      </c>
      <c r="AE107">
        <v>362</v>
      </c>
      <c r="AF107">
        <v>2048</v>
      </c>
    </row>
    <row r="108" spans="1:34" x14ac:dyDescent="0.3">
      <c r="Z108" t="s">
        <v>403</v>
      </c>
      <c r="AA108">
        <v>10550</v>
      </c>
      <c r="AB108">
        <v>11125</v>
      </c>
      <c r="AC108">
        <v>325</v>
      </c>
      <c r="AD108">
        <v>260</v>
      </c>
      <c r="AE108">
        <v>320</v>
      </c>
      <c r="AF108">
        <v>704</v>
      </c>
    </row>
    <row r="109" spans="1:34" x14ac:dyDescent="0.3">
      <c r="Z109" t="s">
        <v>151</v>
      </c>
      <c r="AA109">
        <v>10125</v>
      </c>
      <c r="AB109">
        <v>10675</v>
      </c>
      <c r="AC109">
        <v>240</v>
      </c>
      <c r="AD109">
        <v>293</v>
      </c>
      <c r="AE109">
        <v>320</v>
      </c>
      <c r="AF109">
        <v>384</v>
      </c>
    </row>
    <row r="110" spans="1:34" x14ac:dyDescent="0.3">
      <c r="Z110" t="s">
        <v>62</v>
      </c>
      <c r="AA110">
        <v>10025</v>
      </c>
      <c r="AB110">
        <v>10575</v>
      </c>
      <c r="AC110">
        <v>229</v>
      </c>
      <c r="AD110">
        <v>279</v>
      </c>
      <c r="AE110">
        <v>320</v>
      </c>
      <c r="AF110">
        <v>192</v>
      </c>
    </row>
    <row r="111" spans="1:34" x14ac:dyDescent="0.3">
      <c r="Z111" t="s">
        <v>152</v>
      </c>
      <c r="AA111">
        <v>7250</v>
      </c>
      <c r="AB111">
        <v>7650</v>
      </c>
      <c r="AC111">
        <v>219</v>
      </c>
      <c r="AD111">
        <v>263</v>
      </c>
      <c r="AE111">
        <v>320</v>
      </c>
      <c r="AF111">
        <v>1088</v>
      </c>
    </row>
    <row r="112" spans="1:34" x14ac:dyDescent="0.3">
      <c r="Z112" t="s">
        <v>388</v>
      </c>
      <c r="AA112">
        <v>5800</v>
      </c>
      <c r="AB112">
        <v>6100</v>
      </c>
      <c r="AC112">
        <v>199</v>
      </c>
      <c r="AD112">
        <v>231</v>
      </c>
      <c r="AE112">
        <v>320</v>
      </c>
      <c r="AF112">
        <v>1280</v>
      </c>
    </row>
    <row r="113" spans="26:32" x14ac:dyDescent="0.3">
      <c r="Z113" t="s">
        <v>153</v>
      </c>
      <c r="AA113">
        <v>3775</v>
      </c>
      <c r="AB113">
        <v>3950</v>
      </c>
      <c r="AC113">
        <v>199</v>
      </c>
      <c r="AD113">
        <v>210</v>
      </c>
      <c r="AE113">
        <v>214</v>
      </c>
      <c r="AF113">
        <v>1280</v>
      </c>
    </row>
    <row r="114" spans="26:32" x14ac:dyDescent="0.3">
      <c r="Z114" t="s">
        <v>202</v>
      </c>
      <c r="AA114">
        <v>2900</v>
      </c>
      <c r="AB114">
        <v>3025</v>
      </c>
      <c r="AC114">
        <v>202</v>
      </c>
      <c r="AD114">
        <v>222</v>
      </c>
      <c r="AE114">
        <v>216</v>
      </c>
      <c r="AF114">
        <v>1088</v>
      </c>
    </row>
    <row r="115" spans="26:32" x14ac:dyDescent="0.3">
      <c r="Z115" t="s">
        <v>411</v>
      </c>
      <c r="AA115">
        <v>2200</v>
      </c>
      <c r="AB115">
        <v>2250</v>
      </c>
      <c r="AC115">
        <v>181</v>
      </c>
      <c r="AD115">
        <v>185</v>
      </c>
      <c r="AE115">
        <v>192</v>
      </c>
      <c r="AF115">
        <v>256</v>
      </c>
    </row>
    <row r="116" spans="26:32" x14ac:dyDescent="0.3">
      <c r="Z116" t="s">
        <v>412</v>
      </c>
      <c r="AA116">
        <v>2150</v>
      </c>
      <c r="AB116">
        <v>2200</v>
      </c>
      <c r="AC116">
        <v>159</v>
      </c>
      <c r="AD116">
        <v>156</v>
      </c>
      <c r="AE116">
        <v>164</v>
      </c>
      <c r="AF116">
        <v>128</v>
      </c>
    </row>
    <row r="117" spans="26:32" x14ac:dyDescent="0.3">
      <c r="Z117" t="s">
        <v>204</v>
      </c>
      <c r="AA117">
        <v>2150</v>
      </c>
      <c r="AB117">
        <v>2200</v>
      </c>
      <c r="AC117">
        <v>152</v>
      </c>
      <c r="AD117">
        <v>150</v>
      </c>
      <c r="AE117">
        <v>160</v>
      </c>
      <c r="AF117">
        <v>448</v>
      </c>
    </row>
    <row r="118" spans="26:32" x14ac:dyDescent="0.3">
      <c r="Z118" t="s">
        <v>405</v>
      </c>
      <c r="AA118">
        <v>1575</v>
      </c>
      <c r="AB118">
        <v>1600</v>
      </c>
      <c r="AC118">
        <v>133</v>
      </c>
      <c r="AD118">
        <v>127</v>
      </c>
      <c r="AE118">
        <v>140</v>
      </c>
      <c r="AF118">
        <v>768</v>
      </c>
    </row>
    <row r="120" spans="26:32" x14ac:dyDescent="0.3">
      <c r="AA120" t="s">
        <v>413</v>
      </c>
      <c r="AB120" t="s">
        <v>414</v>
      </c>
    </row>
    <row r="121" spans="26:32" x14ac:dyDescent="0.3">
      <c r="Z121" t="s">
        <v>143</v>
      </c>
      <c r="AA121">
        <v>19525</v>
      </c>
      <c r="AC121">
        <v>240</v>
      </c>
      <c r="AD121">
        <v>348</v>
      </c>
      <c r="AE121">
        <v>330</v>
      </c>
      <c r="AF121">
        <v>1600</v>
      </c>
    </row>
    <row r="122" spans="26:32" x14ac:dyDescent="0.3">
      <c r="Z122" t="s">
        <v>402</v>
      </c>
      <c r="AA122">
        <v>16425</v>
      </c>
      <c r="AC122">
        <v>251</v>
      </c>
      <c r="AD122">
        <v>345</v>
      </c>
      <c r="AE122">
        <v>330</v>
      </c>
      <c r="AF122">
        <v>1344</v>
      </c>
    </row>
    <row r="123" spans="26:32" x14ac:dyDescent="0.3">
      <c r="Z123" t="s">
        <v>150</v>
      </c>
      <c r="AA123">
        <v>15200</v>
      </c>
      <c r="AC123">
        <v>249</v>
      </c>
      <c r="AD123">
        <v>332</v>
      </c>
      <c r="AE123">
        <v>320</v>
      </c>
      <c r="AF123">
        <v>1600</v>
      </c>
    </row>
    <row r="127" spans="26:32" x14ac:dyDescent="0.3">
      <c r="Z127" t="s">
        <v>415</v>
      </c>
      <c r="AA127" t="s">
        <v>416</v>
      </c>
      <c r="AB127">
        <v>145</v>
      </c>
    </row>
    <row r="129" spans="26:34" x14ac:dyDescent="0.3">
      <c r="Z129" t="s">
        <v>143</v>
      </c>
      <c r="AA129">
        <v>16950</v>
      </c>
      <c r="AB129">
        <v>17950</v>
      </c>
      <c r="AC129">
        <v>249</v>
      </c>
      <c r="AD129">
        <v>346</v>
      </c>
      <c r="AE129">
        <v>330</v>
      </c>
      <c r="AF129">
        <v>1472</v>
      </c>
    </row>
    <row r="130" spans="26:34" x14ac:dyDescent="0.3">
      <c r="Z130" t="s">
        <v>402</v>
      </c>
      <c r="AA130">
        <v>14400</v>
      </c>
      <c r="AB130">
        <v>15225</v>
      </c>
      <c r="AC130">
        <v>251</v>
      </c>
      <c r="AD130">
        <v>328</v>
      </c>
      <c r="AE130">
        <v>318</v>
      </c>
      <c r="AF130">
        <v>1216</v>
      </c>
      <c r="AG130">
        <v>265</v>
      </c>
      <c r="AH130">
        <v>2</v>
      </c>
    </row>
    <row r="131" spans="26:34" x14ac:dyDescent="0.3">
      <c r="Z131" t="s">
        <v>150</v>
      </c>
      <c r="AA131">
        <v>13550</v>
      </c>
      <c r="AB131">
        <v>14350</v>
      </c>
      <c r="AC131">
        <v>249</v>
      </c>
      <c r="AD131">
        <v>321</v>
      </c>
      <c r="AE131">
        <v>314</v>
      </c>
      <c r="AF131">
        <v>1408</v>
      </c>
      <c r="AG131">
        <v>265</v>
      </c>
      <c r="AH131">
        <v>9</v>
      </c>
    </row>
    <row r="132" spans="26:34" x14ac:dyDescent="0.3">
      <c r="Z132" t="s">
        <v>403</v>
      </c>
      <c r="AA132">
        <v>11175</v>
      </c>
      <c r="AB132">
        <v>11850</v>
      </c>
      <c r="AC132">
        <v>248</v>
      </c>
      <c r="AD132">
        <v>311</v>
      </c>
      <c r="AE132">
        <v>314</v>
      </c>
      <c r="AF132">
        <v>2048</v>
      </c>
    </row>
    <row r="133" spans="26:34" x14ac:dyDescent="0.3">
      <c r="Z133" t="s">
        <v>151</v>
      </c>
      <c r="AA133">
        <v>8625</v>
      </c>
      <c r="AB133">
        <v>9100</v>
      </c>
      <c r="AC133">
        <v>252</v>
      </c>
      <c r="AD133">
        <v>302</v>
      </c>
      <c r="AE133">
        <v>314</v>
      </c>
      <c r="AF133">
        <v>2496</v>
      </c>
    </row>
    <row r="134" spans="26:34" x14ac:dyDescent="0.3">
      <c r="Z134" t="s">
        <v>62</v>
      </c>
      <c r="AA134">
        <v>7950</v>
      </c>
      <c r="AB134">
        <v>8400</v>
      </c>
      <c r="AC134">
        <v>252</v>
      </c>
      <c r="AD134">
        <v>303</v>
      </c>
      <c r="AE134">
        <v>314</v>
      </c>
      <c r="AF134">
        <v>2176</v>
      </c>
    </row>
    <row r="135" spans="26:34" x14ac:dyDescent="0.3">
      <c r="Z135" t="s">
        <v>152</v>
      </c>
      <c r="AA135">
        <v>6150</v>
      </c>
      <c r="AB135">
        <v>6450</v>
      </c>
      <c r="AC135">
        <v>210</v>
      </c>
      <c r="AD135">
        <v>240</v>
      </c>
      <c r="AE135">
        <v>314</v>
      </c>
      <c r="AF135">
        <v>448</v>
      </c>
    </row>
    <row r="136" spans="26:34" x14ac:dyDescent="0.3">
      <c r="Z136" t="s">
        <v>388</v>
      </c>
      <c r="AA136">
        <v>4450</v>
      </c>
      <c r="AB136">
        <v>4675</v>
      </c>
      <c r="AC136">
        <v>189</v>
      </c>
      <c r="AD136">
        <v>213</v>
      </c>
      <c r="AE136">
        <v>314</v>
      </c>
      <c r="AF136">
        <v>1472</v>
      </c>
    </row>
    <row r="137" spans="26:34" x14ac:dyDescent="0.3">
      <c r="Z137" t="s">
        <v>153</v>
      </c>
      <c r="AA137">
        <v>2975</v>
      </c>
      <c r="AB137">
        <v>3125</v>
      </c>
      <c r="AC137">
        <v>192</v>
      </c>
      <c r="AD137">
        <v>205</v>
      </c>
      <c r="AE137">
        <v>314</v>
      </c>
      <c r="AF137">
        <v>1856</v>
      </c>
    </row>
    <row r="138" spans="26:34" x14ac:dyDescent="0.3">
      <c r="Z138" t="s">
        <v>202</v>
      </c>
      <c r="AA138">
        <v>2125</v>
      </c>
      <c r="AB138">
        <v>2175</v>
      </c>
      <c r="AC138">
        <v>188</v>
      </c>
      <c r="AD138">
        <v>202</v>
      </c>
      <c r="AE138">
        <v>202</v>
      </c>
      <c r="AF138">
        <v>128</v>
      </c>
    </row>
    <row r="139" spans="26:34" x14ac:dyDescent="0.3">
      <c r="Z139" t="s">
        <v>203</v>
      </c>
      <c r="AA139">
        <v>2150</v>
      </c>
      <c r="AB139">
        <v>2200</v>
      </c>
      <c r="AC139">
        <v>174</v>
      </c>
      <c r="AD139">
        <v>175</v>
      </c>
      <c r="AE139">
        <v>186</v>
      </c>
      <c r="AF139">
        <v>384</v>
      </c>
    </row>
    <row r="140" spans="26:34" x14ac:dyDescent="0.3">
      <c r="Z140" t="s">
        <v>390</v>
      </c>
      <c r="AA140">
        <v>2175</v>
      </c>
      <c r="AB140">
        <v>2225</v>
      </c>
      <c r="AC140">
        <v>168</v>
      </c>
      <c r="AD140">
        <v>161</v>
      </c>
      <c r="AE140">
        <v>172</v>
      </c>
      <c r="AF140">
        <v>64</v>
      </c>
    </row>
    <row r="141" spans="26:34" x14ac:dyDescent="0.3">
      <c r="Z141" t="s">
        <v>204</v>
      </c>
      <c r="AA141">
        <v>2175</v>
      </c>
      <c r="AB141">
        <v>22000</v>
      </c>
      <c r="AC141">
        <v>161</v>
      </c>
      <c r="AD141">
        <v>157</v>
      </c>
      <c r="AE141">
        <v>172</v>
      </c>
      <c r="AF141">
        <v>128</v>
      </c>
    </row>
    <row r="142" spans="26:34" x14ac:dyDescent="0.3">
      <c r="Z142" t="s">
        <v>405</v>
      </c>
      <c r="AA142">
        <v>1550</v>
      </c>
      <c r="AB142">
        <v>1575</v>
      </c>
      <c r="AC142">
        <v>144</v>
      </c>
      <c r="AD142">
        <v>135</v>
      </c>
      <c r="AE142">
        <v>144</v>
      </c>
      <c r="AF142">
        <v>704</v>
      </c>
    </row>
    <row r="145" spans="26:32" x14ac:dyDescent="0.3">
      <c r="Z145" t="s">
        <v>413</v>
      </c>
    </row>
    <row r="146" spans="26:32" x14ac:dyDescent="0.3">
      <c r="Z146" t="s">
        <v>153</v>
      </c>
      <c r="AA146">
        <v>3275</v>
      </c>
      <c r="AC146">
        <v>194</v>
      </c>
      <c r="AD146">
        <v>205</v>
      </c>
      <c r="AE146">
        <v>208</v>
      </c>
      <c r="AF146">
        <v>512</v>
      </c>
    </row>
    <row r="147" spans="26:32" x14ac:dyDescent="0.3">
      <c r="Z147" t="s">
        <v>202</v>
      </c>
      <c r="AA147">
        <v>2825</v>
      </c>
      <c r="AC147">
        <v>180</v>
      </c>
      <c r="AD147">
        <v>183</v>
      </c>
      <c r="AE147">
        <v>188</v>
      </c>
      <c r="AF147">
        <v>576</v>
      </c>
    </row>
    <row r="151" spans="26:32" x14ac:dyDescent="0.3">
      <c r="Z151" t="s">
        <v>417</v>
      </c>
      <c r="AA151" t="s">
        <v>418</v>
      </c>
    </row>
    <row r="152" spans="26:32" x14ac:dyDescent="0.3">
      <c r="Z152" t="s">
        <v>143</v>
      </c>
      <c r="AA152">
        <v>10300</v>
      </c>
      <c r="AB152">
        <v>10950</v>
      </c>
      <c r="AC152">
        <v>263</v>
      </c>
      <c r="AD152">
        <v>319</v>
      </c>
      <c r="AE152">
        <v>314</v>
      </c>
      <c r="AF152">
        <v>768</v>
      </c>
    </row>
    <row r="153" spans="26:32" x14ac:dyDescent="0.3">
      <c r="Z153" t="s">
        <v>402</v>
      </c>
    </row>
    <row r="155" spans="26:32" x14ac:dyDescent="0.3">
      <c r="Z155" t="s">
        <v>419</v>
      </c>
      <c r="AA155" t="s">
        <v>264</v>
      </c>
    </row>
    <row r="156" spans="26:32" x14ac:dyDescent="0.3">
      <c r="Z156" t="s">
        <v>226</v>
      </c>
      <c r="AA156">
        <v>36750</v>
      </c>
      <c r="AB156">
        <v>38925</v>
      </c>
      <c r="AC156">
        <v>253</v>
      </c>
      <c r="AD156">
        <v>469</v>
      </c>
      <c r="AE156">
        <v>454</v>
      </c>
      <c r="AF156">
        <v>3136</v>
      </c>
    </row>
    <row r="157" spans="26:32" x14ac:dyDescent="0.3">
      <c r="Z157" t="s">
        <v>141</v>
      </c>
      <c r="AA157">
        <v>30450</v>
      </c>
      <c r="AB157">
        <v>32500</v>
      </c>
      <c r="AC157">
        <v>280</v>
      </c>
      <c r="AD157">
        <v>471</v>
      </c>
      <c r="AE157">
        <v>456</v>
      </c>
      <c r="AF157">
        <v>384</v>
      </c>
    </row>
    <row r="158" spans="26:32" x14ac:dyDescent="0.3">
      <c r="Z158" t="s">
        <v>142</v>
      </c>
      <c r="AA158">
        <v>25325</v>
      </c>
      <c r="AB158">
        <v>27000</v>
      </c>
      <c r="AC158">
        <v>283</v>
      </c>
      <c r="AD158">
        <v>439</v>
      </c>
      <c r="AE158">
        <v>428</v>
      </c>
      <c r="AF158">
        <v>2432</v>
      </c>
    </row>
    <row r="159" spans="26:32" x14ac:dyDescent="0.3">
      <c r="Z159" t="s">
        <v>143</v>
      </c>
      <c r="AA159">
        <v>19325</v>
      </c>
      <c r="AB159">
        <v>20500</v>
      </c>
      <c r="AC159">
        <v>285</v>
      </c>
      <c r="AD159">
        <v>406</v>
      </c>
      <c r="AE159">
        <v>390</v>
      </c>
      <c r="AF159">
        <v>2386</v>
      </c>
    </row>
    <row r="160" spans="26:32" x14ac:dyDescent="0.3">
      <c r="Z160" t="s">
        <v>421</v>
      </c>
      <c r="AA160">
        <v>15500</v>
      </c>
      <c r="AB160">
        <v>16425</v>
      </c>
      <c r="AC160">
        <v>285</v>
      </c>
      <c r="AD160">
        <v>376</v>
      </c>
      <c r="AE160">
        <v>366</v>
      </c>
      <c r="AF160">
        <v>1920</v>
      </c>
    </row>
    <row r="161" spans="26:32" x14ac:dyDescent="0.3">
      <c r="Z161" t="s">
        <v>150</v>
      </c>
      <c r="AA161">
        <v>14175</v>
      </c>
      <c r="AB161">
        <v>15000</v>
      </c>
      <c r="AC161">
        <v>280</v>
      </c>
      <c r="AD161">
        <v>363</v>
      </c>
      <c r="AE161">
        <v>352</v>
      </c>
      <c r="AF161">
        <v>1782</v>
      </c>
    </row>
    <row r="162" spans="26:32" x14ac:dyDescent="0.3">
      <c r="Z162" t="s">
        <v>403</v>
      </c>
      <c r="AA162">
        <v>12075</v>
      </c>
      <c r="AB162">
        <v>12475</v>
      </c>
      <c r="AC162">
        <v>262</v>
      </c>
      <c r="AD162">
        <v>329</v>
      </c>
      <c r="AE162">
        <v>318</v>
      </c>
      <c r="AF162">
        <v>1344</v>
      </c>
    </row>
    <row r="163" spans="26:32" x14ac:dyDescent="0.3">
      <c r="Z163" t="s">
        <v>422</v>
      </c>
      <c r="AA163">
        <v>9950</v>
      </c>
      <c r="AB163">
        <v>10475</v>
      </c>
      <c r="AC163">
        <v>251</v>
      </c>
      <c r="AD163">
        <v>307</v>
      </c>
      <c r="AE163">
        <v>314</v>
      </c>
      <c r="AF163">
        <v>1408</v>
      </c>
    </row>
    <row r="164" spans="26:32" x14ac:dyDescent="0.3">
      <c r="Z164" t="s">
        <v>152</v>
      </c>
    </row>
    <row r="165" spans="26:32" x14ac:dyDescent="0.3">
      <c r="Z165" t="s">
        <v>388</v>
      </c>
      <c r="AA165">
        <v>5275</v>
      </c>
      <c r="AB165">
        <v>5525</v>
      </c>
      <c r="AC165">
        <v>246</v>
      </c>
      <c r="AD165">
        <v>278</v>
      </c>
      <c r="AE165">
        <v>314</v>
      </c>
      <c r="AF165">
        <v>448</v>
      </c>
    </row>
    <row r="166" spans="26:32" x14ac:dyDescent="0.3">
      <c r="Z166" t="s">
        <v>153</v>
      </c>
      <c r="AA166">
        <v>3775</v>
      </c>
      <c r="AB166">
        <v>3950</v>
      </c>
      <c r="AC166">
        <v>219</v>
      </c>
      <c r="AD166">
        <v>240</v>
      </c>
      <c r="AE166">
        <v>314</v>
      </c>
      <c r="AF166">
        <v>1664</v>
      </c>
    </row>
    <row r="167" spans="26:32" x14ac:dyDescent="0.3">
      <c r="Z167" t="s">
        <v>202</v>
      </c>
      <c r="AA167">
        <v>2925</v>
      </c>
      <c r="AB167">
        <v>3050</v>
      </c>
      <c r="AC167">
        <v>217</v>
      </c>
      <c r="AD167">
        <v>225</v>
      </c>
      <c r="AE167">
        <v>218</v>
      </c>
      <c r="AF167">
        <v>704</v>
      </c>
    </row>
    <row r="171" spans="26:32" x14ac:dyDescent="0.3">
      <c r="Z171" t="s">
        <v>420</v>
      </c>
      <c r="AA171" t="s">
        <v>246</v>
      </c>
    </row>
    <row r="172" spans="26:32" x14ac:dyDescent="0.3">
      <c r="Z172" t="s">
        <v>141</v>
      </c>
      <c r="AA172">
        <v>29150</v>
      </c>
      <c r="AB172">
        <v>30525</v>
      </c>
      <c r="AC172">
        <v>297</v>
      </c>
      <c r="AD172">
        <v>479</v>
      </c>
      <c r="AE172">
        <v>464</v>
      </c>
      <c r="AF172">
        <v>2752</v>
      </c>
    </row>
    <row r="173" spans="26:32" x14ac:dyDescent="0.3">
      <c r="Z173" t="s">
        <v>142</v>
      </c>
      <c r="AA173">
        <v>25500</v>
      </c>
      <c r="AB173">
        <v>27225</v>
      </c>
      <c r="AC173">
        <v>283</v>
      </c>
      <c r="AD173">
        <v>439</v>
      </c>
      <c r="AE173">
        <v>428</v>
      </c>
      <c r="AF173">
        <v>1856</v>
      </c>
    </row>
    <row r="174" spans="26:32" x14ac:dyDescent="0.3">
      <c r="Z174" t="s">
        <v>143</v>
      </c>
      <c r="AA174">
        <v>19525</v>
      </c>
      <c r="AB174">
        <v>20775</v>
      </c>
      <c r="AC174">
        <v>277</v>
      </c>
      <c r="AD174">
        <v>399</v>
      </c>
      <c r="AE174">
        <v>380</v>
      </c>
      <c r="AF174">
        <v>1600</v>
      </c>
    </row>
    <row r="175" spans="26:32" x14ac:dyDescent="0.3">
      <c r="Z175" t="s">
        <v>402</v>
      </c>
    </row>
    <row r="176" spans="26:32" x14ac:dyDescent="0.3">
      <c r="Z176" t="s">
        <v>150</v>
      </c>
      <c r="AA176">
        <v>14025</v>
      </c>
      <c r="AB176">
        <v>14875</v>
      </c>
      <c r="AC176">
        <v>269</v>
      </c>
      <c r="AD176">
        <v>349</v>
      </c>
      <c r="AE176">
        <v>338</v>
      </c>
      <c r="AF176">
        <v>1600</v>
      </c>
    </row>
    <row r="177" spans="26:32" x14ac:dyDescent="0.3">
      <c r="Z177" t="s">
        <v>403</v>
      </c>
      <c r="AA177">
        <v>12100</v>
      </c>
      <c r="AB177">
        <v>12800</v>
      </c>
      <c r="AC177">
        <v>264</v>
      </c>
      <c r="AD177">
        <v>335</v>
      </c>
      <c r="AE177">
        <v>324</v>
      </c>
      <c r="AF177">
        <v>1600</v>
      </c>
    </row>
    <row r="178" spans="26:32" x14ac:dyDescent="0.3">
      <c r="Z178" t="s">
        <v>151</v>
      </c>
      <c r="AA178">
        <v>10775</v>
      </c>
      <c r="AB178">
        <v>11375</v>
      </c>
      <c r="AC178">
        <v>243</v>
      </c>
      <c r="AD178">
        <v>304</v>
      </c>
      <c r="AE178">
        <v>316</v>
      </c>
      <c r="AF178">
        <v>1920</v>
      </c>
    </row>
    <row r="179" spans="26:32" x14ac:dyDescent="0.3">
      <c r="Z179" t="s">
        <v>62</v>
      </c>
      <c r="AA179">
        <v>10075</v>
      </c>
      <c r="AB179">
        <v>10625</v>
      </c>
      <c r="AC179">
        <v>245</v>
      </c>
      <c r="AD179">
        <v>303</v>
      </c>
      <c r="AE179">
        <v>316</v>
      </c>
      <c r="AF179">
        <v>1856</v>
      </c>
    </row>
    <row r="180" spans="26:32" x14ac:dyDescent="0.3">
      <c r="Z180" t="s">
        <v>423</v>
      </c>
    </row>
    <row r="181" spans="26:32" x14ac:dyDescent="0.3">
      <c r="Z181" t="s">
        <v>388</v>
      </c>
      <c r="AA181">
        <v>4625</v>
      </c>
      <c r="AB181">
        <v>4850</v>
      </c>
      <c r="AC181">
        <v>220</v>
      </c>
      <c r="AD181">
        <v>246</v>
      </c>
      <c r="AE181">
        <v>316</v>
      </c>
      <c r="AF181">
        <v>1216</v>
      </c>
    </row>
    <row r="182" spans="26:32" x14ac:dyDescent="0.3">
      <c r="Z182" t="s">
        <v>153</v>
      </c>
      <c r="AA182">
        <v>3300</v>
      </c>
      <c r="AB182">
        <v>3425</v>
      </c>
      <c r="AC182">
        <v>189</v>
      </c>
      <c r="AD182">
        <v>206</v>
      </c>
      <c r="AE182">
        <v>316</v>
      </c>
      <c r="AF182">
        <v>2112</v>
      </c>
    </row>
    <row r="185" spans="26:32" x14ac:dyDescent="0.3">
      <c r="Z185" t="s">
        <v>424</v>
      </c>
    </row>
    <row r="186" spans="26:32" x14ac:dyDescent="0.3">
      <c r="Z186" t="s">
        <v>132</v>
      </c>
      <c r="AA186">
        <v>13225</v>
      </c>
      <c r="AB186">
        <v>14150</v>
      </c>
      <c r="AC186">
        <v>273</v>
      </c>
      <c r="AD186">
        <v>335</v>
      </c>
      <c r="AE186">
        <v>338</v>
      </c>
      <c r="AF186">
        <v>1472</v>
      </c>
    </row>
    <row r="187" spans="26:32" x14ac:dyDescent="0.3">
      <c r="Z187" t="s">
        <v>382</v>
      </c>
      <c r="AA187">
        <v>6700</v>
      </c>
      <c r="AB187">
        <v>7075</v>
      </c>
      <c r="AC187">
        <v>248</v>
      </c>
      <c r="AD187">
        <v>267</v>
      </c>
      <c r="AE187">
        <v>276</v>
      </c>
      <c r="AF187">
        <v>1472</v>
      </c>
    </row>
    <row r="188" spans="26:32" x14ac:dyDescent="0.3">
      <c r="Z188" t="s">
        <v>144</v>
      </c>
      <c r="AA188">
        <v>4250</v>
      </c>
      <c r="AB188">
        <v>4600</v>
      </c>
      <c r="AC188">
        <v>448</v>
      </c>
      <c r="AD188">
        <v>259</v>
      </c>
      <c r="AE188">
        <v>270</v>
      </c>
      <c r="AF188">
        <v>1600</v>
      </c>
    </row>
    <row r="189" spans="26:32" x14ac:dyDescent="0.3">
      <c r="Z189" t="s">
        <v>403</v>
      </c>
      <c r="AA189">
        <v>3050</v>
      </c>
      <c r="AB189">
        <v>32573275</v>
      </c>
      <c r="AD189">
        <v>219</v>
      </c>
      <c r="AE189">
        <v>236</v>
      </c>
      <c r="AF189">
        <v>128</v>
      </c>
    </row>
    <row r="193" spans="26:32" x14ac:dyDescent="0.3">
      <c r="Z193" t="s">
        <v>425</v>
      </c>
      <c r="AA193" t="s">
        <v>430</v>
      </c>
    </row>
    <row r="194" spans="26:32" x14ac:dyDescent="0.3">
      <c r="Z194" t="s">
        <v>426</v>
      </c>
      <c r="AA194">
        <v>27800</v>
      </c>
      <c r="AB194">
        <v>29800</v>
      </c>
      <c r="AC194">
        <v>254</v>
      </c>
      <c r="AD194">
        <v>415</v>
      </c>
      <c r="AE194">
        <v>434</v>
      </c>
      <c r="AF194">
        <v>3008</v>
      </c>
    </row>
    <row r="195" spans="26:32" x14ac:dyDescent="0.3">
      <c r="Z195" t="s">
        <v>136</v>
      </c>
      <c r="AA195">
        <v>14175</v>
      </c>
      <c r="AB195">
        <v>14950</v>
      </c>
      <c r="AC195">
        <v>239</v>
      </c>
      <c r="AD195">
        <v>309</v>
      </c>
      <c r="AE195">
        <v>316</v>
      </c>
      <c r="AF195">
        <v>1344</v>
      </c>
    </row>
    <row r="196" spans="26:32" x14ac:dyDescent="0.3">
      <c r="Z196" t="s">
        <v>427</v>
      </c>
      <c r="AA196">
        <v>12650</v>
      </c>
      <c r="AB196">
        <v>13475</v>
      </c>
      <c r="AC196">
        <v>231</v>
      </c>
      <c r="AD196">
        <v>288</v>
      </c>
      <c r="AE196">
        <v>316</v>
      </c>
      <c r="AF196">
        <v>384</v>
      </c>
    </row>
    <row r="197" spans="26:32" x14ac:dyDescent="0.3">
      <c r="Z197" t="s">
        <v>382</v>
      </c>
      <c r="AA197">
        <v>9875</v>
      </c>
      <c r="AB197">
        <v>10425</v>
      </c>
      <c r="AC197">
        <v>201</v>
      </c>
      <c r="AD197">
        <v>241</v>
      </c>
      <c r="AE197">
        <v>316</v>
      </c>
      <c r="AF197">
        <v>1280</v>
      </c>
    </row>
    <row r="198" spans="26:32" x14ac:dyDescent="0.3">
      <c r="Z198" t="s">
        <v>403</v>
      </c>
      <c r="AA198">
        <v>2050</v>
      </c>
      <c r="AB198">
        <v>2225</v>
      </c>
      <c r="AC198">
        <v>173</v>
      </c>
      <c r="AD198">
        <v>194</v>
      </c>
      <c r="AE198">
        <v>316</v>
      </c>
      <c r="AF198">
        <v>64</v>
      </c>
    </row>
    <row r="199" spans="26:32" x14ac:dyDescent="0.3">
      <c r="Z199" t="s">
        <v>428</v>
      </c>
      <c r="AA199">
        <v>2075</v>
      </c>
      <c r="AB199">
        <v>2250</v>
      </c>
      <c r="AC199">
        <v>173</v>
      </c>
      <c r="AD199">
        <v>194</v>
      </c>
      <c r="AE199">
        <v>316</v>
      </c>
      <c r="AF199">
        <v>64</v>
      </c>
    </row>
    <row r="200" spans="26:32" x14ac:dyDescent="0.3">
      <c r="Z200" t="s">
        <v>429</v>
      </c>
      <c r="AA200">
        <v>2050</v>
      </c>
      <c r="AB200">
        <v>2225</v>
      </c>
      <c r="AC200">
        <v>166</v>
      </c>
      <c r="AD200">
        <v>190</v>
      </c>
      <c r="AE200">
        <v>316</v>
      </c>
      <c r="AF200">
        <v>1216</v>
      </c>
    </row>
    <row r="201" spans="26:32" x14ac:dyDescent="0.3">
      <c r="Z201" t="s">
        <v>431</v>
      </c>
      <c r="AA201">
        <v>1475</v>
      </c>
      <c r="AB201">
        <v>1375</v>
      </c>
      <c r="AC201">
        <v>142</v>
      </c>
      <c r="AD201">
        <v>158</v>
      </c>
      <c r="AE201">
        <v>316</v>
      </c>
      <c r="AF201">
        <v>832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FC274-C05F-468B-965C-EB20F610CF3A}">
  <dimension ref="A1:AO178"/>
  <sheetViews>
    <sheetView topLeftCell="A93" zoomScale="90" zoomScaleNormal="90" workbookViewId="0">
      <selection activeCell="E4" sqref="E4"/>
    </sheetView>
  </sheetViews>
  <sheetFormatPr defaultRowHeight="14.4" x14ac:dyDescent="0.3"/>
  <cols>
    <col min="10" max="10" width="9.5546875" bestFit="1" customWidth="1"/>
    <col min="11" max="11" width="12.21875" bestFit="1" customWidth="1"/>
  </cols>
  <sheetData>
    <row r="1" spans="1:35" x14ac:dyDescent="0.3">
      <c r="F1" t="s">
        <v>246</v>
      </c>
      <c r="G1" t="s">
        <v>264</v>
      </c>
      <c r="H1" t="s">
        <v>265</v>
      </c>
      <c r="I1" t="s">
        <v>247</v>
      </c>
      <c r="J1" t="s">
        <v>248</v>
      </c>
      <c r="K1" t="s">
        <v>432</v>
      </c>
    </row>
    <row r="2" spans="1:35" x14ac:dyDescent="0.3">
      <c r="A2" t="s">
        <v>226</v>
      </c>
      <c r="C2">
        <v>205</v>
      </c>
      <c r="D2">
        <f>C2*1.94384</f>
        <v>398.48720000000003</v>
      </c>
      <c r="E2" s="7">
        <v>30000</v>
      </c>
      <c r="F2" s="11">
        <v>459</v>
      </c>
      <c r="G2" s="19">
        <v>437</v>
      </c>
      <c r="H2" s="11">
        <f>G2+1</f>
        <v>438</v>
      </c>
      <c r="I2" s="11">
        <v>466</v>
      </c>
      <c r="J2" s="11">
        <v>437</v>
      </c>
      <c r="K2">
        <v>1500</v>
      </c>
      <c r="M2" s="7"/>
      <c r="Z2" t="s">
        <v>387</v>
      </c>
      <c r="AA2" t="s">
        <v>380</v>
      </c>
      <c r="AB2" t="s">
        <v>381</v>
      </c>
      <c r="AC2" t="s">
        <v>386</v>
      </c>
      <c r="AD2">
        <v>7</v>
      </c>
    </row>
    <row r="3" spans="1:35" x14ac:dyDescent="0.3">
      <c r="A3" t="s">
        <v>56</v>
      </c>
      <c r="C3">
        <v>159.4650206</v>
      </c>
      <c r="D3">
        <f t="shared" ref="D3:D66" si="0">C3*1.94384</f>
        <v>309.974485643104</v>
      </c>
      <c r="E3">
        <v>23000</v>
      </c>
      <c r="F3" s="11">
        <v>420</v>
      </c>
      <c r="G3" s="19">
        <v>390</v>
      </c>
      <c r="H3" s="11">
        <f t="shared" ref="H3:H4" si="1">G3+1</f>
        <v>391</v>
      </c>
      <c r="I3" s="11">
        <v>419</v>
      </c>
      <c r="J3" s="11">
        <v>392</v>
      </c>
      <c r="K3">
        <v>1500</v>
      </c>
      <c r="AA3" t="s">
        <v>372</v>
      </c>
      <c r="AB3" t="s">
        <v>373</v>
      </c>
      <c r="AC3" t="s">
        <v>374</v>
      </c>
      <c r="AD3" t="s">
        <v>375</v>
      </c>
      <c r="AE3" t="s">
        <v>383</v>
      </c>
      <c r="AF3" t="s">
        <v>376</v>
      </c>
      <c r="AG3" t="s">
        <v>377</v>
      </c>
      <c r="AH3" t="s">
        <v>384</v>
      </c>
      <c r="AI3" t="s">
        <v>385</v>
      </c>
    </row>
    <row r="4" spans="1:35" x14ac:dyDescent="0.3">
      <c r="A4" t="s">
        <v>230</v>
      </c>
      <c r="C4">
        <v>205.77760000000001</v>
      </c>
      <c r="D4">
        <f t="shared" si="0"/>
        <v>399.99872998400002</v>
      </c>
      <c r="E4">
        <v>31000</v>
      </c>
      <c r="F4" s="11">
        <v>456</v>
      </c>
      <c r="G4" s="19">
        <v>442</v>
      </c>
      <c r="H4" s="11">
        <f t="shared" si="1"/>
        <v>443</v>
      </c>
      <c r="I4" s="11">
        <v>467</v>
      </c>
      <c r="J4" s="11">
        <v>442</v>
      </c>
      <c r="K4">
        <v>1500</v>
      </c>
      <c r="Z4" t="s">
        <v>382</v>
      </c>
      <c r="AA4">
        <v>12950</v>
      </c>
      <c r="AB4">
        <v>13725</v>
      </c>
      <c r="AC4">
        <v>251</v>
      </c>
      <c r="AD4">
        <v>319</v>
      </c>
      <c r="AE4">
        <v>314</v>
      </c>
      <c r="AF4">
        <v>1024</v>
      </c>
      <c r="AG4">
        <v>223</v>
      </c>
      <c r="AH4">
        <v>0.47199999999999998</v>
      </c>
      <c r="AI4">
        <v>4</v>
      </c>
    </row>
    <row r="5" spans="1:35" x14ac:dyDescent="0.3">
      <c r="A5" t="s">
        <v>140</v>
      </c>
      <c r="C5">
        <v>149.17695470000001</v>
      </c>
      <c r="D5">
        <f t="shared" si="0"/>
        <v>289.97613162404804</v>
      </c>
      <c r="E5" s="7">
        <v>20000</v>
      </c>
      <c r="F5" s="11">
        <v>400</v>
      </c>
      <c r="G5" s="19">
        <v>375</v>
      </c>
      <c r="H5" s="11">
        <f t="shared" ref="H5:H18" si="2">G5+1</f>
        <v>376</v>
      </c>
      <c r="I5" s="11">
        <v>400</v>
      </c>
      <c r="J5" s="11">
        <v>375</v>
      </c>
      <c r="K5">
        <v>1500</v>
      </c>
      <c r="Z5" t="s">
        <v>144</v>
      </c>
      <c r="AA5">
        <v>10150</v>
      </c>
      <c r="AB5">
        <v>10775</v>
      </c>
      <c r="AC5">
        <v>250</v>
      </c>
      <c r="AD5">
        <v>304</v>
      </c>
      <c r="AE5">
        <v>314</v>
      </c>
      <c r="AF5">
        <v>2176</v>
      </c>
      <c r="AG5">
        <v>223</v>
      </c>
      <c r="AH5">
        <v>0.44800000000000001</v>
      </c>
      <c r="AI5">
        <v>4</v>
      </c>
    </row>
    <row r="6" spans="1:35" x14ac:dyDescent="0.3">
      <c r="A6" t="s">
        <v>138</v>
      </c>
      <c r="C6">
        <v>159.4650206</v>
      </c>
      <c r="D6">
        <f t="shared" si="0"/>
        <v>309.974485643104</v>
      </c>
      <c r="E6">
        <v>22000</v>
      </c>
      <c r="F6" s="11">
        <v>412</v>
      </c>
      <c r="G6" s="19">
        <v>386</v>
      </c>
      <c r="H6" s="11">
        <f t="shared" si="2"/>
        <v>387</v>
      </c>
      <c r="I6" s="11">
        <v>412</v>
      </c>
      <c r="J6" s="11">
        <v>386</v>
      </c>
      <c r="K6">
        <v>1500</v>
      </c>
      <c r="Z6" t="s">
        <v>152</v>
      </c>
      <c r="AA6" s="7">
        <v>2075</v>
      </c>
      <c r="AB6" s="7">
        <v>2150</v>
      </c>
      <c r="AC6" s="7">
        <v>158</v>
      </c>
      <c r="AD6" s="7">
        <v>176</v>
      </c>
      <c r="AE6" s="7">
        <v>168</v>
      </c>
      <c r="AF6" s="7">
        <v>64</v>
      </c>
      <c r="AG6" s="7">
        <v>48</v>
      </c>
      <c r="AH6" s="7">
        <v>0.376</v>
      </c>
      <c r="AI6" s="7">
        <v>36</v>
      </c>
    </row>
    <row r="7" spans="1:35" x14ac:dyDescent="0.3">
      <c r="A7" t="s">
        <v>139</v>
      </c>
      <c r="C7">
        <v>149.17695470000001</v>
      </c>
      <c r="D7">
        <f t="shared" si="0"/>
        <v>289.97613162404804</v>
      </c>
      <c r="E7">
        <v>20000</v>
      </c>
      <c r="F7" s="11">
        <v>400</v>
      </c>
      <c r="G7" s="19">
        <v>375</v>
      </c>
      <c r="H7" s="11">
        <f t="shared" si="2"/>
        <v>376</v>
      </c>
      <c r="I7" s="11">
        <v>400</v>
      </c>
      <c r="J7" s="11">
        <v>375</v>
      </c>
      <c r="K7">
        <v>1500</v>
      </c>
      <c r="U7">
        <v>343</v>
      </c>
      <c r="Z7" t="s">
        <v>388</v>
      </c>
      <c r="AA7" s="7">
        <v>1925</v>
      </c>
      <c r="AB7" s="7">
        <v>2000</v>
      </c>
      <c r="AC7" s="7">
        <v>145</v>
      </c>
      <c r="AD7" s="7">
        <v>144</v>
      </c>
      <c r="AE7" s="7">
        <v>154</v>
      </c>
      <c r="AF7" s="7">
        <v>704</v>
      </c>
      <c r="AG7" s="7">
        <v>67</v>
      </c>
      <c r="AH7" s="7">
        <v>0.22</v>
      </c>
      <c r="AI7" s="7">
        <v>36</v>
      </c>
    </row>
    <row r="8" spans="1:35" x14ac:dyDescent="0.3">
      <c r="A8" t="s">
        <v>50</v>
      </c>
      <c r="C8">
        <v>159.4650206</v>
      </c>
      <c r="D8">
        <f t="shared" si="0"/>
        <v>309.974485643104</v>
      </c>
      <c r="E8">
        <v>22000</v>
      </c>
      <c r="F8" s="11">
        <v>412</v>
      </c>
      <c r="G8" s="19">
        <v>386</v>
      </c>
      <c r="H8" s="11">
        <f t="shared" si="2"/>
        <v>387</v>
      </c>
      <c r="I8" s="11">
        <v>412</v>
      </c>
      <c r="J8" s="11">
        <v>386</v>
      </c>
      <c r="K8">
        <v>1500</v>
      </c>
      <c r="Z8" t="s">
        <v>153</v>
      </c>
      <c r="AA8">
        <v>3375</v>
      </c>
      <c r="AB8">
        <v>3475</v>
      </c>
      <c r="AC8">
        <v>186</v>
      </c>
      <c r="AD8">
        <v>191</v>
      </c>
      <c r="AE8">
        <v>194</v>
      </c>
      <c r="AF8">
        <v>448</v>
      </c>
    </row>
    <row r="9" spans="1:35" x14ac:dyDescent="0.3">
      <c r="A9" t="s">
        <v>140</v>
      </c>
      <c r="C9">
        <v>149.17695470000001</v>
      </c>
      <c r="D9">
        <f t="shared" si="0"/>
        <v>289.97613162404804</v>
      </c>
      <c r="E9" s="7">
        <v>20000</v>
      </c>
      <c r="F9" s="11">
        <v>400</v>
      </c>
      <c r="G9" s="19">
        <v>375</v>
      </c>
      <c r="H9" s="11">
        <f t="shared" si="2"/>
        <v>376</v>
      </c>
      <c r="I9" s="11">
        <v>400</v>
      </c>
      <c r="J9" s="11">
        <v>375</v>
      </c>
      <c r="K9">
        <v>1500</v>
      </c>
      <c r="Z9" t="s">
        <v>202</v>
      </c>
      <c r="AA9">
        <v>3025</v>
      </c>
      <c r="AB9">
        <v>3100</v>
      </c>
      <c r="AC9">
        <v>178</v>
      </c>
      <c r="AD9">
        <v>189</v>
      </c>
      <c r="AE9">
        <v>192</v>
      </c>
      <c r="AF9">
        <v>320</v>
      </c>
    </row>
    <row r="10" spans="1:35" x14ac:dyDescent="0.3">
      <c r="A10" t="s">
        <v>141</v>
      </c>
      <c r="C10">
        <v>149.17695470000001</v>
      </c>
      <c r="D10">
        <f t="shared" si="0"/>
        <v>289.97613162404804</v>
      </c>
      <c r="E10" s="7">
        <v>20000</v>
      </c>
      <c r="F10" s="11">
        <v>400</v>
      </c>
      <c r="G10" s="19">
        <v>375</v>
      </c>
      <c r="H10" s="11">
        <f t="shared" si="2"/>
        <v>376</v>
      </c>
      <c r="I10" s="11">
        <v>400</v>
      </c>
      <c r="J10" s="11">
        <v>375</v>
      </c>
      <c r="K10">
        <v>1500</v>
      </c>
      <c r="Z10" t="s">
        <v>389</v>
      </c>
      <c r="AA10">
        <v>2775</v>
      </c>
      <c r="AB10">
        <v>1875</v>
      </c>
      <c r="AC10">
        <v>170</v>
      </c>
      <c r="AD10">
        <v>172</v>
      </c>
      <c r="AE10">
        <v>178</v>
      </c>
      <c r="AF10">
        <v>384</v>
      </c>
      <c r="AG10">
        <v>88</v>
      </c>
    </row>
    <row r="11" spans="1:35" x14ac:dyDescent="0.3">
      <c r="A11" t="s">
        <v>142</v>
      </c>
      <c r="C11">
        <v>144.0329218</v>
      </c>
      <c r="D11">
        <f t="shared" si="0"/>
        <v>279.97695471171198</v>
      </c>
      <c r="E11" s="7">
        <v>19000</v>
      </c>
      <c r="F11" s="11">
        <v>392</v>
      </c>
      <c r="G11" s="19">
        <v>370</v>
      </c>
      <c r="H11" s="11">
        <f t="shared" si="2"/>
        <v>371</v>
      </c>
      <c r="I11" s="11">
        <v>394</v>
      </c>
      <c r="J11" s="11">
        <v>370</v>
      </c>
      <c r="K11">
        <v>1300</v>
      </c>
      <c r="Z11" t="s">
        <v>207</v>
      </c>
      <c r="AA11">
        <v>2600</v>
      </c>
      <c r="AB11">
        <v>1725</v>
      </c>
      <c r="AC11">
        <v>164</v>
      </c>
      <c r="AD11">
        <v>169</v>
      </c>
      <c r="AE11">
        <v>192</v>
      </c>
      <c r="AF11">
        <v>448</v>
      </c>
      <c r="AG11">
        <v>70</v>
      </c>
    </row>
    <row r="12" spans="1:35" x14ac:dyDescent="0.3">
      <c r="A12" t="s">
        <v>143</v>
      </c>
      <c r="C12">
        <v>138.88888890000001</v>
      </c>
      <c r="D12">
        <f t="shared" si="0"/>
        <v>269.97777779937604</v>
      </c>
      <c r="E12" s="7">
        <v>14000</v>
      </c>
      <c r="F12" s="11">
        <v>366</v>
      </c>
      <c r="G12" s="19">
        <v>342</v>
      </c>
      <c r="H12" s="11">
        <f t="shared" si="2"/>
        <v>343</v>
      </c>
      <c r="I12" s="11">
        <v>366</v>
      </c>
      <c r="J12" s="11">
        <v>342</v>
      </c>
      <c r="K12">
        <v>1300</v>
      </c>
      <c r="Z12" t="s">
        <v>390</v>
      </c>
      <c r="AA12">
        <v>2425</v>
      </c>
      <c r="AB12">
        <v>2550</v>
      </c>
      <c r="AC12">
        <v>161</v>
      </c>
      <c r="AD12">
        <v>159</v>
      </c>
      <c r="AE12">
        <v>172</v>
      </c>
      <c r="AF12">
        <v>128</v>
      </c>
    </row>
    <row r="13" spans="1:35" x14ac:dyDescent="0.3">
      <c r="A13" t="s">
        <v>150</v>
      </c>
      <c r="C13">
        <v>138.88888890000001</v>
      </c>
      <c r="D13">
        <f t="shared" si="0"/>
        <v>269.97777779937604</v>
      </c>
      <c r="E13" s="7">
        <v>13200</v>
      </c>
      <c r="F13" s="11">
        <v>360</v>
      </c>
      <c r="G13" s="19">
        <v>337</v>
      </c>
      <c r="H13" s="11">
        <f t="shared" si="2"/>
        <v>338</v>
      </c>
      <c r="I13" s="11">
        <v>360</v>
      </c>
      <c r="J13" s="11">
        <v>338</v>
      </c>
      <c r="K13">
        <v>1300</v>
      </c>
      <c r="Z13" t="s">
        <v>391</v>
      </c>
      <c r="AA13">
        <v>1550</v>
      </c>
      <c r="AB13">
        <v>1600</v>
      </c>
      <c r="AC13">
        <v>136</v>
      </c>
      <c r="AD13">
        <v>137</v>
      </c>
      <c r="AE13">
        <v>146</v>
      </c>
      <c r="AF13">
        <v>960</v>
      </c>
      <c r="AG13">
        <v>68</v>
      </c>
    </row>
    <row r="14" spans="1:35" x14ac:dyDescent="0.3">
      <c r="A14" t="s">
        <v>151</v>
      </c>
      <c r="C14">
        <v>123.45679010000001</v>
      </c>
      <c r="D14">
        <f t="shared" si="0"/>
        <v>239.98024686798402</v>
      </c>
      <c r="E14" s="7">
        <v>9300</v>
      </c>
      <c r="F14" s="11">
        <v>285</v>
      </c>
      <c r="G14" s="19">
        <v>285</v>
      </c>
      <c r="H14" s="11">
        <f t="shared" si="2"/>
        <v>286</v>
      </c>
      <c r="I14" s="11">
        <v>283</v>
      </c>
      <c r="J14" s="11">
        <v>285</v>
      </c>
      <c r="K14">
        <v>1000</v>
      </c>
    </row>
    <row r="15" spans="1:35" x14ac:dyDescent="0.3">
      <c r="A15" t="s">
        <v>152</v>
      </c>
      <c r="C15">
        <v>113.16872429999999</v>
      </c>
      <c r="D15">
        <f t="shared" si="0"/>
        <v>219.981893043312</v>
      </c>
      <c r="E15" s="7">
        <v>7300</v>
      </c>
      <c r="F15" s="11">
        <v>260</v>
      </c>
      <c r="G15" s="19">
        <v>260</v>
      </c>
      <c r="H15" s="11">
        <f t="shared" si="2"/>
        <v>261</v>
      </c>
      <c r="I15" s="11">
        <v>260</v>
      </c>
      <c r="J15" s="11">
        <v>260</v>
      </c>
      <c r="K15">
        <v>1000</v>
      </c>
    </row>
    <row r="16" spans="1:35" x14ac:dyDescent="0.3">
      <c r="A16" t="s">
        <v>201</v>
      </c>
      <c r="C16">
        <v>105</v>
      </c>
      <c r="D16">
        <f t="shared" si="0"/>
        <v>204.10320000000002</v>
      </c>
      <c r="E16" s="7">
        <v>5350</v>
      </c>
      <c r="F16" s="11">
        <v>235</v>
      </c>
      <c r="G16" s="19">
        <v>235</v>
      </c>
      <c r="H16" s="11">
        <f t="shared" si="2"/>
        <v>236</v>
      </c>
      <c r="I16" s="11">
        <v>235</v>
      </c>
      <c r="J16" s="11">
        <v>236</v>
      </c>
      <c r="K16">
        <v>900</v>
      </c>
      <c r="R16" t="s">
        <v>246</v>
      </c>
      <c r="S16" t="s">
        <v>264</v>
      </c>
      <c r="T16" t="s">
        <v>265</v>
      </c>
      <c r="U16" t="s">
        <v>266</v>
      </c>
      <c r="V16" t="s">
        <v>267</v>
      </c>
      <c r="Z16">
        <v>1230</v>
      </c>
      <c r="AA16" t="s">
        <v>392</v>
      </c>
      <c r="AB16" t="s">
        <v>393</v>
      </c>
      <c r="AC16" t="s">
        <v>394</v>
      </c>
    </row>
    <row r="17" spans="1:35" x14ac:dyDescent="0.3">
      <c r="A17" t="s">
        <v>202</v>
      </c>
      <c r="C17">
        <v>92.599919999999997</v>
      </c>
      <c r="D17">
        <f t="shared" si="0"/>
        <v>179.99942849280001</v>
      </c>
      <c r="E17" s="7">
        <v>2750</v>
      </c>
      <c r="F17" s="11">
        <v>229</v>
      </c>
      <c r="G17" s="19">
        <v>205</v>
      </c>
      <c r="H17" s="11">
        <f t="shared" si="2"/>
        <v>206</v>
      </c>
      <c r="I17" s="11">
        <v>198</v>
      </c>
      <c r="J17" s="11">
        <v>220</v>
      </c>
      <c r="K17">
        <v>768</v>
      </c>
      <c r="P17" t="s">
        <v>270</v>
      </c>
      <c r="Q17" t="s">
        <v>268</v>
      </c>
      <c r="R17">
        <v>83</v>
      </c>
      <c r="S17">
        <v>87</v>
      </c>
      <c r="T17">
        <v>91</v>
      </c>
      <c r="U17">
        <v>87</v>
      </c>
      <c r="V17">
        <v>98</v>
      </c>
      <c r="Z17" t="s">
        <v>152</v>
      </c>
      <c r="AA17">
        <v>6125</v>
      </c>
      <c r="AB17">
        <v>6425</v>
      </c>
      <c r="AC17">
        <v>225</v>
      </c>
      <c r="AD17">
        <v>256</v>
      </c>
      <c r="AE17">
        <v>318</v>
      </c>
      <c r="AF17">
        <v>704</v>
      </c>
      <c r="AG17">
        <v>248</v>
      </c>
      <c r="AH17">
        <v>0.372</v>
      </c>
      <c r="AI17">
        <v>31</v>
      </c>
    </row>
    <row r="18" spans="1:35" x14ac:dyDescent="0.3">
      <c r="A18" t="s">
        <v>203</v>
      </c>
      <c r="C18">
        <v>89</v>
      </c>
      <c r="D18">
        <f t="shared" si="0"/>
        <v>173.00175999999999</v>
      </c>
      <c r="E18" s="7">
        <v>2275</v>
      </c>
      <c r="F18" s="11">
        <v>226</v>
      </c>
      <c r="G18" s="19">
        <v>197</v>
      </c>
      <c r="H18" s="11">
        <f t="shared" si="2"/>
        <v>198</v>
      </c>
      <c r="I18" s="11">
        <v>192</v>
      </c>
      <c r="J18" s="11">
        <v>205</v>
      </c>
      <c r="K18">
        <v>500</v>
      </c>
      <c r="P18" t="s">
        <v>271</v>
      </c>
      <c r="Q18" t="s">
        <v>263</v>
      </c>
      <c r="R18">
        <v>151</v>
      </c>
      <c r="S18">
        <v>151</v>
      </c>
      <c r="T18">
        <v>154</v>
      </c>
      <c r="U18">
        <v>153</v>
      </c>
      <c r="V18">
        <v>164</v>
      </c>
      <c r="Z18" t="s">
        <v>388</v>
      </c>
      <c r="AA18">
        <v>4575</v>
      </c>
      <c r="AB18">
        <v>4800</v>
      </c>
      <c r="AC18">
        <v>222</v>
      </c>
      <c r="AD18">
        <v>250</v>
      </c>
      <c r="AE18">
        <v>318</v>
      </c>
      <c r="AF18">
        <v>1856</v>
      </c>
      <c r="AG18">
        <v>248</v>
      </c>
      <c r="AH18">
        <v>0.36</v>
      </c>
      <c r="AI18">
        <v>31</v>
      </c>
    </row>
    <row r="19" spans="1:35" x14ac:dyDescent="0.3">
      <c r="A19" t="s">
        <v>205</v>
      </c>
      <c r="C19">
        <v>82.304526749999994</v>
      </c>
      <c r="D19">
        <f t="shared" si="0"/>
        <v>159.98683127772</v>
      </c>
      <c r="E19" s="7">
        <v>500</v>
      </c>
      <c r="F19" s="11">
        <v>143</v>
      </c>
      <c r="G19" s="19">
        <v>146</v>
      </c>
      <c r="H19" s="11">
        <f t="shared" ref="H19:H66" si="3">G19+1</f>
        <v>147</v>
      </c>
      <c r="I19" s="11">
        <v>141</v>
      </c>
      <c r="J19" s="11">
        <v>149</v>
      </c>
      <c r="K19">
        <v>256</v>
      </c>
      <c r="P19" t="s">
        <v>272</v>
      </c>
      <c r="Q19" t="s">
        <v>277</v>
      </c>
      <c r="R19">
        <v>133</v>
      </c>
      <c r="S19">
        <v>130</v>
      </c>
      <c r="T19">
        <v>138</v>
      </c>
      <c r="U19">
        <v>131</v>
      </c>
      <c r="V19">
        <v>132</v>
      </c>
      <c r="Z19" t="s">
        <v>153</v>
      </c>
      <c r="AA19">
        <v>3125</v>
      </c>
      <c r="AB19">
        <v>3225</v>
      </c>
      <c r="AC19">
        <v>181</v>
      </c>
      <c r="AD19">
        <v>184</v>
      </c>
      <c r="AE19">
        <v>186</v>
      </c>
      <c r="AF19">
        <v>384</v>
      </c>
      <c r="AG19">
        <v>164</v>
      </c>
    </row>
    <row r="20" spans="1:35" x14ac:dyDescent="0.3">
      <c r="A20" t="s">
        <v>200</v>
      </c>
      <c r="C20">
        <v>165</v>
      </c>
      <c r="D20">
        <f t="shared" si="0"/>
        <v>320.73360000000002</v>
      </c>
      <c r="E20" s="7">
        <v>23000</v>
      </c>
      <c r="F20" s="11">
        <v>452</v>
      </c>
      <c r="G20" s="19">
        <v>416</v>
      </c>
      <c r="H20" s="11">
        <f t="shared" si="3"/>
        <v>417</v>
      </c>
      <c r="I20" s="11">
        <v>452</v>
      </c>
      <c r="J20" s="11">
        <v>424</v>
      </c>
      <c r="K20">
        <v>1000</v>
      </c>
      <c r="Q20" t="s">
        <v>269</v>
      </c>
      <c r="R20">
        <v>0.78</v>
      </c>
      <c r="S20">
        <v>0.77</v>
      </c>
      <c r="T20">
        <v>0.78</v>
      </c>
      <c r="U20">
        <v>0.8</v>
      </c>
      <c r="V20">
        <v>0.83</v>
      </c>
      <c r="Z20" t="s">
        <v>202</v>
      </c>
      <c r="AA20">
        <v>2750</v>
      </c>
      <c r="AB20">
        <v>2800</v>
      </c>
      <c r="AC20">
        <v>158</v>
      </c>
      <c r="AD20">
        <v>168</v>
      </c>
      <c r="AE20">
        <v>168</v>
      </c>
      <c r="AF20">
        <v>512</v>
      </c>
    </row>
    <row r="21" spans="1:35" x14ac:dyDescent="0.3">
      <c r="A21" t="s">
        <v>130</v>
      </c>
      <c r="C21">
        <v>159.4650206</v>
      </c>
      <c r="D21">
        <f t="shared" si="0"/>
        <v>309.974485643104</v>
      </c>
      <c r="E21" s="7">
        <v>22000</v>
      </c>
      <c r="F21" s="11">
        <v>412</v>
      </c>
      <c r="G21" s="19">
        <v>386</v>
      </c>
      <c r="H21" s="11">
        <f t="shared" si="3"/>
        <v>387</v>
      </c>
      <c r="I21" s="11">
        <v>412</v>
      </c>
      <c r="J21" s="11">
        <v>386</v>
      </c>
      <c r="K21">
        <v>1000</v>
      </c>
      <c r="R21" s="11">
        <f>R20*$U7</f>
        <v>267.54000000000002</v>
      </c>
      <c r="S21" s="11">
        <f>S20*$U7</f>
        <v>264.11</v>
      </c>
      <c r="T21" s="11">
        <f>T20*$U7</f>
        <v>267.54000000000002</v>
      </c>
      <c r="U21" s="11">
        <f>U20*$U7</f>
        <v>274.40000000000003</v>
      </c>
      <c r="V21" s="11">
        <f>V20*$U7</f>
        <v>284.69</v>
      </c>
      <c r="Z21" t="s">
        <v>203</v>
      </c>
      <c r="AA21">
        <v>2150</v>
      </c>
      <c r="AB21">
        <v>2225</v>
      </c>
      <c r="AC21">
        <v>163</v>
      </c>
      <c r="AD21">
        <v>163</v>
      </c>
      <c r="AE21">
        <v>172</v>
      </c>
      <c r="AF21">
        <v>128</v>
      </c>
    </row>
    <row r="22" spans="1:35" x14ac:dyDescent="0.3">
      <c r="A22" t="s">
        <v>131</v>
      </c>
      <c r="C22">
        <v>159.4650206</v>
      </c>
      <c r="D22">
        <f t="shared" si="0"/>
        <v>309.974485643104</v>
      </c>
      <c r="E22" s="7">
        <v>22000</v>
      </c>
      <c r="F22" s="11">
        <v>412</v>
      </c>
      <c r="G22" s="19">
        <v>386</v>
      </c>
      <c r="H22" s="11">
        <f t="shared" si="3"/>
        <v>387</v>
      </c>
      <c r="I22" s="11">
        <v>412</v>
      </c>
      <c r="J22" s="11">
        <v>386</v>
      </c>
      <c r="K22">
        <v>1000</v>
      </c>
      <c r="P22" t="s">
        <v>273</v>
      </c>
      <c r="Q22" t="s">
        <v>274</v>
      </c>
      <c r="R22">
        <v>144</v>
      </c>
      <c r="S22">
        <v>145</v>
      </c>
      <c r="T22">
        <v>148</v>
      </c>
      <c r="U22">
        <v>150</v>
      </c>
      <c r="V22">
        <v>156</v>
      </c>
      <c r="Z22" t="s">
        <v>390</v>
      </c>
      <c r="AA22">
        <v>2125</v>
      </c>
      <c r="AB22">
        <v>2200</v>
      </c>
      <c r="AC22">
        <v>145</v>
      </c>
      <c r="AD22">
        <v>144</v>
      </c>
      <c r="AE22">
        <v>152</v>
      </c>
      <c r="AF22">
        <v>128</v>
      </c>
    </row>
    <row r="23" spans="1:35" x14ac:dyDescent="0.3">
      <c r="A23" t="s">
        <v>132</v>
      </c>
      <c r="C23">
        <v>144.0329218</v>
      </c>
      <c r="D23">
        <f t="shared" si="0"/>
        <v>279.97695471171198</v>
      </c>
      <c r="E23" s="7">
        <v>18000</v>
      </c>
      <c r="F23" s="11">
        <v>388</v>
      </c>
      <c r="G23" s="19">
        <v>363</v>
      </c>
      <c r="H23" s="11">
        <f t="shared" si="3"/>
        <v>364</v>
      </c>
      <c r="I23" s="11">
        <v>388</v>
      </c>
      <c r="J23" s="11">
        <v>363</v>
      </c>
      <c r="K23">
        <v>1000</v>
      </c>
      <c r="P23" t="s">
        <v>275</v>
      </c>
      <c r="Q23" t="s">
        <v>276</v>
      </c>
      <c r="R23">
        <v>67</v>
      </c>
      <c r="S23">
        <v>77</v>
      </c>
      <c r="T23">
        <v>78</v>
      </c>
      <c r="U23">
        <v>73</v>
      </c>
      <c r="V23">
        <v>75</v>
      </c>
      <c r="Z23" t="s">
        <v>204</v>
      </c>
      <c r="AA23">
        <v>2152</v>
      </c>
      <c r="AB23">
        <v>2175</v>
      </c>
      <c r="AC23">
        <v>144</v>
      </c>
      <c r="AD23">
        <v>127</v>
      </c>
      <c r="AE23">
        <v>152</v>
      </c>
      <c r="AF23">
        <v>448</v>
      </c>
    </row>
    <row r="24" spans="1:35" x14ac:dyDescent="0.3">
      <c r="A24" t="s">
        <v>133</v>
      </c>
      <c r="C24">
        <v>159.4650206</v>
      </c>
      <c r="D24">
        <f t="shared" si="0"/>
        <v>309.974485643104</v>
      </c>
      <c r="E24" s="7">
        <v>22525</v>
      </c>
      <c r="F24" s="11">
        <v>412</v>
      </c>
      <c r="G24" s="19">
        <v>386</v>
      </c>
      <c r="H24" s="11">
        <f t="shared" si="3"/>
        <v>387</v>
      </c>
      <c r="I24" s="11">
        <v>412</v>
      </c>
      <c r="J24" s="11">
        <v>387</v>
      </c>
      <c r="K24">
        <v>1664</v>
      </c>
      <c r="Z24" t="s">
        <v>395</v>
      </c>
      <c r="AA24">
        <v>1600</v>
      </c>
      <c r="AB24">
        <v>1625</v>
      </c>
      <c r="AC24">
        <v>131</v>
      </c>
      <c r="AD24">
        <v>128</v>
      </c>
      <c r="AE24">
        <v>138</v>
      </c>
      <c r="AF24">
        <v>576</v>
      </c>
      <c r="AG24">
        <v>68</v>
      </c>
      <c r="AI24">
        <v>26</v>
      </c>
    </row>
    <row r="25" spans="1:35" x14ac:dyDescent="0.3">
      <c r="A25" t="s">
        <v>134</v>
      </c>
      <c r="C25">
        <v>144.0329218</v>
      </c>
      <c r="D25">
        <f t="shared" si="0"/>
        <v>279.97695471171198</v>
      </c>
      <c r="E25" s="7">
        <v>17475</v>
      </c>
      <c r="F25" s="11">
        <v>380</v>
      </c>
      <c r="G25" s="19">
        <v>363</v>
      </c>
      <c r="H25" s="11">
        <f t="shared" si="3"/>
        <v>364</v>
      </c>
      <c r="I25" s="11">
        <v>380</v>
      </c>
      <c r="J25" s="11">
        <v>358</v>
      </c>
      <c r="K25">
        <v>1664</v>
      </c>
      <c r="R25" t="s">
        <v>264</v>
      </c>
      <c r="S25">
        <v>25</v>
      </c>
    </row>
    <row r="26" spans="1:35" x14ac:dyDescent="0.3">
      <c r="A26" t="s">
        <v>58</v>
      </c>
      <c r="C26">
        <v>159.4650206</v>
      </c>
      <c r="D26">
        <f t="shared" si="0"/>
        <v>309.974485643104</v>
      </c>
      <c r="E26">
        <v>22000</v>
      </c>
      <c r="F26" s="11">
        <v>412</v>
      </c>
      <c r="G26" s="19">
        <v>386</v>
      </c>
      <c r="H26" s="11">
        <f t="shared" si="3"/>
        <v>387</v>
      </c>
      <c r="I26" s="11">
        <v>412</v>
      </c>
      <c r="J26" s="11">
        <v>386</v>
      </c>
      <c r="K26">
        <v>1000</v>
      </c>
      <c r="Q26" t="s">
        <v>372</v>
      </c>
      <c r="R26" t="s">
        <v>373</v>
      </c>
      <c r="S26" t="s">
        <v>374</v>
      </c>
      <c r="T26" t="s">
        <v>375</v>
      </c>
      <c r="U26" t="s">
        <v>376</v>
      </c>
      <c r="V26" t="s">
        <v>377</v>
      </c>
    </row>
    <row r="27" spans="1:35" x14ac:dyDescent="0.3">
      <c r="A27" t="s">
        <v>135</v>
      </c>
      <c r="C27">
        <v>144.0329218</v>
      </c>
      <c r="D27">
        <f t="shared" si="0"/>
        <v>279.97695471171198</v>
      </c>
      <c r="E27" s="7">
        <v>22000</v>
      </c>
      <c r="F27" s="11">
        <v>450</v>
      </c>
      <c r="G27" s="19">
        <v>416</v>
      </c>
      <c r="H27" s="11">
        <f t="shared" si="3"/>
        <v>417</v>
      </c>
      <c r="I27" s="19">
        <v>452</v>
      </c>
      <c r="J27" s="11">
        <v>424</v>
      </c>
      <c r="K27">
        <v>1000</v>
      </c>
      <c r="P27" t="s">
        <v>141</v>
      </c>
      <c r="Q27">
        <v>19450</v>
      </c>
      <c r="R27">
        <v>20825</v>
      </c>
      <c r="S27">
        <v>279</v>
      </c>
      <c r="T27">
        <v>409</v>
      </c>
      <c r="U27">
        <v>2112</v>
      </c>
      <c r="V27">
        <v>270</v>
      </c>
      <c r="Z27" t="s">
        <v>396</v>
      </c>
      <c r="AA27" t="s">
        <v>397</v>
      </c>
      <c r="AB27">
        <v>1322</v>
      </c>
    </row>
    <row r="28" spans="1:35" x14ac:dyDescent="0.3">
      <c r="A28" t="s">
        <v>136</v>
      </c>
      <c r="C28">
        <v>144.0329218</v>
      </c>
      <c r="D28">
        <f t="shared" si="0"/>
        <v>279.97695471171198</v>
      </c>
      <c r="E28" s="7">
        <v>14175</v>
      </c>
      <c r="F28" s="11">
        <v>366</v>
      </c>
      <c r="G28" s="19">
        <v>342</v>
      </c>
      <c r="H28" s="11">
        <f t="shared" si="3"/>
        <v>343</v>
      </c>
      <c r="I28" s="19">
        <v>366</v>
      </c>
      <c r="J28" s="11">
        <v>343</v>
      </c>
      <c r="K28">
        <v>1000</v>
      </c>
      <c r="P28" t="s">
        <v>142</v>
      </c>
      <c r="Q28">
        <v>16225</v>
      </c>
      <c r="R28">
        <v>17175</v>
      </c>
      <c r="S28">
        <v>250</v>
      </c>
      <c r="T28">
        <v>338</v>
      </c>
      <c r="U28">
        <v>1472</v>
      </c>
      <c r="V28">
        <v>269</v>
      </c>
    </row>
    <row r="29" spans="1:35" x14ac:dyDescent="0.3">
      <c r="A29" t="s">
        <v>137</v>
      </c>
      <c r="C29">
        <v>136.31687239999999</v>
      </c>
      <c r="D29">
        <f t="shared" si="0"/>
        <v>264.97818924601597</v>
      </c>
      <c r="E29" s="7">
        <v>15250</v>
      </c>
      <c r="F29" s="11">
        <v>369</v>
      </c>
      <c r="G29" s="19">
        <v>346</v>
      </c>
      <c r="H29" s="11">
        <f t="shared" si="3"/>
        <v>347</v>
      </c>
      <c r="I29" s="19">
        <v>370</v>
      </c>
      <c r="J29" s="11">
        <v>347</v>
      </c>
      <c r="K29" s="7">
        <v>1664</v>
      </c>
      <c r="P29" t="s">
        <v>143</v>
      </c>
      <c r="Q29">
        <v>10350</v>
      </c>
      <c r="R29">
        <v>10925</v>
      </c>
      <c r="S29">
        <v>211</v>
      </c>
      <c r="T29">
        <v>271</v>
      </c>
      <c r="U29">
        <v>1152</v>
      </c>
      <c r="V29">
        <v>269</v>
      </c>
      <c r="Z29" t="s">
        <v>398</v>
      </c>
      <c r="AA29">
        <v>11950</v>
      </c>
      <c r="AB29">
        <v>12650</v>
      </c>
      <c r="AC29">
        <v>291</v>
      </c>
      <c r="AD29">
        <v>347</v>
      </c>
      <c r="AE29">
        <v>350</v>
      </c>
      <c r="AF29">
        <v>1664</v>
      </c>
      <c r="AG29">
        <v>179</v>
      </c>
      <c r="AH29">
        <v>0.51200000000000001</v>
      </c>
      <c r="AI29">
        <v>13</v>
      </c>
    </row>
    <row r="30" spans="1:35" x14ac:dyDescent="0.3">
      <c r="A30" t="s">
        <v>144</v>
      </c>
      <c r="C30">
        <v>128.60082299999999</v>
      </c>
      <c r="D30">
        <f t="shared" si="0"/>
        <v>249.97942378031999</v>
      </c>
      <c r="E30" s="7">
        <v>9850</v>
      </c>
      <c r="F30" s="11">
        <v>289</v>
      </c>
      <c r="G30" s="19">
        <v>281</v>
      </c>
      <c r="H30" s="11">
        <f t="shared" si="3"/>
        <v>282</v>
      </c>
      <c r="I30" s="11">
        <v>289</v>
      </c>
      <c r="J30" s="11">
        <v>288</v>
      </c>
      <c r="K30" s="7">
        <v>1280</v>
      </c>
      <c r="P30" t="s">
        <v>150</v>
      </c>
      <c r="Q30" s="7">
        <v>6450</v>
      </c>
      <c r="R30">
        <v>6800</v>
      </c>
      <c r="S30">
        <v>217</v>
      </c>
      <c r="T30">
        <v>259</v>
      </c>
      <c r="U30">
        <v>1344</v>
      </c>
      <c r="V30">
        <v>257</v>
      </c>
      <c r="Z30" t="s">
        <v>399</v>
      </c>
      <c r="AA30">
        <v>7350</v>
      </c>
      <c r="AB30">
        <v>6975</v>
      </c>
      <c r="AC30">
        <v>251</v>
      </c>
      <c r="AD30">
        <v>294</v>
      </c>
      <c r="AE30">
        <v>318</v>
      </c>
      <c r="AF30">
        <v>2048</v>
      </c>
      <c r="AG30">
        <v>233</v>
      </c>
      <c r="AH30">
        <v>0.42799999999999999</v>
      </c>
      <c r="AI30">
        <v>21</v>
      </c>
    </row>
    <row r="31" spans="1:35" x14ac:dyDescent="0.3">
      <c r="A31" t="s">
        <v>145</v>
      </c>
      <c r="C31">
        <v>123.45679010000001</v>
      </c>
      <c r="D31">
        <f t="shared" si="0"/>
        <v>239.98024686798402</v>
      </c>
      <c r="E31" s="7">
        <v>9225</v>
      </c>
      <c r="F31" s="11">
        <v>284</v>
      </c>
      <c r="G31" s="19">
        <v>280</v>
      </c>
      <c r="H31" s="11">
        <f t="shared" si="3"/>
        <v>281</v>
      </c>
      <c r="I31" s="11">
        <v>282</v>
      </c>
      <c r="J31" s="11">
        <v>284</v>
      </c>
      <c r="K31" s="7">
        <v>832</v>
      </c>
      <c r="P31" t="s">
        <v>151</v>
      </c>
      <c r="Z31" t="s">
        <v>153</v>
      </c>
      <c r="AA31">
        <v>4600</v>
      </c>
      <c r="AB31">
        <v>4400</v>
      </c>
      <c r="AC31">
        <v>205</v>
      </c>
      <c r="AD31">
        <v>219</v>
      </c>
      <c r="AE31">
        <v>318</v>
      </c>
      <c r="AF31">
        <v>1536</v>
      </c>
      <c r="AG31">
        <v>173</v>
      </c>
      <c r="AH31">
        <v>0.32400000000000001</v>
      </c>
      <c r="AI31">
        <v>14</v>
      </c>
    </row>
    <row r="32" spans="1:35" x14ac:dyDescent="0.3">
      <c r="A32" t="s">
        <v>146</v>
      </c>
      <c r="C32">
        <v>108.02469139999999</v>
      </c>
      <c r="D32">
        <f t="shared" si="0"/>
        <v>209.982716130976</v>
      </c>
      <c r="E32" s="7">
        <v>5350</v>
      </c>
      <c r="F32" s="11">
        <v>236</v>
      </c>
      <c r="G32" s="19">
        <v>235</v>
      </c>
      <c r="H32" s="11">
        <f t="shared" si="3"/>
        <v>236</v>
      </c>
      <c r="I32" s="11">
        <v>235</v>
      </c>
      <c r="J32" s="11">
        <v>237</v>
      </c>
      <c r="K32" s="7">
        <v>1000</v>
      </c>
      <c r="P32" t="s">
        <v>152</v>
      </c>
      <c r="Z32" t="s">
        <v>202</v>
      </c>
      <c r="AA32">
        <v>2975</v>
      </c>
      <c r="AB32">
        <v>3100</v>
      </c>
      <c r="AC32">
        <v>187</v>
      </c>
      <c r="AD32">
        <v>194</v>
      </c>
      <c r="AE32">
        <v>196</v>
      </c>
      <c r="AF32">
        <v>768</v>
      </c>
      <c r="AG32">
        <v>126</v>
      </c>
    </row>
    <row r="33" spans="1:41" x14ac:dyDescent="0.3">
      <c r="A33" t="s">
        <v>147</v>
      </c>
      <c r="C33">
        <v>97.736625509999996</v>
      </c>
      <c r="D33">
        <f t="shared" si="0"/>
        <v>189.98436213135838</v>
      </c>
      <c r="E33" s="7">
        <v>3575</v>
      </c>
      <c r="F33" s="11">
        <v>231</v>
      </c>
      <c r="G33" s="19">
        <v>231</v>
      </c>
      <c r="H33" s="11">
        <f t="shared" si="3"/>
        <v>232</v>
      </c>
      <c r="I33" s="11">
        <v>230</v>
      </c>
      <c r="J33" s="11">
        <v>233</v>
      </c>
      <c r="K33" s="7">
        <v>1000</v>
      </c>
      <c r="S33" s="17" t="s">
        <v>378</v>
      </c>
      <c r="T33" t="s">
        <v>379</v>
      </c>
      <c r="U33" s="18">
        <v>44047</v>
      </c>
      <c r="V33" t="s">
        <v>433</v>
      </c>
      <c r="Z33" t="s">
        <v>203</v>
      </c>
      <c r="AA33">
        <v>2275</v>
      </c>
      <c r="AB33">
        <v>2350</v>
      </c>
      <c r="AC33">
        <v>160</v>
      </c>
      <c r="AD33">
        <v>162</v>
      </c>
      <c r="AE33">
        <v>168</v>
      </c>
      <c r="AF33">
        <v>256</v>
      </c>
    </row>
    <row r="34" spans="1:41" x14ac:dyDescent="0.3">
      <c r="A34" t="s">
        <v>206</v>
      </c>
      <c r="C34">
        <v>90</v>
      </c>
      <c r="D34">
        <f t="shared" si="0"/>
        <v>174.94560000000001</v>
      </c>
      <c r="E34" s="7">
        <v>2275</v>
      </c>
      <c r="F34" s="11">
        <v>192</v>
      </c>
      <c r="G34" s="19">
        <v>195</v>
      </c>
      <c r="H34" s="11">
        <f t="shared" si="3"/>
        <v>196</v>
      </c>
      <c r="I34" s="11">
        <v>193</v>
      </c>
      <c r="J34" s="11">
        <v>199</v>
      </c>
      <c r="K34" s="7">
        <v>500</v>
      </c>
      <c r="P34" t="s">
        <v>133</v>
      </c>
      <c r="Q34">
        <v>22525</v>
      </c>
      <c r="R34">
        <v>23975</v>
      </c>
      <c r="S34">
        <v>284</v>
      </c>
      <c r="T34">
        <v>393</v>
      </c>
      <c r="U34">
        <v>1664</v>
      </c>
      <c r="V34">
        <v>172</v>
      </c>
      <c r="Z34" t="s">
        <v>390</v>
      </c>
      <c r="AA34">
        <v>2125</v>
      </c>
      <c r="AB34">
        <v>2175</v>
      </c>
      <c r="AC34">
        <v>18</v>
      </c>
      <c r="AD34">
        <v>152</v>
      </c>
      <c r="AE34">
        <v>166</v>
      </c>
      <c r="AF34">
        <v>128</v>
      </c>
      <c r="AG34">
        <v>68</v>
      </c>
    </row>
    <row r="35" spans="1:41" x14ac:dyDescent="0.3">
      <c r="A35" t="s">
        <v>208</v>
      </c>
      <c r="C35">
        <v>82.304526749999994</v>
      </c>
      <c r="D35">
        <f t="shared" si="0"/>
        <v>159.98683127772</v>
      </c>
      <c r="E35" s="7">
        <v>500</v>
      </c>
      <c r="F35" s="11">
        <v>143</v>
      </c>
      <c r="G35" s="19">
        <v>146</v>
      </c>
      <c r="H35" s="11">
        <f t="shared" si="3"/>
        <v>147</v>
      </c>
      <c r="I35" s="11">
        <v>141</v>
      </c>
      <c r="J35" s="11">
        <v>149</v>
      </c>
      <c r="K35">
        <v>500</v>
      </c>
      <c r="P35" t="s">
        <v>134</v>
      </c>
      <c r="Q35">
        <v>17475</v>
      </c>
      <c r="T35">
        <v>396</v>
      </c>
      <c r="U35">
        <v>1984</v>
      </c>
      <c r="V35">
        <v>172</v>
      </c>
      <c r="Z35" t="s">
        <v>204</v>
      </c>
      <c r="AA35">
        <v>1925</v>
      </c>
      <c r="AB35">
        <v>1975</v>
      </c>
      <c r="AC35">
        <v>152</v>
      </c>
      <c r="AD35">
        <v>147</v>
      </c>
      <c r="AE35">
        <v>160</v>
      </c>
      <c r="AF35">
        <v>768</v>
      </c>
    </row>
    <row r="36" spans="1:41" x14ac:dyDescent="0.3">
      <c r="A36" t="s">
        <v>160</v>
      </c>
      <c r="C36">
        <v>87.455479999999994</v>
      </c>
      <c r="D36">
        <f t="shared" si="0"/>
        <v>169.99946024319999</v>
      </c>
      <c r="E36" s="7">
        <v>2500</v>
      </c>
      <c r="F36" s="11">
        <v>180</v>
      </c>
      <c r="G36" s="19">
        <v>185</v>
      </c>
      <c r="H36" s="11">
        <f t="shared" si="3"/>
        <v>186</v>
      </c>
      <c r="I36" s="11">
        <v>165</v>
      </c>
      <c r="J36" s="11">
        <v>180</v>
      </c>
      <c r="K36">
        <v>500</v>
      </c>
      <c r="P36" t="s">
        <v>137</v>
      </c>
      <c r="Q36">
        <v>15250</v>
      </c>
      <c r="T36">
        <v>352</v>
      </c>
      <c r="U36">
        <v>1664</v>
      </c>
      <c r="V36">
        <v>160</v>
      </c>
      <c r="Z36" t="s">
        <v>400</v>
      </c>
      <c r="AA36">
        <v>1650</v>
      </c>
      <c r="AB36">
        <v>1700</v>
      </c>
      <c r="AC36">
        <v>146</v>
      </c>
      <c r="AD36">
        <v>138</v>
      </c>
      <c r="AE36">
        <v>150</v>
      </c>
      <c r="AF36">
        <v>704</v>
      </c>
      <c r="AG36">
        <v>67</v>
      </c>
    </row>
    <row r="37" spans="1:41" x14ac:dyDescent="0.3">
      <c r="A37" t="s">
        <v>62</v>
      </c>
      <c r="C37">
        <v>88.998812000000001</v>
      </c>
      <c r="D37">
        <f t="shared" si="0"/>
        <v>172.99945071808</v>
      </c>
      <c r="E37" s="7">
        <v>4850</v>
      </c>
      <c r="F37" s="11">
        <v>160</v>
      </c>
      <c r="G37" s="19">
        <v>230</v>
      </c>
      <c r="H37" s="11">
        <f t="shared" si="3"/>
        <v>231</v>
      </c>
      <c r="I37" s="11">
        <v>230</v>
      </c>
      <c r="J37" s="11">
        <v>245</v>
      </c>
      <c r="K37" s="7">
        <v>1024</v>
      </c>
      <c r="P37" t="s">
        <v>144</v>
      </c>
      <c r="Q37">
        <v>9850</v>
      </c>
      <c r="T37">
        <v>271</v>
      </c>
      <c r="U37">
        <v>1280</v>
      </c>
      <c r="V37">
        <v>225</v>
      </c>
    </row>
    <row r="38" spans="1:41" x14ac:dyDescent="0.3">
      <c r="A38" t="s">
        <v>63</v>
      </c>
      <c r="C38">
        <v>102.8888</v>
      </c>
      <c r="D38">
        <f t="shared" si="0"/>
        <v>199.99936499200001</v>
      </c>
      <c r="E38" s="7">
        <v>5500</v>
      </c>
      <c r="F38" s="11">
        <v>250</v>
      </c>
      <c r="G38" s="19">
        <v>250</v>
      </c>
      <c r="H38" s="11">
        <f t="shared" si="3"/>
        <v>251</v>
      </c>
      <c r="I38" s="11">
        <v>260</v>
      </c>
      <c r="J38" s="11">
        <v>250</v>
      </c>
      <c r="K38">
        <v>1500</v>
      </c>
      <c r="P38" t="s">
        <v>145</v>
      </c>
      <c r="Q38">
        <v>9225</v>
      </c>
      <c r="T38">
        <v>250</v>
      </c>
      <c r="U38">
        <v>832</v>
      </c>
      <c r="V38">
        <v>248</v>
      </c>
    </row>
    <row r="39" spans="1:41" x14ac:dyDescent="0.3">
      <c r="A39" t="s">
        <v>64</v>
      </c>
      <c r="C39">
        <v>137.870992</v>
      </c>
      <c r="D39">
        <f t="shared" si="0"/>
        <v>267.99914908928002</v>
      </c>
      <c r="E39" s="7">
        <v>8000</v>
      </c>
      <c r="F39" s="11">
        <v>280</v>
      </c>
      <c r="G39" s="19">
        <v>280</v>
      </c>
      <c r="H39" s="11">
        <f>G39+1</f>
        <v>281</v>
      </c>
      <c r="I39" s="11">
        <v>280</v>
      </c>
      <c r="J39" s="11">
        <v>280</v>
      </c>
      <c r="K39">
        <v>1500</v>
      </c>
      <c r="P39" t="s">
        <v>146</v>
      </c>
      <c r="Q39">
        <v>5350</v>
      </c>
      <c r="T39">
        <v>198</v>
      </c>
      <c r="U39">
        <v>1024</v>
      </c>
      <c r="V39">
        <v>248</v>
      </c>
      <c r="Z39" t="s">
        <v>401</v>
      </c>
      <c r="AA39" t="s">
        <v>264</v>
      </c>
    </row>
    <row r="40" spans="1:41" x14ac:dyDescent="0.3">
      <c r="A40" t="s">
        <v>65</v>
      </c>
      <c r="C40">
        <v>154.33320000000001</v>
      </c>
      <c r="D40">
        <f t="shared" si="0"/>
        <v>299.99904748800003</v>
      </c>
      <c r="E40" s="7">
        <v>11350</v>
      </c>
      <c r="F40" s="11">
        <v>320</v>
      </c>
      <c r="G40" s="19">
        <v>367</v>
      </c>
      <c r="H40" s="11">
        <f t="shared" si="3"/>
        <v>368</v>
      </c>
      <c r="I40" s="11">
        <v>300</v>
      </c>
      <c r="J40" s="11">
        <v>310</v>
      </c>
      <c r="K40">
        <v>1500</v>
      </c>
      <c r="P40" t="s">
        <v>147</v>
      </c>
      <c r="Q40">
        <v>3575</v>
      </c>
      <c r="T40">
        <v>179</v>
      </c>
      <c r="U40">
        <v>1344</v>
      </c>
      <c r="V40">
        <v>170</v>
      </c>
      <c r="Z40" t="s">
        <v>402</v>
      </c>
      <c r="AA40">
        <v>14375</v>
      </c>
      <c r="AB40">
        <v>15200</v>
      </c>
      <c r="AC40">
        <v>240</v>
      </c>
      <c r="AD40">
        <v>311</v>
      </c>
      <c r="AE40">
        <v>314</v>
      </c>
      <c r="AF40">
        <v>1472</v>
      </c>
    </row>
    <row r="41" spans="1:41" x14ac:dyDescent="0.3">
      <c r="A41" t="s">
        <v>66</v>
      </c>
      <c r="C41">
        <v>169.76652000000001</v>
      </c>
      <c r="D41">
        <f t="shared" si="0"/>
        <v>329.99895223680005</v>
      </c>
      <c r="E41" s="7">
        <v>21725</v>
      </c>
      <c r="F41" s="11">
        <v>412</v>
      </c>
      <c r="G41" s="19">
        <v>420</v>
      </c>
      <c r="H41" s="11">
        <f t="shared" si="3"/>
        <v>421</v>
      </c>
      <c r="I41" s="11">
        <v>412</v>
      </c>
      <c r="J41" s="11">
        <v>397</v>
      </c>
      <c r="K41">
        <v>1800</v>
      </c>
      <c r="Z41" t="s">
        <v>150</v>
      </c>
      <c r="AA41">
        <v>13200</v>
      </c>
      <c r="AB41">
        <v>13925</v>
      </c>
      <c r="AC41">
        <v>236</v>
      </c>
      <c r="AD41">
        <v>304</v>
      </c>
      <c r="AE41">
        <v>314</v>
      </c>
      <c r="AF41">
        <v>1408</v>
      </c>
    </row>
    <row r="42" spans="1:41" x14ac:dyDescent="0.3">
      <c r="A42" t="s">
        <v>67</v>
      </c>
      <c r="C42">
        <v>154.33320000000001</v>
      </c>
      <c r="D42">
        <f t="shared" si="0"/>
        <v>299.99904748800003</v>
      </c>
      <c r="E42" s="7">
        <v>21275</v>
      </c>
      <c r="F42" s="11">
        <v>412</v>
      </c>
      <c r="G42" s="19">
        <v>420</v>
      </c>
      <c r="H42" s="11">
        <f t="shared" si="3"/>
        <v>421</v>
      </c>
      <c r="I42" s="11">
        <v>412</v>
      </c>
      <c r="J42" s="11">
        <v>398</v>
      </c>
      <c r="K42">
        <v>1800</v>
      </c>
      <c r="Z42" t="s">
        <v>403</v>
      </c>
      <c r="AA42">
        <v>11025</v>
      </c>
      <c r="AB42">
        <v>11650</v>
      </c>
      <c r="AC42">
        <v>233</v>
      </c>
      <c r="AD42">
        <v>290</v>
      </c>
      <c r="AE42">
        <v>314</v>
      </c>
      <c r="AF42">
        <v>1536</v>
      </c>
      <c r="AG42">
        <v>255</v>
      </c>
      <c r="AH42">
        <v>0.42</v>
      </c>
      <c r="AI42">
        <v>4</v>
      </c>
    </row>
    <row r="43" spans="1:41" x14ac:dyDescent="0.3">
      <c r="A43" t="s">
        <v>54</v>
      </c>
      <c r="C43">
        <v>137.870992</v>
      </c>
      <c r="D43">
        <f t="shared" si="0"/>
        <v>267.99914908928002</v>
      </c>
      <c r="E43" s="7">
        <v>7000</v>
      </c>
      <c r="F43" s="11">
        <v>276</v>
      </c>
      <c r="G43" s="19">
        <v>275</v>
      </c>
      <c r="H43" s="11">
        <f t="shared" si="3"/>
        <v>276</v>
      </c>
      <c r="I43" s="11">
        <v>276</v>
      </c>
      <c r="J43" s="11">
        <v>276</v>
      </c>
      <c r="K43">
        <v>1500</v>
      </c>
      <c r="Z43" t="s">
        <v>151</v>
      </c>
      <c r="AA43">
        <v>9300</v>
      </c>
      <c r="AB43">
        <v>9800</v>
      </c>
      <c r="AC43">
        <v>209</v>
      </c>
      <c r="AD43">
        <v>259</v>
      </c>
      <c r="AE43">
        <v>314</v>
      </c>
      <c r="AF43">
        <v>1088</v>
      </c>
    </row>
    <row r="44" spans="1:41" x14ac:dyDescent="0.3">
      <c r="A44" t="s">
        <v>59</v>
      </c>
      <c r="C44">
        <v>154.33320000000001</v>
      </c>
      <c r="D44">
        <f t="shared" si="0"/>
        <v>299.99904748800003</v>
      </c>
      <c r="E44" s="7">
        <v>9000</v>
      </c>
      <c r="F44" s="11">
        <v>285</v>
      </c>
      <c r="G44" s="19">
        <v>285</v>
      </c>
      <c r="H44" s="11">
        <f t="shared" si="3"/>
        <v>286</v>
      </c>
      <c r="I44" s="11">
        <v>284</v>
      </c>
      <c r="J44" s="11">
        <v>285</v>
      </c>
      <c r="K44">
        <v>1300</v>
      </c>
      <c r="Z44" t="s">
        <v>62</v>
      </c>
      <c r="AA44">
        <v>8875</v>
      </c>
      <c r="AB44">
        <v>9325</v>
      </c>
      <c r="AC44">
        <v>207</v>
      </c>
      <c r="AD44">
        <v>258</v>
      </c>
      <c r="AE44">
        <v>314</v>
      </c>
      <c r="AF44">
        <v>1024</v>
      </c>
    </row>
    <row r="45" spans="1:41" x14ac:dyDescent="0.3">
      <c r="A45" t="s">
        <v>60</v>
      </c>
      <c r="C45">
        <v>159.47764000000001</v>
      </c>
      <c r="D45">
        <f t="shared" si="0"/>
        <v>309.99901573760002</v>
      </c>
      <c r="E45" s="7">
        <v>10000</v>
      </c>
      <c r="F45" s="11">
        <v>289</v>
      </c>
      <c r="G45" s="19">
        <v>289</v>
      </c>
      <c r="H45" s="11">
        <f t="shared" si="3"/>
        <v>290</v>
      </c>
      <c r="I45" s="11">
        <v>289</v>
      </c>
      <c r="J45" s="11">
        <v>289</v>
      </c>
      <c r="K45">
        <v>1800</v>
      </c>
      <c r="Z45" t="s">
        <v>152</v>
      </c>
      <c r="AA45">
        <v>6175</v>
      </c>
      <c r="AB45">
        <v>6475</v>
      </c>
      <c r="AC45">
        <v>203</v>
      </c>
      <c r="AD45">
        <v>239</v>
      </c>
      <c r="AE45">
        <v>314</v>
      </c>
      <c r="AF45">
        <v>448</v>
      </c>
    </row>
    <row r="46" spans="1:41" x14ac:dyDescent="0.3">
      <c r="A46" t="s">
        <v>61</v>
      </c>
      <c r="C46">
        <v>216.06648000000001</v>
      </c>
      <c r="D46">
        <f t="shared" si="0"/>
        <v>419.99866648320005</v>
      </c>
      <c r="E46" s="7">
        <v>21000</v>
      </c>
      <c r="F46" s="11">
        <v>406</v>
      </c>
      <c r="G46" s="19">
        <v>420</v>
      </c>
      <c r="H46" s="11">
        <f t="shared" si="3"/>
        <v>421</v>
      </c>
      <c r="I46" s="11">
        <v>406</v>
      </c>
      <c r="J46" s="11">
        <v>391</v>
      </c>
      <c r="K46">
        <v>1800</v>
      </c>
      <c r="Z46" t="s">
        <v>388</v>
      </c>
      <c r="AA46">
        <v>4500</v>
      </c>
      <c r="AB46">
        <v>4700</v>
      </c>
      <c r="AC46">
        <v>191</v>
      </c>
      <c r="AD46">
        <v>216</v>
      </c>
      <c r="AE46">
        <v>314</v>
      </c>
      <c r="AF46">
        <v>1088</v>
      </c>
      <c r="AI46" t="s">
        <v>425</v>
      </c>
      <c r="AJ46" t="s">
        <v>430</v>
      </c>
    </row>
    <row r="47" spans="1:41" x14ac:dyDescent="0.3">
      <c r="A47" t="s">
        <v>53</v>
      </c>
      <c r="C47">
        <v>195.48872</v>
      </c>
      <c r="D47">
        <f t="shared" si="0"/>
        <v>379.99879348479999</v>
      </c>
      <c r="E47" s="7">
        <v>15000</v>
      </c>
      <c r="F47" s="11">
        <v>372</v>
      </c>
      <c r="G47" s="19">
        <v>382</v>
      </c>
      <c r="H47" s="11">
        <f t="shared" si="3"/>
        <v>383</v>
      </c>
      <c r="I47" s="11">
        <v>372</v>
      </c>
      <c r="J47" s="11">
        <v>360</v>
      </c>
      <c r="K47">
        <v>2000</v>
      </c>
      <c r="Z47" t="s">
        <v>153</v>
      </c>
      <c r="AA47">
        <v>2800</v>
      </c>
      <c r="AB47">
        <v>2900</v>
      </c>
      <c r="AC47">
        <v>165</v>
      </c>
      <c r="AD47">
        <v>180</v>
      </c>
      <c r="AE47">
        <v>314</v>
      </c>
      <c r="AF47">
        <v>384</v>
      </c>
      <c r="AI47" t="s">
        <v>426</v>
      </c>
      <c r="AJ47">
        <v>27800</v>
      </c>
      <c r="AK47">
        <v>29800</v>
      </c>
      <c r="AL47">
        <v>254</v>
      </c>
      <c r="AM47">
        <v>415</v>
      </c>
      <c r="AN47">
        <v>434</v>
      </c>
      <c r="AO47">
        <v>3008</v>
      </c>
    </row>
    <row r="48" spans="1:41" x14ac:dyDescent="0.3">
      <c r="A48" t="s">
        <v>52</v>
      </c>
      <c r="C48">
        <v>205.77760000000001</v>
      </c>
      <c r="D48">
        <f t="shared" si="0"/>
        <v>399.99872998400002</v>
      </c>
      <c r="E48" s="7">
        <v>23000</v>
      </c>
      <c r="F48" s="11">
        <v>4183</v>
      </c>
      <c r="G48" s="19">
        <v>430</v>
      </c>
      <c r="H48" s="11">
        <f t="shared" si="3"/>
        <v>431</v>
      </c>
      <c r="I48" s="11">
        <v>420</v>
      </c>
      <c r="J48" s="11">
        <v>405</v>
      </c>
      <c r="K48">
        <v>2000</v>
      </c>
      <c r="Z48" t="s">
        <v>202</v>
      </c>
      <c r="AA48">
        <v>2650</v>
      </c>
      <c r="AB48">
        <v>2675</v>
      </c>
      <c r="AC48">
        <v>162</v>
      </c>
      <c r="AD48">
        <v>175</v>
      </c>
      <c r="AE48">
        <v>172</v>
      </c>
      <c r="AF48">
        <v>640</v>
      </c>
      <c r="AI48" t="s">
        <v>136</v>
      </c>
      <c r="AJ48">
        <v>14175</v>
      </c>
      <c r="AK48">
        <v>14950</v>
      </c>
      <c r="AL48">
        <v>239</v>
      </c>
      <c r="AM48">
        <v>309</v>
      </c>
      <c r="AN48">
        <v>316</v>
      </c>
      <c r="AO48">
        <v>1344</v>
      </c>
    </row>
    <row r="49" spans="1:41" x14ac:dyDescent="0.3">
      <c r="A49" t="s">
        <v>57</v>
      </c>
      <c r="C49">
        <v>226.35535999999999</v>
      </c>
      <c r="D49">
        <f t="shared" si="0"/>
        <v>439.99860298239997</v>
      </c>
      <c r="E49" s="7">
        <v>26000</v>
      </c>
      <c r="F49" s="11">
        <v>438</v>
      </c>
      <c r="G49" s="19">
        <v>452</v>
      </c>
      <c r="H49" s="11">
        <f t="shared" si="3"/>
        <v>453</v>
      </c>
      <c r="I49" s="11">
        <v>438</v>
      </c>
      <c r="J49" s="11">
        <v>424</v>
      </c>
      <c r="K49">
        <v>2000</v>
      </c>
      <c r="Z49" t="s">
        <v>203</v>
      </c>
      <c r="AA49">
        <v>2100</v>
      </c>
      <c r="AB49">
        <v>2150</v>
      </c>
      <c r="AC49">
        <v>153</v>
      </c>
      <c r="AD49">
        <v>152</v>
      </c>
      <c r="AE49">
        <v>164</v>
      </c>
      <c r="AF49">
        <v>64</v>
      </c>
      <c r="AI49" t="s">
        <v>427</v>
      </c>
      <c r="AJ49">
        <v>12650</v>
      </c>
      <c r="AK49">
        <v>13475</v>
      </c>
      <c r="AL49">
        <v>231</v>
      </c>
      <c r="AM49">
        <v>288</v>
      </c>
      <c r="AN49">
        <v>316</v>
      </c>
      <c r="AO49">
        <v>384</v>
      </c>
    </row>
    <row r="50" spans="1:41" x14ac:dyDescent="0.3">
      <c r="A50" t="s">
        <v>58</v>
      </c>
      <c r="C50">
        <v>226.35535999999999</v>
      </c>
      <c r="D50">
        <f t="shared" si="0"/>
        <v>439.99860298239997</v>
      </c>
      <c r="E50" s="7">
        <v>30000</v>
      </c>
      <c r="F50" s="11">
        <v>459</v>
      </c>
      <c r="G50" s="19">
        <v>447</v>
      </c>
      <c r="H50" s="11">
        <f t="shared" si="3"/>
        <v>448</v>
      </c>
      <c r="I50" s="11">
        <v>466</v>
      </c>
      <c r="J50" s="11">
        <v>452</v>
      </c>
      <c r="K50">
        <v>2000</v>
      </c>
      <c r="Z50" t="s">
        <v>406</v>
      </c>
      <c r="AA50">
        <v>2125</v>
      </c>
      <c r="AB50">
        <v>2150</v>
      </c>
      <c r="AC50">
        <v>153</v>
      </c>
      <c r="AD50">
        <v>146</v>
      </c>
      <c r="AE50">
        <v>164</v>
      </c>
      <c r="AF50">
        <v>320</v>
      </c>
      <c r="AI50" t="s">
        <v>382</v>
      </c>
      <c r="AJ50">
        <v>9875</v>
      </c>
      <c r="AK50">
        <v>10425</v>
      </c>
      <c r="AL50">
        <v>201</v>
      </c>
      <c r="AM50">
        <v>241</v>
      </c>
      <c r="AN50">
        <v>316</v>
      </c>
      <c r="AO50">
        <v>1280</v>
      </c>
    </row>
    <row r="51" spans="1:41" x14ac:dyDescent="0.3">
      <c r="A51" t="s">
        <v>51</v>
      </c>
      <c r="C51">
        <v>226.35535999999999</v>
      </c>
      <c r="D51">
        <f t="shared" si="0"/>
        <v>439.99860298239997</v>
      </c>
      <c r="E51" s="7">
        <v>30000</v>
      </c>
      <c r="F51" s="11">
        <v>459</v>
      </c>
      <c r="G51" s="19">
        <v>447</v>
      </c>
      <c r="H51" s="11">
        <f t="shared" si="3"/>
        <v>448</v>
      </c>
      <c r="I51" s="11">
        <v>466</v>
      </c>
      <c r="J51" s="11">
        <v>452</v>
      </c>
      <c r="K51">
        <v>2000</v>
      </c>
      <c r="Z51" t="s">
        <v>407</v>
      </c>
      <c r="AA51">
        <v>2125</v>
      </c>
      <c r="AB51">
        <v>2175</v>
      </c>
      <c r="AC51">
        <v>146</v>
      </c>
      <c r="AD51">
        <v>144</v>
      </c>
      <c r="AE51">
        <v>158</v>
      </c>
      <c r="AF51">
        <v>832</v>
      </c>
      <c r="AI51" t="s">
        <v>403</v>
      </c>
      <c r="AJ51">
        <v>2050</v>
      </c>
      <c r="AK51">
        <v>2225</v>
      </c>
      <c r="AL51">
        <v>173</v>
      </c>
      <c r="AM51">
        <v>194</v>
      </c>
      <c r="AN51">
        <v>316</v>
      </c>
      <c r="AO51">
        <v>64</v>
      </c>
    </row>
    <row r="52" spans="1:41" x14ac:dyDescent="0.3">
      <c r="A52" t="s">
        <v>50</v>
      </c>
      <c r="C52">
        <v>226.35535999999999</v>
      </c>
      <c r="D52">
        <f t="shared" si="0"/>
        <v>439.99860298239997</v>
      </c>
      <c r="E52" s="7">
        <v>30000</v>
      </c>
      <c r="F52" s="11">
        <v>459</v>
      </c>
      <c r="G52" s="19">
        <v>447</v>
      </c>
      <c r="H52" s="11">
        <f t="shared" si="3"/>
        <v>448</v>
      </c>
      <c r="I52" s="11">
        <v>466</v>
      </c>
      <c r="J52" s="11">
        <v>452</v>
      </c>
      <c r="K52">
        <v>2000</v>
      </c>
      <c r="Z52" t="s">
        <v>405</v>
      </c>
      <c r="AA52">
        <v>1650</v>
      </c>
      <c r="AB52">
        <v>1650</v>
      </c>
      <c r="AC52">
        <v>138</v>
      </c>
      <c r="AD52">
        <v>133</v>
      </c>
      <c r="AE52">
        <v>146</v>
      </c>
      <c r="AF52">
        <v>640</v>
      </c>
      <c r="AI52" t="s">
        <v>428</v>
      </c>
      <c r="AJ52">
        <v>2075</v>
      </c>
      <c r="AK52">
        <v>2250</v>
      </c>
      <c r="AL52">
        <v>173</v>
      </c>
      <c r="AM52">
        <v>194</v>
      </c>
      <c r="AN52">
        <v>316</v>
      </c>
      <c r="AO52">
        <v>64</v>
      </c>
    </row>
    <row r="53" spans="1:41" x14ac:dyDescent="0.3">
      <c r="A53" t="s">
        <v>47</v>
      </c>
      <c r="C53">
        <v>88.484368000000003</v>
      </c>
      <c r="D53">
        <f t="shared" si="0"/>
        <v>171.99945389312001</v>
      </c>
      <c r="E53" s="7">
        <v>6000</v>
      </c>
      <c r="F53" s="11">
        <v>272</v>
      </c>
      <c r="G53" s="19">
        <v>272</v>
      </c>
      <c r="H53" s="11">
        <f t="shared" si="3"/>
        <v>273</v>
      </c>
      <c r="I53" s="11">
        <v>272</v>
      </c>
      <c r="J53" s="11">
        <v>272</v>
      </c>
      <c r="K53">
        <v>1500</v>
      </c>
      <c r="AI53" t="s">
        <v>429</v>
      </c>
      <c r="AJ53">
        <v>2050</v>
      </c>
      <c r="AK53">
        <v>2225</v>
      </c>
      <c r="AL53">
        <v>166</v>
      </c>
      <c r="AM53">
        <v>190</v>
      </c>
      <c r="AN53">
        <v>316</v>
      </c>
      <c r="AO53">
        <v>1216</v>
      </c>
    </row>
    <row r="54" spans="1:41" x14ac:dyDescent="0.3">
      <c r="A54" t="s">
        <v>46</v>
      </c>
      <c r="C54">
        <v>126.03878</v>
      </c>
      <c r="D54">
        <f t="shared" si="0"/>
        <v>244.99922211520001</v>
      </c>
      <c r="E54" s="7">
        <v>7000</v>
      </c>
      <c r="F54" s="11">
        <v>276</v>
      </c>
      <c r="G54" s="19">
        <v>276</v>
      </c>
      <c r="H54" s="11">
        <f t="shared" si="3"/>
        <v>277</v>
      </c>
      <c r="I54" s="11">
        <v>276</v>
      </c>
      <c r="J54" s="11">
        <v>276</v>
      </c>
      <c r="K54">
        <v>1800</v>
      </c>
      <c r="AI54" t="s">
        <v>431</v>
      </c>
      <c r="AJ54">
        <v>1475</v>
      </c>
      <c r="AK54">
        <v>1375</v>
      </c>
      <c r="AL54">
        <v>142</v>
      </c>
      <c r="AM54">
        <v>158</v>
      </c>
      <c r="AN54">
        <v>316</v>
      </c>
      <c r="AO54">
        <v>832</v>
      </c>
    </row>
    <row r="55" spans="1:41" x14ac:dyDescent="0.3">
      <c r="A55" t="s">
        <v>48</v>
      </c>
      <c r="C55">
        <v>216.06648000000001</v>
      </c>
      <c r="D55">
        <f t="shared" si="0"/>
        <v>419.99866648320005</v>
      </c>
      <c r="E55" s="7">
        <v>23000</v>
      </c>
      <c r="F55" s="11">
        <v>420</v>
      </c>
      <c r="G55" s="19">
        <v>430</v>
      </c>
      <c r="H55" s="11">
        <f t="shared" si="3"/>
        <v>431</v>
      </c>
      <c r="I55" s="11">
        <v>418</v>
      </c>
      <c r="J55" s="11">
        <v>405</v>
      </c>
      <c r="K55">
        <v>2000</v>
      </c>
    </row>
    <row r="56" spans="1:41" x14ac:dyDescent="0.3">
      <c r="A56" t="s">
        <v>45</v>
      </c>
      <c r="C56">
        <v>141.47210000000001</v>
      </c>
      <c r="D56">
        <f t="shared" si="0"/>
        <v>274.999126864</v>
      </c>
      <c r="E56" s="7">
        <v>12000</v>
      </c>
      <c r="F56" s="11">
        <v>356</v>
      </c>
      <c r="G56" s="19">
        <v>367</v>
      </c>
      <c r="H56" s="11">
        <f t="shared" si="3"/>
        <v>368</v>
      </c>
      <c r="I56" s="11">
        <v>356</v>
      </c>
      <c r="J56" s="11">
        <v>344</v>
      </c>
      <c r="K56">
        <v>2100</v>
      </c>
      <c r="Z56" t="s">
        <v>404</v>
      </c>
      <c r="AA56" t="s">
        <v>246</v>
      </c>
    </row>
    <row r="57" spans="1:41" x14ac:dyDescent="0.3">
      <c r="A57" t="s">
        <v>211</v>
      </c>
      <c r="C57">
        <v>87.455479999999994</v>
      </c>
      <c r="D57">
        <f t="shared" si="0"/>
        <v>169.99946024319999</v>
      </c>
      <c r="E57">
        <v>2500</v>
      </c>
      <c r="F57" s="11">
        <v>180</v>
      </c>
      <c r="G57" s="19">
        <v>182</v>
      </c>
      <c r="H57" s="11">
        <f t="shared" si="3"/>
        <v>183</v>
      </c>
      <c r="I57" s="11">
        <v>170</v>
      </c>
      <c r="J57" s="11">
        <v>175</v>
      </c>
      <c r="K57">
        <v>2100</v>
      </c>
      <c r="Z57" t="s">
        <v>388</v>
      </c>
      <c r="AA57">
        <v>4375</v>
      </c>
      <c r="AB57">
        <v>4625</v>
      </c>
      <c r="AC57">
        <v>201</v>
      </c>
      <c r="AD57">
        <v>231</v>
      </c>
      <c r="AE57">
        <v>324</v>
      </c>
      <c r="AF57">
        <v>1088</v>
      </c>
    </row>
    <row r="58" spans="1:41" x14ac:dyDescent="0.3">
      <c r="A58" t="s">
        <v>102</v>
      </c>
      <c r="C58">
        <v>128.61099999999999</v>
      </c>
      <c r="D58">
        <f t="shared" si="0"/>
        <v>249.99920623999998</v>
      </c>
      <c r="E58" s="7">
        <v>4850</v>
      </c>
      <c r="F58" s="11">
        <v>250</v>
      </c>
      <c r="G58" s="19">
        <v>253</v>
      </c>
      <c r="H58" s="11">
        <f t="shared" si="3"/>
        <v>254</v>
      </c>
      <c r="I58" s="11">
        <v>250</v>
      </c>
      <c r="J58" s="11">
        <v>250</v>
      </c>
      <c r="K58">
        <v>1800</v>
      </c>
      <c r="Z58" t="s">
        <v>153</v>
      </c>
      <c r="AA58">
        <v>3025</v>
      </c>
      <c r="AB58">
        <v>3175</v>
      </c>
      <c r="AC58">
        <v>184</v>
      </c>
      <c r="AD58">
        <v>201</v>
      </c>
      <c r="AE58">
        <v>200</v>
      </c>
      <c r="AF58">
        <v>576</v>
      </c>
    </row>
    <row r="59" spans="1:41" x14ac:dyDescent="0.3">
      <c r="A59" t="s">
        <v>112</v>
      </c>
      <c r="C59">
        <v>154.33320000000001</v>
      </c>
      <c r="D59">
        <f t="shared" si="0"/>
        <v>299.99904748800003</v>
      </c>
      <c r="E59" s="7">
        <v>6450</v>
      </c>
      <c r="F59" s="11">
        <v>273</v>
      </c>
      <c r="G59" s="19">
        <v>272</v>
      </c>
      <c r="H59" s="11">
        <f t="shared" si="3"/>
        <v>273</v>
      </c>
      <c r="I59" s="11">
        <v>275</v>
      </c>
      <c r="J59" s="11">
        <v>274</v>
      </c>
      <c r="K59">
        <v>2000</v>
      </c>
      <c r="Z59" t="s">
        <v>202</v>
      </c>
      <c r="AA59">
        <v>2500</v>
      </c>
      <c r="AB59">
        <v>2600</v>
      </c>
      <c r="AC59">
        <v>173</v>
      </c>
      <c r="AD59">
        <v>190</v>
      </c>
      <c r="AE59">
        <v>180</v>
      </c>
      <c r="AF59">
        <v>256</v>
      </c>
    </row>
    <row r="60" spans="1:41" x14ac:dyDescent="0.3">
      <c r="A60" t="s">
        <v>113</v>
      </c>
      <c r="C60">
        <v>190.34428</v>
      </c>
      <c r="D60">
        <f t="shared" si="0"/>
        <v>369.9988252352</v>
      </c>
      <c r="E60" s="7">
        <v>11350</v>
      </c>
      <c r="F60" s="11">
        <v>320</v>
      </c>
      <c r="G60" s="19">
        <v>300</v>
      </c>
      <c r="H60" s="11">
        <f t="shared" si="3"/>
        <v>301</v>
      </c>
      <c r="I60" s="11">
        <v>320</v>
      </c>
      <c r="J60" s="11">
        <v>320</v>
      </c>
      <c r="K60">
        <v>2200</v>
      </c>
      <c r="Z60" t="s">
        <v>203</v>
      </c>
      <c r="AA60">
        <v>2125</v>
      </c>
      <c r="AB60">
        <v>2200</v>
      </c>
      <c r="AC60">
        <v>136</v>
      </c>
      <c r="AD60">
        <v>141</v>
      </c>
      <c r="AE60">
        <v>146</v>
      </c>
      <c r="AF60">
        <v>128</v>
      </c>
    </row>
    <row r="61" spans="1:41" x14ac:dyDescent="0.3">
      <c r="A61" t="s">
        <v>66</v>
      </c>
      <c r="C61">
        <v>216.06648000000001</v>
      </c>
      <c r="D61">
        <f t="shared" si="0"/>
        <v>419.99866648320005</v>
      </c>
      <c r="E61" s="7">
        <v>21725</v>
      </c>
      <c r="F61" s="11">
        <v>412</v>
      </c>
      <c r="G61" s="19">
        <v>413</v>
      </c>
      <c r="H61" s="11">
        <f t="shared" si="3"/>
        <v>414</v>
      </c>
      <c r="I61" s="11">
        <v>412</v>
      </c>
      <c r="J61" s="11">
        <v>392</v>
      </c>
      <c r="K61">
        <v>2200</v>
      </c>
      <c r="Z61" t="s">
        <v>390</v>
      </c>
      <c r="AA61">
        <v>2125</v>
      </c>
      <c r="AB61">
        <v>2200</v>
      </c>
      <c r="AC61">
        <v>134</v>
      </c>
      <c r="AD61">
        <v>131</v>
      </c>
      <c r="AE61">
        <v>140</v>
      </c>
    </row>
    <row r="62" spans="1:41" x14ac:dyDescent="0.3">
      <c r="A62" t="s">
        <v>65</v>
      </c>
      <c r="C62">
        <v>185.19983999999999</v>
      </c>
      <c r="D62">
        <f t="shared" si="0"/>
        <v>359.99885698560001</v>
      </c>
      <c r="E62" s="7">
        <v>11350</v>
      </c>
      <c r="F62" s="11">
        <v>320</v>
      </c>
      <c r="G62" s="19">
        <v>300</v>
      </c>
      <c r="H62" s="11">
        <f t="shared" si="3"/>
        <v>301</v>
      </c>
      <c r="I62" s="11">
        <v>320</v>
      </c>
      <c r="J62" s="11">
        <v>294</v>
      </c>
      <c r="K62">
        <v>2200</v>
      </c>
      <c r="Z62" t="s">
        <v>405</v>
      </c>
      <c r="AA62">
        <v>1550</v>
      </c>
      <c r="AB62">
        <v>1575</v>
      </c>
      <c r="AC62">
        <v>126</v>
      </c>
      <c r="AD62">
        <v>118</v>
      </c>
      <c r="AE62">
        <v>132</v>
      </c>
    </row>
    <row r="63" spans="1:41" x14ac:dyDescent="0.3">
      <c r="A63" t="s">
        <v>67</v>
      </c>
      <c r="C63">
        <v>216.06648000000001</v>
      </c>
      <c r="D63">
        <f t="shared" si="0"/>
        <v>419.99866648320005</v>
      </c>
      <c r="E63" s="7">
        <v>21725</v>
      </c>
      <c r="F63" s="11">
        <v>412</v>
      </c>
      <c r="G63" s="19">
        <v>413</v>
      </c>
      <c r="H63" s="11">
        <f t="shared" si="3"/>
        <v>414</v>
      </c>
      <c r="I63" s="11">
        <v>412</v>
      </c>
      <c r="J63" s="11">
        <v>389</v>
      </c>
      <c r="K63">
        <v>2200</v>
      </c>
    </row>
    <row r="64" spans="1:41" x14ac:dyDescent="0.3">
      <c r="A64" t="s">
        <v>46</v>
      </c>
      <c r="C64">
        <v>128.61099999999999</v>
      </c>
      <c r="D64">
        <f t="shared" si="0"/>
        <v>249.99920623999998</v>
      </c>
      <c r="E64" s="7">
        <v>6450</v>
      </c>
      <c r="F64" s="11">
        <v>272</v>
      </c>
      <c r="G64" s="19">
        <v>272</v>
      </c>
      <c r="H64" s="11">
        <f t="shared" si="3"/>
        <v>273</v>
      </c>
      <c r="I64" s="11">
        <v>274</v>
      </c>
      <c r="J64" s="11">
        <v>275</v>
      </c>
      <c r="K64">
        <v>1800</v>
      </c>
      <c r="Z64" t="s">
        <v>408</v>
      </c>
      <c r="AA64" t="s">
        <v>265</v>
      </c>
    </row>
    <row r="65" spans="1:34" x14ac:dyDescent="0.3">
      <c r="A65" t="s">
        <v>100</v>
      </c>
      <c r="C65">
        <v>154.33320000000001</v>
      </c>
      <c r="D65">
        <f t="shared" si="0"/>
        <v>299.99904748800003</v>
      </c>
      <c r="E65" s="7">
        <v>11350</v>
      </c>
      <c r="F65" s="11">
        <v>320</v>
      </c>
      <c r="G65" s="19">
        <v>300</v>
      </c>
      <c r="H65" s="11">
        <f t="shared" si="3"/>
        <v>301</v>
      </c>
      <c r="I65" s="11">
        <v>320</v>
      </c>
      <c r="J65" s="11">
        <v>325</v>
      </c>
      <c r="K65">
        <v>2000</v>
      </c>
      <c r="Z65" t="s">
        <v>153</v>
      </c>
      <c r="AA65">
        <v>3175</v>
      </c>
      <c r="AB65">
        <v>3300</v>
      </c>
      <c r="AC65">
        <v>189</v>
      </c>
      <c r="AD65">
        <v>204</v>
      </c>
      <c r="AE65">
        <v>320</v>
      </c>
      <c r="AF65">
        <v>512</v>
      </c>
    </row>
    <row r="66" spans="1:34" x14ac:dyDescent="0.3">
      <c r="A66" t="s">
        <v>101</v>
      </c>
      <c r="C66">
        <v>180.05539999999999</v>
      </c>
      <c r="D66">
        <f t="shared" si="0"/>
        <v>349.99888873599997</v>
      </c>
      <c r="E66" s="7">
        <v>15000</v>
      </c>
      <c r="F66" s="11">
        <v>371</v>
      </c>
      <c r="G66" s="19">
        <v>380</v>
      </c>
      <c r="H66" s="11">
        <f t="shared" si="3"/>
        <v>381</v>
      </c>
      <c r="I66" s="11">
        <v>370</v>
      </c>
      <c r="J66" s="11">
        <v>360</v>
      </c>
      <c r="K66">
        <v>2200</v>
      </c>
      <c r="Z66" t="s">
        <v>202</v>
      </c>
      <c r="AA66">
        <v>2625</v>
      </c>
      <c r="AB66">
        <v>2675</v>
      </c>
      <c r="AC66">
        <v>160</v>
      </c>
      <c r="AD66">
        <v>174</v>
      </c>
      <c r="AE66">
        <v>172</v>
      </c>
      <c r="AF66">
        <v>640</v>
      </c>
    </row>
    <row r="67" spans="1:34" x14ac:dyDescent="0.3">
      <c r="A67" t="s">
        <v>60</v>
      </c>
      <c r="C67">
        <v>216.06648000000001</v>
      </c>
      <c r="D67">
        <f t="shared" ref="D67:D84" si="4">C67*1.94384</f>
        <v>419.99866648320005</v>
      </c>
      <c r="E67" s="7">
        <v>18000</v>
      </c>
      <c r="F67" s="11">
        <v>388</v>
      </c>
      <c r="G67" s="19">
        <v>400</v>
      </c>
      <c r="H67" s="11">
        <f t="shared" ref="H67:H83" si="5">G67+1</f>
        <v>401</v>
      </c>
      <c r="I67" s="11">
        <v>388</v>
      </c>
      <c r="J67" s="11">
        <v>376</v>
      </c>
      <c r="K67">
        <v>2200</v>
      </c>
      <c r="Z67" t="s">
        <v>203</v>
      </c>
      <c r="AA67">
        <v>2100</v>
      </c>
      <c r="AB67">
        <v>2150</v>
      </c>
      <c r="AC67">
        <v>159</v>
      </c>
      <c r="AD67">
        <v>158</v>
      </c>
      <c r="AE67">
        <v>168</v>
      </c>
      <c r="AF67">
        <v>128</v>
      </c>
    </row>
    <row r="68" spans="1:34" x14ac:dyDescent="0.3">
      <c r="A68" t="s">
        <v>61</v>
      </c>
      <c r="C68">
        <v>226.35535999999999</v>
      </c>
      <c r="D68">
        <f t="shared" si="4"/>
        <v>439.99860298239997</v>
      </c>
      <c r="E68" s="7">
        <v>22000</v>
      </c>
      <c r="F68" s="11">
        <v>412</v>
      </c>
      <c r="G68" s="19">
        <v>425</v>
      </c>
      <c r="H68" s="11">
        <f t="shared" si="5"/>
        <v>426</v>
      </c>
      <c r="I68" s="11">
        <v>412</v>
      </c>
      <c r="J68" s="11">
        <v>399</v>
      </c>
      <c r="K68">
        <v>2200</v>
      </c>
      <c r="Z68" t="s">
        <v>390</v>
      </c>
      <c r="AA68">
        <v>2150</v>
      </c>
      <c r="AB68">
        <v>2200</v>
      </c>
      <c r="AC68">
        <v>151</v>
      </c>
      <c r="AD68">
        <v>148</v>
      </c>
      <c r="AE68">
        <v>158</v>
      </c>
      <c r="AF68">
        <v>64</v>
      </c>
    </row>
    <row r="69" spans="1:34" x14ac:dyDescent="0.3">
      <c r="A69" t="s">
        <v>108</v>
      </c>
      <c r="C69">
        <v>118.32212</v>
      </c>
      <c r="D69">
        <f t="shared" si="4"/>
        <v>229.9992697408</v>
      </c>
      <c r="E69" s="7">
        <v>4850</v>
      </c>
      <c r="F69" s="11">
        <v>250</v>
      </c>
      <c r="G69" s="19">
        <v>253</v>
      </c>
      <c r="H69" s="11">
        <f t="shared" si="5"/>
        <v>254</v>
      </c>
      <c r="I69" s="11">
        <v>250</v>
      </c>
      <c r="J69" s="11">
        <v>250</v>
      </c>
      <c r="K69">
        <v>1800</v>
      </c>
      <c r="Z69" t="s">
        <v>204</v>
      </c>
      <c r="AA69">
        <v>21525</v>
      </c>
      <c r="AB69">
        <v>2175</v>
      </c>
      <c r="AC69">
        <v>153</v>
      </c>
      <c r="AD69">
        <v>143</v>
      </c>
      <c r="AE69">
        <v>156</v>
      </c>
      <c r="AF69">
        <v>0</v>
      </c>
    </row>
    <row r="70" spans="1:34" x14ac:dyDescent="0.3">
      <c r="A70" t="s">
        <v>107</v>
      </c>
      <c r="C70">
        <v>154.33320000000001</v>
      </c>
      <c r="D70">
        <f t="shared" si="4"/>
        <v>299.99904748800003</v>
      </c>
      <c r="E70" s="7">
        <v>6450</v>
      </c>
      <c r="F70" s="11">
        <v>275</v>
      </c>
      <c r="G70" s="19">
        <v>272</v>
      </c>
      <c r="H70" s="11">
        <f t="shared" si="5"/>
        <v>273</v>
      </c>
      <c r="I70" s="11">
        <v>275</v>
      </c>
      <c r="J70" s="11">
        <v>274</v>
      </c>
      <c r="K70">
        <v>2000</v>
      </c>
      <c r="Z70" t="s">
        <v>405</v>
      </c>
      <c r="AA70">
        <v>1600</v>
      </c>
      <c r="AB70">
        <v>1625</v>
      </c>
      <c r="AC70">
        <v>137</v>
      </c>
      <c r="AD70">
        <v>131</v>
      </c>
      <c r="AE70">
        <v>144</v>
      </c>
      <c r="AF70">
        <v>768</v>
      </c>
    </row>
    <row r="71" spans="1:34" x14ac:dyDescent="0.3">
      <c r="A71" t="s">
        <v>110</v>
      </c>
      <c r="C71">
        <v>154.33320000000001</v>
      </c>
      <c r="D71">
        <f t="shared" si="4"/>
        <v>299.99904748800003</v>
      </c>
      <c r="E71" s="7">
        <v>11350</v>
      </c>
      <c r="F71" s="11">
        <v>320</v>
      </c>
      <c r="G71" s="19">
        <v>300</v>
      </c>
      <c r="H71" s="11">
        <f t="shared" si="5"/>
        <v>301</v>
      </c>
      <c r="I71" s="11">
        <v>320</v>
      </c>
      <c r="J71" s="11">
        <v>320</v>
      </c>
      <c r="K71">
        <v>2200</v>
      </c>
    </row>
    <row r="72" spans="1:34" x14ac:dyDescent="0.3">
      <c r="A72" t="s">
        <v>103</v>
      </c>
      <c r="C72">
        <v>190.34428</v>
      </c>
      <c r="D72">
        <f t="shared" si="4"/>
        <v>369.9988252352</v>
      </c>
      <c r="E72" s="7">
        <v>16000</v>
      </c>
      <c r="F72" s="11">
        <v>377</v>
      </c>
      <c r="G72" s="19">
        <v>389</v>
      </c>
      <c r="H72" s="11">
        <f t="shared" si="5"/>
        <v>390</v>
      </c>
      <c r="I72" s="11">
        <v>377</v>
      </c>
      <c r="J72" s="11">
        <v>365</v>
      </c>
      <c r="K72">
        <v>2200</v>
      </c>
      <c r="Z72" t="s">
        <v>409</v>
      </c>
      <c r="AA72" t="s">
        <v>264</v>
      </c>
      <c r="AB72">
        <v>1400</v>
      </c>
    </row>
    <row r="73" spans="1:34" x14ac:dyDescent="0.3">
      <c r="A73" t="s">
        <v>52</v>
      </c>
      <c r="C73">
        <v>205.77760000000001</v>
      </c>
      <c r="D73">
        <f t="shared" si="4"/>
        <v>399.99872998400002</v>
      </c>
      <c r="E73" s="7">
        <v>22000</v>
      </c>
      <c r="F73" s="11">
        <v>412</v>
      </c>
      <c r="G73" s="19">
        <v>425</v>
      </c>
      <c r="H73" s="11">
        <f t="shared" si="5"/>
        <v>426</v>
      </c>
      <c r="I73" s="11">
        <v>412</v>
      </c>
      <c r="J73" s="11">
        <v>399</v>
      </c>
      <c r="K73">
        <v>2200</v>
      </c>
      <c r="Z73" t="s">
        <v>152</v>
      </c>
      <c r="AA73">
        <v>6175</v>
      </c>
      <c r="AB73">
        <v>6375</v>
      </c>
      <c r="AC73">
        <v>226</v>
      </c>
      <c r="AD73">
        <v>267</v>
      </c>
      <c r="AE73">
        <v>314</v>
      </c>
      <c r="AF73">
        <v>704</v>
      </c>
      <c r="AG73">
        <v>247</v>
      </c>
      <c r="AH73">
        <v>18</v>
      </c>
    </row>
    <row r="74" spans="1:34" x14ac:dyDescent="0.3">
      <c r="A74" t="s">
        <v>55</v>
      </c>
      <c r="C74">
        <v>216.06648000000001</v>
      </c>
      <c r="D74">
        <f t="shared" si="4"/>
        <v>419.99866648320005</v>
      </c>
      <c r="E74" s="7">
        <v>26000</v>
      </c>
      <c r="F74" s="11">
        <v>438</v>
      </c>
      <c r="G74" s="19">
        <v>452</v>
      </c>
      <c r="H74" s="11">
        <f t="shared" si="5"/>
        <v>453</v>
      </c>
      <c r="I74" s="11">
        <v>438</v>
      </c>
      <c r="J74" s="11">
        <v>424</v>
      </c>
      <c r="K74">
        <v>2200</v>
      </c>
      <c r="Z74" t="s">
        <v>388</v>
      </c>
      <c r="AA74">
        <v>4675</v>
      </c>
      <c r="AB74">
        <v>4900</v>
      </c>
      <c r="AC74">
        <v>219</v>
      </c>
      <c r="AD74">
        <v>250</v>
      </c>
      <c r="AE74">
        <v>314</v>
      </c>
      <c r="AF74">
        <v>1472</v>
      </c>
      <c r="AG74">
        <v>314</v>
      </c>
      <c r="AH74">
        <v>18</v>
      </c>
    </row>
    <row r="75" spans="1:34" x14ac:dyDescent="0.3">
      <c r="A75" t="s">
        <v>51</v>
      </c>
      <c r="C75">
        <v>216.06648000000001</v>
      </c>
      <c r="D75">
        <f t="shared" si="4"/>
        <v>419.99866648320005</v>
      </c>
      <c r="E75" s="7">
        <v>26000</v>
      </c>
      <c r="F75" s="11">
        <v>438</v>
      </c>
      <c r="G75" s="19">
        <v>452</v>
      </c>
      <c r="H75" s="11">
        <f t="shared" si="5"/>
        <v>453</v>
      </c>
      <c r="I75" s="11">
        <v>438</v>
      </c>
      <c r="J75" s="11">
        <v>424</v>
      </c>
      <c r="K75">
        <v>2200</v>
      </c>
      <c r="Z75" t="s">
        <v>153</v>
      </c>
      <c r="AA75">
        <v>3100</v>
      </c>
      <c r="AB75">
        <v>3225</v>
      </c>
      <c r="AC75">
        <v>191</v>
      </c>
      <c r="AD75">
        <v>204</v>
      </c>
      <c r="AE75">
        <v>314</v>
      </c>
      <c r="AF75">
        <v>896</v>
      </c>
    </row>
    <row r="76" spans="1:34" x14ac:dyDescent="0.3">
      <c r="A76" t="s">
        <v>44</v>
      </c>
      <c r="C76">
        <v>205.77760000000001</v>
      </c>
      <c r="D76">
        <f t="shared" si="4"/>
        <v>399.99872998400002</v>
      </c>
      <c r="E76" s="7">
        <v>22000</v>
      </c>
      <c r="F76" s="11">
        <v>412</v>
      </c>
      <c r="G76" s="19">
        <v>425</v>
      </c>
      <c r="H76" s="11">
        <f t="shared" si="5"/>
        <v>426</v>
      </c>
      <c r="I76" s="11">
        <v>412</v>
      </c>
      <c r="J76" s="11">
        <v>399</v>
      </c>
      <c r="K76">
        <v>2000</v>
      </c>
      <c r="Z76" t="s">
        <v>202</v>
      </c>
      <c r="AA76">
        <v>2300</v>
      </c>
      <c r="AB76">
        <v>2375</v>
      </c>
      <c r="AC76">
        <v>173</v>
      </c>
      <c r="AD76">
        <v>183</v>
      </c>
      <c r="AE76">
        <v>184</v>
      </c>
      <c r="AF76">
        <v>576</v>
      </c>
    </row>
    <row r="77" spans="1:34" x14ac:dyDescent="0.3">
      <c r="A77" t="s">
        <v>57</v>
      </c>
      <c r="C77">
        <v>216.06648000000001</v>
      </c>
      <c r="D77">
        <f t="shared" si="4"/>
        <v>419.99866648320005</v>
      </c>
      <c r="E77" s="7">
        <v>26000</v>
      </c>
      <c r="F77" s="11">
        <v>438</v>
      </c>
      <c r="G77" s="19">
        <v>452</v>
      </c>
      <c r="H77" s="11">
        <f t="shared" si="5"/>
        <v>453</v>
      </c>
      <c r="I77" s="11">
        <v>438</v>
      </c>
      <c r="J77" s="11">
        <v>424</v>
      </c>
      <c r="K77">
        <v>2200</v>
      </c>
      <c r="Z77" t="s">
        <v>203</v>
      </c>
      <c r="AA77">
        <v>2125</v>
      </c>
      <c r="AB77">
        <v>2200</v>
      </c>
      <c r="AC77">
        <v>162</v>
      </c>
      <c r="AD77">
        <v>161</v>
      </c>
      <c r="AE77">
        <v>170</v>
      </c>
      <c r="AF77">
        <v>128</v>
      </c>
    </row>
    <row r="78" spans="1:34" x14ac:dyDescent="0.3">
      <c r="A78" t="s">
        <v>58</v>
      </c>
      <c r="C78">
        <v>216.06648000000001</v>
      </c>
      <c r="D78">
        <f t="shared" si="4"/>
        <v>419.99866648320005</v>
      </c>
      <c r="E78" s="7">
        <v>26000</v>
      </c>
      <c r="F78" s="11">
        <v>438</v>
      </c>
      <c r="G78" s="19">
        <v>452</v>
      </c>
      <c r="H78" s="11">
        <f t="shared" si="5"/>
        <v>453</v>
      </c>
      <c r="I78" s="11">
        <v>438</v>
      </c>
      <c r="J78" s="11">
        <v>424</v>
      </c>
      <c r="K78">
        <v>2200</v>
      </c>
      <c r="Z78" t="s">
        <v>390</v>
      </c>
      <c r="AA78">
        <v>2150</v>
      </c>
      <c r="AB78">
        <v>2200</v>
      </c>
      <c r="AC78">
        <v>163</v>
      </c>
      <c r="AD78">
        <v>160</v>
      </c>
      <c r="AE78">
        <v>172</v>
      </c>
      <c r="AF78">
        <v>64</v>
      </c>
    </row>
    <row r="79" spans="1:34" x14ac:dyDescent="0.3">
      <c r="A79" t="s">
        <v>52</v>
      </c>
      <c r="C79">
        <v>190.34428</v>
      </c>
      <c r="D79">
        <f t="shared" si="4"/>
        <v>369.9988252352</v>
      </c>
      <c r="E79">
        <v>23000</v>
      </c>
      <c r="F79" s="11">
        <v>419</v>
      </c>
      <c r="G79" s="19">
        <v>430</v>
      </c>
      <c r="H79" s="11">
        <f t="shared" si="5"/>
        <v>431</v>
      </c>
      <c r="I79" s="11">
        <v>418</v>
      </c>
      <c r="J79" s="11">
        <v>405</v>
      </c>
      <c r="K79">
        <v>1800</v>
      </c>
      <c r="Z79" t="s">
        <v>204</v>
      </c>
      <c r="AA79">
        <v>2175</v>
      </c>
      <c r="AB79">
        <v>2225</v>
      </c>
      <c r="AC79">
        <v>163</v>
      </c>
      <c r="AD79">
        <v>156</v>
      </c>
      <c r="AE79">
        <v>168</v>
      </c>
      <c r="AF79">
        <v>704</v>
      </c>
    </row>
    <row r="80" spans="1:34" x14ac:dyDescent="0.3">
      <c r="A80" t="s">
        <v>56</v>
      </c>
      <c r="C80">
        <v>216.06648000000001</v>
      </c>
      <c r="D80">
        <f t="shared" si="4"/>
        <v>419.99866648320005</v>
      </c>
      <c r="E80" s="7">
        <v>26000</v>
      </c>
      <c r="F80" s="11">
        <v>438</v>
      </c>
      <c r="G80" s="19">
        <v>452</v>
      </c>
      <c r="H80" s="11">
        <f t="shared" si="5"/>
        <v>453</v>
      </c>
      <c r="I80" s="11">
        <v>438</v>
      </c>
      <c r="J80" s="11">
        <v>424</v>
      </c>
      <c r="K80">
        <v>2200</v>
      </c>
      <c r="Z80" t="s">
        <v>405</v>
      </c>
      <c r="AA80">
        <v>1600</v>
      </c>
      <c r="AB80">
        <v>1625</v>
      </c>
      <c r="AC80">
        <v>147</v>
      </c>
      <c r="AD80">
        <v>140</v>
      </c>
      <c r="AE80">
        <v>152</v>
      </c>
      <c r="AF80">
        <v>704</v>
      </c>
    </row>
    <row r="81" spans="1:32" x14ac:dyDescent="0.3">
      <c r="A81" t="s">
        <v>105</v>
      </c>
      <c r="C81">
        <v>216.06648000000001</v>
      </c>
      <c r="D81">
        <f t="shared" si="4"/>
        <v>419.99866648320005</v>
      </c>
      <c r="E81" s="7">
        <v>26000</v>
      </c>
      <c r="F81" s="11">
        <v>438</v>
      </c>
      <c r="G81" s="19">
        <v>452</v>
      </c>
      <c r="H81" s="11">
        <f t="shared" si="5"/>
        <v>453</v>
      </c>
      <c r="I81" s="11">
        <v>438</v>
      </c>
      <c r="J81" s="11">
        <v>424</v>
      </c>
      <c r="K81">
        <v>2200</v>
      </c>
    </row>
    <row r="82" spans="1:32" x14ac:dyDescent="0.3">
      <c r="A82" t="s">
        <v>49</v>
      </c>
      <c r="C82">
        <v>226.35535999999999</v>
      </c>
      <c r="D82">
        <f t="shared" si="4"/>
        <v>439.99860298239997</v>
      </c>
      <c r="E82" s="7">
        <v>28000</v>
      </c>
      <c r="F82" s="11">
        <v>452</v>
      </c>
      <c r="G82" s="19">
        <v>451</v>
      </c>
      <c r="H82" s="11">
        <f t="shared" si="5"/>
        <v>452</v>
      </c>
      <c r="I82" s="11">
        <v>452</v>
      </c>
      <c r="J82" s="11">
        <v>438</v>
      </c>
      <c r="K82">
        <v>2200</v>
      </c>
    </row>
    <row r="83" spans="1:32" x14ac:dyDescent="0.3">
      <c r="A83" t="s">
        <v>50</v>
      </c>
      <c r="C83">
        <v>226.35535999999999</v>
      </c>
      <c r="D83">
        <f t="shared" si="4"/>
        <v>439.99860298239997</v>
      </c>
      <c r="E83" s="7">
        <v>28000</v>
      </c>
      <c r="F83" s="11">
        <v>452</v>
      </c>
      <c r="G83" s="19">
        <v>451</v>
      </c>
      <c r="H83" s="11">
        <f t="shared" si="5"/>
        <v>452</v>
      </c>
      <c r="I83" s="11">
        <v>452</v>
      </c>
      <c r="J83" s="11">
        <v>438</v>
      </c>
      <c r="K83">
        <v>2200</v>
      </c>
      <c r="AA83" t="s">
        <v>410</v>
      </c>
      <c r="AB83" t="s">
        <v>264</v>
      </c>
    </row>
    <row r="84" spans="1:32" x14ac:dyDescent="0.3">
      <c r="C84">
        <v>0</v>
      </c>
      <c r="D84">
        <f t="shared" si="4"/>
        <v>0</v>
      </c>
      <c r="G84" s="11">
        <v>0</v>
      </c>
      <c r="H84" s="11">
        <v>0</v>
      </c>
      <c r="I84" s="11">
        <v>0</v>
      </c>
      <c r="J84" s="11">
        <v>0</v>
      </c>
      <c r="Z84" t="s">
        <v>150</v>
      </c>
      <c r="AA84">
        <v>12300</v>
      </c>
      <c r="AB84">
        <v>13000</v>
      </c>
      <c r="AC84">
        <v>300</v>
      </c>
      <c r="AD84">
        <v>373</v>
      </c>
      <c r="AE84">
        <v>362</v>
      </c>
      <c r="AF84">
        <v>2048</v>
      </c>
    </row>
    <row r="85" spans="1:32" x14ac:dyDescent="0.3">
      <c r="Z85" t="s">
        <v>403</v>
      </c>
      <c r="AA85">
        <v>10550</v>
      </c>
      <c r="AB85">
        <v>11125</v>
      </c>
      <c r="AC85">
        <v>325</v>
      </c>
      <c r="AD85">
        <v>260</v>
      </c>
      <c r="AE85">
        <v>320</v>
      </c>
      <c r="AF85">
        <v>704</v>
      </c>
    </row>
    <row r="86" spans="1:32" x14ac:dyDescent="0.3">
      <c r="Z86" t="s">
        <v>151</v>
      </c>
      <c r="AA86">
        <v>10125</v>
      </c>
      <c r="AB86">
        <v>10675</v>
      </c>
      <c r="AC86">
        <v>240</v>
      </c>
      <c r="AD86">
        <v>293</v>
      </c>
      <c r="AE86">
        <v>320</v>
      </c>
      <c r="AF86">
        <v>384</v>
      </c>
    </row>
    <row r="87" spans="1:32" x14ac:dyDescent="0.3">
      <c r="B87" t="s">
        <v>245</v>
      </c>
      <c r="C87" t="s">
        <v>246</v>
      </c>
      <c r="D87" t="s">
        <v>247</v>
      </c>
      <c r="E87" t="s">
        <v>248</v>
      </c>
      <c r="Z87" t="s">
        <v>62</v>
      </c>
      <c r="AA87">
        <v>10025</v>
      </c>
      <c r="AB87">
        <v>10575</v>
      </c>
      <c r="AC87">
        <v>229</v>
      </c>
      <c r="AD87">
        <v>279</v>
      </c>
      <c r="AE87">
        <v>320</v>
      </c>
      <c r="AF87">
        <v>192</v>
      </c>
    </row>
    <row r="88" spans="1:32" x14ac:dyDescent="0.3">
      <c r="A88" t="s">
        <v>249</v>
      </c>
      <c r="B88">
        <v>453</v>
      </c>
      <c r="C88">
        <v>447</v>
      </c>
      <c r="D88">
        <v>470</v>
      </c>
      <c r="E88">
        <v>482</v>
      </c>
      <c r="F88" t="s">
        <v>261</v>
      </c>
      <c r="Z88" t="s">
        <v>152</v>
      </c>
      <c r="AA88">
        <v>7250</v>
      </c>
      <c r="AB88">
        <v>7650</v>
      </c>
      <c r="AC88">
        <v>219</v>
      </c>
      <c r="AD88">
        <v>263</v>
      </c>
      <c r="AE88">
        <v>320</v>
      </c>
      <c r="AF88">
        <v>1088</v>
      </c>
    </row>
    <row r="89" spans="1:32" x14ac:dyDescent="0.3">
      <c r="B89">
        <v>340</v>
      </c>
      <c r="C89">
        <v>300</v>
      </c>
      <c r="Z89" t="s">
        <v>388</v>
      </c>
      <c r="AA89">
        <v>5800</v>
      </c>
      <c r="AB89">
        <v>6100</v>
      </c>
      <c r="AC89">
        <v>199</v>
      </c>
      <c r="AD89">
        <v>231</v>
      </c>
      <c r="AE89">
        <v>320</v>
      </c>
      <c r="AF89">
        <v>1280</v>
      </c>
    </row>
    <row r="90" spans="1:32" x14ac:dyDescent="0.3">
      <c r="A90" t="s">
        <v>250</v>
      </c>
      <c r="C90">
        <v>290</v>
      </c>
      <c r="Z90" t="s">
        <v>153</v>
      </c>
      <c r="AA90">
        <v>3775</v>
      </c>
      <c r="AB90">
        <v>3950</v>
      </c>
      <c r="AC90">
        <v>199</v>
      </c>
      <c r="AD90">
        <v>210</v>
      </c>
      <c r="AE90">
        <v>214</v>
      </c>
      <c r="AF90">
        <v>1280</v>
      </c>
    </row>
    <row r="91" spans="1:32" x14ac:dyDescent="0.3">
      <c r="A91" t="s">
        <v>251</v>
      </c>
      <c r="C91">
        <v>280</v>
      </c>
      <c r="Z91" t="s">
        <v>202</v>
      </c>
      <c r="AA91">
        <v>2900</v>
      </c>
      <c r="AB91">
        <v>3025</v>
      </c>
      <c r="AC91">
        <v>202</v>
      </c>
      <c r="AD91">
        <v>222</v>
      </c>
      <c r="AE91">
        <v>216</v>
      </c>
      <c r="AF91">
        <v>1088</v>
      </c>
    </row>
    <row r="92" spans="1:32" x14ac:dyDescent="0.3">
      <c r="Z92" t="s">
        <v>411</v>
      </c>
      <c r="AA92">
        <v>2200</v>
      </c>
      <c r="AB92">
        <v>2250</v>
      </c>
      <c r="AC92">
        <v>181</v>
      </c>
      <c r="AD92">
        <v>185</v>
      </c>
      <c r="AE92">
        <v>192</v>
      </c>
      <c r="AF92">
        <v>256</v>
      </c>
    </row>
    <row r="93" spans="1:32" x14ac:dyDescent="0.3">
      <c r="Z93" t="s">
        <v>412</v>
      </c>
      <c r="AA93">
        <v>2150</v>
      </c>
      <c r="AB93">
        <v>2200</v>
      </c>
      <c r="AC93">
        <v>159</v>
      </c>
      <c r="AD93">
        <v>156</v>
      </c>
      <c r="AE93">
        <v>164</v>
      </c>
      <c r="AF93">
        <v>128</v>
      </c>
    </row>
    <row r="94" spans="1:32" x14ac:dyDescent="0.3">
      <c r="Z94" t="s">
        <v>204</v>
      </c>
      <c r="AA94">
        <v>2150</v>
      </c>
      <c r="AB94">
        <v>2200</v>
      </c>
      <c r="AC94">
        <v>152</v>
      </c>
      <c r="AD94">
        <v>150</v>
      </c>
      <c r="AE94">
        <v>160</v>
      </c>
      <c r="AF94">
        <v>448</v>
      </c>
    </row>
    <row r="95" spans="1:32" x14ac:dyDescent="0.3">
      <c r="Z95" t="s">
        <v>405</v>
      </c>
      <c r="AA95">
        <v>1575</v>
      </c>
      <c r="AB95">
        <v>1600</v>
      </c>
      <c r="AC95">
        <v>133</v>
      </c>
      <c r="AD95">
        <v>127</v>
      </c>
      <c r="AE95">
        <v>140</v>
      </c>
      <c r="AF95">
        <v>768</v>
      </c>
    </row>
    <row r="97" spans="1:34" x14ac:dyDescent="0.3">
      <c r="A97" t="s">
        <v>252</v>
      </c>
      <c r="B97" t="s">
        <v>250</v>
      </c>
      <c r="C97" t="s">
        <v>255</v>
      </c>
      <c r="E97">
        <v>290</v>
      </c>
      <c r="AA97" t="s">
        <v>413</v>
      </c>
      <c r="AB97" t="s">
        <v>414</v>
      </c>
    </row>
    <row r="98" spans="1:34" x14ac:dyDescent="0.3">
      <c r="C98" t="s">
        <v>256</v>
      </c>
      <c r="E98">
        <v>280</v>
      </c>
      <c r="Z98" t="s">
        <v>143</v>
      </c>
      <c r="AA98">
        <v>19525</v>
      </c>
      <c r="AC98">
        <v>240</v>
      </c>
      <c r="AD98">
        <v>348</v>
      </c>
      <c r="AE98">
        <v>330</v>
      </c>
      <c r="AF98">
        <v>1600</v>
      </c>
    </row>
    <row r="99" spans="1:34" x14ac:dyDescent="0.3">
      <c r="C99" t="s">
        <v>257</v>
      </c>
      <c r="E99">
        <v>220</v>
      </c>
      <c r="Z99" t="s">
        <v>402</v>
      </c>
      <c r="AA99">
        <v>16425</v>
      </c>
      <c r="AC99">
        <v>251</v>
      </c>
      <c r="AD99">
        <v>345</v>
      </c>
      <c r="AE99">
        <v>330</v>
      </c>
      <c r="AF99">
        <v>1344</v>
      </c>
    </row>
    <row r="100" spans="1:34" x14ac:dyDescent="0.3">
      <c r="B100" t="s">
        <v>249</v>
      </c>
      <c r="C100" t="s">
        <v>253</v>
      </c>
      <c r="E100">
        <v>300</v>
      </c>
      <c r="Z100" t="s">
        <v>150</v>
      </c>
      <c r="AA100">
        <v>15200</v>
      </c>
      <c r="AC100">
        <v>249</v>
      </c>
      <c r="AD100">
        <v>332</v>
      </c>
      <c r="AE100">
        <v>320</v>
      </c>
      <c r="AF100">
        <v>1600</v>
      </c>
    </row>
    <row r="101" spans="1:34" x14ac:dyDescent="0.3">
      <c r="B101" t="s">
        <v>251</v>
      </c>
      <c r="C101" t="s">
        <v>254</v>
      </c>
      <c r="E101">
        <v>280</v>
      </c>
    </row>
    <row r="104" spans="1:34" x14ac:dyDescent="0.3">
      <c r="A104" t="s">
        <v>245</v>
      </c>
      <c r="B104" t="s">
        <v>260</v>
      </c>
      <c r="C104" s="12" t="s">
        <v>258</v>
      </c>
      <c r="Z104" t="s">
        <v>415</v>
      </c>
      <c r="AA104" t="s">
        <v>416</v>
      </c>
      <c r="AB104">
        <v>145</v>
      </c>
    </row>
    <row r="105" spans="1:34" x14ac:dyDescent="0.3">
      <c r="C105" s="12" t="s">
        <v>259</v>
      </c>
    </row>
    <row r="106" spans="1:34" x14ac:dyDescent="0.3">
      <c r="B106" t="s">
        <v>250</v>
      </c>
      <c r="C106" t="s">
        <v>262</v>
      </c>
      <c r="Z106" t="s">
        <v>143</v>
      </c>
      <c r="AA106">
        <v>16950</v>
      </c>
      <c r="AB106">
        <v>17950</v>
      </c>
      <c r="AC106">
        <v>249</v>
      </c>
      <c r="AD106">
        <v>346</v>
      </c>
      <c r="AE106">
        <v>330</v>
      </c>
      <c r="AF106">
        <v>1472</v>
      </c>
    </row>
    <row r="107" spans="1:34" x14ac:dyDescent="0.3">
      <c r="B107" t="s">
        <v>249</v>
      </c>
      <c r="Z107" t="s">
        <v>402</v>
      </c>
      <c r="AA107">
        <v>14400</v>
      </c>
      <c r="AB107">
        <v>15225</v>
      </c>
      <c r="AC107">
        <v>251</v>
      </c>
      <c r="AD107">
        <v>328</v>
      </c>
      <c r="AE107">
        <v>318</v>
      </c>
      <c r="AF107">
        <v>1216</v>
      </c>
      <c r="AG107">
        <v>265</v>
      </c>
      <c r="AH107">
        <v>2</v>
      </c>
    </row>
    <row r="108" spans="1:34" x14ac:dyDescent="0.3">
      <c r="Z108" t="s">
        <v>150</v>
      </c>
      <c r="AA108">
        <v>13550</v>
      </c>
      <c r="AB108">
        <v>14350</v>
      </c>
      <c r="AC108">
        <v>249</v>
      </c>
      <c r="AD108">
        <v>321</v>
      </c>
      <c r="AE108">
        <v>314</v>
      </c>
      <c r="AF108">
        <v>1408</v>
      </c>
      <c r="AG108">
        <v>265</v>
      </c>
      <c r="AH108">
        <v>9</v>
      </c>
    </row>
    <row r="109" spans="1:34" x14ac:dyDescent="0.3">
      <c r="Z109" t="s">
        <v>403</v>
      </c>
      <c r="AA109">
        <v>11175</v>
      </c>
      <c r="AB109">
        <v>11850</v>
      </c>
      <c r="AC109">
        <v>248</v>
      </c>
      <c r="AD109">
        <v>311</v>
      </c>
      <c r="AE109">
        <v>314</v>
      </c>
      <c r="AF109">
        <v>2048</v>
      </c>
    </row>
    <row r="110" spans="1:34" x14ac:dyDescent="0.3">
      <c r="Z110" t="s">
        <v>151</v>
      </c>
      <c r="AA110">
        <v>8625</v>
      </c>
      <c r="AB110">
        <v>9100</v>
      </c>
      <c r="AC110">
        <v>252</v>
      </c>
      <c r="AD110">
        <v>302</v>
      </c>
      <c r="AE110">
        <v>314</v>
      </c>
      <c r="AF110">
        <v>2496</v>
      </c>
    </row>
    <row r="111" spans="1:34" x14ac:dyDescent="0.3">
      <c r="Z111" t="s">
        <v>62</v>
      </c>
      <c r="AA111">
        <v>7950</v>
      </c>
      <c r="AB111">
        <v>8400</v>
      </c>
      <c r="AC111">
        <v>252</v>
      </c>
      <c r="AD111">
        <v>303</v>
      </c>
      <c r="AE111">
        <v>314</v>
      </c>
      <c r="AF111">
        <v>2176</v>
      </c>
    </row>
    <row r="112" spans="1:34" x14ac:dyDescent="0.3">
      <c r="Z112" t="s">
        <v>152</v>
      </c>
      <c r="AA112">
        <v>6150</v>
      </c>
      <c r="AB112">
        <v>6450</v>
      </c>
      <c r="AC112">
        <v>210</v>
      </c>
      <c r="AD112">
        <v>240</v>
      </c>
      <c r="AE112">
        <v>314</v>
      </c>
      <c r="AF112">
        <v>448</v>
      </c>
    </row>
    <row r="113" spans="26:32" x14ac:dyDescent="0.3">
      <c r="Z113" t="s">
        <v>388</v>
      </c>
      <c r="AA113">
        <v>4450</v>
      </c>
      <c r="AB113">
        <v>4675</v>
      </c>
      <c r="AC113">
        <v>189</v>
      </c>
      <c r="AD113">
        <v>213</v>
      </c>
      <c r="AE113">
        <v>314</v>
      </c>
      <c r="AF113">
        <v>1472</v>
      </c>
    </row>
    <row r="114" spans="26:32" x14ac:dyDescent="0.3">
      <c r="Z114" t="s">
        <v>153</v>
      </c>
      <c r="AA114">
        <v>2975</v>
      </c>
      <c r="AB114">
        <v>3125</v>
      </c>
      <c r="AC114">
        <v>192</v>
      </c>
      <c r="AD114">
        <v>205</v>
      </c>
      <c r="AE114">
        <v>314</v>
      </c>
      <c r="AF114">
        <v>1856</v>
      </c>
    </row>
    <row r="115" spans="26:32" x14ac:dyDescent="0.3">
      <c r="Z115" t="s">
        <v>202</v>
      </c>
      <c r="AA115">
        <v>2125</v>
      </c>
      <c r="AB115">
        <v>2175</v>
      </c>
      <c r="AC115">
        <v>188</v>
      </c>
      <c r="AD115">
        <v>202</v>
      </c>
      <c r="AE115">
        <v>202</v>
      </c>
      <c r="AF115">
        <v>128</v>
      </c>
    </row>
    <row r="116" spans="26:32" x14ac:dyDescent="0.3">
      <c r="Z116" t="s">
        <v>203</v>
      </c>
      <c r="AA116">
        <v>2150</v>
      </c>
      <c r="AB116">
        <v>2200</v>
      </c>
      <c r="AC116">
        <v>174</v>
      </c>
      <c r="AD116">
        <v>175</v>
      </c>
      <c r="AE116">
        <v>186</v>
      </c>
      <c r="AF116">
        <v>384</v>
      </c>
    </row>
    <row r="117" spans="26:32" x14ac:dyDescent="0.3">
      <c r="Z117" t="s">
        <v>390</v>
      </c>
      <c r="AA117">
        <v>2175</v>
      </c>
      <c r="AB117">
        <v>2225</v>
      </c>
      <c r="AC117">
        <v>168</v>
      </c>
      <c r="AD117">
        <v>161</v>
      </c>
      <c r="AE117">
        <v>172</v>
      </c>
      <c r="AF117">
        <v>64</v>
      </c>
    </row>
    <row r="118" spans="26:32" x14ac:dyDescent="0.3">
      <c r="Z118" t="s">
        <v>204</v>
      </c>
      <c r="AA118">
        <v>2175</v>
      </c>
      <c r="AB118">
        <v>22000</v>
      </c>
      <c r="AC118">
        <v>161</v>
      </c>
      <c r="AD118">
        <v>157</v>
      </c>
      <c r="AE118">
        <v>172</v>
      </c>
      <c r="AF118">
        <v>128</v>
      </c>
    </row>
    <row r="119" spans="26:32" x14ac:dyDescent="0.3">
      <c r="Z119" t="s">
        <v>405</v>
      </c>
      <c r="AA119">
        <v>1550</v>
      </c>
      <c r="AB119">
        <v>1575</v>
      </c>
      <c r="AC119">
        <v>144</v>
      </c>
      <c r="AD119">
        <v>135</v>
      </c>
      <c r="AE119">
        <v>144</v>
      </c>
      <c r="AF119">
        <v>704</v>
      </c>
    </row>
    <row r="122" spans="26:32" x14ac:dyDescent="0.3">
      <c r="Z122" t="s">
        <v>413</v>
      </c>
    </row>
    <row r="123" spans="26:32" x14ac:dyDescent="0.3">
      <c r="Z123" t="s">
        <v>153</v>
      </c>
      <c r="AA123">
        <v>3275</v>
      </c>
      <c r="AC123">
        <v>194</v>
      </c>
      <c r="AD123">
        <v>205</v>
      </c>
      <c r="AE123">
        <v>208</v>
      </c>
      <c r="AF123">
        <v>512</v>
      </c>
    </row>
    <row r="124" spans="26:32" x14ac:dyDescent="0.3">
      <c r="Z124" t="s">
        <v>202</v>
      </c>
      <c r="AA124">
        <v>2825</v>
      </c>
      <c r="AC124">
        <v>180</v>
      </c>
      <c r="AD124">
        <v>183</v>
      </c>
      <c r="AE124">
        <v>188</v>
      </c>
      <c r="AF124">
        <v>576</v>
      </c>
    </row>
    <row r="128" spans="26:32" x14ac:dyDescent="0.3">
      <c r="Z128" t="s">
        <v>417</v>
      </c>
      <c r="AA128" t="s">
        <v>418</v>
      </c>
    </row>
    <row r="129" spans="26:32" x14ac:dyDescent="0.3">
      <c r="Z129" t="s">
        <v>143</v>
      </c>
      <c r="AA129">
        <v>10300</v>
      </c>
      <c r="AB129">
        <v>10950</v>
      </c>
      <c r="AC129">
        <v>263</v>
      </c>
      <c r="AD129">
        <v>319</v>
      </c>
      <c r="AE129">
        <v>314</v>
      </c>
      <c r="AF129">
        <v>768</v>
      </c>
    </row>
    <row r="130" spans="26:32" x14ac:dyDescent="0.3">
      <c r="Z130" t="s">
        <v>402</v>
      </c>
    </row>
    <row r="132" spans="26:32" x14ac:dyDescent="0.3">
      <c r="Z132" t="s">
        <v>419</v>
      </c>
      <c r="AA132" t="s">
        <v>264</v>
      </c>
    </row>
    <row r="133" spans="26:32" x14ac:dyDescent="0.3">
      <c r="Z133" t="s">
        <v>226</v>
      </c>
      <c r="AA133">
        <v>36750</v>
      </c>
      <c r="AB133">
        <v>38925</v>
      </c>
      <c r="AC133">
        <v>253</v>
      </c>
      <c r="AD133">
        <v>469</v>
      </c>
      <c r="AE133">
        <v>454</v>
      </c>
      <c r="AF133">
        <v>3136</v>
      </c>
    </row>
    <row r="134" spans="26:32" x14ac:dyDescent="0.3">
      <c r="Z134" t="s">
        <v>141</v>
      </c>
      <c r="AA134">
        <v>30450</v>
      </c>
      <c r="AB134">
        <v>32500</v>
      </c>
      <c r="AC134">
        <v>280</v>
      </c>
      <c r="AD134">
        <v>471</v>
      </c>
      <c r="AE134">
        <v>456</v>
      </c>
      <c r="AF134">
        <v>384</v>
      </c>
    </row>
    <row r="135" spans="26:32" x14ac:dyDescent="0.3">
      <c r="Z135" t="s">
        <v>142</v>
      </c>
      <c r="AA135">
        <v>25325</v>
      </c>
      <c r="AB135">
        <v>27000</v>
      </c>
      <c r="AC135">
        <v>283</v>
      </c>
      <c r="AD135">
        <v>439</v>
      </c>
      <c r="AE135">
        <v>428</v>
      </c>
      <c r="AF135">
        <v>2432</v>
      </c>
    </row>
    <row r="136" spans="26:32" x14ac:dyDescent="0.3">
      <c r="Z136" t="s">
        <v>143</v>
      </c>
      <c r="AA136">
        <v>19325</v>
      </c>
      <c r="AB136">
        <v>20500</v>
      </c>
      <c r="AC136">
        <v>285</v>
      </c>
      <c r="AD136">
        <v>406</v>
      </c>
      <c r="AE136">
        <v>390</v>
      </c>
      <c r="AF136">
        <v>2386</v>
      </c>
    </row>
    <row r="137" spans="26:32" x14ac:dyDescent="0.3">
      <c r="Z137" t="s">
        <v>421</v>
      </c>
      <c r="AA137">
        <v>15500</v>
      </c>
      <c r="AB137">
        <v>16425</v>
      </c>
      <c r="AC137">
        <v>285</v>
      </c>
      <c r="AD137">
        <v>376</v>
      </c>
      <c r="AE137">
        <v>366</v>
      </c>
      <c r="AF137">
        <v>1920</v>
      </c>
    </row>
    <row r="138" spans="26:32" x14ac:dyDescent="0.3">
      <c r="Z138" t="s">
        <v>150</v>
      </c>
      <c r="AA138">
        <v>14175</v>
      </c>
      <c r="AB138">
        <v>15000</v>
      </c>
      <c r="AC138">
        <v>280</v>
      </c>
      <c r="AD138">
        <v>363</v>
      </c>
      <c r="AE138">
        <v>352</v>
      </c>
      <c r="AF138">
        <v>1782</v>
      </c>
    </row>
    <row r="139" spans="26:32" x14ac:dyDescent="0.3">
      <c r="Z139" t="s">
        <v>403</v>
      </c>
      <c r="AA139">
        <v>12075</v>
      </c>
      <c r="AB139">
        <v>12475</v>
      </c>
      <c r="AC139">
        <v>262</v>
      </c>
      <c r="AD139">
        <v>329</v>
      </c>
      <c r="AE139">
        <v>318</v>
      </c>
      <c r="AF139">
        <v>1344</v>
      </c>
    </row>
    <row r="140" spans="26:32" x14ac:dyDescent="0.3">
      <c r="Z140" t="s">
        <v>422</v>
      </c>
      <c r="AA140">
        <v>9950</v>
      </c>
      <c r="AB140">
        <v>10475</v>
      </c>
      <c r="AC140">
        <v>251</v>
      </c>
      <c r="AD140">
        <v>307</v>
      </c>
      <c r="AE140">
        <v>314</v>
      </c>
      <c r="AF140">
        <v>1408</v>
      </c>
    </row>
    <row r="141" spans="26:32" x14ac:dyDescent="0.3">
      <c r="Z141" t="s">
        <v>152</v>
      </c>
    </row>
    <row r="142" spans="26:32" x14ac:dyDescent="0.3">
      <c r="Z142" t="s">
        <v>388</v>
      </c>
      <c r="AA142">
        <v>5275</v>
      </c>
      <c r="AB142">
        <v>5525</v>
      </c>
      <c r="AC142">
        <v>246</v>
      </c>
      <c r="AD142">
        <v>278</v>
      </c>
      <c r="AE142">
        <v>314</v>
      </c>
      <c r="AF142">
        <v>448</v>
      </c>
    </row>
    <row r="143" spans="26:32" x14ac:dyDescent="0.3">
      <c r="Z143" t="s">
        <v>153</v>
      </c>
      <c r="AA143">
        <v>3775</v>
      </c>
      <c r="AB143">
        <v>3950</v>
      </c>
      <c r="AC143">
        <v>219</v>
      </c>
      <c r="AD143">
        <v>240</v>
      </c>
      <c r="AE143">
        <v>314</v>
      </c>
      <c r="AF143">
        <v>1664</v>
      </c>
    </row>
    <row r="144" spans="26:32" x14ac:dyDescent="0.3">
      <c r="Z144" t="s">
        <v>202</v>
      </c>
      <c r="AA144">
        <v>2925</v>
      </c>
      <c r="AB144">
        <v>3050</v>
      </c>
      <c r="AC144">
        <v>217</v>
      </c>
      <c r="AD144">
        <v>225</v>
      </c>
      <c r="AE144">
        <v>218</v>
      </c>
      <c r="AF144">
        <v>704</v>
      </c>
    </row>
    <row r="148" spans="26:32" x14ac:dyDescent="0.3">
      <c r="Z148" t="s">
        <v>420</v>
      </c>
      <c r="AA148" t="s">
        <v>246</v>
      </c>
    </row>
    <row r="149" spans="26:32" x14ac:dyDescent="0.3">
      <c r="Z149" t="s">
        <v>141</v>
      </c>
      <c r="AA149">
        <v>29150</v>
      </c>
      <c r="AB149">
        <v>30525</v>
      </c>
      <c r="AC149">
        <v>297</v>
      </c>
      <c r="AD149">
        <v>479</v>
      </c>
      <c r="AE149">
        <v>464</v>
      </c>
      <c r="AF149">
        <v>2752</v>
      </c>
    </row>
    <row r="150" spans="26:32" x14ac:dyDescent="0.3">
      <c r="Z150" t="s">
        <v>142</v>
      </c>
      <c r="AA150">
        <v>25500</v>
      </c>
      <c r="AB150">
        <v>27225</v>
      </c>
      <c r="AC150">
        <v>283</v>
      </c>
      <c r="AD150">
        <v>439</v>
      </c>
      <c r="AE150">
        <v>428</v>
      </c>
      <c r="AF150">
        <v>1856</v>
      </c>
    </row>
    <row r="151" spans="26:32" x14ac:dyDescent="0.3">
      <c r="Z151" t="s">
        <v>143</v>
      </c>
      <c r="AA151">
        <v>19525</v>
      </c>
      <c r="AB151">
        <v>20775</v>
      </c>
      <c r="AC151">
        <v>277</v>
      </c>
      <c r="AD151">
        <v>399</v>
      </c>
      <c r="AE151">
        <v>380</v>
      </c>
      <c r="AF151">
        <v>1600</v>
      </c>
    </row>
    <row r="152" spans="26:32" x14ac:dyDescent="0.3">
      <c r="Z152" t="s">
        <v>402</v>
      </c>
    </row>
    <row r="153" spans="26:32" x14ac:dyDescent="0.3">
      <c r="Z153" t="s">
        <v>150</v>
      </c>
      <c r="AA153">
        <v>14025</v>
      </c>
      <c r="AB153">
        <v>14875</v>
      </c>
      <c r="AC153">
        <v>269</v>
      </c>
      <c r="AD153">
        <v>349</v>
      </c>
      <c r="AE153">
        <v>338</v>
      </c>
      <c r="AF153">
        <v>1600</v>
      </c>
    </row>
    <row r="154" spans="26:32" x14ac:dyDescent="0.3">
      <c r="Z154" t="s">
        <v>403</v>
      </c>
      <c r="AA154">
        <v>12100</v>
      </c>
      <c r="AB154">
        <v>12800</v>
      </c>
      <c r="AC154">
        <v>264</v>
      </c>
      <c r="AD154">
        <v>335</v>
      </c>
      <c r="AE154">
        <v>324</v>
      </c>
      <c r="AF154">
        <v>1600</v>
      </c>
    </row>
    <row r="155" spans="26:32" x14ac:dyDescent="0.3">
      <c r="Z155" t="s">
        <v>151</v>
      </c>
      <c r="AA155">
        <v>10775</v>
      </c>
      <c r="AB155">
        <v>11375</v>
      </c>
      <c r="AC155">
        <v>243</v>
      </c>
      <c r="AD155">
        <v>304</v>
      </c>
      <c r="AE155">
        <v>316</v>
      </c>
      <c r="AF155">
        <v>1920</v>
      </c>
    </row>
    <row r="156" spans="26:32" x14ac:dyDescent="0.3">
      <c r="Z156" t="s">
        <v>62</v>
      </c>
      <c r="AA156">
        <v>10075</v>
      </c>
      <c r="AB156">
        <v>10625</v>
      </c>
      <c r="AC156">
        <v>245</v>
      </c>
      <c r="AD156">
        <v>303</v>
      </c>
      <c r="AE156">
        <v>316</v>
      </c>
      <c r="AF156">
        <v>1856</v>
      </c>
    </row>
    <row r="157" spans="26:32" x14ac:dyDescent="0.3">
      <c r="Z157" t="s">
        <v>423</v>
      </c>
    </row>
    <row r="158" spans="26:32" x14ac:dyDescent="0.3">
      <c r="Z158" t="s">
        <v>388</v>
      </c>
      <c r="AA158">
        <v>4625</v>
      </c>
      <c r="AB158">
        <v>4850</v>
      </c>
      <c r="AC158">
        <v>220</v>
      </c>
      <c r="AD158">
        <v>246</v>
      </c>
      <c r="AE158">
        <v>316</v>
      </c>
      <c r="AF158">
        <v>1216</v>
      </c>
    </row>
    <row r="159" spans="26:32" x14ac:dyDescent="0.3">
      <c r="Z159" t="s">
        <v>153</v>
      </c>
      <c r="AA159">
        <v>3300</v>
      </c>
      <c r="AB159">
        <v>3425</v>
      </c>
      <c r="AC159">
        <v>189</v>
      </c>
      <c r="AD159">
        <v>206</v>
      </c>
      <c r="AE159">
        <v>316</v>
      </c>
      <c r="AF159">
        <v>2112</v>
      </c>
    </row>
    <row r="162" spans="26:32" x14ac:dyDescent="0.3">
      <c r="Z162" t="s">
        <v>424</v>
      </c>
    </row>
    <row r="163" spans="26:32" x14ac:dyDescent="0.3">
      <c r="Z163" t="s">
        <v>132</v>
      </c>
      <c r="AA163">
        <v>13225</v>
      </c>
      <c r="AB163">
        <v>14150</v>
      </c>
      <c r="AC163">
        <v>273</v>
      </c>
      <c r="AD163">
        <v>335</v>
      </c>
      <c r="AE163">
        <v>338</v>
      </c>
      <c r="AF163">
        <v>1472</v>
      </c>
    </row>
    <row r="164" spans="26:32" x14ac:dyDescent="0.3">
      <c r="Z164" t="s">
        <v>382</v>
      </c>
      <c r="AA164">
        <v>6700</v>
      </c>
      <c r="AB164">
        <v>7075</v>
      </c>
      <c r="AC164">
        <v>248</v>
      </c>
      <c r="AD164">
        <v>267</v>
      </c>
      <c r="AE164">
        <v>276</v>
      </c>
      <c r="AF164">
        <v>1472</v>
      </c>
    </row>
    <row r="165" spans="26:32" x14ac:dyDescent="0.3">
      <c r="Z165" t="s">
        <v>144</v>
      </c>
      <c r="AA165">
        <v>4250</v>
      </c>
      <c r="AB165">
        <v>4600</v>
      </c>
      <c r="AC165">
        <v>448</v>
      </c>
      <c r="AD165">
        <v>259</v>
      </c>
      <c r="AE165">
        <v>270</v>
      </c>
      <c r="AF165">
        <v>1600</v>
      </c>
    </row>
    <row r="166" spans="26:32" x14ac:dyDescent="0.3">
      <c r="Z166" t="s">
        <v>403</v>
      </c>
      <c r="AA166">
        <v>3050</v>
      </c>
      <c r="AB166">
        <v>32573275</v>
      </c>
      <c r="AD166">
        <v>219</v>
      </c>
      <c r="AE166">
        <v>236</v>
      </c>
      <c r="AF166">
        <v>128</v>
      </c>
    </row>
    <row r="170" spans="26:32" x14ac:dyDescent="0.3">
      <c r="Z170" t="s">
        <v>425</v>
      </c>
      <c r="AA170" t="s">
        <v>430</v>
      </c>
    </row>
    <row r="171" spans="26:32" x14ac:dyDescent="0.3">
      <c r="Z171" t="s">
        <v>426</v>
      </c>
      <c r="AA171">
        <v>27800</v>
      </c>
      <c r="AB171">
        <v>29800</v>
      </c>
      <c r="AC171">
        <v>254</v>
      </c>
      <c r="AD171">
        <v>415</v>
      </c>
      <c r="AE171">
        <v>434</v>
      </c>
      <c r="AF171">
        <v>3008</v>
      </c>
    </row>
    <row r="172" spans="26:32" x14ac:dyDescent="0.3">
      <c r="Z172" t="s">
        <v>136</v>
      </c>
      <c r="AA172">
        <v>14175</v>
      </c>
      <c r="AB172">
        <v>14950</v>
      </c>
      <c r="AC172">
        <v>239</v>
      </c>
      <c r="AD172">
        <v>309</v>
      </c>
      <c r="AE172">
        <v>316</v>
      </c>
      <c r="AF172">
        <v>1344</v>
      </c>
    </row>
    <row r="173" spans="26:32" x14ac:dyDescent="0.3">
      <c r="Z173" t="s">
        <v>427</v>
      </c>
      <c r="AA173">
        <v>12650</v>
      </c>
      <c r="AB173">
        <v>13475</v>
      </c>
      <c r="AC173">
        <v>231</v>
      </c>
      <c r="AD173">
        <v>288</v>
      </c>
      <c r="AE173">
        <v>316</v>
      </c>
      <c r="AF173">
        <v>384</v>
      </c>
    </row>
    <row r="174" spans="26:32" x14ac:dyDescent="0.3">
      <c r="Z174" t="s">
        <v>382</v>
      </c>
      <c r="AA174">
        <v>9875</v>
      </c>
      <c r="AB174">
        <v>10425</v>
      </c>
      <c r="AC174">
        <v>201</v>
      </c>
      <c r="AD174">
        <v>241</v>
      </c>
      <c r="AE174">
        <v>316</v>
      </c>
      <c r="AF174">
        <v>1280</v>
      </c>
    </row>
    <row r="175" spans="26:32" x14ac:dyDescent="0.3">
      <c r="Z175" t="s">
        <v>403</v>
      </c>
      <c r="AA175">
        <v>2050</v>
      </c>
      <c r="AB175">
        <v>2225</v>
      </c>
      <c r="AC175">
        <v>173</v>
      </c>
      <c r="AD175">
        <v>194</v>
      </c>
      <c r="AE175">
        <v>316</v>
      </c>
      <c r="AF175">
        <v>64</v>
      </c>
    </row>
    <row r="176" spans="26:32" x14ac:dyDescent="0.3">
      <c r="Z176" t="s">
        <v>428</v>
      </c>
      <c r="AA176">
        <v>2075</v>
      </c>
      <c r="AB176">
        <v>2250</v>
      </c>
      <c r="AC176">
        <v>173</v>
      </c>
      <c r="AD176">
        <v>194</v>
      </c>
      <c r="AE176">
        <v>316</v>
      </c>
      <c r="AF176">
        <v>64</v>
      </c>
    </row>
    <row r="177" spans="26:32" x14ac:dyDescent="0.3">
      <c r="Z177" t="s">
        <v>429</v>
      </c>
      <c r="AA177">
        <v>2050</v>
      </c>
      <c r="AB177">
        <v>2225</v>
      </c>
      <c r="AC177">
        <v>166</v>
      </c>
      <c r="AD177">
        <v>190</v>
      </c>
      <c r="AE177">
        <v>316</v>
      </c>
      <c r="AF177">
        <v>1216</v>
      </c>
    </row>
    <row r="178" spans="26:32" x14ac:dyDescent="0.3">
      <c r="Z178" t="s">
        <v>431</v>
      </c>
      <c r="AA178">
        <v>1475</v>
      </c>
      <c r="AB178">
        <v>1375</v>
      </c>
      <c r="AC178">
        <v>142</v>
      </c>
      <c r="AD178">
        <v>158</v>
      </c>
      <c r="AE178">
        <v>316</v>
      </c>
      <c r="AF178">
        <v>832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9A5C3-6E8F-4D96-B777-25362C2F22DE}">
  <dimension ref="C1:V177"/>
  <sheetViews>
    <sheetView tabSelected="1" workbookViewId="0">
      <selection activeCell="H22" sqref="H22"/>
    </sheetView>
  </sheetViews>
  <sheetFormatPr defaultRowHeight="14.4" x14ac:dyDescent="0.3"/>
  <sheetData>
    <row r="1" spans="3:22" x14ac:dyDescent="0.3">
      <c r="E1" t="s">
        <v>264</v>
      </c>
      <c r="F1">
        <v>25</v>
      </c>
      <c r="M1" t="s">
        <v>387</v>
      </c>
      <c r="N1" t="s">
        <v>380</v>
      </c>
      <c r="O1" t="s">
        <v>381</v>
      </c>
      <c r="P1" t="s">
        <v>386</v>
      </c>
      <c r="Q1">
        <v>7</v>
      </c>
    </row>
    <row r="2" spans="3:22" x14ac:dyDescent="0.3">
      <c r="D2" t="s">
        <v>372</v>
      </c>
      <c r="E2" t="s">
        <v>373</v>
      </c>
      <c r="F2" t="s">
        <v>374</v>
      </c>
      <c r="G2" t="s">
        <v>375</v>
      </c>
      <c r="H2" t="s">
        <v>376</v>
      </c>
      <c r="I2" t="s">
        <v>377</v>
      </c>
      <c r="N2" t="s">
        <v>372</v>
      </c>
      <c r="O2" t="s">
        <v>373</v>
      </c>
      <c r="P2" t="s">
        <v>374</v>
      </c>
      <c r="Q2" t="s">
        <v>375</v>
      </c>
      <c r="R2" t="s">
        <v>383</v>
      </c>
      <c r="S2" t="s">
        <v>376</v>
      </c>
      <c r="T2" t="s">
        <v>377</v>
      </c>
      <c r="U2" t="s">
        <v>384</v>
      </c>
      <c r="V2" t="s">
        <v>385</v>
      </c>
    </row>
    <row r="3" spans="3:22" x14ac:dyDescent="0.3">
      <c r="C3" t="s">
        <v>141</v>
      </c>
      <c r="D3">
        <v>19450</v>
      </c>
      <c r="E3">
        <v>20825</v>
      </c>
      <c r="F3">
        <v>279</v>
      </c>
      <c r="G3">
        <v>409</v>
      </c>
      <c r="H3">
        <v>2112</v>
      </c>
      <c r="I3">
        <v>270</v>
      </c>
      <c r="M3" t="s">
        <v>382</v>
      </c>
      <c r="N3">
        <v>12950</v>
      </c>
      <c r="O3">
        <v>13725</v>
      </c>
      <c r="P3">
        <v>251</v>
      </c>
      <c r="Q3">
        <v>319</v>
      </c>
      <c r="R3">
        <v>314</v>
      </c>
      <c r="S3">
        <v>1024</v>
      </c>
      <c r="T3">
        <v>223</v>
      </c>
      <c r="U3">
        <v>0.47199999999999998</v>
      </c>
      <c r="V3">
        <v>4</v>
      </c>
    </row>
    <row r="4" spans="3:22" x14ac:dyDescent="0.3">
      <c r="C4" t="s">
        <v>142</v>
      </c>
      <c r="D4">
        <v>16225</v>
      </c>
      <c r="E4">
        <v>17175</v>
      </c>
      <c r="F4">
        <v>250</v>
      </c>
      <c r="G4">
        <v>338</v>
      </c>
      <c r="H4">
        <v>1472</v>
      </c>
      <c r="I4">
        <v>269</v>
      </c>
      <c r="M4" t="s">
        <v>144</v>
      </c>
      <c r="N4">
        <v>10150</v>
      </c>
      <c r="O4">
        <v>10775</v>
      </c>
      <c r="P4">
        <v>250</v>
      </c>
      <c r="Q4">
        <v>304</v>
      </c>
      <c r="R4">
        <v>314</v>
      </c>
      <c r="S4">
        <v>2176</v>
      </c>
      <c r="T4">
        <v>223</v>
      </c>
      <c r="U4">
        <v>0.44800000000000001</v>
      </c>
      <c r="V4">
        <v>4</v>
      </c>
    </row>
    <row r="5" spans="3:22" x14ac:dyDescent="0.3">
      <c r="C5" t="s">
        <v>143</v>
      </c>
      <c r="D5">
        <v>10350</v>
      </c>
      <c r="E5">
        <v>10925</v>
      </c>
      <c r="F5">
        <v>211</v>
      </c>
      <c r="G5">
        <v>271</v>
      </c>
      <c r="H5">
        <v>1152</v>
      </c>
      <c r="I5">
        <v>269</v>
      </c>
      <c r="M5" t="s">
        <v>152</v>
      </c>
      <c r="N5" s="7">
        <v>2075</v>
      </c>
      <c r="O5" s="7">
        <v>2150</v>
      </c>
      <c r="P5" s="7">
        <v>158</v>
      </c>
      <c r="Q5" s="7">
        <v>176</v>
      </c>
      <c r="R5" s="7">
        <v>168</v>
      </c>
      <c r="S5" s="7">
        <v>64</v>
      </c>
      <c r="T5" s="7">
        <v>48</v>
      </c>
      <c r="U5" s="7">
        <v>0.376</v>
      </c>
      <c r="V5" s="7">
        <v>36</v>
      </c>
    </row>
    <row r="6" spans="3:22" x14ac:dyDescent="0.3">
      <c r="C6" t="s">
        <v>150</v>
      </c>
      <c r="D6">
        <v>6450</v>
      </c>
      <c r="E6">
        <v>6800</v>
      </c>
      <c r="F6">
        <v>217</v>
      </c>
      <c r="G6">
        <v>259</v>
      </c>
      <c r="H6">
        <v>1344</v>
      </c>
      <c r="I6">
        <v>257</v>
      </c>
      <c r="M6" t="s">
        <v>388</v>
      </c>
      <c r="N6" s="7">
        <v>1925</v>
      </c>
      <c r="O6" s="7">
        <v>2000</v>
      </c>
      <c r="P6" s="7">
        <v>145</v>
      </c>
      <c r="Q6" s="7">
        <v>144</v>
      </c>
      <c r="R6" s="7">
        <v>154</v>
      </c>
      <c r="S6" s="7">
        <v>704</v>
      </c>
      <c r="T6" s="7">
        <v>67</v>
      </c>
      <c r="U6" s="7">
        <v>0.22</v>
      </c>
      <c r="V6" s="7">
        <v>36</v>
      </c>
    </row>
    <row r="7" spans="3:22" x14ac:dyDescent="0.3">
      <c r="C7" t="s">
        <v>151</v>
      </c>
      <c r="M7" t="s">
        <v>153</v>
      </c>
      <c r="N7">
        <v>3375</v>
      </c>
      <c r="O7">
        <v>3475</v>
      </c>
      <c r="P7">
        <v>186</v>
      </c>
      <c r="Q7">
        <v>191</v>
      </c>
      <c r="R7">
        <v>194</v>
      </c>
      <c r="S7">
        <v>448</v>
      </c>
    </row>
    <row r="8" spans="3:22" x14ac:dyDescent="0.3">
      <c r="C8" t="s">
        <v>152</v>
      </c>
      <c r="M8" t="s">
        <v>202</v>
      </c>
      <c r="N8">
        <v>3025</v>
      </c>
      <c r="O8">
        <v>3100</v>
      </c>
      <c r="P8">
        <v>178</v>
      </c>
      <c r="Q8">
        <v>189</v>
      </c>
      <c r="R8">
        <v>192</v>
      </c>
      <c r="S8">
        <v>320</v>
      </c>
    </row>
    <row r="9" spans="3:22" x14ac:dyDescent="0.3">
      <c r="F9" s="17" t="s">
        <v>378</v>
      </c>
      <c r="G9" t="s">
        <v>379</v>
      </c>
      <c r="H9" s="18">
        <v>44047</v>
      </c>
      <c r="M9" t="s">
        <v>389</v>
      </c>
      <c r="N9">
        <v>2775</v>
      </c>
      <c r="O9">
        <v>1875</v>
      </c>
      <c r="P9">
        <v>170</v>
      </c>
      <c r="Q9">
        <v>172</v>
      </c>
      <c r="R9">
        <v>178</v>
      </c>
      <c r="S9">
        <v>384</v>
      </c>
      <c r="T9">
        <v>88</v>
      </c>
    </row>
    <row r="10" spans="3:22" x14ac:dyDescent="0.3">
      <c r="C10" t="s">
        <v>133</v>
      </c>
      <c r="D10">
        <v>22525</v>
      </c>
      <c r="E10">
        <v>23975</v>
      </c>
      <c r="F10">
        <v>284</v>
      </c>
      <c r="G10">
        <v>393</v>
      </c>
      <c r="H10">
        <v>1664</v>
      </c>
      <c r="I10">
        <v>172</v>
      </c>
      <c r="M10" t="s">
        <v>207</v>
      </c>
      <c r="N10">
        <v>2600</v>
      </c>
      <c r="O10">
        <v>1725</v>
      </c>
      <c r="P10">
        <v>164</v>
      </c>
      <c r="Q10">
        <v>169</v>
      </c>
      <c r="R10">
        <v>192</v>
      </c>
      <c r="S10">
        <v>448</v>
      </c>
      <c r="T10">
        <v>70</v>
      </c>
    </row>
    <row r="11" spans="3:22" x14ac:dyDescent="0.3">
      <c r="C11" t="s">
        <v>134</v>
      </c>
      <c r="D11">
        <v>17475</v>
      </c>
      <c r="G11">
        <v>396</v>
      </c>
      <c r="H11">
        <v>1984</v>
      </c>
      <c r="I11">
        <v>172</v>
      </c>
      <c r="M11" t="s">
        <v>390</v>
      </c>
      <c r="N11">
        <v>2425</v>
      </c>
      <c r="O11">
        <v>2550</v>
      </c>
      <c r="P11">
        <v>161</v>
      </c>
      <c r="Q11">
        <v>159</v>
      </c>
      <c r="R11">
        <v>172</v>
      </c>
      <c r="S11">
        <v>128</v>
      </c>
    </row>
    <row r="12" spans="3:22" x14ac:dyDescent="0.3">
      <c r="C12" t="s">
        <v>137</v>
      </c>
      <c r="D12">
        <v>15250</v>
      </c>
      <c r="G12">
        <v>352</v>
      </c>
      <c r="H12">
        <v>1664</v>
      </c>
      <c r="I12">
        <v>160</v>
      </c>
      <c r="M12" t="s">
        <v>391</v>
      </c>
      <c r="N12">
        <v>1550</v>
      </c>
      <c r="O12">
        <v>1600</v>
      </c>
      <c r="P12">
        <v>136</v>
      </c>
      <c r="Q12">
        <v>137</v>
      </c>
      <c r="R12">
        <v>146</v>
      </c>
      <c r="S12">
        <v>960</v>
      </c>
      <c r="T12">
        <v>68</v>
      </c>
    </row>
    <row r="13" spans="3:22" x14ac:dyDescent="0.3">
      <c r="C13" t="s">
        <v>144</v>
      </c>
      <c r="D13">
        <v>9850</v>
      </c>
      <c r="G13">
        <v>271</v>
      </c>
      <c r="H13">
        <v>1280</v>
      </c>
      <c r="I13">
        <v>225</v>
      </c>
    </row>
    <row r="14" spans="3:22" x14ac:dyDescent="0.3">
      <c r="C14" t="s">
        <v>145</v>
      </c>
      <c r="D14">
        <v>9225</v>
      </c>
      <c r="G14">
        <v>250</v>
      </c>
      <c r="H14">
        <v>832</v>
      </c>
      <c r="I14">
        <v>248</v>
      </c>
    </row>
    <row r="15" spans="3:22" x14ac:dyDescent="0.3">
      <c r="C15" t="s">
        <v>146</v>
      </c>
      <c r="D15">
        <v>5350</v>
      </c>
      <c r="G15">
        <v>198</v>
      </c>
      <c r="H15">
        <v>1024</v>
      </c>
      <c r="I15">
        <v>248</v>
      </c>
      <c r="M15">
        <v>1230</v>
      </c>
      <c r="N15" t="s">
        <v>392</v>
      </c>
      <c r="O15" t="s">
        <v>393</v>
      </c>
      <c r="P15" t="s">
        <v>394</v>
      </c>
    </row>
    <row r="16" spans="3:22" x14ac:dyDescent="0.3">
      <c r="C16" t="s">
        <v>147</v>
      </c>
      <c r="D16">
        <v>3575</v>
      </c>
      <c r="G16">
        <v>179</v>
      </c>
      <c r="H16">
        <v>1344</v>
      </c>
      <c r="I16">
        <v>170</v>
      </c>
      <c r="M16" t="s">
        <v>152</v>
      </c>
      <c r="N16">
        <v>6125</v>
      </c>
      <c r="O16">
        <v>6425</v>
      </c>
      <c r="P16">
        <v>225</v>
      </c>
      <c r="Q16">
        <v>256</v>
      </c>
      <c r="R16">
        <v>318</v>
      </c>
      <c r="S16">
        <v>704</v>
      </c>
      <c r="T16">
        <v>248</v>
      </c>
      <c r="U16">
        <v>0.372</v>
      </c>
      <c r="V16">
        <v>31</v>
      </c>
    </row>
    <row r="17" spans="13:22" x14ac:dyDescent="0.3">
      <c r="M17" t="s">
        <v>388</v>
      </c>
      <c r="N17">
        <v>4575</v>
      </c>
      <c r="O17">
        <v>4800</v>
      </c>
      <c r="P17">
        <v>222</v>
      </c>
      <c r="Q17">
        <v>250</v>
      </c>
      <c r="R17">
        <v>318</v>
      </c>
      <c r="S17">
        <v>1856</v>
      </c>
      <c r="T17">
        <v>248</v>
      </c>
      <c r="U17">
        <v>0.36</v>
      </c>
      <c r="V17">
        <v>31</v>
      </c>
    </row>
    <row r="18" spans="13:22" x14ac:dyDescent="0.3">
      <c r="M18" t="s">
        <v>153</v>
      </c>
      <c r="N18">
        <v>3125</v>
      </c>
      <c r="O18">
        <v>3225</v>
      </c>
      <c r="P18">
        <v>181</v>
      </c>
      <c r="Q18">
        <v>184</v>
      </c>
      <c r="R18">
        <v>186</v>
      </c>
      <c r="S18">
        <v>384</v>
      </c>
      <c r="T18">
        <v>164</v>
      </c>
    </row>
    <row r="19" spans="13:22" x14ac:dyDescent="0.3">
      <c r="M19" t="s">
        <v>202</v>
      </c>
      <c r="N19">
        <v>2750</v>
      </c>
      <c r="O19">
        <v>2800</v>
      </c>
      <c r="P19">
        <v>158</v>
      </c>
      <c r="Q19">
        <v>168</v>
      </c>
      <c r="R19">
        <v>168</v>
      </c>
      <c r="S19">
        <v>512</v>
      </c>
    </row>
    <row r="20" spans="13:22" x14ac:dyDescent="0.3">
      <c r="M20" t="s">
        <v>203</v>
      </c>
      <c r="N20">
        <v>2150</v>
      </c>
      <c r="O20">
        <v>2225</v>
      </c>
      <c r="P20">
        <v>163</v>
      </c>
      <c r="Q20">
        <v>163</v>
      </c>
      <c r="R20">
        <v>172</v>
      </c>
      <c r="S20">
        <v>128</v>
      </c>
    </row>
    <row r="21" spans="13:22" x14ac:dyDescent="0.3">
      <c r="M21" t="s">
        <v>390</v>
      </c>
      <c r="N21">
        <v>2125</v>
      </c>
      <c r="O21">
        <v>2200</v>
      </c>
      <c r="P21">
        <v>145</v>
      </c>
      <c r="Q21">
        <v>144</v>
      </c>
      <c r="R21">
        <v>152</v>
      </c>
      <c r="S21">
        <v>128</v>
      </c>
    </row>
    <row r="22" spans="13:22" x14ac:dyDescent="0.3">
      <c r="M22" t="s">
        <v>204</v>
      </c>
      <c r="N22">
        <v>2152</v>
      </c>
      <c r="O22">
        <v>2175</v>
      </c>
      <c r="P22">
        <v>144</v>
      </c>
      <c r="Q22">
        <v>127</v>
      </c>
      <c r="R22">
        <v>152</v>
      </c>
      <c r="S22">
        <v>448</v>
      </c>
    </row>
    <row r="23" spans="13:22" x14ac:dyDescent="0.3">
      <c r="M23" t="s">
        <v>395</v>
      </c>
      <c r="N23">
        <v>1600</v>
      </c>
      <c r="O23">
        <v>1625</v>
      </c>
      <c r="P23">
        <v>131</v>
      </c>
      <c r="Q23">
        <v>128</v>
      </c>
      <c r="R23">
        <v>138</v>
      </c>
      <c r="S23">
        <v>576</v>
      </c>
      <c r="T23">
        <v>68</v>
      </c>
      <c r="V23">
        <v>26</v>
      </c>
    </row>
    <row r="26" spans="13:22" x14ac:dyDescent="0.3">
      <c r="M26" t="s">
        <v>396</v>
      </c>
      <c r="N26" t="s">
        <v>397</v>
      </c>
      <c r="O26">
        <v>1322</v>
      </c>
    </row>
    <row r="28" spans="13:22" x14ac:dyDescent="0.3">
      <c r="M28" t="s">
        <v>398</v>
      </c>
      <c r="N28">
        <v>11950</v>
      </c>
      <c r="O28">
        <v>12650</v>
      </c>
      <c r="P28">
        <v>291</v>
      </c>
      <c r="Q28">
        <v>347</v>
      </c>
      <c r="R28">
        <v>350</v>
      </c>
      <c r="S28">
        <v>1664</v>
      </c>
      <c r="T28">
        <v>179</v>
      </c>
      <c r="U28">
        <v>0.51200000000000001</v>
      </c>
      <c r="V28">
        <v>13</v>
      </c>
    </row>
    <row r="29" spans="13:22" x14ac:dyDescent="0.3">
      <c r="M29" t="s">
        <v>399</v>
      </c>
      <c r="N29">
        <v>7350</v>
      </c>
      <c r="O29">
        <v>6975</v>
      </c>
      <c r="P29">
        <v>251</v>
      </c>
      <c r="Q29">
        <v>294</v>
      </c>
      <c r="R29">
        <v>318</v>
      </c>
      <c r="S29">
        <v>2048</v>
      </c>
      <c r="T29">
        <v>233</v>
      </c>
      <c r="U29">
        <v>0.42799999999999999</v>
      </c>
      <c r="V29">
        <v>21</v>
      </c>
    </row>
    <row r="30" spans="13:22" x14ac:dyDescent="0.3">
      <c r="M30" t="s">
        <v>153</v>
      </c>
      <c r="N30">
        <v>4600</v>
      </c>
      <c r="O30">
        <v>4400</v>
      </c>
      <c r="P30">
        <v>205</v>
      </c>
      <c r="Q30">
        <v>219</v>
      </c>
      <c r="R30">
        <v>318</v>
      </c>
      <c r="S30">
        <v>1536</v>
      </c>
      <c r="T30">
        <v>173</v>
      </c>
      <c r="U30">
        <v>0.32400000000000001</v>
      </c>
      <c r="V30">
        <v>14</v>
      </c>
    </row>
    <row r="31" spans="13:22" x14ac:dyDescent="0.3">
      <c r="M31" t="s">
        <v>202</v>
      </c>
      <c r="N31">
        <v>2975</v>
      </c>
      <c r="O31">
        <v>3100</v>
      </c>
      <c r="P31">
        <v>187</v>
      </c>
      <c r="Q31">
        <v>194</v>
      </c>
      <c r="R31">
        <v>196</v>
      </c>
      <c r="S31">
        <v>768</v>
      </c>
      <c r="T31">
        <v>126</v>
      </c>
    </row>
    <row r="32" spans="13:22" x14ac:dyDescent="0.3">
      <c r="M32" t="s">
        <v>203</v>
      </c>
      <c r="N32">
        <v>2275</v>
      </c>
      <c r="O32">
        <v>2350</v>
      </c>
      <c r="P32">
        <v>160</v>
      </c>
      <c r="Q32">
        <v>162</v>
      </c>
      <c r="R32">
        <v>168</v>
      </c>
      <c r="S32">
        <v>256</v>
      </c>
    </row>
    <row r="33" spans="13:22" x14ac:dyDescent="0.3">
      <c r="M33" t="s">
        <v>390</v>
      </c>
      <c r="N33">
        <v>2125</v>
      </c>
      <c r="O33">
        <v>2175</v>
      </c>
      <c r="P33">
        <v>18</v>
      </c>
      <c r="Q33">
        <v>152</v>
      </c>
      <c r="R33">
        <v>166</v>
      </c>
      <c r="S33">
        <v>128</v>
      </c>
      <c r="T33">
        <v>68</v>
      </c>
    </row>
    <row r="34" spans="13:22" x14ac:dyDescent="0.3">
      <c r="M34" t="s">
        <v>204</v>
      </c>
      <c r="N34">
        <v>1925</v>
      </c>
      <c r="O34">
        <v>1975</v>
      </c>
      <c r="P34">
        <v>152</v>
      </c>
      <c r="Q34">
        <v>147</v>
      </c>
      <c r="R34">
        <v>160</v>
      </c>
      <c r="S34">
        <v>768</v>
      </c>
    </row>
    <row r="35" spans="13:22" x14ac:dyDescent="0.3">
      <c r="M35" t="s">
        <v>400</v>
      </c>
      <c r="N35">
        <v>1650</v>
      </c>
      <c r="O35">
        <v>1700</v>
      </c>
      <c r="P35">
        <v>146</v>
      </c>
      <c r="Q35">
        <v>138</v>
      </c>
      <c r="R35">
        <v>150</v>
      </c>
      <c r="S35">
        <v>704</v>
      </c>
      <c r="T35">
        <v>67</v>
      </c>
    </row>
    <row r="38" spans="13:22" x14ac:dyDescent="0.3">
      <c r="M38" t="s">
        <v>401</v>
      </c>
      <c r="N38" t="s">
        <v>264</v>
      </c>
    </row>
    <row r="39" spans="13:22" x14ac:dyDescent="0.3">
      <c r="M39" t="s">
        <v>402</v>
      </c>
      <c r="N39">
        <v>14375</v>
      </c>
      <c r="O39">
        <v>15200</v>
      </c>
      <c r="P39">
        <v>240</v>
      </c>
      <c r="Q39">
        <v>311</v>
      </c>
      <c r="R39">
        <v>314</v>
      </c>
      <c r="S39">
        <v>1472</v>
      </c>
    </row>
    <row r="40" spans="13:22" x14ac:dyDescent="0.3">
      <c r="M40" t="s">
        <v>150</v>
      </c>
      <c r="N40">
        <v>13200</v>
      </c>
      <c r="O40">
        <v>13925</v>
      </c>
      <c r="P40">
        <v>236</v>
      </c>
      <c r="Q40">
        <v>304</v>
      </c>
      <c r="R40">
        <v>314</v>
      </c>
      <c r="S40">
        <v>1408</v>
      </c>
    </row>
    <row r="41" spans="13:22" x14ac:dyDescent="0.3">
      <c r="M41" t="s">
        <v>403</v>
      </c>
      <c r="N41">
        <v>11025</v>
      </c>
      <c r="O41">
        <v>11650</v>
      </c>
      <c r="P41">
        <v>233</v>
      </c>
      <c r="Q41">
        <v>290</v>
      </c>
      <c r="R41">
        <v>314</v>
      </c>
      <c r="S41">
        <v>1536</v>
      </c>
      <c r="T41">
        <v>255</v>
      </c>
      <c r="U41">
        <v>0.42</v>
      </c>
      <c r="V41">
        <v>4</v>
      </c>
    </row>
    <row r="42" spans="13:22" x14ac:dyDescent="0.3">
      <c r="M42" t="s">
        <v>151</v>
      </c>
      <c r="N42">
        <v>9300</v>
      </c>
      <c r="O42">
        <v>9800</v>
      </c>
      <c r="P42">
        <v>209</v>
      </c>
      <c r="Q42">
        <v>259</v>
      </c>
      <c r="R42">
        <v>314</v>
      </c>
      <c r="S42">
        <v>1088</v>
      </c>
    </row>
    <row r="43" spans="13:22" x14ac:dyDescent="0.3">
      <c r="M43" t="s">
        <v>62</v>
      </c>
      <c r="N43">
        <v>8875</v>
      </c>
      <c r="O43">
        <v>9325</v>
      </c>
      <c r="P43">
        <v>207</v>
      </c>
      <c r="Q43">
        <v>258</v>
      </c>
      <c r="R43">
        <v>314</v>
      </c>
      <c r="S43">
        <v>1024</v>
      </c>
    </row>
    <row r="44" spans="13:22" x14ac:dyDescent="0.3">
      <c r="M44" t="s">
        <v>152</v>
      </c>
      <c r="N44">
        <v>6175</v>
      </c>
      <c r="O44">
        <v>6475</v>
      </c>
      <c r="P44">
        <v>203</v>
      </c>
      <c r="Q44">
        <v>239</v>
      </c>
      <c r="R44">
        <v>314</v>
      </c>
      <c r="S44">
        <v>448</v>
      </c>
    </row>
    <row r="45" spans="13:22" x14ac:dyDescent="0.3">
      <c r="M45" t="s">
        <v>388</v>
      </c>
      <c r="N45">
        <v>4500</v>
      </c>
      <c r="O45">
        <v>4700</v>
      </c>
      <c r="P45">
        <v>191</v>
      </c>
      <c r="Q45">
        <v>216</v>
      </c>
      <c r="R45">
        <v>314</v>
      </c>
      <c r="S45">
        <v>1088</v>
      </c>
    </row>
    <row r="46" spans="13:22" x14ac:dyDescent="0.3">
      <c r="M46" t="s">
        <v>153</v>
      </c>
      <c r="N46">
        <v>2800</v>
      </c>
      <c r="O46">
        <v>2900</v>
      </c>
      <c r="P46">
        <v>165</v>
      </c>
      <c r="Q46">
        <v>180</v>
      </c>
      <c r="R46">
        <v>314</v>
      </c>
      <c r="S46">
        <v>384</v>
      </c>
    </row>
    <row r="47" spans="13:22" x14ac:dyDescent="0.3">
      <c r="M47" t="s">
        <v>202</v>
      </c>
      <c r="N47">
        <v>2650</v>
      </c>
      <c r="O47">
        <v>2675</v>
      </c>
      <c r="P47">
        <v>162</v>
      </c>
      <c r="Q47">
        <v>175</v>
      </c>
      <c r="R47">
        <v>172</v>
      </c>
      <c r="S47">
        <v>640</v>
      </c>
    </row>
    <row r="48" spans="13:22" x14ac:dyDescent="0.3">
      <c r="M48" t="s">
        <v>203</v>
      </c>
      <c r="N48">
        <v>2100</v>
      </c>
      <c r="O48">
        <v>2150</v>
      </c>
      <c r="P48">
        <v>153</v>
      </c>
      <c r="Q48">
        <v>152</v>
      </c>
      <c r="R48">
        <v>164</v>
      </c>
      <c r="S48">
        <v>64</v>
      </c>
    </row>
    <row r="49" spans="13:19" x14ac:dyDescent="0.3">
      <c r="M49" t="s">
        <v>406</v>
      </c>
      <c r="N49">
        <v>2125</v>
      </c>
      <c r="O49">
        <v>2150</v>
      </c>
      <c r="P49">
        <v>153</v>
      </c>
      <c r="Q49">
        <v>146</v>
      </c>
      <c r="R49">
        <v>164</v>
      </c>
      <c r="S49">
        <v>320</v>
      </c>
    </row>
    <row r="50" spans="13:19" x14ac:dyDescent="0.3">
      <c r="M50" t="s">
        <v>407</v>
      </c>
      <c r="N50">
        <v>2125</v>
      </c>
      <c r="O50">
        <v>2175</v>
      </c>
      <c r="P50">
        <v>146</v>
      </c>
      <c r="Q50">
        <v>144</v>
      </c>
      <c r="R50">
        <v>158</v>
      </c>
      <c r="S50">
        <v>832</v>
      </c>
    </row>
    <row r="51" spans="13:19" x14ac:dyDescent="0.3">
      <c r="M51" t="s">
        <v>405</v>
      </c>
      <c r="N51">
        <v>1650</v>
      </c>
      <c r="O51">
        <v>1650</v>
      </c>
      <c r="P51">
        <v>138</v>
      </c>
      <c r="Q51">
        <v>133</v>
      </c>
      <c r="R51">
        <v>146</v>
      </c>
      <c r="S51">
        <v>640</v>
      </c>
    </row>
    <row r="55" spans="13:19" x14ac:dyDescent="0.3">
      <c r="M55" t="s">
        <v>404</v>
      </c>
      <c r="N55" t="s">
        <v>246</v>
      </c>
    </row>
    <row r="56" spans="13:19" x14ac:dyDescent="0.3">
      <c r="M56" t="s">
        <v>388</v>
      </c>
      <c r="N56">
        <v>4375</v>
      </c>
      <c r="O56">
        <v>4625</v>
      </c>
      <c r="P56">
        <v>201</v>
      </c>
      <c r="Q56">
        <v>231</v>
      </c>
      <c r="R56">
        <v>324</v>
      </c>
      <c r="S56">
        <v>1088</v>
      </c>
    </row>
    <row r="57" spans="13:19" x14ac:dyDescent="0.3">
      <c r="M57" t="s">
        <v>153</v>
      </c>
      <c r="N57">
        <v>3025</v>
      </c>
      <c r="O57">
        <v>3175</v>
      </c>
      <c r="P57">
        <v>184</v>
      </c>
      <c r="Q57">
        <v>201</v>
      </c>
      <c r="R57">
        <v>200</v>
      </c>
      <c r="S57">
        <v>576</v>
      </c>
    </row>
    <row r="58" spans="13:19" x14ac:dyDescent="0.3">
      <c r="M58" t="s">
        <v>202</v>
      </c>
      <c r="N58">
        <v>2500</v>
      </c>
      <c r="O58">
        <v>2600</v>
      </c>
      <c r="P58">
        <v>173</v>
      </c>
      <c r="Q58">
        <v>190</v>
      </c>
      <c r="R58">
        <v>180</v>
      </c>
      <c r="S58">
        <v>256</v>
      </c>
    </row>
    <row r="59" spans="13:19" x14ac:dyDescent="0.3">
      <c r="M59" t="s">
        <v>203</v>
      </c>
      <c r="N59">
        <v>2125</v>
      </c>
      <c r="O59">
        <v>2200</v>
      </c>
      <c r="P59">
        <v>136</v>
      </c>
      <c r="Q59">
        <v>141</v>
      </c>
      <c r="R59">
        <v>146</v>
      </c>
      <c r="S59">
        <v>128</v>
      </c>
    </row>
    <row r="60" spans="13:19" x14ac:dyDescent="0.3">
      <c r="M60" t="s">
        <v>390</v>
      </c>
      <c r="N60">
        <v>2125</v>
      </c>
      <c r="O60">
        <v>2200</v>
      </c>
      <c r="P60">
        <v>134</v>
      </c>
      <c r="Q60">
        <v>131</v>
      </c>
      <c r="R60">
        <v>140</v>
      </c>
    </row>
    <row r="61" spans="13:19" x14ac:dyDescent="0.3">
      <c r="M61" t="s">
        <v>405</v>
      </c>
      <c r="N61">
        <v>1550</v>
      </c>
      <c r="O61">
        <v>1575</v>
      </c>
      <c r="P61">
        <v>126</v>
      </c>
      <c r="Q61">
        <v>118</v>
      </c>
      <c r="R61">
        <v>132</v>
      </c>
    </row>
    <row r="63" spans="13:19" x14ac:dyDescent="0.3">
      <c r="M63" t="s">
        <v>408</v>
      </c>
      <c r="N63" t="s">
        <v>265</v>
      </c>
    </row>
    <row r="64" spans="13:19" x14ac:dyDescent="0.3">
      <c r="M64" t="s">
        <v>153</v>
      </c>
      <c r="N64">
        <v>3175</v>
      </c>
      <c r="O64">
        <v>3300</v>
      </c>
      <c r="P64">
        <v>189</v>
      </c>
      <c r="Q64">
        <v>204</v>
      </c>
      <c r="R64">
        <v>320</v>
      </c>
      <c r="S64">
        <v>512</v>
      </c>
    </row>
    <row r="65" spans="13:21" x14ac:dyDescent="0.3">
      <c r="M65" t="s">
        <v>202</v>
      </c>
      <c r="N65">
        <v>2625</v>
      </c>
      <c r="O65">
        <v>2675</v>
      </c>
      <c r="P65">
        <v>160</v>
      </c>
      <c r="Q65">
        <v>174</v>
      </c>
      <c r="R65">
        <v>172</v>
      </c>
      <c r="S65">
        <v>640</v>
      </c>
    </row>
    <row r="66" spans="13:21" x14ac:dyDescent="0.3">
      <c r="M66" t="s">
        <v>203</v>
      </c>
      <c r="N66">
        <v>2100</v>
      </c>
      <c r="O66">
        <v>2150</v>
      </c>
      <c r="P66">
        <v>159</v>
      </c>
      <c r="Q66">
        <v>158</v>
      </c>
      <c r="R66">
        <v>168</v>
      </c>
      <c r="S66">
        <v>128</v>
      </c>
    </row>
    <row r="67" spans="13:21" x14ac:dyDescent="0.3">
      <c r="M67" t="s">
        <v>390</v>
      </c>
      <c r="N67">
        <v>2150</v>
      </c>
      <c r="O67">
        <v>2200</v>
      </c>
      <c r="P67">
        <v>151</v>
      </c>
      <c r="Q67">
        <v>148</v>
      </c>
      <c r="R67">
        <v>158</v>
      </c>
      <c r="S67">
        <v>64</v>
      </c>
    </row>
    <row r="68" spans="13:21" x14ac:dyDescent="0.3">
      <c r="M68" t="s">
        <v>204</v>
      </c>
      <c r="N68">
        <v>21525</v>
      </c>
      <c r="O68">
        <v>2175</v>
      </c>
      <c r="P68">
        <v>153</v>
      </c>
      <c r="Q68">
        <v>143</v>
      </c>
      <c r="R68">
        <v>156</v>
      </c>
      <c r="S68">
        <v>0</v>
      </c>
    </row>
    <row r="69" spans="13:21" x14ac:dyDescent="0.3">
      <c r="M69" t="s">
        <v>405</v>
      </c>
      <c r="N69">
        <v>1600</v>
      </c>
      <c r="O69">
        <v>1625</v>
      </c>
      <c r="P69">
        <v>137</v>
      </c>
      <c r="Q69">
        <v>131</v>
      </c>
      <c r="R69">
        <v>144</v>
      </c>
      <c r="S69">
        <v>768</v>
      </c>
    </row>
    <row r="71" spans="13:21" x14ac:dyDescent="0.3">
      <c r="M71" t="s">
        <v>409</v>
      </c>
      <c r="N71" t="s">
        <v>264</v>
      </c>
      <c r="O71">
        <v>1400</v>
      </c>
    </row>
    <row r="72" spans="13:21" x14ac:dyDescent="0.3">
      <c r="M72" t="s">
        <v>152</v>
      </c>
      <c r="N72">
        <v>6175</v>
      </c>
      <c r="O72">
        <v>6375</v>
      </c>
      <c r="P72">
        <v>226</v>
      </c>
      <c r="Q72">
        <v>267</v>
      </c>
      <c r="R72">
        <v>314</v>
      </c>
      <c r="S72">
        <v>704</v>
      </c>
      <c r="T72">
        <v>247</v>
      </c>
      <c r="U72">
        <v>18</v>
      </c>
    </row>
    <row r="73" spans="13:21" x14ac:dyDescent="0.3">
      <c r="M73" t="s">
        <v>388</v>
      </c>
      <c r="N73">
        <v>4675</v>
      </c>
      <c r="O73">
        <v>4900</v>
      </c>
      <c r="P73">
        <v>219</v>
      </c>
      <c r="Q73">
        <v>250</v>
      </c>
      <c r="R73">
        <v>314</v>
      </c>
      <c r="S73">
        <v>1472</v>
      </c>
      <c r="T73">
        <v>314</v>
      </c>
      <c r="U73">
        <v>18</v>
      </c>
    </row>
    <row r="74" spans="13:21" x14ac:dyDescent="0.3">
      <c r="M74" t="s">
        <v>153</v>
      </c>
      <c r="N74">
        <v>3100</v>
      </c>
      <c r="O74">
        <v>3225</v>
      </c>
      <c r="P74">
        <v>191</v>
      </c>
      <c r="Q74">
        <v>204</v>
      </c>
      <c r="R74">
        <v>314</v>
      </c>
      <c r="S74">
        <v>896</v>
      </c>
    </row>
    <row r="75" spans="13:21" x14ac:dyDescent="0.3">
      <c r="M75" t="s">
        <v>202</v>
      </c>
      <c r="N75">
        <v>2300</v>
      </c>
      <c r="O75">
        <v>2375</v>
      </c>
      <c r="P75">
        <v>173</v>
      </c>
      <c r="Q75">
        <v>183</v>
      </c>
      <c r="R75">
        <v>184</v>
      </c>
      <c r="S75">
        <v>576</v>
      </c>
    </row>
    <row r="76" spans="13:21" x14ac:dyDescent="0.3">
      <c r="M76" t="s">
        <v>203</v>
      </c>
      <c r="N76">
        <v>2125</v>
      </c>
      <c r="O76">
        <v>2200</v>
      </c>
      <c r="P76">
        <v>162</v>
      </c>
      <c r="Q76">
        <v>161</v>
      </c>
      <c r="R76">
        <v>170</v>
      </c>
      <c r="S76">
        <v>128</v>
      </c>
    </row>
    <row r="77" spans="13:21" x14ac:dyDescent="0.3">
      <c r="M77" t="s">
        <v>390</v>
      </c>
      <c r="N77">
        <v>2150</v>
      </c>
      <c r="O77">
        <v>2200</v>
      </c>
      <c r="P77">
        <v>163</v>
      </c>
      <c r="Q77">
        <v>160</v>
      </c>
      <c r="R77">
        <v>172</v>
      </c>
      <c r="S77">
        <v>64</v>
      </c>
    </row>
    <row r="78" spans="13:21" x14ac:dyDescent="0.3">
      <c r="M78" t="s">
        <v>204</v>
      </c>
      <c r="N78">
        <v>2175</v>
      </c>
      <c r="O78">
        <v>2225</v>
      </c>
      <c r="P78">
        <v>163</v>
      </c>
      <c r="Q78">
        <v>156</v>
      </c>
      <c r="R78">
        <v>168</v>
      </c>
      <c r="S78">
        <v>704</v>
      </c>
    </row>
    <row r="79" spans="13:21" x14ac:dyDescent="0.3">
      <c r="M79" t="s">
        <v>405</v>
      </c>
      <c r="N79">
        <v>1600</v>
      </c>
      <c r="O79">
        <v>1625</v>
      </c>
      <c r="P79">
        <v>147</v>
      </c>
      <c r="Q79">
        <v>140</v>
      </c>
      <c r="R79">
        <v>152</v>
      </c>
      <c r="S79">
        <v>704</v>
      </c>
    </row>
    <row r="82" spans="13:19" x14ac:dyDescent="0.3">
      <c r="N82" t="s">
        <v>410</v>
      </c>
      <c r="O82" t="s">
        <v>264</v>
      </c>
    </row>
    <row r="83" spans="13:19" x14ac:dyDescent="0.3">
      <c r="M83" t="s">
        <v>150</v>
      </c>
      <c r="N83">
        <v>12300</v>
      </c>
      <c r="O83">
        <v>13000</v>
      </c>
      <c r="P83">
        <v>300</v>
      </c>
      <c r="Q83">
        <v>373</v>
      </c>
      <c r="R83">
        <v>362</v>
      </c>
      <c r="S83">
        <v>2048</v>
      </c>
    </row>
    <row r="84" spans="13:19" x14ac:dyDescent="0.3">
      <c r="M84" t="s">
        <v>403</v>
      </c>
      <c r="N84">
        <v>10550</v>
      </c>
      <c r="O84">
        <v>11125</v>
      </c>
      <c r="P84">
        <v>325</v>
      </c>
      <c r="Q84">
        <v>260</v>
      </c>
      <c r="R84">
        <v>320</v>
      </c>
      <c r="S84">
        <v>704</v>
      </c>
    </row>
    <row r="85" spans="13:19" x14ac:dyDescent="0.3">
      <c r="M85" t="s">
        <v>151</v>
      </c>
      <c r="N85">
        <v>10125</v>
      </c>
      <c r="O85">
        <v>10675</v>
      </c>
      <c r="P85">
        <v>240</v>
      </c>
      <c r="Q85">
        <v>293</v>
      </c>
      <c r="R85">
        <v>320</v>
      </c>
      <c r="S85">
        <v>384</v>
      </c>
    </row>
    <row r="86" spans="13:19" x14ac:dyDescent="0.3">
      <c r="M86" t="s">
        <v>62</v>
      </c>
      <c r="N86">
        <v>10025</v>
      </c>
      <c r="O86">
        <v>10575</v>
      </c>
      <c r="P86">
        <v>229</v>
      </c>
      <c r="Q86">
        <v>279</v>
      </c>
      <c r="R86">
        <v>320</v>
      </c>
      <c r="S86">
        <v>192</v>
      </c>
    </row>
    <row r="87" spans="13:19" x14ac:dyDescent="0.3">
      <c r="M87" t="s">
        <v>152</v>
      </c>
      <c r="N87">
        <v>7250</v>
      </c>
      <c r="O87">
        <v>7650</v>
      </c>
      <c r="P87">
        <v>219</v>
      </c>
      <c r="Q87">
        <v>263</v>
      </c>
      <c r="R87">
        <v>320</v>
      </c>
      <c r="S87">
        <v>1088</v>
      </c>
    </row>
    <row r="88" spans="13:19" x14ac:dyDescent="0.3">
      <c r="M88" t="s">
        <v>388</v>
      </c>
      <c r="N88">
        <v>5800</v>
      </c>
      <c r="O88">
        <v>6100</v>
      </c>
      <c r="P88">
        <v>199</v>
      </c>
      <c r="Q88">
        <v>231</v>
      </c>
      <c r="R88">
        <v>320</v>
      </c>
      <c r="S88">
        <v>1280</v>
      </c>
    </row>
    <row r="89" spans="13:19" x14ac:dyDescent="0.3">
      <c r="M89" t="s">
        <v>153</v>
      </c>
      <c r="N89">
        <v>3775</v>
      </c>
      <c r="O89">
        <v>3950</v>
      </c>
      <c r="P89">
        <v>199</v>
      </c>
      <c r="Q89">
        <v>210</v>
      </c>
      <c r="R89">
        <v>214</v>
      </c>
      <c r="S89">
        <v>1280</v>
      </c>
    </row>
    <row r="90" spans="13:19" x14ac:dyDescent="0.3">
      <c r="M90" t="s">
        <v>202</v>
      </c>
      <c r="N90">
        <v>2900</v>
      </c>
      <c r="O90">
        <v>3025</v>
      </c>
      <c r="P90">
        <v>202</v>
      </c>
      <c r="Q90">
        <v>222</v>
      </c>
      <c r="R90">
        <v>216</v>
      </c>
      <c r="S90">
        <v>1088</v>
      </c>
    </row>
    <row r="91" spans="13:19" x14ac:dyDescent="0.3">
      <c r="M91" t="s">
        <v>411</v>
      </c>
      <c r="N91">
        <v>2200</v>
      </c>
      <c r="O91">
        <v>2250</v>
      </c>
      <c r="P91">
        <v>181</v>
      </c>
      <c r="Q91">
        <v>185</v>
      </c>
      <c r="R91">
        <v>192</v>
      </c>
      <c r="S91">
        <v>256</v>
      </c>
    </row>
    <row r="92" spans="13:19" x14ac:dyDescent="0.3">
      <c r="M92" t="s">
        <v>412</v>
      </c>
      <c r="N92">
        <v>2150</v>
      </c>
      <c r="O92">
        <v>2200</v>
      </c>
      <c r="P92">
        <v>159</v>
      </c>
      <c r="Q92">
        <v>156</v>
      </c>
      <c r="R92">
        <v>164</v>
      </c>
      <c r="S92">
        <v>128</v>
      </c>
    </row>
    <row r="93" spans="13:19" x14ac:dyDescent="0.3">
      <c r="M93" t="s">
        <v>204</v>
      </c>
      <c r="N93">
        <v>2150</v>
      </c>
      <c r="O93">
        <v>2200</v>
      </c>
      <c r="P93">
        <v>152</v>
      </c>
      <c r="Q93">
        <v>150</v>
      </c>
      <c r="R93">
        <v>160</v>
      </c>
      <c r="S93">
        <v>448</v>
      </c>
    </row>
    <row r="94" spans="13:19" x14ac:dyDescent="0.3">
      <c r="M94" t="s">
        <v>405</v>
      </c>
      <c r="N94">
        <v>1575</v>
      </c>
      <c r="O94">
        <v>1600</v>
      </c>
      <c r="P94">
        <v>133</v>
      </c>
      <c r="Q94">
        <v>127</v>
      </c>
      <c r="R94">
        <v>140</v>
      </c>
      <c r="S94">
        <v>768</v>
      </c>
    </row>
    <row r="96" spans="13:19" x14ac:dyDescent="0.3">
      <c r="N96" t="s">
        <v>413</v>
      </c>
      <c r="O96" t="s">
        <v>414</v>
      </c>
    </row>
    <row r="97" spans="13:21" x14ac:dyDescent="0.3">
      <c r="M97" t="s">
        <v>143</v>
      </c>
      <c r="N97">
        <v>19525</v>
      </c>
      <c r="P97">
        <v>240</v>
      </c>
      <c r="Q97">
        <v>348</v>
      </c>
      <c r="R97">
        <v>330</v>
      </c>
      <c r="S97">
        <v>1600</v>
      </c>
    </row>
    <row r="98" spans="13:21" x14ac:dyDescent="0.3">
      <c r="M98" t="s">
        <v>402</v>
      </c>
      <c r="N98">
        <v>16425</v>
      </c>
      <c r="P98">
        <v>251</v>
      </c>
      <c r="Q98">
        <v>345</v>
      </c>
      <c r="R98">
        <v>330</v>
      </c>
      <c r="S98">
        <v>1344</v>
      </c>
    </row>
    <row r="99" spans="13:21" x14ac:dyDescent="0.3">
      <c r="M99" t="s">
        <v>150</v>
      </c>
      <c r="N99">
        <v>15200</v>
      </c>
      <c r="P99">
        <v>249</v>
      </c>
      <c r="Q99">
        <v>332</v>
      </c>
      <c r="R99">
        <v>320</v>
      </c>
      <c r="S99">
        <v>1600</v>
      </c>
    </row>
    <row r="103" spans="13:21" x14ac:dyDescent="0.3">
      <c r="M103" t="s">
        <v>415</v>
      </c>
      <c r="N103" t="s">
        <v>416</v>
      </c>
      <c r="O103">
        <v>145</v>
      </c>
    </row>
    <row r="105" spans="13:21" x14ac:dyDescent="0.3">
      <c r="M105" t="s">
        <v>143</v>
      </c>
      <c r="N105">
        <v>16950</v>
      </c>
      <c r="O105">
        <v>17950</v>
      </c>
      <c r="P105">
        <v>249</v>
      </c>
      <c r="Q105">
        <v>346</v>
      </c>
      <c r="R105">
        <v>330</v>
      </c>
      <c r="S105">
        <v>1472</v>
      </c>
    </row>
    <row r="106" spans="13:21" x14ac:dyDescent="0.3">
      <c r="M106" t="s">
        <v>402</v>
      </c>
      <c r="N106">
        <v>14400</v>
      </c>
      <c r="O106">
        <v>15225</v>
      </c>
      <c r="P106">
        <v>251</v>
      </c>
      <c r="Q106">
        <v>328</v>
      </c>
      <c r="R106">
        <v>318</v>
      </c>
      <c r="S106">
        <v>1216</v>
      </c>
      <c r="T106">
        <v>265</v>
      </c>
      <c r="U106">
        <v>2</v>
      </c>
    </row>
    <row r="107" spans="13:21" x14ac:dyDescent="0.3">
      <c r="M107" t="s">
        <v>150</v>
      </c>
      <c r="N107">
        <v>13550</v>
      </c>
      <c r="O107">
        <v>14350</v>
      </c>
      <c r="P107">
        <v>249</v>
      </c>
      <c r="Q107">
        <v>321</v>
      </c>
      <c r="R107">
        <v>314</v>
      </c>
      <c r="S107">
        <v>1408</v>
      </c>
      <c r="T107">
        <v>265</v>
      </c>
      <c r="U107">
        <v>9</v>
      </c>
    </row>
    <row r="108" spans="13:21" x14ac:dyDescent="0.3">
      <c r="M108" t="s">
        <v>403</v>
      </c>
      <c r="N108">
        <v>11175</v>
      </c>
      <c r="O108">
        <v>11850</v>
      </c>
      <c r="P108">
        <v>248</v>
      </c>
      <c r="Q108">
        <v>311</v>
      </c>
      <c r="R108">
        <v>314</v>
      </c>
      <c r="S108">
        <v>2048</v>
      </c>
    </row>
    <row r="109" spans="13:21" x14ac:dyDescent="0.3">
      <c r="M109" t="s">
        <v>151</v>
      </c>
      <c r="N109">
        <v>8625</v>
      </c>
      <c r="O109">
        <v>9100</v>
      </c>
      <c r="P109">
        <v>252</v>
      </c>
      <c r="Q109">
        <v>302</v>
      </c>
      <c r="R109">
        <v>314</v>
      </c>
      <c r="S109">
        <v>2496</v>
      </c>
    </row>
    <row r="110" spans="13:21" x14ac:dyDescent="0.3">
      <c r="M110" t="s">
        <v>62</v>
      </c>
      <c r="N110">
        <v>7950</v>
      </c>
      <c r="O110">
        <v>8400</v>
      </c>
      <c r="P110">
        <v>252</v>
      </c>
      <c r="Q110">
        <v>303</v>
      </c>
      <c r="R110">
        <v>314</v>
      </c>
      <c r="S110">
        <v>2176</v>
      </c>
    </row>
    <row r="111" spans="13:21" x14ac:dyDescent="0.3">
      <c r="M111" t="s">
        <v>152</v>
      </c>
      <c r="N111">
        <v>6150</v>
      </c>
      <c r="O111">
        <v>6450</v>
      </c>
      <c r="P111">
        <v>210</v>
      </c>
      <c r="Q111">
        <v>240</v>
      </c>
      <c r="R111">
        <v>314</v>
      </c>
      <c r="S111">
        <v>448</v>
      </c>
    </row>
    <row r="112" spans="13:21" x14ac:dyDescent="0.3">
      <c r="M112" t="s">
        <v>388</v>
      </c>
      <c r="N112">
        <v>4450</v>
      </c>
      <c r="O112">
        <v>4675</v>
      </c>
      <c r="P112">
        <v>189</v>
      </c>
      <c r="Q112">
        <v>213</v>
      </c>
      <c r="R112">
        <v>314</v>
      </c>
      <c r="S112">
        <v>1472</v>
      </c>
    </row>
    <row r="113" spans="13:19" x14ac:dyDescent="0.3">
      <c r="M113" t="s">
        <v>153</v>
      </c>
      <c r="N113">
        <v>2975</v>
      </c>
      <c r="O113">
        <v>3125</v>
      </c>
      <c r="P113">
        <v>192</v>
      </c>
      <c r="Q113">
        <v>205</v>
      </c>
      <c r="R113">
        <v>314</v>
      </c>
      <c r="S113">
        <v>1856</v>
      </c>
    </row>
    <row r="114" spans="13:19" x14ac:dyDescent="0.3">
      <c r="M114" t="s">
        <v>202</v>
      </c>
      <c r="N114">
        <v>2125</v>
      </c>
      <c r="O114">
        <v>2175</v>
      </c>
      <c r="P114">
        <v>188</v>
      </c>
      <c r="Q114">
        <v>202</v>
      </c>
      <c r="R114">
        <v>202</v>
      </c>
      <c r="S114">
        <v>128</v>
      </c>
    </row>
    <row r="115" spans="13:19" x14ac:dyDescent="0.3">
      <c r="M115" t="s">
        <v>203</v>
      </c>
      <c r="N115">
        <v>2150</v>
      </c>
      <c r="O115">
        <v>2200</v>
      </c>
      <c r="P115">
        <v>174</v>
      </c>
      <c r="Q115">
        <v>175</v>
      </c>
      <c r="R115">
        <v>186</v>
      </c>
      <c r="S115">
        <v>384</v>
      </c>
    </row>
    <row r="116" spans="13:19" x14ac:dyDescent="0.3">
      <c r="M116" t="s">
        <v>390</v>
      </c>
      <c r="N116">
        <v>2175</v>
      </c>
      <c r="O116">
        <v>2225</v>
      </c>
      <c r="P116">
        <v>168</v>
      </c>
      <c r="Q116">
        <v>161</v>
      </c>
      <c r="R116">
        <v>172</v>
      </c>
      <c r="S116">
        <v>64</v>
      </c>
    </row>
    <row r="117" spans="13:19" x14ac:dyDescent="0.3">
      <c r="M117" t="s">
        <v>204</v>
      </c>
      <c r="N117">
        <v>2175</v>
      </c>
      <c r="O117">
        <v>22000</v>
      </c>
      <c r="P117">
        <v>161</v>
      </c>
      <c r="Q117">
        <v>157</v>
      </c>
      <c r="R117">
        <v>172</v>
      </c>
      <c r="S117">
        <v>128</v>
      </c>
    </row>
    <row r="118" spans="13:19" x14ac:dyDescent="0.3">
      <c r="M118" t="s">
        <v>405</v>
      </c>
      <c r="N118">
        <v>1550</v>
      </c>
      <c r="O118">
        <v>1575</v>
      </c>
      <c r="P118">
        <v>144</v>
      </c>
      <c r="Q118">
        <v>135</v>
      </c>
      <c r="R118">
        <v>144</v>
      </c>
      <c r="S118">
        <v>704</v>
      </c>
    </row>
    <row r="121" spans="13:19" x14ac:dyDescent="0.3">
      <c r="M121" t="s">
        <v>413</v>
      </c>
    </row>
    <row r="122" spans="13:19" x14ac:dyDescent="0.3">
      <c r="M122" t="s">
        <v>153</v>
      </c>
      <c r="N122">
        <v>3275</v>
      </c>
      <c r="P122">
        <v>194</v>
      </c>
      <c r="Q122">
        <v>205</v>
      </c>
      <c r="R122">
        <v>208</v>
      </c>
      <c r="S122">
        <v>512</v>
      </c>
    </row>
    <row r="123" spans="13:19" x14ac:dyDescent="0.3">
      <c r="M123" t="s">
        <v>202</v>
      </c>
      <c r="N123">
        <v>2825</v>
      </c>
      <c r="P123">
        <v>180</v>
      </c>
      <c r="Q123">
        <v>183</v>
      </c>
      <c r="R123">
        <v>188</v>
      </c>
      <c r="S123">
        <v>576</v>
      </c>
    </row>
    <row r="127" spans="13:19" x14ac:dyDescent="0.3">
      <c r="M127" t="s">
        <v>417</v>
      </c>
      <c r="N127" t="s">
        <v>418</v>
      </c>
    </row>
    <row r="128" spans="13:19" x14ac:dyDescent="0.3">
      <c r="M128" t="s">
        <v>143</v>
      </c>
      <c r="N128">
        <v>10300</v>
      </c>
      <c r="O128">
        <v>10950</v>
      </c>
      <c r="P128">
        <v>263</v>
      </c>
      <c r="Q128">
        <v>319</v>
      </c>
      <c r="R128">
        <v>314</v>
      </c>
      <c r="S128">
        <v>768</v>
      </c>
    </row>
    <row r="129" spans="13:19" x14ac:dyDescent="0.3">
      <c r="M129" t="s">
        <v>402</v>
      </c>
    </row>
    <row r="131" spans="13:19" x14ac:dyDescent="0.3">
      <c r="M131" t="s">
        <v>419</v>
      </c>
      <c r="N131" t="s">
        <v>264</v>
      </c>
    </row>
    <row r="132" spans="13:19" x14ac:dyDescent="0.3">
      <c r="M132" t="s">
        <v>226</v>
      </c>
      <c r="N132">
        <v>36750</v>
      </c>
      <c r="O132">
        <v>38925</v>
      </c>
      <c r="P132">
        <v>253</v>
      </c>
      <c r="Q132">
        <v>469</v>
      </c>
      <c r="R132">
        <v>454</v>
      </c>
      <c r="S132">
        <v>3136</v>
      </c>
    </row>
    <row r="133" spans="13:19" x14ac:dyDescent="0.3">
      <c r="M133" t="s">
        <v>141</v>
      </c>
      <c r="N133">
        <v>30450</v>
      </c>
      <c r="O133">
        <v>32500</v>
      </c>
      <c r="P133">
        <v>280</v>
      </c>
      <c r="Q133">
        <v>471</v>
      </c>
      <c r="R133">
        <v>456</v>
      </c>
      <c r="S133">
        <v>384</v>
      </c>
    </row>
    <row r="134" spans="13:19" x14ac:dyDescent="0.3">
      <c r="M134" t="s">
        <v>142</v>
      </c>
      <c r="N134">
        <v>25325</v>
      </c>
      <c r="O134">
        <v>27000</v>
      </c>
      <c r="P134">
        <v>283</v>
      </c>
      <c r="Q134">
        <v>439</v>
      </c>
      <c r="R134">
        <v>428</v>
      </c>
      <c r="S134">
        <v>2432</v>
      </c>
    </row>
    <row r="135" spans="13:19" x14ac:dyDescent="0.3">
      <c r="M135" t="s">
        <v>143</v>
      </c>
      <c r="N135">
        <v>19325</v>
      </c>
      <c r="O135">
        <v>20500</v>
      </c>
      <c r="P135">
        <v>285</v>
      </c>
      <c r="Q135">
        <v>406</v>
      </c>
      <c r="R135">
        <v>390</v>
      </c>
      <c r="S135">
        <v>2386</v>
      </c>
    </row>
    <row r="136" spans="13:19" x14ac:dyDescent="0.3">
      <c r="M136" t="s">
        <v>421</v>
      </c>
      <c r="N136">
        <v>15500</v>
      </c>
      <c r="O136">
        <v>16425</v>
      </c>
      <c r="P136">
        <v>285</v>
      </c>
      <c r="Q136">
        <v>376</v>
      </c>
      <c r="R136">
        <v>366</v>
      </c>
      <c r="S136">
        <v>1920</v>
      </c>
    </row>
    <row r="137" spans="13:19" x14ac:dyDescent="0.3">
      <c r="M137" t="s">
        <v>150</v>
      </c>
      <c r="N137">
        <v>14175</v>
      </c>
      <c r="O137">
        <v>15000</v>
      </c>
      <c r="P137">
        <v>280</v>
      </c>
      <c r="Q137">
        <v>363</v>
      </c>
      <c r="R137">
        <v>352</v>
      </c>
      <c r="S137">
        <v>1782</v>
      </c>
    </row>
    <row r="138" spans="13:19" x14ac:dyDescent="0.3">
      <c r="M138" t="s">
        <v>403</v>
      </c>
      <c r="N138">
        <v>12075</v>
      </c>
      <c r="O138">
        <v>12475</v>
      </c>
      <c r="P138">
        <v>262</v>
      </c>
      <c r="Q138">
        <v>329</v>
      </c>
      <c r="R138">
        <v>318</v>
      </c>
      <c r="S138">
        <v>1344</v>
      </c>
    </row>
    <row r="139" spans="13:19" x14ac:dyDescent="0.3">
      <c r="M139" t="s">
        <v>422</v>
      </c>
      <c r="N139">
        <v>9950</v>
      </c>
      <c r="O139">
        <v>10475</v>
      </c>
      <c r="P139">
        <v>251</v>
      </c>
      <c r="Q139">
        <v>307</v>
      </c>
      <c r="R139">
        <v>314</v>
      </c>
      <c r="S139">
        <v>1408</v>
      </c>
    </row>
    <row r="140" spans="13:19" x14ac:dyDescent="0.3">
      <c r="M140" t="s">
        <v>152</v>
      </c>
    </row>
    <row r="141" spans="13:19" x14ac:dyDescent="0.3">
      <c r="M141" t="s">
        <v>388</v>
      </c>
      <c r="N141">
        <v>5275</v>
      </c>
      <c r="O141">
        <v>5525</v>
      </c>
      <c r="P141">
        <v>246</v>
      </c>
      <c r="Q141">
        <v>278</v>
      </c>
      <c r="R141">
        <v>314</v>
      </c>
      <c r="S141">
        <v>448</v>
      </c>
    </row>
    <row r="142" spans="13:19" x14ac:dyDescent="0.3">
      <c r="M142" t="s">
        <v>153</v>
      </c>
      <c r="N142">
        <v>3775</v>
      </c>
      <c r="O142">
        <v>3950</v>
      </c>
      <c r="P142">
        <v>219</v>
      </c>
      <c r="Q142">
        <v>240</v>
      </c>
      <c r="R142">
        <v>314</v>
      </c>
      <c r="S142">
        <v>1664</v>
      </c>
    </row>
    <row r="143" spans="13:19" x14ac:dyDescent="0.3">
      <c r="M143" t="s">
        <v>202</v>
      </c>
      <c r="N143">
        <v>2925</v>
      </c>
      <c r="O143">
        <v>3050</v>
      </c>
      <c r="P143">
        <v>217</v>
      </c>
      <c r="Q143">
        <v>225</v>
      </c>
      <c r="R143">
        <v>218</v>
      </c>
      <c r="S143">
        <v>704</v>
      </c>
    </row>
    <row r="147" spans="13:19" x14ac:dyDescent="0.3">
      <c r="M147" t="s">
        <v>420</v>
      </c>
      <c r="N147" t="s">
        <v>246</v>
      </c>
    </row>
    <row r="148" spans="13:19" x14ac:dyDescent="0.3">
      <c r="M148" t="s">
        <v>141</v>
      </c>
      <c r="N148">
        <v>29150</v>
      </c>
      <c r="O148">
        <v>30525</v>
      </c>
      <c r="P148">
        <v>297</v>
      </c>
      <c r="Q148">
        <v>479</v>
      </c>
      <c r="R148">
        <v>464</v>
      </c>
      <c r="S148">
        <v>2752</v>
      </c>
    </row>
    <row r="149" spans="13:19" x14ac:dyDescent="0.3">
      <c r="M149" t="s">
        <v>142</v>
      </c>
      <c r="N149">
        <v>25500</v>
      </c>
      <c r="O149">
        <v>27225</v>
      </c>
      <c r="P149">
        <v>283</v>
      </c>
      <c r="Q149">
        <v>439</v>
      </c>
      <c r="R149">
        <v>428</v>
      </c>
      <c r="S149">
        <v>1856</v>
      </c>
    </row>
    <row r="150" spans="13:19" x14ac:dyDescent="0.3">
      <c r="M150" t="s">
        <v>143</v>
      </c>
      <c r="N150">
        <v>19525</v>
      </c>
      <c r="O150">
        <v>20775</v>
      </c>
      <c r="P150">
        <v>277</v>
      </c>
      <c r="Q150">
        <v>399</v>
      </c>
      <c r="R150">
        <v>380</v>
      </c>
      <c r="S150">
        <v>1600</v>
      </c>
    </row>
    <row r="151" spans="13:19" x14ac:dyDescent="0.3">
      <c r="M151" t="s">
        <v>402</v>
      </c>
    </row>
    <row r="152" spans="13:19" x14ac:dyDescent="0.3">
      <c r="M152" t="s">
        <v>150</v>
      </c>
      <c r="N152">
        <v>14025</v>
      </c>
      <c r="O152">
        <v>14875</v>
      </c>
      <c r="P152">
        <v>269</v>
      </c>
      <c r="Q152">
        <v>349</v>
      </c>
      <c r="R152">
        <v>338</v>
      </c>
      <c r="S152">
        <v>1600</v>
      </c>
    </row>
    <row r="153" spans="13:19" x14ac:dyDescent="0.3">
      <c r="M153" t="s">
        <v>403</v>
      </c>
      <c r="N153">
        <v>12100</v>
      </c>
      <c r="O153">
        <v>12800</v>
      </c>
      <c r="P153">
        <v>264</v>
      </c>
      <c r="Q153">
        <v>335</v>
      </c>
      <c r="R153">
        <v>324</v>
      </c>
      <c r="S153">
        <v>1600</v>
      </c>
    </row>
    <row r="154" spans="13:19" x14ac:dyDescent="0.3">
      <c r="M154" t="s">
        <v>151</v>
      </c>
      <c r="N154">
        <v>10775</v>
      </c>
      <c r="O154">
        <v>11375</v>
      </c>
      <c r="P154">
        <v>243</v>
      </c>
      <c r="Q154">
        <v>304</v>
      </c>
      <c r="R154">
        <v>316</v>
      </c>
      <c r="S154">
        <v>1920</v>
      </c>
    </row>
    <row r="155" spans="13:19" x14ac:dyDescent="0.3">
      <c r="M155" t="s">
        <v>62</v>
      </c>
      <c r="N155">
        <v>10075</v>
      </c>
      <c r="O155">
        <v>10625</v>
      </c>
      <c r="P155">
        <v>245</v>
      </c>
      <c r="Q155">
        <v>303</v>
      </c>
      <c r="R155">
        <v>316</v>
      </c>
      <c r="S155">
        <v>1856</v>
      </c>
    </row>
    <row r="156" spans="13:19" x14ac:dyDescent="0.3">
      <c r="M156" t="s">
        <v>423</v>
      </c>
    </row>
    <row r="157" spans="13:19" x14ac:dyDescent="0.3">
      <c r="M157" t="s">
        <v>388</v>
      </c>
      <c r="N157">
        <v>4625</v>
      </c>
      <c r="O157">
        <v>4850</v>
      </c>
      <c r="P157">
        <v>220</v>
      </c>
      <c r="Q157">
        <v>246</v>
      </c>
      <c r="R157">
        <v>316</v>
      </c>
      <c r="S157">
        <v>1216</v>
      </c>
    </row>
    <row r="158" spans="13:19" x14ac:dyDescent="0.3">
      <c r="M158" t="s">
        <v>153</v>
      </c>
      <c r="N158">
        <v>3300</v>
      </c>
      <c r="O158">
        <v>3425</v>
      </c>
      <c r="P158">
        <v>189</v>
      </c>
      <c r="Q158">
        <v>206</v>
      </c>
      <c r="R158">
        <v>316</v>
      </c>
      <c r="S158">
        <v>2112</v>
      </c>
    </row>
    <row r="161" spans="13:19" x14ac:dyDescent="0.3">
      <c r="M161" t="s">
        <v>424</v>
      </c>
    </row>
    <row r="162" spans="13:19" x14ac:dyDescent="0.3">
      <c r="M162" t="s">
        <v>132</v>
      </c>
      <c r="N162">
        <v>13225</v>
      </c>
      <c r="O162">
        <v>14150</v>
      </c>
      <c r="P162">
        <v>273</v>
      </c>
      <c r="Q162">
        <v>335</v>
      </c>
      <c r="R162">
        <v>338</v>
      </c>
      <c r="S162">
        <v>1472</v>
      </c>
    </row>
    <row r="163" spans="13:19" x14ac:dyDescent="0.3">
      <c r="M163" t="s">
        <v>382</v>
      </c>
      <c r="N163">
        <v>6700</v>
      </c>
      <c r="O163">
        <v>7075</v>
      </c>
      <c r="P163">
        <v>248</v>
      </c>
      <c r="Q163">
        <v>267</v>
      </c>
      <c r="R163">
        <v>276</v>
      </c>
      <c r="S163">
        <v>1472</v>
      </c>
    </row>
    <row r="164" spans="13:19" x14ac:dyDescent="0.3">
      <c r="M164" t="s">
        <v>144</v>
      </c>
      <c r="N164">
        <v>4250</v>
      </c>
      <c r="O164">
        <v>4600</v>
      </c>
      <c r="P164">
        <v>448</v>
      </c>
      <c r="Q164">
        <v>259</v>
      </c>
      <c r="R164">
        <v>270</v>
      </c>
      <c r="S164">
        <v>1600</v>
      </c>
    </row>
    <row r="165" spans="13:19" x14ac:dyDescent="0.3">
      <c r="M165" t="s">
        <v>403</v>
      </c>
      <c r="N165">
        <v>3050</v>
      </c>
      <c r="O165">
        <v>32573275</v>
      </c>
      <c r="Q165">
        <v>219</v>
      </c>
      <c r="R165">
        <v>236</v>
      </c>
      <c r="S165">
        <v>128</v>
      </c>
    </row>
    <row r="169" spans="13:19" x14ac:dyDescent="0.3">
      <c r="M169" t="s">
        <v>425</v>
      </c>
      <c r="N169" t="s">
        <v>430</v>
      </c>
    </row>
    <row r="170" spans="13:19" x14ac:dyDescent="0.3">
      <c r="M170" t="s">
        <v>426</v>
      </c>
      <c r="N170">
        <v>27800</v>
      </c>
      <c r="O170">
        <v>29800</v>
      </c>
      <c r="P170">
        <v>254</v>
      </c>
      <c r="Q170">
        <v>415</v>
      </c>
      <c r="R170">
        <v>434</v>
      </c>
      <c r="S170">
        <v>3008</v>
      </c>
    </row>
    <row r="171" spans="13:19" x14ac:dyDescent="0.3">
      <c r="M171" t="s">
        <v>136</v>
      </c>
      <c r="N171">
        <v>14175</v>
      </c>
      <c r="O171">
        <v>14950</v>
      </c>
      <c r="P171">
        <v>239</v>
      </c>
      <c r="Q171">
        <v>309</v>
      </c>
      <c r="R171">
        <v>316</v>
      </c>
      <c r="S171">
        <v>1344</v>
      </c>
    </row>
    <row r="172" spans="13:19" x14ac:dyDescent="0.3">
      <c r="M172" t="s">
        <v>427</v>
      </c>
      <c r="N172">
        <v>12650</v>
      </c>
      <c r="O172">
        <v>13475</v>
      </c>
      <c r="P172">
        <v>231</v>
      </c>
      <c r="Q172">
        <v>288</v>
      </c>
      <c r="R172">
        <v>316</v>
      </c>
      <c r="S172">
        <v>384</v>
      </c>
    </row>
    <row r="173" spans="13:19" x14ac:dyDescent="0.3">
      <c r="M173" t="s">
        <v>382</v>
      </c>
      <c r="N173">
        <v>9875</v>
      </c>
      <c r="O173">
        <v>10425</v>
      </c>
      <c r="P173">
        <v>201</v>
      </c>
      <c r="Q173">
        <v>241</v>
      </c>
      <c r="R173">
        <v>316</v>
      </c>
      <c r="S173">
        <v>1280</v>
      </c>
    </row>
    <row r="174" spans="13:19" x14ac:dyDescent="0.3">
      <c r="M174" t="s">
        <v>403</v>
      </c>
      <c r="N174">
        <v>2050</v>
      </c>
      <c r="O174">
        <v>2225</v>
      </c>
      <c r="P174">
        <v>173</v>
      </c>
      <c r="Q174">
        <v>194</v>
      </c>
      <c r="R174">
        <v>316</v>
      </c>
      <c r="S174">
        <v>64</v>
      </c>
    </row>
    <row r="175" spans="13:19" x14ac:dyDescent="0.3">
      <c r="M175" t="s">
        <v>428</v>
      </c>
      <c r="N175">
        <v>2075</v>
      </c>
      <c r="O175">
        <v>2250</v>
      </c>
      <c r="P175">
        <v>173</v>
      </c>
      <c r="Q175">
        <v>194</v>
      </c>
      <c r="R175">
        <v>316</v>
      </c>
      <c r="S175">
        <v>64</v>
      </c>
    </row>
    <row r="176" spans="13:19" x14ac:dyDescent="0.3">
      <c r="M176" t="s">
        <v>429</v>
      </c>
      <c r="N176">
        <v>2050</v>
      </c>
      <c r="O176">
        <v>2225</v>
      </c>
      <c r="P176">
        <v>166</v>
      </c>
      <c r="Q176">
        <v>190</v>
      </c>
      <c r="R176">
        <v>316</v>
      </c>
      <c r="S176">
        <v>1216</v>
      </c>
    </row>
    <row r="177" spans="13:19" x14ac:dyDescent="0.3">
      <c r="M177" t="s">
        <v>431</v>
      </c>
      <c r="N177">
        <v>1475</v>
      </c>
      <c r="O177">
        <v>1375</v>
      </c>
      <c r="P177">
        <v>142</v>
      </c>
      <c r="Q177">
        <v>158</v>
      </c>
      <c r="R177">
        <v>316</v>
      </c>
      <c r="S177">
        <v>832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1457C-F59F-4ED7-9485-5CDC5BB95BF6}">
  <dimension ref="A1:P20"/>
  <sheetViews>
    <sheetView workbookViewId="0">
      <selection activeCell="R11" sqref="R11"/>
    </sheetView>
  </sheetViews>
  <sheetFormatPr defaultRowHeight="14.4" x14ac:dyDescent="0.3"/>
  <sheetData>
    <row r="1" spans="1:16" x14ac:dyDescent="0.3">
      <c r="A1" t="s">
        <v>457</v>
      </c>
      <c r="B1" t="s">
        <v>458</v>
      </c>
      <c r="C1" t="s">
        <v>459</v>
      </c>
    </row>
    <row r="2" spans="1:16" x14ac:dyDescent="0.3">
      <c r="A2" t="s">
        <v>202</v>
      </c>
      <c r="B2">
        <v>-6.1757499999999999</v>
      </c>
      <c r="C2">
        <v>106.43116666666667</v>
      </c>
    </row>
    <row r="3" spans="1:16" x14ac:dyDescent="0.3">
      <c r="A3" t="s">
        <v>203</v>
      </c>
      <c r="B3">
        <v>-6.1813611111111104</v>
      </c>
      <c r="C3">
        <v>106.48736111111111</v>
      </c>
    </row>
    <row r="4" spans="1:16" x14ac:dyDescent="0.3">
      <c r="A4" t="s">
        <v>460</v>
      </c>
      <c r="B4">
        <v>-6.15838888888889</v>
      </c>
      <c r="C4">
        <v>106.545</v>
      </c>
    </row>
    <row r="5" spans="1:16" x14ac:dyDescent="0.3">
      <c r="A5" t="s">
        <v>205</v>
      </c>
      <c r="B5">
        <v>-6.1210166666666703</v>
      </c>
      <c r="C5">
        <v>106.63882500000001</v>
      </c>
    </row>
    <row r="6" spans="1:16" x14ac:dyDescent="0.3">
      <c r="A6" t="s">
        <v>147</v>
      </c>
      <c r="B6">
        <v>-6.2051111111111101</v>
      </c>
      <c r="C6">
        <v>106.34166666666667</v>
      </c>
    </row>
    <row r="7" spans="1:16" x14ac:dyDescent="0.3">
      <c r="A7" t="s">
        <v>206</v>
      </c>
      <c r="B7">
        <v>-6.2402777777777798</v>
      </c>
      <c r="C7">
        <v>106.39838888888889</v>
      </c>
    </row>
    <row r="8" spans="1:16" x14ac:dyDescent="0.3">
      <c r="A8" t="s">
        <v>461</v>
      </c>
      <c r="B8">
        <v>-6.1993055555555596</v>
      </c>
      <c r="C8">
        <v>106.50125</v>
      </c>
    </row>
    <row r="9" spans="1:16" x14ac:dyDescent="0.3">
      <c r="A9" t="s">
        <v>208</v>
      </c>
      <c r="B9">
        <v>-6.14255833333333</v>
      </c>
      <c r="C9">
        <v>106.64366111111111</v>
      </c>
      <c r="G9">
        <v>6</v>
      </c>
      <c r="H9">
        <v>8</v>
      </c>
      <c r="I9">
        <v>33.21</v>
      </c>
      <c r="K9">
        <v>106</v>
      </c>
      <c r="L9">
        <v>38</v>
      </c>
      <c r="M9">
        <v>37</v>
      </c>
      <c r="O9">
        <f>G9+(H9/60)+(I9/3600)</f>
        <v>6.1425583333333336</v>
      </c>
      <c r="P9">
        <f>K9+(L9/60)+(M9/3600)</f>
        <v>106.64361111111111</v>
      </c>
    </row>
    <row r="10" spans="1:16" x14ac:dyDescent="0.3">
      <c r="A10" t="s">
        <v>462</v>
      </c>
      <c r="B10">
        <v>-6.0416111111111102</v>
      </c>
      <c r="C10">
        <v>106.81302777777778</v>
      </c>
      <c r="G10">
        <v>6</v>
      </c>
      <c r="H10">
        <v>2</v>
      </c>
      <c r="I10">
        <v>29.8</v>
      </c>
      <c r="K10">
        <v>106</v>
      </c>
      <c r="L10">
        <v>48</v>
      </c>
      <c r="M10">
        <v>46.9</v>
      </c>
      <c r="O10">
        <f t="shared" ref="O10:O20" si="0">G10+(H10/60)+(I10/3600)</f>
        <v>6.041611111111111</v>
      </c>
      <c r="P10">
        <f t="shared" ref="P10:P20" si="1">K10+(L10/60)+(M10/3600)</f>
        <v>106.81302777777778</v>
      </c>
    </row>
    <row r="11" spans="1:16" x14ac:dyDescent="0.3">
      <c r="A11" t="s">
        <v>463</v>
      </c>
      <c r="B11">
        <v>-6.0733055555555602</v>
      </c>
      <c r="C11">
        <v>106.81697222222222</v>
      </c>
      <c r="G11">
        <v>6</v>
      </c>
      <c r="H11">
        <v>4</v>
      </c>
      <c r="I11">
        <v>23.9</v>
      </c>
      <c r="K11">
        <v>106</v>
      </c>
      <c r="L11">
        <v>49</v>
      </c>
      <c r="M11">
        <v>1.1000000000000001</v>
      </c>
      <c r="O11">
        <f t="shared" si="0"/>
        <v>6.0733055555555557</v>
      </c>
      <c r="P11">
        <f t="shared" si="1"/>
        <v>106.81697222222222</v>
      </c>
    </row>
    <row r="12" spans="1:16" x14ac:dyDescent="0.3">
      <c r="A12" t="s">
        <v>464</v>
      </c>
      <c r="B12">
        <v>-6.1303027777777803</v>
      </c>
      <c r="C12">
        <v>106.67439444444445</v>
      </c>
      <c r="G12">
        <v>6</v>
      </c>
      <c r="H12">
        <v>7</v>
      </c>
      <c r="I12">
        <v>49.09</v>
      </c>
      <c r="K12">
        <v>106</v>
      </c>
      <c r="L12">
        <v>40</v>
      </c>
      <c r="M12">
        <v>27.82</v>
      </c>
      <c r="O12">
        <f t="shared" si="0"/>
        <v>6.1303027777777777</v>
      </c>
      <c r="P12">
        <f t="shared" si="1"/>
        <v>106.67439444444445</v>
      </c>
    </row>
    <row r="13" spans="1:16" x14ac:dyDescent="0.3">
      <c r="A13" t="s">
        <v>465</v>
      </c>
      <c r="B13">
        <v>-6.0716666666666699</v>
      </c>
      <c r="C13">
        <v>106.76325</v>
      </c>
      <c r="G13">
        <v>6</v>
      </c>
      <c r="H13">
        <v>4</v>
      </c>
      <c r="I13">
        <v>18</v>
      </c>
      <c r="K13">
        <v>106</v>
      </c>
      <c r="L13">
        <v>45</v>
      </c>
      <c r="M13">
        <v>47.7</v>
      </c>
      <c r="O13">
        <f t="shared" si="0"/>
        <v>6.0716666666666663</v>
      </c>
      <c r="P13">
        <f t="shared" si="1"/>
        <v>106.76325</v>
      </c>
    </row>
    <row r="14" spans="1:16" x14ac:dyDescent="0.3">
      <c r="A14" t="s">
        <v>466</v>
      </c>
      <c r="B14">
        <v>-6.1090194444444403</v>
      </c>
      <c r="C14">
        <v>106.65483333333334</v>
      </c>
      <c r="G14">
        <v>6</v>
      </c>
      <c r="H14">
        <v>6</v>
      </c>
      <c r="I14">
        <v>32.47</v>
      </c>
      <c r="K14">
        <v>106</v>
      </c>
      <c r="L14">
        <v>39</v>
      </c>
      <c r="M14">
        <v>17.399999999999999</v>
      </c>
      <c r="O14">
        <f t="shared" si="0"/>
        <v>6.1090194444444439</v>
      </c>
      <c r="P14">
        <f t="shared" si="1"/>
        <v>106.65483333333334</v>
      </c>
    </row>
    <row r="15" spans="1:16" x14ac:dyDescent="0.3">
      <c r="A15" t="s">
        <v>204</v>
      </c>
      <c r="B15">
        <v>-6.1596944444444404</v>
      </c>
      <c r="C15">
        <v>106.54177777777778</v>
      </c>
      <c r="G15">
        <v>6</v>
      </c>
      <c r="H15">
        <v>9</v>
      </c>
      <c r="I15">
        <v>34.9</v>
      </c>
      <c r="K15">
        <v>106</v>
      </c>
      <c r="L15">
        <v>32</v>
      </c>
      <c r="M15">
        <v>30.4</v>
      </c>
      <c r="O15">
        <f t="shared" si="0"/>
        <v>6.1596944444444448</v>
      </c>
      <c r="P15">
        <f t="shared" si="1"/>
        <v>106.54177777777778</v>
      </c>
    </row>
    <row r="16" spans="1:16" x14ac:dyDescent="0.3">
      <c r="A16" t="s">
        <v>207</v>
      </c>
      <c r="B16">
        <v>-6.2012777777777801</v>
      </c>
      <c r="C16">
        <v>106.49633333333334</v>
      </c>
      <c r="G16">
        <v>6</v>
      </c>
      <c r="H16">
        <v>12</v>
      </c>
      <c r="I16">
        <v>4.5999999999999996</v>
      </c>
      <c r="K16">
        <v>106</v>
      </c>
      <c r="L16">
        <v>29</v>
      </c>
      <c r="M16">
        <v>46.8</v>
      </c>
      <c r="O16">
        <f t="shared" si="0"/>
        <v>6.2012777777777783</v>
      </c>
      <c r="P16">
        <f t="shared" si="1"/>
        <v>106.49633333333334</v>
      </c>
    </row>
    <row r="17" spans="1:16" x14ac:dyDescent="0.3">
      <c r="A17" t="s">
        <v>467</v>
      </c>
      <c r="B17">
        <v>-6.0713888888888903</v>
      </c>
      <c r="C17">
        <v>106.82202777777778</v>
      </c>
      <c r="G17">
        <v>6</v>
      </c>
      <c r="H17">
        <v>4</v>
      </c>
      <c r="I17">
        <v>17</v>
      </c>
      <c r="K17">
        <v>106</v>
      </c>
      <c r="L17">
        <v>49</v>
      </c>
      <c r="M17">
        <v>19.3</v>
      </c>
      <c r="O17">
        <f t="shared" si="0"/>
        <v>6.0713888888888885</v>
      </c>
      <c r="P17">
        <f t="shared" si="1"/>
        <v>106.82202777777778</v>
      </c>
    </row>
    <row r="18" spans="1:16" x14ac:dyDescent="0.3">
      <c r="A18" t="s">
        <v>468</v>
      </c>
      <c r="B18">
        <v>-6.1056666666666697</v>
      </c>
      <c r="C18">
        <v>106.73619444444445</v>
      </c>
      <c r="G18">
        <v>6</v>
      </c>
      <c r="H18">
        <v>6</v>
      </c>
      <c r="I18">
        <v>20.399999999999999</v>
      </c>
      <c r="K18">
        <v>106</v>
      </c>
      <c r="L18">
        <v>44</v>
      </c>
      <c r="M18">
        <v>10.3</v>
      </c>
      <c r="O18">
        <f t="shared" si="0"/>
        <v>6.1056666666666661</v>
      </c>
      <c r="P18">
        <f t="shared" si="1"/>
        <v>106.73619444444445</v>
      </c>
    </row>
    <row r="19" spans="1:16" x14ac:dyDescent="0.3">
      <c r="A19" t="s">
        <v>469</v>
      </c>
      <c r="B19">
        <v>-6.0701111111111103</v>
      </c>
      <c r="C19">
        <v>106.76649999999999</v>
      </c>
      <c r="G19">
        <v>6</v>
      </c>
      <c r="H19">
        <v>4</v>
      </c>
      <c r="I19">
        <v>12.4</v>
      </c>
      <c r="K19">
        <v>106</v>
      </c>
      <c r="L19">
        <v>45</v>
      </c>
      <c r="M19">
        <v>59.4</v>
      </c>
      <c r="O19">
        <f t="shared" si="0"/>
        <v>6.0701111111111112</v>
      </c>
      <c r="P19">
        <f t="shared" si="1"/>
        <v>106.76649999999999</v>
      </c>
    </row>
    <row r="20" spans="1:16" x14ac:dyDescent="0.3">
      <c r="A20" t="s">
        <v>470</v>
      </c>
      <c r="B20">
        <v>-6.0862222222222204</v>
      </c>
      <c r="C20">
        <v>106.72611111111111</v>
      </c>
      <c r="G20">
        <v>6</v>
      </c>
      <c r="H20">
        <v>5</v>
      </c>
      <c r="I20">
        <v>10.4</v>
      </c>
      <c r="K20">
        <v>106</v>
      </c>
      <c r="L20">
        <v>43</v>
      </c>
      <c r="M20">
        <v>34</v>
      </c>
      <c r="O20">
        <f t="shared" si="0"/>
        <v>6.0862222222222222</v>
      </c>
      <c r="P20">
        <f t="shared" si="1"/>
        <v>106.72611111111111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F12C7-51E6-436A-95FC-3970E547E354}">
  <dimension ref="B2:J16"/>
  <sheetViews>
    <sheetView workbookViewId="0">
      <selection activeCell="K30" sqref="K30"/>
    </sheetView>
  </sheetViews>
  <sheetFormatPr defaultRowHeight="14.4" x14ac:dyDescent="0.3"/>
  <sheetData>
    <row r="2" spans="2:10" x14ac:dyDescent="0.3">
      <c r="B2">
        <v>4</v>
      </c>
      <c r="C2">
        <v>0</v>
      </c>
      <c r="D2">
        <v>0</v>
      </c>
      <c r="G2">
        <v>0</v>
      </c>
      <c r="H2">
        <v>0</v>
      </c>
      <c r="I2">
        <v>0</v>
      </c>
    </row>
    <row r="3" spans="2:10" x14ac:dyDescent="0.3">
      <c r="B3">
        <v>4</v>
      </c>
      <c r="C3">
        <v>0</v>
      </c>
      <c r="D3">
        <v>1</v>
      </c>
      <c r="G3">
        <v>0</v>
      </c>
      <c r="H3">
        <v>0</v>
      </c>
      <c r="I3">
        <v>4</v>
      </c>
    </row>
    <row r="4" spans="2:10" x14ac:dyDescent="0.3">
      <c r="B4">
        <v>4</v>
      </c>
      <c r="C4">
        <v>0</v>
      </c>
      <c r="D4">
        <v>2</v>
      </c>
      <c r="G4">
        <v>0</v>
      </c>
      <c r="H4">
        <v>0</v>
      </c>
      <c r="I4">
        <v>8</v>
      </c>
    </row>
    <row r="5" spans="2:10" x14ac:dyDescent="0.3">
      <c r="B5">
        <v>4</v>
      </c>
      <c r="C5">
        <v>0</v>
      </c>
      <c r="D5">
        <v>3</v>
      </c>
      <c r="G5">
        <v>0</v>
      </c>
      <c r="H5">
        <v>0</v>
      </c>
      <c r="I5">
        <v>12</v>
      </c>
    </row>
    <row r="6" spans="2:10" x14ac:dyDescent="0.3">
      <c r="B6">
        <v>4</v>
      </c>
      <c r="C6">
        <v>0</v>
      </c>
      <c r="D6">
        <v>4</v>
      </c>
      <c r="G6">
        <v>0</v>
      </c>
      <c r="H6">
        <v>0</v>
      </c>
      <c r="I6">
        <v>16</v>
      </c>
    </row>
    <row r="7" spans="2:10" x14ac:dyDescent="0.3">
      <c r="B7">
        <v>4</v>
      </c>
      <c r="C7">
        <v>1</v>
      </c>
      <c r="D7">
        <v>1</v>
      </c>
      <c r="G7">
        <v>4</v>
      </c>
      <c r="H7">
        <v>1</v>
      </c>
      <c r="I7">
        <v>4</v>
      </c>
      <c r="J7" t="s">
        <v>244</v>
      </c>
    </row>
    <row r="8" spans="2:10" x14ac:dyDescent="0.3">
      <c r="B8">
        <v>4</v>
      </c>
      <c r="C8">
        <v>1</v>
      </c>
      <c r="D8">
        <v>2</v>
      </c>
      <c r="G8">
        <v>4</v>
      </c>
      <c r="H8">
        <v>2</v>
      </c>
      <c r="I8">
        <v>8</v>
      </c>
    </row>
    <row r="9" spans="2:10" x14ac:dyDescent="0.3">
      <c r="B9">
        <v>4</v>
      </c>
      <c r="C9">
        <v>1</v>
      </c>
      <c r="D9">
        <v>3</v>
      </c>
      <c r="G9">
        <v>4</v>
      </c>
      <c r="H9">
        <v>3</v>
      </c>
      <c r="I9">
        <v>12</v>
      </c>
    </row>
    <row r="10" spans="2:10" x14ac:dyDescent="0.3">
      <c r="B10">
        <v>4</v>
      </c>
      <c r="C10">
        <v>1</v>
      </c>
      <c r="D10">
        <v>4</v>
      </c>
      <c r="G10">
        <v>4</v>
      </c>
      <c r="H10">
        <v>4</v>
      </c>
      <c r="I10">
        <v>16</v>
      </c>
    </row>
    <row r="11" spans="2:10" x14ac:dyDescent="0.3">
      <c r="B11">
        <v>4</v>
      </c>
      <c r="C11">
        <v>2</v>
      </c>
      <c r="D11">
        <v>2</v>
      </c>
      <c r="G11">
        <v>8</v>
      </c>
      <c r="H11">
        <v>4</v>
      </c>
      <c r="I11">
        <v>8</v>
      </c>
    </row>
    <row r="12" spans="2:10" x14ac:dyDescent="0.3">
      <c r="B12">
        <v>4</v>
      </c>
      <c r="C12">
        <v>2</v>
      </c>
      <c r="D12">
        <v>3</v>
      </c>
      <c r="G12">
        <v>12</v>
      </c>
      <c r="H12">
        <v>6</v>
      </c>
      <c r="I12">
        <v>12</v>
      </c>
    </row>
    <row r="13" spans="2:10" x14ac:dyDescent="0.3">
      <c r="B13">
        <v>4</v>
      </c>
      <c r="C13">
        <v>2</v>
      </c>
      <c r="D13">
        <v>4</v>
      </c>
      <c r="G13">
        <v>8</v>
      </c>
      <c r="H13">
        <v>8</v>
      </c>
      <c r="I13">
        <v>16</v>
      </c>
    </row>
    <row r="14" spans="2:10" x14ac:dyDescent="0.3">
      <c r="B14">
        <v>4</v>
      </c>
      <c r="C14">
        <v>3</v>
      </c>
      <c r="D14">
        <v>3</v>
      </c>
      <c r="G14">
        <v>12</v>
      </c>
      <c r="H14">
        <v>9</v>
      </c>
      <c r="I14">
        <v>12</v>
      </c>
    </row>
    <row r="15" spans="2:10" x14ac:dyDescent="0.3">
      <c r="B15">
        <v>4</v>
      </c>
      <c r="C15">
        <v>3</v>
      </c>
      <c r="D15">
        <v>4</v>
      </c>
      <c r="G15">
        <v>12</v>
      </c>
      <c r="H15">
        <v>12</v>
      </c>
      <c r="I15">
        <v>16</v>
      </c>
    </row>
    <row r="16" spans="2:10" x14ac:dyDescent="0.3">
      <c r="B16">
        <v>4</v>
      </c>
      <c r="C16">
        <v>4</v>
      </c>
      <c r="D16">
        <v>4</v>
      </c>
      <c r="G16">
        <v>16</v>
      </c>
      <c r="H16">
        <v>16</v>
      </c>
      <c r="I16">
        <v>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071B2-DE32-499E-8403-C3B9FC94DF1D}">
  <dimension ref="B2:V83"/>
  <sheetViews>
    <sheetView topLeftCell="A94" workbookViewId="0">
      <selection activeCell="M7" sqref="M7"/>
    </sheetView>
  </sheetViews>
  <sheetFormatPr defaultRowHeight="14.4" x14ac:dyDescent="0.3"/>
  <sheetData>
    <row r="2" spans="2:22" x14ac:dyDescent="0.3">
      <c r="B2" t="s">
        <v>226</v>
      </c>
      <c r="D2">
        <v>205</v>
      </c>
      <c r="E2">
        <f t="shared" ref="E2:E33" si="0">D2*1.94384</f>
        <v>398.48720000000003</v>
      </c>
      <c r="F2">
        <f>G2/3.2808</f>
        <v>9144.1111923920998</v>
      </c>
      <c r="G2" s="7">
        <v>30000</v>
      </c>
      <c r="H2" s="11">
        <v>459</v>
      </c>
      <c r="I2" s="19">
        <v>437</v>
      </c>
      <c r="J2" s="11">
        <f>I2+1</f>
        <v>438</v>
      </c>
      <c r="K2" s="11">
        <v>466</v>
      </c>
      <c r="L2" s="11">
        <v>437</v>
      </c>
      <c r="M2">
        <v>1500</v>
      </c>
      <c r="P2">
        <f>G2*0.3048</f>
        <v>9144</v>
      </c>
      <c r="Q2">
        <f>H2/1.94384</f>
        <v>236.1305457239279</v>
      </c>
      <c r="R2">
        <f t="shared" ref="R2:U2" si="1">I2/1.94384</f>
        <v>224.8127417894477</v>
      </c>
      <c r="S2">
        <f t="shared" si="1"/>
        <v>225.32718742283316</v>
      </c>
      <c r="T2">
        <f t="shared" si="1"/>
        <v>239.73166515762614</v>
      </c>
      <c r="U2">
        <f t="shared" si="1"/>
        <v>224.8127417894477</v>
      </c>
      <c r="V2">
        <v>1500</v>
      </c>
    </row>
    <row r="3" spans="2:22" x14ac:dyDescent="0.3">
      <c r="B3" t="s">
        <v>56</v>
      </c>
      <c r="D3">
        <v>159.4650206</v>
      </c>
      <c r="E3">
        <f t="shared" si="0"/>
        <v>309.974485643104</v>
      </c>
      <c r="F3">
        <f t="shared" ref="F3:F66" si="2">G3/3.2808</f>
        <v>7010.4852475006091</v>
      </c>
      <c r="G3">
        <v>23000</v>
      </c>
      <c r="H3" s="11">
        <v>420</v>
      </c>
      <c r="I3" s="19">
        <v>390</v>
      </c>
      <c r="J3" s="11">
        <f t="shared" ref="J3:J66" si="3">I3+1</f>
        <v>391</v>
      </c>
      <c r="K3" s="11">
        <v>419</v>
      </c>
      <c r="L3" s="11">
        <v>392</v>
      </c>
      <c r="M3">
        <v>1500</v>
      </c>
      <c r="P3">
        <f t="shared" ref="P3:P66" si="4">G3*0.3048</f>
        <v>7010.4000000000005</v>
      </c>
      <c r="Q3">
        <f t="shared" ref="Q3:Q66" si="5">H3/1.94384</f>
        <v>216.06716602189479</v>
      </c>
      <c r="R3">
        <f t="shared" ref="R3:R66" si="6">I3/1.94384</f>
        <v>200.63379702033089</v>
      </c>
      <c r="S3">
        <f t="shared" ref="S3:S66" si="7">J3/1.94384</f>
        <v>201.14824265371635</v>
      </c>
      <c r="T3">
        <f t="shared" ref="T3:T66" si="8">K3/1.94384</f>
        <v>215.55272038850933</v>
      </c>
      <c r="U3">
        <f t="shared" ref="U3:U66" si="9">L3/1.94384</f>
        <v>201.66268828710182</v>
      </c>
      <c r="V3">
        <v>1500</v>
      </c>
    </row>
    <row r="4" spans="2:22" x14ac:dyDescent="0.3">
      <c r="B4" t="s">
        <v>230</v>
      </c>
      <c r="D4">
        <v>205.77760000000001</v>
      </c>
      <c r="E4">
        <f t="shared" si="0"/>
        <v>399.99872998400002</v>
      </c>
      <c r="F4">
        <f t="shared" si="2"/>
        <v>9448.9148988051693</v>
      </c>
      <c r="G4">
        <v>31000</v>
      </c>
      <c r="H4" s="11">
        <v>456</v>
      </c>
      <c r="I4" s="19">
        <v>442</v>
      </c>
      <c r="J4" s="11">
        <f t="shared" si="3"/>
        <v>443</v>
      </c>
      <c r="K4" s="11">
        <v>467</v>
      </c>
      <c r="L4" s="11">
        <v>442</v>
      </c>
      <c r="M4">
        <v>1500</v>
      </c>
      <c r="P4">
        <f t="shared" si="4"/>
        <v>9448.8000000000011</v>
      </c>
      <c r="Q4">
        <f t="shared" si="5"/>
        <v>234.5872088237715</v>
      </c>
      <c r="R4">
        <f t="shared" si="6"/>
        <v>227.38496995637502</v>
      </c>
      <c r="S4">
        <f t="shared" si="7"/>
        <v>227.89941558976048</v>
      </c>
      <c r="T4">
        <f t="shared" si="8"/>
        <v>240.2461107910116</v>
      </c>
      <c r="U4">
        <f t="shared" si="9"/>
        <v>227.38496995637502</v>
      </c>
      <c r="V4">
        <v>1500</v>
      </c>
    </row>
    <row r="5" spans="2:22" x14ac:dyDescent="0.3">
      <c r="B5" t="s">
        <v>140</v>
      </c>
      <c r="D5">
        <v>149.17695470000001</v>
      </c>
      <c r="E5">
        <f t="shared" si="0"/>
        <v>289.97613162404804</v>
      </c>
      <c r="F5">
        <f t="shared" si="2"/>
        <v>6096.074128261399</v>
      </c>
      <c r="G5" s="7">
        <v>20000</v>
      </c>
      <c r="H5" s="11">
        <v>400</v>
      </c>
      <c r="I5" s="19">
        <v>375</v>
      </c>
      <c r="J5" s="11">
        <f t="shared" si="3"/>
        <v>376</v>
      </c>
      <c r="K5" s="11">
        <v>400</v>
      </c>
      <c r="L5" s="11">
        <v>375</v>
      </c>
      <c r="M5">
        <v>1500</v>
      </c>
      <c r="P5">
        <f t="shared" si="4"/>
        <v>6096</v>
      </c>
      <c r="Q5">
        <f t="shared" si="5"/>
        <v>205.77825335418552</v>
      </c>
      <c r="R5">
        <f t="shared" si="6"/>
        <v>192.91711251954894</v>
      </c>
      <c r="S5">
        <f t="shared" si="7"/>
        <v>193.4315581529344</v>
      </c>
      <c r="T5">
        <f t="shared" si="8"/>
        <v>205.77825335418552</v>
      </c>
      <c r="U5">
        <f t="shared" si="9"/>
        <v>192.91711251954894</v>
      </c>
      <c r="V5">
        <v>1500</v>
      </c>
    </row>
    <row r="6" spans="2:22" x14ac:dyDescent="0.3">
      <c r="B6" t="s">
        <v>138</v>
      </c>
      <c r="D6">
        <v>159.4650206</v>
      </c>
      <c r="E6">
        <f t="shared" si="0"/>
        <v>309.974485643104</v>
      </c>
      <c r="F6">
        <f t="shared" si="2"/>
        <v>6705.6815410875397</v>
      </c>
      <c r="G6">
        <v>22000</v>
      </c>
      <c r="H6" s="11">
        <v>412</v>
      </c>
      <c r="I6" s="19">
        <v>386</v>
      </c>
      <c r="J6" s="11">
        <f t="shared" si="3"/>
        <v>387</v>
      </c>
      <c r="K6" s="11">
        <v>412</v>
      </c>
      <c r="L6" s="11">
        <v>386</v>
      </c>
      <c r="M6">
        <v>1500</v>
      </c>
      <c r="P6">
        <f t="shared" si="4"/>
        <v>6705.6</v>
      </c>
      <c r="Q6">
        <f t="shared" si="5"/>
        <v>211.95160095481108</v>
      </c>
      <c r="R6">
        <f t="shared" si="6"/>
        <v>198.57601448678903</v>
      </c>
      <c r="S6">
        <f t="shared" si="7"/>
        <v>199.0904601201745</v>
      </c>
      <c r="T6">
        <f t="shared" si="8"/>
        <v>211.95160095481108</v>
      </c>
      <c r="U6">
        <f t="shared" si="9"/>
        <v>198.57601448678903</v>
      </c>
      <c r="V6">
        <v>1500</v>
      </c>
    </row>
    <row r="7" spans="2:22" x14ac:dyDescent="0.3">
      <c r="B7" t="s">
        <v>139</v>
      </c>
      <c r="D7">
        <v>149.17695470000001</v>
      </c>
      <c r="E7">
        <f t="shared" si="0"/>
        <v>289.97613162404804</v>
      </c>
      <c r="F7">
        <f t="shared" si="2"/>
        <v>6096.074128261399</v>
      </c>
      <c r="G7">
        <v>20000</v>
      </c>
      <c r="H7" s="11">
        <v>400</v>
      </c>
      <c r="I7" s="19">
        <v>375</v>
      </c>
      <c r="J7" s="11">
        <f t="shared" si="3"/>
        <v>376</v>
      </c>
      <c r="K7" s="11">
        <v>400</v>
      </c>
      <c r="L7" s="11">
        <v>375</v>
      </c>
      <c r="M7">
        <v>1500</v>
      </c>
      <c r="P7">
        <f t="shared" si="4"/>
        <v>6096</v>
      </c>
      <c r="Q7">
        <f t="shared" si="5"/>
        <v>205.77825335418552</v>
      </c>
      <c r="R7">
        <f t="shared" si="6"/>
        <v>192.91711251954894</v>
      </c>
      <c r="S7">
        <f t="shared" si="7"/>
        <v>193.4315581529344</v>
      </c>
      <c r="T7">
        <f t="shared" si="8"/>
        <v>205.77825335418552</v>
      </c>
      <c r="U7">
        <f t="shared" si="9"/>
        <v>192.91711251954894</v>
      </c>
      <c r="V7">
        <v>1500</v>
      </c>
    </row>
    <row r="8" spans="2:22" x14ac:dyDescent="0.3">
      <c r="B8" t="s">
        <v>50</v>
      </c>
      <c r="D8">
        <v>159.4650206</v>
      </c>
      <c r="E8">
        <f t="shared" si="0"/>
        <v>309.974485643104</v>
      </c>
      <c r="F8">
        <f t="shared" si="2"/>
        <v>6705.6815410875397</v>
      </c>
      <c r="G8">
        <v>22000</v>
      </c>
      <c r="H8" s="11">
        <v>412</v>
      </c>
      <c r="I8" s="19">
        <v>386</v>
      </c>
      <c r="J8" s="11">
        <f t="shared" si="3"/>
        <v>387</v>
      </c>
      <c r="K8" s="11">
        <v>412</v>
      </c>
      <c r="L8" s="11">
        <v>386</v>
      </c>
      <c r="M8">
        <v>1500</v>
      </c>
      <c r="P8">
        <f t="shared" si="4"/>
        <v>6705.6</v>
      </c>
      <c r="Q8">
        <f t="shared" si="5"/>
        <v>211.95160095481108</v>
      </c>
      <c r="R8">
        <f t="shared" si="6"/>
        <v>198.57601448678903</v>
      </c>
      <c r="S8">
        <f t="shared" si="7"/>
        <v>199.0904601201745</v>
      </c>
      <c r="T8">
        <f t="shared" si="8"/>
        <v>211.95160095481108</v>
      </c>
      <c r="U8">
        <f t="shared" si="9"/>
        <v>198.57601448678903</v>
      </c>
      <c r="V8">
        <v>1500</v>
      </c>
    </row>
    <row r="9" spans="2:22" x14ac:dyDescent="0.3">
      <c r="B9" t="s">
        <v>140</v>
      </c>
      <c r="D9">
        <v>149.17695470000001</v>
      </c>
      <c r="E9">
        <f t="shared" si="0"/>
        <v>289.97613162404804</v>
      </c>
      <c r="F9">
        <f t="shared" si="2"/>
        <v>6096.074128261399</v>
      </c>
      <c r="G9" s="7">
        <v>20000</v>
      </c>
      <c r="H9" s="11">
        <v>400</v>
      </c>
      <c r="I9" s="19">
        <v>375</v>
      </c>
      <c r="J9" s="11">
        <f t="shared" si="3"/>
        <v>376</v>
      </c>
      <c r="K9" s="11">
        <v>400</v>
      </c>
      <c r="L9" s="11">
        <v>375</v>
      </c>
      <c r="M9">
        <v>1500</v>
      </c>
      <c r="P9">
        <f t="shared" si="4"/>
        <v>6096</v>
      </c>
      <c r="Q9">
        <f t="shared" si="5"/>
        <v>205.77825335418552</v>
      </c>
      <c r="R9">
        <f t="shared" si="6"/>
        <v>192.91711251954894</v>
      </c>
      <c r="S9">
        <f t="shared" si="7"/>
        <v>193.4315581529344</v>
      </c>
      <c r="T9">
        <f t="shared" si="8"/>
        <v>205.77825335418552</v>
      </c>
      <c r="U9">
        <f t="shared" si="9"/>
        <v>192.91711251954894</v>
      </c>
      <c r="V9">
        <v>1500</v>
      </c>
    </row>
    <row r="10" spans="2:22" x14ac:dyDescent="0.3">
      <c r="B10" t="s">
        <v>141</v>
      </c>
      <c r="D10">
        <v>149.17695470000001</v>
      </c>
      <c r="E10">
        <f t="shared" si="0"/>
        <v>289.97613162404804</v>
      </c>
      <c r="F10">
        <f t="shared" si="2"/>
        <v>6096.074128261399</v>
      </c>
      <c r="G10" s="7">
        <v>20000</v>
      </c>
      <c r="H10" s="11">
        <v>400</v>
      </c>
      <c r="I10" s="19">
        <v>375</v>
      </c>
      <c r="J10" s="11">
        <f t="shared" si="3"/>
        <v>376</v>
      </c>
      <c r="K10" s="11">
        <v>400</v>
      </c>
      <c r="L10" s="11">
        <v>375</v>
      </c>
      <c r="M10">
        <v>1500</v>
      </c>
      <c r="P10">
        <f t="shared" si="4"/>
        <v>6096</v>
      </c>
      <c r="Q10">
        <f t="shared" si="5"/>
        <v>205.77825335418552</v>
      </c>
      <c r="R10">
        <f t="shared" si="6"/>
        <v>192.91711251954894</v>
      </c>
      <c r="S10">
        <f t="shared" si="7"/>
        <v>193.4315581529344</v>
      </c>
      <c r="T10">
        <f t="shared" si="8"/>
        <v>205.77825335418552</v>
      </c>
      <c r="U10">
        <f t="shared" si="9"/>
        <v>192.91711251954894</v>
      </c>
      <c r="V10">
        <v>1500</v>
      </c>
    </row>
    <row r="11" spans="2:22" x14ac:dyDescent="0.3">
      <c r="B11" t="s">
        <v>142</v>
      </c>
      <c r="D11">
        <v>144.0329218</v>
      </c>
      <c r="E11">
        <f t="shared" si="0"/>
        <v>279.97695471171198</v>
      </c>
      <c r="F11">
        <f t="shared" si="2"/>
        <v>5791.2704218483295</v>
      </c>
      <c r="G11" s="7">
        <v>19000</v>
      </c>
      <c r="H11" s="11">
        <v>392</v>
      </c>
      <c r="I11" s="19">
        <v>370</v>
      </c>
      <c r="J11" s="11">
        <f t="shared" si="3"/>
        <v>371</v>
      </c>
      <c r="K11" s="11">
        <v>394</v>
      </c>
      <c r="L11" s="11">
        <v>370</v>
      </c>
      <c r="M11">
        <v>1300</v>
      </c>
      <c r="P11">
        <f t="shared" si="4"/>
        <v>5791.2000000000007</v>
      </c>
      <c r="Q11">
        <f t="shared" si="5"/>
        <v>201.66268828710182</v>
      </c>
      <c r="R11">
        <f t="shared" si="6"/>
        <v>190.34488435262162</v>
      </c>
      <c r="S11">
        <f t="shared" si="7"/>
        <v>190.85932998600708</v>
      </c>
      <c r="T11">
        <f t="shared" si="8"/>
        <v>202.69157955387274</v>
      </c>
      <c r="U11">
        <f t="shared" si="9"/>
        <v>190.34488435262162</v>
      </c>
      <c r="V11">
        <v>1300</v>
      </c>
    </row>
    <row r="12" spans="2:22" x14ac:dyDescent="0.3">
      <c r="B12" t="s">
        <v>143</v>
      </c>
      <c r="D12">
        <v>138.88888890000001</v>
      </c>
      <c r="E12">
        <f t="shared" si="0"/>
        <v>269.97777779937604</v>
      </c>
      <c r="F12">
        <f t="shared" si="2"/>
        <v>4267.2518897829796</v>
      </c>
      <c r="G12" s="7">
        <v>14000</v>
      </c>
      <c r="H12" s="11">
        <v>366</v>
      </c>
      <c r="I12" s="19">
        <v>342</v>
      </c>
      <c r="J12" s="11">
        <f t="shared" si="3"/>
        <v>343</v>
      </c>
      <c r="K12" s="11">
        <v>366</v>
      </c>
      <c r="L12" s="11">
        <v>342</v>
      </c>
      <c r="M12">
        <v>1300</v>
      </c>
      <c r="P12">
        <f t="shared" si="4"/>
        <v>4267.2</v>
      </c>
      <c r="Q12">
        <f t="shared" si="5"/>
        <v>188.28710181907977</v>
      </c>
      <c r="R12">
        <f t="shared" si="6"/>
        <v>175.94040661782861</v>
      </c>
      <c r="S12">
        <f t="shared" si="7"/>
        <v>176.45485225121408</v>
      </c>
      <c r="T12">
        <f t="shared" si="8"/>
        <v>188.28710181907977</v>
      </c>
      <c r="U12">
        <f t="shared" si="9"/>
        <v>175.94040661782861</v>
      </c>
      <c r="V12">
        <v>1300</v>
      </c>
    </row>
    <row r="13" spans="2:22" x14ac:dyDescent="0.3">
      <c r="B13" t="s">
        <v>150</v>
      </c>
      <c r="D13">
        <v>138.88888890000001</v>
      </c>
      <c r="E13">
        <f t="shared" si="0"/>
        <v>269.97777779937604</v>
      </c>
      <c r="F13">
        <f t="shared" si="2"/>
        <v>4023.4089246525236</v>
      </c>
      <c r="G13" s="7">
        <v>13200</v>
      </c>
      <c r="H13" s="11">
        <v>360</v>
      </c>
      <c r="I13" s="19">
        <v>337</v>
      </c>
      <c r="J13" s="11">
        <f t="shared" si="3"/>
        <v>338</v>
      </c>
      <c r="K13" s="11">
        <v>360</v>
      </c>
      <c r="L13" s="11">
        <v>338</v>
      </c>
      <c r="M13">
        <v>1300</v>
      </c>
      <c r="P13">
        <f t="shared" si="4"/>
        <v>4023.36</v>
      </c>
      <c r="Q13">
        <f t="shared" si="5"/>
        <v>185.20042801876698</v>
      </c>
      <c r="R13">
        <f t="shared" si="6"/>
        <v>173.3681784509013</v>
      </c>
      <c r="S13">
        <f t="shared" si="7"/>
        <v>173.88262408428676</v>
      </c>
      <c r="T13">
        <f t="shared" si="8"/>
        <v>185.20042801876698</v>
      </c>
      <c r="U13">
        <f t="shared" si="9"/>
        <v>173.88262408428676</v>
      </c>
      <c r="V13">
        <v>1300</v>
      </c>
    </row>
    <row r="14" spans="2:22" x14ac:dyDescent="0.3">
      <c r="B14" t="s">
        <v>151</v>
      </c>
      <c r="D14">
        <v>123.45679010000001</v>
      </c>
      <c r="E14">
        <f t="shared" si="0"/>
        <v>239.98024686798402</v>
      </c>
      <c r="F14">
        <f t="shared" si="2"/>
        <v>2834.6744696415508</v>
      </c>
      <c r="G14" s="7">
        <v>9300</v>
      </c>
      <c r="H14" s="11">
        <v>285</v>
      </c>
      <c r="I14" s="19">
        <v>285</v>
      </c>
      <c r="J14" s="11">
        <f t="shared" si="3"/>
        <v>286</v>
      </c>
      <c r="K14" s="11">
        <v>283</v>
      </c>
      <c r="L14" s="11">
        <v>285</v>
      </c>
      <c r="M14">
        <v>1000</v>
      </c>
      <c r="P14">
        <f t="shared" si="4"/>
        <v>2834.6400000000003</v>
      </c>
      <c r="Q14">
        <f t="shared" si="5"/>
        <v>146.6170055148572</v>
      </c>
      <c r="R14">
        <f t="shared" si="6"/>
        <v>146.6170055148572</v>
      </c>
      <c r="S14">
        <f t="shared" si="7"/>
        <v>147.13145114824266</v>
      </c>
      <c r="T14">
        <f t="shared" si="8"/>
        <v>145.58811424808627</v>
      </c>
      <c r="U14">
        <f t="shared" si="9"/>
        <v>146.6170055148572</v>
      </c>
      <c r="V14">
        <v>1000</v>
      </c>
    </row>
    <row r="15" spans="2:22" x14ac:dyDescent="0.3">
      <c r="B15" t="s">
        <v>152</v>
      </c>
      <c r="D15">
        <v>113.16872429999999</v>
      </c>
      <c r="E15">
        <f t="shared" si="0"/>
        <v>219.981893043312</v>
      </c>
      <c r="F15">
        <f t="shared" si="2"/>
        <v>2225.067056815411</v>
      </c>
      <c r="G15" s="7">
        <v>7300</v>
      </c>
      <c r="H15" s="11">
        <v>260</v>
      </c>
      <c r="I15" s="19">
        <v>260</v>
      </c>
      <c r="J15" s="11">
        <f t="shared" si="3"/>
        <v>261</v>
      </c>
      <c r="K15" s="11">
        <v>260</v>
      </c>
      <c r="L15" s="11">
        <v>260</v>
      </c>
      <c r="M15">
        <v>1000</v>
      </c>
      <c r="P15">
        <f t="shared" si="4"/>
        <v>2225.04</v>
      </c>
      <c r="Q15">
        <f t="shared" si="5"/>
        <v>133.75586468022058</v>
      </c>
      <c r="R15">
        <f t="shared" si="6"/>
        <v>133.75586468022058</v>
      </c>
      <c r="S15">
        <f t="shared" si="7"/>
        <v>134.27031031360605</v>
      </c>
      <c r="T15">
        <f t="shared" si="8"/>
        <v>133.75586468022058</v>
      </c>
      <c r="U15">
        <f t="shared" si="9"/>
        <v>133.75586468022058</v>
      </c>
      <c r="V15">
        <v>1000</v>
      </c>
    </row>
    <row r="16" spans="2:22" x14ac:dyDescent="0.3">
      <c r="B16" t="s">
        <v>201</v>
      </c>
      <c r="D16">
        <v>105</v>
      </c>
      <c r="E16">
        <f t="shared" si="0"/>
        <v>204.10320000000002</v>
      </c>
      <c r="F16">
        <f t="shared" si="2"/>
        <v>1630.6998293099243</v>
      </c>
      <c r="G16" s="7">
        <v>5350</v>
      </c>
      <c r="H16" s="11">
        <v>235</v>
      </c>
      <c r="I16" s="19">
        <v>235</v>
      </c>
      <c r="J16" s="11">
        <f t="shared" si="3"/>
        <v>236</v>
      </c>
      <c r="K16" s="11">
        <v>235</v>
      </c>
      <c r="L16" s="11">
        <v>236</v>
      </c>
      <c r="M16">
        <v>900</v>
      </c>
      <c r="P16">
        <f t="shared" si="4"/>
        <v>1630.68</v>
      </c>
      <c r="Q16">
        <f t="shared" si="5"/>
        <v>120.894723845584</v>
      </c>
      <c r="R16">
        <f t="shared" si="6"/>
        <v>120.894723845584</v>
      </c>
      <c r="S16">
        <f t="shared" si="7"/>
        <v>121.40916947896946</v>
      </c>
      <c r="T16">
        <f t="shared" si="8"/>
        <v>120.894723845584</v>
      </c>
      <c r="U16">
        <f t="shared" si="9"/>
        <v>121.40916947896946</v>
      </c>
      <c r="V16">
        <v>900</v>
      </c>
    </row>
    <row r="17" spans="2:22" x14ac:dyDescent="0.3">
      <c r="B17" t="s">
        <v>202</v>
      </c>
      <c r="D17">
        <v>92.599919999999997</v>
      </c>
      <c r="E17">
        <f t="shared" si="0"/>
        <v>179.99942849280001</v>
      </c>
      <c r="F17">
        <f t="shared" si="2"/>
        <v>838.21019263594246</v>
      </c>
      <c r="G17" s="7">
        <v>2750</v>
      </c>
      <c r="H17" s="11">
        <v>229</v>
      </c>
      <c r="I17" s="19">
        <v>205</v>
      </c>
      <c r="J17" s="11">
        <f t="shared" si="3"/>
        <v>206</v>
      </c>
      <c r="K17" s="11">
        <v>198</v>
      </c>
      <c r="L17" s="11">
        <v>220</v>
      </c>
      <c r="M17">
        <v>768</v>
      </c>
      <c r="P17">
        <f t="shared" si="4"/>
        <v>838.2</v>
      </c>
      <c r="Q17">
        <f t="shared" si="5"/>
        <v>117.80805004527122</v>
      </c>
      <c r="R17">
        <f t="shared" si="6"/>
        <v>105.46135484402008</v>
      </c>
      <c r="S17">
        <f t="shared" si="7"/>
        <v>105.97580047740554</v>
      </c>
      <c r="T17">
        <f t="shared" si="8"/>
        <v>101.86023541032183</v>
      </c>
      <c r="U17">
        <f t="shared" si="9"/>
        <v>113.17803934480204</v>
      </c>
      <c r="V17">
        <v>768</v>
      </c>
    </row>
    <row r="18" spans="2:22" x14ac:dyDescent="0.3">
      <c r="B18" t="s">
        <v>203</v>
      </c>
      <c r="D18">
        <v>89</v>
      </c>
      <c r="E18">
        <f t="shared" si="0"/>
        <v>173.00175999999999</v>
      </c>
      <c r="F18">
        <f t="shared" si="2"/>
        <v>693.4284320897342</v>
      </c>
      <c r="G18" s="7">
        <v>2275</v>
      </c>
      <c r="H18" s="11">
        <v>226</v>
      </c>
      <c r="I18" s="19">
        <v>197</v>
      </c>
      <c r="J18" s="11">
        <f t="shared" si="3"/>
        <v>198</v>
      </c>
      <c r="K18" s="11">
        <v>192</v>
      </c>
      <c r="L18" s="11">
        <v>205</v>
      </c>
      <c r="M18">
        <v>500</v>
      </c>
      <c r="P18">
        <f t="shared" si="4"/>
        <v>693.42000000000007</v>
      </c>
      <c r="Q18">
        <f t="shared" si="5"/>
        <v>116.26471314511483</v>
      </c>
      <c r="R18">
        <f t="shared" si="6"/>
        <v>101.34578977693637</v>
      </c>
      <c r="S18">
        <f t="shared" si="7"/>
        <v>101.86023541032183</v>
      </c>
      <c r="T18">
        <f t="shared" si="8"/>
        <v>98.773561610009054</v>
      </c>
      <c r="U18">
        <f t="shared" si="9"/>
        <v>105.46135484402008</v>
      </c>
      <c r="V18">
        <v>500</v>
      </c>
    </row>
    <row r="19" spans="2:22" x14ac:dyDescent="0.3">
      <c r="B19" t="s">
        <v>205</v>
      </c>
      <c r="D19">
        <v>82.304526749999994</v>
      </c>
      <c r="E19">
        <f t="shared" si="0"/>
        <v>159.98683127772</v>
      </c>
      <c r="F19">
        <f t="shared" si="2"/>
        <v>152.40185320653498</v>
      </c>
      <c r="G19" s="7">
        <v>500</v>
      </c>
      <c r="H19" s="11">
        <v>143</v>
      </c>
      <c r="I19" s="19">
        <v>146</v>
      </c>
      <c r="J19" s="11">
        <f t="shared" si="3"/>
        <v>147</v>
      </c>
      <c r="K19" s="11">
        <v>141</v>
      </c>
      <c r="L19" s="11">
        <v>149</v>
      </c>
      <c r="M19">
        <v>256</v>
      </c>
      <c r="P19">
        <f t="shared" si="4"/>
        <v>152.4</v>
      </c>
      <c r="Q19">
        <f t="shared" si="5"/>
        <v>73.565725574121331</v>
      </c>
      <c r="R19">
        <f t="shared" si="6"/>
        <v>75.109062474277721</v>
      </c>
      <c r="S19">
        <f t="shared" si="7"/>
        <v>75.623508107663184</v>
      </c>
      <c r="T19">
        <f t="shared" si="8"/>
        <v>72.536834307350404</v>
      </c>
      <c r="U19">
        <f t="shared" si="9"/>
        <v>76.652399374434111</v>
      </c>
      <c r="V19">
        <v>256</v>
      </c>
    </row>
    <row r="20" spans="2:22" x14ac:dyDescent="0.3">
      <c r="B20" t="s">
        <v>200</v>
      </c>
      <c r="D20">
        <v>165</v>
      </c>
      <c r="E20">
        <f t="shared" si="0"/>
        <v>320.73360000000002</v>
      </c>
      <c r="F20">
        <f t="shared" si="2"/>
        <v>8534.5037795659591</v>
      </c>
      <c r="G20" s="7">
        <v>28000</v>
      </c>
      <c r="H20" s="11">
        <v>452</v>
      </c>
      <c r="I20" s="19">
        <v>416</v>
      </c>
      <c r="J20" s="11">
        <f t="shared" si="3"/>
        <v>417</v>
      </c>
      <c r="K20" s="11">
        <v>452</v>
      </c>
      <c r="L20" s="11">
        <v>424</v>
      </c>
      <c r="M20">
        <v>1000</v>
      </c>
      <c r="P20">
        <f t="shared" si="4"/>
        <v>8534.4</v>
      </c>
      <c r="Q20">
        <f t="shared" si="5"/>
        <v>232.52942629022965</v>
      </c>
      <c r="R20">
        <f t="shared" si="6"/>
        <v>214.00938348835294</v>
      </c>
      <c r="S20">
        <f t="shared" si="7"/>
        <v>214.5238291217384</v>
      </c>
      <c r="T20">
        <f t="shared" si="8"/>
        <v>232.52942629022965</v>
      </c>
      <c r="U20">
        <f t="shared" si="9"/>
        <v>218.12494855543667</v>
      </c>
      <c r="V20">
        <v>1000</v>
      </c>
    </row>
    <row r="21" spans="2:22" x14ac:dyDescent="0.3">
      <c r="B21" t="s">
        <v>130</v>
      </c>
      <c r="D21">
        <v>159.4650206</v>
      </c>
      <c r="E21">
        <f t="shared" si="0"/>
        <v>309.974485643104</v>
      </c>
      <c r="F21">
        <f t="shared" si="2"/>
        <v>6705.6815410875397</v>
      </c>
      <c r="G21" s="7">
        <v>22000</v>
      </c>
      <c r="H21" s="11">
        <v>412</v>
      </c>
      <c r="I21" s="19">
        <v>386</v>
      </c>
      <c r="J21" s="11">
        <f t="shared" si="3"/>
        <v>387</v>
      </c>
      <c r="K21" s="11">
        <v>412</v>
      </c>
      <c r="L21" s="11">
        <v>386</v>
      </c>
      <c r="M21">
        <v>1000</v>
      </c>
      <c r="P21">
        <f t="shared" si="4"/>
        <v>6705.6</v>
      </c>
      <c r="Q21">
        <f t="shared" si="5"/>
        <v>211.95160095481108</v>
      </c>
      <c r="R21">
        <f t="shared" si="6"/>
        <v>198.57601448678903</v>
      </c>
      <c r="S21">
        <f t="shared" si="7"/>
        <v>199.0904601201745</v>
      </c>
      <c r="T21">
        <f t="shared" si="8"/>
        <v>211.95160095481108</v>
      </c>
      <c r="U21">
        <f t="shared" si="9"/>
        <v>198.57601448678903</v>
      </c>
      <c r="V21">
        <v>1000</v>
      </c>
    </row>
    <row r="22" spans="2:22" x14ac:dyDescent="0.3">
      <c r="B22" t="s">
        <v>131</v>
      </c>
      <c r="D22">
        <v>159.4650206</v>
      </c>
      <c r="E22">
        <f t="shared" si="0"/>
        <v>309.974485643104</v>
      </c>
      <c r="F22">
        <f t="shared" si="2"/>
        <v>6705.6815410875397</v>
      </c>
      <c r="G22" s="7">
        <v>22000</v>
      </c>
      <c r="H22" s="11">
        <v>412</v>
      </c>
      <c r="I22" s="19">
        <v>386</v>
      </c>
      <c r="J22" s="11">
        <f t="shared" si="3"/>
        <v>387</v>
      </c>
      <c r="K22" s="11">
        <v>412</v>
      </c>
      <c r="L22" s="11">
        <v>386</v>
      </c>
      <c r="M22">
        <v>1000</v>
      </c>
      <c r="P22">
        <f t="shared" si="4"/>
        <v>6705.6</v>
      </c>
      <c r="Q22">
        <f t="shared" si="5"/>
        <v>211.95160095481108</v>
      </c>
      <c r="R22">
        <f t="shared" si="6"/>
        <v>198.57601448678903</v>
      </c>
      <c r="S22">
        <f t="shared" si="7"/>
        <v>199.0904601201745</v>
      </c>
      <c r="T22">
        <f t="shared" si="8"/>
        <v>211.95160095481108</v>
      </c>
      <c r="U22">
        <f t="shared" si="9"/>
        <v>198.57601448678903</v>
      </c>
      <c r="V22">
        <v>1000</v>
      </c>
    </row>
    <row r="23" spans="2:22" x14ac:dyDescent="0.3">
      <c r="B23" t="s">
        <v>132</v>
      </c>
      <c r="D23">
        <v>144.0329218</v>
      </c>
      <c r="E23">
        <f t="shared" si="0"/>
        <v>279.97695471171198</v>
      </c>
      <c r="F23">
        <f t="shared" si="2"/>
        <v>5486.4667154352592</v>
      </c>
      <c r="G23" s="7">
        <v>18000</v>
      </c>
      <c r="H23" s="11">
        <v>388</v>
      </c>
      <c r="I23" s="19">
        <v>363</v>
      </c>
      <c r="J23" s="11">
        <f t="shared" si="3"/>
        <v>364</v>
      </c>
      <c r="K23" s="11">
        <v>388</v>
      </c>
      <c r="L23" s="11">
        <v>363</v>
      </c>
      <c r="M23">
        <v>1000</v>
      </c>
      <c r="P23">
        <f t="shared" si="4"/>
        <v>5486.4000000000005</v>
      </c>
      <c r="Q23">
        <f t="shared" si="5"/>
        <v>199.60490575355996</v>
      </c>
      <c r="R23">
        <f t="shared" si="6"/>
        <v>186.74376491892338</v>
      </c>
      <c r="S23">
        <f t="shared" si="7"/>
        <v>187.25821055230884</v>
      </c>
      <c r="T23">
        <f t="shared" si="8"/>
        <v>199.60490575355996</v>
      </c>
      <c r="U23">
        <f t="shared" si="9"/>
        <v>186.74376491892338</v>
      </c>
      <c r="V23">
        <v>1000</v>
      </c>
    </row>
    <row r="24" spans="2:22" x14ac:dyDescent="0.3">
      <c r="B24" t="s">
        <v>133</v>
      </c>
      <c r="D24">
        <v>159.4650206</v>
      </c>
      <c r="E24">
        <f t="shared" si="0"/>
        <v>309.974485643104</v>
      </c>
      <c r="F24">
        <f t="shared" si="2"/>
        <v>6865.7034869544013</v>
      </c>
      <c r="G24" s="7">
        <v>22525</v>
      </c>
      <c r="H24" s="11">
        <v>412</v>
      </c>
      <c r="I24" s="19">
        <v>386</v>
      </c>
      <c r="J24" s="11">
        <f t="shared" si="3"/>
        <v>387</v>
      </c>
      <c r="K24" s="11">
        <v>412</v>
      </c>
      <c r="L24" s="11">
        <v>387</v>
      </c>
      <c r="M24">
        <v>1664</v>
      </c>
      <c r="P24">
        <f t="shared" si="4"/>
        <v>6865.6200000000008</v>
      </c>
      <c r="Q24">
        <f t="shared" si="5"/>
        <v>211.95160095481108</v>
      </c>
      <c r="R24">
        <f t="shared" si="6"/>
        <v>198.57601448678903</v>
      </c>
      <c r="S24">
        <f t="shared" si="7"/>
        <v>199.0904601201745</v>
      </c>
      <c r="T24">
        <f t="shared" si="8"/>
        <v>211.95160095481108</v>
      </c>
      <c r="U24">
        <f t="shared" si="9"/>
        <v>199.0904601201745</v>
      </c>
      <c r="V24">
        <v>1664</v>
      </c>
    </row>
    <row r="25" spans="2:22" x14ac:dyDescent="0.3">
      <c r="B25" t="s">
        <v>134</v>
      </c>
      <c r="D25">
        <v>144.0329218</v>
      </c>
      <c r="E25">
        <f t="shared" si="0"/>
        <v>279.97695471171198</v>
      </c>
      <c r="F25">
        <f t="shared" si="2"/>
        <v>5326.4447695683975</v>
      </c>
      <c r="G25" s="7">
        <v>17475</v>
      </c>
      <c r="H25" s="11">
        <v>380</v>
      </c>
      <c r="I25" s="19">
        <v>363</v>
      </c>
      <c r="J25" s="11">
        <f t="shared" si="3"/>
        <v>364</v>
      </c>
      <c r="K25" s="11">
        <v>380</v>
      </c>
      <c r="L25" s="11">
        <v>358</v>
      </c>
      <c r="M25">
        <v>1664</v>
      </c>
      <c r="P25">
        <f t="shared" si="4"/>
        <v>5326.38</v>
      </c>
      <c r="Q25">
        <f t="shared" si="5"/>
        <v>195.48934068647625</v>
      </c>
      <c r="R25">
        <f t="shared" si="6"/>
        <v>186.74376491892338</v>
      </c>
      <c r="S25">
        <f t="shared" si="7"/>
        <v>187.25821055230884</v>
      </c>
      <c r="T25">
        <f t="shared" si="8"/>
        <v>195.48934068647625</v>
      </c>
      <c r="U25">
        <f t="shared" si="9"/>
        <v>184.17153675199606</v>
      </c>
      <c r="V25">
        <v>1664</v>
      </c>
    </row>
    <row r="26" spans="2:22" x14ac:dyDescent="0.3">
      <c r="B26" t="s">
        <v>58</v>
      </c>
      <c r="D26">
        <v>159.4650206</v>
      </c>
      <c r="E26">
        <f t="shared" si="0"/>
        <v>309.974485643104</v>
      </c>
      <c r="F26">
        <f t="shared" si="2"/>
        <v>6705.6815410875397</v>
      </c>
      <c r="G26">
        <v>22000</v>
      </c>
      <c r="H26" s="11">
        <v>412</v>
      </c>
      <c r="I26" s="19">
        <v>386</v>
      </c>
      <c r="J26" s="11">
        <f t="shared" si="3"/>
        <v>387</v>
      </c>
      <c r="K26" s="11">
        <v>412</v>
      </c>
      <c r="L26" s="11">
        <v>386</v>
      </c>
      <c r="M26">
        <v>1000</v>
      </c>
      <c r="P26">
        <f t="shared" si="4"/>
        <v>6705.6</v>
      </c>
      <c r="Q26">
        <f t="shared" si="5"/>
        <v>211.95160095481108</v>
      </c>
      <c r="R26">
        <f t="shared" si="6"/>
        <v>198.57601448678903</v>
      </c>
      <c r="S26">
        <f t="shared" si="7"/>
        <v>199.0904601201745</v>
      </c>
      <c r="T26">
        <f t="shared" si="8"/>
        <v>211.95160095481108</v>
      </c>
      <c r="U26">
        <f t="shared" si="9"/>
        <v>198.57601448678903</v>
      </c>
      <c r="V26">
        <v>1000</v>
      </c>
    </row>
    <row r="27" spans="2:22" x14ac:dyDescent="0.3">
      <c r="B27" t="s">
        <v>135</v>
      </c>
      <c r="D27">
        <v>144.0329218</v>
      </c>
      <c r="E27">
        <f t="shared" si="0"/>
        <v>279.97695471171198</v>
      </c>
      <c r="F27">
        <f t="shared" si="2"/>
        <v>8473.5430382833456</v>
      </c>
      <c r="G27" s="7">
        <v>27800</v>
      </c>
      <c r="H27" s="11">
        <v>450</v>
      </c>
      <c r="I27" s="19">
        <v>416</v>
      </c>
      <c r="J27" s="11">
        <f t="shared" si="3"/>
        <v>417</v>
      </c>
      <c r="K27" s="19">
        <v>452</v>
      </c>
      <c r="L27" s="11">
        <v>424</v>
      </c>
      <c r="M27">
        <v>1000</v>
      </c>
      <c r="P27">
        <f t="shared" si="4"/>
        <v>8473.44</v>
      </c>
      <c r="Q27">
        <f t="shared" si="5"/>
        <v>231.50053502345872</v>
      </c>
      <c r="R27">
        <f t="shared" si="6"/>
        <v>214.00938348835294</v>
      </c>
      <c r="S27">
        <f t="shared" si="7"/>
        <v>214.5238291217384</v>
      </c>
      <c r="T27">
        <f t="shared" si="8"/>
        <v>232.52942629022965</v>
      </c>
      <c r="U27">
        <f t="shared" si="9"/>
        <v>218.12494855543667</v>
      </c>
      <c r="V27">
        <v>1000</v>
      </c>
    </row>
    <row r="28" spans="2:22" x14ac:dyDescent="0.3">
      <c r="B28" t="s">
        <v>136</v>
      </c>
      <c r="D28">
        <v>144.0329218</v>
      </c>
      <c r="E28">
        <f t="shared" si="0"/>
        <v>279.97695471171198</v>
      </c>
      <c r="F28">
        <f t="shared" si="2"/>
        <v>4320.5925384052671</v>
      </c>
      <c r="G28" s="7">
        <v>14175</v>
      </c>
      <c r="H28" s="11">
        <v>366</v>
      </c>
      <c r="I28" s="19">
        <v>342</v>
      </c>
      <c r="J28" s="11">
        <f t="shared" si="3"/>
        <v>343</v>
      </c>
      <c r="K28" s="19">
        <v>366</v>
      </c>
      <c r="L28" s="11">
        <v>343</v>
      </c>
      <c r="M28">
        <v>1000</v>
      </c>
      <c r="P28">
        <f t="shared" si="4"/>
        <v>4320.54</v>
      </c>
      <c r="Q28">
        <f t="shared" si="5"/>
        <v>188.28710181907977</v>
      </c>
      <c r="R28">
        <f t="shared" si="6"/>
        <v>175.94040661782861</v>
      </c>
      <c r="S28">
        <f t="shared" si="7"/>
        <v>176.45485225121408</v>
      </c>
      <c r="T28">
        <f t="shared" si="8"/>
        <v>188.28710181907977</v>
      </c>
      <c r="U28">
        <f t="shared" si="9"/>
        <v>176.45485225121408</v>
      </c>
      <c r="V28">
        <v>1000</v>
      </c>
    </row>
    <row r="29" spans="2:22" x14ac:dyDescent="0.3">
      <c r="B29" t="s">
        <v>137</v>
      </c>
      <c r="D29">
        <v>136.31687239999999</v>
      </c>
      <c r="E29">
        <f t="shared" si="0"/>
        <v>264.97818924601597</v>
      </c>
      <c r="F29">
        <f t="shared" si="2"/>
        <v>4648.2565227993173</v>
      </c>
      <c r="G29" s="7">
        <v>15250</v>
      </c>
      <c r="H29" s="11">
        <v>369</v>
      </c>
      <c r="I29" s="19">
        <v>346</v>
      </c>
      <c r="J29" s="11">
        <f t="shared" si="3"/>
        <v>347</v>
      </c>
      <c r="K29" s="19">
        <v>370</v>
      </c>
      <c r="L29" s="11">
        <v>347</v>
      </c>
      <c r="M29" s="7">
        <v>1664</v>
      </c>
      <c r="P29">
        <f t="shared" si="4"/>
        <v>4648.2</v>
      </c>
      <c r="Q29">
        <f t="shared" si="5"/>
        <v>189.83043871923616</v>
      </c>
      <c r="R29">
        <f t="shared" si="6"/>
        <v>177.99818915137047</v>
      </c>
      <c r="S29">
        <f t="shared" si="7"/>
        <v>178.51263478475596</v>
      </c>
      <c r="T29">
        <f t="shared" si="8"/>
        <v>190.34488435262162</v>
      </c>
      <c r="U29">
        <f t="shared" si="9"/>
        <v>178.51263478475596</v>
      </c>
      <c r="V29">
        <v>1664</v>
      </c>
    </row>
    <row r="30" spans="2:22" x14ac:dyDescent="0.3">
      <c r="B30" t="s">
        <v>144</v>
      </c>
      <c r="D30">
        <v>128.60082299999999</v>
      </c>
      <c r="E30">
        <f t="shared" si="0"/>
        <v>249.97942378031999</v>
      </c>
      <c r="F30">
        <f t="shared" si="2"/>
        <v>3002.3165081687393</v>
      </c>
      <c r="G30" s="7">
        <v>9850</v>
      </c>
      <c r="H30" s="11">
        <v>289</v>
      </c>
      <c r="I30" s="19">
        <v>281</v>
      </c>
      <c r="J30" s="11">
        <f t="shared" si="3"/>
        <v>282</v>
      </c>
      <c r="K30" s="11">
        <v>289</v>
      </c>
      <c r="L30" s="11">
        <v>288</v>
      </c>
      <c r="M30" s="7">
        <v>1280</v>
      </c>
      <c r="P30">
        <f t="shared" si="4"/>
        <v>3002.28</v>
      </c>
      <c r="Q30">
        <f t="shared" si="5"/>
        <v>148.67478804839905</v>
      </c>
      <c r="R30">
        <f t="shared" si="6"/>
        <v>144.55922298131534</v>
      </c>
      <c r="S30">
        <f t="shared" si="7"/>
        <v>145.07366861470081</v>
      </c>
      <c r="T30">
        <f t="shared" si="8"/>
        <v>148.67478804839905</v>
      </c>
      <c r="U30">
        <f t="shared" si="9"/>
        <v>148.16034241501359</v>
      </c>
      <c r="V30">
        <v>1280</v>
      </c>
    </row>
    <row r="31" spans="2:22" x14ac:dyDescent="0.3">
      <c r="B31" t="s">
        <v>145</v>
      </c>
      <c r="D31">
        <v>123.45679010000001</v>
      </c>
      <c r="E31">
        <f t="shared" si="0"/>
        <v>239.98024686798402</v>
      </c>
      <c r="F31">
        <f t="shared" si="2"/>
        <v>2811.8141916605705</v>
      </c>
      <c r="G31" s="7">
        <v>9225</v>
      </c>
      <c r="H31" s="11">
        <v>284</v>
      </c>
      <c r="I31" s="19">
        <v>280</v>
      </c>
      <c r="J31" s="11">
        <f t="shared" si="3"/>
        <v>281</v>
      </c>
      <c r="K31" s="11">
        <v>282</v>
      </c>
      <c r="L31" s="11">
        <v>284</v>
      </c>
      <c r="M31" s="7">
        <v>832</v>
      </c>
      <c r="P31">
        <f t="shared" si="4"/>
        <v>2811.78</v>
      </c>
      <c r="Q31">
        <f t="shared" si="5"/>
        <v>146.10255988147173</v>
      </c>
      <c r="R31">
        <f t="shared" si="6"/>
        <v>144.04477734792988</v>
      </c>
      <c r="S31">
        <f t="shared" si="7"/>
        <v>144.55922298131534</v>
      </c>
      <c r="T31">
        <f t="shared" si="8"/>
        <v>145.07366861470081</v>
      </c>
      <c r="U31">
        <f t="shared" si="9"/>
        <v>146.10255988147173</v>
      </c>
      <c r="V31">
        <v>832</v>
      </c>
    </row>
    <row r="32" spans="2:22" x14ac:dyDescent="0.3">
      <c r="B32" t="s">
        <v>146</v>
      </c>
      <c r="D32">
        <v>108.02469139999999</v>
      </c>
      <c r="E32">
        <f t="shared" si="0"/>
        <v>209.982716130976</v>
      </c>
      <c r="F32">
        <f t="shared" si="2"/>
        <v>1630.6998293099243</v>
      </c>
      <c r="G32" s="7">
        <v>5350</v>
      </c>
      <c r="H32" s="11">
        <v>236</v>
      </c>
      <c r="I32" s="19">
        <v>235</v>
      </c>
      <c r="J32" s="11">
        <f t="shared" si="3"/>
        <v>236</v>
      </c>
      <c r="K32" s="11">
        <v>235</v>
      </c>
      <c r="L32" s="11">
        <v>237</v>
      </c>
      <c r="M32" s="7">
        <v>1000</v>
      </c>
      <c r="P32">
        <f t="shared" si="4"/>
        <v>1630.68</v>
      </c>
      <c r="Q32">
        <f t="shared" si="5"/>
        <v>121.40916947896946</v>
      </c>
      <c r="R32">
        <f t="shared" si="6"/>
        <v>120.894723845584</v>
      </c>
      <c r="S32">
        <f t="shared" si="7"/>
        <v>121.40916947896946</v>
      </c>
      <c r="T32">
        <f t="shared" si="8"/>
        <v>120.894723845584</v>
      </c>
      <c r="U32">
        <f t="shared" si="9"/>
        <v>121.92361511235492</v>
      </c>
      <c r="V32">
        <v>1000</v>
      </c>
    </row>
    <row r="33" spans="2:22" x14ac:dyDescent="0.3">
      <c r="B33" t="s">
        <v>147</v>
      </c>
      <c r="D33">
        <v>97.736625509999996</v>
      </c>
      <c r="E33">
        <f t="shared" si="0"/>
        <v>189.98436213135838</v>
      </c>
      <c r="F33">
        <f t="shared" si="2"/>
        <v>1089.6732504267252</v>
      </c>
      <c r="G33" s="7">
        <v>3575</v>
      </c>
      <c r="H33" s="11">
        <v>231</v>
      </c>
      <c r="I33" s="19">
        <v>231</v>
      </c>
      <c r="J33" s="11">
        <f t="shared" si="3"/>
        <v>232</v>
      </c>
      <c r="K33" s="11">
        <v>230</v>
      </c>
      <c r="L33" s="11">
        <v>233</v>
      </c>
      <c r="M33" s="7">
        <v>1000</v>
      </c>
      <c r="P33">
        <f t="shared" si="4"/>
        <v>1089.6600000000001</v>
      </c>
      <c r="Q33">
        <f t="shared" si="5"/>
        <v>118.83694131204214</v>
      </c>
      <c r="R33">
        <f t="shared" si="6"/>
        <v>118.83694131204214</v>
      </c>
      <c r="S33">
        <f t="shared" si="7"/>
        <v>119.35138694542761</v>
      </c>
      <c r="T33">
        <f t="shared" si="8"/>
        <v>118.32249567865668</v>
      </c>
      <c r="U33">
        <f t="shared" si="9"/>
        <v>119.86583257881307</v>
      </c>
      <c r="V33">
        <v>1000</v>
      </c>
    </row>
    <row r="34" spans="2:22" x14ac:dyDescent="0.3">
      <c r="B34" t="s">
        <v>206</v>
      </c>
      <c r="D34">
        <v>90</v>
      </c>
      <c r="E34">
        <f t="shared" ref="E34:E65" si="10">D34*1.94384</f>
        <v>174.94560000000001</v>
      </c>
      <c r="F34">
        <f t="shared" si="2"/>
        <v>693.4284320897342</v>
      </c>
      <c r="G34" s="7">
        <v>2275</v>
      </c>
      <c r="H34" s="11">
        <v>192</v>
      </c>
      <c r="I34" s="19">
        <v>195</v>
      </c>
      <c r="J34" s="11">
        <f t="shared" si="3"/>
        <v>196</v>
      </c>
      <c r="K34" s="11">
        <v>193</v>
      </c>
      <c r="L34" s="11">
        <v>199</v>
      </c>
      <c r="M34" s="7">
        <v>500</v>
      </c>
      <c r="P34">
        <f t="shared" si="4"/>
        <v>693.42000000000007</v>
      </c>
      <c r="Q34">
        <f t="shared" si="5"/>
        <v>98.773561610009054</v>
      </c>
      <c r="R34">
        <f t="shared" si="6"/>
        <v>100.31689851016544</v>
      </c>
      <c r="S34">
        <f t="shared" si="7"/>
        <v>100.83134414355091</v>
      </c>
      <c r="T34">
        <f t="shared" si="8"/>
        <v>99.288007243394517</v>
      </c>
      <c r="U34">
        <f t="shared" si="9"/>
        <v>102.3746810437073</v>
      </c>
      <c r="V34">
        <v>500</v>
      </c>
    </row>
    <row r="35" spans="2:22" x14ac:dyDescent="0.3">
      <c r="B35" t="s">
        <v>208</v>
      </c>
      <c r="D35">
        <v>82.304526749999994</v>
      </c>
      <c r="E35">
        <f t="shared" si="10"/>
        <v>159.98683127772</v>
      </c>
      <c r="F35">
        <f t="shared" si="2"/>
        <v>152.40185320653498</v>
      </c>
      <c r="G35" s="7">
        <v>500</v>
      </c>
      <c r="H35" s="11">
        <v>143</v>
      </c>
      <c r="I35" s="19">
        <v>146</v>
      </c>
      <c r="J35" s="11">
        <f t="shared" si="3"/>
        <v>147</v>
      </c>
      <c r="K35" s="11">
        <v>141</v>
      </c>
      <c r="L35" s="11">
        <v>149</v>
      </c>
      <c r="M35">
        <v>500</v>
      </c>
      <c r="P35">
        <f t="shared" si="4"/>
        <v>152.4</v>
      </c>
      <c r="Q35">
        <f t="shared" si="5"/>
        <v>73.565725574121331</v>
      </c>
      <c r="R35">
        <f t="shared" si="6"/>
        <v>75.109062474277721</v>
      </c>
      <c r="S35">
        <f t="shared" si="7"/>
        <v>75.623508107663184</v>
      </c>
      <c r="T35">
        <f t="shared" si="8"/>
        <v>72.536834307350404</v>
      </c>
      <c r="U35">
        <f t="shared" si="9"/>
        <v>76.652399374434111</v>
      </c>
      <c r="V35">
        <v>500</v>
      </c>
    </row>
    <row r="36" spans="2:22" x14ac:dyDescent="0.3">
      <c r="B36" t="s">
        <v>160</v>
      </c>
      <c r="D36">
        <v>87.455479999999994</v>
      </c>
      <c r="E36">
        <f t="shared" si="10"/>
        <v>169.99946024319999</v>
      </c>
      <c r="F36">
        <f t="shared" si="2"/>
        <v>762.00926603267487</v>
      </c>
      <c r="G36" s="7">
        <v>2500</v>
      </c>
      <c r="H36" s="11">
        <v>180</v>
      </c>
      <c r="I36" s="19">
        <v>185</v>
      </c>
      <c r="J36" s="11">
        <f t="shared" si="3"/>
        <v>186</v>
      </c>
      <c r="K36" s="11">
        <v>165</v>
      </c>
      <c r="L36" s="11">
        <v>180</v>
      </c>
      <c r="M36">
        <v>500</v>
      </c>
      <c r="P36">
        <f t="shared" si="4"/>
        <v>762</v>
      </c>
      <c r="Q36">
        <f t="shared" si="5"/>
        <v>92.600214009383492</v>
      </c>
      <c r="R36">
        <f t="shared" si="6"/>
        <v>95.17244217631081</v>
      </c>
      <c r="S36">
        <f t="shared" si="7"/>
        <v>95.686887809696273</v>
      </c>
      <c r="T36">
        <f t="shared" si="8"/>
        <v>84.883529508601526</v>
      </c>
      <c r="U36">
        <f t="shared" si="9"/>
        <v>92.600214009383492</v>
      </c>
      <c r="V36">
        <v>500</v>
      </c>
    </row>
    <row r="37" spans="2:22" x14ac:dyDescent="0.3">
      <c r="B37" t="s">
        <v>62</v>
      </c>
      <c r="D37">
        <v>88.998812000000001</v>
      </c>
      <c r="E37">
        <f t="shared" si="10"/>
        <v>172.99945071808</v>
      </c>
      <c r="F37">
        <f t="shared" si="2"/>
        <v>1478.2979761033894</v>
      </c>
      <c r="G37" s="7">
        <v>4850</v>
      </c>
      <c r="H37" s="11">
        <v>160</v>
      </c>
      <c r="I37" s="19">
        <v>230</v>
      </c>
      <c r="J37" s="11">
        <f t="shared" si="3"/>
        <v>231</v>
      </c>
      <c r="K37" s="11">
        <v>230</v>
      </c>
      <c r="L37" s="11">
        <v>245</v>
      </c>
      <c r="M37" s="7">
        <v>1024</v>
      </c>
      <c r="P37">
        <f t="shared" si="4"/>
        <v>1478.28</v>
      </c>
      <c r="Q37">
        <f t="shared" si="5"/>
        <v>82.311301341674209</v>
      </c>
      <c r="R37">
        <f t="shared" si="6"/>
        <v>118.32249567865668</v>
      </c>
      <c r="S37">
        <f t="shared" si="7"/>
        <v>118.83694131204214</v>
      </c>
      <c r="T37">
        <f t="shared" si="8"/>
        <v>118.32249567865668</v>
      </c>
      <c r="U37">
        <f t="shared" si="9"/>
        <v>126.03918017943863</v>
      </c>
      <c r="V37">
        <v>1024</v>
      </c>
    </row>
    <row r="38" spans="2:22" x14ac:dyDescent="0.3">
      <c r="B38" t="s">
        <v>63</v>
      </c>
      <c r="D38">
        <v>102.8888</v>
      </c>
      <c r="E38">
        <f t="shared" si="10"/>
        <v>199.99936499200001</v>
      </c>
      <c r="F38">
        <f t="shared" si="2"/>
        <v>1676.4203852718849</v>
      </c>
      <c r="G38" s="7">
        <v>5500</v>
      </c>
      <c r="H38" s="11">
        <v>250</v>
      </c>
      <c r="I38" s="19">
        <v>250</v>
      </c>
      <c r="J38" s="11">
        <f t="shared" si="3"/>
        <v>251</v>
      </c>
      <c r="K38" s="11">
        <v>260</v>
      </c>
      <c r="L38" s="11">
        <v>250</v>
      </c>
      <c r="M38">
        <v>1500</v>
      </c>
      <c r="P38">
        <f t="shared" si="4"/>
        <v>1676.4</v>
      </c>
      <c r="Q38">
        <f t="shared" si="5"/>
        <v>128.61140834636595</v>
      </c>
      <c r="R38">
        <f t="shared" si="6"/>
        <v>128.61140834636595</v>
      </c>
      <c r="S38">
        <f t="shared" si="7"/>
        <v>129.12585397975141</v>
      </c>
      <c r="T38">
        <f t="shared" si="8"/>
        <v>133.75586468022058</v>
      </c>
      <c r="U38">
        <f t="shared" si="9"/>
        <v>128.61140834636595</v>
      </c>
      <c r="V38">
        <v>1500</v>
      </c>
    </row>
    <row r="39" spans="2:22" x14ac:dyDescent="0.3">
      <c r="B39" t="s">
        <v>64</v>
      </c>
      <c r="D39">
        <v>137.870992</v>
      </c>
      <c r="E39">
        <f t="shared" si="10"/>
        <v>267.99914908928002</v>
      </c>
      <c r="F39">
        <f t="shared" si="2"/>
        <v>2438.4296513045597</v>
      </c>
      <c r="G39" s="7">
        <v>8000</v>
      </c>
      <c r="H39" s="11">
        <v>280</v>
      </c>
      <c r="I39" s="19">
        <v>280</v>
      </c>
      <c r="J39" s="11">
        <f>I39+1</f>
        <v>281</v>
      </c>
      <c r="K39" s="11">
        <v>280</v>
      </c>
      <c r="L39" s="11">
        <v>280</v>
      </c>
      <c r="M39">
        <v>1500</v>
      </c>
      <c r="P39">
        <f t="shared" si="4"/>
        <v>2438.4</v>
      </c>
      <c r="Q39">
        <f t="shared" si="5"/>
        <v>144.04477734792988</v>
      </c>
      <c r="R39">
        <f t="shared" si="6"/>
        <v>144.04477734792988</v>
      </c>
      <c r="S39">
        <f t="shared" si="7"/>
        <v>144.55922298131534</v>
      </c>
      <c r="T39">
        <f t="shared" si="8"/>
        <v>144.04477734792988</v>
      </c>
      <c r="U39">
        <f t="shared" si="9"/>
        <v>144.04477734792988</v>
      </c>
      <c r="V39">
        <v>1500</v>
      </c>
    </row>
    <row r="40" spans="2:22" x14ac:dyDescent="0.3">
      <c r="B40" t="s">
        <v>65</v>
      </c>
      <c r="D40">
        <v>154.33320000000001</v>
      </c>
      <c r="E40">
        <f t="shared" si="10"/>
        <v>299.99904748800003</v>
      </c>
      <c r="F40">
        <f t="shared" si="2"/>
        <v>3459.522067788344</v>
      </c>
      <c r="G40" s="7">
        <v>11350</v>
      </c>
      <c r="H40" s="11">
        <v>320</v>
      </c>
      <c r="I40" s="19">
        <v>367</v>
      </c>
      <c r="J40" s="11">
        <f t="shared" si="3"/>
        <v>368</v>
      </c>
      <c r="K40" s="11">
        <v>300</v>
      </c>
      <c r="L40" s="11">
        <v>310</v>
      </c>
      <c r="M40">
        <v>1500</v>
      </c>
      <c r="P40">
        <f t="shared" si="4"/>
        <v>3459.48</v>
      </c>
      <c r="Q40">
        <f t="shared" si="5"/>
        <v>164.62260268334842</v>
      </c>
      <c r="R40">
        <f t="shared" si="6"/>
        <v>188.80154745246523</v>
      </c>
      <c r="S40">
        <f t="shared" si="7"/>
        <v>189.31599308585069</v>
      </c>
      <c r="T40">
        <f t="shared" si="8"/>
        <v>154.33369001563915</v>
      </c>
      <c r="U40">
        <f t="shared" si="9"/>
        <v>159.47814634949378</v>
      </c>
      <c r="V40">
        <v>1500</v>
      </c>
    </row>
    <row r="41" spans="2:22" x14ac:dyDescent="0.3">
      <c r="B41" t="s">
        <v>66</v>
      </c>
      <c r="D41">
        <v>169.76652000000001</v>
      </c>
      <c r="E41">
        <f t="shared" si="10"/>
        <v>329.99895223680005</v>
      </c>
      <c r="F41">
        <f t="shared" si="2"/>
        <v>6621.8605218239454</v>
      </c>
      <c r="G41" s="7">
        <v>21725</v>
      </c>
      <c r="H41" s="11">
        <v>412</v>
      </c>
      <c r="I41" s="19">
        <v>420</v>
      </c>
      <c r="J41" s="11">
        <f t="shared" si="3"/>
        <v>421</v>
      </c>
      <c r="K41" s="11">
        <v>412</v>
      </c>
      <c r="L41" s="11">
        <v>397</v>
      </c>
      <c r="M41">
        <v>1800</v>
      </c>
      <c r="P41">
        <f t="shared" si="4"/>
        <v>6621.7800000000007</v>
      </c>
      <c r="Q41">
        <f t="shared" si="5"/>
        <v>211.95160095481108</v>
      </c>
      <c r="R41">
        <f t="shared" si="6"/>
        <v>216.06716602189479</v>
      </c>
      <c r="S41">
        <f t="shared" si="7"/>
        <v>216.58161165528026</v>
      </c>
      <c r="T41">
        <f t="shared" si="8"/>
        <v>211.95160095481108</v>
      </c>
      <c r="U41">
        <f t="shared" si="9"/>
        <v>204.23491645402913</v>
      </c>
      <c r="V41">
        <v>1800</v>
      </c>
    </row>
    <row r="42" spans="2:22" x14ac:dyDescent="0.3">
      <c r="B42" t="s">
        <v>67</v>
      </c>
      <c r="D42">
        <v>154.33320000000001</v>
      </c>
      <c r="E42">
        <f t="shared" si="10"/>
        <v>299.99904748800003</v>
      </c>
      <c r="F42">
        <f t="shared" si="2"/>
        <v>6484.6988539380636</v>
      </c>
      <c r="G42" s="7">
        <v>21275</v>
      </c>
      <c r="H42" s="11">
        <v>412</v>
      </c>
      <c r="I42" s="19">
        <v>420</v>
      </c>
      <c r="J42" s="11">
        <f t="shared" si="3"/>
        <v>421</v>
      </c>
      <c r="K42" s="11">
        <v>412</v>
      </c>
      <c r="L42" s="11">
        <v>398</v>
      </c>
      <c r="M42">
        <v>1800</v>
      </c>
      <c r="P42">
        <f t="shared" si="4"/>
        <v>6484.62</v>
      </c>
      <c r="Q42">
        <f t="shared" si="5"/>
        <v>211.95160095481108</v>
      </c>
      <c r="R42">
        <f t="shared" si="6"/>
        <v>216.06716602189479</v>
      </c>
      <c r="S42">
        <f t="shared" si="7"/>
        <v>216.58161165528026</v>
      </c>
      <c r="T42">
        <f t="shared" si="8"/>
        <v>211.95160095481108</v>
      </c>
      <c r="U42">
        <f t="shared" si="9"/>
        <v>204.7493620874146</v>
      </c>
      <c r="V42">
        <v>1800</v>
      </c>
    </row>
    <row r="43" spans="2:22" x14ac:dyDescent="0.3">
      <c r="B43" t="s">
        <v>54</v>
      </c>
      <c r="D43">
        <v>137.870992</v>
      </c>
      <c r="E43">
        <f t="shared" si="10"/>
        <v>267.99914908928002</v>
      </c>
      <c r="F43">
        <f t="shared" si="2"/>
        <v>2133.6259448914898</v>
      </c>
      <c r="G43" s="7">
        <v>7000</v>
      </c>
      <c r="H43" s="11">
        <v>276</v>
      </c>
      <c r="I43" s="19">
        <v>275</v>
      </c>
      <c r="J43" s="11">
        <f t="shared" si="3"/>
        <v>276</v>
      </c>
      <c r="K43" s="11">
        <v>276</v>
      </c>
      <c r="L43" s="11">
        <v>276</v>
      </c>
      <c r="M43">
        <v>1500</v>
      </c>
      <c r="P43">
        <f t="shared" si="4"/>
        <v>2133.6</v>
      </c>
      <c r="Q43">
        <f t="shared" si="5"/>
        <v>141.98699481438803</v>
      </c>
      <c r="R43">
        <f t="shared" si="6"/>
        <v>141.47254918100256</v>
      </c>
      <c r="S43">
        <f t="shared" si="7"/>
        <v>141.98699481438803</v>
      </c>
      <c r="T43">
        <f t="shared" si="8"/>
        <v>141.98699481438803</v>
      </c>
      <c r="U43">
        <f t="shared" si="9"/>
        <v>141.98699481438803</v>
      </c>
      <c r="V43">
        <v>1500</v>
      </c>
    </row>
    <row r="44" spans="2:22" x14ac:dyDescent="0.3">
      <c r="B44" t="s">
        <v>59</v>
      </c>
      <c r="D44">
        <v>154.33320000000001</v>
      </c>
      <c r="E44">
        <f t="shared" si="10"/>
        <v>299.99904748800003</v>
      </c>
      <c r="F44">
        <f t="shared" si="2"/>
        <v>2743.2333577176296</v>
      </c>
      <c r="G44" s="7">
        <v>9000</v>
      </c>
      <c r="H44" s="11">
        <v>285</v>
      </c>
      <c r="I44" s="19">
        <v>285</v>
      </c>
      <c r="J44" s="11">
        <f t="shared" si="3"/>
        <v>286</v>
      </c>
      <c r="K44" s="11">
        <v>284</v>
      </c>
      <c r="L44" s="11">
        <v>285</v>
      </c>
      <c r="M44">
        <v>1300</v>
      </c>
      <c r="P44">
        <f t="shared" si="4"/>
        <v>2743.2000000000003</v>
      </c>
      <c r="Q44">
        <f t="shared" si="5"/>
        <v>146.6170055148572</v>
      </c>
      <c r="R44">
        <f t="shared" si="6"/>
        <v>146.6170055148572</v>
      </c>
      <c r="S44">
        <f t="shared" si="7"/>
        <v>147.13145114824266</v>
      </c>
      <c r="T44">
        <f t="shared" si="8"/>
        <v>146.10255988147173</v>
      </c>
      <c r="U44">
        <f t="shared" si="9"/>
        <v>146.6170055148572</v>
      </c>
      <c r="V44">
        <v>1300</v>
      </c>
    </row>
    <row r="45" spans="2:22" x14ac:dyDescent="0.3">
      <c r="B45" t="s">
        <v>60</v>
      </c>
      <c r="D45">
        <v>159.47764000000001</v>
      </c>
      <c r="E45">
        <f t="shared" si="10"/>
        <v>309.99901573760002</v>
      </c>
      <c r="F45">
        <f t="shared" si="2"/>
        <v>3048.0370641306995</v>
      </c>
      <c r="G45" s="7">
        <v>10000</v>
      </c>
      <c r="H45" s="11">
        <v>289</v>
      </c>
      <c r="I45" s="19">
        <v>289</v>
      </c>
      <c r="J45" s="11">
        <f t="shared" si="3"/>
        <v>290</v>
      </c>
      <c r="K45" s="11">
        <v>289</v>
      </c>
      <c r="L45" s="11">
        <v>289</v>
      </c>
      <c r="M45">
        <v>1800</v>
      </c>
      <c r="P45">
        <f t="shared" si="4"/>
        <v>3048</v>
      </c>
      <c r="Q45">
        <f t="shared" si="5"/>
        <v>148.67478804839905</v>
      </c>
      <c r="R45">
        <f t="shared" si="6"/>
        <v>148.67478804839905</v>
      </c>
      <c r="S45">
        <f t="shared" si="7"/>
        <v>149.18923368178451</v>
      </c>
      <c r="T45">
        <f t="shared" si="8"/>
        <v>148.67478804839905</v>
      </c>
      <c r="U45">
        <f t="shared" si="9"/>
        <v>148.67478804839905</v>
      </c>
      <c r="V45">
        <v>1800</v>
      </c>
    </row>
    <row r="46" spans="2:22" x14ac:dyDescent="0.3">
      <c r="B46" t="s">
        <v>61</v>
      </c>
      <c r="D46">
        <v>216.06648000000001</v>
      </c>
      <c r="E46">
        <f t="shared" si="10"/>
        <v>419.99866648320005</v>
      </c>
      <c r="F46">
        <f t="shared" si="2"/>
        <v>6400.8778346744693</v>
      </c>
      <c r="G46" s="7">
        <v>21000</v>
      </c>
      <c r="H46" s="11">
        <v>406</v>
      </c>
      <c r="I46" s="19">
        <v>420</v>
      </c>
      <c r="J46" s="11">
        <f t="shared" si="3"/>
        <v>421</v>
      </c>
      <c r="K46" s="11">
        <v>406</v>
      </c>
      <c r="L46" s="11">
        <v>391</v>
      </c>
      <c r="M46">
        <v>1800</v>
      </c>
      <c r="P46">
        <f t="shared" si="4"/>
        <v>6400.8</v>
      </c>
      <c r="Q46">
        <f t="shared" si="5"/>
        <v>208.8649271544983</v>
      </c>
      <c r="R46">
        <f t="shared" si="6"/>
        <v>216.06716602189479</v>
      </c>
      <c r="S46">
        <f t="shared" si="7"/>
        <v>216.58161165528026</v>
      </c>
      <c r="T46">
        <f t="shared" si="8"/>
        <v>208.8649271544983</v>
      </c>
      <c r="U46">
        <f t="shared" si="9"/>
        <v>201.14824265371635</v>
      </c>
      <c r="V46">
        <v>1800</v>
      </c>
    </row>
    <row r="47" spans="2:22" x14ac:dyDescent="0.3">
      <c r="B47" t="s">
        <v>53</v>
      </c>
      <c r="D47">
        <v>195.48872</v>
      </c>
      <c r="E47">
        <f t="shared" si="10"/>
        <v>379.99879348479999</v>
      </c>
      <c r="F47">
        <f t="shared" si="2"/>
        <v>4572.0555961960499</v>
      </c>
      <c r="G47" s="7">
        <v>15000</v>
      </c>
      <c r="H47" s="11">
        <v>372</v>
      </c>
      <c r="I47" s="19">
        <v>382</v>
      </c>
      <c r="J47" s="11">
        <f t="shared" si="3"/>
        <v>383</v>
      </c>
      <c r="K47" s="11">
        <v>372</v>
      </c>
      <c r="L47" s="11">
        <v>360</v>
      </c>
      <c r="M47">
        <v>2000</v>
      </c>
      <c r="P47">
        <f t="shared" si="4"/>
        <v>4572</v>
      </c>
      <c r="Q47">
        <f t="shared" si="5"/>
        <v>191.37377561939255</v>
      </c>
      <c r="R47">
        <f t="shared" si="6"/>
        <v>196.51823195324718</v>
      </c>
      <c r="S47">
        <f t="shared" si="7"/>
        <v>197.03267758663264</v>
      </c>
      <c r="T47">
        <f t="shared" si="8"/>
        <v>191.37377561939255</v>
      </c>
      <c r="U47">
        <f t="shared" si="9"/>
        <v>185.20042801876698</v>
      </c>
      <c r="V47">
        <v>2000</v>
      </c>
    </row>
    <row r="48" spans="2:22" x14ac:dyDescent="0.3">
      <c r="B48" t="s">
        <v>52</v>
      </c>
      <c r="D48">
        <v>205.77760000000001</v>
      </c>
      <c r="E48">
        <f t="shared" si="10"/>
        <v>399.99872998400002</v>
      </c>
      <c r="F48">
        <f t="shared" si="2"/>
        <v>7010.4852475006091</v>
      </c>
      <c r="G48" s="7">
        <v>23000</v>
      </c>
      <c r="H48" s="11">
        <v>4183</v>
      </c>
      <c r="I48" s="19">
        <v>430</v>
      </c>
      <c r="J48" s="11">
        <f t="shared" si="3"/>
        <v>431</v>
      </c>
      <c r="K48" s="11">
        <v>420</v>
      </c>
      <c r="L48" s="11">
        <v>405</v>
      </c>
      <c r="M48">
        <v>2000</v>
      </c>
      <c r="P48">
        <f t="shared" si="4"/>
        <v>7010.4000000000005</v>
      </c>
      <c r="Q48">
        <f t="shared" si="5"/>
        <v>2151.9260844513951</v>
      </c>
      <c r="R48">
        <f t="shared" si="6"/>
        <v>221.21162235574945</v>
      </c>
      <c r="S48">
        <f t="shared" si="7"/>
        <v>221.72606798913492</v>
      </c>
      <c r="T48">
        <f t="shared" si="8"/>
        <v>216.06716602189479</v>
      </c>
      <c r="U48">
        <f t="shared" si="9"/>
        <v>208.35048152111284</v>
      </c>
      <c r="V48">
        <v>2000</v>
      </c>
    </row>
    <row r="49" spans="2:22" x14ac:dyDescent="0.3">
      <c r="B49" t="s">
        <v>57</v>
      </c>
      <c r="D49">
        <v>226.35535999999999</v>
      </c>
      <c r="E49">
        <f t="shared" si="10"/>
        <v>439.99860298239997</v>
      </c>
      <c r="F49">
        <f t="shared" si="2"/>
        <v>7924.8963667398193</v>
      </c>
      <c r="G49" s="7">
        <v>26000</v>
      </c>
      <c r="H49" s="11">
        <v>438</v>
      </c>
      <c r="I49" s="19">
        <v>452</v>
      </c>
      <c r="J49" s="11">
        <f t="shared" si="3"/>
        <v>453</v>
      </c>
      <c r="K49" s="11">
        <v>438</v>
      </c>
      <c r="L49" s="11">
        <v>424</v>
      </c>
      <c r="M49">
        <v>2000</v>
      </c>
      <c r="P49">
        <f t="shared" si="4"/>
        <v>7924.8</v>
      </c>
      <c r="Q49">
        <f t="shared" si="5"/>
        <v>225.32718742283316</v>
      </c>
      <c r="R49">
        <f t="shared" si="6"/>
        <v>232.52942629022965</v>
      </c>
      <c r="S49">
        <f t="shared" si="7"/>
        <v>233.04387192361511</v>
      </c>
      <c r="T49">
        <f t="shared" si="8"/>
        <v>225.32718742283316</v>
      </c>
      <c r="U49">
        <f t="shared" si="9"/>
        <v>218.12494855543667</v>
      </c>
      <c r="V49">
        <v>2000</v>
      </c>
    </row>
    <row r="50" spans="2:22" x14ac:dyDescent="0.3">
      <c r="B50" t="s">
        <v>58</v>
      </c>
      <c r="D50">
        <v>226.35535999999999</v>
      </c>
      <c r="E50">
        <f t="shared" si="10"/>
        <v>439.99860298239997</v>
      </c>
      <c r="F50">
        <f t="shared" si="2"/>
        <v>9144.1111923920998</v>
      </c>
      <c r="G50" s="7">
        <v>30000</v>
      </c>
      <c r="H50" s="11">
        <v>459</v>
      </c>
      <c r="I50" s="19">
        <v>447</v>
      </c>
      <c r="J50" s="11">
        <f t="shared" si="3"/>
        <v>448</v>
      </c>
      <c r="K50" s="11">
        <v>466</v>
      </c>
      <c r="L50" s="11">
        <v>452</v>
      </c>
      <c r="M50">
        <v>2000</v>
      </c>
      <c r="P50">
        <f t="shared" si="4"/>
        <v>9144</v>
      </c>
      <c r="Q50">
        <f t="shared" si="5"/>
        <v>236.1305457239279</v>
      </c>
      <c r="R50">
        <f t="shared" si="6"/>
        <v>229.95719812330233</v>
      </c>
      <c r="S50">
        <f t="shared" si="7"/>
        <v>230.4716437566878</v>
      </c>
      <c r="T50">
        <f t="shared" si="8"/>
        <v>239.73166515762614</v>
      </c>
      <c r="U50">
        <f t="shared" si="9"/>
        <v>232.52942629022965</v>
      </c>
      <c r="V50">
        <v>2000</v>
      </c>
    </row>
    <row r="51" spans="2:22" x14ac:dyDescent="0.3">
      <c r="B51" t="s">
        <v>51</v>
      </c>
      <c r="D51">
        <v>226.35535999999999</v>
      </c>
      <c r="E51">
        <f t="shared" si="10"/>
        <v>439.99860298239997</v>
      </c>
      <c r="F51">
        <f t="shared" si="2"/>
        <v>9144.1111923920998</v>
      </c>
      <c r="G51" s="7">
        <v>30000</v>
      </c>
      <c r="H51" s="11">
        <v>459</v>
      </c>
      <c r="I51" s="19">
        <v>447</v>
      </c>
      <c r="J51" s="11">
        <f t="shared" si="3"/>
        <v>448</v>
      </c>
      <c r="K51" s="11">
        <v>466</v>
      </c>
      <c r="L51" s="11">
        <v>452</v>
      </c>
      <c r="M51">
        <v>2000</v>
      </c>
      <c r="P51">
        <f t="shared" si="4"/>
        <v>9144</v>
      </c>
      <c r="Q51">
        <f t="shared" si="5"/>
        <v>236.1305457239279</v>
      </c>
      <c r="R51">
        <f t="shared" si="6"/>
        <v>229.95719812330233</v>
      </c>
      <c r="S51">
        <f t="shared" si="7"/>
        <v>230.4716437566878</v>
      </c>
      <c r="T51">
        <f t="shared" si="8"/>
        <v>239.73166515762614</v>
      </c>
      <c r="U51">
        <f t="shared" si="9"/>
        <v>232.52942629022965</v>
      </c>
      <c r="V51">
        <v>2000</v>
      </c>
    </row>
    <row r="52" spans="2:22" x14ac:dyDescent="0.3">
      <c r="B52" t="s">
        <v>50</v>
      </c>
      <c r="D52">
        <v>226.35535999999999</v>
      </c>
      <c r="E52">
        <f t="shared" si="10"/>
        <v>439.99860298239997</v>
      </c>
      <c r="F52">
        <f t="shared" si="2"/>
        <v>9144.1111923920998</v>
      </c>
      <c r="G52" s="7">
        <v>30000</v>
      </c>
      <c r="H52" s="11">
        <v>459</v>
      </c>
      <c r="I52" s="19">
        <v>447</v>
      </c>
      <c r="J52" s="11">
        <f t="shared" si="3"/>
        <v>448</v>
      </c>
      <c r="K52" s="11">
        <v>466</v>
      </c>
      <c r="L52" s="11">
        <v>452</v>
      </c>
      <c r="M52">
        <v>2000</v>
      </c>
      <c r="P52">
        <f t="shared" si="4"/>
        <v>9144</v>
      </c>
      <c r="Q52">
        <f t="shared" si="5"/>
        <v>236.1305457239279</v>
      </c>
      <c r="R52">
        <f t="shared" si="6"/>
        <v>229.95719812330233</v>
      </c>
      <c r="S52">
        <f t="shared" si="7"/>
        <v>230.4716437566878</v>
      </c>
      <c r="T52">
        <f t="shared" si="8"/>
        <v>239.73166515762614</v>
      </c>
      <c r="U52">
        <f t="shared" si="9"/>
        <v>232.52942629022965</v>
      </c>
      <c r="V52">
        <v>2000</v>
      </c>
    </row>
    <row r="53" spans="2:22" x14ac:dyDescent="0.3">
      <c r="B53" t="s">
        <v>47</v>
      </c>
      <c r="D53">
        <v>88.484368000000003</v>
      </c>
      <c r="E53">
        <f t="shared" si="10"/>
        <v>171.99945389312001</v>
      </c>
      <c r="F53">
        <f t="shared" si="2"/>
        <v>1828.8222384784199</v>
      </c>
      <c r="G53" s="7">
        <v>6000</v>
      </c>
      <c r="H53" s="11">
        <v>272</v>
      </c>
      <c r="I53" s="19">
        <v>272</v>
      </c>
      <c r="J53" s="11">
        <f t="shared" si="3"/>
        <v>273</v>
      </c>
      <c r="K53" s="11">
        <v>272</v>
      </c>
      <c r="L53" s="11">
        <v>272</v>
      </c>
      <c r="M53">
        <v>1500</v>
      </c>
      <c r="P53">
        <f t="shared" si="4"/>
        <v>1828.8000000000002</v>
      </c>
      <c r="Q53">
        <f t="shared" si="5"/>
        <v>139.92921228084617</v>
      </c>
      <c r="R53">
        <f t="shared" si="6"/>
        <v>139.92921228084617</v>
      </c>
      <c r="S53">
        <f t="shared" si="7"/>
        <v>140.44365791423164</v>
      </c>
      <c r="T53">
        <f t="shared" si="8"/>
        <v>139.92921228084617</v>
      </c>
      <c r="U53">
        <f t="shared" si="9"/>
        <v>139.92921228084617</v>
      </c>
      <c r="V53">
        <v>1500</v>
      </c>
    </row>
    <row r="54" spans="2:22" x14ac:dyDescent="0.3">
      <c r="B54" t="s">
        <v>46</v>
      </c>
      <c r="D54">
        <v>126.03878</v>
      </c>
      <c r="E54">
        <f t="shared" si="10"/>
        <v>244.99922211520001</v>
      </c>
      <c r="F54">
        <f t="shared" si="2"/>
        <v>2133.6259448914898</v>
      </c>
      <c r="G54" s="7">
        <v>7000</v>
      </c>
      <c r="H54" s="11">
        <v>276</v>
      </c>
      <c r="I54" s="19">
        <v>276</v>
      </c>
      <c r="J54" s="11">
        <f t="shared" si="3"/>
        <v>277</v>
      </c>
      <c r="K54" s="11">
        <v>276</v>
      </c>
      <c r="L54" s="11">
        <v>276</v>
      </c>
      <c r="M54">
        <v>1800</v>
      </c>
      <c r="P54">
        <f t="shared" si="4"/>
        <v>2133.6</v>
      </c>
      <c r="Q54">
        <f t="shared" si="5"/>
        <v>141.98699481438803</v>
      </c>
      <c r="R54">
        <f t="shared" si="6"/>
        <v>141.98699481438803</v>
      </c>
      <c r="S54">
        <f t="shared" si="7"/>
        <v>142.50144044777349</v>
      </c>
      <c r="T54">
        <f t="shared" si="8"/>
        <v>141.98699481438803</v>
      </c>
      <c r="U54">
        <f t="shared" si="9"/>
        <v>141.98699481438803</v>
      </c>
      <c r="V54">
        <v>1800</v>
      </c>
    </row>
    <row r="55" spans="2:22" x14ac:dyDescent="0.3">
      <c r="B55" t="s">
        <v>48</v>
      </c>
      <c r="D55">
        <v>216.06648000000001</v>
      </c>
      <c r="E55">
        <f t="shared" si="10"/>
        <v>419.99866648320005</v>
      </c>
      <c r="F55">
        <f t="shared" si="2"/>
        <v>7010.4852475006091</v>
      </c>
      <c r="G55" s="7">
        <v>23000</v>
      </c>
      <c r="H55" s="11">
        <v>420</v>
      </c>
      <c r="I55" s="19">
        <v>430</v>
      </c>
      <c r="J55" s="11">
        <f t="shared" si="3"/>
        <v>431</v>
      </c>
      <c r="K55" s="11">
        <v>418</v>
      </c>
      <c r="L55" s="11">
        <v>405</v>
      </c>
      <c r="M55">
        <v>2000</v>
      </c>
      <c r="P55">
        <f t="shared" si="4"/>
        <v>7010.4000000000005</v>
      </c>
      <c r="Q55">
        <f t="shared" si="5"/>
        <v>216.06716602189479</v>
      </c>
      <c r="R55">
        <f t="shared" si="6"/>
        <v>221.21162235574945</v>
      </c>
      <c r="S55">
        <f t="shared" si="7"/>
        <v>221.72606798913492</v>
      </c>
      <c r="T55">
        <f t="shared" si="8"/>
        <v>215.03827475512387</v>
      </c>
      <c r="U55">
        <f t="shared" si="9"/>
        <v>208.35048152111284</v>
      </c>
      <c r="V55">
        <v>2000</v>
      </c>
    </row>
    <row r="56" spans="2:22" x14ac:dyDescent="0.3">
      <c r="B56" t="s">
        <v>45</v>
      </c>
      <c r="D56">
        <v>141.47210000000001</v>
      </c>
      <c r="E56">
        <f t="shared" si="10"/>
        <v>274.999126864</v>
      </c>
      <c r="F56">
        <f t="shared" si="2"/>
        <v>3657.6444769568398</v>
      </c>
      <c r="G56" s="7">
        <v>12000</v>
      </c>
      <c r="H56" s="11">
        <v>356</v>
      </c>
      <c r="I56" s="19">
        <v>367</v>
      </c>
      <c r="J56" s="11">
        <f t="shared" si="3"/>
        <v>368</v>
      </c>
      <c r="K56" s="11">
        <v>356</v>
      </c>
      <c r="L56" s="11">
        <v>344</v>
      </c>
      <c r="M56">
        <v>2100</v>
      </c>
      <c r="P56">
        <f t="shared" si="4"/>
        <v>3657.6000000000004</v>
      </c>
      <c r="Q56">
        <f t="shared" si="5"/>
        <v>183.14264548522513</v>
      </c>
      <c r="R56">
        <f t="shared" si="6"/>
        <v>188.80154745246523</v>
      </c>
      <c r="S56">
        <f t="shared" si="7"/>
        <v>189.31599308585069</v>
      </c>
      <c r="T56">
        <f t="shared" si="8"/>
        <v>183.14264548522513</v>
      </c>
      <c r="U56">
        <f t="shared" si="9"/>
        <v>176.96929788459954</v>
      </c>
      <c r="V56">
        <v>2100</v>
      </c>
    </row>
    <row r="57" spans="2:22" x14ac:dyDescent="0.3">
      <c r="B57" t="s">
        <v>211</v>
      </c>
      <c r="D57">
        <v>87.455479999999994</v>
      </c>
      <c r="E57">
        <f t="shared" si="10"/>
        <v>169.99946024319999</v>
      </c>
      <c r="F57">
        <f t="shared" si="2"/>
        <v>762.00926603267487</v>
      </c>
      <c r="G57">
        <v>2500</v>
      </c>
      <c r="H57" s="11">
        <v>180</v>
      </c>
      <c r="I57" s="19">
        <v>182</v>
      </c>
      <c r="J57" s="11">
        <f t="shared" si="3"/>
        <v>183</v>
      </c>
      <c r="K57" s="11">
        <v>170</v>
      </c>
      <c r="L57" s="11">
        <v>175</v>
      </c>
      <c r="M57">
        <v>2100</v>
      </c>
      <c r="P57">
        <f t="shared" si="4"/>
        <v>762</v>
      </c>
      <c r="Q57">
        <f t="shared" si="5"/>
        <v>92.600214009383492</v>
      </c>
      <c r="R57">
        <f t="shared" si="6"/>
        <v>93.629105276154419</v>
      </c>
      <c r="S57">
        <f t="shared" si="7"/>
        <v>94.143550909539883</v>
      </c>
      <c r="T57">
        <f t="shared" si="8"/>
        <v>87.455757675528844</v>
      </c>
      <c r="U57">
        <f t="shared" si="9"/>
        <v>90.027985842456175</v>
      </c>
      <c r="V57">
        <v>2100</v>
      </c>
    </row>
    <row r="58" spans="2:22" x14ac:dyDescent="0.3">
      <c r="B58" t="s">
        <v>102</v>
      </c>
      <c r="D58">
        <v>128.61099999999999</v>
      </c>
      <c r="E58">
        <f t="shared" si="10"/>
        <v>249.99920623999998</v>
      </c>
      <c r="F58">
        <f t="shared" si="2"/>
        <v>1478.2979761033894</v>
      </c>
      <c r="G58" s="7">
        <v>4850</v>
      </c>
      <c r="H58" s="11">
        <v>250</v>
      </c>
      <c r="I58" s="19">
        <v>253</v>
      </c>
      <c r="J58" s="11">
        <f t="shared" si="3"/>
        <v>254</v>
      </c>
      <c r="K58" s="11">
        <v>250</v>
      </c>
      <c r="L58" s="11">
        <v>250</v>
      </c>
      <c r="M58">
        <v>1800</v>
      </c>
      <c r="P58">
        <f t="shared" si="4"/>
        <v>1478.28</v>
      </c>
      <c r="Q58">
        <f t="shared" si="5"/>
        <v>128.61140834636595</v>
      </c>
      <c r="R58">
        <f t="shared" si="6"/>
        <v>130.15474524652234</v>
      </c>
      <c r="S58">
        <f t="shared" si="7"/>
        <v>130.6691908799078</v>
      </c>
      <c r="T58">
        <f t="shared" si="8"/>
        <v>128.61140834636595</v>
      </c>
      <c r="U58">
        <f t="shared" si="9"/>
        <v>128.61140834636595</v>
      </c>
      <c r="V58">
        <v>1800</v>
      </c>
    </row>
    <row r="59" spans="2:22" x14ac:dyDescent="0.3">
      <c r="B59" t="s">
        <v>112</v>
      </c>
      <c r="D59">
        <v>154.33320000000001</v>
      </c>
      <c r="E59">
        <f t="shared" si="10"/>
        <v>299.99904748800003</v>
      </c>
      <c r="F59">
        <f t="shared" si="2"/>
        <v>1965.9839063643012</v>
      </c>
      <c r="G59" s="7">
        <v>6450</v>
      </c>
      <c r="H59" s="11">
        <v>273</v>
      </c>
      <c r="I59" s="19">
        <v>272</v>
      </c>
      <c r="J59" s="11">
        <f t="shared" si="3"/>
        <v>273</v>
      </c>
      <c r="K59" s="11">
        <v>275</v>
      </c>
      <c r="L59" s="11">
        <v>274</v>
      </c>
      <c r="M59">
        <v>2000</v>
      </c>
      <c r="P59">
        <f t="shared" si="4"/>
        <v>1965.96</v>
      </c>
      <c r="Q59">
        <f t="shared" si="5"/>
        <v>140.44365791423164</v>
      </c>
      <c r="R59">
        <f t="shared" si="6"/>
        <v>139.92921228084617</v>
      </c>
      <c r="S59">
        <f t="shared" si="7"/>
        <v>140.44365791423164</v>
      </c>
      <c r="T59">
        <f t="shared" si="8"/>
        <v>141.47254918100256</v>
      </c>
      <c r="U59">
        <f t="shared" si="9"/>
        <v>140.9581035476171</v>
      </c>
      <c r="V59">
        <v>2000</v>
      </c>
    </row>
    <row r="60" spans="2:22" x14ac:dyDescent="0.3">
      <c r="B60" t="s">
        <v>113</v>
      </c>
      <c r="D60">
        <v>190.34428</v>
      </c>
      <c r="E60">
        <f t="shared" si="10"/>
        <v>369.9988252352</v>
      </c>
      <c r="F60">
        <f t="shared" si="2"/>
        <v>3459.522067788344</v>
      </c>
      <c r="G60" s="7">
        <v>11350</v>
      </c>
      <c r="H60" s="11">
        <v>320</v>
      </c>
      <c r="I60" s="19">
        <v>300</v>
      </c>
      <c r="J60" s="11">
        <f t="shared" si="3"/>
        <v>301</v>
      </c>
      <c r="K60" s="11">
        <v>320</v>
      </c>
      <c r="L60" s="11">
        <v>320</v>
      </c>
      <c r="M60">
        <v>2200</v>
      </c>
      <c r="P60">
        <f t="shared" si="4"/>
        <v>3459.48</v>
      </c>
      <c r="Q60">
        <f t="shared" si="5"/>
        <v>164.62260268334842</v>
      </c>
      <c r="R60">
        <f t="shared" si="6"/>
        <v>154.33369001563915</v>
      </c>
      <c r="S60">
        <f t="shared" si="7"/>
        <v>154.84813564902461</v>
      </c>
      <c r="T60">
        <f t="shared" si="8"/>
        <v>164.62260268334842</v>
      </c>
      <c r="U60">
        <f t="shared" si="9"/>
        <v>164.62260268334842</v>
      </c>
      <c r="V60">
        <v>2200</v>
      </c>
    </row>
    <row r="61" spans="2:22" x14ac:dyDescent="0.3">
      <c r="B61" t="s">
        <v>66</v>
      </c>
      <c r="D61">
        <v>216.06648000000001</v>
      </c>
      <c r="E61">
        <f t="shared" si="10"/>
        <v>419.99866648320005</v>
      </c>
      <c r="F61">
        <f t="shared" si="2"/>
        <v>6621.8605218239454</v>
      </c>
      <c r="G61" s="7">
        <v>21725</v>
      </c>
      <c r="H61" s="11">
        <v>412</v>
      </c>
      <c r="I61" s="19">
        <v>413</v>
      </c>
      <c r="J61" s="11">
        <f t="shared" si="3"/>
        <v>414</v>
      </c>
      <c r="K61" s="11">
        <v>412</v>
      </c>
      <c r="L61" s="11">
        <v>392</v>
      </c>
      <c r="M61">
        <v>2200</v>
      </c>
      <c r="P61">
        <f t="shared" si="4"/>
        <v>6621.7800000000007</v>
      </c>
      <c r="Q61">
        <f t="shared" si="5"/>
        <v>211.95160095481108</v>
      </c>
      <c r="R61">
        <f t="shared" si="6"/>
        <v>212.46604658819655</v>
      </c>
      <c r="S61">
        <f t="shared" si="7"/>
        <v>212.98049222158201</v>
      </c>
      <c r="T61">
        <f t="shared" si="8"/>
        <v>211.95160095481108</v>
      </c>
      <c r="U61">
        <f t="shared" si="9"/>
        <v>201.66268828710182</v>
      </c>
      <c r="V61">
        <v>2200</v>
      </c>
    </row>
    <row r="62" spans="2:22" x14ac:dyDescent="0.3">
      <c r="B62" t="s">
        <v>65</v>
      </c>
      <c r="D62">
        <v>185.19983999999999</v>
      </c>
      <c r="E62">
        <f t="shared" si="10"/>
        <v>359.99885698560001</v>
      </c>
      <c r="F62">
        <f t="shared" si="2"/>
        <v>3459.522067788344</v>
      </c>
      <c r="G62" s="7">
        <v>11350</v>
      </c>
      <c r="H62" s="11">
        <v>320</v>
      </c>
      <c r="I62" s="19">
        <v>300</v>
      </c>
      <c r="J62" s="11">
        <f t="shared" si="3"/>
        <v>301</v>
      </c>
      <c r="K62" s="11">
        <v>320</v>
      </c>
      <c r="L62" s="11">
        <v>294</v>
      </c>
      <c r="M62">
        <v>2200</v>
      </c>
      <c r="P62">
        <f t="shared" si="4"/>
        <v>3459.48</v>
      </c>
      <c r="Q62">
        <f t="shared" si="5"/>
        <v>164.62260268334842</v>
      </c>
      <c r="R62">
        <f t="shared" si="6"/>
        <v>154.33369001563915</v>
      </c>
      <c r="S62">
        <f t="shared" si="7"/>
        <v>154.84813564902461</v>
      </c>
      <c r="T62">
        <f t="shared" si="8"/>
        <v>164.62260268334842</v>
      </c>
      <c r="U62">
        <f t="shared" si="9"/>
        <v>151.24701621532637</v>
      </c>
      <c r="V62">
        <v>2200</v>
      </c>
    </row>
    <row r="63" spans="2:22" x14ac:dyDescent="0.3">
      <c r="B63" t="s">
        <v>67</v>
      </c>
      <c r="D63">
        <v>216.06648000000001</v>
      </c>
      <c r="E63">
        <f t="shared" si="10"/>
        <v>419.99866648320005</v>
      </c>
      <c r="F63">
        <f t="shared" si="2"/>
        <v>6621.8605218239454</v>
      </c>
      <c r="G63" s="7">
        <v>21725</v>
      </c>
      <c r="H63" s="11">
        <v>412</v>
      </c>
      <c r="I63" s="19">
        <v>413</v>
      </c>
      <c r="J63" s="11">
        <f t="shared" si="3"/>
        <v>414</v>
      </c>
      <c r="K63" s="11">
        <v>412</v>
      </c>
      <c r="L63" s="11">
        <v>389</v>
      </c>
      <c r="M63">
        <v>2200</v>
      </c>
      <c r="P63">
        <f t="shared" si="4"/>
        <v>6621.7800000000007</v>
      </c>
      <c r="Q63">
        <f t="shared" si="5"/>
        <v>211.95160095481108</v>
      </c>
      <c r="R63">
        <f t="shared" si="6"/>
        <v>212.46604658819655</v>
      </c>
      <c r="S63">
        <f t="shared" si="7"/>
        <v>212.98049222158201</v>
      </c>
      <c r="T63">
        <f t="shared" si="8"/>
        <v>211.95160095481108</v>
      </c>
      <c r="U63">
        <f t="shared" si="9"/>
        <v>200.11935138694543</v>
      </c>
      <c r="V63">
        <v>2200</v>
      </c>
    </row>
    <row r="64" spans="2:22" x14ac:dyDescent="0.3">
      <c r="B64" t="s">
        <v>46</v>
      </c>
      <c r="D64">
        <v>128.61099999999999</v>
      </c>
      <c r="E64">
        <f t="shared" si="10"/>
        <v>249.99920623999998</v>
      </c>
      <c r="F64">
        <f t="shared" si="2"/>
        <v>1965.9839063643012</v>
      </c>
      <c r="G64" s="7">
        <v>6450</v>
      </c>
      <c r="H64" s="11">
        <v>272</v>
      </c>
      <c r="I64" s="19">
        <v>272</v>
      </c>
      <c r="J64" s="11">
        <f t="shared" si="3"/>
        <v>273</v>
      </c>
      <c r="K64" s="11">
        <v>274</v>
      </c>
      <c r="L64" s="11">
        <v>275</v>
      </c>
      <c r="M64">
        <v>1800</v>
      </c>
      <c r="P64">
        <f t="shared" si="4"/>
        <v>1965.96</v>
      </c>
      <c r="Q64">
        <f t="shared" si="5"/>
        <v>139.92921228084617</v>
      </c>
      <c r="R64">
        <f t="shared" si="6"/>
        <v>139.92921228084617</v>
      </c>
      <c r="S64">
        <f t="shared" si="7"/>
        <v>140.44365791423164</v>
      </c>
      <c r="T64">
        <f t="shared" si="8"/>
        <v>140.9581035476171</v>
      </c>
      <c r="U64">
        <f t="shared" si="9"/>
        <v>141.47254918100256</v>
      </c>
      <c r="V64">
        <v>1800</v>
      </c>
    </row>
    <row r="65" spans="2:22" x14ac:dyDescent="0.3">
      <c r="B65" t="s">
        <v>100</v>
      </c>
      <c r="D65">
        <v>154.33320000000001</v>
      </c>
      <c r="E65">
        <f t="shared" si="10"/>
        <v>299.99904748800003</v>
      </c>
      <c r="F65">
        <f t="shared" si="2"/>
        <v>3459.522067788344</v>
      </c>
      <c r="G65" s="7">
        <v>11350</v>
      </c>
      <c r="H65" s="11">
        <v>320</v>
      </c>
      <c r="I65" s="19">
        <v>300</v>
      </c>
      <c r="J65" s="11">
        <f t="shared" si="3"/>
        <v>301</v>
      </c>
      <c r="K65" s="11">
        <v>320</v>
      </c>
      <c r="L65" s="11">
        <v>325</v>
      </c>
      <c r="M65">
        <v>2000</v>
      </c>
      <c r="P65">
        <f t="shared" si="4"/>
        <v>3459.48</v>
      </c>
      <c r="Q65">
        <f t="shared" si="5"/>
        <v>164.62260268334842</v>
      </c>
      <c r="R65">
        <f t="shared" si="6"/>
        <v>154.33369001563915</v>
      </c>
      <c r="S65">
        <f t="shared" si="7"/>
        <v>154.84813564902461</v>
      </c>
      <c r="T65">
        <f t="shared" si="8"/>
        <v>164.62260268334842</v>
      </c>
      <c r="U65">
        <f t="shared" si="9"/>
        <v>167.19483085027574</v>
      </c>
      <c r="V65">
        <v>2000</v>
      </c>
    </row>
    <row r="66" spans="2:22" x14ac:dyDescent="0.3">
      <c r="B66" t="s">
        <v>101</v>
      </c>
      <c r="D66">
        <v>180.05539999999999</v>
      </c>
      <c r="E66">
        <f t="shared" ref="E66:E83" si="11">D66*1.94384</f>
        <v>349.99888873599997</v>
      </c>
      <c r="F66">
        <f t="shared" si="2"/>
        <v>4572.0555961960499</v>
      </c>
      <c r="G66" s="7">
        <v>15000</v>
      </c>
      <c r="H66" s="11">
        <v>371</v>
      </c>
      <c r="I66" s="19">
        <v>380</v>
      </c>
      <c r="J66" s="11">
        <f t="shared" si="3"/>
        <v>381</v>
      </c>
      <c r="K66" s="11">
        <v>370</v>
      </c>
      <c r="L66" s="11">
        <v>360</v>
      </c>
      <c r="M66">
        <v>2200</v>
      </c>
      <c r="P66">
        <f t="shared" si="4"/>
        <v>4572</v>
      </c>
      <c r="Q66">
        <f t="shared" si="5"/>
        <v>190.85932998600708</v>
      </c>
      <c r="R66">
        <f t="shared" si="6"/>
        <v>195.48934068647625</v>
      </c>
      <c r="S66">
        <f t="shared" si="7"/>
        <v>196.00378631986172</v>
      </c>
      <c r="T66">
        <f t="shared" si="8"/>
        <v>190.34488435262162</v>
      </c>
      <c r="U66">
        <f t="shared" si="9"/>
        <v>185.20042801876698</v>
      </c>
      <c r="V66">
        <v>2200</v>
      </c>
    </row>
    <row r="67" spans="2:22" x14ac:dyDescent="0.3">
      <c r="B67" t="s">
        <v>60</v>
      </c>
      <c r="D67">
        <v>216.06648000000001</v>
      </c>
      <c r="E67">
        <f t="shared" si="11"/>
        <v>419.99866648320005</v>
      </c>
      <c r="F67">
        <f t="shared" ref="F67:F83" si="12">G67/3.2808</f>
        <v>5486.4667154352592</v>
      </c>
      <c r="G67" s="7">
        <v>18000</v>
      </c>
      <c r="H67" s="11">
        <v>388</v>
      </c>
      <c r="I67" s="19">
        <v>400</v>
      </c>
      <c r="J67" s="11">
        <f t="shared" ref="J67:J83" si="13">I67+1</f>
        <v>401</v>
      </c>
      <c r="K67" s="11">
        <v>388</v>
      </c>
      <c r="L67" s="11">
        <v>376</v>
      </c>
      <c r="M67">
        <v>2200</v>
      </c>
      <c r="P67">
        <f t="shared" ref="P67:P83" si="14">G67*0.3048</f>
        <v>5486.4000000000005</v>
      </c>
      <c r="Q67">
        <f t="shared" ref="Q67:Q83" si="15">H67/1.94384</f>
        <v>199.60490575355996</v>
      </c>
      <c r="R67">
        <f t="shared" ref="R67:R83" si="16">I67/1.94384</f>
        <v>205.77825335418552</v>
      </c>
      <c r="S67">
        <f t="shared" ref="S67:S83" si="17">J67/1.94384</f>
        <v>206.29269898757099</v>
      </c>
      <c r="T67">
        <f t="shared" ref="T67:T83" si="18">K67/1.94384</f>
        <v>199.60490575355996</v>
      </c>
      <c r="U67">
        <f t="shared" ref="U67:U83" si="19">L67/1.94384</f>
        <v>193.4315581529344</v>
      </c>
      <c r="V67">
        <v>2200</v>
      </c>
    </row>
    <row r="68" spans="2:22" x14ac:dyDescent="0.3">
      <c r="B68" t="s">
        <v>61</v>
      </c>
      <c r="D68">
        <v>226.35535999999999</v>
      </c>
      <c r="E68">
        <f t="shared" si="11"/>
        <v>439.99860298239997</v>
      </c>
      <c r="F68">
        <f t="shared" si="12"/>
        <v>6705.6815410875397</v>
      </c>
      <c r="G68" s="7">
        <v>22000</v>
      </c>
      <c r="H68" s="11">
        <v>412</v>
      </c>
      <c r="I68" s="19">
        <v>425</v>
      </c>
      <c r="J68" s="11">
        <f t="shared" si="13"/>
        <v>426</v>
      </c>
      <c r="K68" s="11">
        <v>412</v>
      </c>
      <c r="L68" s="11">
        <v>399</v>
      </c>
      <c r="M68">
        <v>2200</v>
      </c>
      <c r="P68">
        <f t="shared" si="14"/>
        <v>6705.6</v>
      </c>
      <c r="Q68">
        <f t="shared" si="15"/>
        <v>211.95160095481108</v>
      </c>
      <c r="R68">
        <f t="shared" si="16"/>
        <v>218.63939418882214</v>
      </c>
      <c r="S68">
        <f t="shared" si="17"/>
        <v>219.1538398222076</v>
      </c>
      <c r="T68">
        <f t="shared" si="18"/>
        <v>211.95160095481108</v>
      </c>
      <c r="U68">
        <f t="shared" si="19"/>
        <v>205.26380772080006</v>
      </c>
      <c r="V68">
        <v>2200</v>
      </c>
    </row>
    <row r="69" spans="2:22" x14ac:dyDescent="0.3">
      <c r="B69" t="s">
        <v>108</v>
      </c>
      <c r="D69">
        <v>118.32212</v>
      </c>
      <c r="E69">
        <f t="shared" si="11"/>
        <v>229.9992697408</v>
      </c>
      <c r="F69">
        <f t="shared" si="12"/>
        <v>1478.2979761033894</v>
      </c>
      <c r="G69" s="7">
        <v>4850</v>
      </c>
      <c r="H69" s="11">
        <v>250</v>
      </c>
      <c r="I69" s="19">
        <v>253</v>
      </c>
      <c r="J69" s="11">
        <f t="shared" si="13"/>
        <v>254</v>
      </c>
      <c r="K69" s="11">
        <v>250</v>
      </c>
      <c r="L69" s="11">
        <v>250</v>
      </c>
      <c r="M69">
        <v>1800</v>
      </c>
      <c r="P69">
        <f t="shared" si="14"/>
        <v>1478.28</v>
      </c>
      <c r="Q69">
        <f t="shared" si="15"/>
        <v>128.61140834636595</v>
      </c>
      <c r="R69">
        <f t="shared" si="16"/>
        <v>130.15474524652234</v>
      </c>
      <c r="S69">
        <f t="shared" si="17"/>
        <v>130.6691908799078</v>
      </c>
      <c r="T69">
        <f t="shared" si="18"/>
        <v>128.61140834636595</v>
      </c>
      <c r="U69">
        <f t="shared" si="19"/>
        <v>128.61140834636595</v>
      </c>
      <c r="V69">
        <v>1800</v>
      </c>
    </row>
    <row r="70" spans="2:22" x14ac:dyDescent="0.3">
      <c r="B70" t="s">
        <v>107</v>
      </c>
      <c r="D70">
        <v>154.33320000000001</v>
      </c>
      <c r="E70">
        <f t="shared" si="11"/>
        <v>299.99904748800003</v>
      </c>
      <c r="F70">
        <f t="shared" si="12"/>
        <v>1965.9839063643012</v>
      </c>
      <c r="G70" s="7">
        <v>6450</v>
      </c>
      <c r="H70" s="11">
        <v>275</v>
      </c>
      <c r="I70" s="19">
        <v>272</v>
      </c>
      <c r="J70" s="11">
        <f t="shared" si="13"/>
        <v>273</v>
      </c>
      <c r="K70" s="11">
        <v>275</v>
      </c>
      <c r="L70" s="11">
        <v>274</v>
      </c>
      <c r="M70">
        <v>2000</v>
      </c>
      <c r="P70">
        <f t="shared" si="14"/>
        <v>1965.96</v>
      </c>
      <c r="Q70">
        <f t="shared" si="15"/>
        <v>141.47254918100256</v>
      </c>
      <c r="R70">
        <f t="shared" si="16"/>
        <v>139.92921228084617</v>
      </c>
      <c r="S70">
        <f t="shared" si="17"/>
        <v>140.44365791423164</v>
      </c>
      <c r="T70">
        <f t="shared" si="18"/>
        <v>141.47254918100256</v>
      </c>
      <c r="U70">
        <f t="shared" si="19"/>
        <v>140.9581035476171</v>
      </c>
      <c r="V70">
        <v>2000</v>
      </c>
    </row>
    <row r="71" spans="2:22" x14ac:dyDescent="0.3">
      <c r="B71" t="s">
        <v>110</v>
      </c>
      <c r="D71">
        <v>154.33320000000001</v>
      </c>
      <c r="E71">
        <f t="shared" si="11"/>
        <v>299.99904748800003</v>
      </c>
      <c r="F71">
        <f t="shared" si="12"/>
        <v>3459.522067788344</v>
      </c>
      <c r="G71" s="7">
        <v>11350</v>
      </c>
      <c r="H71" s="11">
        <v>320</v>
      </c>
      <c r="I71" s="19">
        <v>300</v>
      </c>
      <c r="J71" s="11">
        <f t="shared" si="13"/>
        <v>301</v>
      </c>
      <c r="K71" s="11">
        <v>320</v>
      </c>
      <c r="L71" s="11">
        <v>320</v>
      </c>
      <c r="M71">
        <v>2200</v>
      </c>
      <c r="P71">
        <f t="shared" si="14"/>
        <v>3459.48</v>
      </c>
      <c r="Q71">
        <f t="shared" si="15"/>
        <v>164.62260268334842</v>
      </c>
      <c r="R71">
        <f t="shared" si="16"/>
        <v>154.33369001563915</v>
      </c>
      <c r="S71">
        <f t="shared" si="17"/>
        <v>154.84813564902461</v>
      </c>
      <c r="T71">
        <f t="shared" si="18"/>
        <v>164.62260268334842</v>
      </c>
      <c r="U71">
        <f t="shared" si="19"/>
        <v>164.62260268334842</v>
      </c>
      <c r="V71">
        <v>2200</v>
      </c>
    </row>
    <row r="72" spans="2:22" x14ac:dyDescent="0.3">
      <c r="B72" t="s">
        <v>103</v>
      </c>
      <c r="D72">
        <v>190.34428</v>
      </c>
      <c r="E72">
        <f t="shared" si="11"/>
        <v>369.9988252352</v>
      </c>
      <c r="F72">
        <f t="shared" si="12"/>
        <v>4876.8593026091194</v>
      </c>
      <c r="G72" s="7">
        <v>16000</v>
      </c>
      <c r="H72" s="11">
        <v>377</v>
      </c>
      <c r="I72" s="19">
        <v>389</v>
      </c>
      <c r="J72" s="11">
        <f t="shared" si="13"/>
        <v>390</v>
      </c>
      <c r="K72" s="11">
        <v>377</v>
      </c>
      <c r="L72" s="11">
        <v>365</v>
      </c>
      <c r="M72">
        <v>2200</v>
      </c>
      <c r="P72">
        <f t="shared" si="14"/>
        <v>4876.8</v>
      </c>
      <c r="Q72">
        <f t="shared" si="15"/>
        <v>193.94600378631986</v>
      </c>
      <c r="R72">
        <f t="shared" si="16"/>
        <v>200.11935138694543</v>
      </c>
      <c r="S72">
        <f t="shared" si="17"/>
        <v>200.63379702033089</v>
      </c>
      <c r="T72">
        <f t="shared" si="18"/>
        <v>193.94600378631986</v>
      </c>
      <c r="U72">
        <f t="shared" si="19"/>
        <v>187.7726561856943</v>
      </c>
      <c r="V72">
        <v>2200</v>
      </c>
    </row>
    <row r="73" spans="2:22" x14ac:dyDescent="0.3">
      <c r="B73" t="s">
        <v>52</v>
      </c>
      <c r="D73">
        <v>205.77760000000001</v>
      </c>
      <c r="E73">
        <f t="shared" si="11"/>
        <v>399.99872998400002</v>
      </c>
      <c r="F73">
        <f t="shared" si="12"/>
        <v>6705.6815410875397</v>
      </c>
      <c r="G73" s="7">
        <v>22000</v>
      </c>
      <c r="H73" s="11">
        <v>412</v>
      </c>
      <c r="I73" s="19">
        <v>425</v>
      </c>
      <c r="J73" s="11">
        <f t="shared" si="13"/>
        <v>426</v>
      </c>
      <c r="K73" s="11">
        <v>412</v>
      </c>
      <c r="L73" s="11">
        <v>399</v>
      </c>
      <c r="M73">
        <v>2200</v>
      </c>
      <c r="P73">
        <f t="shared" si="14"/>
        <v>6705.6</v>
      </c>
      <c r="Q73">
        <f t="shared" si="15"/>
        <v>211.95160095481108</v>
      </c>
      <c r="R73">
        <f t="shared" si="16"/>
        <v>218.63939418882214</v>
      </c>
      <c r="S73">
        <f t="shared" si="17"/>
        <v>219.1538398222076</v>
      </c>
      <c r="T73">
        <f t="shared" si="18"/>
        <v>211.95160095481108</v>
      </c>
      <c r="U73">
        <f t="shared" si="19"/>
        <v>205.26380772080006</v>
      </c>
      <c r="V73">
        <v>2200</v>
      </c>
    </row>
    <row r="74" spans="2:22" x14ac:dyDescent="0.3">
      <c r="B74" t="s">
        <v>55</v>
      </c>
      <c r="D74">
        <v>216.06648000000001</v>
      </c>
      <c r="E74">
        <f t="shared" si="11"/>
        <v>419.99866648320005</v>
      </c>
      <c r="F74">
        <f t="shared" si="12"/>
        <v>7924.8963667398193</v>
      </c>
      <c r="G74" s="7">
        <v>26000</v>
      </c>
      <c r="H74" s="11">
        <v>438</v>
      </c>
      <c r="I74" s="19">
        <v>452</v>
      </c>
      <c r="J74" s="11">
        <f t="shared" si="13"/>
        <v>453</v>
      </c>
      <c r="K74" s="11">
        <v>438</v>
      </c>
      <c r="L74" s="11">
        <v>424</v>
      </c>
      <c r="M74">
        <v>2200</v>
      </c>
      <c r="P74">
        <f t="shared" si="14"/>
        <v>7924.8</v>
      </c>
      <c r="Q74">
        <f t="shared" si="15"/>
        <v>225.32718742283316</v>
      </c>
      <c r="R74">
        <f t="shared" si="16"/>
        <v>232.52942629022965</v>
      </c>
      <c r="S74">
        <f t="shared" si="17"/>
        <v>233.04387192361511</v>
      </c>
      <c r="T74">
        <f t="shared" si="18"/>
        <v>225.32718742283316</v>
      </c>
      <c r="U74">
        <f t="shared" si="19"/>
        <v>218.12494855543667</v>
      </c>
      <c r="V74">
        <v>2200</v>
      </c>
    </row>
    <row r="75" spans="2:22" x14ac:dyDescent="0.3">
      <c r="B75" t="s">
        <v>51</v>
      </c>
      <c r="D75">
        <v>216.06648000000001</v>
      </c>
      <c r="E75">
        <f t="shared" si="11"/>
        <v>419.99866648320005</v>
      </c>
      <c r="F75">
        <f t="shared" si="12"/>
        <v>7924.8963667398193</v>
      </c>
      <c r="G75" s="7">
        <v>26000</v>
      </c>
      <c r="H75" s="11">
        <v>438</v>
      </c>
      <c r="I75" s="19">
        <v>452</v>
      </c>
      <c r="J75" s="11">
        <f t="shared" si="13"/>
        <v>453</v>
      </c>
      <c r="K75" s="11">
        <v>438</v>
      </c>
      <c r="L75" s="11">
        <v>424</v>
      </c>
      <c r="M75">
        <v>2200</v>
      </c>
      <c r="P75">
        <f t="shared" si="14"/>
        <v>7924.8</v>
      </c>
      <c r="Q75">
        <f t="shared" si="15"/>
        <v>225.32718742283316</v>
      </c>
      <c r="R75">
        <f t="shared" si="16"/>
        <v>232.52942629022965</v>
      </c>
      <c r="S75">
        <f t="shared" si="17"/>
        <v>233.04387192361511</v>
      </c>
      <c r="T75">
        <f t="shared" si="18"/>
        <v>225.32718742283316</v>
      </c>
      <c r="U75">
        <f t="shared" si="19"/>
        <v>218.12494855543667</v>
      </c>
      <c r="V75">
        <v>2200</v>
      </c>
    </row>
    <row r="76" spans="2:22" x14ac:dyDescent="0.3">
      <c r="B76" t="s">
        <v>44</v>
      </c>
      <c r="D76">
        <v>205.77760000000001</v>
      </c>
      <c r="E76">
        <f t="shared" si="11"/>
        <v>399.99872998400002</v>
      </c>
      <c r="F76">
        <f t="shared" si="12"/>
        <v>6705.6815410875397</v>
      </c>
      <c r="G76" s="7">
        <v>22000</v>
      </c>
      <c r="H76" s="11">
        <v>412</v>
      </c>
      <c r="I76" s="19">
        <v>425</v>
      </c>
      <c r="J76" s="11">
        <f t="shared" si="13"/>
        <v>426</v>
      </c>
      <c r="K76" s="11">
        <v>412</v>
      </c>
      <c r="L76" s="11">
        <v>399</v>
      </c>
      <c r="M76">
        <v>2000</v>
      </c>
      <c r="P76">
        <f t="shared" si="14"/>
        <v>6705.6</v>
      </c>
      <c r="Q76">
        <f t="shared" si="15"/>
        <v>211.95160095481108</v>
      </c>
      <c r="R76">
        <f t="shared" si="16"/>
        <v>218.63939418882214</v>
      </c>
      <c r="S76">
        <f t="shared" si="17"/>
        <v>219.1538398222076</v>
      </c>
      <c r="T76">
        <f t="shared" si="18"/>
        <v>211.95160095481108</v>
      </c>
      <c r="U76">
        <f t="shared" si="19"/>
        <v>205.26380772080006</v>
      </c>
      <c r="V76">
        <v>2000</v>
      </c>
    </row>
    <row r="77" spans="2:22" x14ac:dyDescent="0.3">
      <c r="B77" t="s">
        <v>57</v>
      </c>
      <c r="D77">
        <v>216.06648000000001</v>
      </c>
      <c r="E77">
        <f t="shared" si="11"/>
        <v>419.99866648320005</v>
      </c>
      <c r="F77">
        <f t="shared" si="12"/>
        <v>7924.8963667398193</v>
      </c>
      <c r="G77" s="7">
        <v>26000</v>
      </c>
      <c r="H77" s="11">
        <v>438</v>
      </c>
      <c r="I77" s="19">
        <v>452</v>
      </c>
      <c r="J77" s="11">
        <f t="shared" si="13"/>
        <v>453</v>
      </c>
      <c r="K77" s="11">
        <v>438</v>
      </c>
      <c r="L77" s="11">
        <v>424</v>
      </c>
      <c r="M77">
        <v>2200</v>
      </c>
      <c r="P77">
        <f t="shared" si="14"/>
        <v>7924.8</v>
      </c>
      <c r="Q77">
        <f t="shared" si="15"/>
        <v>225.32718742283316</v>
      </c>
      <c r="R77">
        <f t="shared" si="16"/>
        <v>232.52942629022965</v>
      </c>
      <c r="S77">
        <f t="shared" si="17"/>
        <v>233.04387192361511</v>
      </c>
      <c r="T77">
        <f t="shared" si="18"/>
        <v>225.32718742283316</v>
      </c>
      <c r="U77">
        <f t="shared" si="19"/>
        <v>218.12494855543667</v>
      </c>
      <c r="V77">
        <v>2200</v>
      </c>
    </row>
    <row r="78" spans="2:22" x14ac:dyDescent="0.3">
      <c r="B78" t="s">
        <v>58</v>
      </c>
      <c r="D78">
        <v>216.06648000000001</v>
      </c>
      <c r="E78">
        <f t="shared" si="11"/>
        <v>419.99866648320005</v>
      </c>
      <c r="F78">
        <f t="shared" si="12"/>
        <v>7924.8963667398193</v>
      </c>
      <c r="G78" s="7">
        <v>26000</v>
      </c>
      <c r="H78" s="11">
        <v>438</v>
      </c>
      <c r="I78" s="19">
        <v>452</v>
      </c>
      <c r="J78" s="11">
        <f t="shared" si="13"/>
        <v>453</v>
      </c>
      <c r="K78" s="11">
        <v>438</v>
      </c>
      <c r="L78" s="11">
        <v>424</v>
      </c>
      <c r="M78">
        <v>2200</v>
      </c>
      <c r="P78">
        <f t="shared" si="14"/>
        <v>7924.8</v>
      </c>
      <c r="Q78">
        <f t="shared" si="15"/>
        <v>225.32718742283316</v>
      </c>
      <c r="R78">
        <f t="shared" si="16"/>
        <v>232.52942629022965</v>
      </c>
      <c r="S78">
        <f t="shared" si="17"/>
        <v>233.04387192361511</v>
      </c>
      <c r="T78">
        <f t="shared" si="18"/>
        <v>225.32718742283316</v>
      </c>
      <c r="U78">
        <f t="shared" si="19"/>
        <v>218.12494855543667</v>
      </c>
      <c r="V78">
        <v>2200</v>
      </c>
    </row>
    <row r="79" spans="2:22" x14ac:dyDescent="0.3">
      <c r="B79" t="s">
        <v>52</v>
      </c>
      <c r="D79">
        <v>190.34428</v>
      </c>
      <c r="E79">
        <f t="shared" si="11"/>
        <v>369.9988252352</v>
      </c>
      <c r="F79">
        <f t="shared" si="12"/>
        <v>7010.4852475006091</v>
      </c>
      <c r="G79">
        <v>23000</v>
      </c>
      <c r="H79" s="11">
        <v>419</v>
      </c>
      <c r="I79" s="19">
        <v>430</v>
      </c>
      <c r="J79" s="11">
        <f t="shared" si="13"/>
        <v>431</v>
      </c>
      <c r="K79" s="11">
        <v>418</v>
      </c>
      <c r="L79" s="11">
        <v>405</v>
      </c>
      <c r="M79">
        <v>1800</v>
      </c>
      <c r="P79">
        <f t="shared" si="14"/>
        <v>7010.4000000000005</v>
      </c>
      <c r="Q79">
        <f t="shared" si="15"/>
        <v>215.55272038850933</v>
      </c>
      <c r="R79">
        <f t="shared" si="16"/>
        <v>221.21162235574945</v>
      </c>
      <c r="S79">
        <f t="shared" si="17"/>
        <v>221.72606798913492</v>
      </c>
      <c r="T79">
        <f t="shared" si="18"/>
        <v>215.03827475512387</v>
      </c>
      <c r="U79">
        <f t="shared" si="19"/>
        <v>208.35048152111284</v>
      </c>
      <c r="V79">
        <v>1800</v>
      </c>
    </row>
    <row r="80" spans="2:22" x14ac:dyDescent="0.3">
      <c r="B80" t="s">
        <v>56</v>
      </c>
      <c r="D80">
        <v>216.06648000000001</v>
      </c>
      <c r="E80">
        <f t="shared" si="11"/>
        <v>419.99866648320005</v>
      </c>
      <c r="F80">
        <f t="shared" si="12"/>
        <v>7924.8963667398193</v>
      </c>
      <c r="G80" s="7">
        <v>26000</v>
      </c>
      <c r="H80" s="11">
        <v>438</v>
      </c>
      <c r="I80" s="19">
        <v>452</v>
      </c>
      <c r="J80" s="11">
        <f t="shared" si="13"/>
        <v>453</v>
      </c>
      <c r="K80" s="11">
        <v>438</v>
      </c>
      <c r="L80" s="11">
        <v>424</v>
      </c>
      <c r="M80">
        <v>2200</v>
      </c>
      <c r="P80">
        <f t="shared" si="14"/>
        <v>7924.8</v>
      </c>
      <c r="Q80">
        <f t="shared" si="15"/>
        <v>225.32718742283316</v>
      </c>
      <c r="R80">
        <f t="shared" si="16"/>
        <v>232.52942629022965</v>
      </c>
      <c r="S80">
        <f t="shared" si="17"/>
        <v>233.04387192361511</v>
      </c>
      <c r="T80">
        <f t="shared" si="18"/>
        <v>225.32718742283316</v>
      </c>
      <c r="U80">
        <f t="shared" si="19"/>
        <v>218.12494855543667</v>
      </c>
      <c r="V80">
        <v>2200</v>
      </c>
    </row>
    <row r="81" spans="2:22" x14ac:dyDescent="0.3">
      <c r="B81" t="s">
        <v>105</v>
      </c>
      <c r="D81">
        <v>216.06648000000001</v>
      </c>
      <c r="E81">
        <f t="shared" si="11"/>
        <v>419.99866648320005</v>
      </c>
      <c r="F81">
        <f t="shared" si="12"/>
        <v>7924.8963667398193</v>
      </c>
      <c r="G81" s="7">
        <v>26000</v>
      </c>
      <c r="H81" s="11">
        <v>438</v>
      </c>
      <c r="I81" s="19">
        <v>452</v>
      </c>
      <c r="J81" s="11">
        <f t="shared" si="13"/>
        <v>453</v>
      </c>
      <c r="K81" s="11">
        <v>438</v>
      </c>
      <c r="L81" s="11">
        <v>424</v>
      </c>
      <c r="M81">
        <v>2200</v>
      </c>
      <c r="P81">
        <f t="shared" si="14"/>
        <v>7924.8</v>
      </c>
      <c r="Q81">
        <f t="shared" si="15"/>
        <v>225.32718742283316</v>
      </c>
      <c r="R81">
        <f t="shared" si="16"/>
        <v>232.52942629022965</v>
      </c>
      <c r="S81">
        <f t="shared" si="17"/>
        <v>233.04387192361511</v>
      </c>
      <c r="T81">
        <f t="shared" si="18"/>
        <v>225.32718742283316</v>
      </c>
      <c r="U81">
        <f t="shared" si="19"/>
        <v>218.12494855543667</v>
      </c>
      <c r="V81">
        <v>2200</v>
      </c>
    </row>
    <row r="82" spans="2:22" x14ac:dyDescent="0.3">
      <c r="B82" t="s">
        <v>49</v>
      </c>
      <c r="D82">
        <v>226.35535999999999</v>
      </c>
      <c r="E82">
        <f t="shared" si="11"/>
        <v>439.99860298239997</v>
      </c>
      <c r="F82">
        <f t="shared" si="12"/>
        <v>8534.5037795659591</v>
      </c>
      <c r="G82" s="7">
        <v>28000</v>
      </c>
      <c r="H82" s="11">
        <v>452</v>
      </c>
      <c r="I82" s="19">
        <v>451</v>
      </c>
      <c r="J82" s="11">
        <f t="shared" si="13"/>
        <v>452</v>
      </c>
      <c r="K82" s="11">
        <v>452</v>
      </c>
      <c r="L82" s="11">
        <v>438</v>
      </c>
      <c r="M82">
        <v>2200</v>
      </c>
      <c r="P82">
        <f t="shared" si="14"/>
        <v>8534.4</v>
      </c>
      <c r="Q82">
        <f t="shared" si="15"/>
        <v>232.52942629022965</v>
      </c>
      <c r="R82">
        <f t="shared" si="16"/>
        <v>232.01498065684419</v>
      </c>
      <c r="S82">
        <f t="shared" si="17"/>
        <v>232.52942629022965</v>
      </c>
      <c r="T82">
        <f t="shared" si="18"/>
        <v>232.52942629022965</v>
      </c>
      <c r="U82">
        <f t="shared" si="19"/>
        <v>225.32718742283316</v>
      </c>
      <c r="V82">
        <v>2200</v>
      </c>
    </row>
    <row r="83" spans="2:22" x14ac:dyDescent="0.3">
      <c r="B83" t="s">
        <v>50</v>
      </c>
      <c r="D83">
        <v>226.35535999999999</v>
      </c>
      <c r="E83">
        <f t="shared" si="11"/>
        <v>439.99860298239997</v>
      </c>
      <c r="F83">
        <f t="shared" si="12"/>
        <v>8534.5037795659591</v>
      </c>
      <c r="G83" s="7">
        <v>28000</v>
      </c>
      <c r="H83" s="11">
        <v>452</v>
      </c>
      <c r="I83" s="19">
        <v>451</v>
      </c>
      <c r="J83" s="11">
        <f t="shared" si="13"/>
        <v>452</v>
      </c>
      <c r="K83" s="11">
        <v>452</v>
      </c>
      <c r="L83" s="11">
        <v>438</v>
      </c>
      <c r="M83">
        <v>2200</v>
      </c>
      <c r="P83">
        <f t="shared" si="14"/>
        <v>8534.4</v>
      </c>
      <c r="Q83">
        <f t="shared" si="15"/>
        <v>232.52942629022965</v>
      </c>
      <c r="R83">
        <f t="shared" si="16"/>
        <v>232.01498065684419</v>
      </c>
      <c r="S83">
        <f t="shared" si="17"/>
        <v>232.52942629022965</v>
      </c>
      <c r="T83">
        <f t="shared" si="18"/>
        <v>232.52942629022965</v>
      </c>
      <c r="U83">
        <f t="shared" si="19"/>
        <v>225.32718742283316</v>
      </c>
      <c r="V83">
        <v>2200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F8A4-3A43-40F0-9068-9BA8730BA567}">
  <dimension ref="A2:Y26"/>
  <sheetViews>
    <sheetView topLeftCell="H1" workbookViewId="0">
      <selection activeCell="V19" sqref="V19:V20"/>
    </sheetView>
  </sheetViews>
  <sheetFormatPr defaultRowHeight="14.4" x14ac:dyDescent="0.3"/>
  <cols>
    <col min="25" max="25" width="9.21875" bestFit="1" customWidth="1"/>
  </cols>
  <sheetData>
    <row r="2" spans="1:19" x14ac:dyDescent="0.3">
      <c r="A2" t="s">
        <v>44</v>
      </c>
      <c r="B2">
        <v>-6</v>
      </c>
      <c r="C2">
        <v>34</v>
      </c>
      <c r="D2" t="s">
        <v>0</v>
      </c>
      <c r="E2">
        <v>107</v>
      </c>
      <c r="F2">
        <v>27</v>
      </c>
      <c r="G2" t="s">
        <v>0</v>
      </c>
      <c r="I2" t="s">
        <v>104</v>
      </c>
      <c r="J2" t="s">
        <v>68</v>
      </c>
    </row>
    <row r="3" spans="1:19" x14ac:dyDescent="0.3">
      <c r="A3" t="s">
        <v>45</v>
      </c>
      <c r="B3">
        <v>-6</v>
      </c>
      <c r="C3">
        <v>18</v>
      </c>
      <c r="D3" t="s">
        <v>1</v>
      </c>
      <c r="E3">
        <v>107</v>
      </c>
      <c r="I3" t="s">
        <v>105</v>
      </c>
      <c r="J3" t="s">
        <v>69</v>
      </c>
    </row>
    <row r="4" spans="1:19" x14ac:dyDescent="0.3">
      <c r="A4" t="s">
        <v>46</v>
      </c>
      <c r="B4">
        <v>-6</v>
      </c>
      <c r="C4">
        <v>5</v>
      </c>
      <c r="D4" t="s">
        <v>2</v>
      </c>
      <c r="E4">
        <v>107</v>
      </c>
      <c r="F4">
        <v>10</v>
      </c>
      <c r="G4" t="s">
        <v>24</v>
      </c>
      <c r="I4" t="s">
        <v>106</v>
      </c>
      <c r="J4" t="s">
        <v>70</v>
      </c>
      <c r="R4" t="s">
        <v>471</v>
      </c>
      <c r="S4" t="s">
        <v>472</v>
      </c>
    </row>
    <row r="5" spans="1:19" x14ac:dyDescent="0.3">
      <c r="A5" t="s">
        <v>47</v>
      </c>
      <c r="B5">
        <v>-5</v>
      </c>
      <c r="C5">
        <v>58</v>
      </c>
      <c r="D5" t="s">
        <v>3</v>
      </c>
      <c r="E5">
        <v>106</v>
      </c>
      <c r="F5">
        <v>49</v>
      </c>
      <c r="G5" t="s">
        <v>25</v>
      </c>
      <c r="I5" t="s">
        <v>107</v>
      </c>
      <c r="J5" t="s">
        <v>71</v>
      </c>
      <c r="R5" t="s">
        <v>473</v>
      </c>
      <c r="S5" t="s">
        <v>474</v>
      </c>
    </row>
    <row r="6" spans="1:19" x14ac:dyDescent="0.3">
      <c r="A6" t="s">
        <v>48</v>
      </c>
      <c r="B6">
        <v>-6</v>
      </c>
      <c r="C6">
        <v>27</v>
      </c>
      <c r="D6" t="s">
        <v>4</v>
      </c>
      <c r="E6">
        <v>108</v>
      </c>
      <c r="F6">
        <v>0</v>
      </c>
      <c r="G6" t="s">
        <v>26</v>
      </c>
      <c r="I6" t="s">
        <v>108</v>
      </c>
      <c r="J6" t="s">
        <v>72</v>
      </c>
    </row>
    <row r="7" spans="1:19" x14ac:dyDescent="0.3">
      <c r="A7" t="s">
        <v>49</v>
      </c>
      <c r="B7">
        <v>5</v>
      </c>
      <c r="C7">
        <v>17</v>
      </c>
      <c r="D7" t="s">
        <v>5</v>
      </c>
      <c r="E7">
        <v>109</v>
      </c>
      <c r="F7">
        <v>2</v>
      </c>
      <c r="G7" t="s">
        <v>27</v>
      </c>
      <c r="I7" t="s">
        <v>109</v>
      </c>
      <c r="J7" t="s">
        <v>99</v>
      </c>
      <c r="R7" t="s">
        <v>475</v>
      </c>
      <c r="S7" t="s">
        <v>476</v>
      </c>
    </row>
    <row r="8" spans="1:19" x14ac:dyDescent="0.3">
      <c r="A8" t="s">
        <v>50</v>
      </c>
      <c r="B8">
        <v>6</v>
      </c>
      <c r="C8">
        <v>41</v>
      </c>
      <c r="D8" t="s">
        <v>6</v>
      </c>
      <c r="E8">
        <v>108</v>
      </c>
      <c r="F8">
        <v>33</v>
      </c>
      <c r="G8" t="s">
        <v>28</v>
      </c>
      <c r="I8" t="s">
        <v>110</v>
      </c>
      <c r="J8" t="s">
        <v>74</v>
      </c>
      <c r="S8" t="s">
        <v>477</v>
      </c>
    </row>
    <row r="9" spans="1:19" x14ac:dyDescent="0.3">
      <c r="A9" t="s">
        <v>51</v>
      </c>
      <c r="B9">
        <v>5</v>
      </c>
      <c r="C9">
        <v>19</v>
      </c>
      <c r="D9" t="s">
        <v>7</v>
      </c>
      <c r="E9">
        <v>108</v>
      </c>
      <c r="F9">
        <v>46</v>
      </c>
      <c r="G9" t="s">
        <v>29</v>
      </c>
      <c r="I9" t="s">
        <v>103</v>
      </c>
      <c r="J9" t="s">
        <v>111</v>
      </c>
      <c r="S9" t="s">
        <v>478</v>
      </c>
    </row>
    <row r="10" spans="1:19" x14ac:dyDescent="0.3">
      <c r="A10" t="s">
        <v>52</v>
      </c>
      <c r="B10">
        <v>5</v>
      </c>
      <c r="C10">
        <v>25</v>
      </c>
      <c r="D10" t="s">
        <v>8</v>
      </c>
      <c r="E10">
        <v>107</v>
      </c>
      <c r="F10">
        <v>47</v>
      </c>
      <c r="G10" t="s">
        <v>30</v>
      </c>
      <c r="I10" t="s">
        <v>52</v>
      </c>
      <c r="J10" t="s">
        <v>75</v>
      </c>
      <c r="R10" t="s">
        <v>479</v>
      </c>
      <c r="S10" t="s">
        <v>480</v>
      </c>
    </row>
    <row r="11" spans="1:19" x14ac:dyDescent="0.3">
      <c r="A11" t="s">
        <v>53</v>
      </c>
      <c r="B11">
        <v>5</v>
      </c>
      <c r="C11">
        <v>43</v>
      </c>
      <c r="D11" t="s">
        <v>9</v>
      </c>
      <c r="E11">
        <v>107</v>
      </c>
      <c r="F11">
        <v>15</v>
      </c>
      <c r="G11" t="s">
        <v>25</v>
      </c>
      <c r="I11" t="s">
        <v>77</v>
      </c>
      <c r="J11" t="s">
        <v>76</v>
      </c>
    </row>
    <row r="12" spans="1:19" x14ac:dyDescent="0.3">
      <c r="A12" t="s">
        <v>54</v>
      </c>
      <c r="B12">
        <v>5</v>
      </c>
      <c r="C12">
        <v>57</v>
      </c>
      <c r="D12" t="s">
        <v>10</v>
      </c>
      <c r="E12">
        <v>106</v>
      </c>
      <c r="F12">
        <v>49</v>
      </c>
      <c r="G12" t="s">
        <v>31</v>
      </c>
      <c r="I12" t="s">
        <v>79</v>
      </c>
      <c r="J12" t="s">
        <v>78</v>
      </c>
    </row>
    <row r="13" spans="1:19" x14ac:dyDescent="0.3">
      <c r="A13" t="s">
        <v>55</v>
      </c>
      <c r="B13">
        <v>5</v>
      </c>
      <c r="C13">
        <v>0</v>
      </c>
      <c r="D13" t="s">
        <v>11</v>
      </c>
      <c r="E13">
        <v>108</v>
      </c>
      <c r="F13">
        <v>24</v>
      </c>
      <c r="G13" t="s">
        <v>32</v>
      </c>
      <c r="I13" t="s">
        <v>81</v>
      </c>
      <c r="J13" t="s">
        <v>80</v>
      </c>
    </row>
    <row r="14" spans="1:19" x14ac:dyDescent="0.3">
      <c r="A14" t="s">
        <v>56</v>
      </c>
      <c r="B14">
        <v>4</v>
      </c>
      <c r="C14">
        <v>42</v>
      </c>
      <c r="D14" t="s">
        <v>12</v>
      </c>
      <c r="E14">
        <v>108</v>
      </c>
      <c r="F14">
        <v>48</v>
      </c>
      <c r="G14" t="s">
        <v>33</v>
      </c>
      <c r="I14" t="s">
        <v>82</v>
      </c>
      <c r="J14" t="s">
        <v>83</v>
      </c>
    </row>
    <row r="15" spans="1:19" x14ac:dyDescent="0.3">
      <c r="A15" t="s">
        <v>57</v>
      </c>
      <c r="B15">
        <v>4</v>
      </c>
      <c r="C15">
        <v>49</v>
      </c>
      <c r="D15" t="s">
        <v>13</v>
      </c>
      <c r="E15">
        <v>107</v>
      </c>
      <c r="F15">
        <v>57</v>
      </c>
      <c r="G15" t="s">
        <v>34</v>
      </c>
      <c r="I15" t="s">
        <v>85</v>
      </c>
      <c r="J15" t="s">
        <v>84</v>
      </c>
    </row>
    <row r="16" spans="1:19" x14ac:dyDescent="0.3">
      <c r="A16" t="s">
        <v>58</v>
      </c>
      <c r="B16">
        <v>4</v>
      </c>
      <c r="C16">
        <v>8</v>
      </c>
      <c r="D16" t="s">
        <v>0</v>
      </c>
      <c r="E16">
        <v>108</v>
      </c>
      <c r="F16">
        <v>10</v>
      </c>
      <c r="G16" t="s">
        <v>0</v>
      </c>
      <c r="I16" t="s">
        <v>87</v>
      </c>
      <c r="J16" t="s">
        <v>86</v>
      </c>
    </row>
    <row r="17" spans="1:25" x14ac:dyDescent="0.3">
      <c r="A17" t="s">
        <v>59</v>
      </c>
      <c r="B17">
        <v>5</v>
      </c>
      <c r="C17">
        <v>42</v>
      </c>
      <c r="D17" t="s">
        <v>14</v>
      </c>
      <c r="E17">
        <v>106</v>
      </c>
      <c r="F17">
        <v>59</v>
      </c>
      <c r="G17" t="s">
        <v>35</v>
      </c>
      <c r="I17" t="s">
        <v>89</v>
      </c>
      <c r="J17" t="s">
        <v>88</v>
      </c>
    </row>
    <row r="18" spans="1:25" x14ac:dyDescent="0.3">
      <c r="A18" t="s">
        <v>60</v>
      </c>
      <c r="B18">
        <v>5</v>
      </c>
      <c r="C18">
        <v>28</v>
      </c>
      <c r="D18" t="s">
        <v>15</v>
      </c>
      <c r="E18">
        <v>107</v>
      </c>
      <c r="F18">
        <v>8</v>
      </c>
      <c r="G18" t="s">
        <v>36</v>
      </c>
      <c r="I18" t="s">
        <v>61</v>
      </c>
      <c r="J18" t="s">
        <v>90</v>
      </c>
    </row>
    <row r="19" spans="1:25" x14ac:dyDescent="0.3">
      <c r="A19" t="s">
        <v>61</v>
      </c>
      <c r="B19">
        <v>4</v>
      </c>
      <c r="C19">
        <v>56</v>
      </c>
      <c r="D19" t="s">
        <v>16</v>
      </c>
      <c r="E19">
        <v>107</v>
      </c>
      <c r="F19">
        <v>15</v>
      </c>
      <c r="G19" t="s">
        <v>37</v>
      </c>
      <c r="I19" t="s">
        <v>100</v>
      </c>
      <c r="J19" t="s">
        <v>91</v>
      </c>
      <c r="Q19" s="13" t="s">
        <v>474</v>
      </c>
      <c r="R19">
        <v>3</v>
      </c>
      <c r="S19">
        <v>37</v>
      </c>
      <c r="T19">
        <v>30</v>
      </c>
      <c r="V19">
        <f>R19+(S19/60)+(T19/3600)</f>
        <v>3.625</v>
      </c>
      <c r="Y19">
        <v>56660.7</v>
      </c>
    </row>
    <row r="20" spans="1:25" x14ac:dyDescent="0.3">
      <c r="A20" t="s">
        <v>62</v>
      </c>
      <c r="B20">
        <v>5</v>
      </c>
      <c r="C20">
        <v>58</v>
      </c>
      <c r="D20" t="s">
        <v>17</v>
      </c>
      <c r="E20">
        <v>106</v>
      </c>
      <c r="F20">
        <v>45</v>
      </c>
      <c r="G20" t="s">
        <v>38</v>
      </c>
      <c r="I20" t="s">
        <v>101</v>
      </c>
      <c r="J20" t="s">
        <v>92</v>
      </c>
      <c r="R20">
        <v>106</v>
      </c>
      <c r="S20">
        <v>23</v>
      </c>
      <c r="T20">
        <v>30</v>
      </c>
      <c r="V20">
        <f>R20+(S20/60)+(T20/3600)</f>
        <v>106.39166666666668</v>
      </c>
      <c r="Y20" s="23">
        <v>-204373.4</v>
      </c>
    </row>
    <row r="21" spans="1:25" x14ac:dyDescent="0.3">
      <c r="A21" t="s">
        <v>63</v>
      </c>
      <c r="B21">
        <v>5</v>
      </c>
      <c r="C21">
        <v>53</v>
      </c>
      <c r="D21" t="s">
        <v>18</v>
      </c>
      <c r="E21">
        <v>106</v>
      </c>
      <c r="F21">
        <v>37</v>
      </c>
      <c r="G21" t="s">
        <v>39</v>
      </c>
      <c r="I21" t="s">
        <v>102</v>
      </c>
      <c r="J21" t="s">
        <v>93</v>
      </c>
    </row>
    <row r="22" spans="1:25" x14ac:dyDescent="0.3">
      <c r="A22" t="s">
        <v>64</v>
      </c>
      <c r="B22">
        <v>5</v>
      </c>
      <c r="C22">
        <v>49</v>
      </c>
      <c r="D22" t="s">
        <v>19</v>
      </c>
      <c r="E22">
        <v>106</v>
      </c>
      <c r="F22">
        <v>27</v>
      </c>
      <c r="G22" t="s">
        <v>40</v>
      </c>
      <c r="I22" t="s">
        <v>112</v>
      </c>
      <c r="J22" t="s">
        <v>73</v>
      </c>
    </row>
    <row r="23" spans="1:25" x14ac:dyDescent="0.3">
      <c r="A23" t="s">
        <v>65</v>
      </c>
      <c r="B23">
        <v>5</v>
      </c>
      <c r="C23">
        <v>44</v>
      </c>
      <c r="D23" t="s">
        <v>20</v>
      </c>
      <c r="E23">
        <v>106</v>
      </c>
      <c r="F23">
        <v>16</v>
      </c>
      <c r="G23" t="s">
        <v>41</v>
      </c>
      <c r="I23" t="s">
        <v>113</v>
      </c>
      <c r="J23" t="s">
        <v>94</v>
      </c>
      <c r="Q23" s="13" t="s">
        <v>137</v>
      </c>
      <c r="V23">
        <v>5.4733333333333336</v>
      </c>
    </row>
    <row r="24" spans="1:25" x14ac:dyDescent="0.3">
      <c r="A24" t="s">
        <v>66</v>
      </c>
      <c r="B24">
        <v>5</v>
      </c>
      <c r="C24">
        <v>25</v>
      </c>
      <c r="D24" t="s">
        <v>21</v>
      </c>
      <c r="E24">
        <v>105</v>
      </c>
      <c r="F24">
        <v>37</v>
      </c>
      <c r="G24" t="s">
        <v>42</v>
      </c>
      <c r="I24" t="s">
        <v>98</v>
      </c>
      <c r="J24" t="s">
        <v>97</v>
      </c>
      <c r="V24">
        <v>106.901666666667</v>
      </c>
    </row>
    <row r="25" spans="1:25" x14ac:dyDescent="0.3">
      <c r="A25" t="s">
        <v>67</v>
      </c>
      <c r="B25">
        <v>5</v>
      </c>
      <c r="C25">
        <v>7</v>
      </c>
      <c r="D25" t="s">
        <v>22</v>
      </c>
      <c r="E25">
        <v>105</v>
      </c>
      <c r="F25">
        <v>55</v>
      </c>
      <c r="G25" t="s">
        <v>43</v>
      </c>
      <c r="I25" t="s">
        <v>66</v>
      </c>
      <c r="J25" t="s">
        <v>95</v>
      </c>
    </row>
    <row r="26" spans="1:25" x14ac:dyDescent="0.3">
      <c r="I26" t="s">
        <v>67</v>
      </c>
      <c r="J26" t="s">
        <v>96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4991A-8684-4C6D-A3A0-239C2BE5CBD6}">
  <dimension ref="A1"/>
  <sheetViews>
    <sheetView workbookViewId="0">
      <selection activeCell="C2" sqref="C2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CB52D-E9FB-4A60-A398-0BD0212607F0}">
  <dimension ref="A1:V96"/>
  <sheetViews>
    <sheetView topLeftCell="A79" workbookViewId="0">
      <selection activeCell="N91" sqref="N91"/>
    </sheetView>
  </sheetViews>
  <sheetFormatPr defaultRowHeight="14.4" x14ac:dyDescent="0.3"/>
  <sheetData>
    <row r="1" spans="1:22" x14ac:dyDescent="0.3">
      <c r="A1" s="1" t="s">
        <v>200</v>
      </c>
      <c r="B1" s="1">
        <v>5</v>
      </c>
      <c r="C1" s="1">
        <v>15</v>
      </c>
      <c r="D1" s="1">
        <v>37.200000000000003</v>
      </c>
      <c r="E1" s="1">
        <v>105</v>
      </c>
      <c r="F1" s="1">
        <v>11</v>
      </c>
      <c r="G1" s="1">
        <v>38.9</v>
      </c>
      <c r="I1">
        <f>B1+(C1/60)+(D1/3600)</f>
        <v>5.2603333333333335</v>
      </c>
      <c r="J1">
        <f>E1+(F1/60)+(G1/3600)</f>
        <v>105.19413888888889</v>
      </c>
      <c r="M1">
        <v>-189222.39999999999</v>
      </c>
      <c r="N1">
        <v>23553</v>
      </c>
      <c r="T1" s="9" t="s">
        <v>226</v>
      </c>
    </row>
    <row r="2" spans="1:22" x14ac:dyDescent="0.3">
      <c r="A2" s="1" t="s">
        <v>133</v>
      </c>
      <c r="B2" s="1">
        <v>4</v>
      </c>
      <c r="C2" s="1">
        <v>51</v>
      </c>
      <c r="D2" s="1">
        <v>42</v>
      </c>
      <c r="E2" s="1">
        <v>106</v>
      </c>
      <c r="F2" s="1">
        <v>37</v>
      </c>
      <c r="G2" s="1">
        <v>24</v>
      </c>
      <c r="I2">
        <f t="shared" ref="I2:I60" si="0">B2+(C2/60)+(D2/3600)</f>
        <v>4.8616666666666664</v>
      </c>
      <c r="J2">
        <f t="shared" ref="J2:J60" si="1">E2+(F2/60)+(G2/3600)</f>
        <v>106.62333333333332</v>
      </c>
      <c r="M2">
        <v>-30844</v>
      </c>
      <c r="N2">
        <v>67636.5</v>
      </c>
      <c r="T2" s="9" t="s">
        <v>56</v>
      </c>
    </row>
    <row r="3" spans="1:22" x14ac:dyDescent="0.3">
      <c r="A3" s="1" t="s">
        <v>58</v>
      </c>
      <c r="B3" s="1">
        <v>4</v>
      </c>
      <c r="C3" s="1">
        <v>8</v>
      </c>
      <c r="D3" s="1">
        <v>0</v>
      </c>
      <c r="E3" s="1">
        <v>108</v>
      </c>
      <c r="F3" s="1">
        <v>10</v>
      </c>
      <c r="G3" s="1">
        <v>0</v>
      </c>
      <c r="I3">
        <f t="shared" si="0"/>
        <v>4.1333333333333337</v>
      </c>
      <c r="J3">
        <f t="shared" si="1"/>
        <v>108.16666666666667</v>
      </c>
      <c r="M3">
        <v>140183</v>
      </c>
      <c r="N3">
        <v>148173.79999999999</v>
      </c>
      <c r="T3" s="9" t="s">
        <v>230</v>
      </c>
    </row>
    <row r="4" spans="1:22" x14ac:dyDescent="0.3">
      <c r="A4" s="1" t="s">
        <v>131</v>
      </c>
      <c r="B4" s="1">
        <v>5</v>
      </c>
      <c r="C4" s="1">
        <v>15</v>
      </c>
      <c r="D4" s="1">
        <v>36.6</v>
      </c>
      <c r="E4" s="1">
        <v>106</v>
      </c>
      <c r="F4" s="1">
        <v>12</v>
      </c>
      <c r="G4" s="1">
        <v>47.6</v>
      </c>
      <c r="I4">
        <f t="shared" si="0"/>
        <v>5.2601666666666667</v>
      </c>
      <c r="J4">
        <f t="shared" si="1"/>
        <v>106.21322222222223</v>
      </c>
      <c r="M4">
        <v>-76291.100000000006</v>
      </c>
      <c r="N4">
        <v>23571.4</v>
      </c>
      <c r="T4" s="9" t="s">
        <v>140</v>
      </c>
      <c r="U4">
        <v>150922.9</v>
      </c>
      <c r="V4">
        <v>-9085.7999999999993</v>
      </c>
    </row>
    <row r="5" spans="1:22" x14ac:dyDescent="0.3">
      <c r="A5" s="1" t="s">
        <v>132</v>
      </c>
      <c r="B5" s="1">
        <v>5</v>
      </c>
      <c r="C5" s="1">
        <v>22</v>
      </c>
      <c r="D5" s="1">
        <v>28.6</v>
      </c>
      <c r="E5" s="1">
        <v>106</v>
      </c>
      <c r="F5" s="1">
        <v>34</v>
      </c>
      <c r="G5" s="1">
        <v>58</v>
      </c>
      <c r="I5">
        <f t="shared" si="0"/>
        <v>5.3746111111111103</v>
      </c>
      <c r="J5">
        <f t="shared" si="1"/>
        <v>106.58277777777778</v>
      </c>
      <c r="M5">
        <v>-35316.6</v>
      </c>
      <c r="N5">
        <v>10916.5</v>
      </c>
      <c r="T5" s="9" t="s">
        <v>138</v>
      </c>
    </row>
    <row r="6" spans="1:22" x14ac:dyDescent="0.3">
      <c r="A6" s="1" t="s">
        <v>137</v>
      </c>
      <c r="B6" s="1">
        <v>5</v>
      </c>
      <c r="C6" s="1">
        <v>28</v>
      </c>
      <c r="D6" s="1">
        <v>24</v>
      </c>
      <c r="E6" s="1">
        <v>106</v>
      </c>
      <c r="F6" s="1">
        <v>54</v>
      </c>
      <c r="G6" s="1">
        <v>6</v>
      </c>
      <c r="I6">
        <f t="shared" si="0"/>
        <v>5.4733333333333336</v>
      </c>
      <c r="J6">
        <f t="shared" si="1"/>
        <v>106.90166666666667</v>
      </c>
      <c r="M6">
        <v>0</v>
      </c>
      <c r="N6">
        <v>0</v>
      </c>
      <c r="T6" s="9" t="s">
        <v>139</v>
      </c>
    </row>
    <row r="7" spans="1:22" x14ac:dyDescent="0.3">
      <c r="A7" s="1" t="s">
        <v>134</v>
      </c>
      <c r="B7" s="1">
        <v>5</v>
      </c>
      <c r="C7" s="1">
        <v>10</v>
      </c>
      <c r="D7" s="1">
        <v>28.9</v>
      </c>
      <c r="E7" s="1">
        <v>106</v>
      </c>
      <c r="F7" s="1">
        <v>45</v>
      </c>
      <c r="G7" s="1">
        <v>59.3</v>
      </c>
      <c r="I7">
        <f t="shared" si="0"/>
        <v>5.1746944444444445</v>
      </c>
      <c r="J7">
        <f t="shared" si="1"/>
        <v>106.76647222222222</v>
      </c>
      <c r="M7">
        <v>-14981.8</v>
      </c>
      <c r="N7">
        <v>33022.699999999997</v>
      </c>
      <c r="T7" s="9" t="s">
        <v>50</v>
      </c>
      <c r="U7">
        <v>237886.2</v>
      </c>
      <c r="V7">
        <v>19535.3</v>
      </c>
    </row>
    <row r="8" spans="1:22" x14ac:dyDescent="0.3">
      <c r="A8" s="1" t="s">
        <v>135</v>
      </c>
      <c r="B8" s="1">
        <v>5</v>
      </c>
      <c r="C8" s="1">
        <v>11</v>
      </c>
      <c r="D8" s="1">
        <v>49.5</v>
      </c>
      <c r="E8" s="1">
        <v>107</v>
      </c>
      <c r="F8" s="1">
        <v>36</v>
      </c>
      <c r="G8" s="1">
        <v>23.7</v>
      </c>
      <c r="I8">
        <f t="shared" si="0"/>
        <v>5.1970833333333335</v>
      </c>
      <c r="J8">
        <f t="shared" si="1"/>
        <v>107.60658333333333</v>
      </c>
      <c r="M8">
        <v>78116.399999999994</v>
      </c>
      <c r="N8">
        <v>30547</v>
      </c>
      <c r="T8" s="9" t="s">
        <v>140</v>
      </c>
    </row>
    <row r="9" spans="1:22" x14ac:dyDescent="0.3">
      <c r="A9" s="1" t="s">
        <v>136</v>
      </c>
      <c r="B9" s="1">
        <v>5</v>
      </c>
      <c r="C9" s="1">
        <v>22</v>
      </c>
      <c r="D9" s="1">
        <v>22.1</v>
      </c>
      <c r="E9" s="1">
        <v>107</v>
      </c>
      <c r="F9" s="1">
        <v>9</v>
      </c>
      <c r="G9" s="1">
        <v>32.5</v>
      </c>
      <c r="I9">
        <f t="shared" si="0"/>
        <v>5.3728055555555549</v>
      </c>
      <c r="J9">
        <f t="shared" si="1"/>
        <v>107.15902777777778</v>
      </c>
      <c r="M9">
        <v>28519.9</v>
      </c>
      <c r="N9">
        <v>11116.1</v>
      </c>
      <c r="T9" s="9" t="s">
        <v>141</v>
      </c>
    </row>
    <row r="10" spans="1:22" x14ac:dyDescent="0.3">
      <c r="A10" s="1" t="s">
        <v>382</v>
      </c>
      <c r="B10" s="1">
        <v>5</v>
      </c>
      <c r="C10" s="1">
        <v>43</v>
      </c>
      <c r="D10" s="1">
        <v>6</v>
      </c>
      <c r="E10" s="1">
        <v>106</v>
      </c>
      <c r="F10" s="1">
        <v>53</v>
      </c>
      <c r="G10" s="1">
        <v>52.8</v>
      </c>
      <c r="I10">
        <f t="shared" si="0"/>
        <v>5.7183333333333337</v>
      </c>
      <c r="J10">
        <f t="shared" si="1"/>
        <v>106.89800000000001</v>
      </c>
      <c r="T10" s="9" t="s">
        <v>142</v>
      </c>
    </row>
    <row r="11" spans="1:22" x14ac:dyDescent="0.3">
      <c r="A11" s="1" t="s">
        <v>403</v>
      </c>
      <c r="B11" s="1">
        <v>5</v>
      </c>
      <c r="C11" s="1">
        <v>57</v>
      </c>
      <c r="D11" s="1">
        <v>39.200000000000003</v>
      </c>
      <c r="E11" s="1">
        <v>106</v>
      </c>
      <c r="F11" s="1">
        <v>53</v>
      </c>
      <c r="G11" s="1">
        <v>34.6</v>
      </c>
      <c r="I11">
        <f t="shared" si="0"/>
        <v>5.9608888888888893</v>
      </c>
      <c r="J11">
        <f t="shared" si="1"/>
        <v>106.89294444444445</v>
      </c>
      <c r="T11" s="9" t="s">
        <v>143</v>
      </c>
    </row>
    <row r="12" spans="1:22" x14ac:dyDescent="0.3">
      <c r="A12" s="1" t="s">
        <v>130</v>
      </c>
      <c r="B12" s="1">
        <v>5</v>
      </c>
      <c r="C12" s="1">
        <v>15</v>
      </c>
      <c r="D12" s="1">
        <v>36</v>
      </c>
      <c r="E12" s="1">
        <v>105</v>
      </c>
      <c r="F12" s="1">
        <v>59</v>
      </c>
      <c r="G12" s="1">
        <v>35.799999999999997</v>
      </c>
      <c r="I12">
        <f t="shared" si="0"/>
        <v>5.26</v>
      </c>
      <c r="J12">
        <f t="shared" si="1"/>
        <v>105.99327777777778</v>
      </c>
      <c r="M12">
        <v>-100664.5</v>
      </c>
      <c r="N12">
        <v>23589.9</v>
      </c>
      <c r="T12" s="9" t="s">
        <v>150</v>
      </c>
      <c r="U12">
        <v>14834</v>
      </c>
      <c r="V12">
        <v>-53946.400000000001</v>
      </c>
    </row>
    <row r="13" spans="1:22" x14ac:dyDescent="0.3">
      <c r="A13" s="1" t="s">
        <v>436</v>
      </c>
      <c r="I13">
        <f>B13+(C13/60)+(D13/3600)</f>
        <v>0</v>
      </c>
      <c r="J13">
        <f t="shared" si="1"/>
        <v>0</v>
      </c>
      <c r="M13">
        <v>-29127.200000000001</v>
      </c>
      <c r="N13">
        <v>-71619.199999999997</v>
      </c>
      <c r="T13" s="9" t="s">
        <v>151</v>
      </c>
      <c r="U13">
        <v>-12559.2</v>
      </c>
      <c r="V13">
        <v>-53875.8</v>
      </c>
    </row>
    <row r="14" spans="1:22" x14ac:dyDescent="0.3">
      <c r="A14" s="20" t="s">
        <v>56</v>
      </c>
      <c r="B14" s="20">
        <v>4</v>
      </c>
      <c r="C14" s="20">
        <v>42</v>
      </c>
      <c r="D14" s="20">
        <v>44.7</v>
      </c>
      <c r="E14" s="20">
        <v>108</v>
      </c>
      <c r="F14" s="20">
        <v>48</v>
      </c>
      <c r="G14" s="20">
        <v>53.4</v>
      </c>
      <c r="I14">
        <f t="shared" si="0"/>
        <v>4.7124166666666669</v>
      </c>
      <c r="J14">
        <f t="shared" si="1"/>
        <v>108.81483333333333</v>
      </c>
      <c r="M14">
        <v>212010.6</v>
      </c>
      <c r="N14">
        <v>84140.2</v>
      </c>
      <c r="T14" s="9" t="s">
        <v>152</v>
      </c>
      <c r="U14">
        <v>-35215</v>
      </c>
      <c r="V14">
        <v>-63029.1</v>
      </c>
    </row>
    <row r="15" spans="1:22" x14ac:dyDescent="0.3">
      <c r="A15" s="20" t="s">
        <v>50</v>
      </c>
      <c r="B15" s="20">
        <v>5</v>
      </c>
      <c r="C15" s="20">
        <v>17</v>
      </c>
      <c r="D15" s="20">
        <v>48</v>
      </c>
      <c r="E15" s="20">
        <v>109</v>
      </c>
      <c r="F15" s="20">
        <v>2</v>
      </c>
      <c r="G15" s="20">
        <v>54</v>
      </c>
      <c r="I15">
        <f t="shared" si="0"/>
        <v>5.2966666666666669</v>
      </c>
      <c r="J15">
        <f t="shared" si="1"/>
        <v>109.04833333333333</v>
      </c>
      <c r="M15">
        <v>-9407.1</v>
      </c>
      <c r="N15">
        <v>-55356.3</v>
      </c>
      <c r="T15" s="9" t="s">
        <v>201</v>
      </c>
      <c r="U15">
        <v>-53429</v>
      </c>
      <c r="V15">
        <v>-70376.399999999994</v>
      </c>
    </row>
    <row r="16" spans="1:22" x14ac:dyDescent="0.3">
      <c r="A16" s="20" t="s">
        <v>226</v>
      </c>
      <c r="B16" s="20">
        <v>5</v>
      </c>
      <c r="C16" s="20">
        <v>57</v>
      </c>
      <c r="D16" s="20">
        <v>44.5</v>
      </c>
      <c r="E16" s="20">
        <v>108</v>
      </c>
      <c r="F16" s="20">
        <v>28</v>
      </c>
      <c r="G16" s="20">
        <v>40</v>
      </c>
      <c r="I16">
        <f t="shared" si="0"/>
        <v>5.962361111111111</v>
      </c>
      <c r="J16">
        <f t="shared" si="1"/>
        <v>108.47777777777777</v>
      </c>
      <c r="M16">
        <v>174665.4</v>
      </c>
      <c r="N16">
        <v>-54075.4</v>
      </c>
      <c r="T16" s="9" t="s">
        <v>202</v>
      </c>
      <c r="U16">
        <v>-52139.199999999997</v>
      </c>
      <c r="V16">
        <v>-77671.399999999994</v>
      </c>
    </row>
    <row r="17" spans="1:22" x14ac:dyDescent="0.3">
      <c r="A17" s="20" t="s">
        <v>434</v>
      </c>
      <c r="B17" s="20">
        <v>6</v>
      </c>
      <c r="C17" s="20">
        <v>18</v>
      </c>
      <c r="D17" s="20">
        <v>3</v>
      </c>
      <c r="E17" s="20">
        <v>108</v>
      </c>
      <c r="F17" s="20">
        <v>19</v>
      </c>
      <c r="G17" s="20">
        <v>37</v>
      </c>
      <c r="I17">
        <f t="shared" si="0"/>
        <v>6.3008333333333333</v>
      </c>
      <c r="J17">
        <f t="shared" si="1"/>
        <v>108.32694444444444</v>
      </c>
      <c r="T17" s="9" t="s">
        <v>203</v>
      </c>
      <c r="U17">
        <v>-45911.9</v>
      </c>
      <c r="V17">
        <v>-78291.899999999994</v>
      </c>
    </row>
    <row r="18" spans="1:22" x14ac:dyDescent="0.3">
      <c r="A18" s="20" t="s">
        <v>230</v>
      </c>
      <c r="B18" s="20">
        <v>8</v>
      </c>
      <c r="C18" s="20">
        <v>3</v>
      </c>
      <c r="D18" s="20">
        <v>43.8</v>
      </c>
      <c r="E18" s="20">
        <v>108</v>
      </c>
      <c r="F18" s="20">
        <v>16</v>
      </c>
      <c r="G18" s="20">
        <v>9</v>
      </c>
      <c r="I18">
        <f t="shared" si="0"/>
        <v>8.062166666666668</v>
      </c>
      <c r="J18">
        <f t="shared" si="1"/>
        <v>108.26916666666666</v>
      </c>
      <c r="M18">
        <v>151554</v>
      </c>
      <c r="N18">
        <v>-286266.59999999998</v>
      </c>
      <c r="T18" s="10" t="s">
        <v>205</v>
      </c>
      <c r="U18">
        <v>-29127.200000000001</v>
      </c>
      <c r="V18">
        <v>-71619.199999999997</v>
      </c>
    </row>
    <row r="19" spans="1:22" x14ac:dyDescent="0.3">
      <c r="A19" s="20" t="s">
        <v>138</v>
      </c>
      <c r="B19" s="20">
        <v>6</v>
      </c>
      <c r="C19" s="20">
        <v>18</v>
      </c>
      <c r="D19" s="20">
        <v>15.1</v>
      </c>
      <c r="E19" s="20">
        <v>108</v>
      </c>
      <c r="F19" s="20">
        <v>20</v>
      </c>
      <c r="G19" s="20">
        <v>20</v>
      </c>
      <c r="I19">
        <f t="shared" si="0"/>
        <v>6.3041944444444447</v>
      </c>
      <c r="J19">
        <f t="shared" si="1"/>
        <v>108.33888888888889</v>
      </c>
      <c r="M19">
        <v>159280.29999999999</v>
      </c>
      <c r="N19">
        <v>-91874.5</v>
      </c>
      <c r="T19" s="9" t="s">
        <v>200</v>
      </c>
    </row>
    <row r="20" spans="1:22" x14ac:dyDescent="0.3">
      <c r="A20" s="20" t="s">
        <v>140</v>
      </c>
      <c r="B20" s="20">
        <v>5</v>
      </c>
      <c r="C20" s="20">
        <v>33</v>
      </c>
      <c r="D20" s="20">
        <v>19.8</v>
      </c>
      <c r="E20" s="20">
        <v>108</v>
      </c>
      <c r="F20" s="20">
        <v>15</v>
      </c>
      <c r="G20" s="20">
        <v>48.9</v>
      </c>
      <c r="I20">
        <f t="shared" si="0"/>
        <v>5.5554999999999994</v>
      </c>
      <c r="J20">
        <f t="shared" si="1"/>
        <v>108.26358333333333</v>
      </c>
      <c r="M20">
        <v>150922.9</v>
      </c>
      <c r="N20">
        <v>-9085.7999999999993</v>
      </c>
      <c r="T20" s="9" t="s">
        <v>130</v>
      </c>
    </row>
    <row r="21" spans="1:22" x14ac:dyDescent="0.3">
      <c r="A21" s="20" t="s">
        <v>139</v>
      </c>
      <c r="B21" s="20">
        <v>6</v>
      </c>
      <c r="C21" s="20">
        <v>7</v>
      </c>
      <c r="D21" s="20">
        <v>28</v>
      </c>
      <c r="E21" s="20">
        <v>108</v>
      </c>
      <c r="F21" s="20">
        <v>9</v>
      </c>
      <c r="G21" s="20">
        <v>10</v>
      </c>
      <c r="I21">
        <f t="shared" si="0"/>
        <v>6.1244444444444444</v>
      </c>
      <c r="J21">
        <f t="shared" si="1"/>
        <v>108.15277777777779</v>
      </c>
      <c r="M21">
        <v>138643.79999999999</v>
      </c>
      <c r="N21">
        <v>-71998.2</v>
      </c>
      <c r="T21" s="9" t="s">
        <v>131</v>
      </c>
    </row>
    <row r="22" spans="1:22" x14ac:dyDescent="0.3">
      <c r="A22" s="20" t="s">
        <v>141</v>
      </c>
      <c r="B22" s="20">
        <v>5</v>
      </c>
      <c r="C22" s="20">
        <v>57</v>
      </c>
      <c r="D22" s="20">
        <v>42</v>
      </c>
      <c r="E22" s="20">
        <v>107</v>
      </c>
      <c r="F22" s="20">
        <v>59</v>
      </c>
      <c r="G22" s="20">
        <v>7</v>
      </c>
      <c r="I22">
        <f t="shared" si="0"/>
        <v>5.9616666666666669</v>
      </c>
      <c r="J22">
        <f t="shared" si="1"/>
        <v>107.98527777777778</v>
      </c>
      <c r="M22">
        <v>120082.1</v>
      </c>
      <c r="N22">
        <v>-53998.7</v>
      </c>
      <c r="T22" s="9" t="s">
        <v>132</v>
      </c>
      <c r="U22">
        <v>-35316.6</v>
      </c>
      <c r="V22">
        <v>10916.5</v>
      </c>
    </row>
    <row r="23" spans="1:22" x14ac:dyDescent="0.3">
      <c r="A23" s="20" t="s">
        <v>142</v>
      </c>
      <c r="B23" s="20">
        <v>5</v>
      </c>
      <c r="C23" s="20">
        <v>57</v>
      </c>
      <c r="D23" s="20">
        <v>42</v>
      </c>
      <c r="E23" s="20">
        <v>107</v>
      </c>
      <c r="F23" s="20">
        <v>39</v>
      </c>
      <c r="G23" s="20">
        <v>0</v>
      </c>
      <c r="I23">
        <f t="shared" si="0"/>
        <v>5.9616666666666669</v>
      </c>
      <c r="J23">
        <f t="shared" si="1"/>
        <v>107.65</v>
      </c>
      <c r="M23">
        <v>82927.7</v>
      </c>
      <c r="N23">
        <v>-53998.7</v>
      </c>
      <c r="T23" s="9" t="s">
        <v>133</v>
      </c>
    </row>
    <row r="24" spans="1:22" x14ac:dyDescent="0.3">
      <c r="A24" s="20" t="s">
        <v>143</v>
      </c>
      <c r="B24" s="20">
        <v>5</v>
      </c>
      <c r="C24" s="20">
        <v>57</v>
      </c>
      <c r="D24" s="20">
        <v>42</v>
      </c>
      <c r="E24" s="20">
        <v>107</v>
      </c>
      <c r="F24" s="20">
        <v>19</v>
      </c>
      <c r="G24" s="20">
        <v>0</v>
      </c>
      <c r="I24">
        <f t="shared" si="0"/>
        <v>5.9616666666666669</v>
      </c>
      <c r="J24">
        <f t="shared" si="1"/>
        <v>107.31666666666666</v>
      </c>
      <c r="M24">
        <v>45988.9</v>
      </c>
      <c r="N24">
        <v>-53998.7</v>
      </c>
      <c r="T24" s="9" t="s">
        <v>134</v>
      </c>
      <c r="U24">
        <v>-14981.8</v>
      </c>
      <c r="V24">
        <v>33022.699999999997</v>
      </c>
    </row>
    <row r="25" spans="1:22" x14ac:dyDescent="0.3">
      <c r="A25" s="20" t="s">
        <v>402</v>
      </c>
      <c r="B25" s="20">
        <v>5</v>
      </c>
      <c r="C25" s="20">
        <v>57</v>
      </c>
      <c r="D25" s="20">
        <v>40.700000000000003</v>
      </c>
      <c r="E25" s="20">
        <v>107</v>
      </c>
      <c r="F25" s="20">
        <v>6</v>
      </c>
      <c r="G25" s="20">
        <v>4.8</v>
      </c>
      <c r="I25">
        <f t="shared" si="0"/>
        <v>5.9613055555555556</v>
      </c>
      <c r="J25">
        <f t="shared" si="1"/>
        <v>107.10133333333333</v>
      </c>
      <c r="T25" s="9" t="s">
        <v>58</v>
      </c>
    </row>
    <row r="26" spans="1:22" x14ac:dyDescent="0.3">
      <c r="A26" s="20" t="s">
        <v>435</v>
      </c>
      <c r="B26" s="20">
        <v>6</v>
      </c>
      <c r="C26" s="20">
        <v>1</v>
      </c>
      <c r="D26" s="20">
        <v>34</v>
      </c>
      <c r="E26" s="20">
        <v>106</v>
      </c>
      <c r="F26" s="20">
        <v>56</v>
      </c>
      <c r="G26" s="20">
        <v>8</v>
      </c>
      <c r="I26">
        <f t="shared" si="0"/>
        <v>6.0261111111111108</v>
      </c>
      <c r="J26">
        <f t="shared" si="1"/>
        <v>106.93555555555555</v>
      </c>
      <c r="T26" s="9" t="s">
        <v>135</v>
      </c>
      <c r="U26">
        <v>78116.399999999994</v>
      </c>
      <c r="V26">
        <v>30547</v>
      </c>
    </row>
    <row r="27" spans="1:22" x14ac:dyDescent="0.3">
      <c r="A27" s="20" t="s">
        <v>437</v>
      </c>
      <c r="I27">
        <f t="shared" si="0"/>
        <v>0</v>
      </c>
      <c r="J27">
        <f t="shared" si="1"/>
        <v>0</v>
      </c>
      <c r="M27">
        <v>-28591.3</v>
      </c>
      <c r="N27">
        <v>-74001.2</v>
      </c>
      <c r="T27" s="9" t="s">
        <v>136</v>
      </c>
      <c r="U27">
        <v>28519.9</v>
      </c>
      <c r="V27">
        <v>11116.1</v>
      </c>
    </row>
    <row r="28" spans="1:22" x14ac:dyDescent="0.3">
      <c r="I28">
        <f t="shared" si="0"/>
        <v>0</v>
      </c>
      <c r="J28">
        <f t="shared" si="1"/>
        <v>0</v>
      </c>
      <c r="T28" s="9" t="s">
        <v>137</v>
      </c>
      <c r="U28">
        <v>0</v>
      </c>
      <c r="V28">
        <v>0</v>
      </c>
    </row>
    <row r="29" spans="1:22" x14ac:dyDescent="0.3">
      <c r="A29" s="20" t="s">
        <v>452</v>
      </c>
      <c r="I29">
        <f t="shared" si="0"/>
        <v>0</v>
      </c>
      <c r="J29">
        <f t="shared" si="1"/>
        <v>0</v>
      </c>
      <c r="M29">
        <v>-28591.3</v>
      </c>
      <c r="N29">
        <v>-74001.2</v>
      </c>
      <c r="O29">
        <v>36</v>
      </c>
      <c r="P29" s="9" t="s">
        <v>62</v>
      </c>
      <c r="Q29">
        <v>-15138.8</v>
      </c>
      <c r="R29">
        <v>-54723.5</v>
      </c>
      <c r="T29" s="9" t="s">
        <v>144</v>
      </c>
      <c r="U29">
        <v>-16807.2</v>
      </c>
      <c r="V29">
        <v>-43493.8</v>
      </c>
    </row>
    <row r="30" spans="1:22" x14ac:dyDescent="0.3">
      <c r="A30" s="20" t="s">
        <v>453</v>
      </c>
      <c r="I30">
        <f t="shared" si="0"/>
        <v>0</v>
      </c>
      <c r="J30">
        <f t="shared" si="1"/>
        <v>0</v>
      </c>
      <c r="M30">
        <v>-29127.200000000001</v>
      </c>
      <c r="N30">
        <v>-71619.199999999997</v>
      </c>
      <c r="O30">
        <v>37</v>
      </c>
      <c r="P30" s="9" t="s">
        <v>63</v>
      </c>
      <c r="Q30">
        <v>-31450.400000000001</v>
      </c>
      <c r="R30">
        <v>-47170.5</v>
      </c>
      <c r="T30" s="9" t="s">
        <v>145</v>
      </c>
      <c r="U30">
        <v>-35276.6</v>
      </c>
      <c r="V30">
        <v>-50865.599999999999</v>
      </c>
    </row>
    <row r="31" spans="1:22" x14ac:dyDescent="0.3">
      <c r="A31" s="20" t="s">
        <v>44</v>
      </c>
      <c r="I31">
        <f t="shared" si="0"/>
        <v>0</v>
      </c>
      <c r="J31">
        <f t="shared" si="1"/>
        <v>0</v>
      </c>
      <c r="M31">
        <v>60764.4</v>
      </c>
      <c r="N31">
        <v>-120898</v>
      </c>
      <c r="O31">
        <v>38</v>
      </c>
      <c r="P31" s="9" t="s">
        <v>64</v>
      </c>
      <c r="Q31">
        <v>-48765.5</v>
      </c>
      <c r="R31">
        <v>-39141.4</v>
      </c>
      <c r="T31" s="9" t="s">
        <v>146</v>
      </c>
      <c r="U31">
        <v>-65197.1</v>
      </c>
      <c r="V31">
        <v>-63013.8</v>
      </c>
    </row>
    <row r="32" spans="1:22" x14ac:dyDescent="0.3">
      <c r="A32" s="20" t="s">
        <v>105</v>
      </c>
      <c r="I32">
        <f t="shared" si="0"/>
        <v>0</v>
      </c>
      <c r="J32">
        <f t="shared" si="1"/>
        <v>0</v>
      </c>
      <c r="M32">
        <v>114187.2</v>
      </c>
      <c r="N32">
        <v>-127243.9</v>
      </c>
      <c r="O32">
        <v>39</v>
      </c>
      <c r="P32" s="9" t="s">
        <v>65</v>
      </c>
      <c r="Q32">
        <v>-69906.8</v>
      </c>
      <c r="R32">
        <v>-29333.7</v>
      </c>
      <c r="T32" s="9" t="s">
        <v>147</v>
      </c>
      <c r="U32">
        <v>-62057.3</v>
      </c>
      <c r="V32">
        <v>-80918.100000000006</v>
      </c>
    </row>
    <row r="33" spans="1:22" x14ac:dyDescent="0.3">
      <c r="A33" s="20" t="s">
        <v>438</v>
      </c>
      <c r="B33">
        <v>6</v>
      </c>
      <c r="C33">
        <v>7</v>
      </c>
      <c r="D33">
        <v>5.5</v>
      </c>
      <c r="E33">
        <v>106</v>
      </c>
      <c r="F33">
        <v>49</v>
      </c>
      <c r="G33">
        <v>7.9</v>
      </c>
      <c r="I33">
        <f t="shared" si="0"/>
        <v>6.1181944444444438</v>
      </c>
      <c r="J33">
        <f t="shared" si="1"/>
        <v>106.8188611111111</v>
      </c>
      <c r="O33">
        <v>40</v>
      </c>
      <c r="P33" s="9" t="s">
        <v>66</v>
      </c>
      <c r="T33" s="9" t="s">
        <v>206</v>
      </c>
      <c r="U33">
        <v>-55771.5</v>
      </c>
      <c r="V33">
        <v>-84806.8</v>
      </c>
    </row>
    <row r="34" spans="1:22" x14ac:dyDescent="0.3">
      <c r="A34" s="20" t="s">
        <v>439</v>
      </c>
      <c r="B34">
        <v>5</v>
      </c>
      <c r="C34">
        <v>55</v>
      </c>
      <c r="D34">
        <v>20.6</v>
      </c>
      <c r="E34">
        <v>107</v>
      </c>
      <c r="F34">
        <v>0</v>
      </c>
      <c r="G34">
        <v>20.3</v>
      </c>
      <c r="I34">
        <f t="shared" si="0"/>
        <v>5.9223888888888894</v>
      </c>
      <c r="J34">
        <f t="shared" si="1"/>
        <v>107.00563888888888</v>
      </c>
      <c r="O34">
        <v>41</v>
      </c>
      <c r="P34" s="9" t="s">
        <v>67</v>
      </c>
      <c r="Q34">
        <v>-108237</v>
      </c>
      <c r="R34">
        <v>38391.9</v>
      </c>
      <c r="T34" s="10" t="s">
        <v>208</v>
      </c>
      <c r="U34">
        <v>-28591.3</v>
      </c>
      <c r="V34">
        <v>-74001.2</v>
      </c>
    </row>
    <row r="35" spans="1:22" x14ac:dyDescent="0.3">
      <c r="A35" s="20" t="s">
        <v>440</v>
      </c>
      <c r="B35">
        <v>5</v>
      </c>
      <c r="C35">
        <v>39</v>
      </c>
      <c r="D35">
        <v>56.4</v>
      </c>
      <c r="E35">
        <v>107</v>
      </c>
      <c r="F35">
        <v>6</v>
      </c>
      <c r="G35">
        <v>4.2</v>
      </c>
      <c r="I35">
        <f t="shared" si="0"/>
        <v>5.6656666666666666</v>
      </c>
      <c r="J35">
        <f t="shared" si="1"/>
        <v>107.10116666666666</v>
      </c>
      <c r="O35">
        <v>42</v>
      </c>
      <c r="P35" s="9" t="s">
        <v>54</v>
      </c>
      <c r="Q35">
        <v>-8114.2</v>
      </c>
      <c r="R35">
        <v>-53961.8</v>
      </c>
    </row>
    <row r="36" spans="1:22" x14ac:dyDescent="0.3">
      <c r="A36" s="20" t="s">
        <v>60</v>
      </c>
      <c r="I36">
        <f t="shared" si="0"/>
        <v>0</v>
      </c>
      <c r="J36">
        <f t="shared" si="1"/>
        <v>0</v>
      </c>
      <c r="M36">
        <v>26983.8</v>
      </c>
      <c r="N36">
        <v>580.5</v>
      </c>
      <c r="O36">
        <v>43</v>
      </c>
      <c r="P36" s="9" t="s">
        <v>59</v>
      </c>
      <c r="Q36">
        <v>9665.7000000000007</v>
      </c>
      <c r="R36">
        <v>-26338.9</v>
      </c>
    </row>
    <row r="37" spans="1:22" x14ac:dyDescent="0.3">
      <c r="A37" s="20" t="s">
        <v>61</v>
      </c>
      <c r="I37">
        <f t="shared" si="0"/>
        <v>0</v>
      </c>
      <c r="J37">
        <f t="shared" si="1"/>
        <v>0</v>
      </c>
      <c r="M37">
        <v>39823.199999999997</v>
      </c>
      <c r="N37">
        <v>58117.7</v>
      </c>
      <c r="O37">
        <v>44</v>
      </c>
      <c r="P37" s="9" t="s">
        <v>60</v>
      </c>
    </row>
    <row r="38" spans="1:22" x14ac:dyDescent="0.3">
      <c r="A38" s="20" t="s">
        <v>52</v>
      </c>
      <c r="I38">
        <f t="shared" si="0"/>
        <v>0</v>
      </c>
      <c r="J38">
        <f t="shared" si="1"/>
        <v>0</v>
      </c>
      <c r="M38">
        <v>98303.5</v>
      </c>
      <c r="N38">
        <v>4472.2</v>
      </c>
      <c r="O38">
        <v>45</v>
      </c>
      <c r="P38" s="9" t="s">
        <v>61</v>
      </c>
    </row>
    <row r="39" spans="1:22" x14ac:dyDescent="0.3">
      <c r="A39" s="20" t="s">
        <v>57</v>
      </c>
      <c r="I39">
        <f t="shared" si="0"/>
        <v>0</v>
      </c>
      <c r="J39">
        <f t="shared" si="1"/>
        <v>0</v>
      </c>
      <c r="M39">
        <v>117973.5</v>
      </c>
      <c r="N39">
        <v>71976.7</v>
      </c>
      <c r="O39">
        <v>46</v>
      </c>
      <c r="P39" s="9" t="s">
        <v>53</v>
      </c>
      <c r="Q39">
        <v>38613.4</v>
      </c>
      <c r="R39">
        <v>-28332.400000000001</v>
      </c>
    </row>
    <row r="40" spans="1:22" x14ac:dyDescent="0.3">
      <c r="A40" s="20" t="s">
        <v>58</v>
      </c>
      <c r="I40">
        <f t="shared" si="0"/>
        <v>0</v>
      </c>
      <c r="J40">
        <f t="shared" si="1"/>
        <v>0</v>
      </c>
      <c r="M40">
        <v>140183</v>
      </c>
      <c r="N40">
        <v>148173.79999999999</v>
      </c>
      <c r="O40">
        <v>47</v>
      </c>
      <c r="P40" s="9" t="s">
        <v>52</v>
      </c>
      <c r="Q40">
        <v>98303.5</v>
      </c>
      <c r="R40">
        <v>4472.2</v>
      </c>
    </row>
    <row r="41" spans="1:22" x14ac:dyDescent="0.3">
      <c r="A41" s="20" t="s">
        <v>55</v>
      </c>
      <c r="I41">
        <f t="shared" si="0"/>
        <v>0</v>
      </c>
      <c r="J41">
        <f t="shared" si="1"/>
        <v>0</v>
      </c>
      <c r="M41">
        <v>166621.9</v>
      </c>
      <c r="N41">
        <v>52312.3</v>
      </c>
      <c r="O41">
        <v>48</v>
      </c>
      <c r="P41" s="9" t="s">
        <v>57</v>
      </c>
      <c r="Q41">
        <v>117973.5</v>
      </c>
      <c r="R41">
        <v>71976.7</v>
      </c>
    </row>
    <row r="42" spans="1:22" x14ac:dyDescent="0.3">
      <c r="A42" s="20" t="s">
        <v>49</v>
      </c>
      <c r="B42">
        <v>6</v>
      </c>
      <c r="C42">
        <v>41</v>
      </c>
      <c r="D42">
        <v>52.7</v>
      </c>
      <c r="E42">
        <v>108</v>
      </c>
      <c r="F42">
        <v>33</v>
      </c>
      <c r="G42">
        <v>35.1</v>
      </c>
      <c r="I42">
        <f t="shared" si="0"/>
        <v>6.6979722222222229</v>
      </c>
      <c r="J42">
        <f t="shared" si="1"/>
        <v>108.55974999999999</v>
      </c>
      <c r="O42">
        <v>49</v>
      </c>
      <c r="P42" s="9" t="s">
        <v>58</v>
      </c>
    </row>
    <row r="43" spans="1:22" x14ac:dyDescent="0.3">
      <c r="A43" s="20" t="s">
        <v>441</v>
      </c>
      <c r="B43">
        <v>6</v>
      </c>
      <c r="C43">
        <v>16</v>
      </c>
      <c r="D43">
        <v>19</v>
      </c>
      <c r="E43">
        <v>106</v>
      </c>
      <c r="F43">
        <v>53</v>
      </c>
      <c r="G43">
        <v>13.1</v>
      </c>
      <c r="I43">
        <f t="shared" si="0"/>
        <v>6.2719444444444443</v>
      </c>
      <c r="J43">
        <f t="shared" si="1"/>
        <v>106.88697222222223</v>
      </c>
      <c r="O43">
        <v>50</v>
      </c>
      <c r="P43" s="9" t="s">
        <v>51</v>
      </c>
      <c r="Q43">
        <v>206839.1</v>
      </c>
      <c r="R43">
        <v>16162.7</v>
      </c>
    </row>
    <row r="44" spans="1:22" x14ac:dyDescent="0.3">
      <c r="A44" s="20" t="s">
        <v>50</v>
      </c>
      <c r="I44">
        <f t="shared" si="0"/>
        <v>0</v>
      </c>
      <c r="J44">
        <f t="shared" si="1"/>
        <v>0</v>
      </c>
      <c r="M44">
        <v>-9407.1</v>
      </c>
      <c r="N44">
        <v>-55356.3</v>
      </c>
      <c r="O44">
        <v>51</v>
      </c>
      <c r="P44" s="9" t="s">
        <v>50</v>
      </c>
      <c r="Q44">
        <v>237886.2</v>
      </c>
      <c r="R44">
        <v>19535.3</v>
      </c>
    </row>
    <row r="45" spans="1:22" x14ac:dyDescent="0.3">
      <c r="A45" s="20" t="s">
        <v>51</v>
      </c>
      <c r="I45">
        <f t="shared" si="0"/>
        <v>0</v>
      </c>
      <c r="J45">
        <f t="shared" si="1"/>
        <v>0</v>
      </c>
      <c r="M45">
        <v>206839.1</v>
      </c>
      <c r="N45">
        <v>16162.7</v>
      </c>
      <c r="O45">
        <v>52</v>
      </c>
      <c r="P45" s="9" t="s">
        <v>47</v>
      </c>
    </row>
    <row r="46" spans="1:22" x14ac:dyDescent="0.3">
      <c r="A46" s="20" t="s">
        <v>442</v>
      </c>
      <c r="B46">
        <v>6</v>
      </c>
      <c r="C46">
        <v>13</v>
      </c>
      <c r="D46">
        <v>57</v>
      </c>
      <c r="E46">
        <v>106</v>
      </c>
      <c r="F46">
        <v>25</v>
      </c>
      <c r="G46">
        <v>4.5999999999999996</v>
      </c>
      <c r="I46">
        <f t="shared" si="0"/>
        <v>6.2324999999999999</v>
      </c>
      <c r="J46">
        <f t="shared" si="1"/>
        <v>106.41794444444444</v>
      </c>
      <c r="O46">
        <v>53</v>
      </c>
      <c r="P46" s="9" t="s">
        <v>46</v>
      </c>
      <c r="Q46">
        <v>30754.7</v>
      </c>
      <c r="R46">
        <v>-69080.2</v>
      </c>
    </row>
    <row r="47" spans="1:22" x14ac:dyDescent="0.3">
      <c r="A47" s="20" t="s">
        <v>443</v>
      </c>
      <c r="B47">
        <v>5</v>
      </c>
      <c r="C47">
        <v>48</v>
      </c>
      <c r="D47">
        <v>6.1</v>
      </c>
      <c r="E47">
        <v>105</v>
      </c>
      <c r="F47">
        <v>59</v>
      </c>
      <c r="G47">
        <v>52.1</v>
      </c>
      <c r="I47">
        <f t="shared" si="0"/>
        <v>5.8016944444444443</v>
      </c>
      <c r="J47">
        <f t="shared" si="1"/>
        <v>105.99780555555556</v>
      </c>
      <c r="O47">
        <v>54</v>
      </c>
      <c r="P47" s="9" t="s">
        <v>48</v>
      </c>
    </row>
    <row r="48" spans="1:22" x14ac:dyDescent="0.3">
      <c r="A48" s="20" t="s">
        <v>56</v>
      </c>
      <c r="I48">
        <f t="shared" si="0"/>
        <v>0</v>
      </c>
      <c r="J48">
        <f t="shared" si="1"/>
        <v>0</v>
      </c>
      <c r="M48">
        <v>212010.6</v>
      </c>
      <c r="N48">
        <v>84140.2</v>
      </c>
      <c r="O48">
        <v>55</v>
      </c>
      <c r="P48" s="9" t="s">
        <v>45</v>
      </c>
      <c r="Q48">
        <v>44514.400000000001</v>
      </c>
      <c r="R48">
        <v>-92860.5</v>
      </c>
    </row>
    <row r="49" spans="1:18" x14ac:dyDescent="0.3">
      <c r="A49" s="20" t="s">
        <v>66</v>
      </c>
      <c r="I49">
        <f t="shared" si="0"/>
        <v>0</v>
      </c>
      <c r="J49">
        <f t="shared" si="1"/>
        <v>0</v>
      </c>
      <c r="M49">
        <v>-140940.20000000001</v>
      </c>
      <c r="N49">
        <v>5507.4</v>
      </c>
      <c r="O49">
        <v>56</v>
      </c>
      <c r="P49" s="10" t="s">
        <v>211</v>
      </c>
    </row>
    <row r="50" spans="1:18" x14ac:dyDescent="0.3">
      <c r="A50" s="20" t="s">
        <v>444</v>
      </c>
      <c r="B50">
        <v>6</v>
      </c>
      <c r="C50">
        <v>4</v>
      </c>
      <c r="D50">
        <v>19.3</v>
      </c>
      <c r="E50">
        <v>106</v>
      </c>
      <c r="F50">
        <v>22</v>
      </c>
      <c r="G50">
        <v>12.4</v>
      </c>
      <c r="I50">
        <f t="shared" si="0"/>
        <v>6.0720277777777776</v>
      </c>
      <c r="J50">
        <f t="shared" si="1"/>
        <v>106.3701111111111</v>
      </c>
      <c r="O50">
        <v>57</v>
      </c>
      <c r="P50" s="9" t="s">
        <v>102</v>
      </c>
      <c r="Q50">
        <v>-41451.599999999999</v>
      </c>
      <c r="R50">
        <v>-84438.2</v>
      </c>
    </row>
    <row r="51" spans="1:18" x14ac:dyDescent="0.3">
      <c r="A51" s="20" t="s">
        <v>65</v>
      </c>
      <c r="I51">
        <f t="shared" si="0"/>
        <v>0</v>
      </c>
      <c r="J51">
        <f t="shared" si="1"/>
        <v>0</v>
      </c>
      <c r="M51">
        <v>-69906.8</v>
      </c>
      <c r="N51">
        <v>-29333.7</v>
      </c>
      <c r="O51">
        <v>58</v>
      </c>
      <c r="P51" s="9" t="s">
        <v>112</v>
      </c>
      <c r="Q51">
        <v>-59613.2</v>
      </c>
      <c r="R51">
        <v>-68035.899999999994</v>
      </c>
    </row>
    <row r="52" spans="1:18" x14ac:dyDescent="0.3">
      <c r="A52" s="20" t="s">
        <v>445</v>
      </c>
      <c r="I52">
        <f t="shared" si="0"/>
        <v>0</v>
      </c>
      <c r="J52">
        <f t="shared" si="1"/>
        <v>0</v>
      </c>
      <c r="M52">
        <v>-108237</v>
      </c>
      <c r="N52">
        <v>38391.9</v>
      </c>
      <c r="O52">
        <v>59</v>
      </c>
      <c r="P52" s="9" t="s">
        <v>113</v>
      </c>
      <c r="Q52">
        <v>-89890.7</v>
      </c>
      <c r="R52">
        <v>-40701.699999999997</v>
      </c>
    </row>
    <row r="53" spans="1:18" x14ac:dyDescent="0.3">
      <c r="A53" s="20" t="s">
        <v>446</v>
      </c>
      <c r="B53">
        <v>6</v>
      </c>
      <c r="C53">
        <v>20</v>
      </c>
      <c r="D53">
        <v>32.1</v>
      </c>
      <c r="E53">
        <v>107</v>
      </c>
      <c r="F53">
        <v>1</v>
      </c>
      <c r="G53">
        <v>16</v>
      </c>
      <c r="I53">
        <f t="shared" si="0"/>
        <v>6.3422499999999999</v>
      </c>
      <c r="J53">
        <f t="shared" si="1"/>
        <v>107.02111111111111</v>
      </c>
      <c r="O53">
        <v>60</v>
      </c>
      <c r="P53" s="9" t="s">
        <v>66</v>
      </c>
      <c r="Q53">
        <v>-140940.20000000001</v>
      </c>
      <c r="R53">
        <v>5507.4</v>
      </c>
    </row>
    <row r="54" spans="1:18" x14ac:dyDescent="0.3">
      <c r="A54" s="20" t="s">
        <v>447</v>
      </c>
      <c r="B54">
        <v>6</v>
      </c>
      <c r="C54">
        <v>13</v>
      </c>
      <c r="D54">
        <v>56.3</v>
      </c>
      <c r="E54">
        <v>107</v>
      </c>
      <c r="F54">
        <v>6</v>
      </c>
      <c r="G54">
        <v>36.200000000000003</v>
      </c>
      <c r="I54">
        <f t="shared" si="0"/>
        <v>6.2323055555555555</v>
      </c>
      <c r="J54">
        <f t="shared" si="1"/>
        <v>107.11005555555555</v>
      </c>
      <c r="O54">
        <v>61</v>
      </c>
      <c r="P54" s="9" t="s">
        <v>65</v>
      </c>
    </row>
    <row r="55" spans="1:18" x14ac:dyDescent="0.3">
      <c r="A55" s="20" t="s">
        <v>48</v>
      </c>
      <c r="B55">
        <v>6</v>
      </c>
      <c r="C55">
        <v>27</v>
      </c>
      <c r="D55">
        <v>34.299999999999997</v>
      </c>
      <c r="E55">
        <v>108</v>
      </c>
      <c r="F55">
        <v>0</v>
      </c>
      <c r="G55">
        <v>33.5</v>
      </c>
      <c r="I55">
        <f t="shared" si="0"/>
        <v>6.4595277777777778</v>
      </c>
      <c r="J55">
        <f t="shared" si="1"/>
        <v>108.00930555555556</v>
      </c>
      <c r="M55">
        <v>122744.7</v>
      </c>
      <c r="N55">
        <v>-109050.9</v>
      </c>
      <c r="O55">
        <v>62</v>
      </c>
      <c r="P55" s="9" t="s">
        <v>67</v>
      </c>
    </row>
    <row r="56" spans="1:18" x14ac:dyDescent="0.3">
      <c r="A56" s="20" t="s">
        <v>448</v>
      </c>
      <c r="B56">
        <v>6</v>
      </c>
      <c r="C56">
        <v>8</v>
      </c>
      <c r="D56">
        <v>17.100000000000001</v>
      </c>
      <c r="E56">
        <v>107</v>
      </c>
      <c r="F56">
        <v>14</v>
      </c>
      <c r="G56">
        <v>54</v>
      </c>
      <c r="I56">
        <f t="shared" si="0"/>
        <v>6.1380833333333333</v>
      </c>
      <c r="J56">
        <f t="shared" si="1"/>
        <v>107.24833333333333</v>
      </c>
      <c r="O56">
        <v>63</v>
      </c>
      <c r="P56" s="9" t="s">
        <v>46</v>
      </c>
      <c r="Q56">
        <v>30754.7</v>
      </c>
      <c r="R56">
        <v>-69080.2</v>
      </c>
    </row>
    <row r="57" spans="1:18" x14ac:dyDescent="0.3">
      <c r="A57" s="20" t="s">
        <v>449</v>
      </c>
      <c r="B57">
        <v>5</v>
      </c>
      <c r="C57">
        <v>57</v>
      </c>
      <c r="D57">
        <v>47.9</v>
      </c>
      <c r="E57">
        <v>106</v>
      </c>
      <c r="F57">
        <v>50</v>
      </c>
      <c r="G57">
        <v>13.5</v>
      </c>
      <c r="I57">
        <f t="shared" si="0"/>
        <v>5.9633055555555554</v>
      </c>
      <c r="J57">
        <f t="shared" si="1"/>
        <v>106.83708333333333</v>
      </c>
      <c r="O57">
        <v>64</v>
      </c>
      <c r="P57" s="9" t="s">
        <v>100</v>
      </c>
      <c r="Q57">
        <v>29723.5</v>
      </c>
      <c r="R57">
        <v>-49225.4</v>
      </c>
    </row>
    <row r="58" spans="1:18" x14ac:dyDescent="0.3">
      <c r="A58" s="20" t="s">
        <v>450</v>
      </c>
      <c r="B58">
        <v>5</v>
      </c>
      <c r="C58">
        <v>14</v>
      </c>
      <c r="D58">
        <v>18.899999999999999</v>
      </c>
      <c r="E58">
        <v>107</v>
      </c>
      <c r="F58">
        <v>11</v>
      </c>
      <c r="G58">
        <v>46.6</v>
      </c>
      <c r="I58">
        <f t="shared" si="0"/>
        <v>5.2385833333333336</v>
      </c>
      <c r="J58">
        <f t="shared" si="1"/>
        <v>107.19627777777778</v>
      </c>
      <c r="O58">
        <v>65</v>
      </c>
      <c r="P58" s="9" t="s">
        <v>101</v>
      </c>
      <c r="Q58">
        <v>28710.7</v>
      </c>
      <c r="R58">
        <v>-30888</v>
      </c>
    </row>
    <row r="59" spans="1:18" x14ac:dyDescent="0.3">
      <c r="A59" s="20" t="s">
        <v>451</v>
      </c>
      <c r="B59">
        <v>6</v>
      </c>
      <c r="C59">
        <v>0</v>
      </c>
      <c r="D59">
        <v>3</v>
      </c>
      <c r="E59">
        <v>106</v>
      </c>
      <c r="F59">
        <v>30</v>
      </c>
      <c r="G59">
        <v>56</v>
      </c>
      <c r="I59">
        <f t="shared" si="0"/>
        <v>6.0008333333333335</v>
      </c>
      <c r="J59">
        <f t="shared" si="1"/>
        <v>106.51555555555555</v>
      </c>
      <c r="O59">
        <v>66</v>
      </c>
      <c r="P59" s="9" t="s">
        <v>60</v>
      </c>
      <c r="Q59">
        <v>26983.8</v>
      </c>
      <c r="R59">
        <v>580.5</v>
      </c>
    </row>
    <row r="60" spans="1:18" x14ac:dyDescent="0.3">
      <c r="A60" s="20" t="s">
        <v>388</v>
      </c>
      <c r="B60">
        <v>6</v>
      </c>
      <c r="C60">
        <v>4</v>
      </c>
      <c r="D60">
        <v>47</v>
      </c>
      <c r="E60">
        <v>106</v>
      </c>
      <c r="F60">
        <v>29</v>
      </c>
      <c r="G60">
        <v>4</v>
      </c>
      <c r="I60">
        <f t="shared" si="0"/>
        <v>6.0797222222222222</v>
      </c>
      <c r="J60">
        <f t="shared" si="1"/>
        <v>106.48444444444445</v>
      </c>
      <c r="O60">
        <v>67</v>
      </c>
      <c r="P60" s="9" t="s">
        <v>61</v>
      </c>
      <c r="Q60">
        <v>39823.199999999997</v>
      </c>
      <c r="R60">
        <v>58117.7</v>
      </c>
    </row>
    <row r="61" spans="1:18" x14ac:dyDescent="0.3">
      <c r="A61" s="20"/>
      <c r="O61">
        <v>68</v>
      </c>
      <c r="P61" s="9" t="s">
        <v>108</v>
      </c>
      <c r="Q61">
        <v>-4709.7</v>
      </c>
      <c r="R61">
        <v>-88990.3</v>
      </c>
    </row>
    <row r="62" spans="1:18" x14ac:dyDescent="0.3">
      <c r="O62">
        <v>69</v>
      </c>
      <c r="P62" s="9" t="s">
        <v>107</v>
      </c>
      <c r="Q62">
        <v>27651.8</v>
      </c>
      <c r="R62">
        <v>-104775.2</v>
      </c>
    </row>
    <row r="63" spans="1:18" x14ac:dyDescent="0.3">
      <c r="O63">
        <v>70</v>
      </c>
      <c r="P63" s="9" t="s">
        <v>110</v>
      </c>
      <c r="Q63">
        <v>53490.5</v>
      </c>
      <c r="R63">
        <v>-44344.6</v>
      </c>
    </row>
    <row r="64" spans="1:18" x14ac:dyDescent="0.3">
      <c r="O64">
        <v>71</v>
      </c>
      <c r="P64" s="9" t="s">
        <v>103</v>
      </c>
      <c r="Q64">
        <v>79406.2</v>
      </c>
      <c r="R64">
        <v>-16122.8</v>
      </c>
    </row>
    <row r="65" spans="1:18" x14ac:dyDescent="0.3">
      <c r="O65">
        <v>72</v>
      </c>
      <c r="P65" s="9" t="s">
        <v>52</v>
      </c>
      <c r="Q65">
        <v>98303.5</v>
      </c>
      <c r="R65">
        <v>4472.2</v>
      </c>
    </row>
    <row r="66" spans="1:18" x14ac:dyDescent="0.3">
      <c r="O66">
        <v>73</v>
      </c>
      <c r="P66" s="9" t="s">
        <v>55</v>
      </c>
    </row>
    <row r="67" spans="1:18" x14ac:dyDescent="0.3">
      <c r="O67">
        <v>74</v>
      </c>
      <c r="P67" s="9" t="s">
        <v>51</v>
      </c>
    </row>
    <row r="68" spans="1:18" x14ac:dyDescent="0.3">
      <c r="O68">
        <v>75</v>
      </c>
      <c r="P68" s="9" t="s">
        <v>44</v>
      </c>
    </row>
    <row r="69" spans="1:18" x14ac:dyDescent="0.3">
      <c r="O69">
        <v>76</v>
      </c>
      <c r="P69" s="9" t="s">
        <v>57</v>
      </c>
    </row>
    <row r="70" spans="1:18" x14ac:dyDescent="0.3">
      <c r="O70">
        <v>77</v>
      </c>
      <c r="P70" s="9" t="s">
        <v>58</v>
      </c>
      <c r="Q70">
        <v>140183</v>
      </c>
      <c r="R70">
        <v>148173.79999999999</v>
      </c>
    </row>
    <row r="71" spans="1:18" x14ac:dyDescent="0.3">
      <c r="O71">
        <v>78</v>
      </c>
      <c r="P71" s="9" t="s">
        <v>52</v>
      </c>
    </row>
    <row r="72" spans="1:18" x14ac:dyDescent="0.3">
      <c r="O72">
        <v>79</v>
      </c>
      <c r="P72" s="9" t="s">
        <v>56</v>
      </c>
    </row>
    <row r="73" spans="1:18" x14ac:dyDescent="0.3">
      <c r="O73">
        <v>80</v>
      </c>
      <c r="P73" s="9" t="s">
        <v>105</v>
      </c>
    </row>
    <row r="74" spans="1:18" x14ac:dyDescent="0.3">
      <c r="O74">
        <v>81</v>
      </c>
      <c r="P74" s="9" t="s">
        <v>49</v>
      </c>
      <c r="Q74">
        <v>1</v>
      </c>
      <c r="R74">
        <v>-135417.4</v>
      </c>
    </row>
    <row r="75" spans="1:18" x14ac:dyDescent="0.3">
      <c r="O75">
        <v>82</v>
      </c>
      <c r="P75" s="9" t="s">
        <v>50</v>
      </c>
      <c r="Q75">
        <v>237886.2</v>
      </c>
      <c r="R75">
        <v>19535.3</v>
      </c>
    </row>
    <row r="78" spans="1:18" x14ac:dyDescent="0.3">
      <c r="A78" s="21" t="s">
        <v>439</v>
      </c>
    </row>
    <row r="79" spans="1:18" x14ac:dyDescent="0.3">
      <c r="A79" s="21" t="s">
        <v>440</v>
      </c>
    </row>
    <row r="80" spans="1:18" x14ac:dyDescent="0.3">
      <c r="A80" s="21" t="s">
        <v>52</v>
      </c>
    </row>
    <row r="81" spans="1:14" x14ac:dyDescent="0.3">
      <c r="A81" s="21" t="s">
        <v>60</v>
      </c>
    </row>
    <row r="83" spans="1:14" x14ac:dyDescent="0.3">
      <c r="A83" s="21" t="s">
        <v>58</v>
      </c>
    </row>
    <row r="84" spans="1:14" x14ac:dyDescent="0.3">
      <c r="A84" s="21" t="s">
        <v>61</v>
      </c>
    </row>
    <row r="85" spans="1:14" x14ac:dyDescent="0.3">
      <c r="A85" s="21" t="s">
        <v>57</v>
      </c>
    </row>
    <row r="86" spans="1:14" x14ac:dyDescent="0.3">
      <c r="A86" s="21" t="s">
        <v>55</v>
      </c>
    </row>
    <row r="87" spans="1:14" x14ac:dyDescent="0.3">
      <c r="A87" s="21" t="s">
        <v>56</v>
      </c>
    </row>
    <row r="88" spans="1:14" x14ac:dyDescent="0.3">
      <c r="A88" s="21" t="s">
        <v>51</v>
      </c>
    </row>
    <row r="89" spans="1:14" x14ac:dyDescent="0.3">
      <c r="A89" s="21" t="s">
        <v>50</v>
      </c>
    </row>
    <row r="90" spans="1:14" x14ac:dyDescent="0.3">
      <c r="I90" t="s">
        <v>481</v>
      </c>
      <c r="J90">
        <v>6</v>
      </c>
      <c r="K90">
        <v>2</v>
      </c>
      <c r="L90">
        <v>54.3</v>
      </c>
      <c r="N90">
        <f>J90+(K90/60)+(L90/3600)</f>
        <v>6.0484166666666663</v>
      </c>
    </row>
    <row r="91" spans="1:14" x14ac:dyDescent="0.3">
      <c r="A91" s="21" t="s">
        <v>65</v>
      </c>
      <c r="J91">
        <v>106</v>
      </c>
      <c r="K91">
        <v>49</v>
      </c>
      <c r="L91">
        <v>15.2</v>
      </c>
      <c r="N91">
        <f>J91+(K91/60)+(L91/3600)</f>
        <v>106.82088888888889</v>
      </c>
    </row>
    <row r="92" spans="1:14" x14ac:dyDescent="0.3">
      <c r="A92" s="21" t="s">
        <v>66</v>
      </c>
    </row>
    <row r="94" spans="1:14" x14ac:dyDescent="0.3">
      <c r="A94" s="21" t="s">
        <v>44</v>
      </c>
    </row>
    <row r="96" spans="1:14" x14ac:dyDescent="0.3">
      <c r="A96" s="21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071CB-3959-41C4-9782-F41E8A4CA097}">
  <dimension ref="N2:AC105"/>
  <sheetViews>
    <sheetView topLeftCell="K52" zoomScale="70" zoomScaleNormal="70" workbookViewId="0">
      <selection activeCell="O54" sqref="O54"/>
    </sheetView>
  </sheetViews>
  <sheetFormatPr defaultRowHeight="14.4" x14ac:dyDescent="0.3"/>
  <cols>
    <col min="24" max="24" width="12.109375" bestFit="1" customWidth="1"/>
    <col min="25" max="25" width="13.88671875" bestFit="1" customWidth="1"/>
  </cols>
  <sheetData>
    <row r="2" spans="14:26" x14ac:dyDescent="0.3">
      <c r="N2" t="s">
        <v>382</v>
      </c>
      <c r="O2">
        <v>5</v>
      </c>
      <c r="P2">
        <v>43</v>
      </c>
      <c r="Q2">
        <v>6</v>
      </c>
      <c r="R2">
        <v>106</v>
      </c>
      <c r="S2">
        <v>53</v>
      </c>
      <c r="T2">
        <v>52.8</v>
      </c>
      <c r="V2">
        <f>O2+(P2/60)+(Q2/3600)</f>
        <v>5.7183333333333337</v>
      </c>
      <c r="W2">
        <f>R2+(S2/60)+(T2/3600)</f>
        <v>106.89800000000001</v>
      </c>
      <c r="Y2">
        <v>-406.3</v>
      </c>
      <c r="Z2">
        <v>-27091.5</v>
      </c>
    </row>
    <row r="3" spans="14:26" x14ac:dyDescent="0.3">
      <c r="N3" t="s">
        <v>403</v>
      </c>
      <c r="O3">
        <v>5</v>
      </c>
      <c r="P3">
        <v>57</v>
      </c>
      <c r="Q3">
        <v>39.200000000000003</v>
      </c>
      <c r="R3">
        <v>106</v>
      </c>
      <c r="S3">
        <v>53</v>
      </c>
      <c r="T3">
        <v>34.6</v>
      </c>
      <c r="V3">
        <f t="shared" ref="V3:V21" si="0">O3+(P3/60)+(Q3/3600)</f>
        <v>5.9608888888888893</v>
      </c>
      <c r="W3">
        <f>R3+(S3/60)+(T3/3600)</f>
        <v>106.89294444444445</v>
      </c>
      <c r="Y3">
        <v>-966.6</v>
      </c>
      <c r="Z3">
        <v>-53912.7</v>
      </c>
    </row>
    <row r="4" spans="14:26" x14ac:dyDescent="0.3">
      <c r="N4" t="s">
        <v>434</v>
      </c>
      <c r="O4">
        <v>6</v>
      </c>
      <c r="P4">
        <v>18</v>
      </c>
      <c r="Q4">
        <v>3</v>
      </c>
      <c r="R4">
        <v>108</v>
      </c>
      <c r="S4">
        <v>19</v>
      </c>
      <c r="T4">
        <v>37</v>
      </c>
      <c r="V4">
        <f t="shared" si="0"/>
        <v>6.3008333333333333</v>
      </c>
      <c r="W4">
        <f t="shared" ref="W4:W21" si="1">R4+(S4/60)+(T4/3600)</f>
        <v>108.32694444444444</v>
      </c>
      <c r="Y4">
        <v>157944.4</v>
      </c>
      <c r="Z4">
        <v>-91502.8</v>
      </c>
    </row>
    <row r="5" spans="14:26" x14ac:dyDescent="0.3">
      <c r="N5" t="s">
        <v>402</v>
      </c>
      <c r="O5">
        <v>5</v>
      </c>
      <c r="P5">
        <v>57</v>
      </c>
      <c r="Q5">
        <v>40.700000000000003</v>
      </c>
      <c r="R5">
        <v>107</v>
      </c>
      <c r="S5">
        <v>6</v>
      </c>
      <c r="T5">
        <v>4.8</v>
      </c>
      <c r="V5">
        <f t="shared" si="0"/>
        <v>5.9613055555555556</v>
      </c>
      <c r="W5">
        <f t="shared" si="1"/>
        <v>107.10133333333333</v>
      </c>
      <c r="Y5">
        <v>22126.400000000001</v>
      </c>
      <c r="Z5">
        <v>-53958.7</v>
      </c>
    </row>
    <row r="6" spans="14:26" x14ac:dyDescent="0.3">
      <c r="N6" t="s">
        <v>435</v>
      </c>
      <c r="O6">
        <v>6</v>
      </c>
      <c r="P6">
        <v>1</v>
      </c>
      <c r="Q6">
        <v>34</v>
      </c>
      <c r="R6">
        <v>106</v>
      </c>
      <c r="S6">
        <v>56</v>
      </c>
      <c r="T6">
        <v>8</v>
      </c>
      <c r="V6">
        <f t="shared" si="0"/>
        <v>6.0261111111111108</v>
      </c>
      <c r="W6">
        <f t="shared" si="1"/>
        <v>106.93555555555555</v>
      </c>
      <c r="Y6">
        <v>3755.5</v>
      </c>
      <c r="Z6">
        <v>-61124.800000000003</v>
      </c>
    </row>
    <row r="7" spans="14:26" x14ac:dyDescent="0.3">
      <c r="N7" t="s">
        <v>438</v>
      </c>
      <c r="O7">
        <v>6</v>
      </c>
      <c r="P7">
        <v>7</v>
      </c>
      <c r="Q7">
        <v>5.5</v>
      </c>
      <c r="R7">
        <v>106</v>
      </c>
      <c r="S7">
        <v>49</v>
      </c>
      <c r="T7">
        <v>7.9</v>
      </c>
      <c r="V7">
        <f t="shared" si="0"/>
        <v>6.1181944444444438</v>
      </c>
      <c r="W7">
        <f t="shared" si="1"/>
        <v>106.8188611111111</v>
      </c>
      <c r="Y7">
        <v>-9176.2000000000007</v>
      </c>
      <c r="Z7">
        <v>-71307.100000000006</v>
      </c>
    </row>
    <row r="8" spans="14:26" x14ac:dyDescent="0.3">
      <c r="N8" t="s">
        <v>439</v>
      </c>
      <c r="O8">
        <v>5</v>
      </c>
      <c r="P8">
        <v>55</v>
      </c>
      <c r="Q8">
        <v>20.6</v>
      </c>
      <c r="R8">
        <v>107</v>
      </c>
      <c r="S8">
        <v>0</v>
      </c>
      <c r="T8">
        <v>20.3</v>
      </c>
      <c r="V8">
        <f t="shared" si="0"/>
        <v>5.9223888888888894</v>
      </c>
      <c r="W8">
        <f t="shared" si="1"/>
        <v>107.00563888888888</v>
      </c>
      <c r="Y8">
        <v>11521.8</v>
      </c>
      <c r="Z8">
        <v>-49655.4</v>
      </c>
    </row>
    <row r="9" spans="14:26" x14ac:dyDescent="0.3">
      <c r="N9" t="s">
        <v>440</v>
      </c>
      <c r="O9">
        <v>5</v>
      </c>
      <c r="P9">
        <v>39</v>
      </c>
      <c r="Q9">
        <v>56.4</v>
      </c>
      <c r="R9">
        <v>107</v>
      </c>
      <c r="S9">
        <v>6</v>
      </c>
      <c r="T9">
        <v>4.2</v>
      </c>
      <c r="V9">
        <f t="shared" si="0"/>
        <v>5.6656666666666666</v>
      </c>
      <c r="W9">
        <f t="shared" si="1"/>
        <v>107.10116666666666</v>
      </c>
      <c r="Y9">
        <v>22107.9</v>
      </c>
      <c r="Z9">
        <v>-21267.7</v>
      </c>
    </row>
    <row r="10" spans="14:26" x14ac:dyDescent="0.3">
      <c r="N10" t="s">
        <v>49</v>
      </c>
      <c r="O10">
        <v>6</v>
      </c>
      <c r="P10">
        <v>41</v>
      </c>
      <c r="Q10">
        <v>52.7</v>
      </c>
      <c r="R10">
        <v>108</v>
      </c>
      <c r="S10">
        <v>33</v>
      </c>
      <c r="T10">
        <v>35.1</v>
      </c>
      <c r="V10">
        <f t="shared" si="0"/>
        <v>6.6979722222222229</v>
      </c>
      <c r="W10">
        <f t="shared" si="1"/>
        <v>108.55974999999999</v>
      </c>
      <c r="Y10">
        <v>183743.1</v>
      </c>
      <c r="Z10">
        <v>-135417.4</v>
      </c>
    </row>
    <row r="11" spans="14:26" x14ac:dyDescent="0.3">
      <c r="N11" t="s">
        <v>441</v>
      </c>
      <c r="O11">
        <v>6</v>
      </c>
      <c r="P11">
        <v>16</v>
      </c>
      <c r="Q11">
        <v>19</v>
      </c>
      <c r="R11">
        <v>106</v>
      </c>
      <c r="S11">
        <v>53</v>
      </c>
      <c r="T11">
        <v>13.1</v>
      </c>
      <c r="V11">
        <f t="shared" si="0"/>
        <v>6.2719444444444443</v>
      </c>
      <c r="W11">
        <f t="shared" si="1"/>
        <v>106.88697222222223</v>
      </c>
      <c r="Y11">
        <v>-1628.4</v>
      </c>
      <c r="Z11">
        <v>-88308.4</v>
      </c>
    </row>
    <row r="12" spans="14:26" x14ac:dyDescent="0.3">
      <c r="N12" t="s">
        <v>442</v>
      </c>
      <c r="O12">
        <v>6</v>
      </c>
      <c r="P12">
        <v>13</v>
      </c>
      <c r="Q12">
        <v>57</v>
      </c>
      <c r="R12">
        <v>106</v>
      </c>
      <c r="S12">
        <v>25</v>
      </c>
      <c r="T12">
        <v>4.5999999999999996</v>
      </c>
      <c r="V12">
        <f>O12+(P12/60)+(Q12/3600)</f>
        <v>6.2324999999999999</v>
      </c>
      <c r="W12">
        <f t="shared" si="1"/>
        <v>106.41794444444444</v>
      </c>
      <c r="Y12">
        <v>-53604.4</v>
      </c>
      <c r="Z12">
        <v>-83946.7</v>
      </c>
    </row>
    <row r="13" spans="14:26" x14ac:dyDescent="0.3">
      <c r="N13" t="s">
        <v>443</v>
      </c>
      <c r="O13">
        <v>5</v>
      </c>
      <c r="P13">
        <v>48</v>
      </c>
      <c r="Q13">
        <v>6.1</v>
      </c>
      <c r="R13">
        <v>105</v>
      </c>
      <c r="S13">
        <v>59</v>
      </c>
      <c r="T13">
        <v>52.1</v>
      </c>
      <c r="V13">
        <f t="shared" si="0"/>
        <v>5.8016944444444443</v>
      </c>
      <c r="W13">
        <f t="shared" si="1"/>
        <v>105.99780555555556</v>
      </c>
      <c r="Y13">
        <v>-100162.8</v>
      </c>
      <c r="Z13">
        <v>-36309.300000000003</v>
      </c>
    </row>
    <row r="14" spans="14:26" x14ac:dyDescent="0.3">
      <c r="N14" t="s">
        <v>444</v>
      </c>
      <c r="O14">
        <v>6</v>
      </c>
      <c r="P14">
        <v>4</v>
      </c>
      <c r="Q14">
        <v>19.3</v>
      </c>
      <c r="R14">
        <v>106</v>
      </c>
      <c r="S14">
        <v>22</v>
      </c>
      <c r="T14">
        <v>12.4</v>
      </c>
      <c r="V14">
        <f t="shared" si="0"/>
        <v>6.0720277777777776</v>
      </c>
      <c r="W14">
        <f t="shared" si="1"/>
        <v>106.3701111111111</v>
      </c>
      <c r="Y14">
        <v>-58905.2</v>
      </c>
      <c r="Z14">
        <v>-66202.100000000006</v>
      </c>
    </row>
    <row r="15" spans="14:26" x14ac:dyDescent="0.3">
      <c r="N15" t="s">
        <v>446</v>
      </c>
      <c r="O15">
        <v>6</v>
      </c>
      <c r="P15">
        <v>20</v>
      </c>
      <c r="Q15">
        <v>32.1</v>
      </c>
      <c r="R15">
        <v>107</v>
      </c>
      <c r="S15">
        <v>1</v>
      </c>
      <c r="T15">
        <v>16</v>
      </c>
      <c r="V15">
        <f t="shared" si="0"/>
        <v>6.3422499999999999</v>
      </c>
      <c r="W15">
        <f t="shared" si="1"/>
        <v>107.02111111111111</v>
      </c>
      <c r="Y15">
        <v>13236.4</v>
      </c>
      <c r="Z15">
        <v>-96082.6</v>
      </c>
    </row>
    <row r="16" spans="14:26" x14ac:dyDescent="0.3">
      <c r="N16" t="s">
        <v>447</v>
      </c>
      <c r="O16">
        <v>6</v>
      </c>
      <c r="P16">
        <v>13</v>
      </c>
      <c r="Q16">
        <v>56.3</v>
      </c>
      <c r="R16">
        <v>107</v>
      </c>
      <c r="S16">
        <v>6</v>
      </c>
      <c r="T16">
        <v>36.200000000000003</v>
      </c>
      <c r="V16">
        <f>O16+(P16/60)+(Q16/3600)</f>
        <v>6.2323055555555555</v>
      </c>
      <c r="W16">
        <f t="shared" si="1"/>
        <v>107.11005555555555</v>
      </c>
      <c r="Y16">
        <v>23092.9</v>
      </c>
      <c r="Z16">
        <v>-83925.2</v>
      </c>
    </row>
    <row r="17" spans="14:29" x14ac:dyDescent="0.3">
      <c r="N17" t="s">
        <v>448</v>
      </c>
      <c r="O17">
        <v>6</v>
      </c>
      <c r="P17">
        <v>8</v>
      </c>
      <c r="Q17">
        <v>17.100000000000001</v>
      </c>
      <c r="R17">
        <v>107</v>
      </c>
      <c r="S17">
        <v>14</v>
      </c>
      <c r="T17">
        <v>54</v>
      </c>
      <c r="V17">
        <f t="shared" si="0"/>
        <v>6.1380833333333333</v>
      </c>
      <c r="W17">
        <f t="shared" si="1"/>
        <v>107.24833333333333</v>
      </c>
      <c r="Y17">
        <v>38416.400000000001</v>
      </c>
      <c r="Z17">
        <v>-73506.399999999994</v>
      </c>
    </row>
    <row r="18" spans="14:29" x14ac:dyDescent="0.3">
      <c r="N18" t="s">
        <v>449</v>
      </c>
      <c r="O18">
        <v>5</v>
      </c>
      <c r="P18">
        <v>57</v>
      </c>
      <c r="Q18">
        <v>47.9</v>
      </c>
      <c r="R18">
        <v>106</v>
      </c>
      <c r="S18">
        <v>50</v>
      </c>
      <c r="T18">
        <v>13.5</v>
      </c>
      <c r="V18">
        <f t="shared" si="0"/>
        <v>5.9633055555555554</v>
      </c>
      <c r="W18">
        <f t="shared" si="1"/>
        <v>106.83708333333333</v>
      </c>
      <c r="Y18">
        <v>-7156.9</v>
      </c>
      <c r="Z18">
        <v>-54179.9</v>
      </c>
    </row>
    <row r="19" spans="14:29" x14ac:dyDescent="0.3">
      <c r="N19" t="s">
        <v>450</v>
      </c>
      <c r="O19">
        <v>5</v>
      </c>
      <c r="P19">
        <v>14</v>
      </c>
      <c r="Q19">
        <v>18.899999999999999</v>
      </c>
      <c r="R19">
        <v>107</v>
      </c>
      <c r="S19">
        <v>11</v>
      </c>
      <c r="T19">
        <v>46.6</v>
      </c>
      <c r="V19">
        <f t="shared" si="0"/>
        <v>5.2385833333333336</v>
      </c>
      <c r="W19">
        <f t="shared" si="1"/>
        <v>107.19627777777778</v>
      </c>
      <c r="Y19">
        <v>32647.8</v>
      </c>
      <c r="Z19">
        <v>25958.1</v>
      </c>
    </row>
    <row r="20" spans="14:29" x14ac:dyDescent="0.3">
      <c r="N20" t="s">
        <v>451</v>
      </c>
      <c r="O20">
        <v>6</v>
      </c>
      <c r="P20">
        <v>0</v>
      </c>
      <c r="Q20">
        <v>3</v>
      </c>
      <c r="R20">
        <v>106</v>
      </c>
      <c r="S20">
        <v>30</v>
      </c>
      <c r="T20">
        <v>56</v>
      </c>
      <c r="V20">
        <f t="shared" si="0"/>
        <v>6.0008333333333335</v>
      </c>
      <c r="W20">
        <f t="shared" si="1"/>
        <v>106.51555555555555</v>
      </c>
      <c r="Y20">
        <v>-42787.5</v>
      </c>
      <c r="Z20">
        <v>-58329.599999999999</v>
      </c>
    </row>
    <row r="21" spans="14:29" x14ac:dyDescent="0.3">
      <c r="N21" t="s">
        <v>388</v>
      </c>
      <c r="O21">
        <v>6</v>
      </c>
      <c r="P21">
        <v>4</v>
      </c>
      <c r="Q21">
        <v>47</v>
      </c>
      <c r="R21">
        <v>106</v>
      </c>
      <c r="S21">
        <v>29</v>
      </c>
      <c r="T21">
        <v>4</v>
      </c>
      <c r="V21">
        <f t="shared" si="0"/>
        <v>6.0797222222222222</v>
      </c>
      <c r="W21">
        <f t="shared" si="1"/>
        <v>106.48444444444445</v>
      </c>
      <c r="Y21">
        <v>-46235.1</v>
      </c>
      <c r="Z21">
        <v>-67052.899999999994</v>
      </c>
    </row>
    <row r="24" spans="14:29" x14ac:dyDescent="0.3">
      <c r="AC24" t="s">
        <v>226</v>
      </c>
    </row>
    <row r="25" spans="14:29" x14ac:dyDescent="0.3">
      <c r="N25" s="1" t="s">
        <v>200</v>
      </c>
      <c r="O25">
        <v>5.2603333333333335</v>
      </c>
      <c r="P25">
        <v>105.19413888888889</v>
      </c>
      <c r="AC25" t="s">
        <v>56</v>
      </c>
    </row>
    <row r="26" spans="14:29" x14ac:dyDescent="0.3">
      <c r="N26" s="1" t="s">
        <v>133</v>
      </c>
      <c r="O26">
        <v>4.8616666666666664</v>
      </c>
      <c r="P26">
        <v>106.62333333333332</v>
      </c>
      <c r="AC26" t="s">
        <v>230</v>
      </c>
    </row>
    <row r="27" spans="14:29" x14ac:dyDescent="0.3">
      <c r="N27" s="1" t="s">
        <v>58</v>
      </c>
      <c r="O27">
        <v>4.1333333333333337</v>
      </c>
      <c r="P27">
        <v>108.16666666666667</v>
      </c>
      <c r="AC27" t="s">
        <v>140</v>
      </c>
    </row>
    <row r="28" spans="14:29" x14ac:dyDescent="0.3">
      <c r="N28" s="1" t="s">
        <v>131</v>
      </c>
      <c r="O28">
        <v>5.2601666666666667</v>
      </c>
      <c r="P28">
        <v>106.21322222222223</v>
      </c>
      <c r="AC28" t="s">
        <v>138</v>
      </c>
    </row>
    <row r="29" spans="14:29" x14ac:dyDescent="0.3">
      <c r="N29" s="1" t="s">
        <v>132</v>
      </c>
      <c r="O29">
        <v>5.3746111111111103</v>
      </c>
      <c r="P29">
        <v>106.58277777777778</v>
      </c>
      <c r="W29" t="s">
        <v>44</v>
      </c>
      <c r="X29" s="5">
        <v>-6.5666666666666664</v>
      </c>
      <c r="Y29" s="5">
        <v>107.3033611111111</v>
      </c>
      <c r="AC29" t="s">
        <v>139</v>
      </c>
    </row>
    <row r="30" spans="14:29" x14ac:dyDescent="0.3">
      <c r="N30" s="1" t="s">
        <v>137</v>
      </c>
      <c r="O30">
        <v>5.4733333333333336</v>
      </c>
      <c r="P30">
        <v>106.90166666666667</v>
      </c>
      <c r="W30" t="s">
        <v>45</v>
      </c>
      <c r="X30" s="5">
        <v>-5.6868888888888893</v>
      </c>
      <c r="Y30" s="5">
        <v>107.45</v>
      </c>
      <c r="AC30" t="s">
        <v>50</v>
      </c>
    </row>
    <row r="31" spans="14:29" x14ac:dyDescent="0.3">
      <c r="N31" s="1" t="s">
        <v>134</v>
      </c>
      <c r="O31">
        <v>5.1746944444444445</v>
      </c>
      <c r="P31">
        <v>106.76647222222222</v>
      </c>
      <c r="W31" t="s">
        <v>46</v>
      </c>
      <c r="X31" s="5">
        <v>-5.9019444444444451</v>
      </c>
      <c r="Y31" s="5">
        <v>107.17919444444445</v>
      </c>
      <c r="AC31" t="s">
        <v>140</v>
      </c>
    </row>
    <row r="32" spans="14:29" x14ac:dyDescent="0.3">
      <c r="N32" s="1" t="s">
        <v>135</v>
      </c>
      <c r="O32">
        <v>5.1970833333333335</v>
      </c>
      <c r="P32">
        <v>107.60658333333333</v>
      </c>
      <c r="W32" t="s">
        <v>47</v>
      </c>
      <c r="X32" s="5">
        <v>-4.0260555555555557</v>
      </c>
      <c r="Y32" s="5">
        <v>106.81677777777777</v>
      </c>
      <c r="AC32" t="s">
        <v>141</v>
      </c>
    </row>
    <row r="33" spans="14:29" x14ac:dyDescent="0.3">
      <c r="N33" s="1" t="s">
        <v>136</v>
      </c>
      <c r="O33">
        <v>5.3728055555555549</v>
      </c>
      <c r="P33">
        <v>107.15902777777778</v>
      </c>
      <c r="W33" t="s">
        <v>48</v>
      </c>
      <c r="X33" s="5">
        <v>-5.5404722222222222</v>
      </c>
      <c r="Y33" s="5">
        <v>108.00930555555556</v>
      </c>
      <c r="AC33" t="s">
        <v>142</v>
      </c>
    </row>
    <row r="34" spans="14:29" x14ac:dyDescent="0.3">
      <c r="N34" s="1" t="s">
        <v>382</v>
      </c>
      <c r="O34">
        <v>5.7183333333333337</v>
      </c>
      <c r="P34">
        <v>106.89800000000001</v>
      </c>
      <c r="W34" t="s">
        <v>52</v>
      </c>
      <c r="X34" s="5">
        <v>-4.5671111111111111</v>
      </c>
      <c r="Y34" s="5">
        <v>107.78874999999999</v>
      </c>
      <c r="AC34" t="s">
        <v>143</v>
      </c>
    </row>
    <row r="35" spans="14:29" x14ac:dyDescent="0.3">
      <c r="N35" s="1" t="s">
        <v>403</v>
      </c>
      <c r="O35">
        <v>5.9608888888888893</v>
      </c>
      <c r="P35">
        <v>106.89294444444445</v>
      </c>
      <c r="W35" t="s">
        <v>53</v>
      </c>
      <c r="X35" s="5">
        <v>-4.2704444444444443</v>
      </c>
      <c r="Y35" s="5">
        <v>107.25011111111111</v>
      </c>
      <c r="AC35" t="s">
        <v>150</v>
      </c>
    </row>
    <row r="36" spans="14:29" x14ac:dyDescent="0.3">
      <c r="N36" s="1" t="s">
        <v>130</v>
      </c>
      <c r="O36">
        <v>5.26</v>
      </c>
      <c r="P36">
        <v>105.99327777777778</v>
      </c>
      <c r="W36" t="s">
        <v>54</v>
      </c>
      <c r="X36" s="5">
        <v>-4.0386666666666668</v>
      </c>
      <c r="Y36" s="5">
        <v>106.82844444444444</v>
      </c>
      <c r="AC36" t="s">
        <v>151</v>
      </c>
    </row>
    <row r="37" spans="14:29" x14ac:dyDescent="0.3">
      <c r="N37" s="1" t="s">
        <v>436</v>
      </c>
      <c r="O37">
        <v>0</v>
      </c>
      <c r="P37">
        <v>0</v>
      </c>
      <c r="W37" t="s">
        <v>59</v>
      </c>
      <c r="X37" s="5">
        <v>-4.2884722222222225</v>
      </c>
      <c r="Y37" s="5">
        <v>106.98888888888889</v>
      </c>
      <c r="AC37" t="s">
        <v>152</v>
      </c>
    </row>
    <row r="38" spans="14:29" x14ac:dyDescent="0.3">
      <c r="N38" s="20" t="s">
        <v>56</v>
      </c>
      <c r="O38">
        <v>4.7124166666666669</v>
      </c>
      <c r="P38">
        <v>108.81483333333333</v>
      </c>
      <c r="W38" t="s">
        <v>60</v>
      </c>
      <c r="X38" s="5">
        <v>-4.5319166666666666</v>
      </c>
      <c r="Y38" s="5">
        <v>107.14516666666667</v>
      </c>
      <c r="AC38" t="s">
        <v>201</v>
      </c>
    </row>
    <row r="39" spans="14:29" x14ac:dyDescent="0.3">
      <c r="N39" s="20" t="s">
        <v>50</v>
      </c>
      <c r="O39">
        <v>5.2966666666666669</v>
      </c>
      <c r="P39">
        <v>109.04833333333333</v>
      </c>
      <c r="W39" t="s">
        <v>61</v>
      </c>
      <c r="X39" s="5">
        <v>-3.0522499999999999</v>
      </c>
      <c r="Y39" s="5">
        <v>107.26102777777778</v>
      </c>
      <c r="AC39" t="s">
        <v>202</v>
      </c>
    </row>
    <row r="40" spans="14:29" x14ac:dyDescent="0.3">
      <c r="N40" s="20" t="s">
        <v>226</v>
      </c>
      <c r="O40">
        <v>5.962361111111111</v>
      </c>
      <c r="P40">
        <v>108.47777777777777</v>
      </c>
      <c r="W40" t="s">
        <v>62</v>
      </c>
      <c r="X40" s="5">
        <v>-4.0317777777777772</v>
      </c>
      <c r="Y40" s="5">
        <v>106.76505555555555</v>
      </c>
      <c r="AC40" t="s">
        <v>203</v>
      </c>
    </row>
    <row r="41" spans="14:29" x14ac:dyDescent="0.3">
      <c r="N41" s="20" t="s">
        <v>434</v>
      </c>
      <c r="O41">
        <v>6.3008333333333333</v>
      </c>
      <c r="P41">
        <v>108.32694444444444</v>
      </c>
      <c r="W41" t="s">
        <v>63</v>
      </c>
      <c r="X41" s="5">
        <v>-4.100083333333334</v>
      </c>
      <c r="Y41" s="5">
        <v>106.61786111111111</v>
      </c>
      <c r="AC41" t="s">
        <v>205</v>
      </c>
    </row>
    <row r="42" spans="14:29" x14ac:dyDescent="0.3">
      <c r="N42" s="20" t="s">
        <v>230</v>
      </c>
      <c r="O42">
        <v>8.062166666666668</v>
      </c>
      <c r="P42">
        <v>108.26916666666666</v>
      </c>
      <c r="W42" t="s">
        <v>64</v>
      </c>
      <c r="X42" s="5">
        <v>-5.8273055555555553</v>
      </c>
      <c r="Y42" s="5">
        <v>106.46161111111111</v>
      </c>
      <c r="AC42" t="s">
        <v>200</v>
      </c>
    </row>
    <row r="43" spans="14:29" x14ac:dyDescent="0.3">
      <c r="N43" s="20" t="s">
        <v>138</v>
      </c>
      <c r="O43">
        <v>6.3041944444444447</v>
      </c>
      <c r="P43">
        <v>108.33888888888889</v>
      </c>
      <c r="W43" t="s">
        <v>65</v>
      </c>
      <c r="X43" s="5">
        <v>-4.2613888888888889</v>
      </c>
      <c r="Y43" s="5">
        <v>106.27083333333333</v>
      </c>
      <c r="AC43" t="s">
        <v>130</v>
      </c>
    </row>
    <row r="44" spans="14:29" x14ac:dyDescent="0.3">
      <c r="N44" s="20" t="s">
        <v>140</v>
      </c>
      <c r="O44">
        <v>5.5554999999999994</v>
      </c>
      <c r="P44">
        <v>108.26358333333333</v>
      </c>
      <c r="W44" t="s">
        <v>66</v>
      </c>
      <c r="X44" s="5">
        <v>-4.5764722222222218</v>
      </c>
      <c r="Y44" s="5">
        <v>105.62983333333332</v>
      </c>
      <c r="AC44" t="s">
        <v>131</v>
      </c>
    </row>
    <row r="45" spans="14:29" x14ac:dyDescent="0.3">
      <c r="N45" s="20" t="s">
        <v>139</v>
      </c>
      <c r="O45">
        <v>6.1244444444444444</v>
      </c>
      <c r="P45">
        <v>108.15277777777779</v>
      </c>
      <c r="W45" t="s">
        <v>67</v>
      </c>
      <c r="X45" s="5">
        <v>-4.8738611111111112</v>
      </c>
      <c r="Y45" s="5">
        <v>105.92494444444445</v>
      </c>
      <c r="AC45" t="s">
        <v>132</v>
      </c>
    </row>
    <row r="46" spans="14:29" x14ac:dyDescent="0.3">
      <c r="N46" s="20" t="s">
        <v>141</v>
      </c>
      <c r="O46">
        <v>5.9616666666666669</v>
      </c>
      <c r="P46">
        <v>107.98527777777778</v>
      </c>
      <c r="W46" t="s">
        <v>105</v>
      </c>
      <c r="X46" s="5">
        <v>-5.3759444444444444</v>
      </c>
      <c r="Y46" s="5">
        <v>107.93208333333334</v>
      </c>
      <c r="AC46" t="s">
        <v>133</v>
      </c>
    </row>
    <row r="47" spans="14:29" x14ac:dyDescent="0.3">
      <c r="N47" s="20" t="s">
        <v>142</v>
      </c>
      <c r="O47">
        <v>5.9616666666666669</v>
      </c>
      <c r="P47">
        <v>107.65</v>
      </c>
      <c r="W47" t="s">
        <v>107</v>
      </c>
      <c r="X47" s="5">
        <v>-5.5791388888888882</v>
      </c>
      <c r="Y47" s="5">
        <v>107.15119444444446</v>
      </c>
      <c r="AC47" t="s">
        <v>134</v>
      </c>
    </row>
    <row r="48" spans="14:29" x14ac:dyDescent="0.3">
      <c r="N48" s="20" t="s">
        <v>143</v>
      </c>
      <c r="O48">
        <v>5.9616666666666669</v>
      </c>
      <c r="P48">
        <v>107.31666666666666</v>
      </c>
      <c r="W48" t="s">
        <v>108</v>
      </c>
      <c r="X48" s="5">
        <v>-5.7218888888888886</v>
      </c>
      <c r="Y48" s="5">
        <v>106.85916666666667</v>
      </c>
      <c r="AC48" t="s">
        <v>58</v>
      </c>
    </row>
    <row r="49" spans="14:29" x14ac:dyDescent="0.3">
      <c r="N49" s="20" t="s">
        <v>402</v>
      </c>
      <c r="O49">
        <v>5.9613055555555556</v>
      </c>
      <c r="P49">
        <v>107.10133333333333</v>
      </c>
      <c r="W49" t="s">
        <v>110</v>
      </c>
      <c r="X49" s="5">
        <v>-4.1256388888888882</v>
      </c>
      <c r="Y49" s="5">
        <v>107.38436111111112</v>
      </c>
      <c r="AC49" t="s">
        <v>135</v>
      </c>
    </row>
    <row r="50" spans="14:29" x14ac:dyDescent="0.3">
      <c r="N50" s="20" t="s">
        <v>435</v>
      </c>
      <c r="O50">
        <v>6.0261111111111108</v>
      </c>
      <c r="P50">
        <v>106.93555555555555</v>
      </c>
      <c r="W50" t="s">
        <v>103</v>
      </c>
      <c r="X50" s="5">
        <v>-4.3808611111111109</v>
      </c>
      <c r="Y50" s="5">
        <v>107.61822222222222</v>
      </c>
      <c r="AC50" t="s">
        <v>136</v>
      </c>
    </row>
    <row r="51" spans="14:29" x14ac:dyDescent="0.3">
      <c r="N51" s="20" t="s">
        <v>437</v>
      </c>
      <c r="O51">
        <v>0</v>
      </c>
      <c r="P51">
        <v>0</v>
      </c>
      <c r="W51" t="s">
        <v>100</v>
      </c>
      <c r="X51" s="5">
        <v>-4.2473333333333336</v>
      </c>
      <c r="Y51" s="5">
        <v>107.16075000000001</v>
      </c>
      <c r="AC51" t="s">
        <v>137</v>
      </c>
    </row>
    <row r="52" spans="14:29" x14ac:dyDescent="0.3">
      <c r="O52">
        <v>0</v>
      </c>
      <c r="P52">
        <v>0</v>
      </c>
      <c r="W52" t="s">
        <v>101</v>
      </c>
      <c r="X52" s="5">
        <v>-4.0815000000000001</v>
      </c>
      <c r="Y52" s="5">
        <v>107.16988888888889</v>
      </c>
      <c r="AC52" t="s">
        <v>144</v>
      </c>
    </row>
    <row r="53" spans="14:29" x14ac:dyDescent="0.3">
      <c r="N53" s="20" t="s">
        <v>452</v>
      </c>
      <c r="O53">
        <v>0</v>
      </c>
      <c r="P53">
        <v>0</v>
      </c>
      <c r="W53" t="s">
        <v>102</v>
      </c>
      <c r="X53" s="5">
        <v>-5.7630555555555558</v>
      </c>
      <c r="Y53" s="5">
        <v>106.52761111111111</v>
      </c>
      <c r="AC53" t="s">
        <v>145</v>
      </c>
    </row>
    <row r="54" spans="14:29" x14ac:dyDescent="0.3">
      <c r="N54" s="20" t="s">
        <v>453</v>
      </c>
      <c r="O54">
        <v>0</v>
      </c>
      <c r="P54">
        <v>0</v>
      </c>
      <c r="W54" t="s">
        <v>112</v>
      </c>
      <c r="X54" s="5">
        <v>6.0886111111111108</v>
      </c>
      <c r="Y54" s="5">
        <v>106.36372222222222</v>
      </c>
      <c r="AC54" t="s">
        <v>146</v>
      </c>
    </row>
    <row r="55" spans="14:29" x14ac:dyDescent="0.3">
      <c r="N55" s="20" t="s">
        <v>44</v>
      </c>
      <c r="O55">
        <v>-6.5666666666666664</v>
      </c>
      <c r="P55">
        <v>107.3033611111111</v>
      </c>
      <c r="W55" t="s">
        <v>113</v>
      </c>
      <c r="X55" s="5">
        <v>-4.1585833333333335</v>
      </c>
      <c r="Y55" s="5">
        <v>106.09049999999999</v>
      </c>
      <c r="AC55" t="s">
        <v>147</v>
      </c>
    </row>
    <row r="56" spans="14:29" x14ac:dyDescent="0.3">
      <c r="N56" s="20" t="s">
        <v>105</v>
      </c>
      <c r="O56">
        <v>-5.3759444444444444</v>
      </c>
      <c r="P56">
        <v>107.93208333333334</v>
      </c>
      <c r="AC56" t="s">
        <v>206</v>
      </c>
    </row>
    <row r="57" spans="14:29" x14ac:dyDescent="0.3">
      <c r="N57" s="20" t="s">
        <v>438</v>
      </c>
      <c r="O57">
        <v>6.1181944444444438</v>
      </c>
      <c r="P57">
        <v>106.8188611111111</v>
      </c>
      <c r="AC57" t="s">
        <v>208</v>
      </c>
    </row>
    <row r="58" spans="14:29" x14ac:dyDescent="0.3">
      <c r="N58" s="20" t="s">
        <v>439</v>
      </c>
      <c r="O58">
        <v>5.9223888888888894</v>
      </c>
      <c r="P58">
        <v>107.00563888888888</v>
      </c>
      <c r="AC58" t="s">
        <v>160</v>
      </c>
    </row>
    <row r="59" spans="14:29" x14ac:dyDescent="0.3">
      <c r="N59" s="20" t="s">
        <v>440</v>
      </c>
      <c r="O59">
        <v>5.6656666666666666</v>
      </c>
      <c r="P59">
        <v>107.10116666666666</v>
      </c>
      <c r="AC59" t="s">
        <v>62</v>
      </c>
    </row>
    <row r="60" spans="14:29" x14ac:dyDescent="0.3">
      <c r="N60" s="20" t="s">
        <v>60</v>
      </c>
      <c r="O60">
        <v>-4.5319166666666666</v>
      </c>
      <c r="P60">
        <v>107.14516666666667</v>
      </c>
      <c r="AC60" t="s">
        <v>63</v>
      </c>
    </row>
    <row r="61" spans="14:29" x14ac:dyDescent="0.3">
      <c r="N61" s="20" t="s">
        <v>61</v>
      </c>
      <c r="O61">
        <v>-3.0522499999999999</v>
      </c>
      <c r="P61">
        <v>107.26102777777778</v>
      </c>
      <c r="AC61" t="s">
        <v>64</v>
      </c>
    </row>
    <row r="62" spans="14:29" x14ac:dyDescent="0.3">
      <c r="N62" s="20" t="s">
        <v>52</v>
      </c>
      <c r="O62">
        <v>-4.5671111111111111</v>
      </c>
      <c r="P62">
        <v>107.78874999999999</v>
      </c>
      <c r="AC62" t="s">
        <v>65</v>
      </c>
    </row>
    <row r="63" spans="14:29" x14ac:dyDescent="0.3">
      <c r="N63" s="20" t="s">
        <v>57</v>
      </c>
      <c r="O63">
        <v>0</v>
      </c>
      <c r="P63">
        <v>0</v>
      </c>
      <c r="AC63" t="s">
        <v>66</v>
      </c>
    </row>
    <row r="64" spans="14:29" x14ac:dyDescent="0.3">
      <c r="N64" s="20" t="s">
        <v>55</v>
      </c>
      <c r="O64">
        <v>0</v>
      </c>
      <c r="P64">
        <v>0</v>
      </c>
      <c r="AC64" t="s">
        <v>67</v>
      </c>
    </row>
    <row r="65" spans="14:29" x14ac:dyDescent="0.3">
      <c r="N65" s="20" t="s">
        <v>49</v>
      </c>
      <c r="O65">
        <v>6.6979722222222229</v>
      </c>
      <c r="P65">
        <v>108.55974999999999</v>
      </c>
      <c r="AC65" t="s">
        <v>54</v>
      </c>
    </row>
    <row r="66" spans="14:29" x14ac:dyDescent="0.3">
      <c r="N66" s="20" t="s">
        <v>441</v>
      </c>
      <c r="O66">
        <v>6.2719444444444443</v>
      </c>
      <c r="P66">
        <v>106.88697222222223</v>
      </c>
      <c r="AC66" t="s">
        <v>59</v>
      </c>
    </row>
    <row r="67" spans="14:29" x14ac:dyDescent="0.3">
      <c r="N67" s="20" t="s">
        <v>51</v>
      </c>
      <c r="O67">
        <v>0</v>
      </c>
      <c r="P67">
        <v>0</v>
      </c>
      <c r="AC67" t="s">
        <v>60</v>
      </c>
    </row>
    <row r="68" spans="14:29" x14ac:dyDescent="0.3">
      <c r="N68" s="20" t="s">
        <v>442</v>
      </c>
      <c r="O68">
        <v>6.2324999999999999</v>
      </c>
      <c r="P68">
        <v>106.41794444444444</v>
      </c>
      <c r="AC68" t="s">
        <v>61</v>
      </c>
    </row>
    <row r="69" spans="14:29" x14ac:dyDescent="0.3">
      <c r="N69" s="20" t="s">
        <v>443</v>
      </c>
      <c r="O69">
        <v>5.8016944444444443</v>
      </c>
      <c r="P69">
        <v>105.99780555555556</v>
      </c>
      <c r="AC69" t="s">
        <v>53</v>
      </c>
    </row>
    <row r="70" spans="14:29" x14ac:dyDescent="0.3">
      <c r="N70" s="20" t="s">
        <v>66</v>
      </c>
      <c r="O70">
        <v>-4.5764722222222218</v>
      </c>
      <c r="P70">
        <v>105.62983333333332</v>
      </c>
      <c r="AC70" t="s">
        <v>52</v>
      </c>
    </row>
    <row r="71" spans="14:29" x14ac:dyDescent="0.3">
      <c r="N71" s="20" t="s">
        <v>444</v>
      </c>
      <c r="O71">
        <v>6.0720277777777776</v>
      </c>
      <c r="P71">
        <v>106.3701111111111</v>
      </c>
      <c r="AC71" t="s">
        <v>57</v>
      </c>
    </row>
    <row r="72" spans="14:29" x14ac:dyDescent="0.3">
      <c r="N72" s="20" t="s">
        <v>65</v>
      </c>
      <c r="O72">
        <v>-4.2613888888888889</v>
      </c>
      <c r="P72">
        <v>106.27083333333333</v>
      </c>
      <c r="AC72" t="s">
        <v>58</v>
      </c>
    </row>
    <row r="73" spans="14:29" x14ac:dyDescent="0.3">
      <c r="N73" s="20" t="s">
        <v>445</v>
      </c>
      <c r="O73">
        <v>-4.8738611111111112</v>
      </c>
      <c r="P73">
        <v>105.92494444444445</v>
      </c>
      <c r="AC73" t="s">
        <v>51</v>
      </c>
    </row>
    <row r="74" spans="14:29" x14ac:dyDescent="0.3">
      <c r="N74" s="20" t="s">
        <v>446</v>
      </c>
      <c r="O74">
        <v>6.3422499999999999</v>
      </c>
      <c r="P74">
        <v>107.02111111111111</v>
      </c>
      <c r="AC74" t="s">
        <v>50</v>
      </c>
    </row>
    <row r="75" spans="14:29" x14ac:dyDescent="0.3">
      <c r="N75" s="20" t="s">
        <v>447</v>
      </c>
      <c r="O75">
        <v>6.2323055555555555</v>
      </c>
      <c r="P75">
        <v>107.11005555555555</v>
      </c>
      <c r="AC75" t="s">
        <v>47</v>
      </c>
    </row>
    <row r="76" spans="14:29" x14ac:dyDescent="0.3">
      <c r="N76" s="20" t="s">
        <v>48</v>
      </c>
      <c r="O76">
        <v>6.4595277777777778</v>
      </c>
      <c r="P76">
        <v>108.00930555555556</v>
      </c>
      <c r="AC76" t="s">
        <v>46</v>
      </c>
    </row>
    <row r="77" spans="14:29" x14ac:dyDescent="0.3">
      <c r="N77" s="20" t="s">
        <v>448</v>
      </c>
      <c r="O77">
        <v>6.1380833333333333</v>
      </c>
      <c r="P77">
        <v>107.24833333333333</v>
      </c>
      <c r="AC77" t="s">
        <v>48</v>
      </c>
    </row>
    <row r="78" spans="14:29" x14ac:dyDescent="0.3">
      <c r="N78" s="20" t="s">
        <v>449</v>
      </c>
      <c r="O78">
        <v>5.9633055555555554</v>
      </c>
      <c r="P78">
        <v>106.83708333333333</v>
      </c>
      <c r="AC78" t="s">
        <v>45</v>
      </c>
    </row>
    <row r="79" spans="14:29" x14ac:dyDescent="0.3">
      <c r="N79" s="20" t="s">
        <v>450</v>
      </c>
      <c r="O79">
        <v>5.2385833333333336</v>
      </c>
      <c r="P79">
        <v>107.19627777777778</v>
      </c>
      <c r="AC79" t="s">
        <v>211</v>
      </c>
    </row>
    <row r="80" spans="14:29" x14ac:dyDescent="0.3">
      <c r="N80" s="20" t="s">
        <v>451</v>
      </c>
      <c r="O80">
        <v>6.0008333333333335</v>
      </c>
      <c r="P80">
        <v>106.51555555555555</v>
      </c>
      <c r="AC80" t="s">
        <v>102</v>
      </c>
    </row>
    <row r="81" spans="14:29" x14ac:dyDescent="0.3">
      <c r="N81" s="20" t="s">
        <v>388</v>
      </c>
      <c r="O81">
        <v>6.0797222222222222</v>
      </c>
      <c r="P81">
        <v>106.48444444444445</v>
      </c>
      <c r="AC81" t="s">
        <v>112</v>
      </c>
    </row>
    <row r="82" spans="14:29" x14ac:dyDescent="0.3">
      <c r="AC82" t="s">
        <v>113</v>
      </c>
    </row>
    <row r="83" spans="14:29" x14ac:dyDescent="0.3">
      <c r="AC83" t="s">
        <v>66</v>
      </c>
    </row>
    <row r="84" spans="14:29" x14ac:dyDescent="0.3">
      <c r="AC84" t="s">
        <v>65</v>
      </c>
    </row>
    <row r="85" spans="14:29" x14ac:dyDescent="0.3">
      <c r="AC85" t="s">
        <v>67</v>
      </c>
    </row>
    <row r="86" spans="14:29" x14ac:dyDescent="0.3">
      <c r="AC86" t="s">
        <v>46</v>
      </c>
    </row>
    <row r="87" spans="14:29" x14ac:dyDescent="0.3">
      <c r="AC87" t="s">
        <v>100</v>
      </c>
    </row>
    <row r="88" spans="14:29" x14ac:dyDescent="0.3">
      <c r="AC88" t="s">
        <v>101</v>
      </c>
    </row>
    <row r="89" spans="14:29" x14ac:dyDescent="0.3">
      <c r="AC89" t="s">
        <v>60</v>
      </c>
    </row>
    <row r="90" spans="14:29" x14ac:dyDescent="0.3">
      <c r="AC90" t="s">
        <v>61</v>
      </c>
    </row>
    <row r="91" spans="14:29" x14ac:dyDescent="0.3">
      <c r="AC91" t="s">
        <v>108</v>
      </c>
    </row>
    <row r="92" spans="14:29" x14ac:dyDescent="0.3">
      <c r="AC92" t="s">
        <v>107</v>
      </c>
    </row>
    <row r="93" spans="14:29" x14ac:dyDescent="0.3">
      <c r="AC93" t="s">
        <v>110</v>
      </c>
    </row>
    <row r="94" spans="14:29" x14ac:dyDescent="0.3">
      <c r="AC94" t="s">
        <v>103</v>
      </c>
    </row>
    <row r="95" spans="14:29" x14ac:dyDescent="0.3">
      <c r="AC95" t="s">
        <v>52</v>
      </c>
    </row>
    <row r="96" spans="14:29" x14ac:dyDescent="0.3">
      <c r="AC96" t="s">
        <v>55</v>
      </c>
    </row>
    <row r="97" spans="29:29" x14ac:dyDescent="0.3">
      <c r="AC97" t="s">
        <v>51</v>
      </c>
    </row>
    <row r="98" spans="29:29" x14ac:dyDescent="0.3">
      <c r="AC98" t="s">
        <v>44</v>
      </c>
    </row>
    <row r="99" spans="29:29" x14ac:dyDescent="0.3">
      <c r="AC99" t="s">
        <v>57</v>
      </c>
    </row>
    <row r="100" spans="29:29" x14ac:dyDescent="0.3">
      <c r="AC100" t="s">
        <v>58</v>
      </c>
    </row>
    <row r="101" spans="29:29" x14ac:dyDescent="0.3">
      <c r="AC101" t="s">
        <v>52</v>
      </c>
    </row>
    <row r="102" spans="29:29" x14ac:dyDescent="0.3">
      <c r="AC102" t="s">
        <v>56</v>
      </c>
    </row>
    <row r="103" spans="29:29" x14ac:dyDescent="0.3">
      <c r="AC103" t="s">
        <v>105</v>
      </c>
    </row>
    <row r="104" spans="29:29" x14ac:dyDescent="0.3">
      <c r="AC104" t="s">
        <v>49</v>
      </c>
    </row>
    <row r="105" spans="29:29" x14ac:dyDescent="0.3">
      <c r="AC105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89C3B-B740-4101-B0C5-A0AE39B10090}">
  <dimension ref="A2:P269"/>
  <sheetViews>
    <sheetView topLeftCell="A53" workbookViewId="0">
      <selection activeCell="Q47" sqref="Q47"/>
    </sheetView>
  </sheetViews>
  <sheetFormatPr defaultRowHeight="14.4" x14ac:dyDescent="0.3"/>
  <sheetData>
    <row r="2" spans="1:16" x14ac:dyDescent="0.3">
      <c r="A2" s="1" t="s">
        <v>200</v>
      </c>
      <c r="B2">
        <v>-189222.39999999999</v>
      </c>
      <c r="C2">
        <v>23553</v>
      </c>
      <c r="N2" t="s">
        <v>226</v>
      </c>
    </row>
    <row r="3" spans="1:16" x14ac:dyDescent="0.3">
      <c r="A3" s="1" t="s">
        <v>133</v>
      </c>
      <c r="B3">
        <v>-30844</v>
      </c>
      <c r="C3">
        <v>67636.5</v>
      </c>
      <c r="N3" t="s">
        <v>56</v>
      </c>
    </row>
    <row r="4" spans="1:16" x14ac:dyDescent="0.3">
      <c r="A4" s="1" t="s">
        <v>58</v>
      </c>
      <c r="B4">
        <v>140183</v>
      </c>
      <c r="C4">
        <v>148173.79999999999</v>
      </c>
      <c r="N4" t="s">
        <v>230</v>
      </c>
    </row>
    <row r="5" spans="1:16" x14ac:dyDescent="0.3">
      <c r="A5" s="1" t="s">
        <v>131</v>
      </c>
      <c r="B5">
        <v>-76291.100000000006</v>
      </c>
      <c r="C5">
        <v>23571.4</v>
      </c>
      <c r="N5" t="s">
        <v>140</v>
      </c>
      <c r="O5">
        <v>150922.9</v>
      </c>
      <c r="P5">
        <v>-9085.7999999999993</v>
      </c>
    </row>
    <row r="6" spans="1:16" x14ac:dyDescent="0.3">
      <c r="A6" s="1" t="s">
        <v>132</v>
      </c>
      <c r="B6">
        <v>-35316.6</v>
      </c>
      <c r="C6">
        <v>10916.5</v>
      </c>
      <c r="N6" t="s">
        <v>138</v>
      </c>
    </row>
    <row r="7" spans="1:16" x14ac:dyDescent="0.3">
      <c r="A7" s="1" t="s">
        <v>137</v>
      </c>
      <c r="B7">
        <v>0</v>
      </c>
      <c r="C7">
        <v>0</v>
      </c>
      <c r="N7" t="s">
        <v>139</v>
      </c>
    </row>
    <row r="8" spans="1:16" x14ac:dyDescent="0.3">
      <c r="A8" s="1" t="s">
        <v>134</v>
      </c>
      <c r="B8">
        <v>-14981.8</v>
      </c>
      <c r="C8">
        <v>33022.699999999997</v>
      </c>
      <c r="J8" t="s">
        <v>137</v>
      </c>
      <c r="K8">
        <v>0</v>
      </c>
      <c r="L8">
        <v>0</v>
      </c>
      <c r="N8" t="s">
        <v>50</v>
      </c>
    </row>
    <row r="9" spans="1:16" x14ac:dyDescent="0.3">
      <c r="A9" s="1" t="s">
        <v>135</v>
      </c>
      <c r="B9">
        <v>78116.399999999994</v>
      </c>
      <c r="C9">
        <v>30547</v>
      </c>
      <c r="J9" t="s">
        <v>144</v>
      </c>
      <c r="K9">
        <v>-16807.2</v>
      </c>
      <c r="L9">
        <v>-43493.8</v>
      </c>
      <c r="N9" t="s">
        <v>140</v>
      </c>
    </row>
    <row r="10" spans="1:16" x14ac:dyDescent="0.3">
      <c r="A10" s="1" t="s">
        <v>136</v>
      </c>
      <c r="B10">
        <v>28519.9</v>
      </c>
      <c r="C10">
        <v>11116.1</v>
      </c>
      <c r="J10" t="s">
        <v>145</v>
      </c>
      <c r="K10">
        <v>-35276.6</v>
      </c>
      <c r="L10">
        <v>-50865.599999999999</v>
      </c>
      <c r="N10" t="s">
        <v>141</v>
      </c>
    </row>
    <row r="11" spans="1:16" x14ac:dyDescent="0.3">
      <c r="A11" s="1" t="s">
        <v>382</v>
      </c>
      <c r="B11">
        <v>-406.3</v>
      </c>
      <c r="C11">
        <v>-27091.5</v>
      </c>
      <c r="J11" t="s">
        <v>146</v>
      </c>
      <c r="K11">
        <v>-65197.1</v>
      </c>
      <c r="L11">
        <v>-63013.8</v>
      </c>
      <c r="N11" t="s">
        <v>142</v>
      </c>
    </row>
    <row r="12" spans="1:16" x14ac:dyDescent="0.3">
      <c r="A12" s="1" t="s">
        <v>403</v>
      </c>
      <c r="B12">
        <v>-966.6</v>
      </c>
      <c r="C12">
        <v>-53912.7</v>
      </c>
      <c r="J12" t="s">
        <v>147</v>
      </c>
      <c r="K12">
        <v>-62057.3</v>
      </c>
      <c r="L12">
        <v>-80918.100000000006</v>
      </c>
      <c r="N12" t="s">
        <v>143</v>
      </c>
    </row>
    <row r="13" spans="1:16" x14ac:dyDescent="0.3">
      <c r="A13" s="1" t="s">
        <v>130</v>
      </c>
      <c r="B13">
        <v>-100664.5</v>
      </c>
      <c r="C13">
        <v>23589.9</v>
      </c>
      <c r="J13" t="s">
        <v>206</v>
      </c>
      <c r="K13">
        <v>-55771.5</v>
      </c>
      <c r="L13">
        <v>-84806.8</v>
      </c>
      <c r="N13" t="s">
        <v>150</v>
      </c>
      <c r="O13">
        <v>14834</v>
      </c>
      <c r="P13">
        <v>-53946.400000000001</v>
      </c>
    </row>
    <row r="14" spans="1:16" x14ac:dyDescent="0.3">
      <c r="A14" s="1" t="s">
        <v>436</v>
      </c>
      <c r="B14">
        <v>-29127.200000000001</v>
      </c>
      <c r="C14">
        <v>-71619.199999999997</v>
      </c>
      <c r="J14" t="s">
        <v>208</v>
      </c>
      <c r="N14" t="s">
        <v>151</v>
      </c>
      <c r="O14">
        <v>-12559.2</v>
      </c>
      <c r="P14">
        <v>-53875.8</v>
      </c>
    </row>
    <row r="15" spans="1:16" x14ac:dyDescent="0.3">
      <c r="A15" s="22" t="s">
        <v>56</v>
      </c>
      <c r="B15">
        <v>212010.6</v>
      </c>
      <c r="C15">
        <v>84140.2</v>
      </c>
      <c r="J15" t="s">
        <v>160</v>
      </c>
      <c r="N15" t="s">
        <v>152</v>
      </c>
      <c r="O15">
        <v>-35215</v>
      </c>
      <c r="P15">
        <v>-63029.1</v>
      </c>
    </row>
    <row r="16" spans="1:16" x14ac:dyDescent="0.3">
      <c r="A16" s="22" t="s">
        <v>50</v>
      </c>
      <c r="B16">
        <v>237886.2</v>
      </c>
      <c r="C16">
        <v>19535.3</v>
      </c>
      <c r="J16" t="s">
        <v>62</v>
      </c>
      <c r="K16">
        <v>-15138.8</v>
      </c>
      <c r="L16">
        <v>-54723.5</v>
      </c>
      <c r="N16" t="s">
        <v>201</v>
      </c>
      <c r="O16">
        <v>-53429</v>
      </c>
      <c r="P16">
        <v>-70376.399999999994</v>
      </c>
    </row>
    <row r="17" spans="1:16" x14ac:dyDescent="0.3">
      <c r="A17" s="22" t="s">
        <v>226</v>
      </c>
      <c r="B17">
        <v>174665.4</v>
      </c>
      <c r="C17">
        <v>-54075.4</v>
      </c>
      <c r="J17" t="s">
        <v>63</v>
      </c>
      <c r="K17">
        <v>-31450.400000000001</v>
      </c>
      <c r="L17">
        <v>-47170.5</v>
      </c>
      <c r="N17" t="s">
        <v>202</v>
      </c>
      <c r="O17">
        <v>-52139.199999999997</v>
      </c>
      <c r="P17">
        <v>-77671.399999999994</v>
      </c>
    </row>
    <row r="18" spans="1:16" x14ac:dyDescent="0.3">
      <c r="A18" s="22" t="s">
        <v>434</v>
      </c>
      <c r="B18">
        <v>157944.4</v>
      </c>
      <c r="C18">
        <v>-91502.8</v>
      </c>
      <c r="J18" t="s">
        <v>64</v>
      </c>
      <c r="K18">
        <v>-48765.5</v>
      </c>
      <c r="L18">
        <v>-39141.4</v>
      </c>
      <c r="N18" t="s">
        <v>203</v>
      </c>
      <c r="O18">
        <v>-45911.9</v>
      </c>
      <c r="P18">
        <v>-78291.899999999994</v>
      </c>
    </row>
    <row r="19" spans="1:16" x14ac:dyDescent="0.3">
      <c r="A19" s="22" t="s">
        <v>230</v>
      </c>
      <c r="B19">
        <v>151554</v>
      </c>
      <c r="C19">
        <v>-286266.59999999998</v>
      </c>
      <c r="J19" t="s">
        <v>65</v>
      </c>
      <c r="K19">
        <v>-69906.8</v>
      </c>
      <c r="L19">
        <v>-29333.7</v>
      </c>
      <c r="N19" t="s">
        <v>205</v>
      </c>
    </row>
    <row r="20" spans="1:16" x14ac:dyDescent="0.3">
      <c r="A20" s="22" t="s">
        <v>138</v>
      </c>
      <c r="B20">
        <v>159280.29999999999</v>
      </c>
      <c r="C20">
        <v>-91874.5</v>
      </c>
      <c r="J20" t="s">
        <v>66</v>
      </c>
      <c r="K20">
        <v>-140940.20000000001</v>
      </c>
      <c r="L20">
        <v>5507.4</v>
      </c>
      <c r="N20" t="s">
        <v>200</v>
      </c>
    </row>
    <row r="21" spans="1:16" x14ac:dyDescent="0.3">
      <c r="A21" s="22" t="s">
        <v>140</v>
      </c>
      <c r="B21">
        <v>150922.9</v>
      </c>
      <c r="C21">
        <v>-9085.7999999999993</v>
      </c>
      <c r="J21" t="s">
        <v>67</v>
      </c>
      <c r="K21">
        <v>-108237</v>
      </c>
      <c r="L21">
        <v>38391.9</v>
      </c>
      <c r="N21" t="s">
        <v>130</v>
      </c>
    </row>
    <row r="22" spans="1:16" x14ac:dyDescent="0.3">
      <c r="A22" s="22" t="s">
        <v>139</v>
      </c>
      <c r="B22">
        <v>138643.79999999999</v>
      </c>
      <c r="C22">
        <v>-71998.2</v>
      </c>
      <c r="J22" t="s">
        <v>54</v>
      </c>
      <c r="K22">
        <v>-8114.2</v>
      </c>
      <c r="L22">
        <v>-53961.8</v>
      </c>
      <c r="N22" t="s">
        <v>131</v>
      </c>
    </row>
    <row r="23" spans="1:16" x14ac:dyDescent="0.3">
      <c r="A23" s="22" t="s">
        <v>141</v>
      </c>
      <c r="B23">
        <v>120082.1</v>
      </c>
      <c r="C23">
        <v>-53998.7</v>
      </c>
      <c r="J23" t="s">
        <v>59</v>
      </c>
      <c r="K23">
        <v>9665.7000000000007</v>
      </c>
      <c r="L23">
        <v>-26338.9</v>
      </c>
      <c r="N23" t="s">
        <v>132</v>
      </c>
    </row>
    <row r="24" spans="1:16" x14ac:dyDescent="0.3">
      <c r="A24" s="22" t="s">
        <v>142</v>
      </c>
      <c r="B24">
        <v>82927.7</v>
      </c>
      <c r="C24">
        <v>-53998.7</v>
      </c>
      <c r="J24" t="s">
        <v>60</v>
      </c>
      <c r="K24">
        <v>26983.8</v>
      </c>
      <c r="L24">
        <v>580.5</v>
      </c>
      <c r="N24" t="s">
        <v>133</v>
      </c>
    </row>
    <row r="25" spans="1:16" x14ac:dyDescent="0.3">
      <c r="A25" s="22" t="s">
        <v>143</v>
      </c>
      <c r="B25">
        <v>45988.9</v>
      </c>
      <c r="C25">
        <v>-53998.7</v>
      </c>
      <c r="J25" t="s">
        <v>61</v>
      </c>
      <c r="K25">
        <v>39823.199999999997</v>
      </c>
      <c r="L25">
        <v>58117.7</v>
      </c>
      <c r="N25" t="s">
        <v>134</v>
      </c>
    </row>
    <row r="26" spans="1:16" x14ac:dyDescent="0.3">
      <c r="A26" s="22" t="s">
        <v>402</v>
      </c>
      <c r="B26">
        <v>22126.400000000001</v>
      </c>
      <c r="C26">
        <v>-53958.7</v>
      </c>
      <c r="J26" t="s">
        <v>53</v>
      </c>
      <c r="K26">
        <v>38613.4</v>
      </c>
      <c r="L26">
        <v>-28332.400000000001</v>
      </c>
      <c r="N26" t="s">
        <v>58</v>
      </c>
    </row>
    <row r="27" spans="1:16" x14ac:dyDescent="0.3">
      <c r="A27" s="22" t="s">
        <v>435</v>
      </c>
      <c r="B27">
        <v>3755.5</v>
      </c>
      <c r="C27">
        <v>-61124.800000000003</v>
      </c>
      <c r="J27" t="s">
        <v>52</v>
      </c>
      <c r="K27">
        <v>98303.5</v>
      </c>
      <c r="L27">
        <v>4472.2</v>
      </c>
      <c r="N27" t="s">
        <v>135</v>
      </c>
    </row>
    <row r="28" spans="1:16" x14ac:dyDescent="0.3">
      <c r="A28" s="22" t="s">
        <v>437</v>
      </c>
      <c r="B28">
        <v>-28591.3</v>
      </c>
      <c r="C28">
        <v>-74001.2</v>
      </c>
      <c r="J28" t="s">
        <v>57</v>
      </c>
      <c r="K28">
        <v>117973.5</v>
      </c>
      <c r="L28">
        <v>71976.7</v>
      </c>
      <c r="N28" t="s">
        <v>136</v>
      </c>
    </row>
    <row r="29" spans="1:16" x14ac:dyDescent="0.3">
      <c r="A29" s="20" t="s">
        <v>452</v>
      </c>
      <c r="B29">
        <v>-28591.3</v>
      </c>
      <c r="C29">
        <v>-74001.2</v>
      </c>
      <c r="J29" t="s">
        <v>58</v>
      </c>
      <c r="K29">
        <v>140183</v>
      </c>
      <c r="L29">
        <v>148173.79999999999</v>
      </c>
    </row>
    <row r="30" spans="1:16" x14ac:dyDescent="0.3">
      <c r="A30" s="20" t="s">
        <v>453</v>
      </c>
      <c r="B30">
        <v>-29127.200000000001</v>
      </c>
      <c r="C30">
        <v>-71619.199999999997</v>
      </c>
      <c r="J30" t="s">
        <v>51</v>
      </c>
    </row>
    <row r="31" spans="1:16" x14ac:dyDescent="0.3">
      <c r="A31" s="20" t="s">
        <v>44</v>
      </c>
      <c r="B31">
        <v>60764.4</v>
      </c>
      <c r="C31">
        <v>-120898</v>
      </c>
      <c r="J31" t="s">
        <v>50</v>
      </c>
    </row>
    <row r="32" spans="1:16" x14ac:dyDescent="0.3">
      <c r="A32" s="20" t="s">
        <v>105</v>
      </c>
      <c r="B32">
        <v>114187.2</v>
      </c>
      <c r="C32">
        <v>-127243.9</v>
      </c>
      <c r="J32" t="s">
        <v>47</v>
      </c>
      <c r="K32">
        <v>-9407.1</v>
      </c>
      <c r="L32">
        <v>-55356.3</v>
      </c>
      <c r="N32" t="s">
        <v>382</v>
      </c>
    </row>
    <row r="33" spans="1:16" x14ac:dyDescent="0.3">
      <c r="A33" s="20" t="s">
        <v>438</v>
      </c>
      <c r="B33">
        <v>-9176.2000000000007</v>
      </c>
      <c r="C33">
        <v>-71307.100000000006</v>
      </c>
      <c r="J33" t="s">
        <v>46</v>
      </c>
      <c r="K33">
        <v>30754.7</v>
      </c>
      <c r="L33">
        <v>-69080.2</v>
      </c>
      <c r="N33" t="s">
        <v>403</v>
      </c>
    </row>
    <row r="34" spans="1:16" x14ac:dyDescent="0.3">
      <c r="A34" s="20" t="s">
        <v>439</v>
      </c>
      <c r="B34">
        <v>11521.8</v>
      </c>
      <c r="C34">
        <v>-49655.4</v>
      </c>
      <c r="J34" t="s">
        <v>48</v>
      </c>
      <c r="N34" t="s">
        <v>434</v>
      </c>
    </row>
    <row r="35" spans="1:16" x14ac:dyDescent="0.3">
      <c r="A35" s="20" t="s">
        <v>440</v>
      </c>
      <c r="B35">
        <v>22107.9</v>
      </c>
      <c r="C35">
        <v>-21267.7</v>
      </c>
      <c r="J35" t="s">
        <v>45</v>
      </c>
      <c r="K35">
        <v>44514.400000000001</v>
      </c>
      <c r="L35">
        <v>-92860.5</v>
      </c>
      <c r="N35" t="s">
        <v>402</v>
      </c>
    </row>
    <row r="36" spans="1:16" x14ac:dyDescent="0.3">
      <c r="A36" s="20" t="s">
        <v>60</v>
      </c>
      <c r="B36">
        <v>26983.8</v>
      </c>
      <c r="C36">
        <v>580.5</v>
      </c>
      <c r="J36" t="s">
        <v>211</v>
      </c>
      <c r="N36" t="s">
        <v>435</v>
      </c>
    </row>
    <row r="37" spans="1:16" x14ac:dyDescent="0.3">
      <c r="A37" s="20" t="s">
        <v>61</v>
      </c>
      <c r="B37">
        <v>39823.199999999997</v>
      </c>
      <c r="C37">
        <v>58117.7</v>
      </c>
      <c r="J37" t="s">
        <v>102</v>
      </c>
      <c r="K37">
        <v>-41451.599999999999</v>
      </c>
      <c r="L37">
        <v>-84438.2</v>
      </c>
      <c r="N37" t="s">
        <v>438</v>
      </c>
    </row>
    <row r="38" spans="1:16" x14ac:dyDescent="0.3">
      <c r="A38" s="20" t="s">
        <v>52</v>
      </c>
      <c r="B38">
        <v>98303.5</v>
      </c>
      <c r="C38">
        <v>4472.2</v>
      </c>
      <c r="J38" t="s">
        <v>112</v>
      </c>
      <c r="K38">
        <v>-59613.2</v>
      </c>
      <c r="L38">
        <v>-68035.899999999994</v>
      </c>
      <c r="N38" t="s">
        <v>439</v>
      </c>
    </row>
    <row r="39" spans="1:16" x14ac:dyDescent="0.3">
      <c r="A39" s="20" t="s">
        <v>57</v>
      </c>
      <c r="B39">
        <v>117973.5</v>
      </c>
      <c r="C39">
        <v>71976.7</v>
      </c>
      <c r="J39" t="s">
        <v>113</v>
      </c>
      <c r="K39">
        <v>-89890.7</v>
      </c>
      <c r="L39">
        <v>-40701.699999999997</v>
      </c>
      <c r="N39" t="s">
        <v>440</v>
      </c>
    </row>
    <row r="40" spans="1:16" x14ac:dyDescent="0.3">
      <c r="A40" s="20" t="s">
        <v>58</v>
      </c>
      <c r="B40">
        <v>140183</v>
      </c>
      <c r="C40">
        <v>148173.79999999999</v>
      </c>
      <c r="J40" t="s">
        <v>66</v>
      </c>
      <c r="N40" t="s">
        <v>49</v>
      </c>
      <c r="O40">
        <v>183743.1</v>
      </c>
      <c r="P40">
        <v>-135417.4</v>
      </c>
    </row>
    <row r="41" spans="1:16" x14ac:dyDescent="0.3">
      <c r="A41" s="20" t="s">
        <v>55</v>
      </c>
      <c r="B41">
        <v>166621.9</v>
      </c>
      <c r="C41">
        <v>52312.3</v>
      </c>
      <c r="J41" t="s">
        <v>65</v>
      </c>
      <c r="N41" t="s">
        <v>441</v>
      </c>
    </row>
    <row r="42" spans="1:16" x14ac:dyDescent="0.3">
      <c r="A42" s="20" t="s">
        <v>49</v>
      </c>
      <c r="B42">
        <v>183743.1</v>
      </c>
      <c r="C42">
        <v>-135417.4</v>
      </c>
      <c r="J42" t="s">
        <v>67</v>
      </c>
      <c r="N42" t="s">
        <v>442</v>
      </c>
    </row>
    <row r="43" spans="1:16" x14ac:dyDescent="0.3">
      <c r="A43" s="20" t="s">
        <v>441</v>
      </c>
      <c r="B43">
        <v>-1628.4</v>
      </c>
      <c r="C43">
        <v>-88308.4</v>
      </c>
      <c r="J43" t="s">
        <v>46</v>
      </c>
      <c r="K43">
        <v>30754.7</v>
      </c>
      <c r="L43">
        <v>-69080.2</v>
      </c>
      <c r="N43" t="s">
        <v>443</v>
      </c>
    </row>
    <row r="44" spans="1:16" x14ac:dyDescent="0.3">
      <c r="A44" s="20" t="s">
        <v>50</v>
      </c>
      <c r="B44">
        <v>237886.2</v>
      </c>
      <c r="C44">
        <v>19535.3</v>
      </c>
      <c r="J44" t="s">
        <v>100</v>
      </c>
      <c r="K44">
        <v>29723.5</v>
      </c>
      <c r="L44">
        <v>-49225.4</v>
      </c>
      <c r="N44" t="s">
        <v>444</v>
      </c>
    </row>
    <row r="45" spans="1:16" x14ac:dyDescent="0.3">
      <c r="A45" s="20" t="s">
        <v>51</v>
      </c>
      <c r="B45">
        <v>206839.1</v>
      </c>
      <c r="C45">
        <v>16162.7</v>
      </c>
      <c r="J45" t="s">
        <v>101</v>
      </c>
      <c r="K45">
        <v>28710.7</v>
      </c>
      <c r="L45">
        <v>-30888</v>
      </c>
      <c r="N45" t="s">
        <v>446</v>
      </c>
    </row>
    <row r="46" spans="1:16" x14ac:dyDescent="0.3">
      <c r="A46" s="20" t="s">
        <v>442</v>
      </c>
      <c r="B46">
        <v>-53604.4</v>
      </c>
      <c r="C46">
        <v>-83946.7</v>
      </c>
      <c r="J46" t="s">
        <v>60</v>
      </c>
      <c r="N46" t="s">
        <v>447</v>
      </c>
    </row>
    <row r="47" spans="1:16" x14ac:dyDescent="0.3">
      <c r="A47" s="20" t="s">
        <v>443</v>
      </c>
      <c r="B47">
        <v>-100162.8</v>
      </c>
      <c r="C47">
        <v>-36309.300000000003</v>
      </c>
      <c r="J47" t="s">
        <v>61</v>
      </c>
      <c r="N47" t="s">
        <v>448</v>
      </c>
    </row>
    <row r="48" spans="1:16" x14ac:dyDescent="0.3">
      <c r="A48" s="20" t="s">
        <v>56</v>
      </c>
      <c r="B48">
        <v>212010.6</v>
      </c>
      <c r="C48">
        <v>84140.2</v>
      </c>
      <c r="J48" t="s">
        <v>108</v>
      </c>
      <c r="K48">
        <v>-4709.7</v>
      </c>
      <c r="L48">
        <v>-88990.3</v>
      </c>
      <c r="N48" t="s">
        <v>449</v>
      </c>
    </row>
    <row r="49" spans="1:14" x14ac:dyDescent="0.3">
      <c r="A49" s="20" t="s">
        <v>66</v>
      </c>
      <c r="B49">
        <v>-140940.20000000001</v>
      </c>
      <c r="C49">
        <v>5507.4</v>
      </c>
      <c r="J49" t="s">
        <v>107</v>
      </c>
      <c r="K49">
        <v>27651.8</v>
      </c>
      <c r="L49">
        <v>-104775.2</v>
      </c>
      <c r="N49" t="s">
        <v>450</v>
      </c>
    </row>
    <row r="50" spans="1:14" x14ac:dyDescent="0.3">
      <c r="A50" s="20" t="s">
        <v>444</v>
      </c>
      <c r="B50">
        <v>-58905.2</v>
      </c>
      <c r="C50">
        <v>-66202.100000000006</v>
      </c>
      <c r="J50" t="s">
        <v>110</v>
      </c>
      <c r="K50">
        <v>53490.5</v>
      </c>
      <c r="L50">
        <v>-44344.6</v>
      </c>
      <c r="N50" t="s">
        <v>451</v>
      </c>
    </row>
    <row r="51" spans="1:14" x14ac:dyDescent="0.3">
      <c r="A51" s="20" t="s">
        <v>65</v>
      </c>
      <c r="B51">
        <v>-69906.8</v>
      </c>
      <c r="C51">
        <v>-29333.7</v>
      </c>
      <c r="J51" t="s">
        <v>103</v>
      </c>
      <c r="K51">
        <v>79406.2</v>
      </c>
      <c r="L51">
        <v>-16122.8</v>
      </c>
      <c r="N51" t="s">
        <v>388</v>
      </c>
    </row>
    <row r="52" spans="1:14" x14ac:dyDescent="0.3">
      <c r="A52" s="20" t="s">
        <v>445</v>
      </c>
      <c r="B52">
        <v>-108237</v>
      </c>
      <c r="C52">
        <v>38391.9</v>
      </c>
      <c r="J52" t="s">
        <v>52</v>
      </c>
    </row>
    <row r="53" spans="1:14" x14ac:dyDescent="0.3">
      <c r="A53" s="20" t="s">
        <v>446</v>
      </c>
      <c r="B53">
        <v>13236.4</v>
      </c>
      <c r="C53">
        <v>-96082.6</v>
      </c>
      <c r="J53" t="s">
        <v>55</v>
      </c>
    </row>
    <row r="54" spans="1:14" x14ac:dyDescent="0.3">
      <c r="A54" s="20" t="s">
        <v>447</v>
      </c>
      <c r="B54">
        <v>23092.9</v>
      </c>
      <c r="C54">
        <v>-83925.2</v>
      </c>
      <c r="J54" t="s">
        <v>51</v>
      </c>
      <c r="K54">
        <v>206839.1</v>
      </c>
      <c r="L54">
        <v>16162.7</v>
      </c>
    </row>
    <row r="55" spans="1:14" x14ac:dyDescent="0.3">
      <c r="A55" s="20" t="s">
        <v>48</v>
      </c>
      <c r="B55">
        <v>122744.7</v>
      </c>
      <c r="C55">
        <v>-109050.9</v>
      </c>
      <c r="J55" t="s">
        <v>44</v>
      </c>
    </row>
    <row r="56" spans="1:14" x14ac:dyDescent="0.3">
      <c r="A56" s="20" t="s">
        <v>448</v>
      </c>
      <c r="B56">
        <v>38416.400000000001</v>
      </c>
      <c r="C56">
        <v>-73506.399999999994</v>
      </c>
      <c r="J56" t="s">
        <v>57</v>
      </c>
    </row>
    <row r="57" spans="1:14" x14ac:dyDescent="0.3">
      <c r="A57" s="20" t="s">
        <v>449</v>
      </c>
      <c r="B57">
        <v>-7156.9</v>
      </c>
      <c r="C57">
        <v>-54179.9</v>
      </c>
      <c r="J57" t="s">
        <v>58</v>
      </c>
    </row>
    <row r="58" spans="1:14" x14ac:dyDescent="0.3">
      <c r="A58" s="20" t="s">
        <v>450</v>
      </c>
      <c r="B58">
        <v>32647.8</v>
      </c>
      <c r="C58">
        <v>25958.1</v>
      </c>
      <c r="J58" t="s">
        <v>52</v>
      </c>
      <c r="K58">
        <v>98303.5</v>
      </c>
      <c r="L58">
        <v>4472.2</v>
      </c>
    </row>
    <row r="59" spans="1:14" x14ac:dyDescent="0.3">
      <c r="A59" s="20" t="s">
        <v>451</v>
      </c>
      <c r="B59">
        <v>-42787.5</v>
      </c>
      <c r="C59">
        <v>-58329.599999999999</v>
      </c>
      <c r="J59" t="s">
        <v>56</v>
      </c>
    </row>
    <row r="60" spans="1:14" x14ac:dyDescent="0.3">
      <c r="A60" s="20" t="s">
        <v>388</v>
      </c>
      <c r="B60">
        <v>-46235.1</v>
      </c>
      <c r="C60">
        <v>-67052.899999999994</v>
      </c>
      <c r="J60" t="s">
        <v>105</v>
      </c>
    </row>
    <row r="61" spans="1:14" x14ac:dyDescent="0.3">
      <c r="J61" t="s">
        <v>49</v>
      </c>
    </row>
    <row r="62" spans="1:14" x14ac:dyDescent="0.3">
      <c r="J62" t="s">
        <v>50</v>
      </c>
      <c r="K62">
        <v>237886.2</v>
      </c>
      <c r="L62">
        <v>19535.3</v>
      </c>
    </row>
    <row r="67" spans="1:10" x14ac:dyDescent="0.3">
      <c r="A67" t="s">
        <v>387</v>
      </c>
      <c r="B67" t="s">
        <v>380</v>
      </c>
      <c r="C67" t="s">
        <v>381</v>
      </c>
      <c r="D67" t="s">
        <v>386</v>
      </c>
      <c r="E67">
        <v>7</v>
      </c>
    </row>
    <row r="68" spans="1:10" x14ac:dyDescent="0.3">
      <c r="B68" t="s">
        <v>372</v>
      </c>
      <c r="C68" t="s">
        <v>373</v>
      </c>
      <c r="D68" t="s">
        <v>374</v>
      </c>
      <c r="E68" t="s">
        <v>375</v>
      </c>
      <c r="F68" t="s">
        <v>383</v>
      </c>
      <c r="G68" t="s">
        <v>376</v>
      </c>
      <c r="H68" t="s">
        <v>377</v>
      </c>
      <c r="I68" t="s">
        <v>384</v>
      </c>
      <c r="J68" t="s">
        <v>385</v>
      </c>
    </row>
    <row r="69" spans="1:10" x14ac:dyDescent="0.3">
      <c r="A69" t="s">
        <v>382</v>
      </c>
      <c r="B69">
        <v>12950</v>
      </c>
      <c r="C69">
        <v>13725</v>
      </c>
      <c r="D69">
        <v>251</v>
      </c>
      <c r="E69">
        <v>319</v>
      </c>
      <c r="F69">
        <v>314</v>
      </c>
      <c r="G69">
        <v>1024</v>
      </c>
      <c r="H69">
        <v>223</v>
      </c>
      <c r="I69">
        <v>0.47199999999999998</v>
      </c>
      <c r="J69">
        <v>4</v>
      </c>
    </row>
    <row r="70" spans="1:10" x14ac:dyDescent="0.3">
      <c r="A70" t="s">
        <v>144</v>
      </c>
      <c r="B70">
        <v>10150</v>
      </c>
      <c r="C70">
        <v>10775</v>
      </c>
      <c r="D70">
        <v>250</v>
      </c>
      <c r="E70">
        <v>304</v>
      </c>
      <c r="F70">
        <v>314</v>
      </c>
      <c r="G70">
        <v>2176</v>
      </c>
      <c r="H70">
        <v>223</v>
      </c>
      <c r="I70">
        <v>0.44800000000000001</v>
      </c>
      <c r="J70">
        <v>4</v>
      </c>
    </row>
    <row r="71" spans="1:10" x14ac:dyDescent="0.3">
      <c r="A71" t="s">
        <v>152</v>
      </c>
      <c r="B71" s="7">
        <v>2075</v>
      </c>
      <c r="C71" s="7">
        <v>2150</v>
      </c>
      <c r="D71" s="7">
        <v>158</v>
      </c>
      <c r="E71" s="7">
        <v>176</v>
      </c>
      <c r="F71" s="7">
        <v>168</v>
      </c>
      <c r="G71" s="7">
        <v>64</v>
      </c>
      <c r="H71" s="7">
        <v>48</v>
      </c>
      <c r="I71" s="7">
        <v>0.376</v>
      </c>
      <c r="J71" s="7">
        <v>36</v>
      </c>
    </row>
    <row r="72" spans="1:10" x14ac:dyDescent="0.3">
      <c r="A72" t="s">
        <v>388</v>
      </c>
      <c r="B72" s="7">
        <v>1925</v>
      </c>
      <c r="C72" s="7">
        <v>2000</v>
      </c>
      <c r="D72" s="7">
        <v>145</v>
      </c>
      <c r="E72" s="7">
        <v>144</v>
      </c>
      <c r="F72" s="7">
        <v>154</v>
      </c>
      <c r="G72" s="7">
        <v>704</v>
      </c>
      <c r="H72" s="7">
        <v>67</v>
      </c>
      <c r="I72" s="7">
        <v>0.22</v>
      </c>
      <c r="J72" s="7">
        <v>36</v>
      </c>
    </row>
    <row r="73" spans="1:10" x14ac:dyDescent="0.3">
      <c r="A73" t="s">
        <v>153</v>
      </c>
      <c r="B73">
        <v>3375</v>
      </c>
      <c r="C73">
        <v>3475</v>
      </c>
      <c r="D73">
        <v>186</v>
      </c>
      <c r="E73">
        <v>191</v>
      </c>
      <c r="F73">
        <v>194</v>
      </c>
      <c r="G73">
        <v>448</v>
      </c>
    </row>
    <row r="74" spans="1:10" x14ac:dyDescent="0.3">
      <c r="A74" t="s">
        <v>202</v>
      </c>
      <c r="B74">
        <v>3025</v>
      </c>
      <c r="C74">
        <v>3100</v>
      </c>
      <c r="D74">
        <v>178</v>
      </c>
      <c r="E74">
        <v>189</v>
      </c>
      <c r="F74">
        <v>192</v>
      </c>
      <c r="G74">
        <v>320</v>
      </c>
    </row>
    <row r="75" spans="1:10" x14ac:dyDescent="0.3">
      <c r="A75" t="s">
        <v>389</v>
      </c>
      <c r="B75">
        <v>2775</v>
      </c>
      <c r="C75">
        <v>1875</v>
      </c>
      <c r="D75">
        <v>170</v>
      </c>
      <c r="E75">
        <v>172</v>
      </c>
      <c r="F75">
        <v>178</v>
      </c>
      <c r="G75">
        <v>384</v>
      </c>
      <c r="H75">
        <v>88</v>
      </c>
    </row>
    <row r="76" spans="1:10" x14ac:dyDescent="0.3">
      <c r="A76" t="s">
        <v>207</v>
      </c>
      <c r="B76">
        <v>2600</v>
      </c>
      <c r="C76">
        <v>1725</v>
      </c>
      <c r="D76">
        <v>164</v>
      </c>
      <c r="E76">
        <v>169</v>
      </c>
      <c r="F76">
        <v>192</v>
      </c>
      <c r="G76">
        <v>448</v>
      </c>
      <c r="H76">
        <v>70</v>
      </c>
    </row>
    <row r="77" spans="1:10" x14ac:dyDescent="0.3">
      <c r="A77" t="s">
        <v>390</v>
      </c>
      <c r="B77">
        <v>2425</v>
      </c>
      <c r="C77">
        <v>2550</v>
      </c>
      <c r="D77">
        <v>161</v>
      </c>
      <c r="E77">
        <v>159</v>
      </c>
      <c r="F77">
        <v>172</v>
      </c>
      <c r="G77">
        <v>128</v>
      </c>
    </row>
    <row r="78" spans="1:10" x14ac:dyDescent="0.3">
      <c r="A78" t="s">
        <v>391</v>
      </c>
      <c r="B78">
        <v>1550</v>
      </c>
      <c r="C78">
        <v>1600</v>
      </c>
      <c r="D78">
        <v>136</v>
      </c>
      <c r="E78">
        <v>137</v>
      </c>
      <c r="F78">
        <v>146</v>
      </c>
      <c r="G78">
        <v>960</v>
      </c>
      <c r="H78">
        <v>68</v>
      </c>
    </row>
    <row r="81" spans="1:10" x14ac:dyDescent="0.3">
      <c r="A81">
        <v>1230</v>
      </c>
      <c r="B81" t="s">
        <v>392</v>
      </c>
      <c r="C81" t="s">
        <v>393</v>
      </c>
      <c r="D81" t="s">
        <v>394</v>
      </c>
    </row>
    <row r="82" spans="1:10" x14ac:dyDescent="0.3">
      <c r="A82" t="s">
        <v>152</v>
      </c>
      <c r="B82">
        <v>6125</v>
      </c>
      <c r="C82">
        <v>6425</v>
      </c>
      <c r="D82">
        <v>225</v>
      </c>
      <c r="E82">
        <v>256</v>
      </c>
      <c r="F82">
        <v>318</v>
      </c>
      <c r="G82">
        <v>704</v>
      </c>
      <c r="H82">
        <v>248</v>
      </c>
      <c r="I82">
        <v>0.372</v>
      </c>
      <c r="J82">
        <v>31</v>
      </c>
    </row>
    <row r="83" spans="1:10" x14ac:dyDescent="0.3">
      <c r="A83" t="s">
        <v>388</v>
      </c>
      <c r="B83">
        <v>4575</v>
      </c>
      <c r="C83">
        <v>4800</v>
      </c>
      <c r="D83">
        <v>222</v>
      </c>
      <c r="E83">
        <v>250</v>
      </c>
      <c r="F83">
        <v>318</v>
      </c>
      <c r="G83">
        <v>1856</v>
      </c>
      <c r="H83">
        <v>248</v>
      </c>
      <c r="I83">
        <v>0.36</v>
      </c>
      <c r="J83">
        <v>31</v>
      </c>
    </row>
    <row r="84" spans="1:10" x14ac:dyDescent="0.3">
      <c r="A84" t="s">
        <v>153</v>
      </c>
      <c r="B84">
        <v>3125</v>
      </c>
      <c r="C84">
        <v>3225</v>
      </c>
      <c r="D84">
        <v>181</v>
      </c>
      <c r="E84">
        <v>184</v>
      </c>
      <c r="F84">
        <v>186</v>
      </c>
      <c r="G84">
        <v>384</v>
      </c>
      <c r="H84">
        <v>164</v>
      </c>
    </row>
    <row r="85" spans="1:10" x14ac:dyDescent="0.3">
      <c r="A85" t="s">
        <v>202</v>
      </c>
      <c r="B85">
        <v>2750</v>
      </c>
      <c r="C85">
        <v>2800</v>
      </c>
      <c r="D85">
        <v>158</v>
      </c>
      <c r="E85">
        <v>168</v>
      </c>
      <c r="F85">
        <v>168</v>
      </c>
      <c r="G85">
        <v>512</v>
      </c>
    </row>
    <row r="86" spans="1:10" x14ac:dyDescent="0.3">
      <c r="A86" t="s">
        <v>203</v>
      </c>
      <c r="B86">
        <v>2150</v>
      </c>
      <c r="C86">
        <v>2225</v>
      </c>
      <c r="D86">
        <v>163</v>
      </c>
      <c r="E86">
        <v>163</v>
      </c>
      <c r="F86">
        <v>172</v>
      </c>
      <c r="G86">
        <v>128</v>
      </c>
    </row>
    <row r="87" spans="1:10" x14ac:dyDescent="0.3">
      <c r="A87" t="s">
        <v>390</v>
      </c>
      <c r="B87">
        <v>2125</v>
      </c>
      <c r="C87">
        <v>2200</v>
      </c>
      <c r="D87">
        <v>145</v>
      </c>
      <c r="E87">
        <v>144</v>
      </c>
      <c r="F87">
        <v>152</v>
      </c>
      <c r="G87">
        <v>128</v>
      </c>
    </row>
    <row r="88" spans="1:10" x14ac:dyDescent="0.3">
      <c r="A88" t="s">
        <v>204</v>
      </c>
      <c r="B88">
        <v>2152</v>
      </c>
      <c r="C88">
        <v>2175</v>
      </c>
      <c r="D88">
        <v>144</v>
      </c>
      <c r="E88">
        <v>127</v>
      </c>
      <c r="F88">
        <v>152</v>
      </c>
      <c r="G88">
        <v>448</v>
      </c>
    </row>
    <row r="89" spans="1:10" x14ac:dyDescent="0.3">
      <c r="A89" t="s">
        <v>395</v>
      </c>
      <c r="B89">
        <v>1600</v>
      </c>
      <c r="C89">
        <v>1625</v>
      </c>
      <c r="D89">
        <v>131</v>
      </c>
      <c r="E89">
        <v>128</v>
      </c>
      <c r="F89">
        <v>138</v>
      </c>
      <c r="G89">
        <v>576</v>
      </c>
      <c r="H89">
        <v>68</v>
      </c>
      <c r="J89">
        <v>26</v>
      </c>
    </row>
    <row r="92" spans="1:10" x14ac:dyDescent="0.3">
      <c r="A92" t="s">
        <v>396</v>
      </c>
      <c r="B92" t="s">
        <v>397</v>
      </c>
      <c r="C92">
        <v>1322</v>
      </c>
    </row>
    <row r="94" spans="1:10" x14ac:dyDescent="0.3">
      <c r="A94" t="s">
        <v>398</v>
      </c>
      <c r="B94">
        <v>11950</v>
      </c>
      <c r="C94">
        <v>12650</v>
      </c>
      <c r="D94">
        <v>291</v>
      </c>
      <c r="E94">
        <v>347</v>
      </c>
      <c r="F94">
        <v>350</v>
      </c>
      <c r="G94">
        <v>1664</v>
      </c>
      <c r="H94">
        <v>179</v>
      </c>
      <c r="I94">
        <v>0.51200000000000001</v>
      </c>
      <c r="J94">
        <v>13</v>
      </c>
    </row>
    <row r="95" spans="1:10" x14ac:dyDescent="0.3">
      <c r="A95" t="s">
        <v>399</v>
      </c>
      <c r="B95">
        <v>7350</v>
      </c>
      <c r="C95">
        <v>6975</v>
      </c>
      <c r="D95">
        <v>251</v>
      </c>
      <c r="E95">
        <v>294</v>
      </c>
      <c r="F95">
        <v>318</v>
      </c>
      <c r="G95">
        <v>2048</v>
      </c>
      <c r="H95">
        <v>233</v>
      </c>
      <c r="I95">
        <v>0.42799999999999999</v>
      </c>
      <c r="J95">
        <v>21</v>
      </c>
    </row>
    <row r="96" spans="1:10" x14ac:dyDescent="0.3">
      <c r="A96" t="s">
        <v>153</v>
      </c>
      <c r="B96">
        <v>4600</v>
      </c>
      <c r="C96">
        <v>4400</v>
      </c>
      <c r="D96">
        <v>205</v>
      </c>
      <c r="E96">
        <v>219</v>
      </c>
      <c r="F96">
        <v>318</v>
      </c>
      <c r="G96">
        <v>1536</v>
      </c>
      <c r="H96">
        <v>173</v>
      </c>
      <c r="I96">
        <v>0.32400000000000001</v>
      </c>
      <c r="J96">
        <v>14</v>
      </c>
    </row>
    <row r="97" spans="1:16" x14ac:dyDescent="0.3">
      <c r="A97" t="s">
        <v>202</v>
      </c>
      <c r="B97">
        <v>2975</v>
      </c>
      <c r="C97">
        <v>3100</v>
      </c>
      <c r="D97">
        <v>187</v>
      </c>
      <c r="E97">
        <v>194</v>
      </c>
      <c r="F97">
        <v>196</v>
      </c>
      <c r="G97">
        <v>768</v>
      </c>
      <c r="H97">
        <v>126</v>
      </c>
    </row>
    <row r="98" spans="1:16" x14ac:dyDescent="0.3">
      <c r="A98" t="s">
        <v>203</v>
      </c>
      <c r="B98">
        <v>2275</v>
      </c>
      <c r="C98">
        <v>2350</v>
      </c>
      <c r="D98">
        <v>160</v>
      </c>
      <c r="E98">
        <v>162</v>
      </c>
      <c r="F98">
        <v>168</v>
      </c>
      <c r="G98">
        <v>256</v>
      </c>
    </row>
    <row r="99" spans="1:16" x14ac:dyDescent="0.3">
      <c r="A99" t="s">
        <v>390</v>
      </c>
      <c r="B99">
        <v>2125</v>
      </c>
      <c r="C99">
        <v>2175</v>
      </c>
      <c r="D99">
        <v>18</v>
      </c>
      <c r="E99">
        <v>152</v>
      </c>
      <c r="F99">
        <v>166</v>
      </c>
      <c r="G99">
        <v>128</v>
      </c>
      <c r="H99">
        <v>68</v>
      </c>
    </row>
    <row r="100" spans="1:16" x14ac:dyDescent="0.3">
      <c r="A100" t="s">
        <v>204</v>
      </c>
      <c r="B100">
        <v>1925</v>
      </c>
      <c r="C100">
        <v>1975</v>
      </c>
      <c r="D100">
        <v>152</v>
      </c>
      <c r="E100">
        <v>147</v>
      </c>
      <c r="F100">
        <v>160</v>
      </c>
      <c r="G100">
        <v>768</v>
      </c>
    </row>
    <row r="101" spans="1:16" x14ac:dyDescent="0.3">
      <c r="A101" t="s">
        <v>400</v>
      </c>
      <c r="B101">
        <v>1650</v>
      </c>
      <c r="C101">
        <v>1700</v>
      </c>
      <c r="D101">
        <v>146</v>
      </c>
      <c r="E101">
        <v>138</v>
      </c>
      <c r="F101">
        <v>150</v>
      </c>
      <c r="G101">
        <v>704</v>
      </c>
      <c r="H101">
        <v>67</v>
      </c>
    </row>
    <row r="104" spans="1:16" x14ac:dyDescent="0.3">
      <c r="A104" t="s">
        <v>401</v>
      </c>
      <c r="B104" t="s">
        <v>264</v>
      </c>
    </row>
    <row r="105" spans="1:16" x14ac:dyDescent="0.3">
      <c r="A105" t="s">
        <v>402</v>
      </c>
      <c r="B105">
        <v>14375</v>
      </c>
      <c r="C105">
        <v>15200</v>
      </c>
      <c r="D105">
        <v>240</v>
      </c>
      <c r="E105">
        <v>311</v>
      </c>
      <c r="F105">
        <v>314</v>
      </c>
      <c r="G105">
        <v>1472</v>
      </c>
    </row>
    <row r="106" spans="1:16" x14ac:dyDescent="0.3">
      <c r="A106" t="s">
        <v>150</v>
      </c>
      <c r="B106">
        <v>13200</v>
      </c>
      <c r="C106">
        <v>13925</v>
      </c>
      <c r="D106">
        <v>236</v>
      </c>
      <c r="E106">
        <v>304</v>
      </c>
      <c r="F106">
        <v>314</v>
      </c>
      <c r="G106">
        <v>1408</v>
      </c>
    </row>
    <row r="107" spans="1:16" x14ac:dyDescent="0.3">
      <c r="A107" t="s">
        <v>403</v>
      </c>
      <c r="B107">
        <v>11025</v>
      </c>
      <c r="C107">
        <v>11650</v>
      </c>
      <c r="D107">
        <v>233</v>
      </c>
      <c r="E107">
        <v>290</v>
      </c>
      <c r="F107">
        <v>314</v>
      </c>
      <c r="G107">
        <v>1536</v>
      </c>
      <c r="H107">
        <v>255</v>
      </c>
      <c r="I107">
        <v>0.42</v>
      </c>
      <c r="J107">
        <v>4</v>
      </c>
    </row>
    <row r="108" spans="1:16" x14ac:dyDescent="0.3">
      <c r="A108" t="s">
        <v>151</v>
      </c>
      <c r="B108">
        <v>9300</v>
      </c>
      <c r="C108">
        <v>9800</v>
      </c>
      <c r="D108">
        <v>209</v>
      </c>
      <c r="E108">
        <v>259</v>
      </c>
      <c r="F108">
        <v>314</v>
      </c>
      <c r="G108">
        <v>1088</v>
      </c>
    </row>
    <row r="109" spans="1:16" x14ac:dyDescent="0.3">
      <c r="A109" t="s">
        <v>62</v>
      </c>
      <c r="B109">
        <v>8875</v>
      </c>
      <c r="C109">
        <v>9325</v>
      </c>
      <c r="D109">
        <v>207</v>
      </c>
      <c r="E109">
        <v>258</v>
      </c>
      <c r="F109">
        <v>314</v>
      </c>
      <c r="G109">
        <v>1024</v>
      </c>
    </row>
    <row r="110" spans="1:16" x14ac:dyDescent="0.3">
      <c r="A110" t="s">
        <v>152</v>
      </c>
      <c r="B110">
        <v>6175</v>
      </c>
      <c r="C110">
        <v>6475</v>
      </c>
      <c r="D110">
        <v>203</v>
      </c>
      <c r="E110">
        <v>239</v>
      </c>
      <c r="F110">
        <v>314</v>
      </c>
      <c r="G110">
        <v>448</v>
      </c>
    </row>
    <row r="111" spans="1:16" x14ac:dyDescent="0.3">
      <c r="A111" t="s">
        <v>388</v>
      </c>
      <c r="B111">
        <v>4500</v>
      </c>
      <c r="C111">
        <v>4700</v>
      </c>
      <c r="D111">
        <v>191</v>
      </c>
      <c r="E111">
        <v>216</v>
      </c>
      <c r="F111">
        <v>314</v>
      </c>
      <c r="G111">
        <v>1088</v>
      </c>
      <c r="J111" t="s">
        <v>425</v>
      </c>
      <c r="K111" t="s">
        <v>430</v>
      </c>
    </row>
    <row r="112" spans="1:16" x14ac:dyDescent="0.3">
      <c r="A112" t="s">
        <v>153</v>
      </c>
      <c r="B112">
        <v>2800</v>
      </c>
      <c r="C112">
        <v>2900</v>
      </c>
      <c r="D112">
        <v>165</v>
      </c>
      <c r="E112">
        <v>180</v>
      </c>
      <c r="F112">
        <v>314</v>
      </c>
      <c r="G112">
        <v>384</v>
      </c>
      <c r="J112" t="s">
        <v>426</v>
      </c>
      <c r="K112">
        <v>27800</v>
      </c>
      <c r="L112">
        <v>29800</v>
      </c>
      <c r="M112">
        <v>254</v>
      </c>
      <c r="N112">
        <v>415</v>
      </c>
      <c r="O112">
        <v>434</v>
      </c>
      <c r="P112">
        <v>3008</v>
      </c>
    </row>
    <row r="113" spans="1:16" x14ac:dyDescent="0.3">
      <c r="A113" t="s">
        <v>202</v>
      </c>
      <c r="B113">
        <v>2650</v>
      </c>
      <c r="C113">
        <v>2675</v>
      </c>
      <c r="D113">
        <v>162</v>
      </c>
      <c r="E113">
        <v>175</v>
      </c>
      <c r="F113">
        <v>172</v>
      </c>
      <c r="G113">
        <v>640</v>
      </c>
      <c r="J113" t="s">
        <v>136</v>
      </c>
      <c r="K113">
        <v>14175</v>
      </c>
      <c r="L113">
        <v>14950</v>
      </c>
      <c r="M113">
        <v>239</v>
      </c>
      <c r="N113">
        <v>309</v>
      </c>
      <c r="O113">
        <v>316</v>
      </c>
      <c r="P113">
        <v>1344</v>
      </c>
    </row>
    <row r="114" spans="1:16" x14ac:dyDescent="0.3">
      <c r="A114" t="s">
        <v>203</v>
      </c>
      <c r="B114">
        <v>2100</v>
      </c>
      <c r="C114">
        <v>2150</v>
      </c>
      <c r="D114">
        <v>153</v>
      </c>
      <c r="E114">
        <v>152</v>
      </c>
      <c r="F114">
        <v>164</v>
      </c>
      <c r="G114">
        <v>64</v>
      </c>
      <c r="J114" t="s">
        <v>427</v>
      </c>
      <c r="K114">
        <v>12650</v>
      </c>
      <c r="L114">
        <v>13475</v>
      </c>
      <c r="M114">
        <v>231</v>
      </c>
      <c r="N114">
        <v>288</v>
      </c>
      <c r="O114">
        <v>316</v>
      </c>
      <c r="P114">
        <v>384</v>
      </c>
    </row>
    <row r="115" spans="1:16" x14ac:dyDescent="0.3">
      <c r="A115" t="s">
        <v>406</v>
      </c>
      <c r="B115">
        <v>2125</v>
      </c>
      <c r="C115">
        <v>2150</v>
      </c>
      <c r="D115">
        <v>153</v>
      </c>
      <c r="E115">
        <v>146</v>
      </c>
      <c r="F115">
        <v>164</v>
      </c>
      <c r="G115">
        <v>320</v>
      </c>
      <c r="J115" t="s">
        <v>382</v>
      </c>
      <c r="K115">
        <v>9875</v>
      </c>
      <c r="L115">
        <v>10425</v>
      </c>
      <c r="M115">
        <v>201</v>
      </c>
      <c r="N115">
        <v>241</v>
      </c>
      <c r="O115">
        <v>316</v>
      </c>
      <c r="P115">
        <v>1280</v>
      </c>
    </row>
    <row r="116" spans="1:16" x14ac:dyDescent="0.3">
      <c r="A116" t="s">
        <v>407</v>
      </c>
      <c r="B116">
        <v>2125</v>
      </c>
      <c r="C116">
        <v>2175</v>
      </c>
      <c r="D116">
        <v>146</v>
      </c>
      <c r="E116">
        <v>144</v>
      </c>
      <c r="F116">
        <v>158</v>
      </c>
      <c r="G116">
        <v>832</v>
      </c>
      <c r="J116" t="s">
        <v>403</v>
      </c>
      <c r="K116">
        <v>2050</v>
      </c>
      <c r="L116">
        <v>2225</v>
      </c>
      <c r="M116">
        <v>173</v>
      </c>
      <c r="N116">
        <v>194</v>
      </c>
      <c r="O116">
        <v>316</v>
      </c>
      <c r="P116">
        <v>64</v>
      </c>
    </row>
    <row r="117" spans="1:16" x14ac:dyDescent="0.3">
      <c r="A117" t="s">
        <v>405</v>
      </c>
      <c r="B117">
        <v>1650</v>
      </c>
      <c r="C117">
        <v>1650</v>
      </c>
      <c r="D117">
        <v>138</v>
      </c>
      <c r="E117">
        <v>133</v>
      </c>
      <c r="F117">
        <v>146</v>
      </c>
      <c r="G117">
        <v>640</v>
      </c>
      <c r="J117" t="s">
        <v>428</v>
      </c>
      <c r="K117">
        <v>2075</v>
      </c>
      <c r="L117">
        <v>2250</v>
      </c>
      <c r="M117">
        <v>173</v>
      </c>
      <c r="N117">
        <v>194</v>
      </c>
      <c r="O117">
        <v>316</v>
      </c>
      <c r="P117">
        <v>64</v>
      </c>
    </row>
    <row r="118" spans="1:16" x14ac:dyDescent="0.3">
      <c r="J118" t="s">
        <v>429</v>
      </c>
      <c r="K118">
        <v>2050</v>
      </c>
      <c r="L118">
        <v>2225</v>
      </c>
      <c r="M118">
        <v>166</v>
      </c>
      <c r="N118">
        <v>190</v>
      </c>
      <c r="O118">
        <v>316</v>
      </c>
      <c r="P118">
        <v>1216</v>
      </c>
    </row>
    <row r="119" spans="1:16" x14ac:dyDescent="0.3">
      <c r="J119" t="s">
        <v>431</v>
      </c>
      <c r="K119">
        <v>1475</v>
      </c>
      <c r="L119">
        <v>1375</v>
      </c>
      <c r="M119">
        <v>142</v>
      </c>
      <c r="N119">
        <v>158</v>
      </c>
      <c r="O119">
        <v>316</v>
      </c>
      <c r="P119">
        <v>832</v>
      </c>
    </row>
    <row r="121" spans="1:16" x14ac:dyDescent="0.3">
      <c r="A121" t="s">
        <v>404</v>
      </c>
      <c r="B121" t="s">
        <v>246</v>
      </c>
    </row>
    <row r="122" spans="1:16" x14ac:dyDescent="0.3">
      <c r="A122" t="s">
        <v>388</v>
      </c>
      <c r="B122">
        <v>4375</v>
      </c>
      <c r="C122">
        <v>4625</v>
      </c>
      <c r="D122">
        <v>201</v>
      </c>
      <c r="E122">
        <v>231</v>
      </c>
      <c r="F122">
        <v>324</v>
      </c>
      <c r="G122">
        <v>1088</v>
      </c>
    </row>
    <row r="123" spans="1:16" x14ac:dyDescent="0.3">
      <c r="A123" t="s">
        <v>153</v>
      </c>
      <c r="B123">
        <v>3025</v>
      </c>
      <c r="C123">
        <v>3175</v>
      </c>
      <c r="D123">
        <v>184</v>
      </c>
      <c r="E123">
        <v>201</v>
      </c>
      <c r="F123">
        <v>200</v>
      </c>
      <c r="G123">
        <v>576</v>
      </c>
    </row>
    <row r="124" spans="1:16" x14ac:dyDescent="0.3">
      <c r="A124" t="s">
        <v>202</v>
      </c>
      <c r="B124">
        <v>2500</v>
      </c>
      <c r="C124">
        <v>2600</v>
      </c>
      <c r="D124">
        <v>173</v>
      </c>
      <c r="E124">
        <v>190</v>
      </c>
      <c r="F124">
        <v>180</v>
      </c>
      <c r="G124">
        <v>256</v>
      </c>
    </row>
    <row r="125" spans="1:16" x14ac:dyDescent="0.3">
      <c r="A125" t="s">
        <v>203</v>
      </c>
      <c r="B125">
        <v>2125</v>
      </c>
      <c r="C125">
        <v>2200</v>
      </c>
      <c r="D125">
        <v>136</v>
      </c>
      <c r="E125">
        <v>141</v>
      </c>
      <c r="F125">
        <v>146</v>
      </c>
      <c r="G125">
        <v>128</v>
      </c>
    </row>
    <row r="126" spans="1:16" x14ac:dyDescent="0.3">
      <c r="A126" t="s">
        <v>390</v>
      </c>
      <c r="B126">
        <v>2125</v>
      </c>
      <c r="C126">
        <v>2200</v>
      </c>
      <c r="D126">
        <v>134</v>
      </c>
      <c r="E126">
        <v>131</v>
      </c>
      <c r="F126">
        <v>140</v>
      </c>
    </row>
    <row r="127" spans="1:16" x14ac:dyDescent="0.3">
      <c r="A127" t="s">
        <v>405</v>
      </c>
      <c r="B127">
        <v>1550</v>
      </c>
      <c r="C127">
        <v>1575</v>
      </c>
      <c r="D127">
        <v>126</v>
      </c>
      <c r="E127">
        <v>118</v>
      </c>
      <c r="F127">
        <v>132</v>
      </c>
    </row>
    <row r="129" spans="1:9" x14ac:dyDescent="0.3">
      <c r="A129" t="s">
        <v>408</v>
      </c>
      <c r="B129" t="s">
        <v>265</v>
      </c>
    </row>
    <row r="130" spans="1:9" x14ac:dyDescent="0.3">
      <c r="A130" t="s">
        <v>153</v>
      </c>
      <c r="B130">
        <v>3175</v>
      </c>
      <c r="C130">
        <v>3300</v>
      </c>
      <c r="D130">
        <v>189</v>
      </c>
      <c r="E130">
        <v>204</v>
      </c>
      <c r="F130">
        <v>320</v>
      </c>
      <c r="G130">
        <v>512</v>
      </c>
    </row>
    <row r="131" spans="1:9" x14ac:dyDescent="0.3">
      <c r="A131" t="s">
        <v>202</v>
      </c>
      <c r="B131">
        <v>2625</v>
      </c>
      <c r="C131">
        <v>2675</v>
      </c>
      <c r="D131">
        <v>160</v>
      </c>
      <c r="E131">
        <v>174</v>
      </c>
      <c r="F131">
        <v>172</v>
      </c>
      <c r="G131">
        <v>640</v>
      </c>
    </row>
    <row r="132" spans="1:9" x14ac:dyDescent="0.3">
      <c r="A132" t="s">
        <v>203</v>
      </c>
      <c r="B132">
        <v>2100</v>
      </c>
      <c r="C132">
        <v>2150</v>
      </c>
      <c r="D132">
        <v>159</v>
      </c>
      <c r="E132">
        <v>158</v>
      </c>
      <c r="F132">
        <v>168</v>
      </c>
      <c r="G132">
        <v>128</v>
      </c>
    </row>
    <row r="133" spans="1:9" x14ac:dyDescent="0.3">
      <c r="A133" t="s">
        <v>390</v>
      </c>
      <c r="B133">
        <v>2150</v>
      </c>
      <c r="C133">
        <v>2200</v>
      </c>
      <c r="D133">
        <v>151</v>
      </c>
      <c r="E133">
        <v>148</v>
      </c>
      <c r="F133">
        <v>158</v>
      </c>
      <c r="G133">
        <v>64</v>
      </c>
    </row>
    <row r="134" spans="1:9" x14ac:dyDescent="0.3">
      <c r="A134" t="s">
        <v>204</v>
      </c>
      <c r="B134">
        <v>21525</v>
      </c>
      <c r="C134">
        <v>2175</v>
      </c>
      <c r="D134">
        <v>153</v>
      </c>
      <c r="E134">
        <v>143</v>
      </c>
      <c r="F134">
        <v>156</v>
      </c>
      <c r="G134">
        <v>0</v>
      </c>
    </row>
    <row r="135" spans="1:9" x14ac:dyDescent="0.3">
      <c r="A135" t="s">
        <v>405</v>
      </c>
      <c r="B135">
        <v>1600</v>
      </c>
      <c r="C135">
        <v>1625</v>
      </c>
      <c r="D135">
        <v>137</v>
      </c>
      <c r="E135">
        <v>131</v>
      </c>
      <c r="F135">
        <v>144</v>
      </c>
      <c r="G135">
        <v>768</v>
      </c>
    </row>
    <row r="137" spans="1:9" x14ac:dyDescent="0.3">
      <c r="A137" t="s">
        <v>409</v>
      </c>
      <c r="B137" t="s">
        <v>264</v>
      </c>
      <c r="C137">
        <v>1400</v>
      </c>
    </row>
    <row r="138" spans="1:9" x14ac:dyDescent="0.3">
      <c r="A138" t="s">
        <v>152</v>
      </c>
      <c r="B138">
        <v>6175</v>
      </c>
      <c r="C138">
        <v>6375</v>
      </c>
      <c r="D138">
        <v>226</v>
      </c>
      <c r="E138">
        <v>267</v>
      </c>
      <c r="F138">
        <v>314</v>
      </c>
      <c r="G138">
        <v>704</v>
      </c>
      <c r="H138">
        <v>247</v>
      </c>
      <c r="I138">
        <v>18</v>
      </c>
    </row>
    <row r="139" spans="1:9" x14ac:dyDescent="0.3">
      <c r="A139" t="s">
        <v>388</v>
      </c>
      <c r="B139">
        <v>4675</v>
      </c>
      <c r="C139">
        <v>4900</v>
      </c>
      <c r="D139">
        <v>219</v>
      </c>
      <c r="E139">
        <v>250</v>
      </c>
      <c r="F139">
        <v>314</v>
      </c>
      <c r="G139">
        <v>1472</v>
      </c>
      <c r="H139">
        <v>314</v>
      </c>
      <c r="I139">
        <v>18</v>
      </c>
    </row>
    <row r="140" spans="1:9" x14ac:dyDescent="0.3">
      <c r="A140" t="s">
        <v>153</v>
      </c>
      <c r="B140">
        <v>3100</v>
      </c>
      <c r="C140">
        <v>3225</v>
      </c>
      <c r="D140">
        <v>191</v>
      </c>
      <c r="E140">
        <v>204</v>
      </c>
      <c r="F140">
        <v>314</v>
      </c>
      <c r="G140">
        <v>896</v>
      </c>
    </row>
    <row r="141" spans="1:9" x14ac:dyDescent="0.3">
      <c r="A141" t="s">
        <v>202</v>
      </c>
      <c r="B141">
        <v>2300</v>
      </c>
      <c r="C141">
        <v>2375</v>
      </c>
      <c r="D141">
        <v>173</v>
      </c>
      <c r="E141">
        <v>183</v>
      </c>
      <c r="F141">
        <v>184</v>
      </c>
      <c r="G141">
        <v>576</v>
      </c>
    </row>
    <row r="142" spans="1:9" x14ac:dyDescent="0.3">
      <c r="A142" t="s">
        <v>203</v>
      </c>
      <c r="B142">
        <v>2125</v>
      </c>
      <c r="C142">
        <v>2200</v>
      </c>
      <c r="D142">
        <v>162</v>
      </c>
      <c r="E142">
        <v>161</v>
      </c>
      <c r="F142">
        <v>170</v>
      </c>
      <c r="G142">
        <v>128</v>
      </c>
    </row>
    <row r="143" spans="1:9" x14ac:dyDescent="0.3">
      <c r="A143" t="s">
        <v>390</v>
      </c>
      <c r="B143">
        <v>2150</v>
      </c>
      <c r="C143">
        <v>2200</v>
      </c>
      <c r="D143">
        <v>163</v>
      </c>
      <c r="E143">
        <v>160</v>
      </c>
      <c r="F143">
        <v>172</v>
      </c>
      <c r="G143">
        <v>64</v>
      </c>
    </row>
    <row r="144" spans="1:9" x14ac:dyDescent="0.3">
      <c r="A144" t="s">
        <v>204</v>
      </c>
      <c r="B144">
        <v>2175</v>
      </c>
      <c r="C144">
        <v>2225</v>
      </c>
      <c r="D144">
        <v>163</v>
      </c>
      <c r="E144">
        <v>156</v>
      </c>
      <c r="F144">
        <v>168</v>
      </c>
      <c r="G144">
        <v>704</v>
      </c>
    </row>
    <row r="145" spans="1:7" x14ac:dyDescent="0.3">
      <c r="A145" t="s">
        <v>405</v>
      </c>
      <c r="B145">
        <v>1600</v>
      </c>
      <c r="C145">
        <v>1625</v>
      </c>
      <c r="D145">
        <v>147</v>
      </c>
      <c r="E145">
        <v>140</v>
      </c>
      <c r="F145">
        <v>152</v>
      </c>
      <c r="G145">
        <v>704</v>
      </c>
    </row>
    <row r="148" spans="1:7" x14ac:dyDescent="0.3">
      <c r="B148" t="s">
        <v>410</v>
      </c>
      <c r="C148" t="s">
        <v>264</v>
      </c>
    </row>
    <row r="149" spans="1:7" x14ac:dyDescent="0.3">
      <c r="A149" t="s">
        <v>150</v>
      </c>
      <c r="B149">
        <v>12300</v>
      </c>
      <c r="C149">
        <v>13000</v>
      </c>
      <c r="D149">
        <v>300</v>
      </c>
      <c r="E149">
        <v>373</v>
      </c>
      <c r="F149">
        <v>362</v>
      </c>
      <c r="G149">
        <v>2048</v>
      </c>
    </row>
    <row r="150" spans="1:7" x14ac:dyDescent="0.3">
      <c r="A150" t="s">
        <v>403</v>
      </c>
      <c r="B150">
        <v>10550</v>
      </c>
      <c r="C150">
        <v>11125</v>
      </c>
      <c r="D150">
        <v>325</v>
      </c>
      <c r="E150">
        <v>260</v>
      </c>
      <c r="F150">
        <v>320</v>
      </c>
      <c r="G150">
        <v>704</v>
      </c>
    </row>
    <row r="151" spans="1:7" x14ac:dyDescent="0.3">
      <c r="A151" t="s">
        <v>151</v>
      </c>
      <c r="B151">
        <v>10125</v>
      </c>
      <c r="C151">
        <v>10675</v>
      </c>
      <c r="D151">
        <v>240</v>
      </c>
      <c r="E151">
        <v>293</v>
      </c>
      <c r="F151">
        <v>320</v>
      </c>
      <c r="G151">
        <v>384</v>
      </c>
    </row>
    <row r="152" spans="1:7" x14ac:dyDescent="0.3">
      <c r="A152" t="s">
        <v>62</v>
      </c>
      <c r="B152">
        <v>10025</v>
      </c>
      <c r="C152">
        <v>10575</v>
      </c>
      <c r="D152">
        <v>229</v>
      </c>
      <c r="E152">
        <v>279</v>
      </c>
      <c r="F152">
        <v>320</v>
      </c>
      <c r="G152">
        <v>192</v>
      </c>
    </row>
    <row r="153" spans="1:7" x14ac:dyDescent="0.3">
      <c r="A153" t="s">
        <v>152</v>
      </c>
      <c r="B153">
        <v>7250</v>
      </c>
      <c r="C153">
        <v>7650</v>
      </c>
      <c r="D153">
        <v>219</v>
      </c>
      <c r="E153">
        <v>263</v>
      </c>
      <c r="F153">
        <v>320</v>
      </c>
      <c r="G153">
        <v>1088</v>
      </c>
    </row>
    <row r="154" spans="1:7" x14ac:dyDescent="0.3">
      <c r="A154" t="s">
        <v>388</v>
      </c>
      <c r="B154">
        <v>5800</v>
      </c>
      <c r="C154">
        <v>6100</v>
      </c>
      <c r="D154">
        <v>199</v>
      </c>
      <c r="E154">
        <v>231</v>
      </c>
      <c r="F154">
        <v>320</v>
      </c>
      <c r="G154">
        <v>1280</v>
      </c>
    </row>
    <row r="155" spans="1:7" x14ac:dyDescent="0.3">
      <c r="A155" t="s">
        <v>153</v>
      </c>
      <c r="B155">
        <v>3775</v>
      </c>
      <c r="C155">
        <v>3950</v>
      </c>
      <c r="D155">
        <v>199</v>
      </c>
      <c r="E155">
        <v>210</v>
      </c>
      <c r="F155">
        <v>214</v>
      </c>
      <c r="G155">
        <v>1280</v>
      </c>
    </row>
    <row r="156" spans="1:7" x14ac:dyDescent="0.3">
      <c r="A156" t="s">
        <v>202</v>
      </c>
      <c r="B156">
        <v>2900</v>
      </c>
      <c r="C156">
        <v>3025</v>
      </c>
      <c r="D156">
        <v>202</v>
      </c>
      <c r="E156">
        <v>222</v>
      </c>
      <c r="F156">
        <v>216</v>
      </c>
      <c r="G156">
        <v>1088</v>
      </c>
    </row>
    <row r="157" spans="1:7" x14ac:dyDescent="0.3">
      <c r="A157" t="s">
        <v>411</v>
      </c>
      <c r="B157">
        <v>2200</v>
      </c>
      <c r="C157">
        <v>2250</v>
      </c>
      <c r="D157">
        <v>181</v>
      </c>
      <c r="E157">
        <v>185</v>
      </c>
      <c r="F157">
        <v>192</v>
      </c>
      <c r="G157">
        <v>256</v>
      </c>
    </row>
    <row r="158" spans="1:7" x14ac:dyDescent="0.3">
      <c r="A158" t="s">
        <v>412</v>
      </c>
      <c r="B158">
        <v>2150</v>
      </c>
      <c r="C158">
        <v>2200</v>
      </c>
      <c r="D158">
        <v>159</v>
      </c>
      <c r="E158">
        <v>156</v>
      </c>
      <c r="F158">
        <v>164</v>
      </c>
      <c r="G158">
        <v>128</v>
      </c>
    </row>
    <row r="159" spans="1:7" x14ac:dyDescent="0.3">
      <c r="A159" t="s">
        <v>204</v>
      </c>
      <c r="B159">
        <v>2150</v>
      </c>
      <c r="C159">
        <v>2200</v>
      </c>
      <c r="D159">
        <v>152</v>
      </c>
      <c r="E159">
        <v>150</v>
      </c>
      <c r="F159">
        <v>160</v>
      </c>
      <c r="G159">
        <v>448</v>
      </c>
    </row>
    <row r="160" spans="1:7" x14ac:dyDescent="0.3">
      <c r="A160" t="s">
        <v>405</v>
      </c>
      <c r="B160">
        <v>1575</v>
      </c>
      <c r="C160">
        <v>1600</v>
      </c>
      <c r="D160">
        <v>133</v>
      </c>
      <c r="E160">
        <v>127</v>
      </c>
      <c r="F160">
        <v>140</v>
      </c>
      <c r="G160">
        <v>768</v>
      </c>
    </row>
    <row r="162" spans="1:9" x14ac:dyDescent="0.3">
      <c r="B162" t="s">
        <v>413</v>
      </c>
      <c r="C162" t="s">
        <v>414</v>
      </c>
    </row>
    <row r="163" spans="1:9" x14ac:dyDescent="0.3">
      <c r="A163" t="s">
        <v>143</v>
      </c>
      <c r="B163">
        <v>19525</v>
      </c>
      <c r="D163">
        <v>240</v>
      </c>
      <c r="E163">
        <v>348</v>
      </c>
      <c r="F163">
        <v>330</v>
      </c>
      <c r="G163">
        <v>1600</v>
      </c>
    </row>
    <row r="164" spans="1:9" x14ac:dyDescent="0.3">
      <c r="A164" t="s">
        <v>402</v>
      </c>
      <c r="B164">
        <v>16425</v>
      </c>
      <c r="D164">
        <v>251</v>
      </c>
      <c r="E164">
        <v>345</v>
      </c>
      <c r="F164">
        <v>330</v>
      </c>
      <c r="G164">
        <v>1344</v>
      </c>
    </row>
    <row r="165" spans="1:9" x14ac:dyDescent="0.3">
      <c r="A165" t="s">
        <v>150</v>
      </c>
      <c r="B165">
        <v>15200</v>
      </c>
      <c r="D165">
        <v>249</v>
      </c>
      <c r="E165">
        <v>332</v>
      </c>
      <c r="F165">
        <v>320</v>
      </c>
      <c r="G165">
        <v>1600</v>
      </c>
    </row>
    <row r="169" spans="1:9" x14ac:dyDescent="0.3">
      <c r="A169" t="s">
        <v>415</v>
      </c>
      <c r="B169" t="s">
        <v>416</v>
      </c>
      <c r="C169">
        <v>145</v>
      </c>
    </row>
    <row r="171" spans="1:9" x14ac:dyDescent="0.3">
      <c r="A171" t="s">
        <v>143</v>
      </c>
      <c r="B171">
        <v>16950</v>
      </c>
      <c r="C171">
        <v>17950</v>
      </c>
      <c r="D171">
        <v>249</v>
      </c>
      <c r="E171">
        <v>346</v>
      </c>
      <c r="F171">
        <v>330</v>
      </c>
      <c r="G171">
        <v>1472</v>
      </c>
    </row>
    <row r="172" spans="1:9" x14ac:dyDescent="0.3">
      <c r="A172" t="s">
        <v>402</v>
      </c>
      <c r="B172">
        <v>14400</v>
      </c>
      <c r="C172">
        <v>15225</v>
      </c>
      <c r="D172">
        <v>251</v>
      </c>
      <c r="E172">
        <v>328</v>
      </c>
      <c r="F172">
        <v>318</v>
      </c>
      <c r="G172">
        <v>1216</v>
      </c>
      <c r="H172">
        <v>265</v>
      </c>
      <c r="I172">
        <v>2</v>
      </c>
    </row>
    <row r="173" spans="1:9" x14ac:dyDescent="0.3">
      <c r="A173" t="s">
        <v>150</v>
      </c>
      <c r="B173">
        <v>13550</v>
      </c>
      <c r="C173">
        <v>14350</v>
      </c>
      <c r="D173">
        <v>249</v>
      </c>
      <c r="E173">
        <v>321</v>
      </c>
      <c r="F173">
        <v>314</v>
      </c>
      <c r="G173">
        <v>1408</v>
      </c>
      <c r="H173">
        <v>265</v>
      </c>
      <c r="I173">
        <v>9</v>
      </c>
    </row>
    <row r="174" spans="1:9" x14ac:dyDescent="0.3">
      <c r="A174" t="s">
        <v>403</v>
      </c>
      <c r="B174">
        <v>11175</v>
      </c>
      <c r="C174">
        <v>11850</v>
      </c>
      <c r="D174">
        <v>248</v>
      </c>
      <c r="E174">
        <v>311</v>
      </c>
      <c r="F174">
        <v>314</v>
      </c>
      <c r="G174">
        <v>2048</v>
      </c>
    </row>
    <row r="175" spans="1:9" x14ac:dyDescent="0.3">
      <c r="A175" t="s">
        <v>151</v>
      </c>
      <c r="B175">
        <v>8625</v>
      </c>
      <c r="C175">
        <v>9100</v>
      </c>
      <c r="D175">
        <v>252</v>
      </c>
      <c r="E175">
        <v>302</v>
      </c>
      <c r="F175">
        <v>314</v>
      </c>
      <c r="G175">
        <v>2496</v>
      </c>
    </row>
    <row r="176" spans="1:9" x14ac:dyDescent="0.3">
      <c r="A176" t="s">
        <v>62</v>
      </c>
      <c r="B176">
        <v>7950</v>
      </c>
      <c r="C176">
        <v>8400</v>
      </c>
      <c r="D176">
        <v>252</v>
      </c>
      <c r="E176">
        <v>303</v>
      </c>
      <c r="F176">
        <v>314</v>
      </c>
      <c r="G176">
        <v>2176</v>
      </c>
    </row>
    <row r="177" spans="1:7" x14ac:dyDescent="0.3">
      <c r="A177" t="s">
        <v>152</v>
      </c>
      <c r="B177">
        <v>6150</v>
      </c>
      <c r="C177">
        <v>6450</v>
      </c>
      <c r="D177">
        <v>210</v>
      </c>
      <c r="E177">
        <v>240</v>
      </c>
      <c r="F177">
        <v>314</v>
      </c>
      <c r="G177">
        <v>448</v>
      </c>
    </row>
    <row r="178" spans="1:7" x14ac:dyDescent="0.3">
      <c r="A178" t="s">
        <v>388</v>
      </c>
      <c r="B178">
        <v>4450</v>
      </c>
      <c r="C178">
        <v>4675</v>
      </c>
      <c r="D178">
        <v>189</v>
      </c>
      <c r="E178">
        <v>213</v>
      </c>
      <c r="F178">
        <v>314</v>
      </c>
      <c r="G178">
        <v>1472</v>
      </c>
    </row>
    <row r="179" spans="1:7" x14ac:dyDescent="0.3">
      <c r="A179" t="s">
        <v>153</v>
      </c>
      <c r="B179">
        <v>2975</v>
      </c>
      <c r="C179">
        <v>3125</v>
      </c>
      <c r="D179">
        <v>192</v>
      </c>
      <c r="E179">
        <v>205</v>
      </c>
      <c r="F179">
        <v>314</v>
      </c>
      <c r="G179">
        <v>1856</v>
      </c>
    </row>
    <row r="180" spans="1:7" x14ac:dyDescent="0.3">
      <c r="A180" t="s">
        <v>202</v>
      </c>
      <c r="B180">
        <v>2125</v>
      </c>
      <c r="C180">
        <v>2175</v>
      </c>
      <c r="D180">
        <v>188</v>
      </c>
      <c r="E180">
        <v>202</v>
      </c>
      <c r="F180">
        <v>202</v>
      </c>
      <c r="G180">
        <v>128</v>
      </c>
    </row>
    <row r="181" spans="1:7" x14ac:dyDescent="0.3">
      <c r="A181" t="s">
        <v>203</v>
      </c>
      <c r="B181">
        <v>2150</v>
      </c>
      <c r="C181">
        <v>2200</v>
      </c>
      <c r="D181">
        <v>174</v>
      </c>
      <c r="E181">
        <v>175</v>
      </c>
      <c r="F181">
        <v>186</v>
      </c>
      <c r="G181">
        <v>384</v>
      </c>
    </row>
    <row r="182" spans="1:7" x14ac:dyDescent="0.3">
      <c r="A182" t="s">
        <v>390</v>
      </c>
      <c r="B182">
        <v>2175</v>
      </c>
      <c r="C182">
        <v>2225</v>
      </c>
      <c r="D182">
        <v>168</v>
      </c>
      <c r="E182">
        <v>161</v>
      </c>
      <c r="F182">
        <v>172</v>
      </c>
      <c r="G182">
        <v>64</v>
      </c>
    </row>
    <row r="183" spans="1:7" x14ac:dyDescent="0.3">
      <c r="A183" t="s">
        <v>204</v>
      </c>
      <c r="B183">
        <v>2175</v>
      </c>
      <c r="C183">
        <v>22000</v>
      </c>
      <c r="D183">
        <v>161</v>
      </c>
      <c r="E183">
        <v>157</v>
      </c>
      <c r="F183">
        <v>172</v>
      </c>
      <c r="G183">
        <v>128</v>
      </c>
    </row>
    <row r="184" spans="1:7" x14ac:dyDescent="0.3">
      <c r="A184" t="s">
        <v>405</v>
      </c>
      <c r="B184">
        <v>1550</v>
      </c>
      <c r="C184">
        <v>1575</v>
      </c>
      <c r="D184">
        <v>144</v>
      </c>
      <c r="E184">
        <v>135</v>
      </c>
      <c r="F184">
        <v>144</v>
      </c>
      <c r="G184">
        <v>704</v>
      </c>
    </row>
    <row r="187" spans="1:7" x14ac:dyDescent="0.3">
      <c r="A187" t="s">
        <v>413</v>
      </c>
    </row>
    <row r="188" spans="1:7" x14ac:dyDescent="0.3">
      <c r="A188" t="s">
        <v>153</v>
      </c>
      <c r="B188">
        <v>3275</v>
      </c>
      <c r="D188">
        <v>194</v>
      </c>
      <c r="E188">
        <v>205</v>
      </c>
      <c r="F188">
        <v>208</v>
      </c>
      <c r="G188">
        <v>512</v>
      </c>
    </row>
    <row r="189" spans="1:7" x14ac:dyDescent="0.3">
      <c r="A189" t="s">
        <v>202</v>
      </c>
      <c r="B189">
        <v>2825</v>
      </c>
      <c r="D189">
        <v>180</v>
      </c>
      <c r="E189">
        <v>183</v>
      </c>
      <c r="F189">
        <v>188</v>
      </c>
      <c r="G189">
        <v>576</v>
      </c>
    </row>
    <row r="193" spans="1:7" x14ac:dyDescent="0.3">
      <c r="A193" t="s">
        <v>417</v>
      </c>
      <c r="B193" t="s">
        <v>418</v>
      </c>
    </row>
    <row r="194" spans="1:7" x14ac:dyDescent="0.3">
      <c r="A194" t="s">
        <v>143</v>
      </c>
      <c r="B194">
        <v>10300</v>
      </c>
      <c r="C194">
        <v>10950</v>
      </c>
      <c r="D194">
        <v>263</v>
      </c>
      <c r="E194">
        <v>319</v>
      </c>
      <c r="F194">
        <v>314</v>
      </c>
      <c r="G194">
        <v>768</v>
      </c>
    </row>
    <row r="195" spans="1:7" x14ac:dyDescent="0.3">
      <c r="A195" t="s">
        <v>402</v>
      </c>
    </row>
    <row r="197" spans="1:7" x14ac:dyDescent="0.3">
      <c r="A197" t="s">
        <v>419</v>
      </c>
      <c r="B197" t="s">
        <v>264</v>
      </c>
    </row>
    <row r="198" spans="1:7" x14ac:dyDescent="0.3">
      <c r="A198" t="s">
        <v>226</v>
      </c>
      <c r="B198">
        <v>36750</v>
      </c>
      <c r="C198">
        <v>38925</v>
      </c>
      <c r="D198">
        <v>253</v>
      </c>
      <c r="E198">
        <v>469</v>
      </c>
      <c r="F198">
        <v>454</v>
      </c>
      <c r="G198">
        <v>3136</v>
      </c>
    </row>
    <row r="199" spans="1:7" x14ac:dyDescent="0.3">
      <c r="A199" t="s">
        <v>141</v>
      </c>
      <c r="B199">
        <v>30450</v>
      </c>
      <c r="C199">
        <v>32500</v>
      </c>
      <c r="D199">
        <v>280</v>
      </c>
      <c r="E199">
        <v>471</v>
      </c>
      <c r="F199">
        <v>456</v>
      </c>
      <c r="G199">
        <v>384</v>
      </c>
    </row>
    <row r="200" spans="1:7" x14ac:dyDescent="0.3">
      <c r="A200" t="s">
        <v>142</v>
      </c>
      <c r="B200">
        <v>25325</v>
      </c>
      <c r="C200">
        <v>27000</v>
      </c>
      <c r="D200">
        <v>283</v>
      </c>
      <c r="E200">
        <v>439</v>
      </c>
      <c r="F200">
        <v>428</v>
      </c>
      <c r="G200">
        <v>2432</v>
      </c>
    </row>
    <row r="201" spans="1:7" x14ac:dyDescent="0.3">
      <c r="A201" t="s">
        <v>143</v>
      </c>
      <c r="B201">
        <v>19325</v>
      </c>
      <c r="C201">
        <v>20500</v>
      </c>
      <c r="D201">
        <v>285</v>
      </c>
      <c r="E201">
        <v>406</v>
      </c>
      <c r="F201">
        <v>390</v>
      </c>
      <c r="G201">
        <v>2386</v>
      </c>
    </row>
    <row r="202" spans="1:7" x14ac:dyDescent="0.3">
      <c r="A202" t="s">
        <v>421</v>
      </c>
      <c r="B202">
        <v>15500</v>
      </c>
      <c r="C202">
        <v>16425</v>
      </c>
      <c r="D202">
        <v>285</v>
      </c>
      <c r="E202">
        <v>376</v>
      </c>
      <c r="F202">
        <v>366</v>
      </c>
      <c r="G202">
        <v>1920</v>
      </c>
    </row>
    <row r="203" spans="1:7" x14ac:dyDescent="0.3">
      <c r="A203" t="s">
        <v>150</v>
      </c>
      <c r="B203">
        <v>14175</v>
      </c>
      <c r="C203">
        <v>15000</v>
      </c>
      <c r="D203">
        <v>280</v>
      </c>
      <c r="E203">
        <v>363</v>
      </c>
      <c r="F203">
        <v>352</v>
      </c>
      <c r="G203">
        <v>1782</v>
      </c>
    </row>
    <row r="204" spans="1:7" x14ac:dyDescent="0.3">
      <c r="A204" t="s">
        <v>403</v>
      </c>
      <c r="B204">
        <v>12075</v>
      </c>
      <c r="C204">
        <v>12475</v>
      </c>
      <c r="D204">
        <v>262</v>
      </c>
      <c r="E204">
        <v>329</v>
      </c>
      <c r="F204">
        <v>318</v>
      </c>
      <c r="G204">
        <v>1344</v>
      </c>
    </row>
    <row r="205" spans="1:7" x14ac:dyDescent="0.3">
      <c r="A205" t="s">
        <v>422</v>
      </c>
      <c r="B205">
        <v>9950</v>
      </c>
      <c r="C205">
        <v>10475</v>
      </c>
      <c r="D205">
        <v>251</v>
      </c>
      <c r="E205">
        <v>307</v>
      </c>
      <c r="F205">
        <v>314</v>
      </c>
      <c r="G205">
        <v>1408</v>
      </c>
    </row>
    <row r="206" spans="1:7" x14ac:dyDescent="0.3">
      <c r="A206" t="s">
        <v>152</v>
      </c>
    </row>
    <row r="207" spans="1:7" x14ac:dyDescent="0.3">
      <c r="A207" t="s">
        <v>388</v>
      </c>
      <c r="B207">
        <v>5275</v>
      </c>
      <c r="C207">
        <v>5525</v>
      </c>
      <c r="D207">
        <v>246</v>
      </c>
      <c r="E207">
        <v>278</v>
      </c>
      <c r="F207">
        <v>314</v>
      </c>
      <c r="G207">
        <v>448</v>
      </c>
    </row>
    <row r="208" spans="1:7" x14ac:dyDescent="0.3">
      <c r="A208" t="s">
        <v>153</v>
      </c>
      <c r="B208">
        <v>3775</v>
      </c>
      <c r="C208">
        <v>3950</v>
      </c>
      <c r="D208">
        <v>219</v>
      </c>
      <c r="E208">
        <v>240</v>
      </c>
      <c r="F208">
        <v>314</v>
      </c>
      <c r="G208">
        <v>1664</v>
      </c>
    </row>
    <row r="209" spans="1:7" x14ac:dyDescent="0.3">
      <c r="A209" t="s">
        <v>202</v>
      </c>
      <c r="B209">
        <v>2925</v>
      </c>
      <c r="C209">
        <v>3050</v>
      </c>
      <c r="D209">
        <v>217</v>
      </c>
      <c r="E209">
        <v>225</v>
      </c>
      <c r="F209">
        <v>218</v>
      </c>
      <c r="G209">
        <v>704</v>
      </c>
    </row>
    <row r="213" spans="1:7" x14ac:dyDescent="0.3">
      <c r="A213" t="s">
        <v>420</v>
      </c>
      <c r="B213" t="s">
        <v>246</v>
      </c>
    </row>
    <row r="214" spans="1:7" x14ac:dyDescent="0.3">
      <c r="A214" t="s">
        <v>141</v>
      </c>
      <c r="B214">
        <v>29150</v>
      </c>
      <c r="C214">
        <v>30525</v>
      </c>
      <c r="D214">
        <v>297</v>
      </c>
      <c r="E214">
        <v>479</v>
      </c>
      <c r="F214">
        <v>464</v>
      </c>
      <c r="G214">
        <v>2752</v>
      </c>
    </row>
    <row r="215" spans="1:7" x14ac:dyDescent="0.3">
      <c r="A215" t="s">
        <v>142</v>
      </c>
      <c r="B215">
        <v>25500</v>
      </c>
      <c r="C215">
        <v>27225</v>
      </c>
      <c r="D215">
        <v>283</v>
      </c>
      <c r="E215">
        <v>439</v>
      </c>
      <c r="F215">
        <v>428</v>
      </c>
      <c r="G215">
        <v>1856</v>
      </c>
    </row>
    <row r="216" spans="1:7" x14ac:dyDescent="0.3">
      <c r="A216" t="s">
        <v>143</v>
      </c>
      <c r="B216">
        <v>19525</v>
      </c>
      <c r="C216">
        <v>20775</v>
      </c>
      <c r="D216">
        <v>277</v>
      </c>
      <c r="E216">
        <v>399</v>
      </c>
      <c r="F216">
        <v>380</v>
      </c>
      <c r="G216">
        <v>1600</v>
      </c>
    </row>
    <row r="217" spans="1:7" x14ac:dyDescent="0.3">
      <c r="A217" t="s">
        <v>402</v>
      </c>
    </row>
    <row r="218" spans="1:7" x14ac:dyDescent="0.3">
      <c r="A218" t="s">
        <v>150</v>
      </c>
      <c r="B218">
        <v>14025</v>
      </c>
      <c r="C218">
        <v>14875</v>
      </c>
      <c r="D218">
        <v>269</v>
      </c>
      <c r="E218">
        <v>349</v>
      </c>
      <c r="F218">
        <v>338</v>
      </c>
      <c r="G218">
        <v>1600</v>
      </c>
    </row>
    <row r="219" spans="1:7" x14ac:dyDescent="0.3">
      <c r="A219" t="s">
        <v>403</v>
      </c>
      <c r="B219">
        <v>12100</v>
      </c>
      <c r="C219">
        <v>12800</v>
      </c>
      <c r="D219">
        <v>264</v>
      </c>
      <c r="E219">
        <v>335</v>
      </c>
      <c r="F219">
        <v>324</v>
      </c>
      <c r="G219">
        <v>1600</v>
      </c>
    </row>
    <row r="220" spans="1:7" x14ac:dyDescent="0.3">
      <c r="A220" t="s">
        <v>151</v>
      </c>
      <c r="B220">
        <v>10775</v>
      </c>
      <c r="C220">
        <v>11375</v>
      </c>
      <c r="D220">
        <v>243</v>
      </c>
      <c r="E220">
        <v>304</v>
      </c>
      <c r="F220">
        <v>316</v>
      </c>
      <c r="G220">
        <v>1920</v>
      </c>
    </row>
    <row r="221" spans="1:7" x14ac:dyDescent="0.3">
      <c r="A221" t="s">
        <v>62</v>
      </c>
      <c r="B221">
        <v>10075</v>
      </c>
      <c r="C221">
        <v>10625</v>
      </c>
      <c r="D221">
        <v>245</v>
      </c>
      <c r="E221">
        <v>303</v>
      </c>
      <c r="F221">
        <v>316</v>
      </c>
      <c r="G221">
        <v>1856</v>
      </c>
    </row>
    <row r="222" spans="1:7" x14ac:dyDescent="0.3">
      <c r="A222" t="s">
        <v>423</v>
      </c>
    </row>
    <row r="223" spans="1:7" x14ac:dyDescent="0.3">
      <c r="A223" t="s">
        <v>388</v>
      </c>
      <c r="B223">
        <v>4625</v>
      </c>
      <c r="C223">
        <v>4850</v>
      </c>
      <c r="D223">
        <v>220</v>
      </c>
      <c r="E223">
        <v>246</v>
      </c>
      <c r="F223">
        <v>316</v>
      </c>
      <c r="G223">
        <v>1216</v>
      </c>
    </row>
    <row r="224" spans="1:7" x14ac:dyDescent="0.3">
      <c r="A224" t="s">
        <v>153</v>
      </c>
      <c r="B224">
        <v>3300</v>
      </c>
      <c r="C224">
        <v>3425</v>
      </c>
      <c r="D224">
        <v>189</v>
      </c>
      <c r="E224">
        <v>206</v>
      </c>
      <c r="F224">
        <v>316</v>
      </c>
      <c r="G224">
        <v>2112</v>
      </c>
    </row>
    <row r="227" spans="1:7" x14ac:dyDescent="0.3">
      <c r="A227" t="s">
        <v>424</v>
      </c>
    </row>
    <row r="228" spans="1:7" x14ac:dyDescent="0.3">
      <c r="A228" t="s">
        <v>132</v>
      </c>
      <c r="B228">
        <v>13225</v>
      </c>
      <c r="C228">
        <v>14150</v>
      </c>
      <c r="D228">
        <v>273</v>
      </c>
      <c r="E228">
        <v>335</v>
      </c>
      <c r="F228">
        <v>338</v>
      </c>
      <c r="G228">
        <v>1472</v>
      </c>
    </row>
    <row r="229" spans="1:7" x14ac:dyDescent="0.3">
      <c r="A229" t="s">
        <v>382</v>
      </c>
      <c r="B229">
        <v>6700</v>
      </c>
      <c r="C229">
        <v>7075</v>
      </c>
      <c r="D229">
        <v>248</v>
      </c>
      <c r="E229">
        <v>267</v>
      </c>
      <c r="F229">
        <v>276</v>
      </c>
      <c r="G229">
        <v>1472</v>
      </c>
    </row>
    <row r="230" spans="1:7" x14ac:dyDescent="0.3">
      <c r="A230" t="s">
        <v>144</v>
      </c>
      <c r="B230">
        <v>4250</v>
      </c>
      <c r="C230">
        <v>4600</v>
      </c>
      <c r="D230">
        <v>448</v>
      </c>
      <c r="E230">
        <v>259</v>
      </c>
      <c r="F230">
        <v>270</v>
      </c>
      <c r="G230">
        <v>1600</v>
      </c>
    </row>
    <row r="231" spans="1:7" x14ac:dyDescent="0.3">
      <c r="A231" t="s">
        <v>403</v>
      </c>
      <c r="B231">
        <v>3050</v>
      </c>
      <c r="C231">
        <v>32573275</v>
      </c>
      <c r="E231">
        <v>219</v>
      </c>
      <c r="F231">
        <v>236</v>
      </c>
      <c r="G231">
        <v>128</v>
      </c>
    </row>
    <row r="235" spans="1:7" x14ac:dyDescent="0.3">
      <c r="A235" t="s">
        <v>425</v>
      </c>
      <c r="B235" t="s">
        <v>430</v>
      </c>
    </row>
    <row r="236" spans="1:7" x14ac:dyDescent="0.3">
      <c r="A236" t="s">
        <v>426</v>
      </c>
      <c r="B236">
        <v>27800</v>
      </c>
      <c r="C236">
        <v>29800</v>
      </c>
      <c r="D236">
        <v>254</v>
      </c>
      <c r="E236">
        <v>415</v>
      </c>
      <c r="F236">
        <v>434</v>
      </c>
      <c r="G236">
        <v>3008</v>
      </c>
    </row>
    <row r="237" spans="1:7" x14ac:dyDescent="0.3">
      <c r="A237" t="s">
        <v>136</v>
      </c>
      <c r="B237">
        <v>14175</v>
      </c>
      <c r="C237">
        <v>14950</v>
      </c>
      <c r="D237">
        <v>239</v>
      </c>
      <c r="E237">
        <v>309</v>
      </c>
      <c r="F237">
        <v>316</v>
      </c>
      <c r="G237">
        <v>1344</v>
      </c>
    </row>
    <row r="238" spans="1:7" x14ac:dyDescent="0.3">
      <c r="A238" t="s">
        <v>427</v>
      </c>
      <c r="B238">
        <v>12650</v>
      </c>
      <c r="C238">
        <v>13475</v>
      </c>
      <c r="D238">
        <v>231</v>
      </c>
      <c r="E238">
        <v>288</v>
      </c>
      <c r="F238">
        <v>316</v>
      </c>
      <c r="G238">
        <v>384</v>
      </c>
    </row>
    <row r="239" spans="1:7" x14ac:dyDescent="0.3">
      <c r="A239" t="s">
        <v>382</v>
      </c>
      <c r="B239">
        <v>9875</v>
      </c>
      <c r="C239">
        <v>10425</v>
      </c>
      <c r="D239">
        <v>201</v>
      </c>
      <c r="E239">
        <v>241</v>
      </c>
      <c r="F239">
        <v>316</v>
      </c>
      <c r="G239">
        <v>1280</v>
      </c>
    </row>
    <row r="240" spans="1:7" x14ac:dyDescent="0.3">
      <c r="A240" t="s">
        <v>403</v>
      </c>
      <c r="B240">
        <v>2050</v>
      </c>
      <c r="C240">
        <v>2225</v>
      </c>
      <c r="D240">
        <v>173</v>
      </c>
      <c r="E240">
        <v>194</v>
      </c>
      <c r="F240">
        <v>316</v>
      </c>
      <c r="G240">
        <v>64</v>
      </c>
    </row>
    <row r="241" spans="1:7" x14ac:dyDescent="0.3">
      <c r="A241" t="s">
        <v>428</v>
      </c>
      <c r="B241">
        <v>2075</v>
      </c>
      <c r="C241">
        <v>2250</v>
      </c>
      <c r="D241">
        <v>173</v>
      </c>
      <c r="E241">
        <v>194</v>
      </c>
      <c r="F241">
        <v>316</v>
      </c>
      <c r="G241">
        <v>64</v>
      </c>
    </row>
    <row r="242" spans="1:7" x14ac:dyDescent="0.3">
      <c r="A242" t="s">
        <v>429</v>
      </c>
      <c r="B242">
        <v>2050</v>
      </c>
      <c r="C242">
        <v>2225</v>
      </c>
      <c r="D242">
        <v>166</v>
      </c>
      <c r="E242">
        <v>190</v>
      </c>
      <c r="F242">
        <v>316</v>
      </c>
      <c r="G242">
        <v>1216</v>
      </c>
    </row>
    <row r="243" spans="1:7" x14ac:dyDescent="0.3">
      <c r="A243" t="s">
        <v>431</v>
      </c>
      <c r="B243">
        <v>1475</v>
      </c>
      <c r="C243">
        <v>1375</v>
      </c>
      <c r="D243">
        <v>142</v>
      </c>
      <c r="E243">
        <v>158</v>
      </c>
      <c r="F243">
        <v>316</v>
      </c>
      <c r="G243">
        <v>832</v>
      </c>
    </row>
    <row r="245" spans="1:7" x14ac:dyDescent="0.3">
      <c r="C245" t="s">
        <v>246</v>
      </c>
      <c r="D245" t="s">
        <v>264</v>
      </c>
      <c r="E245" t="s">
        <v>265</v>
      </c>
      <c r="F245" t="s">
        <v>266</v>
      </c>
      <c r="G245" t="s">
        <v>267</v>
      </c>
    </row>
    <row r="246" spans="1:7" x14ac:dyDescent="0.3">
      <c r="A246" t="s">
        <v>270</v>
      </c>
      <c r="B246" t="s">
        <v>268</v>
      </c>
      <c r="C246">
        <v>83</v>
      </c>
      <c r="D246">
        <v>87</v>
      </c>
      <c r="E246">
        <v>91</v>
      </c>
      <c r="F246">
        <v>87</v>
      </c>
      <c r="G246">
        <v>98</v>
      </c>
    </row>
    <row r="247" spans="1:7" x14ac:dyDescent="0.3">
      <c r="A247" t="s">
        <v>271</v>
      </c>
      <c r="B247" t="s">
        <v>263</v>
      </c>
      <c r="C247">
        <v>151</v>
      </c>
      <c r="D247">
        <v>151</v>
      </c>
      <c r="E247">
        <v>154</v>
      </c>
      <c r="F247">
        <v>153</v>
      </c>
      <c r="G247">
        <v>164</v>
      </c>
    </row>
    <row r="248" spans="1:7" x14ac:dyDescent="0.3">
      <c r="A248" t="s">
        <v>272</v>
      </c>
      <c r="B248" t="s">
        <v>277</v>
      </c>
      <c r="C248">
        <v>133</v>
      </c>
      <c r="D248">
        <v>130</v>
      </c>
      <c r="E248">
        <v>138</v>
      </c>
      <c r="F248">
        <v>131</v>
      </c>
      <c r="G248">
        <v>132</v>
      </c>
    </row>
    <row r="249" spans="1:7" x14ac:dyDescent="0.3">
      <c r="B249" t="s">
        <v>269</v>
      </c>
      <c r="C249">
        <v>0.78</v>
      </c>
      <c r="D249">
        <v>0.77</v>
      </c>
      <c r="E249">
        <v>0.78</v>
      </c>
      <c r="F249">
        <v>0.8</v>
      </c>
      <c r="G249">
        <v>0.83</v>
      </c>
    </row>
    <row r="250" spans="1:7" x14ac:dyDescent="0.3">
      <c r="C250" s="11">
        <f>C249*$U236</f>
        <v>0</v>
      </c>
      <c r="D250" s="11">
        <f>D249*$U236</f>
        <v>0</v>
      </c>
      <c r="E250" s="11">
        <f>E249*$U236</f>
        <v>0</v>
      </c>
      <c r="F250" s="11">
        <f>F249*$U236</f>
        <v>0</v>
      </c>
      <c r="G250" s="11">
        <f>G249*$U236</f>
        <v>0</v>
      </c>
    </row>
    <row r="251" spans="1:7" x14ac:dyDescent="0.3">
      <c r="A251" t="s">
        <v>273</v>
      </c>
      <c r="B251" t="s">
        <v>274</v>
      </c>
      <c r="C251">
        <v>144</v>
      </c>
      <c r="D251">
        <v>145</v>
      </c>
      <c r="E251">
        <v>148</v>
      </c>
      <c r="F251">
        <v>150</v>
      </c>
      <c r="G251">
        <v>156</v>
      </c>
    </row>
    <row r="252" spans="1:7" x14ac:dyDescent="0.3">
      <c r="A252" t="s">
        <v>275</v>
      </c>
      <c r="B252" t="s">
        <v>276</v>
      </c>
      <c r="C252">
        <v>67</v>
      </c>
      <c r="D252">
        <v>77</v>
      </c>
      <c r="E252">
        <v>78</v>
      </c>
      <c r="F252">
        <v>73</v>
      </c>
      <c r="G252">
        <v>75</v>
      </c>
    </row>
    <row r="254" spans="1:7" x14ac:dyDescent="0.3">
      <c r="C254" t="s">
        <v>264</v>
      </c>
      <c r="D254">
        <v>25</v>
      </c>
    </row>
    <row r="255" spans="1:7" x14ac:dyDescent="0.3">
      <c r="B255" t="s">
        <v>372</v>
      </c>
      <c r="C255" t="s">
        <v>373</v>
      </c>
      <c r="D255" t="s">
        <v>374</v>
      </c>
      <c r="E255" t="s">
        <v>375</v>
      </c>
      <c r="F255" t="s">
        <v>376</v>
      </c>
      <c r="G255" t="s">
        <v>377</v>
      </c>
    </row>
    <row r="256" spans="1:7" x14ac:dyDescent="0.3">
      <c r="A256" t="s">
        <v>141</v>
      </c>
      <c r="B256">
        <v>19450</v>
      </c>
      <c r="C256">
        <v>20825</v>
      </c>
      <c r="D256">
        <v>279</v>
      </c>
      <c r="E256">
        <v>409</v>
      </c>
      <c r="F256">
        <v>2112</v>
      </c>
      <c r="G256">
        <v>270</v>
      </c>
    </row>
    <row r="257" spans="1:7" x14ac:dyDescent="0.3">
      <c r="A257" t="s">
        <v>142</v>
      </c>
      <c r="B257">
        <v>16225</v>
      </c>
      <c r="C257">
        <v>17175</v>
      </c>
      <c r="D257">
        <v>250</v>
      </c>
      <c r="E257">
        <v>338</v>
      </c>
      <c r="F257">
        <v>1472</v>
      </c>
      <c r="G257">
        <v>269</v>
      </c>
    </row>
    <row r="258" spans="1:7" x14ac:dyDescent="0.3">
      <c r="A258" t="s">
        <v>143</v>
      </c>
      <c r="B258">
        <v>10350</v>
      </c>
      <c r="C258">
        <v>10925</v>
      </c>
      <c r="D258">
        <v>211</v>
      </c>
      <c r="E258">
        <v>271</v>
      </c>
      <c r="F258">
        <v>1152</v>
      </c>
      <c r="G258">
        <v>269</v>
      </c>
    </row>
    <row r="259" spans="1:7" x14ac:dyDescent="0.3">
      <c r="A259" t="s">
        <v>150</v>
      </c>
      <c r="B259" s="7">
        <v>6450</v>
      </c>
      <c r="C259">
        <v>6800</v>
      </c>
      <c r="D259">
        <v>217</v>
      </c>
      <c r="E259">
        <v>259</v>
      </c>
      <c r="F259">
        <v>1344</v>
      </c>
      <c r="G259">
        <v>257</v>
      </c>
    </row>
    <row r="260" spans="1:7" x14ac:dyDescent="0.3">
      <c r="A260" t="s">
        <v>151</v>
      </c>
    </row>
    <row r="261" spans="1:7" x14ac:dyDescent="0.3">
      <c r="A261" t="s">
        <v>152</v>
      </c>
    </row>
    <row r="262" spans="1:7" x14ac:dyDescent="0.3">
      <c r="D262" s="17" t="s">
        <v>378</v>
      </c>
      <c r="E262" t="s">
        <v>379</v>
      </c>
      <c r="F262" s="18">
        <v>44047</v>
      </c>
      <c r="G262" t="s">
        <v>433</v>
      </c>
    </row>
    <row r="263" spans="1:7" x14ac:dyDescent="0.3">
      <c r="A263" t="s">
        <v>133</v>
      </c>
      <c r="B263">
        <v>22525</v>
      </c>
      <c r="C263">
        <v>23975</v>
      </c>
      <c r="D263">
        <v>284</v>
      </c>
      <c r="E263">
        <v>393</v>
      </c>
      <c r="F263">
        <v>1664</v>
      </c>
      <c r="G263">
        <v>172</v>
      </c>
    </row>
    <row r="264" spans="1:7" x14ac:dyDescent="0.3">
      <c r="A264" t="s">
        <v>134</v>
      </c>
      <c r="B264">
        <v>17475</v>
      </c>
      <c r="E264">
        <v>396</v>
      </c>
      <c r="F264">
        <v>1984</v>
      </c>
      <c r="G264">
        <v>172</v>
      </c>
    </row>
    <row r="265" spans="1:7" x14ac:dyDescent="0.3">
      <c r="A265" t="s">
        <v>137</v>
      </c>
      <c r="B265">
        <v>15250</v>
      </c>
      <c r="E265">
        <v>352</v>
      </c>
      <c r="F265">
        <v>1664</v>
      </c>
      <c r="G265">
        <v>160</v>
      </c>
    </row>
    <row r="266" spans="1:7" x14ac:dyDescent="0.3">
      <c r="A266" t="s">
        <v>144</v>
      </c>
      <c r="B266">
        <v>9850</v>
      </c>
      <c r="E266">
        <v>271</v>
      </c>
      <c r="F266">
        <v>1280</v>
      </c>
      <c r="G266">
        <v>225</v>
      </c>
    </row>
    <row r="267" spans="1:7" x14ac:dyDescent="0.3">
      <c r="A267" t="s">
        <v>145</v>
      </c>
      <c r="B267">
        <v>9225</v>
      </c>
      <c r="E267">
        <v>250</v>
      </c>
      <c r="F267">
        <v>832</v>
      </c>
      <c r="G267">
        <v>248</v>
      </c>
    </row>
    <row r="268" spans="1:7" x14ac:dyDescent="0.3">
      <c r="A268" t="s">
        <v>146</v>
      </c>
      <c r="B268">
        <v>5350</v>
      </c>
      <c r="E268">
        <v>198</v>
      </c>
      <c r="F268">
        <v>1024</v>
      </c>
      <c r="G268">
        <v>248</v>
      </c>
    </row>
    <row r="269" spans="1:7" x14ac:dyDescent="0.3">
      <c r="A269" t="s">
        <v>147</v>
      </c>
      <c r="B269">
        <v>3575</v>
      </c>
      <c r="E269">
        <v>179</v>
      </c>
      <c r="F269">
        <v>1344</v>
      </c>
      <c r="G269">
        <v>170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8FF2E-B8D7-41E8-8058-E14AC313447F}">
  <dimension ref="A2:W68"/>
  <sheetViews>
    <sheetView topLeftCell="D40" workbookViewId="0">
      <selection activeCell="S31" sqref="S31"/>
    </sheetView>
  </sheetViews>
  <sheetFormatPr defaultRowHeight="14.4" x14ac:dyDescent="0.3"/>
  <cols>
    <col min="12" max="12" width="10.21875" style="5" customWidth="1"/>
    <col min="13" max="13" width="11.5546875" style="5" bestFit="1" customWidth="1"/>
    <col min="15" max="15" width="10.109375" customWidth="1"/>
    <col min="16" max="16" width="13" customWidth="1"/>
  </cols>
  <sheetData>
    <row r="2" spans="1:22" x14ac:dyDescent="0.3">
      <c r="A2">
        <v>0</v>
      </c>
      <c r="B2" t="s">
        <v>137</v>
      </c>
      <c r="C2">
        <v>5</v>
      </c>
      <c r="D2">
        <v>28</v>
      </c>
      <c r="E2">
        <v>24</v>
      </c>
      <c r="F2">
        <v>106</v>
      </c>
      <c r="G2">
        <v>54</v>
      </c>
      <c r="H2">
        <v>6</v>
      </c>
      <c r="I2">
        <v>11000</v>
      </c>
      <c r="J2">
        <v>0</v>
      </c>
      <c r="K2" t="s">
        <v>137</v>
      </c>
      <c r="L2" s="5">
        <f>C2+(D2/60)+(E2/3600)</f>
        <v>5.4733333333333336</v>
      </c>
      <c r="M2" s="5">
        <f>F2+(G2/60)+(H2/3600)</f>
        <v>106.90166666666667</v>
      </c>
      <c r="N2">
        <f>I2*0.3048</f>
        <v>3352.8</v>
      </c>
    </row>
    <row r="3" spans="1:22" x14ac:dyDescent="0.3">
      <c r="A3">
        <v>1</v>
      </c>
      <c r="B3" t="s">
        <v>44</v>
      </c>
      <c r="C3">
        <v>6</v>
      </c>
      <c r="D3">
        <v>34</v>
      </c>
      <c r="E3">
        <v>0</v>
      </c>
      <c r="F3">
        <v>107</v>
      </c>
      <c r="G3">
        <v>27</v>
      </c>
      <c r="H3" t="s">
        <v>0</v>
      </c>
      <c r="I3">
        <v>12000</v>
      </c>
      <c r="J3">
        <v>1</v>
      </c>
      <c r="K3" t="s">
        <v>44</v>
      </c>
      <c r="L3" s="5">
        <f>C3+(D3/60)+(E3/3600)</f>
        <v>6.5666666666666664</v>
      </c>
      <c r="M3" s="5">
        <f>F3+(G3/60)+(H3/3600)</f>
        <v>107.45</v>
      </c>
      <c r="N3">
        <f t="shared" ref="N3:N37" si="0">I3*0.3048</f>
        <v>3657.6000000000004</v>
      </c>
      <c r="O3" s="5">
        <v>-6.5666666666666664</v>
      </c>
      <c r="P3" s="5">
        <v>107.3033611111111</v>
      </c>
    </row>
    <row r="4" spans="1:22" x14ac:dyDescent="0.3">
      <c r="A4">
        <v>2</v>
      </c>
      <c r="B4" t="s">
        <v>45</v>
      </c>
      <c r="C4">
        <v>6</v>
      </c>
      <c r="D4">
        <v>18</v>
      </c>
      <c r="E4" t="s">
        <v>1</v>
      </c>
      <c r="F4">
        <v>107</v>
      </c>
      <c r="G4">
        <v>18</v>
      </c>
      <c r="H4">
        <v>12.1</v>
      </c>
      <c r="I4">
        <v>10000</v>
      </c>
      <c r="J4">
        <v>2</v>
      </c>
      <c r="K4" t="s">
        <v>45</v>
      </c>
      <c r="L4" s="5">
        <f t="shared" ref="L4:L37" si="1">C4+(D4/60)+(E4/3600)</f>
        <v>6.3131111111111107</v>
      </c>
      <c r="M4" s="5">
        <f t="shared" ref="M4:M37" si="2">F4+(G4/60)+(H4/3600)</f>
        <v>107.3033611111111</v>
      </c>
      <c r="N4">
        <f t="shared" si="0"/>
        <v>3048</v>
      </c>
      <c r="O4" s="5">
        <v>-5.6868888888888893</v>
      </c>
      <c r="P4" s="5">
        <v>107.45</v>
      </c>
    </row>
    <row r="5" spans="1:22" x14ac:dyDescent="0.3">
      <c r="A5">
        <v>3</v>
      </c>
      <c r="B5" t="s">
        <v>46</v>
      </c>
      <c r="C5">
        <v>6</v>
      </c>
      <c r="D5">
        <v>5</v>
      </c>
      <c r="E5" t="s">
        <v>2</v>
      </c>
      <c r="F5">
        <v>107</v>
      </c>
      <c r="G5">
        <v>10</v>
      </c>
      <c r="H5" t="s">
        <v>24</v>
      </c>
      <c r="I5">
        <v>5000</v>
      </c>
      <c r="J5">
        <v>3</v>
      </c>
      <c r="K5" t="s">
        <v>46</v>
      </c>
      <c r="L5" s="5">
        <f t="shared" si="1"/>
        <v>6.0980555555555549</v>
      </c>
      <c r="M5" s="5">
        <f t="shared" si="2"/>
        <v>107.17919444444445</v>
      </c>
      <c r="N5">
        <f t="shared" si="0"/>
        <v>1524</v>
      </c>
      <c r="O5" s="5">
        <v>-5.9019444444444451</v>
      </c>
      <c r="P5" s="5">
        <v>107.17919444444445</v>
      </c>
    </row>
    <row r="6" spans="1:22" x14ac:dyDescent="0.3">
      <c r="A6">
        <v>4</v>
      </c>
      <c r="B6" t="s">
        <v>47</v>
      </c>
      <c r="C6">
        <v>5</v>
      </c>
      <c r="D6">
        <v>58</v>
      </c>
      <c r="E6" t="s">
        <v>3</v>
      </c>
      <c r="F6">
        <v>106</v>
      </c>
      <c r="G6">
        <v>49</v>
      </c>
      <c r="H6" t="s">
        <v>25</v>
      </c>
      <c r="I6">
        <v>2500</v>
      </c>
      <c r="J6">
        <v>4</v>
      </c>
      <c r="K6" t="s">
        <v>47</v>
      </c>
      <c r="L6" s="5">
        <f t="shared" si="1"/>
        <v>5.9739444444444443</v>
      </c>
      <c r="M6" s="5">
        <f t="shared" si="2"/>
        <v>106.81677777777777</v>
      </c>
      <c r="N6">
        <f t="shared" si="0"/>
        <v>762</v>
      </c>
      <c r="O6" s="5">
        <v>-4.0260555555555557</v>
      </c>
      <c r="P6" s="5">
        <v>106.81677777777777</v>
      </c>
      <c r="Q6">
        <v>0</v>
      </c>
      <c r="R6" t="s">
        <v>137</v>
      </c>
      <c r="S6">
        <v>0</v>
      </c>
      <c r="T6">
        <v>0</v>
      </c>
      <c r="U6">
        <v>3352.6363913441</v>
      </c>
      <c r="V6">
        <v>123.456790123457</v>
      </c>
    </row>
    <row r="7" spans="1:22" x14ac:dyDescent="0.3">
      <c r="A7">
        <v>5</v>
      </c>
      <c r="B7" t="s">
        <v>48</v>
      </c>
      <c r="C7">
        <v>6</v>
      </c>
      <c r="D7">
        <v>27</v>
      </c>
      <c r="E7" t="s">
        <v>4</v>
      </c>
      <c r="F7">
        <v>108</v>
      </c>
      <c r="G7">
        <v>0</v>
      </c>
      <c r="H7" t="s">
        <v>26</v>
      </c>
      <c r="I7">
        <v>23000</v>
      </c>
      <c r="J7">
        <v>5</v>
      </c>
      <c r="K7" t="s">
        <v>48</v>
      </c>
      <c r="L7" s="5">
        <f t="shared" si="1"/>
        <v>6.4595277777777778</v>
      </c>
      <c r="M7" s="5">
        <f t="shared" si="2"/>
        <v>108.00930555555556</v>
      </c>
      <c r="N7">
        <f t="shared" si="0"/>
        <v>7010.4000000000005</v>
      </c>
      <c r="O7" s="5">
        <v>-5.5404722222222222</v>
      </c>
      <c r="P7" s="5">
        <v>108.00930555555556</v>
      </c>
      <c r="Q7">
        <v>1</v>
      </c>
      <c r="R7" t="s">
        <v>130</v>
      </c>
    </row>
    <row r="8" spans="1:22" x14ac:dyDescent="0.3">
      <c r="A8">
        <v>6</v>
      </c>
      <c r="B8" t="s">
        <v>49</v>
      </c>
      <c r="C8">
        <v>5</v>
      </c>
      <c r="D8">
        <v>17</v>
      </c>
      <c r="E8" t="s">
        <v>5</v>
      </c>
      <c r="F8">
        <v>109</v>
      </c>
      <c r="G8">
        <v>2</v>
      </c>
      <c r="H8" t="s">
        <v>27</v>
      </c>
      <c r="I8" s="1">
        <v>25000</v>
      </c>
      <c r="J8" s="1">
        <v>6</v>
      </c>
      <c r="K8" s="1" t="s">
        <v>49</v>
      </c>
      <c r="L8" s="5">
        <f t="shared" si="1"/>
        <v>5.2966666666666669</v>
      </c>
      <c r="M8" s="5">
        <f t="shared" si="2"/>
        <v>109.04833333333333</v>
      </c>
      <c r="N8" s="1">
        <f t="shared" si="0"/>
        <v>7620</v>
      </c>
      <c r="O8" s="5">
        <v>-4.5671111111111111</v>
      </c>
      <c r="P8" s="5">
        <v>107.78874999999999</v>
      </c>
      <c r="Q8">
        <v>2</v>
      </c>
      <c r="R8" t="s">
        <v>131</v>
      </c>
    </row>
    <row r="9" spans="1:22" x14ac:dyDescent="0.3">
      <c r="A9">
        <v>7</v>
      </c>
      <c r="B9" t="s">
        <v>50</v>
      </c>
      <c r="C9">
        <v>6</v>
      </c>
      <c r="D9">
        <v>41</v>
      </c>
      <c r="E9" t="s">
        <v>6</v>
      </c>
      <c r="F9">
        <v>108</v>
      </c>
      <c r="G9">
        <v>33</v>
      </c>
      <c r="H9" t="s">
        <v>28</v>
      </c>
      <c r="I9" s="1">
        <v>29000</v>
      </c>
      <c r="J9" s="1">
        <v>7</v>
      </c>
      <c r="K9" s="1" t="s">
        <v>50</v>
      </c>
      <c r="L9" s="5">
        <f t="shared" si="1"/>
        <v>6.6979722222222229</v>
      </c>
      <c r="M9" s="5">
        <f t="shared" si="2"/>
        <v>108.55974999999999</v>
      </c>
      <c r="N9" s="1">
        <f t="shared" si="0"/>
        <v>8839.2000000000007</v>
      </c>
      <c r="O9" s="5">
        <v>-4.2704444444444443</v>
      </c>
      <c r="P9" s="5">
        <v>107.25011111111111</v>
      </c>
      <c r="Q9">
        <v>3</v>
      </c>
      <c r="R9" t="s">
        <v>132</v>
      </c>
    </row>
    <row r="10" spans="1:22" x14ac:dyDescent="0.3">
      <c r="A10">
        <v>8</v>
      </c>
      <c r="B10" t="s">
        <v>51</v>
      </c>
      <c r="C10">
        <v>5</v>
      </c>
      <c r="D10">
        <v>19</v>
      </c>
      <c r="E10" t="s">
        <v>7</v>
      </c>
      <c r="F10">
        <v>108</v>
      </c>
      <c r="G10">
        <v>46</v>
      </c>
      <c r="H10" t="s">
        <v>29</v>
      </c>
      <c r="I10" s="1">
        <v>29000</v>
      </c>
      <c r="J10" s="1">
        <v>8</v>
      </c>
      <c r="K10" s="1" t="s">
        <v>51</v>
      </c>
      <c r="L10" s="5">
        <f t="shared" si="1"/>
        <v>5.3271666666666668</v>
      </c>
      <c r="M10" s="5">
        <f t="shared" si="2"/>
        <v>108.76816666666666</v>
      </c>
      <c r="N10" s="1">
        <f t="shared" si="0"/>
        <v>8839.2000000000007</v>
      </c>
      <c r="O10" s="5">
        <v>-4.0386666666666668</v>
      </c>
      <c r="P10" s="5">
        <v>106.82844444444444</v>
      </c>
      <c r="Q10">
        <v>4</v>
      </c>
      <c r="R10" t="s">
        <v>133</v>
      </c>
    </row>
    <row r="11" spans="1:22" x14ac:dyDescent="0.3">
      <c r="A11">
        <v>9</v>
      </c>
      <c r="B11" t="s">
        <v>52</v>
      </c>
      <c r="C11">
        <v>5</v>
      </c>
      <c r="D11">
        <v>25</v>
      </c>
      <c r="E11" t="s">
        <v>8</v>
      </c>
      <c r="F11">
        <v>107</v>
      </c>
      <c r="G11">
        <v>47</v>
      </c>
      <c r="H11" t="s">
        <v>30</v>
      </c>
      <c r="I11" s="2">
        <v>23000</v>
      </c>
      <c r="J11">
        <v>9</v>
      </c>
      <c r="K11" t="s">
        <v>52</v>
      </c>
      <c r="L11" s="5">
        <f t="shared" si="1"/>
        <v>5.4328888888888889</v>
      </c>
      <c r="M11" s="5">
        <f t="shared" si="2"/>
        <v>107.78874999999999</v>
      </c>
      <c r="N11">
        <f t="shared" si="0"/>
        <v>7010.4000000000005</v>
      </c>
      <c r="O11" s="5">
        <v>-4.2884722222222225</v>
      </c>
      <c r="P11" s="5">
        <v>106.98888888888889</v>
      </c>
      <c r="Q11">
        <v>5</v>
      </c>
      <c r="R11" t="s">
        <v>134</v>
      </c>
    </row>
    <row r="12" spans="1:22" x14ac:dyDescent="0.3">
      <c r="A12">
        <v>10</v>
      </c>
      <c r="B12" t="s">
        <v>53</v>
      </c>
      <c r="C12">
        <v>5</v>
      </c>
      <c r="D12">
        <v>43</v>
      </c>
      <c r="E12" t="s">
        <v>9</v>
      </c>
      <c r="F12">
        <v>107</v>
      </c>
      <c r="G12">
        <v>15</v>
      </c>
      <c r="H12" t="s">
        <v>25</v>
      </c>
      <c r="I12" s="4">
        <v>17000</v>
      </c>
      <c r="J12">
        <v>10</v>
      </c>
      <c r="K12" t="s">
        <v>53</v>
      </c>
      <c r="L12" s="5">
        <f t="shared" si="1"/>
        <v>5.7295555555555557</v>
      </c>
      <c r="M12" s="5">
        <f t="shared" si="2"/>
        <v>107.25011111111111</v>
      </c>
      <c r="N12">
        <f t="shared" si="0"/>
        <v>5181.6000000000004</v>
      </c>
      <c r="O12" s="5">
        <v>-4.5319166666666666</v>
      </c>
      <c r="P12" s="5">
        <v>107.14516666666667</v>
      </c>
      <c r="Q12">
        <v>6</v>
      </c>
      <c r="R12" t="s">
        <v>58</v>
      </c>
    </row>
    <row r="13" spans="1:22" x14ac:dyDescent="0.3">
      <c r="A13">
        <v>11</v>
      </c>
      <c r="B13" t="s">
        <v>54</v>
      </c>
      <c r="C13">
        <v>5</v>
      </c>
      <c r="D13">
        <v>57</v>
      </c>
      <c r="E13" t="s">
        <v>10</v>
      </c>
      <c r="F13">
        <v>106</v>
      </c>
      <c r="G13">
        <v>49</v>
      </c>
      <c r="H13" t="s">
        <v>31</v>
      </c>
      <c r="I13" s="4">
        <v>8000</v>
      </c>
      <c r="J13">
        <v>11</v>
      </c>
      <c r="K13" t="s">
        <v>54</v>
      </c>
      <c r="L13" s="5">
        <f t="shared" si="1"/>
        <v>5.9613333333333332</v>
      </c>
      <c r="M13" s="5">
        <f t="shared" si="2"/>
        <v>106.82844444444444</v>
      </c>
      <c r="N13">
        <f t="shared" si="0"/>
        <v>2438.4</v>
      </c>
      <c r="O13" s="5">
        <v>-3.0522499999999999</v>
      </c>
      <c r="P13" s="5">
        <v>107.26102777777778</v>
      </c>
      <c r="Q13">
        <v>7</v>
      </c>
      <c r="R13" t="s">
        <v>135</v>
      </c>
    </row>
    <row r="14" spans="1:22" x14ac:dyDescent="0.3">
      <c r="A14">
        <v>12</v>
      </c>
      <c r="B14" t="s">
        <v>55</v>
      </c>
      <c r="C14">
        <v>5</v>
      </c>
      <c r="D14">
        <v>0</v>
      </c>
      <c r="E14" t="s">
        <v>11</v>
      </c>
      <c r="F14">
        <v>108</v>
      </c>
      <c r="G14">
        <v>24</v>
      </c>
      <c r="H14" t="s">
        <v>32</v>
      </c>
      <c r="I14" s="1">
        <v>29000</v>
      </c>
      <c r="J14">
        <v>12</v>
      </c>
      <c r="K14" t="s">
        <v>55</v>
      </c>
      <c r="L14" s="5">
        <f t="shared" si="1"/>
        <v>5.0002500000000003</v>
      </c>
      <c r="M14" s="5">
        <f t="shared" si="2"/>
        <v>108.40525000000001</v>
      </c>
      <c r="N14">
        <f t="shared" si="0"/>
        <v>8839.2000000000007</v>
      </c>
      <c r="O14" s="5">
        <v>-4.0317777777777772</v>
      </c>
      <c r="P14" s="5">
        <v>106.76505555555555</v>
      </c>
      <c r="Q14">
        <v>8</v>
      </c>
      <c r="R14" t="s">
        <v>136</v>
      </c>
    </row>
    <row r="15" spans="1:22" x14ac:dyDescent="0.3">
      <c r="A15">
        <v>13</v>
      </c>
      <c r="B15" t="s">
        <v>56</v>
      </c>
      <c r="C15">
        <v>4</v>
      </c>
      <c r="D15">
        <v>42</v>
      </c>
      <c r="E15" t="s">
        <v>12</v>
      </c>
      <c r="F15">
        <v>108</v>
      </c>
      <c r="G15">
        <v>48</v>
      </c>
      <c r="H15" t="s">
        <v>33</v>
      </c>
      <c r="I15" s="1">
        <v>29000</v>
      </c>
      <c r="J15">
        <v>13</v>
      </c>
      <c r="K15" t="s">
        <v>56</v>
      </c>
      <c r="L15" s="5">
        <f t="shared" si="1"/>
        <v>4.7124166666666669</v>
      </c>
      <c r="M15" s="5">
        <f t="shared" si="2"/>
        <v>108.81483333333333</v>
      </c>
      <c r="N15">
        <f t="shared" si="0"/>
        <v>8839.2000000000007</v>
      </c>
      <c r="O15" s="5">
        <v>-4.100083333333334</v>
      </c>
      <c r="P15" s="5">
        <v>106.61786111111111</v>
      </c>
      <c r="Q15">
        <v>9</v>
      </c>
      <c r="R15" t="s">
        <v>137</v>
      </c>
    </row>
    <row r="16" spans="1:22" x14ac:dyDescent="0.3">
      <c r="A16">
        <v>14</v>
      </c>
      <c r="B16" t="s">
        <v>57</v>
      </c>
      <c r="C16">
        <v>4</v>
      </c>
      <c r="D16">
        <v>49</v>
      </c>
      <c r="E16" t="s">
        <v>13</v>
      </c>
      <c r="F16">
        <v>107</v>
      </c>
      <c r="G16">
        <v>57</v>
      </c>
      <c r="H16" t="s">
        <v>34</v>
      </c>
      <c r="I16" s="1">
        <v>29000</v>
      </c>
      <c r="J16">
        <v>14</v>
      </c>
      <c r="K16" t="s">
        <v>57</v>
      </c>
      <c r="L16" s="5">
        <f t="shared" si="1"/>
        <v>4.8224166666666664</v>
      </c>
      <c r="M16" s="5">
        <f t="shared" si="2"/>
        <v>107.96625</v>
      </c>
      <c r="N16">
        <f t="shared" si="0"/>
        <v>8839.2000000000007</v>
      </c>
      <c r="O16" s="5">
        <v>-5.8273055555555553</v>
      </c>
      <c r="P16" s="5">
        <v>106.46161111111111</v>
      </c>
      <c r="Q16">
        <v>10</v>
      </c>
      <c r="R16" t="s">
        <v>144</v>
      </c>
    </row>
    <row r="17" spans="1:18" x14ac:dyDescent="0.3">
      <c r="A17">
        <v>15</v>
      </c>
      <c r="B17" t="s">
        <v>58</v>
      </c>
      <c r="C17">
        <v>4</v>
      </c>
      <c r="D17">
        <v>8</v>
      </c>
      <c r="E17" t="s">
        <v>0</v>
      </c>
      <c r="F17">
        <v>108</v>
      </c>
      <c r="G17">
        <v>10</v>
      </c>
      <c r="H17" t="s">
        <v>0</v>
      </c>
      <c r="I17" s="1">
        <v>29000</v>
      </c>
      <c r="J17">
        <v>15</v>
      </c>
      <c r="K17" t="s">
        <v>58</v>
      </c>
      <c r="L17" s="5">
        <f t="shared" si="1"/>
        <v>4.1333333333333337</v>
      </c>
      <c r="M17" s="5">
        <f t="shared" si="2"/>
        <v>108.16666666666667</v>
      </c>
      <c r="N17">
        <f t="shared" si="0"/>
        <v>8839.2000000000007</v>
      </c>
      <c r="O17" s="5">
        <v>-4.2613888888888889</v>
      </c>
      <c r="P17" s="5">
        <v>106.27083333333333</v>
      </c>
      <c r="Q17">
        <v>11</v>
      </c>
      <c r="R17" t="s">
        <v>145</v>
      </c>
    </row>
    <row r="18" spans="1:18" x14ac:dyDescent="0.3">
      <c r="A18">
        <v>16</v>
      </c>
      <c r="B18" t="s">
        <v>59</v>
      </c>
      <c r="C18">
        <v>5</v>
      </c>
      <c r="D18">
        <v>42</v>
      </c>
      <c r="E18" t="s">
        <v>14</v>
      </c>
      <c r="F18">
        <v>106</v>
      </c>
      <c r="G18">
        <v>59</v>
      </c>
      <c r="H18" t="s">
        <v>35</v>
      </c>
      <c r="I18" s="3">
        <v>11000</v>
      </c>
      <c r="J18">
        <v>16</v>
      </c>
      <c r="K18" t="s">
        <v>59</v>
      </c>
      <c r="L18" s="5">
        <f t="shared" si="1"/>
        <v>5.7115277777777775</v>
      </c>
      <c r="M18" s="5">
        <f t="shared" si="2"/>
        <v>106.98888888888889</v>
      </c>
      <c r="N18">
        <f t="shared" si="0"/>
        <v>3352.8</v>
      </c>
      <c r="O18" s="5">
        <v>-4.5764722222222218</v>
      </c>
      <c r="P18" s="5">
        <v>105.62983333333332</v>
      </c>
      <c r="Q18">
        <v>12</v>
      </c>
      <c r="R18" t="s">
        <v>146</v>
      </c>
    </row>
    <row r="19" spans="1:18" x14ac:dyDescent="0.3">
      <c r="A19">
        <v>17</v>
      </c>
      <c r="B19" t="s">
        <v>60</v>
      </c>
      <c r="C19">
        <v>5</v>
      </c>
      <c r="D19">
        <v>28</v>
      </c>
      <c r="E19" t="s">
        <v>15</v>
      </c>
      <c r="F19">
        <v>107</v>
      </c>
      <c r="G19">
        <v>8</v>
      </c>
      <c r="H19" t="s">
        <v>36</v>
      </c>
      <c r="I19" s="3">
        <v>12000</v>
      </c>
      <c r="J19">
        <v>17</v>
      </c>
      <c r="K19" t="s">
        <v>60</v>
      </c>
      <c r="L19" s="5">
        <f t="shared" si="1"/>
        <v>5.4680833333333334</v>
      </c>
      <c r="M19" s="5">
        <f t="shared" si="2"/>
        <v>107.14516666666667</v>
      </c>
      <c r="N19">
        <f t="shared" si="0"/>
        <v>3657.6000000000004</v>
      </c>
      <c r="O19" s="5">
        <v>-4.8738611111111112</v>
      </c>
      <c r="P19" s="5">
        <v>105.92494444444445</v>
      </c>
      <c r="Q19">
        <v>13</v>
      </c>
      <c r="R19" t="s">
        <v>147</v>
      </c>
    </row>
    <row r="20" spans="1:18" x14ac:dyDescent="0.3">
      <c r="A20">
        <v>18</v>
      </c>
      <c r="B20" t="s">
        <v>61</v>
      </c>
      <c r="C20">
        <v>4</v>
      </c>
      <c r="D20">
        <v>56</v>
      </c>
      <c r="E20" t="s">
        <v>16</v>
      </c>
      <c r="F20">
        <v>107</v>
      </c>
      <c r="G20">
        <v>15</v>
      </c>
      <c r="H20" t="s">
        <v>37</v>
      </c>
      <c r="I20" s="3">
        <v>25000</v>
      </c>
      <c r="J20">
        <v>18</v>
      </c>
      <c r="K20" t="s">
        <v>61</v>
      </c>
      <c r="L20" s="5">
        <f t="shared" si="1"/>
        <v>4.9477500000000001</v>
      </c>
      <c r="M20" s="5">
        <f t="shared" si="2"/>
        <v>107.26102777777778</v>
      </c>
      <c r="N20">
        <f t="shared" si="0"/>
        <v>7620</v>
      </c>
      <c r="O20" s="5">
        <v>-5.3759444444444444</v>
      </c>
      <c r="P20" s="5">
        <v>107.93208333333334</v>
      </c>
      <c r="Q20">
        <v>14</v>
      </c>
      <c r="R20" t="s">
        <v>148</v>
      </c>
    </row>
    <row r="21" spans="1:18" x14ac:dyDescent="0.3">
      <c r="A21">
        <v>19</v>
      </c>
      <c r="B21" t="s">
        <v>62</v>
      </c>
      <c r="C21">
        <v>5</v>
      </c>
      <c r="D21">
        <v>58</v>
      </c>
      <c r="E21" t="s">
        <v>17</v>
      </c>
      <c r="F21">
        <v>106</v>
      </c>
      <c r="G21">
        <v>45</v>
      </c>
      <c r="H21" t="s">
        <v>38</v>
      </c>
      <c r="I21" s="3">
        <v>4000</v>
      </c>
      <c r="J21">
        <v>19</v>
      </c>
      <c r="K21" t="s">
        <v>62</v>
      </c>
      <c r="L21" s="5">
        <f t="shared" si="1"/>
        <v>5.9682222222222228</v>
      </c>
      <c r="M21" s="5">
        <f t="shared" si="2"/>
        <v>106.76505555555555</v>
      </c>
      <c r="N21">
        <f t="shared" si="0"/>
        <v>1219.2</v>
      </c>
      <c r="O21" s="5">
        <v>-5.5791388888888882</v>
      </c>
      <c r="P21" s="5">
        <v>107.15119444444446</v>
      </c>
      <c r="Q21">
        <v>15</v>
      </c>
      <c r="R21" t="s">
        <v>149</v>
      </c>
    </row>
    <row r="22" spans="1:18" x14ac:dyDescent="0.3">
      <c r="A22">
        <v>20</v>
      </c>
      <c r="B22" t="s">
        <v>63</v>
      </c>
      <c r="C22">
        <v>5</v>
      </c>
      <c r="D22">
        <v>53</v>
      </c>
      <c r="E22" t="s">
        <v>18</v>
      </c>
      <c r="F22">
        <v>106</v>
      </c>
      <c r="G22">
        <v>37</v>
      </c>
      <c r="H22" t="s">
        <v>39</v>
      </c>
      <c r="I22" s="3">
        <v>5000</v>
      </c>
      <c r="J22">
        <v>20</v>
      </c>
      <c r="K22" t="s">
        <v>63</v>
      </c>
      <c r="L22" s="5">
        <f t="shared" si="1"/>
        <v>5.899916666666666</v>
      </c>
      <c r="M22" s="5">
        <f t="shared" si="2"/>
        <v>106.61786111111111</v>
      </c>
      <c r="N22">
        <f t="shared" si="0"/>
        <v>1524</v>
      </c>
      <c r="O22" s="5">
        <v>-5.7218888888888886</v>
      </c>
      <c r="P22" s="5">
        <v>106.85916666666667</v>
      </c>
      <c r="Q22">
        <v>16</v>
      </c>
      <c r="R22" t="s">
        <v>138</v>
      </c>
    </row>
    <row r="23" spans="1:18" x14ac:dyDescent="0.3">
      <c r="A23">
        <v>21</v>
      </c>
      <c r="B23" t="s">
        <v>64</v>
      </c>
      <c r="C23">
        <v>5</v>
      </c>
      <c r="D23">
        <v>49</v>
      </c>
      <c r="E23" t="s">
        <v>19</v>
      </c>
      <c r="F23">
        <v>106</v>
      </c>
      <c r="G23">
        <v>27</v>
      </c>
      <c r="H23" t="s">
        <v>40</v>
      </c>
      <c r="I23" s="3">
        <v>9000</v>
      </c>
      <c r="J23">
        <v>21</v>
      </c>
      <c r="K23" t="s">
        <v>64</v>
      </c>
      <c r="L23" s="5">
        <f t="shared" si="1"/>
        <v>5.8273055555555553</v>
      </c>
      <c r="M23" s="5">
        <f t="shared" si="2"/>
        <v>106.46161111111111</v>
      </c>
      <c r="N23">
        <f t="shared" si="0"/>
        <v>2743.2000000000003</v>
      </c>
      <c r="O23" s="5">
        <v>-4.1256388888888882</v>
      </c>
      <c r="P23" s="5">
        <v>107.38436111111112</v>
      </c>
      <c r="Q23">
        <v>17</v>
      </c>
      <c r="R23" t="s">
        <v>139</v>
      </c>
    </row>
    <row r="24" spans="1:18" x14ac:dyDescent="0.3">
      <c r="A24">
        <v>22</v>
      </c>
      <c r="B24" t="s">
        <v>65</v>
      </c>
      <c r="C24">
        <v>5</v>
      </c>
      <c r="D24">
        <v>44</v>
      </c>
      <c r="E24" t="s">
        <v>20</v>
      </c>
      <c r="F24">
        <v>106</v>
      </c>
      <c r="G24">
        <v>16</v>
      </c>
      <c r="H24" t="s">
        <v>41</v>
      </c>
      <c r="I24" s="3">
        <v>14000</v>
      </c>
      <c r="J24">
        <v>22</v>
      </c>
      <c r="K24" t="s">
        <v>65</v>
      </c>
      <c r="L24" s="5">
        <f t="shared" si="1"/>
        <v>5.7386111111111111</v>
      </c>
      <c r="M24" s="5">
        <f t="shared" si="2"/>
        <v>106.27083333333333</v>
      </c>
      <c r="N24">
        <f t="shared" si="0"/>
        <v>4267.2</v>
      </c>
      <c r="O24" s="5">
        <v>-4.3808611111111109</v>
      </c>
      <c r="P24" s="5">
        <v>107.61822222222222</v>
      </c>
      <c r="Q24">
        <v>18</v>
      </c>
      <c r="R24" t="s">
        <v>50</v>
      </c>
    </row>
    <row r="25" spans="1:18" x14ac:dyDescent="0.3">
      <c r="A25">
        <v>23</v>
      </c>
      <c r="B25" t="s">
        <v>66</v>
      </c>
      <c r="C25">
        <v>5</v>
      </c>
      <c r="D25">
        <v>25</v>
      </c>
      <c r="E25" t="s">
        <v>21</v>
      </c>
      <c r="F25">
        <v>105</v>
      </c>
      <c r="G25">
        <v>37</v>
      </c>
      <c r="H25" t="s">
        <v>42</v>
      </c>
      <c r="I25" s="3">
        <v>18000</v>
      </c>
      <c r="J25">
        <v>23</v>
      </c>
      <c r="K25" t="s">
        <v>66</v>
      </c>
      <c r="L25" s="5">
        <f t="shared" si="1"/>
        <v>5.4235277777777782</v>
      </c>
      <c r="M25" s="5">
        <f t="shared" si="2"/>
        <v>105.62983333333332</v>
      </c>
      <c r="N25">
        <f t="shared" si="0"/>
        <v>5486.4000000000005</v>
      </c>
      <c r="O25" s="5">
        <v>-4.2473333333333336</v>
      </c>
      <c r="P25" s="5">
        <v>107.16075000000001</v>
      </c>
      <c r="Q25">
        <v>19</v>
      </c>
      <c r="R25" t="s">
        <v>140</v>
      </c>
    </row>
    <row r="26" spans="1:18" x14ac:dyDescent="0.3">
      <c r="A26">
        <v>24</v>
      </c>
      <c r="B26" t="s">
        <v>67</v>
      </c>
      <c r="C26">
        <v>5</v>
      </c>
      <c r="D26">
        <v>7</v>
      </c>
      <c r="E26" t="s">
        <v>22</v>
      </c>
      <c r="F26">
        <v>105</v>
      </c>
      <c r="G26">
        <v>55</v>
      </c>
      <c r="H26" t="s">
        <v>43</v>
      </c>
      <c r="I26" s="3">
        <v>18000</v>
      </c>
      <c r="J26">
        <v>24</v>
      </c>
      <c r="K26" t="s">
        <v>67</v>
      </c>
      <c r="L26" s="5">
        <f t="shared" si="1"/>
        <v>5.1261388888888888</v>
      </c>
      <c r="M26" s="5">
        <f t="shared" si="2"/>
        <v>105.92494444444445</v>
      </c>
      <c r="N26">
        <f t="shared" si="0"/>
        <v>5486.4000000000005</v>
      </c>
      <c r="O26" s="5">
        <v>-4.0815000000000001</v>
      </c>
      <c r="P26" s="5">
        <v>107.16988888888889</v>
      </c>
      <c r="Q26">
        <v>20</v>
      </c>
      <c r="R26" t="s">
        <v>56</v>
      </c>
    </row>
    <row r="27" spans="1:18" x14ac:dyDescent="0.3">
      <c r="A27">
        <v>25</v>
      </c>
      <c r="B27" t="s">
        <v>105</v>
      </c>
      <c r="C27">
        <v>6</v>
      </c>
      <c r="D27">
        <v>37</v>
      </c>
      <c r="E27" t="s">
        <v>114</v>
      </c>
      <c r="F27">
        <v>107</v>
      </c>
      <c r="G27">
        <v>55</v>
      </c>
      <c r="H27" t="s">
        <v>115</v>
      </c>
      <c r="I27" s="3">
        <v>25000</v>
      </c>
      <c r="J27">
        <v>25</v>
      </c>
      <c r="K27" t="s">
        <v>105</v>
      </c>
      <c r="L27" s="5">
        <f t="shared" si="1"/>
        <v>6.6240555555555556</v>
      </c>
      <c r="M27" s="5">
        <f t="shared" si="2"/>
        <v>107.93208333333334</v>
      </c>
      <c r="N27">
        <f t="shared" si="0"/>
        <v>7620</v>
      </c>
      <c r="O27" s="5">
        <v>-5.7630555555555558</v>
      </c>
      <c r="P27" s="5">
        <v>106.52761111111111</v>
      </c>
      <c r="Q27">
        <v>21</v>
      </c>
      <c r="R27" t="s">
        <v>140</v>
      </c>
    </row>
    <row r="28" spans="1:18" x14ac:dyDescent="0.3">
      <c r="A28">
        <v>26</v>
      </c>
      <c r="B28" t="s">
        <v>107</v>
      </c>
      <c r="C28">
        <v>6</v>
      </c>
      <c r="D28">
        <v>25</v>
      </c>
      <c r="E28" t="s">
        <v>116</v>
      </c>
      <c r="F28">
        <v>107</v>
      </c>
      <c r="G28">
        <v>9</v>
      </c>
      <c r="H28" t="s">
        <v>39</v>
      </c>
      <c r="I28" s="3">
        <v>11000</v>
      </c>
      <c r="J28">
        <v>26</v>
      </c>
      <c r="K28" t="s">
        <v>107</v>
      </c>
      <c r="L28" s="5">
        <f t="shared" si="1"/>
        <v>6.4208611111111118</v>
      </c>
      <c r="M28" s="5">
        <f t="shared" si="2"/>
        <v>107.15119444444446</v>
      </c>
      <c r="N28">
        <f t="shared" si="0"/>
        <v>3352.8</v>
      </c>
      <c r="O28" s="5">
        <v>-5.9019444444444451</v>
      </c>
      <c r="P28" s="5">
        <v>107.17919444444445</v>
      </c>
      <c r="Q28">
        <v>22</v>
      </c>
      <c r="R28" t="s">
        <v>141</v>
      </c>
    </row>
    <row r="29" spans="1:18" x14ac:dyDescent="0.3">
      <c r="A29">
        <v>27</v>
      </c>
      <c r="B29" t="s">
        <v>108</v>
      </c>
      <c r="C29">
        <v>6</v>
      </c>
      <c r="D29">
        <v>16</v>
      </c>
      <c r="E29" t="s">
        <v>117</v>
      </c>
      <c r="F29">
        <v>106</v>
      </c>
      <c r="G29">
        <v>51</v>
      </c>
      <c r="H29" t="s">
        <v>118</v>
      </c>
      <c r="I29" s="3">
        <v>5000</v>
      </c>
      <c r="J29">
        <v>27</v>
      </c>
      <c r="K29" t="s">
        <v>108</v>
      </c>
      <c r="L29" s="5">
        <f t="shared" si="1"/>
        <v>6.2781111111111114</v>
      </c>
      <c r="M29" s="5">
        <f t="shared" si="2"/>
        <v>106.85916666666667</v>
      </c>
      <c r="N29">
        <f t="shared" si="0"/>
        <v>1524</v>
      </c>
      <c r="O29" s="5">
        <v>-4.1585833333333335</v>
      </c>
      <c r="P29" s="5">
        <v>106.09049999999999</v>
      </c>
      <c r="Q29">
        <v>23</v>
      </c>
      <c r="R29" t="s">
        <v>142</v>
      </c>
    </row>
    <row r="30" spans="1:18" x14ac:dyDescent="0.3">
      <c r="A30">
        <v>28</v>
      </c>
      <c r="B30" t="s">
        <v>110</v>
      </c>
      <c r="C30">
        <v>5</v>
      </c>
      <c r="D30">
        <v>52</v>
      </c>
      <c r="E30" t="s">
        <v>119</v>
      </c>
      <c r="F30">
        <v>107</v>
      </c>
      <c r="G30">
        <v>23</v>
      </c>
      <c r="H30" t="s">
        <v>120</v>
      </c>
      <c r="I30" s="3">
        <v>11000</v>
      </c>
      <c r="J30">
        <v>28</v>
      </c>
      <c r="K30" t="s">
        <v>110</v>
      </c>
      <c r="L30" s="5">
        <f t="shared" si="1"/>
        <v>5.8743611111111118</v>
      </c>
      <c r="M30" s="5">
        <f t="shared" si="2"/>
        <v>107.38436111111112</v>
      </c>
      <c r="N30">
        <f t="shared" si="0"/>
        <v>3352.8</v>
      </c>
      <c r="Q30">
        <v>24</v>
      </c>
      <c r="R30" t="s">
        <v>143</v>
      </c>
    </row>
    <row r="31" spans="1:18" x14ac:dyDescent="0.3">
      <c r="A31">
        <v>29</v>
      </c>
      <c r="B31" t="s">
        <v>103</v>
      </c>
      <c r="C31">
        <v>5</v>
      </c>
      <c r="D31">
        <v>37</v>
      </c>
      <c r="E31" t="s">
        <v>121</v>
      </c>
      <c r="F31">
        <v>107</v>
      </c>
      <c r="G31">
        <v>37</v>
      </c>
      <c r="H31" t="s">
        <v>17</v>
      </c>
      <c r="I31" s="3">
        <v>16000</v>
      </c>
      <c r="J31">
        <v>29</v>
      </c>
      <c r="K31" t="s">
        <v>103</v>
      </c>
      <c r="L31" s="5">
        <f t="shared" si="1"/>
        <v>5.6191388888888891</v>
      </c>
      <c r="M31" s="5">
        <f t="shared" si="2"/>
        <v>107.61822222222222</v>
      </c>
      <c r="N31">
        <f t="shared" si="0"/>
        <v>4876.8</v>
      </c>
      <c r="Q31">
        <v>25</v>
      </c>
      <c r="R31" t="s">
        <v>150</v>
      </c>
    </row>
    <row r="32" spans="1:18" x14ac:dyDescent="0.3">
      <c r="A32">
        <v>30</v>
      </c>
      <c r="B32" t="s">
        <v>82</v>
      </c>
      <c r="C32">
        <v>5</v>
      </c>
      <c r="D32">
        <v>0</v>
      </c>
      <c r="E32" t="s">
        <v>11</v>
      </c>
      <c r="F32">
        <v>108</v>
      </c>
      <c r="G32">
        <v>24</v>
      </c>
      <c r="H32" t="s">
        <v>32</v>
      </c>
      <c r="I32" s="1">
        <v>29000</v>
      </c>
      <c r="J32">
        <v>30</v>
      </c>
      <c r="K32" t="s">
        <v>82</v>
      </c>
      <c r="L32" s="5">
        <f t="shared" si="1"/>
        <v>5.0002500000000003</v>
      </c>
      <c r="M32" s="5">
        <f t="shared" si="2"/>
        <v>108.40525000000001</v>
      </c>
      <c r="N32">
        <f t="shared" si="0"/>
        <v>8839.2000000000007</v>
      </c>
      <c r="Q32">
        <v>26</v>
      </c>
      <c r="R32" t="s">
        <v>151</v>
      </c>
    </row>
    <row r="33" spans="1:23" x14ac:dyDescent="0.3">
      <c r="A33">
        <v>31</v>
      </c>
      <c r="B33" t="s">
        <v>100</v>
      </c>
      <c r="C33">
        <v>5</v>
      </c>
      <c r="D33">
        <v>45</v>
      </c>
      <c r="E33" t="s">
        <v>122</v>
      </c>
      <c r="F33">
        <v>107</v>
      </c>
      <c r="G33">
        <v>9</v>
      </c>
      <c r="H33" t="s">
        <v>123</v>
      </c>
      <c r="I33" s="3">
        <v>9000</v>
      </c>
      <c r="J33">
        <v>31</v>
      </c>
      <c r="K33" t="s">
        <v>100</v>
      </c>
      <c r="L33" s="5">
        <f t="shared" si="1"/>
        <v>5.7526666666666664</v>
      </c>
      <c r="M33" s="5">
        <f t="shared" si="2"/>
        <v>107.16075000000001</v>
      </c>
      <c r="N33">
        <f t="shared" si="0"/>
        <v>2743.2000000000003</v>
      </c>
      <c r="Q33">
        <v>27</v>
      </c>
      <c r="R33" t="s">
        <v>152</v>
      </c>
    </row>
    <row r="34" spans="1:23" x14ac:dyDescent="0.3">
      <c r="A34">
        <v>32</v>
      </c>
      <c r="B34" t="s">
        <v>101</v>
      </c>
      <c r="C34">
        <v>5</v>
      </c>
      <c r="D34">
        <v>55</v>
      </c>
      <c r="E34" t="s">
        <v>124</v>
      </c>
      <c r="F34">
        <v>107</v>
      </c>
      <c r="G34">
        <v>10</v>
      </c>
      <c r="H34" t="s">
        <v>125</v>
      </c>
      <c r="I34" s="3">
        <v>13000</v>
      </c>
      <c r="J34">
        <v>32</v>
      </c>
      <c r="K34" t="s">
        <v>101</v>
      </c>
      <c r="L34" s="5">
        <f t="shared" si="1"/>
        <v>5.9184999999999999</v>
      </c>
      <c r="M34" s="5">
        <f t="shared" si="2"/>
        <v>107.16988888888889</v>
      </c>
      <c r="N34">
        <f t="shared" si="0"/>
        <v>3962.4</v>
      </c>
      <c r="Q34">
        <v>28</v>
      </c>
      <c r="R34" t="s">
        <v>153</v>
      </c>
    </row>
    <row r="35" spans="1:23" x14ac:dyDescent="0.3">
      <c r="A35">
        <v>33</v>
      </c>
      <c r="B35" t="s">
        <v>102</v>
      </c>
      <c r="C35">
        <v>6</v>
      </c>
      <c r="D35">
        <v>14</v>
      </c>
      <c r="E35" t="s">
        <v>126</v>
      </c>
      <c r="F35">
        <v>106</v>
      </c>
      <c r="G35">
        <v>31</v>
      </c>
      <c r="H35" t="s">
        <v>127</v>
      </c>
      <c r="I35" s="3">
        <v>6000</v>
      </c>
      <c r="J35">
        <v>33</v>
      </c>
      <c r="K35" t="s">
        <v>102</v>
      </c>
      <c r="L35" s="5">
        <f t="shared" si="1"/>
        <v>6.2369444444444442</v>
      </c>
      <c r="M35" s="5">
        <f t="shared" si="2"/>
        <v>106.52761111111111</v>
      </c>
      <c r="N35">
        <f t="shared" si="0"/>
        <v>1828.8000000000002</v>
      </c>
      <c r="Q35">
        <v>29</v>
      </c>
      <c r="R35" t="s">
        <v>154</v>
      </c>
    </row>
    <row r="36" spans="1:23" x14ac:dyDescent="0.3">
      <c r="A36">
        <v>34</v>
      </c>
      <c r="B36" t="s">
        <v>112</v>
      </c>
      <c r="C36">
        <v>6</v>
      </c>
      <c r="D36">
        <v>5</v>
      </c>
      <c r="E36">
        <v>19</v>
      </c>
      <c r="F36">
        <v>106</v>
      </c>
      <c r="G36">
        <v>21</v>
      </c>
      <c r="H36">
        <v>49.4</v>
      </c>
      <c r="I36" s="3">
        <v>10000</v>
      </c>
      <c r="J36">
        <v>34</v>
      </c>
      <c r="K36" t="s">
        <v>112</v>
      </c>
      <c r="L36" s="5">
        <f t="shared" si="1"/>
        <v>6.0886111111111108</v>
      </c>
      <c r="M36" s="5">
        <f t="shared" si="2"/>
        <v>106.36372222222222</v>
      </c>
      <c r="N36">
        <f t="shared" si="0"/>
        <v>3048</v>
      </c>
      <c r="Q36">
        <v>30</v>
      </c>
      <c r="R36" t="s">
        <v>155</v>
      </c>
    </row>
    <row r="37" spans="1:23" x14ac:dyDescent="0.3">
      <c r="A37">
        <v>35</v>
      </c>
      <c r="B37" t="s">
        <v>113</v>
      </c>
      <c r="C37">
        <v>5</v>
      </c>
      <c r="D37">
        <v>50</v>
      </c>
      <c r="E37" t="s">
        <v>128</v>
      </c>
      <c r="F37">
        <v>106</v>
      </c>
      <c r="G37">
        <v>5</v>
      </c>
      <c r="H37" t="s">
        <v>129</v>
      </c>
      <c r="I37" s="3">
        <v>16000</v>
      </c>
      <c r="J37">
        <v>35</v>
      </c>
      <c r="K37" t="s">
        <v>113</v>
      </c>
      <c r="L37" s="5">
        <f t="shared" si="1"/>
        <v>5.8414166666666665</v>
      </c>
      <c r="M37" s="5">
        <f t="shared" si="2"/>
        <v>106.09049999999999</v>
      </c>
      <c r="N37">
        <f t="shared" si="0"/>
        <v>4876.8</v>
      </c>
      <c r="Q37">
        <v>31</v>
      </c>
      <c r="R37" t="s">
        <v>156</v>
      </c>
    </row>
    <row r="38" spans="1:23" x14ac:dyDescent="0.3">
      <c r="L38" s="5">
        <f t="shared" ref="L38:L40" si="3">C38+(D38/60)+(E38/3600)</f>
        <v>0</v>
      </c>
      <c r="M38" s="5">
        <f t="shared" ref="M38:M40" si="4">F38+(G38/60)+(H38/3600)</f>
        <v>0</v>
      </c>
      <c r="N38">
        <f t="shared" ref="N38:N39" si="5">I38*0.3048</f>
        <v>0</v>
      </c>
      <c r="W38">
        <v>180</v>
      </c>
    </row>
    <row r="39" spans="1:23" x14ac:dyDescent="0.3">
      <c r="B39" t="s">
        <v>58</v>
      </c>
      <c r="C39">
        <v>4</v>
      </c>
      <c r="D39">
        <v>8</v>
      </c>
      <c r="E39">
        <v>0</v>
      </c>
      <c r="F39">
        <v>108</v>
      </c>
      <c r="G39">
        <v>10</v>
      </c>
      <c r="H39">
        <v>0</v>
      </c>
      <c r="L39" s="5">
        <f t="shared" si="3"/>
        <v>4.1333333333333337</v>
      </c>
      <c r="M39" s="5">
        <f t="shared" si="4"/>
        <v>108.16666666666667</v>
      </c>
      <c r="N39">
        <f t="shared" si="5"/>
        <v>0</v>
      </c>
      <c r="W39">
        <v>180</v>
      </c>
    </row>
    <row r="40" spans="1:23" x14ac:dyDescent="0.3">
      <c r="B40" t="s">
        <v>135</v>
      </c>
      <c r="C40">
        <v>5</v>
      </c>
      <c r="D40">
        <v>11</v>
      </c>
      <c r="E40">
        <v>49.5</v>
      </c>
      <c r="F40">
        <v>107</v>
      </c>
      <c r="G40">
        <v>36</v>
      </c>
      <c r="H40">
        <v>23.7</v>
      </c>
      <c r="L40" s="5">
        <f t="shared" si="3"/>
        <v>5.1970833333333335</v>
      </c>
      <c r="M40" s="5">
        <f t="shared" si="4"/>
        <v>107.60658333333333</v>
      </c>
      <c r="Q40">
        <v>1</v>
      </c>
      <c r="R40" t="s">
        <v>157</v>
      </c>
      <c r="S40">
        <v>-25749.200000000001</v>
      </c>
      <c r="T40">
        <v>-70396.5</v>
      </c>
      <c r="U40">
        <v>0</v>
      </c>
      <c r="V40">
        <f>W38*0.514444</f>
        <v>92.599919999999997</v>
      </c>
    </row>
    <row r="41" spans="1:23" x14ac:dyDescent="0.3">
      <c r="B41" t="s">
        <v>199</v>
      </c>
      <c r="C41">
        <v>5</v>
      </c>
      <c r="D41">
        <v>40</v>
      </c>
      <c r="E41">
        <v>37.869999999999997</v>
      </c>
      <c r="F41">
        <v>107</v>
      </c>
      <c r="G41">
        <v>0</v>
      </c>
      <c r="H41">
        <v>56.49</v>
      </c>
      <c r="L41" s="5">
        <f t="shared" ref="L41" si="6">C41+(D41/60)+(E41/3600)</f>
        <v>5.6771861111111113</v>
      </c>
      <c r="M41" s="5">
        <f t="shared" ref="M41" si="7">F41+(G41/60)+(H41/3600)</f>
        <v>107.01569166666667</v>
      </c>
      <c r="Q41">
        <v>2</v>
      </c>
      <c r="R41" t="s">
        <v>158</v>
      </c>
      <c r="S41">
        <v>-25455.596140000001</v>
      </c>
      <c r="T41">
        <v>-72990.848180000001</v>
      </c>
      <c r="U41">
        <v>0</v>
      </c>
      <c r="V41">
        <f>W39*0.514444</f>
        <v>92.599919999999997</v>
      </c>
    </row>
    <row r="42" spans="1:23" x14ac:dyDescent="0.3">
      <c r="K42" t="s">
        <v>44</v>
      </c>
      <c r="L42" s="5">
        <v>-6.5666666666666664</v>
      </c>
      <c r="M42" s="5">
        <v>107.3033611111111</v>
      </c>
      <c r="N42">
        <v>3657.6000000000004</v>
      </c>
      <c r="O42">
        <v>340</v>
      </c>
      <c r="Q42">
        <v>3</v>
      </c>
      <c r="R42" t="s">
        <v>44</v>
      </c>
      <c r="S42">
        <v>44420.950567172797</v>
      </c>
      <c r="T42">
        <v>-120915.81338285199</v>
      </c>
      <c r="U42">
        <v>3657.6000000000004</v>
      </c>
      <c r="V42">
        <f t="shared" ref="V42:V68" si="8">O42*0.514444</f>
        <v>174.91096000000002</v>
      </c>
    </row>
    <row r="43" spans="1:23" x14ac:dyDescent="0.3">
      <c r="K43" t="s">
        <v>45</v>
      </c>
      <c r="L43" s="5">
        <v>-5.6868888888888893</v>
      </c>
      <c r="M43" s="5">
        <v>107.45</v>
      </c>
      <c r="N43">
        <v>3048</v>
      </c>
      <c r="O43">
        <v>300</v>
      </c>
      <c r="Q43">
        <v>4</v>
      </c>
      <c r="R43" t="s">
        <v>45</v>
      </c>
      <c r="S43">
        <v>60737.141091716599</v>
      </c>
      <c r="T43">
        <v>-23644.027176068001</v>
      </c>
      <c r="U43">
        <v>3048</v>
      </c>
      <c r="V43">
        <f t="shared" si="8"/>
        <v>154.33320000000001</v>
      </c>
    </row>
    <row r="44" spans="1:23" x14ac:dyDescent="0.3">
      <c r="C44" t="s">
        <v>242</v>
      </c>
      <c r="D44" t="s">
        <v>241</v>
      </c>
      <c r="K44" t="s">
        <v>46</v>
      </c>
      <c r="L44" s="5">
        <v>-5.9019444444444451</v>
      </c>
      <c r="M44" s="5">
        <v>107.17919444444445</v>
      </c>
      <c r="N44">
        <v>1524</v>
      </c>
      <c r="O44">
        <v>240</v>
      </c>
      <c r="Q44">
        <v>5</v>
      </c>
      <c r="R44" t="s">
        <v>46</v>
      </c>
      <c r="S44">
        <v>30727.7620843728</v>
      </c>
      <c r="T44">
        <v>-47405.063943886897</v>
      </c>
      <c r="U44">
        <v>1524</v>
      </c>
      <c r="V44">
        <f t="shared" si="8"/>
        <v>123.46656</v>
      </c>
    </row>
    <row r="45" spans="1:23" x14ac:dyDescent="0.3">
      <c r="C45" t="s">
        <v>243</v>
      </c>
      <c r="D45" t="s">
        <v>99</v>
      </c>
      <c r="K45" t="s">
        <v>47</v>
      </c>
      <c r="L45" s="5">
        <v>-4.0260555555555557</v>
      </c>
      <c r="M45" s="5">
        <v>106.81677777777777</v>
      </c>
      <c r="N45">
        <v>762</v>
      </c>
      <c r="O45">
        <v>240</v>
      </c>
      <c r="Q45">
        <v>6</v>
      </c>
      <c r="R45" t="s">
        <v>47</v>
      </c>
      <c r="S45">
        <v>-9430.3191069896693</v>
      </c>
      <c r="T45">
        <v>160024.74122661399</v>
      </c>
      <c r="U45">
        <v>762</v>
      </c>
      <c r="V45">
        <f t="shared" si="8"/>
        <v>123.46656</v>
      </c>
    </row>
    <row r="46" spans="1:23" x14ac:dyDescent="0.3">
      <c r="K46" t="s">
        <v>48</v>
      </c>
      <c r="L46" s="5">
        <v>-5.5404722222222222</v>
      </c>
      <c r="M46" s="5">
        <v>108.00930555555556</v>
      </c>
      <c r="N46">
        <v>7010.4000000000005</v>
      </c>
      <c r="O46">
        <v>380</v>
      </c>
      <c r="Q46">
        <v>7</v>
      </c>
      <c r="R46" t="s">
        <v>48</v>
      </c>
      <c r="S46">
        <v>122718.25879509099</v>
      </c>
      <c r="T46">
        <v>-7538.02941135327</v>
      </c>
      <c r="U46">
        <v>7010.4000000000005</v>
      </c>
      <c r="V46">
        <f t="shared" si="8"/>
        <v>195.48872</v>
      </c>
    </row>
    <row r="47" spans="1:23" x14ac:dyDescent="0.3">
      <c r="K47" t="s">
        <v>52</v>
      </c>
      <c r="L47" s="5">
        <v>-4.5671111111111111</v>
      </c>
      <c r="M47" s="5">
        <v>107.78874999999999</v>
      </c>
      <c r="N47">
        <v>7010.4000000000005</v>
      </c>
      <c r="O47">
        <v>380</v>
      </c>
      <c r="Q47">
        <v>8</v>
      </c>
      <c r="R47" t="s">
        <v>52</v>
      </c>
      <c r="S47">
        <v>98430.568014355697</v>
      </c>
      <c r="T47">
        <v>100135.367592533</v>
      </c>
      <c r="U47">
        <v>7010.4000000000005</v>
      </c>
      <c r="V47">
        <f t="shared" si="8"/>
        <v>195.48872</v>
      </c>
    </row>
    <row r="48" spans="1:23" x14ac:dyDescent="0.3">
      <c r="K48" t="s">
        <v>53</v>
      </c>
      <c r="L48" s="5">
        <v>-4.2704444444444443</v>
      </c>
      <c r="M48" s="5">
        <v>107.25011111111111</v>
      </c>
      <c r="N48">
        <v>5181.6000000000004</v>
      </c>
      <c r="O48">
        <v>360</v>
      </c>
      <c r="Q48">
        <v>9</v>
      </c>
      <c r="R48" t="s">
        <v>53</v>
      </c>
      <c r="S48">
        <v>38677.7462385135</v>
      </c>
      <c r="T48">
        <v>132996.893610283</v>
      </c>
      <c r="U48">
        <v>5181.6000000000004</v>
      </c>
      <c r="V48">
        <f t="shared" si="8"/>
        <v>185.19983999999999</v>
      </c>
    </row>
    <row r="49" spans="11:22" x14ac:dyDescent="0.3">
      <c r="K49" t="s">
        <v>54</v>
      </c>
      <c r="L49" s="5">
        <v>-4.0386666666666668</v>
      </c>
      <c r="M49" s="5">
        <v>106.82844444444444</v>
      </c>
      <c r="N49">
        <v>2438.4</v>
      </c>
      <c r="O49">
        <v>280</v>
      </c>
      <c r="Q49">
        <v>10</v>
      </c>
      <c r="R49" t="s">
        <v>54</v>
      </c>
      <c r="S49">
        <v>-8134.6585654208902</v>
      </c>
      <c r="T49">
        <v>158630.81910132701</v>
      </c>
      <c r="U49">
        <v>2438.4</v>
      </c>
      <c r="V49">
        <f t="shared" si="8"/>
        <v>144.04432</v>
      </c>
    </row>
    <row r="50" spans="11:22" x14ac:dyDescent="0.3">
      <c r="K50" t="s">
        <v>59</v>
      </c>
      <c r="L50" s="5">
        <v>-4.2884722222222225</v>
      </c>
      <c r="M50" s="5">
        <v>106.98888888888889</v>
      </c>
      <c r="N50">
        <v>3352.8</v>
      </c>
      <c r="O50">
        <v>320</v>
      </c>
      <c r="Q50">
        <v>11</v>
      </c>
      <c r="R50" t="s">
        <v>59</v>
      </c>
      <c r="S50">
        <v>9678.8269960446305</v>
      </c>
      <c r="T50">
        <v>131014.320818197</v>
      </c>
      <c r="U50">
        <v>3352.8</v>
      </c>
      <c r="V50">
        <f t="shared" si="8"/>
        <v>164.62208000000001</v>
      </c>
    </row>
    <row r="51" spans="11:22" x14ac:dyDescent="0.3">
      <c r="K51" t="s">
        <v>60</v>
      </c>
      <c r="L51" s="5">
        <v>-4.5319166666666666</v>
      </c>
      <c r="M51" s="5">
        <v>107.14516666666667</v>
      </c>
      <c r="N51">
        <v>3657.6000000000004</v>
      </c>
      <c r="O51">
        <v>340</v>
      </c>
      <c r="Q51">
        <v>12</v>
      </c>
      <c r="R51" t="s">
        <v>60</v>
      </c>
      <c r="S51">
        <v>27018.335414015499</v>
      </c>
      <c r="T51">
        <v>104093.91022229999</v>
      </c>
      <c r="U51">
        <v>3657.6000000000004</v>
      </c>
      <c r="V51">
        <f t="shared" si="8"/>
        <v>174.91096000000002</v>
      </c>
    </row>
    <row r="52" spans="11:22" x14ac:dyDescent="0.3">
      <c r="K52" t="s">
        <v>61</v>
      </c>
      <c r="L52" s="5">
        <v>-3.0522499999999999</v>
      </c>
      <c r="M52" s="5">
        <v>107.26102777777778</v>
      </c>
      <c r="N52">
        <v>7620</v>
      </c>
      <c r="O52">
        <v>400</v>
      </c>
      <c r="Q52">
        <v>13</v>
      </c>
      <c r="R52" t="s">
        <v>61</v>
      </c>
      <c r="S52">
        <v>39943.560388069098</v>
      </c>
      <c r="T52">
        <v>267632.80548460199</v>
      </c>
      <c r="U52">
        <v>7620</v>
      </c>
      <c r="V52">
        <f t="shared" si="8"/>
        <v>205.77760000000001</v>
      </c>
    </row>
    <row r="53" spans="11:22" x14ac:dyDescent="0.3">
      <c r="K53" t="s">
        <v>62</v>
      </c>
      <c r="L53" s="5">
        <v>-4.0317777777777772</v>
      </c>
      <c r="M53" s="5">
        <v>106.76505555555555</v>
      </c>
      <c r="N53">
        <v>1219.2</v>
      </c>
      <c r="O53">
        <v>230</v>
      </c>
      <c r="Q53">
        <v>14</v>
      </c>
      <c r="R53" t="s">
        <v>62</v>
      </c>
      <c r="S53">
        <v>-15173.777203170601</v>
      </c>
      <c r="T53">
        <v>159391.12112080099</v>
      </c>
      <c r="U53">
        <v>1219.2</v>
      </c>
      <c r="V53">
        <f t="shared" si="8"/>
        <v>118.32212</v>
      </c>
    </row>
    <row r="54" spans="11:22" x14ac:dyDescent="0.3">
      <c r="K54" t="s">
        <v>63</v>
      </c>
      <c r="L54" s="5">
        <v>-4.100083333333334</v>
      </c>
      <c r="M54" s="5">
        <v>106.61786111111111</v>
      </c>
      <c r="N54">
        <v>1524</v>
      </c>
      <c r="O54">
        <v>250</v>
      </c>
      <c r="Q54">
        <v>15</v>
      </c>
      <c r="R54" t="s">
        <v>63</v>
      </c>
      <c r="S54">
        <v>-31516.345833232299</v>
      </c>
      <c r="T54">
        <v>151834.46140271201</v>
      </c>
      <c r="U54">
        <v>1524</v>
      </c>
      <c r="V54">
        <f t="shared" si="8"/>
        <v>128.61099999999999</v>
      </c>
    </row>
    <row r="55" spans="11:22" x14ac:dyDescent="0.3">
      <c r="K55" t="s">
        <v>64</v>
      </c>
      <c r="L55" s="5">
        <v>-5.8273055555555553</v>
      </c>
      <c r="M55" s="5">
        <v>106.46161111111111</v>
      </c>
      <c r="N55">
        <v>2743.2000000000003</v>
      </c>
      <c r="O55">
        <v>300</v>
      </c>
      <c r="Q55">
        <v>16</v>
      </c>
      <c r="R55" t="s">
        <v>64</v>
      </c>
      <c r="S55">
        <v>-48738.513299651197</v>
      </c>
      <c r="T55">
        <v>-39162.007045310798</v>
      </c>
      <c r="U55">
        <v>2743.2000000000003</v>
      </c>
      <c r="V55">
        <f t="shared" si="8"/>
        <v>154.33320000000001</v>
      </c>
    </row>
    <row r="56" spans="11:22" x14ac:dyDescent="0.3">
      <c r="K56" t="s">
        <v>65</v>
      </c>
      <c r="L56" s="5">
        <v>-4.2613888888888889</v>
      </c>
      <c r="M56" s="5">
        <v>106.27083333333333</v>
      </c>
      <c r="N56">
        <v>4267.2</v>
      </c>
      <c r="O56">
        <v>350</v>
      </c>
      <c r="Q56">
        <v>17</v>
      </c>
      <c r="R56" t="s">
        <v>65</v>
      </c>
      <c r="S56">
        <v>-70033.489815193607</v>
      </c>
      <c r="T56">
        <v>133972.47926664399</v>
      </c>
      <c r="U56">
        <v>4267.2</v>
      </c>
      <c r="V56">
        <f t="shared" si="8"/>
        <v>180.05539999999999</v>
      </c>
    </row>
    <row r="57" spans="11:22" x14ac:dyDescent="0.3">
      <c r="K57" t="s">
        <v>66</v>
      </c>
      <c r="L57" s="5">
        <v>-4.5764722222222218</v>
      </c>
      <c r="M57" s="5">
        <v>105.62983333333332</v>
      </c>
      <c r="N57">
        <v>5486.4000000000005</v>
      </c>
      <c r="O57">
        <v>370</v>
      </c>
      <c r="Q57">
        <v>18</v>
      </c>
      <c r="R57" t="s">
        <v>66</v>
      </c>
      <c r="S57">
        <v>-141123.56320042099</v>
      </c>
      <c r="T57">
        <v>99023.601272355096</v>
      </c>
      <c r="U57">
        <v>5486.4000000000005</v>
      </c>
      <c r="V57">
        <f t="shared" si="8"/>
        <v>190.34428</v>
      </c>
    </row>
    <row r="58" spans="11:22" x14ac:dyDescent="0.3">
      <c r="K58" t="s">
        <v>67</v>
      </c>
      <c r="L58" s="5">
        <v>-4.8738611111111112</v>
      </c>
      <c r="M58" s="5">
        <v>105.92494444444445</v>
      </c>
      <c r="N58">
        <v>5486.4000000000005</v>
      </c>
      <c r="O58">
        <v>370</v>
      </c>
      <c r="Q58">
        <v>19</v>
      </c>
      <c r="R58" t="s">
        <v>67</v>
      </c>
      <c r="S58">
        <v>-108336.148944189</v>
      </c>
      <c r="T58">
        <v>66201.965810164402</v>
      </c>
      <c r="U58">
        <v>5486.4000000000005</v>
      </c>
      <c r="V58">
        <f t="shared" si="8"/>
        <v>190.34428</v>
      </c>
    </row>
    <row r="59" spans="11:22" x14ac:dyDescent="0.3">
      <c r="K59" t="s">
        <v>105</v>
      </c>
      <c r="L59" s="5">
        <v>-5.3759444444444444</v>
      </c>
      <c r="M59" s="5">
        <v>107.93208333333334</v>
      </c>
      <c r="N59">
        <v>7620</v>
      </c>
      <c r="O59">
        <v>400</v>
      </c>
      <c r="Q59">
        <v>20</v>
      </c>
      <c r="R59" t="s">
        <v>105</v>
      </c>
      <c r="S59">
        <v>114194.415736261</v>
      </c>
      <c r="T59">
        <v>10671.356159282999</v>
      </c>
      <c r="U59">
        <v>7620</v>
      </c>
      <c r="V59">
        <f t="shared" si="8"/>
        <v>205.77760000000001</v>
      </c>
    </row>
    <row r="60" spans="11:22" x14ac:dyDescent="0.3">
      <c r="K60" t="s">
        <v>107</v>
      </c>
      <c r="L60" s="5">
        <v>-5.5791388888888882</v>
      </c>
      <c r="M60" s="5">
        <v>107.15119444444446</v>
      </c>
      <c r="N60">
        <v>3352.8</v>
      </c>
      <c r="O60">
        <v>320</v>
      </c>
      <c r="Q60">
        <v>21</v>
      </c>
      <c r="R60" t="s">
        <v>107</v>
      </c>
      <c r="S60">
        <v>27642.809473261601</v>
      </c>
      <c r="T60">
        <v>-11706.5649124132</v>
      </c>
      <c r="U60">
        <v>3352.8</v>
      </c>
      <c r="V60">
        <f t="shared" si="8"/>
        <v>164.62208000000001</v>
      </c>
    </row>
    <row r="61" spans="11:22" x14ac:dyDescent="0.3">
      <c r="K61" t="s">
        <v>108</v>
      </c>
      <c r="L61" s="5">
        <v>-5.7218888888888886</v>
      </c>
      <c r="M61" s="5">
        <v>106.85916666666667</v>
      </c>
      <c r="N61">
        <v>1524</v>
      </c>
      <c r="O61">
        <v>250</v>
      </c>
      <c r="Q61">
        <v>22</v>
      </c>
      <c r="R61" t="s">
        <v>108</v>
      </c>
      <c r="S61">
        <v>-4711.3508078959003</v>
      </c>
      <c r="T61">
        <v>-27486.926172728199</v>
      </c>
      <c r="U61">
        <v>1524</v>
      </c>
      <c r="V61">
        <f t="shared" si="8"/>
        <v>128.61099999999999</v>
      </c>
    </row>
    <row r="62" spans="11:22" x14ac:dyDescent="0.3">
      <c r="K62" t="s">
        <v>110</v>
      </c>
      <c r="L62" s="5">
        <v>-4.1256388888888882</v>
      </c>
      <c r="M62" s="5">
        <v>107.38436111111112</v>
      </c>
      <c r="N62">
        <v>3352.8</v>
      </c>
      <c r="O62">
        <v>320</v>
      </c>
      <c r="Q62">
        <v>23</v>
      </c>
      <c r="R62" t="s">
        <v>110</v>
      </c>
      <c r="S62">
        <v>53590.652436763703</v>
      </c>
      <c r="T62">
        <v>148995.240713782</v>
      </c>
      <c r="U62">
        <v>3352.8</v>
      </c>
      <c r="V62">
        <f t="shared" si="8"/>
        <v>164.62208000000001</v>
      </c>
    </row>
    <row r="63" spans="11:22" x14ac:dyDescent="0.3">
      <c r="K63" t="s">
        <v>103</v>
      </c>
      <c r="L63" s="5">
        <v>-4.3808611111111109</v>
      </c>
      <c r="M63" s="5">
        <v>107.61822222222222</v>
      </c>
      <c r="N63">
        <v>4876.8</v>
      </c>
      <c r="O63">
        <v>350</v>
      </c>
      <c r="Q63">
        <v>24</v>
      </c>
      <c r="R63" t="s">
        <v>103</v>
      </c>
      <c r="S63">
        <v>79529.325389087098</v>
      </c>
      <c r="T63">
        <v>120753.18847558901</v>
      </c>
      <c r="U63">
        <v>4876.8</v>
      </c>
      <c r="V63">
        <f t="shared" si="8"/>
        <v>180.05539999999999</v>
      </c>
    </row>
    <row r="64" spans="11:22" x14ac:dyDescent="0.3">
      <c r="K64" t="s">
        <v>100</v>
      </c>
      <c r="L64" s="5">
        <v>-4.2473333333333336</v>
      </c>
      <c r="M64" s="5">
        <v>107.16075000000001</v>
      </c>
      <c r="N64">
        <v>2743.2000000000003</v>
      </c>
      <c r="O64">
        <v>300</v>
      </c>
      <c r="Q64">
        <v>25</v>
      </c>
      <c r="R64" t="s">
        <v>100</v>
      </c>
      <c r="S64">
        <v>28758.546280177201</v>
      </c>
      <c r="T64">
        <v>135556.971175716</v>
      </c>
      <c r="U64">
        <v>2743.2000000000003</v>
      </c>
      <c r="V64">
        <f t="shared" si="8"/>
        <v>154.33320000000001</v>
      </c>
    </row>
    <row r="65" spans="11:22" x14ac:dyDescent="0.3">
      <c r="K65" t="s">
        <v>101</v>
      </c>
      <c r="L65" s="5">
        <v>-4.0815000000000001</v>
      </c>
      <c r="M65" s="5">
        <v>107.16988888888889</v>
      </c>
      <c r="N65">
        <v>3962.4</v>
      </c>
      <c r="O65">
        <v>305</v>
      </c>
      <c r="Q65">
        <v>26</v>
      </c>
      <c r="R65" t="s">
        <v>101</v>
      </c>
      <c r="S65">
        <v>29779.331128534999</v>
      </c>
      <c r="T65">
        <v>153889.60508663199</v>
      </c>
      <c r="U65">
        <v>3962.4</v>
      </c>
      <c r="V65">
        <f t="shared" si="8"/>
        <v>156.90541999999999</v>
      </c>
    </row>
    <row r="66" spans="11:22" x14ac:dyDescent="0.3">
      <c r="K66" t="s">
        <v>102</v>
      </c>
      <c r="L66" s="5">
        <v>-5.7630555555555558</v>
      </c>
      <c r="M66" s="5">
        <v>106.52761111111111</v>
      </c>
      <c r="N66">
        <v>1828.8000000000002</v>
      </c>
      <c r="O66">
        <v>250</v>
      </c>
      <c r="Q66">
        <v>27</v>
      </c>
      <c r="R66" t="s">
        <v>102</v>
      </c>
      <c r="S66">
        <v>-41434.010221578603</v>
      </c>
      <c r="T66">
        <v>-32052.042857127399</v>
      </c>
      <c r="U66">
        <v>1828.8000000000002</v>
      </c>
      <c r="V66">
        <f t="shared" si="8"/>
        <v>128.61099999999999</v>
      </c>
    </row>
    <row r="67" spans="11:22" x14ac:dyDescent="0.3">
      <c r="K67" t="s">
        <v>112</v>
      </c>
      <c r="L67" s="5">
        <v>6.0886111111111108</v>
      </c>
      <c r="M67" s="5">
        <v>106.36372222222222</v>
      </c>
      <c r="N67">
        <v>3048</v>
      </c>
      <c r="O67">
        <v>310</v>
      </c>
      <c r="Q67">
        <v>28</v>
      </c>
      <c r="R67" t="s">
        <v>112</v>
      </c>
      <c r="S67">
        <v>30727.7620843728</v>
      </c>
      <c r="T67">
        <v>-47405.063943886897</v>
      </c>
      <c r="U67">
        <v>3048</v>
      </c>
      <c r="V67">
        <f t="shared" si="8"/>
        <v>159.47764000000001</v>
      </c>
    </row>
    <row r="68" spans="11:22" x14ac:dyDescent="0.3">
      <c r="K68" t="s">
        <v>113</v>
      </c>
      <c r="L68" s="5">
        <v>-4.1585833333333335</v>
      </c>
      <c r="M68" s="5">
        <v>106.09049999999999</v>
      </c>
      <c r="N68">
        <v>4876.8</v>
      </c>
      <c r="O68">
        <v>370</v>
      </c>
      <c r="Q68">
        <v>29</v>
      </c>
      <c r="R68" t="s">
        <v>113</v>
      </c>
      <c r="S68">
        <v>-90063.195404378203</v>
      </c>
      <c r="T68">
        <v>145313.94214773699</v>
      </c>
      <c r="U68">
        <v>4876.8</v>
      </c>
      <c r="V68">
        <f t="shared" si="8"/>
        <v>190.34428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12C56-5CA8-4EF8-83DF-BD5341BE185C}">
  <dimension ref="A1:U30"/>
  <sheetViews>
    <sheetView topLeftCell="B1" workbookViewId="0">
      <selection activeCell="F19" sqref="F19"/>
    </sheetView>
  </sheetViews>
  <sheetFormatPr defaultRowHeight="14.4" x14ac:dyDescent="0.3"/>
  <sheetData>
    <row r="1" spans="1:21" x14ac:dyDescent="0.3">
      <c r="F1">
        <v>7</v>
      </c>
      <c r="I1">
        <v>8</v>
      </c>
      <c r="L1">
        <v>9</v>
      </c>
      <c r="O1">
        <v>10</v>
      </c>
      <c r="R1">
        <v>11</v>
      </c>
      <c r="U1">
        <v>12</v>
      </c>
    </row>
    <row r="2" spans="1:21" x14ac:dyDescent="0.3">
      <c r="A2">
        <v>32</v>
      </c>
      <c r="B2" t="s">
        <v>160</v>
      </c>
      <c r="D2" t="s">
        <v>163</v>
      </c>
      <c r="F2" t="s">
        <v>159</v>
      </c>
      <c r="I2" t="s">
        <v>162</v>
      </c>
      <c r="L2" t="s">
        <v>164</v>
      </c>
      <c r="O2" t="s">
        <v>52</v>
      </c>
      <c r="R2" t="s">
        <v>48</v>
      </c>
      <c r="U2" t="s">
        <v>165</v>
      </c>
    </row>
    <row r="3" spans="1:21" x14ac:dyDescent="0.3">
      <c r="A3">
        <v>33</v>
      </c>
      <c r="B3" t="s">
        <v>161</v>
      </c>
      <c r="E3">
        <v>32</v>
      </c>
      <c r="F3" t="s">
        <v>160</v>
      </c>
      <c r="H3">
        <v>32</v>
      </c>
      <c r="I3" t="s">
        <v>160</v>
      </c>
      <c r="K3">
        <v>32</v>
      </c>
      <c r="L3" t="s">
        <v>160</v>
      </c>
      <c r="N3">
        <v>32</v>
      </c>
      <c r="O3" t="s">
        <v>160</v>
      </c>
      <c r="Q3">
        <v>32</v>
      </c>
      <c r="R3" t="s">
        <v>160</v>
      </c>
      <c r="T3">
        <v>32</v>
      </c>
      <c r="U3" t="s">
        <v>160</v>
      </c>
    </row>
    <row r="4" spans="1:21" x14ac:dyDescent="0.3">
      <c r="A4">
        <v>34</v>
      </c>
      <c r="B4" t="s">
        <v>44</v>
      </c>
      <c r="E4">
        <v>46</v>
      </c>
      <c r="F4" t="s">
        <v>63</v>
      </c>
      <c r="H4">
        <v>46</v>
      </c>
      <c r="I4" t="s">
        <v>63</v>
      </c>
      <c r="K4">
        <v>41</v>
      </c>
      <c r="L4" t="s">
        <v>54</v>
      </c>
      <c r="N4">
        <v>41</v>
      </c>
      <c r="O4" t="s">
        <v>54</v>
      </c>
      <c r="Q4">
        <v>37</v>
      </c>
      <c r="R4" t="s">
        <v>47</v>
      </c>
      <c r="T4">
        <v>37</v>
      </c>
      <c r="U4" t="s">
        <v>47</v>
      </c>
    </row>
    <row r="5" spans="1:21" x14ac:dyDescent="0.3">
      <c r="A5">
        <v>35</v>
      </c>
      <c r="B5" t="s">
        <v>45</v>
      </c>
      <c r="E5">
        <v>47</v>
      </c>
      <c r="F5" t="s">
        <v>64</v>
      </c>
      <c r="H5">
        <v>47</v>
      </c>
      <c r="I5" t="s">
        <v>64</v>
      </c>
      <c r="K5">
        <v>42</v>
      </c>
      <c r="L5" t="s">
        <v>59</v>
      </c>
      <c r="N5">
        <v>40</v>
      </c>
      <c r="O5" t="s">
        <v>53</v>
      </c>
      <c r="Q5">
        <v>36</v>
      </c>
      <c r="R5" t="s">
        <v>46</v>
      </c>
      <c r="T5">
        <v>36</v>
      </c>
      <c r="U5" t="s">
        <v>46</v>
      </c>
    </row>
    <row r="6" spans="1:21" x14ac:dyDescent="0.3">
      <c r="A6">
        <v>36</v>
      </c>
      <c r="B6" t="s">
        <v>46</v>
      </c>
      <c r="E6">
        <v>48</v>
      </c>
      <c r="F6" t="s">
        <v>65</v>
      </c>
      <c r="H6">
        <v>48</v>
      </c>
      <c r="I6" t="s">
        <v>65</v>
      </c>
      <c r="K6">
        <v>43</v>
      </c>
      <c r="L6" t="s">
        <v>60</v>
      </c>
      <c r="N6">
        <v>39</v>
      </c>
      <c r="O6" t="s">
        <v>52</v>
      </c>
      <c r="Q6">
        <v>38</v>
      </c>
      <c r="R6" t="s">
        <v>48</v>
      </c>
      <c r="T6">
        <v>35</v>
      </c>
      <c r="U6" t="s">
        <v>45</v>
      </c>
    </row>
    <row r="7" spans="1:21" x14ac:dyDescent="0.3">
      <c r="A7">
        <v>37</v>
      </c>
      <c r="B7" t="s">
        <v>47</v>
      </c>
      <c r="E7">
        <v>49</v>
      </c>
      <c r="F7" t="s">
        <v>66</v>
      </c>
      <c r="H7">
        <v>50</v>
      </c>
      <c r="I7" t="s">
        <v>67</v>
      </c>
      <c r="K7">
        <v>44</v>
      </c>
      <c r="L7" t="s">
        <v>61</v>
      </c>
      <c r="T7">
        <v>34</v>
      </c>
      <c r="U7" t="s">
        <v>44</v>
      </c>
    </row>
    <row r="8" spans="1:21" x14ac:dyDescent="0.3">
      <c r="A8">
        <v>38</v>
      </c>
      <c r="B8" t="s">
        <v>48</v>
      </c>
    </row>
    <row r="9" spans="1:21" x14ac:dyDescent="0.3">
      <c r="A9">
        <v>39</v>
      </c>
      <c r="B9" t="s">
        <v>52</v>
      </c>
      <c r="F9">
        <v>13</v>
      </c>
      <c r="I9">
        <v>14</v>
      </c>
      <c r="L9">
        <v>15</v>
      </c>
      <c r="O9">
        <v>16</v>
      </c>
      <c r="R9">
        <v>17</v>
      </c>
    </row>
    <row r="10" spans="1:21" x14ac:dyDescent="0.3">
      <c r="A10">
        <v>40</v>
      </c>
      <c r="B10" t="s">
        <v>53</v>
      </c>
      <c r="D10" t="s">
        <v>166</v>
      </c>
      <c r="F10" t="s">
        <v>167</v>
      </c>
      <c r="I10" t="s">
        <v>168</v>
      </c>
      <c r="L10" t="s">
        <v>169</v>
      </c>
      <c r="O10" t="s">
        <v>52</v>
      </c>
      <c r="R10" t="s">
        <v>105</v>
      </c>
    </row>
    <row r="11" spans="1:21" x14ac:dyDescent="0.3">
      <c r="A11">
        <v>41</v>
      </c>
      <c r="B11" t="s">
        <v>54</v>
      </c>
      <c r="E11">
        <v>33</v>
      </c>
      <c r="F11" t="s">
        <v>161</v>
      </c>
      <c r="H11">
        <v>33</v>
      </c>
      <c r="I11" t="s">
        <v>161</v>
      </c>
      <c r="K11">
        <v>33</v>
      </c>
      <c r="L11" t="s">
        <v>161</v>
      </c>
      <c r="N11">
        <v>33</v>
      </c>
      <c r="O11" t="s">
        <v>161</v>
      </c>
      <c r="Q11">
        <v>33</v>
      </c>
      <c r="R11" t="s">
        <v>161</v>
      </c>
    </row>
    <row r="12" spans="1:21" x14ac:dyDescent="0.3">
      <c r="A12">
        <v>42</v>
      </c>
      <c r="B12" t="s">
        <v>59</v>
      </c>
      <c r="E12">
        <v>58</v>
      </c>
      <c r="F12" t="s">
        <v>102</v>
      </c>
      <c r="H12">
        <v>58</v>
      </c>
      <c r="I12" t="s">
        <v>102</v>
      </c>
      <c r="K12">
        <v>36</v>
      </c>
      <c r="L12" t="s">
        <v>46</v>
      </c>
      <c r="N12">
        <v>36</v>
      </c>
      <c r="O12" t="s">
        <v>46</v>
      </c>
      <c r="Q12">
        <v>53</v>
      </c>
      <c r="R12" t="s">
        <v>108</v>
      </c>
    </row>
    <row r="13" spans="1:21" x14ac:dyDescent="0.3">
      <c r="A13">
        <v>43</v>
      </c>
      <c r="B13" t="s">
        <v>60</v>
      </c>
      <c r="E13">
        <v>59</v>
      </c>
      <c r="F13" t="s">
        <v>112</v>
      </c>
      <c r="H13">
        <v>59</v>
      </c>
      <c r="I13" t="s">
        <v>112</v>
      </c>
      <c r="K13">
        <v>56</v>
      </c>
      <c r="L13" t="s">
        <v>100</v>
      </c>
      <c r="N13">
        <v>54</v>
      </c>
      <c r="O13" t="s">
        <v>110</v>
      </c>
      <c r="Q13">
        <v>52</v>
      </c>
      <c r="R13" t="s">
        <v>107</v>
      </c>
    </row>
    <row r="14" spans="1:21" x14ac:dyDescent="0.3">
      <c r="A14">
        <v>44</v>
      </c>
      <c r="B14" t="s">
        <v>61</v>
      </c>
      <c r="E14">
        <v>60</v>
      </c>
      <c r="F14" t="s">
        <v>113</v>
      </c>
      <c r="H14">
        <v>48</v>
      </c>
      <c r="I14" t="s">
        <v>65</v>
      </c>
      <c r="K14">
        <v>57</v>
      </c>
      <c r="L14" t="s">
        <v>101</v>
      </c>
      <c r="N14">
        <v>55</v>
      </c>
      <c r="O14" t="s">
        <v>103</v>
      </c>
      <c r="Q14">
        <v>34</v>
      </c>
      <c r="R14" t="s">
        <v>44</v>
      </c>
    </row>
    <row r="15" spans="1:21" x14ac:dyDescent="0.3">
      <c r="A15">
        <v>45</v>
      </c>
      <c r="B15" t="s">
        <v>62</v>
      </c>
      <c r="E15">
        <v>49</v>
      </c>
      <c r="F15" t="s">
        <v>66</v>
      </c>
      <c r="H15">
        <v>50</v>
      </c>
      <c r="I15" t="s">
        <v>67</v>
      </c>
      <c r="K15">
        <v>43</v>
      </c>
      <c r="L15" t="s">
        <v>60</v>
      </c>
      <c r="N15">
        <v>39</v>
      </c>
      <c r="O15" t="s">
        <v>52</v>
      </c>
      <c r="Q15">
        <v>51</v>
      </c>
      <c r="R15" t="s">
        <v>105</v>
      </c>
    </row>
    <row r="16" spans="1:21" x14ac:dyDescent="0.3">
      <c r="A16">
        <v>46</v>
      </c>
      <c r="B16" t="s">
        <v>63</v>
      </c>
      <c r="K16">
        <v>44</v>
      </c>
      <c r="L16" t="s">
        <v>61</v>
      </c>
    </row>
    <row r="17" spans="1:19" x14ac:dyDescent="0.3">
      <c r="A17">
        <v>47</v>
      </c>
      <c r="B17" t="s">
        <v>64</v>
      </c>
    </row>
    <row r="18" spans="1:19" x14ac:dyDescent="0.3">
      <c r="A18">
        <v>48</v>
      </c>
      <c r="B18" t="s">
        <v>65</v>
      </c>
    </row>
    <row r="19" spans="1:19" x14ac:dyDescent="0.3">
      <c r="A19">
        <v>49</v>
      </c>
      <c r="B19" t="s">
        <v>66</v>
      </c>
      <c r="S19" t="s">
        <v>170</v>
      </c>
    </row>
    <row r="20" spans="1:19" x14ac:dyDescent="0.3">
      <c r="A20">
        <v>50</v>
      </c>
      <c r="B20" t="s">
        <v>67</v>
      </c>
    </row>
    <row r="21" spans="1:19" x14ac:dyDescent="0.3">
      <c r="A21">
        <v>51</v>
      </c>
      <c r="B21" t="s">
        <v>105</v>
      </c>
    </row>
    <row r="22" spans="1:19" x14ac:dyDescent="0.3">
      <c r="A22">
        <v>52</v>
      </c>
      <c r="B22" t="s">
        <v>107</v>
      </c>
    </row>
    <row r="23" spans="1:19" x14ac:dyDescent="0.3">
      <c r="A23">
        <v>53</v>
      </c>
      <c r="B23" t="s">
        <v>108</v>
      </c>
    </row>
    <row r="24" spans="1:19" x14ac:dyDescent="0.3">
      <c r="A24">
        <v>54</v>
      </c>
      <c r="B24" t="s">
        <v>110</v>
      </c>
    </row>
    <row r="25" spans="1:19" x14ac:dyDescent="0.3">
      <c r="A25">
        <v>55</v>
      </c>
      <c r="B25" t="s">
        <v>103</v>
      </c>
    </row>
    <row r="26" spans="1:19" x14ac:dyDescent="0.3">
      <c r="A26">
        <v>56</v>
      </c>
      <c r="B26" t="s">
        <v>100</v>
      </c>
    </row>
    <row r="27" spans="1:19" x14ac:dyDescent="0.3">
      <c r="A27">
        <v>57</v>
      </c>
      <c r="B27" t="s">
        <v>101</v>
      </c>
    </row>
    <row r="28" spans="1:19" x14ac:dyDescent="0.3">
      <c r="A28">
        <v>58</v>
      </c>
      <c r="B28" t="s">
        <v>102</v>
      </c>
    </row>
    <row r="29" spans="1:19" x14ac:dyDescent="0.3">
      <c r="A29">
        <v>59</v>
      </c>
      <c r="B29" t="s">
        <v>112</v>
      </c>
    </row>
    <row r="30" spans="1:19" x14ac:dyDescent="0.3">
      <c r="A30">
        <v>60</v>
      </c>
      <c r="B30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C884D-1C6B-4BE8-A7B9-2A1CABD7F2E5}">
  <dimension ref="A2:O61"/>
  <sheetViews>
    <sheetView topLeftCell="A30" workbookViewId="0">
      <selection activeCell="H17" sqref="H17"/>
    </sheetView>
  </sheetViews>
  <sheetFormatPr defaultRowHeight="14.4" x14ac:dyDescent="0.3"/>
  <cols>
    <col min="2" max="2" width="8.88671875" customWidth="1"/>
  </cols>
  <sheetData>
    <row r="2" spans="1:15" x14ac:dyDescent="0.3">
      <c r="A2">
        <v>1</v>
      </c>
      <c r="B2">
        <v>-100956.900827481</v>
      </c>
      <c r="C2">
        <v>23513.1674160043</v>
      </c>
      <c r="D2">
        <v>8838.7686680890001</v>
      </c>
      <c r="E2">
        <v>159.46502057613199</v>
      </c>
      <c r="F2" t="s">
        <v>130</v>
      </c>
      <c r="L2">
        <v>-76510.5</v>
      </c>
      <c r="M2">
        <v>23513.17</v>
      </c>
      <c r="N2">
        <v>8235</v>
      </c>
      <c r="O2" t="s">
        <v>171</v>
      </c>
    </row>
    <row r="3" spans="1:15" x14ac:dyDescent="0.3">
      <c r="A3">
        <v>2</v>
      </c>
      <c r="B3">
        <v>-76510.500827480995</v>
      </c>
      <c r="C3">
        <v>23513.1674160043</v>
      </c>
      <c r="D3">
        <v>8838.7686680890001</v>
      </c>
      <c r="E3">
        <v>159.46502057613199</v>
      </c>
      <c r="F3" t="s">
        <v>131</v>
      </c>
      <c r="L3">
        <v>-35421.5</v>
      </c>
      <c r="M3">
        <v>10829.45</v>
      </c>
      <c r="N3">
        <v>7930</v>
      </c>
      <c r="O3" t="s">
        <v>172</v>
      </c>
    </row>
    <row r="4" spans="1:15" x14ac:dyDescent="0.3">
      <c r="A4">
        <v>3</v>
      </c>
      <c r="B4">
        <v>-35421.528160870803</v>
      </c>
      <c r="C4">
        <v>10829.447942930199</v>
      </c>
      <c r="D4">
        <v>7924.4132886315201</v>
      </c>
      <c r="E4">
        <v>144.0329218107</v>
      </c>
      <c r="F4" t="s">
        <v>132</v>
      </c>
      <c r="L4">
        <v>-31464.09863</v>
      </c>
      <c r="M4">
        <v>67474.977270000003</v>
      </c>
      <c r="N4">
        <v>8845</v>
      </c>
      <c r="O4" t="s">
        <v>173</v>
      </c>
    </row>
    <row r="5" spans="1:15" x14ac:dyDescent="0.3">
      <c r="A5">
        <v>4</v>
      </c>
      <c r="B5">
        <v>-31464.098633899801</v>
      </c>
      <c r="C5">
        <v>67474.977267993396</v>
      </c>
      <c r="D5">
        <v>8838.7686680890001</v>
      </c>
      <c r="E5">
        <v>159.46502057613199</v>
      </c>
      <c r="F5" t="s">
        <v>133</v>
      </c>
      <c r="L5">
        <v>-15340.704809999999</v>
      </c>
      <c r="M5">
        <v>32898.247620000002</v>
      </c>
      <c r="N5">
        <v>7625</v>
      </c>
      <c r="O5" t="s">
        <v>174</v>
      </c>
    </row>
    <row r="6" spans="1:15" x14ac:dyDescent="0.3">
      <c r="A6">
        <v>5</v>
      </c>
      <c r="B6">
        <v>-15340.704806578</v>
      </c>
      <c r="C6">
        <v>32898.247623200798</v>
      </c>
      <c r="D6">
        <v>7619.6281621456901</v>
      </c>
      <c r="E6">
        <v>144.0329218107</v>
      </c>
      <c r="F6" t="s">
        <v>134</v>
      </c>
      <c r="L6">
        <v>78323.290030000004</v>
      </c>
      <c r="M6">
        <v>30065.494149999999</v>
      </c>
      <c r="N6">
        <v>9455</v>
      </c>
      <c r="O6" t="s">
        <v>175</v>
      </c>
    </row>
    <row r="7" spans="1:15" x14ac:dyDescent="0.3">
      <c r="A7">
        <v>6</v>
      </c>
      <c r="B7">
        <v>104407.130057623</v>
      </c>
      <c r="C7">
        <v>79122.062407114703</v>
      </c>
      <c r="D7">
        <v>9448.3389210606492</v>
      </c>
      <c r="E7">
        <v>159.46502057613199</v>
      </c>
      <c r="F7" t="s">
        <v>58</v>
      </c>
      <c r="L7">
        <v>28528.35067</v>
      </c>
      <c r="M7">
        <v>10951.007799999999</v>
      </c>
      <c r="N7">
        <v>7320</v>
      </c>
      <c r="O7" t="s">
        <v>176</v>
      </c>
    </row>
    <row r="8" spans="1:15" x14ac:dyDescent="0.3">
      <c r="A8">
        <v>7</v>
      </c>
      <c r="B8">
        <v>78323.290029238604</v>
      </c>
      <c r="C8">
        <v>30065.494147872701</v>
      </c>
      <c r="D8">
        <v>9448.3389210606492</v>
      </c>
      <c r="E8">
        <v>144.0329218107</v>
      </c>
      <c r="F8" t="s">
        <v>135</v>
      </c>
      <c r="L8">
        <v>0</v>
      </c>
      <c r="M8">
        <v>0</v>
      </c>
      <c r="N8">
        <v>6405</v>
      </c>
      <c r="O8" t="s">
        <v>177</v>
      </c>
    </row>
    <row r="9" spans="1:15" x14ac:dyDescent="0.3">
      <c r="A9">
        <v>8</v>
      </c>
      <c r="B9">
        <v>28528.350672901499</v>
      </c>
      <c r="C9">
        <v>10951.0078022053</v>
      </c>
      <c r="D9">
        <v>7314.8430356598601</v>
      </c>
      <c r="E9">
        <v>144.0329218107</v>
      </c>
      <c r="F9" t="s">
        <v>136</v>
      </c>
      <c r="L9">
        <v>-16725.175500000001</v>
      </c>
      <c r="M9">
        <v>-43570.571900000003</v>
      </c>
      <c r="N9">
        <v>3965</v>
      </c>
      <c r="O9" t="s">
        <v>178</v>
      </c>
    </row>
    <row r="10" spans="1:15" x14ac:dyDescent="0.3">
      <c r="A10">
        <v>9</v>
      </c>
      <c r="B10">
        <v>0</v>
      </c>
      <c r="C10">
        <v>0</v>
      </c>
      <c r="D10">
        <v>6400.4876562023801</v>
      </c>
      <c r="E10">
        <v>136.31687242798401</v>
      </c>
      <c r="F10" t="s">
        <v>137</v>
      </c>
      <c r="L10">
        <v>-35098.621599999999</v>
      </c>
      <c r="M10">
        <v>-50993.925999999999</v>
      </c>
      <c r="N10">
        <v>3050</v>
      </c>
      <c r="O10" t="s">
        <v>179</v>
      </c>
    </row>
    <row r="11" spans="1:15" x14ac:dyDescent="0.3">
      <c r="A11">
        <v>10</v>
      </c>
      <c r="B11">
        <v>-16725.175552459001</v>
      </c>
      <c r="C11">
        <v>-43570.571936795001</v>
      </c>
      <c r="D11">
        <v>3962.2066443157601</v>
      </c>
      <c r="E11">
        <v>128.60082304526799</v>
      </c>
      <c r="F11" t="s">
        <v>144</v>
      </c>
      <c r="L11">
        <v>-64976.935899999997</v>
      </c>
      <c r="M11">
        <v>-63065.548499999997</v>
      </c>
      <c r="N11">
        <v>2135</v>
      </c>
      <c r="O11" t="s">
        <v>180</v>
      </c>
    </row>
    <row r="12" spans="1:15" x14ac:dyDescent="0.3">
      <c r="A12">
        <v>11</v>
      </c>
      <c r="B12">
        <v>-35098.621688096297</v>
      </c>
      <c r="C12">
        <v>-50993.926034562101</v>
      </c>
      <c r="D12">
        <v>3047.85126485827</v>
      </c>
      <c r="E12">
        <v>123.456790123457</v>
      </c>
      <c r="F12" t="s">
        <v>145</v>
      </c>
      <c r="L12">
        <v>-61825.2909</v>
      </c>
      <c r="M12">
        <v>-80838.415299999993</v>
      </c>
      <c r="N12">
        <v>1525</v>
      </c>
      <c r="O12" t="s">
        <v>181</v>
      </c>
    </row>
    <row r="13" spans="1:15" x14ac:dyDescent="0.3">
      <c r="A13">
        <v>12</v>
      </c>
      <c r="B13">
        <v>-64976.9359647401</v>
      </c>
      <c r="C13">
        <v>-63065.5485860712</v>
      </c>
      <c r="D13">
        <v>2133.49588540079</v>
      </c>
      <c r="E13">
        <v>108.024691358025</v>
      </c>
      <c r="F13" t="s">
        <v>146</v>
      </c>
      <c r="L13">
        <v>-55475.395600000003</v>
      </c>
      <c r="M13">
        <v>-84754.8174</v>
      </c>
      <c r="N13">
        <v>1220</v>
      </c>
      <c r="O13" t="s">
        <v>182</v>
      </c>
    </row>
    <row r="14" spans="1:15" x14ac:dyDescent="0.3">
      <c r="A14">
        <v>13</v>
      </c>
      <c r="B14">
        <v>-61825.290999356403</v>
      </c>
      <c r="C14">
        <v>-80939.415380141596</v>
      </c>
      <c r="D14">
        <v>1523.92563242914</v>
      </c>
      <c r="E14">
        <v>97.7366255144033</v>
      </c>
      <c r="F14" t="s">
        <v>147</v>
      </c>
      <c r="L14">
        <v>-29718.22812</v>
      </c>
      <c r="M14">
        <v>-74348.246199999994</v>
      </c>
      <c r="N14">
        <v>0</v>
      </c>
      <c r="O14" t="s">
        <v>183</v>
      </c>
    </row>
    <row r="15" spans="1:15" x14ac:dyDescent="0.3">
      <c r="A15">
        <v>14</v>
      </c>
      <c r="B15">
        <v>-55475.3956357551</v>
      </c>
      <c r="C15">
        <v>-84754.817439075196</v>
      </c>
      <c r="D15">
        <v>1219.14050594331</v>
      </c>
      <c r="E15">
        <v>97.7366255144033</v>
      </c>
      <c r="F15" t="s">
        <v>148</v>
      </c>
      <c r="L15">
        <v>159432.49540000001</v>
      </c>
      <c r="M15">
        <v>-91596.694770000002</v>
      </c>
      <c r="N15">
        <v>9455</v>
      </c>
      <c r="O15" t="s">
        <v>184</v>
      </c>
    </row>
    <row r="16" spans="1:15" x14ac:dyDescent="0.3">
      <c r="A16">
        <v>15</v>
      </c>
      <c r="B16">
        <v>-28710.428314830599</v>
      </c>
      <c r="C16">
        <v>-73393.762854669694</v>
      </c>
      <c r="D16">
        <v>0</v>
      </c>
      <c r="E16">
        <v>82.304526748971199</v>
      </c>
      <c r="F16" t="s">
        <v>149</v>
      </c>
      <c r="L16">
        <v>138783.12710000001</v>
      </c>
      <c r="M16">
        <v>-71655.831590000002</v>
      </c>
      <c r="N16">
        <v>9455</v>
      </c>
      <c r="O16" t="s">
        <v>185</v>
      </c>
    </row>
    <row r="17" spans="1:15" x14ac:dyDescent="0.3">
      <c r="A17">
        <v>16</v>
      </c>
      <c r="B17">
        <v>159432.49538867999</v>
      </c>
      <c r="C17">
        <v>-91596.694774031494</v>
      </c>
      <c r="D17">
        <v>9448.3389210606492</v>
      </c>
      <c r="E17">
        <v>159.46502057613199</v>
      </c>
      <c r="F17" t="s">
        <v>138</v>
      </c>
      <c r="L17">
        <v>168326.25570000001</v>
      </c>
      <c r="M17">
        <v>-2910.2843760000001</v>
      </c>
      <c r="N17">
        <v>9455</v>
      </c>
      <c r="O17" t="s">
        <v>186</v>
      </c>
    </row>
    <row r="18" spans="1:15" x14ac:dyDescent="0.3">
      <c r="A18">
        <v>17</v>
      </c>
      <c r="B18">
        <v>138783.127080159</v>
      </c>
      <c r="C18">
        <v>-71655.831591635506</v>
      </c>
      <c r="D18">
        <v>9448.3389210606492</v>
      </c>
      <c r="E18">
        <v>149.17695473251001</v>
      </c>
      <c r="F18" t="s">
        <v>139</v>
      </c>
      <c r="L18">
        <v>150712.68900000001</v>
      </c>
      <c r="M18">
        <v>-8633.2791120000002</v>
      </c>
      <c r="N18">
        <v>8845</v>
      </c>
      <c r="O18" t="s">
        <v>187</v>
      </c>
    </row>
    <row r="19" spans="1:15" x14ac:dyDescent="0.3">
      <c r="A19">
        <v>18</v>
      </c>
      <c r="B19">
        <v>168326.255712285</v>
      </c>
      <c r="C19">
        <v>-2910.2843762246698</v>
      </c>
      <c r="D19">
        <v>9448.3389210606492</v>
      </c>
      <c r="E19">
        <v>159.46502057613199</v>
      </c>
      <c r="F19" t="s">
        <v>50</v>
      </c>
      <c r="L19">
        <v>170886.1189</v>
      </c>
      <c r="M19">
        <v>22431.078720000001</v>
      </c>
      <c r="N19">
        <v>9455</v>
      </c>
      <c r="O19" t="s">
        <v>188</v>
      </c>
    </row>
    <row r="20" spans="1:15" x14ac:dyDescent="0.3">
      <c r="A20">
        <v>19</v>
      </c>
      <c r="B20">
        <v>150712.68903049899</v>
      </c>
      <c r="C20">
        <v>-8633.2791120487</v>
      </c>
      <c r="D20">
        <v>9448.3389210606492</v>
      </c>
      <c r="E20">
        <v>149.17695473251001</v>
      </c>
      <c r="F20" t="s">
        <v>140</v>
      </c>
      <c r="L20">
        <v>150712.68900000001</v>
      </c>
      <c r="M20">
        <v>-8633.2791120000002</v>
      </c>
      <c r="N20">
        <v>8845</v>
      </c>
      <c r="O20" t="s">
        <v>187</v>
      </c>
    </row>
    <row r="21" spans="1:15" x14ac:dyDescent="0.3">
      <c r="A21">
        <v>20</v>
      </c>
      <c r="B21">
        <v>170886.11888745599</v>
      </c>
      <c r="C21">
        <v>22431.0787246498</v>
      </c>
      <c r="D21">
        <v>9448.3389210606492</v>
      </c>
      <c r="E21">
        <v>159.46502057613199</v>
      </c>
      <c r="F21" t="s">
        <v>56</v>
      </c>
      <c r="L21">
        <v>120265.30650000001</v>
      </c>
      <c r="M21">
        <v>-53773.380089999999</v>
      </c>
      <c r="N21">
        <v>9455</v>
      </c>
      <c r="O21" t="s">
        <v>189</v>
      </c>
    </row>
    <row r="22" spans="1:15" x14ac:dyDescent="0.3">
      <c r="A22">
        <v>21</v>
      </c>
      <c r="B22">
        <v>150712.68903049899</v>
      </c>
      <c r="C22">
        <v>-8633.2791120487</v>
      </c>
      <c r="D22">
        <v>9448.3389210606492</v>
      </c>
      <c r="E22">
        <v>149.17695473251001</v>
      </c>
      <c r="F22" t="s">
        <v>140</v>
      </c>
      <c r="L22">
        <v>83040.106469999999</v>
      </c>
      <c r="M22">
        <v>-53773.380089999999</v>
      </c>
      <c r="N22">
        <v>7625</v>
      </c>
      <c r="O22" t="s">
        <v>190</v>
      </c>
    </row>
    <row r="23" spans="1:15" x14ac:dyDescent="0.3">
      <c r="A23">
        <v>22</v>
      </c>
      <c r="B23">
        <v>120265.306468001</v>
      </c>
      <c r="C23">
        <v>-53773.380092583597</v>
      </c>
      <c r="D23">
        <v>9448.3389210606492</v>
      </c>
      <c r="E23">
        <v>149.17695473251001</v>
      </c>
      <c r="F23" t="s">
        <v>141</v>
      </c>
      <c r="L23">
        <v>46000.106469999999</v>
      </c>
      <c r="M23">
        <v>-53773.380089999999</v>
      </c>
      <c r="N23">
        <v>5795</v>
      </c>
      <c r="O23" t="s">
        <v>191</v>
      </c>
    </row>
    <row r="24" spans="1:15" x14ac:dyDescent="0.3">
      <c r="A24">
        <v>23</v>
      </c>
      <c r="B24">
        <v>83040.106468001206</v>
      </c>
      <c r="C24">
        <v>-53773.380092583597</v>
      </c>
      <c r="D24">
        <v>7619.6281621456901</v>
      </c>
      <c r="E24">
        <v>144.0329218107</v>
      </c>
      <c r="F24" t="s">
        <v>142</v>
      </c>
      <c r="L24">
        <v>14886.50647</v>
      </c>
      <c r="M24">
        <v>-53773.380089999999</v>
      </c>
      <c r="N24">
        <v>4575</v>
      </c>
      <c r="O24" t="s">
        <v>192</v>
      </c>
    </row>
    <row r="25" spans="1:15" x14ac:dyDescent="0.3">
      <c r="A25">
        <v>24</v>
      </c>
      <c r="B25">
        <v>46000.106468001097</v>
      </c>
      <c r="C25">
        <v>-53773.380092583597</v>
      </c>
      <c r="D25">
        <v>5790.9174032307201</v>
      </c>
      <c r="E25">
        <v>138.888888888889</v>
      </c>
      <c r="F25" t="s">
        <v>143</v>
      </c>
      <c r="L25">
        <v>-12523.09353</v>
      </c>
      <c r="M25">
        <v>-53773.380089999999</v>
      </c>
      <c r="N25">
        <v>3050</v>
      </c>
      <c r="O25" t="s">
        <v>193</v>
      </c>
    </row>
    <row r="26" spans="1:15" x14ac:dyDescent="0.3">
      <c r="A26">
        <v>25</v>
      </c>
      <c r="B26">
        <v>14886.5064680011</v>
      </c>
      <c r="C26">
        <v>-53773.380092583699</v>
      </c>
      <c r="D26">
        <v>4571.7768972874101</v>
      </c>
      <c r="E26">
        <v>138.888888888889</v>
      </c>
      <c r="F26" t="s">
        <v>150</v>
      </c>
      <c r="L26">
        <v>-35189.400900000001</v>
      </c>
      <c r="M26">
        <v>-62931.16272</v>
      </c>
      <c r="N26">
        <v>1830</v>
      </c>
      <c r="O26" t="s">
        <v>194</v>
      </c>
    </row>
    <row r="27" spans="1:15" x14ac:dyDescent="0.3">
      <c r="A27">
        <v>26</v>
      </c>
      <c r="B27">
        <v>-12523.0935319989</v>
      </c>
      <c r="C27">
        <v>-53773.380092583699</v>
      </c>
      <c r="D27">
        <v>3047.85126485827</v>
      </c>
      <c r="E27">
        <v>123.456790123457</v>
      </c>
      <c r="F27" t="s">
        <v>151</v>
      </c>
      <c r="L27">
        <v>-55795.134899999997</v>
      </c>
      <c r="M27">
        <v>-71256.419649999996</v>
      </c>
      <c r="N27">
        <v>915</v>
      </c>
      <c r="O27" t="s">
        <v>195</v>
      </c>
    </row>
    <row r="28" spans="1:15" x14ac:dyDescent="0.3">
      <c r="A28">
        <v>27</v>
      </c>
      <c r="B28">
        <v>-35189.400914280399</v>
      </c>
      <c r="C28">
        <v>-62931.162717866398</v>
      </c>
      <c r="D28">
        <v>1828.71075891496</v>
      </c>
      <c r="E28">
        <v>113.168724279835</v>
      </c>
      <c r="F28" t="s">
        <v>152</v>
      </c>
      <c r="L28">
        <v>-54508.749199999998</v>
      </c>
      <c r="M28">
        <v>-78551.875480000002</v>
      </c>
      <c r="N28">
        <v>610</v>
      </c>
      <c r="O28" t="s">
        <v>196</v>
      </c>
    </row>
    <row r="29" spans="1:15" x14ac:dyDescent="0.3">
      <c r="A29">
        <v>28</v>
      </c>
      <c r="B29">
        <v>-55795.134898172699</v>
      </c>
      <c r="C29">
        <v>-71256.419649941599</v>
      </c>
      <c r="D29">
        <v>914.35537945748194</v>
      </c>
      <c r="E29">
        <v>108.024691358025</v>
      </c>
      <c r="F29" t="s">
        <v>153</v>
      </c>
      <c r="L29">
        <v>-48051.415159999997</v>
      </c>
      <c r="M29">
        <v>-79116.819010000007</v>
      </c>
      <c r="N29">
        <v>305</v>
      </c>
      <c r="O29" t="s">
        <v>197</v>
      </c>
    </row>
    <row r="30" spans="1:15" x14ac:dyDescent="0.3">
      <c r="A30">
        <v>29</v>
      </c>
      <c r="B30">
        <v>-54508.749198015998</v>
      </c>
      <c r="C30">
        <v>-78551.875484256103</v>
      </c>
      <c r="D30">
        <v>609.57025297165501</v>
      </c>
      <c r="E30">
        <v>102.88065843621401</v>
      </c>
      <c r="F30" t="s">
        <v>154</v>
      </c>
      <c r="L30">
        <v>-22294.24768</v>
      </c>
      <c r="M30">
        <v>-68710.247839999996</v>
      </c>
      <c r="N30">
        <v>0</v>
      </c>
      <c r="O30" t="s">
        <v>198</v>
      </c>
    </row>
    <row r="31" spans="1:15" x14ac:dyDescent="0.3">
      <c r="A31">
        <v>30</v>
      </c>
      <c r="B31">
        <v>-48051.415164985301</v>
      </c>
      <c r="C31">
        <v>-79116.819008746403</v>
      </c>
      <c r="D31">
        <v>609.57025297165501</v>
      </c>
      <c r="E31">
        <v>97.7366255144033</v>
      </c>
      <c r="F31" t="s">
        <v>155</v>
      </c>
    </row>
    <row r="32" spans="1:15" x14ac:dyDescent="0.3">
      <c r="A32">
        <v>31</v>
      </c>
      <c r="B32">
        <v>-27935.070299577099</v>
      </c>
      <c r="C32">
        <v>-70577.937219193205</v>
      </c>
      <c r="D32">
        <v>0</v>
      </c>
      <c r="E32">
        <v>82.304526748971199</v>
      </c>
      <c r="F32" t="s">
        <v>156</v>
      </c>
    </row>
    <row r="33" spans="1:6" x14ac:dyDescent="0.3">
      <c r="A33">
        <v>32</v>
      </c>
      <c r="B33">
        <v>-25749.200000000001</v>
      </c>
      <c r="C33">
        <v>-70396.5</v>
      </c>
      <c r="D33">
        <v>0</v>
      </c>
      <c r="E33">
        <v>92.599919999999997</v>
      </c>
      <c r="F33" t="s">
        <v>157</v>
      </c>
    </row>
    <row r="34" spans="1:6" x14ac:dyDescent="0.3">
      <c r="A34">
        <v>33</v>
      </c>
      <c r="B34">
        <v>-25455.596140000001</v>
      </c>
      <c r="C34">
        <v>-72990.848180000001</v>
      </c>
      <c r="D34">
        <v>0</v>
      </c>
      <c r="E34">
        <v>92.599919999999997</v>
      </c>
      <c r="F34" t="s">
        <v>158</v>
      </c>
    </row>
    <row r="35" spans="1:6" x14ac:dyDescent="0.3">
      <c r="A35">
        <v>34</v>
      </c>
      <c r="B35">
        <v>44420.950570000001</v>
      </c>
      <c r="C35">
        <v>-120915.8134</v>
      </c>
      <c r="D35">
        <v>3657.6</v>
      </c>
      <c r="E35">
        <v>174.91095999999999</v>
      </c>
      <c r="F35" t="s">
        <v>44</v>
      </c>
    </row>
    <row r="36" spans="1:6" x14ac:dyDescent="0.3">
      <c r="A36">
        <v>35</v>
      </c>
      <c r="B36">
        <v>60737.141089999997</v>
      </c>
      <c r="C36">
        <v>-23644.027180000001</v>
      </c>
      <c r="D36">
        <v>3048</v>
      </c>
      <c r="E36">
        <v>154.33320000000001</v>
      </c>
      <c r="F36" t="s">
        <v>45</v>
      </c>
    </row>
    <row r="37" spans="1:6" x14ac:dyDescent="0.3">
      <c r="A37">
        <v>36</v>
      </c>
      <c r="B37">
        <v>30727.76208</v>
      </c>
      <c r="C37">
        <v>-47405.06394</v>
      </c>
      <c r="D37">
        <v>1524</v>
      </c>
      <c r="E37">
        <v>123.46656</v>
      </c>
      <c r="F37" t="s">
        <v>46</v>
      </c>
    </row>
    <row r="38" spans="1:6" x14ac:dyDescent="0.3">
      <c r="A38">
        <v>37</v>
      </c>
      <c r="B38">
        <v>-9430.3191069999993</v>
      </c>
      <c r="C38">
        <v>160024.74119999999</v>
      </c>
      <c r="D38">
        <v>762</v>
      </c>
      <c r="E38">
        <v>123.46656</v>
      </c>
      <c r="F38" t="s">
        <v>47</v>
      </c>
    </row>
    <row r="39" spans="1:6" x14ac:dyDescent="0.3">
      <c r="A39">
        <v>38</v>
      </c>
      <c r="B39">
        <v>122718.2588</v>
      </c>
      <c r="C39">
        <v>-7538.0294110000004</v>
      </c>
      <c r="D39">
        <v>7010.4</v>
      </c>
      <c r="E39">
        <v>195.48872</v>
      </c>
      <c r="F39" t="s">
        <v>48</v>
      </c>
    </row>
    <row r="40" spans="1:6" x14ac:dyDescent="0.3">
      <c r="A40">
        <v>39</v>
      </c>
      <c r="B40">
        <v>98430.568010000003</v>
      </c>
      <c r="C40">
        <v>100135.3676</v>
      </c>
      <c r="D40">
        <v>7010.4</v>
      </c>
      <c r="E40">
        <v>195.48872</v>
      </c>
      <c r="F40" t="s">
        <v>52</v>
      </c>
    </row>
    <row r="41" spans="1:6" x14ac:dyDescent="0.3">
      <c r="A41">
        <v>40</v>
      </c>
      <c r="B41">
        <v>38677.74624</v>
      </c>
      <c r="C41">
        <v>132996.89360000001</v>
      </c>
      <c r="D41">
        <v>5181.6000000000004</v>
      </c>
      <c r="E41">
        <v>185.19983999999999</v>
      </c>
      <c r="F41" t="s">
        <v>53</v>
      </c>
    </row>
    <row r="42" spans="1:6" x14ac:dyDescent="0.3">
      <c r="A42">
        <v>41</v>
      </c>
      <c r="B42">
        <v>-8134.6585649999997</v>
      </c>
      <c r="C42">
        <v>158630.81909999999</v>
      </c>
      <c r="D42">
        <v>2438.4</v>
      </c>
      <c r="E42">
        <v>144.04432</v>
      </c>
      <c r="F42" t="s">
        <v>54</v>
      </c>
    </row>
    <row r="43" spans="1:6" x14ac:dyDescent="0.3">
      <c r="A43">
        <v>42</v>
      </c>
      <c r="B43">
        <v>9678.8269959999998</v>
      </c>
      <c r="C43">
        <v>131014.3208</v>
      </c>
      <c r="D43">
        <v>3352.8</v>
      </c>
      <c r="E43">
        <v>164.62208000000001</v>
      </c>
      <c r="F43" t="s">
        <v>59</v>
      </c>
    </row>
    <row r="44" spans="1:6" x14ac:dyDescent="0.3">
      <c r="A44">
        <v>43</v>
      </c>
      <c r="B44">
        <v>27018.33541</v>
      </c>
      <c r="C44">
        <v>104093.9102</v>
      </c>
      <c r="D44">
        <v>3657.6</v>
      </c>
      <c r="E44">
        <v>174.91095999999999</v>
      </c>
      <c r="F44" t="s">
        <v>60</v>
      </c>
    </row>
    <row r="45" spans="1:6" x14ac:dyDescent="0.3">
      <c r="A45">
        <v>44</v>
      </c>
      <c r="B45">
        <v>39943.560389999999</v>
      </c>
      <c r="C45">
        <v>267632.80550000002</v>
      </c>
      <c r="D45">
        <v>7620</v>
      </c>
      <c r="E45">
        <v>205.77760000000001</v>
      </c>
      <c r="F45" t="s">
        <v>61</v>
      </c>
    </row>
    <row r="46" spans="1:6" x14ac:dyDescent="0.3">
      <c r="A46">
        <v>45</v>
      </c>
      <c r="B46">
        <v>-15173.7772</v>
      </c>
      <c r="C46">
        <v>159391.12109999999</v>
      </c>
      <c r="D46">
        <v>1219.2</v>
      </c>
      <c r="E46">
        <v>118.32212</v>
      </c>
      <c r="F46" t="s">
        <v>62</v>
      </c>
    </row>
    <row r="47" spans="1:6" x14ac:dyDescent="0.3">
      <c r="A47">
        <v>46</v>
      </c>
      <c r="B47">
        <v>-31516.345829999998</v>
      </c>
      <c r="C47">
        <v>151834.4614</v>
      </c>
      <c r="D47">
        <v>1524</v>
      </c>
      <c r="E47">
        <v>128.61099999999999</v>
      </c>
      <c r="F47" t="s">
        <v>63</v>
      </c>
    </row>
    <row r="48" spans="1:6" x14ac:dyDescent="0.3">
      <c r="A48">
        <v>47</v>
      </c>
      <c r="B48">
        <v>-48738.513299999999</v>
      </c>
      <c r="C48">
        <v>-39162.00705</v>
      </c>
      <c r="D48">
        <v>2743.2</v>
      </c>
      <c r="E48">
        <v>154.33320000000001</v>
      </c>
      <c r="F48" t="s">
        <v>64</v>
      </c>
    </row>
    <row r="49" spans="1:6" x14ac:dyDescent="0.3">
      <c r="A49">
        <v>48</v>
      </c>
      <c r="B49">
        <v>-70033.489820000003</v>
      </c>
      <c r="C49">
        <v>133972.47930000001</v>
      </c>
      <c r="D49">
        <v>4267.2</v>
      </c>
      <c r="E49">
        <v>180.05539999999999</v>
      </c>
      <c r="F49" t="s">
        <v>65</v>
      </c>
    </row>
    <row r="50" spans="1:6" x14ac:dyDescent="0.3">
      <c r="A50">
        <v>49</v>
      </c>
      <c r="B50">
        <v>-141123.5632</v>
      </c>
      <c r="C50">
        <v>99023.601269999999</v>
      </c>
      <c r="D50">
        <v>5486.4</v>
      </c>
      <c r="E50">
        <v>190.34428</v>
      </c>
      <c r="F50" t="s">
        <v>66</v>
      </c>
    </row>
    <row r="51" spans="1:6" x14ac:dyDescent="0.3">
      <c r="A51">
        <v>50</v>
      </c>
      <c r="B51">
        <v>-108336.1489</v>
      </c>
      <c r="C51">
        <v>66201.965809999994</v>
      </c>
      <c r="D51">
        <v>5486.4</v>
      </c>
      <c r="E51">
        <v>190.34428</v>
      </c>
      <c r="F51" t="s">
        <v>67</v>
      </c>
    </row>
    <row r="52" spans="1:6" x14ac:dyDescent="0.3">
      <c r="A52">
        <v>51</v>
      </c>
      <c r="B52">
        <v>114194.4157</v>
      </c>
      <c r="C52">
        <v>10671.356159999999</v>
      </c>
      <c r="D52">
        <v>7620</v>
      </c>
      <c r="E52">
        <v>205.77760000000001</v>
      </c>
      <c r="F52" t="s">
        <v>105</v>
      </c>
    </row>
    <row r="53" spans="1:6" x14ac:dyDescent="0.3">
      <c r="A53">
        <v>52</v>
      </c>
      <c r="B53">
        <v>27642.80947</v>
      </c>
      <c r="C53">
        <v>-11706.564909999999</v>
      </c>
      <c r="D53">
        <v>3352.8</v>
      </c>
      <c r="E53">
        <v>164.62208000000001</v>
      </c>
      <c r="F53" t="s">
        <v>107</v>
      </c>
    </row>
    <row r="54" spans="1:6" x14ac:dyDescent="0.3">
      <c r="A54">
        <v>53</v>
      </c>
      <c r="B54">
        <v>-4711.3508080000001</v>
      </c>
      <c r="C54">
        <v>-27486.926169999999</v>
      </c>
      <c r="D54">
        <v>1524</v>
      </c>
      <c r="E54">
        <v>128.61099999999999</v>
      </c>
      <c r="F54" t="s">
        <v>108</v>
      </c>
    </row>
    <row r="55" spans="1:6" x14ac:dyDescent="0.3">
      <c r="A55">
        <v>54</v>
      </c>
      <c r="B55">
        <v>53590.652439999998</v>
      </c>
      <c r="C55">
        <v>148995.24069999999</v>
      </c>
      <c r="D55">
        <v>3352.8</v>
      </c>
      <c r="E55">
        <v>164.62208000000001</v>
      </c>
      <c r="F55" t="s">
        <v>110</v>
      </c>
    </row>
    <row r="56" spans="1:6" x14ac:dyDescent="0.3">
      <c r="A56">
        <v>55</v>
      </c>
      <c r="B56">
        <v>79529.325389999998</v>
      </c>
      <c r="C56">
        <v>120753.1885</v>
      </c>
      <c r="D56">
        <v>4876.8</v>
      </c>
      <c r="E56">
        <v>180.05539999999999</v>
      </c>
      <c r="F56" t="s">
        <v>103</v>
      </c>
    </row>
    <row r="57" spans="1:6" x14ac:dyDescent="0.3">
      <c r="A57">
        <v>56</v>
      </c>
      <c r="B57">
        <v>28758.546279999999</v>
      </c>
      <c r="C57">
        <v>135556.9712</v>
      </c>
      <c r="D57">
        <v>2743.2</v>
      </c>
      <c r="E57">
        <v>154.33320000000001</v>
      </c>
      <c r="F57" t="s">
        <v>100</v>
      </c>
    </row>
    <row r="58" spans="1:6" x14ac:dyDescent="0.3">
      <c r="A58">
        <v>57</v>
      </c>
      <c r="B58">
        <v>29779.331129999999</v>
      </c>
      <c r="C58">
        <v>153889.60509999999</v>
      </c>
      <c r="D58">
        <v>3962.4</v>
      </c>
      <c r="E58">
        <v>156.90541999999999</v>
      </c>
      <c r="F58" t="s">
        <v>101</v>
      </c>
    </row>
    <row r="59" spans="1:6" x14ac:dyDescent="0.3">
      <c r="A59">
        <v>58</v>
      </c>
      <c r="B59">
        <v>-41434.010219999996</v>
      </c>
      <c r="C59">
        <v>-32052.042860000001</v>
      </c>
      <c r="D59">
        <v>1828.8</v>
      </c>
      <c r="E59">
        <v>128.61099999999999</v>
      </c>
      <c r="F59" t="s">
        <v>102</v>
      </c>
    </row>
    <row r="60" spans="1:6" x14ac:dyDescent="0.3">
      <c r="A60">
        <v>59</v>
      </c>
      <c r="B60">
        <v>30727.76208</v>
      </c>
      <c r="C60">
        <v>-47405.06394</v>
      </c>
      <c r="D60">
        <v>3048</v>
      </c>
      <c r="E60">
        <v>159.47764000000001</v>
      </c>
      <c r="F60" t="s">
        <v>112</v>
      </c>
    </row>
    <row r="61" spans="1:6" x14ac:dyDescent="0.3">
      <c r="A61">
        <v>60</v>
      </c>
      <c r="B61">
        <v>-90063.195399999997</v>
      </c>
      <c r="C61">
        <v>145313.94209999999</v>
      </c>
      <c r="D61">
        <v>4876.8</v>
      </c>
      <c r="E61">
        <v>190.34428</v>
      </c>
      <c r="F61" t="s">
        <v>113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624F0-6B46-4ED5-AD73-2F1885D4252A}">
  <dimension ref="A1:W69"/>
  <sheetViews>
    <sheetView workbookViewId="0">
      <selection activeCell="L2" sqref="L2"/>
    </sheetView>
  </sheetViews>
  <sheetFormatPr defaultRowHeight="14.4" x14ac:dyDescent="0.3"/>
  <cols>
    <col min="12" max="12" width="10.21875" style="5" bestFit="1" customWidth="1"/>
    <col min="13" max="13" width="11.5546875" style="5" bestFit="1" customWidth="1"/>
  </cols>
  <sheetData>
    <row r="1" spans="1:22" x14ac:dyDescent="0.3">
      <c r="B1" t="s">
        <v>454</v>
      </c>
      <c r="C1">
        <v>-6</v>
      </c>
      <c r="D1">
        <v>7</v>
      </c>
      <c r="E1">
        <v>0</v>
      </c>
      <c r="F1">
        <v>106</v>
      </c>
      <c r="G1">
        <v>40</v>
      </c>
      <c r="H1">
        <v>30</v>
      </c>
      <c r="L1" s="5">
        <f>C1-(D1/60)-(E1/3600)</f>
        <v>-6.1166666666666663</v>
      </c>
      <c r="M1" s="5">
        <f>F1+(G1/60)+(H1/3600)</f>
        <v>106.67500000000001</v>
      </c>
      <c r="O1">
        <v>-25118.400000000001</v>
      </c>
      <c r="P1">
        <v>-71138.2</v>
      </c>
    </row>
    <row r="2" spans="1:22" x14ac:dyDescent="0.3">
      <c r="A2">
        <v>0</v>
      </c>
      <c r="B2" t="s">
        <v>137</v>
      </c>
      <c r="C2">
        <v>-5</v>
      </c>
      <c r="D2">
        <v>28</v>
      </c>
      <c r="E2">
        <v>24</v>
      </c>
      <c r="F2">
        <v>106</v>
      </c>
      <c r="G2">
        <v>54</v>
      </c>
      <c r="H2">
        <v>6</v>
      </c>
      <c r="I2">
        <v>11000</v>
      </c>
      <c r="J2">
        <v>0</v>
      </c>
      <c r="K2" t="s">
        <v>137</v>
      </c>
      <c r="L2" s="5">
        <f>C2-(D2/60)-(E2/3600)</f>
        <v>-5.4733333333333336</v>
      </c>
      <c r="M2" s="5">
        <f>F2+(G2/60)+(H2/3600)</f>
        <v>106.90166666666667</v>
      </c>
      <c r="N2">
        <f>I2*0.3048</f>
        <v>3352.8</v>
      </c>
    </row>
    <row r="3" spans="1:22" x14ac:dyDescent="0.3">
      <c r="A3">
        <v>1</v>
      </c>
      <c r="B3" t="s">
        <v>44</v>
      </c>
      <c r="C3">
        <v>-6</v>
      </c>
      <c r="D3">
        <v>34</v>
      </c>
      <c r="E3">
        <v>0</v>
      </c>
      <c r="F3">
        <v>107</v>
      </c>
      <c r="G3">
        <v>18</v>
      </c>
      <c r="H3" t="s">
        <v>23</v>
      </c>
      <c r="I3">
        <v>12000</v>
      </c>
      <c r="J3">
        <v>1</v>
      </c>
      <c r="K3" t="s">
        <v>44</v>
      </c>
      <c r="L3" s="5">
        <f>C3-(D3/60)-(E3/3600)</f>
        <v>-6.5666666666666664</v>
      </c>
      <c r="M3" s="5">
        <f>F3+(G3/60)+(H3/3600)</f>
        <v>107.3033611111111</v>
      </c>
      <c r="N3">
        <f t="shared" ref="N3:N39" si="0">I3*0.3048</f>
        <v>3657.6000000000004</v>
      </c>
    </row>
    <row r="4" spans="1:22" x14ac:dyDescent="0.3">
      <c r="A4">
        <v>2</v>
      </c>
      <c r="B4" t="s">
        <v>45</v>
      </c>
      <c r="C4">
        <v>-6</v>
      </c>
      <c r="D4">
        <v>18</v>
      </c>
      <c r="E4" t="s">
        <v>1</v>
      </c>
      <c r="F4">
        <v>107</v>
      </c>
      <c r="G4">
        <v>27</v>
      </c>
      <c r="H4" t="s">
        <v>0</v>
      </c>
      <c r="I4">
        <v>10000</v>
      </c>
      <c r="J4">
        <v>2</v>
      </c>
      <c r="K4" t="s">
        <v>45</v>
      </c>
      <c r="L4" s="5">
        <f>C4+(D4/60)+(E4/3600)</f>
        <v>-5.6868888888888893</v>
      </c>
      <c r="M4" s="5">
        <f t="shared" ref="M4:M42" si="1">F4+(G4/60)+(H4/3600)</f>
        <v>107.45</v>
      </c>
      <c r="N4">
        <f t="shared" si="0"/>
        <v>3048</v>
      </c>
    </row>
    <row r="5" spans="1:22" x14ac:dyDescent="0.3">
      <c r="A5">
        <v>3</v>
      </c>
      <c r="B5" t="s">
        <v>46</v>
      </c>
      <c r="C5">
        <v>-6</v>
      </c>
      <c r="D5">
        <v>5</v>
      </c>
      <c r="E5" t="s">
        <v>2</v>
      </c>
      <c r="F5">
        <v>107</v>
      </c>
      <c r="G5">
        <v>10</v>
      </c>
      <c r="H5" t="s">
        <v>24</v>
      </c>
      <c r="I5">
        <v>5000</v>
      </c>
      <c r="J5">
        <v>3</v>
      </c>
      <c r="K5" t="s">
        <v>46</v>
      </c>
      <c r="L5" s="5">
        <f t="shared" ref="L5:L42" si="2">C5+(D5/60)+(E5/3600)</f>
        <v>-5.9019444444444451</v>
      </c>
      <c r="M5" s="5">
        <f t="shared" si="1"/>
        <v>107.17919444444445</v>
      </c>
      <c r="N5">
        <f t="shared" si="0"/>
        <v>1524</v>
      </c>
    </row>
    <row r="6" spans="1:22" x14ac:dyDescent="0.3">
      <c r="A6">
        <v>4</v>
      </c>
      <c r="B6" t="s">
        <v>47</v>
      </c>
      <c r="C6">
        <v>-5</v>
      </c>
      <c r="D6">
        <v>58</v>
      </c>
      <c r="E6" t="s">
        <v>3</v>
      </c>
      <c r="F6">
        <v>106</v>
      </c>
      <c r="G6">
        <v>49</v>
      </c>
      <c r="H6" t="s">
        <v>25</v>
      </c>
      <c r="I6">
        <v>2500</v>
      </c>
      <c r="J6">
        <v>4</v>
      </c>
      <c r="K6" t="s">
        <v>47</v>
      </c>
      <c r="L6" s="5">
        <f t="shared" si="2"/>
        <v>-4.0260555555555557</v>
      </c>
      <c r="M6" s="5">
        <f t="shared" si="1"/>
        <v>106.81677777777777</v>
      </c>
      <c r="N6">
        <f t="shared" si="0"/>
        <v>762</v>
      </c>
      <c r="Q6">
        <v>0</v>
      </c>
      <c r="R6" t="s">
        <v>137</v>
      </c>
      <c r="S6">
        <v>0</v>
      </c>
      <c r="T6">
        <v>0</v>
      </c>
      <c r="U6">
        <v>3352.6363913441</v>
      </c>
      <c r="V6">
        <v>123.456790123457</v>
      </c>
    </row>
    <row r="7" spans="1:22" x14ac:dyDescent="0.3">
      <c r="A7">
        <v>5</v>
      </c>
      <c r="B7" t="s">
        <v>48</v>
      </c>
      <c r="C7">
        <v>-6</v>
      </c>
      <c r="D7">
        <v>27</v>
      </c>
      <c r="E7" t="s">
        <v>4</v>
      </c>
      <c r="F7">
        <v>108</v>
      </c>
      <c r="G7">
        <v>0</v>
      </c>
      <c r="H7" t="s">
        <v>26</v>
      </c>
      <c r="I7">
        <v>23000</v>
      </c>
      <c r="J7">
        <v>5</v>
      </c>
      <c r="K7" t="s">
        <v>48</v>
      </c>
      <c r="L7" s="5">
        <f t="shared" si="2"/>
        <v>-5.5404722222222222</v>
      </c>
      <c r="M7" s="5">
        <f t="shared" si="1"/>
        <v>108.00930555555556</v>
      </c>
      <c r="N7">
        <f t="shared" si="0"/>
        <v>7010.4000000000005</v>
      </c>
      <c r="Q7">
        <v>1</v>
      </c>
      <c r="R7" t="s">
        <v>130</v>
      </c>
    </row>
    <row r="8" spans="1:22" x14ac:dyDescent="0.3">
      <c r="A8">
        <v>6</v>
      </c>
      <c r="B8" t="s">
        <v>49</v>
      </c>
      <c r="C8">
        <v>-5</v>
      </c>
      <c r="D8">
        <v>17</v>
      </c>
      <c r="E8" t="s">
        <v>5</v>
      </c>
      <c r="F8">
        <v>109</v>
      </c>
      <c r="G8">
        <v>2</v>
      </c>
      <c r="H8" t="s">
        <v>27</v>
      </c>
      <c r="I8" s="1">
        <v>25000</v>
      </c>
      <c r="J8" s="1">
        <v>6</v>
      </c>
      <c r="K8" s="1" t="s">
        <v>49</v>
      </c>
      <c r="L8" s="6">
        <f t="shared" si="2"/>
        <v>-4.7033333333333331</v>
      </c>
      <c r="M8" s="6">
        <f t="shared" si="1"/>
        <v>109.04833333333333</v>
      </c>
      <c r="N8" s="1">
        <f t="shared" si="0"/>
        <v>7620</v>
      </c>
      <c r="Q8">
        <v>2</v>
      </c>
      <c r="R8" t="s">
        <v>131</v>
      </c>
    </row>
    <row r="9" spans="1:22" x14ac:dyDescent="0.3">
      <c r="A9">
        <v>7</v>
      </c>
      <c r="B9" t="s">
        <v>50</v>
      </c>
      <c r="C9">
        <v>-6</v>
      </c>
      <c r="D9">
        <v>41</v>
      </c>
      <c r="E9" t="s">
        <v>6</v>
      </c>
      <c r="F9">
        <v>108</v>
      </c>
      <c r="G9">
        <v>33</v>
      </c>
      <c r="H9" t="s">
        <v>28</v>
      </c>
      <c r="I9" s="1">
        <v>29000</v>
      </c>
      <c r="J9" s="1">
        <v>7</v>
      </c>
      <c r="K9" s="1" t="s">
        <v>50</v>
      </c>
      <c r="L9" s="6">
        <f t="shared" si="2"/>
        <v>-5.3020277777777771</v>
      </c>
      <c r="M9" s="6">
        <f t="shared" si="1"/>
        <v>108.55974999999999</v>
      </c>
      <c r="N9" s="1">
        <f t="shared" si="0"/>
        <v>8839.2000000000007</v>
      </c>
      <c r="Q9">
        <v>3</v>
      </c>
      <c r="R9" t="s">
        <v>132</v>
      </c>
    </row>
    <row r="10" spans="1:22" x14ac:dyDescent="0.3">
      <c r="A10">
        <v>8</v>
      </c>
      <c r="B10" t="s">
        <v>51</v>
      </c>
      <c r="C10">
        <v>-5</v>
      </c>
      <c r="D10">
        <v>19</v>
      </c>
      <c r="E10" t="s">
        <v>7</v>
      </c>
      <c r="F10">
        <v>108</v>
      </c>
      <c r="G10">
        <v>46</v>
      </c>
      <c r="H10" t="s">
        <v>29</v>
      </c>
      <c r="I10" s="1">
        <v>29000</v>
      </c>
      <c r="J10" s="1">
        <v>8</v>
      </c>
      <c r="K10" s="1" t="s">
        <v>51</v>
      </c>
      <c r="L10" s="6">
        <f t="shared" si="2"/>
        <v>-4.6728333333333332</v>
      </c>
      <c r="M10" s="6">
        <f t="shared" si="1"/>
        <v>108.76816666666666</v>
      </c>
      <c r="N10" s="1">
        <f t="shared" si="0"/>
        <v>8839.2000000000007</v>
      </c>
      <c r="Q10">
        <v>4</v>
      </c>
      <c r="R10" t="s">
        <v>133</v>
      </c>
    </row>
    <row r="11" spans="1:22" x14ac:dyDescent="0.3">
      <c r="A11">
        <v>9</v>
      </c>
      <c r="B11" t="s">
        <v>52</v>
      </c>
      <c r="C11">
        <v>-5</v>
      </c>
      <c r="D11">
        <v>25</v>
      </c>
      <c r="E11" t="s">
        <v>8</v>
      </c>
      <c r="F11">
        <v>107</v>
      </c>
      <c r="G11">
        <v>47</v>
      </c>
      <c r="H11" t="s">
        <v>30</v>
      </c>
      <c r="I11" s="2">
        <v>23000</v>
      </c>
      <c r="J11">
        <v>9</v>
      </c>
      <c r="K11" t="s">
        <v>52</v>
      </c>
      <c r="L11" s="5">
        <f t="shared" si="2"/>
        <v>-4.5671111111111111</v>
      </c>
      <c r="M11" s="5">
        <f t="shared" si="1"/>
        <v>107.78874999999999</v>
      </c>
      <c r="N11">
        <f t="shared" si="0"/>
        <v>7010.4000000000005</v>
      </c>
      <c r="Q11">
        <v>5</v>
      </c>
      <c r="R11" t="s">
        <v>134</v>
      </c>
    </row>
    <row r="12" spans="1:22" x14ac:dyDescent="0.3">
      <c r="A12">
        <v>10</v>
      </c>
      <c r="B12" t="s">
        <v>53</v>
      </c>
      <c r="C12">
        <v>-5</v>
      </c>
      <c r="D12">
        <v>43</v>
      </c>
      <c r="E12" t="s">
        <v>9</v>
      </c>
      <c r="F12">
        <v>107</v>
      </c>
      <c r="G12">
        <v>15</v>
      </c>
      <c r="H12" t="s">
        <v>25</v>
      </c>
      <c r="I12" s="4">
        <v>17000</v>
      </c>
      <c r="J12">
        <v>10</v>
      </c>
      <c r="K12" t="s">
        <v>53</v>
      </c>
      <c r="L12" s="5">
        <f t="shared" si="2"/>
        <v>-4.2704444444444443</v>
      </c>
      <c r="M12" s="5">
        <f t="shared" si="1"/>
        <v>107.25011111111111</v>
      </c>
      <c r="N12">
        <f t="shared" si="0"/>
        <v>5181.6000000000004</v>
      </c>
      <c r="Q12">
        <v>6</v>
      </c>
      <c r="R12" t="s">
        <v>58</v>
      </c>
    </row>
    <row r="13" spans="1:22" x14ac:dyDescent="0.3">
      <c r="A13">
        <v>11</v>
      </c>
      <c r="B13" t="s">
        <v>54</v>
      </c>
      <c r="C13">
        <v>-5</v>
      </c>
      <c r="D13">
        <v>57</v>
      </c>
      <c r="E13" t="s">
        <v>10</v>
      </c>
      <c r="F13">
        <v>106</v>
      </c>
      <c r="G13">
        <v>49</v>
      </c>
      <c r="H13" t="s">
        <v>31</v>
      </c>
      <c r="I13" s="4">
        <v>8000</v>
      </c>
      <c r="J13">
        <v>11</v>
      </c>
      <c r="K13" t="s">
        <v>54</v>
      </c>
      <c r="L13" s="5">
        <f t="shared" si="2"/>
        <v>-4.0386666666666668</v>
      </c>
      <c r="M13" s="5">
        <f t="shared" si="1"/>
        <v>106.82844444444444</v>
      </c>
      <c r="N13">
        <f t="shared" si="0"/>
        <v>2438.4</v>
      </c>
      <c r="Q13">
        <v>7</v>
      </c>
      <c r="R13" t="s">
        <v>135</v>
      </c>
    </row>
    <row r="14" spans="1:22" x14ac:dyDescent="0.3">
      <c r="A14">
        <v>12</v>
      </c>
      <c r="B14" t="s">
        <v>55</v>
      </c>
      <c r="C14">
        <v>-5</v>
      </c>
      <c r="D14">
        <v>0</v>
      </c>
      <c r="E14" t="s">
        <v>11</v>
      </c>
      <c r="F14">
        <v>108</v>
      </c>
      <c r="G14">
        <v>24</v>
      </c>
      <c r="H14" t="s">
        <v>32</v>
      </c>
      <c r="I14" s="1">
        <v>29000</v>
      </c>
      <c r="J14">
        <v>12</v>
      </c>
      <c r="K14" t="s">
        <v>55</v>
      </c>
      <c r="L14" s="5">
        <f t="shared" si="2"/>
        <v>-4.9997499999999997</v>
      </c>
      <c r="M14" s="5">
        <f t="shared" si="1"/>
        <v>108.40525000000001</v>
      </c>
      <c r="N14">
        <f t="shared" si="0"/>
        <v>8839.2000000000007</v>
      </c>
      <c r="Q14">
        <v>8</v>
      </c>
      <c r="R14" t="s">
        <v>136</v>
      </c>
    </row>
    <row r="15" spans="1:22" x14ac:dyDescent="0.3">
      <c r="A15">
        <v>13</v>
      </c>
      <c r="B15" t="s">
        <v>56</v>
      </c>
      <c r="C15">
        <v>-4</v>
      </c>
      <c r="D15">
        <v>42</v>
      </c>
      <c r="E15" t="s">
        <v>12</v>
      </c>
      <c r="F15">
        <v>108</v>
      </c>
      <c r="G15">
        <v>48</v>
      </c>
      <c r="H15" t="s">
        <v>33</v>
      </c>
      <c r="I15" s="1">
        <v>29000</v>
      </c>
      <c r="J15">
        <v>13</v>
      </c>
      <c r="K15" t="s">
        <v>56</v>
      </c>
      <c r="L15" s="5">
        <f t="shared" si="2"/>
        <v>-3.2875833333333331</v>
      </c>
      <c r="M15" s="5">
        <f t="shared" si="1"/>
        <v>108.81483333333333</v>
      </c>
      <c r="N15">
        <f t="shared" si="0"/>
        <v>8839.2000000000007</v>
      </c>
      <c r="Q15">
        <v>9</v>
      </c>
      <c r="R15" t="s">
        <v>137</v>
      </c>
    </row>
    <row r="16" spans="1:22" x14ac:dyDescent="0.3">
      <c r="A16">
        <v>14</v>
      </c>
      <c r="B16" t="s">
        <v>57</v>
      </c>
      <c r="C16">
        <v>-4</v>
      </c>
      <c r="D16">
        <v>49</v>
      </c>
      <c r="E16" t="s">
        <v>13</v>
      </c>
      <c r="F16">
        <v>107</v>
      </c>
      <c r="G16">
        <v>57</v>
      </c>
      <c r="H16" t="s">
        <v>34</v>
      </c>
      <c r="I16" s="1">
        <v>29000</v>
      </c>
      <c r="J16">
        <v>14</v>
      </c>
      <c r="K16" t="s">
        <v>57</v>
      </c>
      <c r="L16" s="5">
        <f t="shared" si="2"/>
        <v>-3.1775833333333336</v>
      </c>
      <c r="M16" s="5">
        <f t="shared" si="1"/>
        <v>107.96625</v>
      </c>
      <c r="N16">
        <f t="shared" si="0"/>
        <v>8839.2000000000007</v>
      </c>
      <c r="Q16">
        <v>10</v>
      </c>
      <c r="R16" t="s">
        <v>144</v>
      </c>
    </row>
    <row r="17" spans="1:18" x14ac:dyDescent="0.3">
      <c r="A17">
        <v>15</v>
      </c>
      <c r="B17" t="s">
        <v>58</v>
      </c>
      <c r="C17">
        <v>-4</v>
      </c>
      <c r="D17">
        <v>8</v>
      </c>
      <c r="E17" t="s">
        <v>0</v>
      </c>
      <c r="F17">
        <v>108</v>
      </c>
      <c r="G17">
        <v>10</v>
      </c>
      <c r="H17" t="s">
        <v>0</v>
      </c>
      <c r="I17" s="1">
        <v>29000</v>
      </c>
      <c r="J17">
        <v>15</v>
      </c>
      <c r="K17" t="s">
        <v>58</v>
      </c>
      <c r="L17" s="5">
        <f t="shared" si="2"/>
        <v>-3.8666666666666667</v>
      </c>
      <c r="M17" s="5">
        <f t="shared" si="1"/>
        <v>108.16666666666667</v>
      </c>
      <c r="N17">
        <f t="shared" si="0"/>
        <v>8839.2000000000007</v>
      </c>
      <c r="Q17">
        <v>11</v>
      </c>
      <c r="R17" t="s">
        <v>145</v>
      </c>
    </row>
    <row r="18" spans="1:18" x14ac:dyDescent="0.3">
      <c r="A18">
        <v>16</v>
      </c>
      <c r="B18" t="s">
        <v>59</v>
      </c>
      <c r="C18">
        <v>-5</v>
      </c>
      <c r="D18">
        <v>42</v>
      </c>
      <c r="E18" t="s">
        <v>14</v>
      </c>
      <c r="F18">
        <v>106</v>
      </c>
      <c r="G18">
        <v>59</v>
      </c>
      <c r="H18" t="s">
        <v>35</v>
      </c>
      <c r="I18" s="3">
        <v>11000</v>
      </c>
      <c r="J18">
        <v>16</v>
      </c>
      <c r="K18" t="s">
        <v>59</v>
      </c>
      <c r="L18" s="5">
        <f t="shared" si="2"/>
        <v>-4.2884722222222225</v>
      </c>
      <c r="M18" s="5">
        <f t="shared" si="1"/>
        <v>106.98888888888889</v>
      </c>
      <c r="N18">
        <f t="shared" si="0"/>
        <v>3352.8</v>
      </c>
      <c r="Q18">
        <v>12</v>
      </c>
      <c r="R18" t="s">
        <v>146</v>
      </c>
    </row>
    <row r="19" spans="1:18" x14ac:dyDescent="0.3">
      <c r="A19">
        <v>17</v>
      </c>
      <c r="B19" t="s">
        <v>60</v>
      </c>
      <c r="C19">
        <v>-5</v>
      </c>
      <c r="D19">
        <v>28</v>
      </c>
      <c r="E19" t="s">
        <v>15</v>
      </c>
      <c r="F19">
        <v>107</v>
      </c>
      <c r="G19">
        <v>8</v>
      </c>
      <c r="H19" t="s">
        <v>36</v>
      </c>
      <c r="I19" s="3">
        <v>12000</v>
      </c>
      <c r="J19">
        <v>17</v>
      </c>
      <c r="K19" t="s">
        <v>60</v>
      </c>
      <c r="L19" s="5">
        <f t="shared" si="2"/>
        <v>-4.5319166666666666</v>
      </c>
      <c r="M19" s="5">
        <f t="shared" si="1"/>
        <v>107.14516666666667</v>
      </c>
      <c r="N19">
        <f t="shared" si="0"/>
        <v>3657.6000000000004</v>
      </c>
      <c r="Q19">
        <v>13</v>
      </c>
      <c r="R19" t="s">
        <v>147</v>
      </c>
    </row>
    <row r="20" spans="1:18" x14ac:dyDescent="0.3">
      <c r="A20">
        <v>18</v>
      </c>
      <c r="B20" t="s">
        <v>61</v>
      </c>
      <c r="C20">
        <v>-4</v>
      </c>
      <c r="D20">
        <v>56</v>
      </c>
      <c r="E20" t="s">
        <v>16</v>
      </c>
      <c r="F20">
        <v>107</v>
      </c>
      <c r="G20">
        <v>15</v>
      </c>
      <c r="H20" t="s">
        <v>37</v>
      </c>
      <c r="I20" s="3">
        <v>25000</v>
      </c>
      <c r="J20">
        <v>18</v>
      </c>
      <c r="K20" t="s">
        <v>61</v>
      </c>
      <c r="L20" s="5">
        <f t="shared" si="2"/>
        <v>-3.0522499999999999</v>
      </c>
      <c r="M20" s="5">
        <f t="shared" si="1"/>
        <v>107.26102777777778</v>
      </c>
      <c r="N20">
        <f t="shared" si="0"/>
        <v>7620</v>
      </c>
      <c r="Q20">
        <v>14</v>
      </c>
      <c r="R20" t="s">
        <v>148</v>
      </c>
    </row>
    <row r="21" spans="1:18" x14ac:dyDescent="0.3">
      <c r="A21">
        <v>19</v>
      </c>
      <c r="B21" t="s">
        <v>62</v>
      </c>
      <c r="C21">
        <v>-5</v>
      </c>
      <c r="D21">
        <v>58</v>
      </c>
      <c r="E21" t="s">
        <v>17</v>
      </c>
      <c r="F21">
        <v>106</v>
      </c>
      <c r="G21">
        <v>45</v>
      </c>
      <c r="H21" t="s">
        <v>38</v>
      </c>
      <c r="I21" s="3">
        <v>4000</v>
      </c>
      <c r="J21">
        <v>19</v>
      </c>
      <c r="K21" t="s">
        <v>62</v>
      </c>
      <c r="L21" s="5">
        <f t="shared" si="2"/>
        <v>-4.0317777777777772</v>
      </c>
      <c r="M21" s="5">
        <f t="shared" si="1"/>
        <v>106.76505555555555</v>
      </c>
      <c r="N21">
        <f t="shared" si="0"/>
        <v>1219.2</v>
      </c>
      <c r="Q21">
        <v>15</v>
      </c>
      <c r="R21" t="s">
        <v>149</v>
      </c>
    </row>
    <row r="22" spans="1:18" x14ac:dyDescent="0.3">
      <c r="A22">
        <v>20</v>
      </c>
      <c r="B22" t="s">
        <v>63</v>
      </c>
      <c r="C22">
        <v>-5</v>
      </c>
      <c r="D22">
        <v>53</v>
      </c>
      <c r="E22" t="s">
        <v>18</v>
      </c>
      <c r="F22">
        <v>106</v>
      </c>
      <c r="G22">
        <v>37</v>
      </c>
      <c r="H22" t="s">
        <v>39</v>
      </c>
      <c r="I22" s="3">
        <v>5000</v>
      </c>
      <c r="J22">
        <v>20</v>
      </c>
      <c r="K22" t="s">
        <v>63</v>
      </c>
      <c r="L22" s="5">
        <f t="shared" si="2"/>
        <v>-4.100083333333334</v>
      </c>
      <c r="M22" s="5">
        <f t="shared" si="1"/>
        <v>106.61786111111111</v>
      </c>
      <c r="N22">
        <f t="shared" si="0"/>
        <v>1524</v>
      </c>
      <c r="Q22">
        <v>16</v>
      </c>
      <c r="R22" t="s">
        <v>138</v>
      </c>
    </row>
    <row r="23" spans="1:18" x14ac:dyDescent="0.3">
      <c r="A23">
        <v>21</v>
      </c>
      <c r="B23" t="s">
        <v>64</v>
      </c>
      <c r="C23">
        <v>-5</v>
      </c>
      <c r="D23">
        <v>49</v>
      </c>
      <c r="E23" t="s">
        <v>19</v>
      </c>
      <c r="F23">
        <v>106</v>
      </c>
      <c r="G23">
        <v>27</v>
      </c>
      <c r="H23" t="s">
        <v>40</v>
      </c>
      <c r="I23" s="3">
        <v>9000</v>
      </c>
      <c r="J23">
        <v>21</v>
      </c>
      <c r="K23" t="s">
        <v>64</v>
      </c>
      <c r="L23" s="5">
        <f>C23-(D23/60)-(E23/3600)</f>
        <v>-5.8273055555555553</v>
      </c>
      <c r="M23" s="5">
        <f t="shared" si="1"/>
        <v>106.46161111111111</v>
      </c>
      <c r="N23">
        <f t="shared" si="0"/>
        <v>2743.2000000000003</v>
      </c>
      <c r="Q23">
        <v>17</v>
      </c>
      <c r="R23" t="s">
        <v>139</v>
      </c>
    </row>
    <row r="24" spans="1:18" x14ac:dyDescent="0.3">
      <c r="A24">
        <v>22</v>
      </c>
      <c r="B24" t="s">
        <v>65</v>
      </c>
      <c r="C24">
        <v>-5</v>
      </c>
      <c r="D24">
        <v>44</v>
      </c>
      <c r="E24" t="s">
        <v>20</v>
      </c>
      <c r="F24">
        <v>106</v>
      </c>
      <c r="G24">
        <v>16</v>
      </c>
      <c r="H24" t="s">
        <v>41</v>
      </c>
      <c r="I24" s="3">
        <v>14000</v>
      </c>
      <c r="J24">
        <v>22</v>
      </c>
      <c r="K24" t="s">
        <v>65</v>
      </c>
      <c r="L24" s="5">
        <f t="shared" si="2"/>
        <v>-4.2613888888888889</v>
      </c>
      <c r="M24" s="5">
        <f t="shared" si="1"/>
        <v>106.27083333333333</v>
      </c>
      <c r="N24">
        <f t="shared" si="0"/>
        <v>4267.2</v>
      </c>
      <c r="Q24">
        <v>18</v>
      </c>
      <c r="R24" t="s">
        <v>50</v>
      </c>
    </row>
    <row r="25" spans="1:18" x14ac:dyDescent="0.3">
      <c r="A25">
        <v>23</v>
      </c>
      <c r="B25" t="s">
        <v>66</v>
      </c>
      <c r="C25">
        <v>-5</v>
      </c>
      <c r="D25">
        <v>25</v>
      </c>
      <c r="E25" t="s">
        <v>21</v>
      </c>
      <c r="F25">
        <v>105</v>
      </c>
      <c r="G25">
        <v>37</v>
      </c>
      <c r="H25" t="s">
        <v>42</v>
      </c>
      <c r="I25" s="3">
        <v>18000</v>
      </c>
      <c r="J25">
        <v>23</v>
      </c>
      <c r="K25" t="s">
        <v>66</v>
      </c>
      <c r="L25" s="5">
        <f t="shared" si="2"/>
        <v>-4.5764722222222218</v>
      </c>
      <c r="M25" s="5">
        <f t="shared" si="1"/>
        <v>105.62983333333332</v>
      </c>
      <c r="N25">
        <f t="shared" si="0"/>
        <v>5486.4000000000005</v>
      </c>
      <c r="Q25">
        <v>19</v>
      </c>
      <c r="R25" t="s">
        <v>140</v>
      </c>
    </row>
    <row r="26" spans="1:18" x14ac:dyDescent="0.3">
      <c r="A26">
        <v>24</v>
      </c>
      <c r="B26" t="s">
        <v>67</v>
      </c>
      <c r="C26">
        <v>-5</v>
      </c>
      <c r="D26">
        <v>7</v>
      </c>
      <c r="E26" t="s">
        <v>22</v>
      </c>
      <c r="F26">
        <v>105</v>
      </c>
      <c r="G26">
        <v>55</v>
      </c>
      <c r="H26" t="s">
        <v>43</v>
      </c>
      <c r="I26" s="3">
        <v>18000</v>
      </c>
      <c r="J26">
        <v>24</v>
      </c>
      <c r="K26" t="s">
        <v>67</v>
      </c>
      <c r="L26" s="5">
        <f t="shared" si="2"/>
        <v>-4.8738611111111112</v>
      </c>
      <c r="M26" s="5">
        <f t="shared" si="1"/>
        <v>105.92494444444445</v>
      </c>
      <c r="N26">
        <f t="shared" si="0"/>
        <v>5486.4000000000005</v>
      </c>
      <c r="Q26">
        <v>20</v>
      </c>
      <c r="R26" t="s">
        <v>56</v>
      </c>
    </row>
    <row r="27" spans="1:18" x14ac:dyDescent="0.3">
      <c r="A27">
        <v>25</v>
      </c>
      <c r="B27" t="s">
        <v>105</v>
      </c>
      <c r="C27">
        <v>-6</v>
      </c>
      <c r="D27">
        <v>37</v>
      </c>
      <c r="E27" t="s">
        <v>114</v>
      </c>
      <c r="F27">
        <v>107</v>
      </c>
      <c r="G27">
        <v>55</v>
      </c>
      <c r="H27" t="s">
        <v>115</v>
      </c>
      <c r="I27" s="3">
        <v>25000</v>
      </c>
      <c r="J27">
        <v>25</v>
      </c>
      <c r="K27" t="s">
        <v>105</v>
      </c>
      <c r="L27" s="5">
        <f t="shared" si="2"/>
        <v>-5.3759444444444444</v>
      </c>
      <c r="M27" s="5">
        <f t="shared" si="1"/>
        <v>107.93208333333334</v>
      </c>
      <c r="N27">
        <f t="shared" si="0"/>
        <v>7620</v>
      </c>
      <c r="Q27">
        <v>21</v>
      </c>
      <c r="R27" t="s">
        <v>140</v>
      </c>
    </row>
    <row r="28" spans="1:18" x14ac:dyDescent="0.3">
      <c r="A28">
        <v>26</v>
      </c>
      <c r="B28" t="s">
        <v>107</v>
      </c>
      <c r="C28">
        <v>-6</v>
      </c>
      <c r="D28">
        <v>25</v>
      </c>
      <c r="E28" t="s">
        <v>116</v>
      </c>
      <c r="F28">
        <v>107</v>
      </c>
      <c r="G28">
        <v>9</v>
      </c>
      <c r="H28" t="s">
        <v>39</v>
      </c>
      <c r="I28" s="3">
        <v>11000</v>
      </c>
      <c r="J28">
        <v>26</v>
      </c>
      <c r="K28" t="s">
        <v>107</v>
      </c>
      <c r="L28" s="5">
        <f t="shared" si="2"/>
        <v>-5.5791388888888882</v>
      </c>
      <c r="M28" s="5">
        <f t="shared" si="1"/>
        <v>107.15119444444446</v>
      </c>
      <c r="N28">
        <f t="shared" si="0"/>
        <v>3352.8</v>
      </c>
      <c r="Q28">
        <v>22</v>
      </c>
      <c r="R28" t="s">
        <v>141</v>
      </c>
    </row>
    <row r="29" spans="1:18" x14ac:dyDescent="0.3">
      <c r="A29">
        <v>27</v>
      </c>
      <c r="B29" t="s">
        <v>108</v>
      </c>
      <c r="C29">
        <v>-6</v>
      </c>
      <c r="D29">
        <v>16</v>
      </c>
      <c r="E29" t="s">
        <v>117</v>
      </c>
      <c r="F29">
        <v>106</v>
      </c>
      <c r="G29">
        <v>51</v>
      </c>
      <c r="H29" t="s">
        <v>118</v>
      </c>
      <c r="I29" s="3">
        <v>5000</v>
      </c>
      <c r="J29">
        <v>27</v>
      </c>
      <c r="K29" t="s">
        <v>108</v>
      </c>
      <c r="L29" s="5">
        <f t="shared" si="2"/>
        <v>-5.7218888888888886</v>
      </c>
      <c r="M29" s="5">
        <f t="shared" si="1"/>
        <v>106.85916666666667</v>
      </c>
      <c r="N29">
        <f t="shared" si="0"/>
        <v>1524</v>
      </c>
      <c r="Q29">
        <v>23</v>
      </c>
      <c r="R29" t="s">
        <v>142</v>
      </c>
    </row>
    <row r="30" spans="1:18" x14ac:dyDescent="0.3">
      <c r="A30">
        <v>28</v>
      </c>
      <c r="B30" t="s">
        <v>110</v>
      </c>
      <c r="C30">
        <v>-5</v>
      </c>
      <c r="D30">
        <v>52</v>
      </c>
      <c r="E30" t="s">
        <v>119</v>
      </c>
      <c r="F30">
        <v>107</v>
      </c>
      <c r="G30">
        <v>23</v>
      </c>
      <c r="H30" t="s">
        <v>120</v>
      </c>
      <c r="I30" s="3">
        <v>11000</v>
      </c>
      <c r="J30">
        <v>28</v>
      </c>
      <c r="K30" t="s">
        <v>110</v>
      </c>
      <c r="L30" s="5">
        <f t="shared" si="2"/>
        <v>-4.1256388888888882</v>
      </c>
      <c r="M30" s="5">
        <f t="shared" si="1"/>
        <v>107.38436111111112</v>
      </c>
      <c r="N30">
        <f t="shared" si="0"/>
        <v>3352.8</v>
      </c>
      <c r="Q30">
        <v>24</v>
      </c>
      <c r="R30" t="s">
        <v>143</v>
      </c>
    </row>
    <row r="31" spans="1:18" x14ac:dyDescent="0.3">
      <c r="A31">
        <v>29</v>
      </c>
      <c r="B31" t="s">
        <v>103</v>
      </c>
      <c r="C31">
        <v>-5</v>
      </c>
      <c r="D31">
        <v>37</v>
      </c>
      <c r="E31" t="s">
        <v>121</v>
      </c>
      <c r="F31">
        <v>107</v>
      </c>
      <c r="G31">
        <v>37</v>
      </c>
      <c r="H31" t="s">
        <v>17</v>
      </c>
      <c r="I31" s="3">
        <v>16000</v>
      </c>
      <c r="J31">
        <v>29</v>
      </c>
      <c r="K31" t="s">
        <v>103</v>
      </c>
      <c r="L31" s="5">
        <f t="shared" si="2"/>
        <v>-4.3808611111111109</v>
      </c>
      <c r="M31" s="5">
        <f t="shared" si="1"/>
        <v>107.61822222222222</v>
      </c>
      <c r="N31">
        <f t="shared" si="0"/>
        <v>4876.8</v>
      </c>
      <c r="Q31">
        <v>25</v>
      </c>
      <c r="R31" t="s">
        <v>150</v>
      </c>
    </row>
    <row r="32" spans="1:18" x14ac:dyDescent="0.3">
      <c r="A32">
        <v>30</v>
      </c>
      <c r="B32" t="s">
        <v>82</v>
      </c>
      <c r="C32">
        <v>-5</v>
      </c>
      <c r="D32">
        <v>0</v>
      </c>
      <c r="E32" t="s">
        <v>11</v>
      </c>
      <c r="F32">
        <v>108</v>
      </c>
      <c r="G32">
        <v>24</v>
      </c>
      <c r="H32" t="s">
        <v>32</v>
      </c>
      <c r="I32" s="1">
        <v>29000</v>
      </c>
      <c r="J32">
        <v>30</v>
      </c>
      <c r="K32" t="s">
        <v>82</v>
      </c>
      <c r="L32" s="5">
        <f t="shared" si="2"/>
        <v>-4.9997499999999997</v>
      </c>
      <c r="M32" s="5">
        <f t="shared" si="1"/>
        <v>108.40525000000001</v>
      </c>
      <c r="N32">
        <f>I32*0.3048</f>
        <v>8839.2000000000007</v>
      </c>
      <c r="Q32">
        <v>26</v>
      </c>
      <c r="R32" t="s">
        <v>151</v>
      </c>
    </row>
    <row r="33" spans="1:23" x14ac:dyDescent="0.3">
      <c r="A33">
        <v>31</v>
      </c>
      <c r="B33" t="s">
        <v>100</v>
      </c>
      <c r="C33">
        <v>-5</v>
      </c>
      <c r="D33">
        <v>45</v>
      </c>
      <c r="E33" t="s">
        <v>122</v>
      </c>
      <c r="F33">
        <v>107</v>
      </c>
      <c r="G33">
        <v>9</v>
      </c>
      <c r="H33" t="s">
        <v>123</v>
      </c>
      <c r="I33" s="3">
        <v>9000</v>
      </c>
      <c r="J33">
        <v>31</v>
      </c>
      <c r="K33" t="s">
        <v>100</v>
      </c>
      <c r="L33" s="5">
        <f t="shared" si="2"/>
        <v>-4.2473333333333336</v>
      </c>
      <c r="M33" s="5">
        <f t="shared" si="1"/>
        <v>107.16075000000001</v>
      </c>
      <c r="N33">
        <f t="shared" si="0"/>
        <v>2743.2000000000003</v>
      </c>
      <c r="Q33">
        <v>27</v>
      </c>
      <c r="R33" t="s">
        <v>152</v>
      </c>
    </row>
    <row r="34" spans="1:23" x14ac:dyDescent="0.3">
      <c r="A34">
        <v>32</v>
      </c>
      <c r="B34" t="s">
        <v>101</v>
      </c>
      <c r="C34">
        <v>-5</v>
      </c>
      <c r="D34">
        <v>55</v>
      </c>
      <c r="E34" t="s">
        <v>124</v>
      </c>
      <c r="F34">
        <v>107</v>
      </c>
      <c r="G34">
        <v>10</v>
      </c>
      <c r="H34" t="s">
        <v>125</v>
      </c>
      <c r="I34" s="3">
        <v>13000</v>
      </c>
      <c r="J34">
        <v>32</v>
      </c>
      <c r="K34" t="s">
        <v>101</v>
      </c>
      <c r="L34" s="5">
        <f t="shared" si="2"/>
        <v>-4.0815000000000001</v>
      </c>
      <c r="M34" s="5">
        <f t="shared" si="1"/>
        <v>107.16988888888889</v>
      </c>
      <c r="N34">
        <f t="shared" si="0"/>
        <v>3962.4</v>
      </c>
      <c r="Q34">
        <v>28</v>
      </c>
      <c r="R34" t="s">
        <v>153</v>
      </c>
    </row>
    <row r="35" spans="1:23" x14ac:dyDescent="0.3">
      <c r="A35">
        <v>33</v>
      </c>
      <c r="B35" t="s">
        <v>102</v>
      </c>
      <c r="C35">
        <v>-6</v>
      </c>
      <c r="D35">
        <v>14</v>
      </c>
      <c r="E35" t="s">
        <v>126</v>
      </c>
      <c r="F35">
        <v>106</v>
      </c>
      <c r="G35">
        <v>31</v>
      </c>
      <c r="H35" t="s">
        <v>127</v>
      </c>
      <c r="I35" s="3">
        <v>6000</v>
      </c>
      <c r="J35">
        <v>33</v>
      </c>
      <c r="K35" t="s">
        <v>102</v>
      </c>
      <c r="L35" s="5">
        <f t="shared" si="2"/>
        <v>-5.7630555555555558</v>
      </c>
      <c r="M35" s="5">
        <f t="shared" si="1"/>
        <v>106.52761111111111</v>
      </c>
      <c r="N35">
        <f t="shared" si="0"/>
        <v>1828.8000000000002</v>
      </c>
      <c r="Q35">
        <v>29</v>
      </c>
      <c r="R35" t="s">
        <v>154</v>
      </c>
    </row>
    <row r="36" spans="1:23" x14ac:dyDescent="0.3">
      <c r="A36">
        <v>34</v>
      </c>
      <c r="B36" t="s">
        <v>112</v>
      </c>
      <c r="C36">
        <v>-6</v>
      </c>
      <c r="D36">
        <v>5</v>
      </c>
      <c r="E36" t="s">
        <v>2</v>
      </c>
      <c r="F36">
        <v>107</v>
      </c>
      <c r="G36">
        <v>10</v>
      </c>
      <c r="H36" t="s">
        <v>24</v>
      </c>
      <c r="I36" s="3">
        <v>10000</v>
      </c>
      <c r="J36">
        <v>34</v>
      </c>
      <c r="K36" t="s">
        <v>112</v>
      </c>
      <c r="L36" s="5">
        <f t="shared" si="2"/>
        <v>-5.9019444444444451</v>
      </c>
      <c r="M36" s="5">
        <f t="shared" si="1"/>
        <v>107.17919444444445</v>
      </c>
      <c r="N36">
        <f t="shared" si="0"/>
        <v>3048</v>
      </c>
      <c r="Q36">
        <v>30</v>
      </c>
      <c r="R36" t="s">
        <v>155</v>
      </c>
    </row>
    <row r="37" spans="1:23" x14ac:dyDescent="0.3">
      <c r="A37">
        <v>35</v>
      </c>
      <c r="B37" t="s">
        <v>113</v>
      </c>
      <c r="C37">
        <v>-5</v>
      </c>
      <c r="D37">
        <v>50</v>
      </c>
      <c r="E37" t="s">
        <v>128</v>
      </c>
      <c r="F37">
        <v>106</v>
      </c>
      <c r="G37">
        <v>5</v>
      </c>
      <c r="H37" t="s">
        <v>129</v>
      </c>
      <c r="I37" s="3">
        <v>16000</v>
      </c>
      <c r="J37">
        <v>35</v>
      </c>
      <c r="K37" t="s">
        <v>113</v>
      </c>
      <c r="L37" s="5">
        <f t="shared" si="2"/>
        <v>-4.1585833333333335</v>
      </c>
      <c r="M37" s="5">
        <f t="shared" si="1"/>
        <v>106.09049999999999</v>
      </c>
      <c r="N37">
        <f t="shared" si="0"/>
        <v>4876.8</v>
      </c>
      <c r="Q37">
        <v>31</v>
      </c>
      <c r="R37" t="s">
        <v>156</v>
      </c>
    </row>
    <row r="38" spans="1:23" x14ac:dyDescent="0.3">
      <c r="B38" t="s">
        <v>230</v>
      </c>
      <c r="C38">
        <v>8</v>
      </c>
      <c r="D38">
        <v>3</v>
      </c>
      <c r="E38">
        <v>43.8</v>
      </c>
      <c r="F38">
        <v>108</v>
      </c>
      <c r="G38">
        <v>16</v>
      </c>
      <c r="H38">
        <v>9.4</v>
      </c>
      <c r="L38" s="5">
        <f t="shared" si="2"/>
        <v>8.062166666666668</v>
      </c>
      <c r="M38" s="5">
        <f t="shared" si="1"/>
        <v>108.26927777777777</v>
      </c>
      <c r="N38">
        <f t="shared" si="0"/>
        <v>0</v>
      </c>
      <c r="W38">
        <v>180</v>
      </c>
    </row>
    <row r="39" spans="1:23" x14ac:dyDescent="0.3">
      <c r="B39" t="s">
        <v>161</v>
      </c>
      <c r="C39">
        <v>6</v>
      </c>
      <c r="D39">
        <v>8</v>
      </c>
      <c r="E39">
        <v>33.21</v>
      </c>
      <c r="F39">
        <v>106</v>
      </c>
      <c r="G39">
        <v>38</v>
      </c>
      <c r="H39">
        <v>37.18</v>
      </c>
      <c r="L39" s="5">
        <f>C39+(D39/60)+(E39/3600)</f>
        <v>6.1425583333333336</v>
      </c>
      <c r="M39" s="5">
        <f t="shared" si="1"/>
        <v>106.64366111111111</v>
      </c>
      <c r="N39">
        <f t="shared" si="0"/>
        <v>0</v>
      </c>
      <c r="W39">
        <v>180</v>
      </c>
    </row>
    <row r="40" spans="1:23" x14ac:dyDescent="0.3">
      <c r="B40" t="s">
        <v>160</v>
      </c>
      <c r="C40">
        <v>6</v>
      </c>
      <c r="D40">
        <v>7</v>
      </c>
      <c r="E40">
        <v>15.66</v>
      </c>
      <c r="F40">
        <v>106</v>
      </c>
      <c r="G40">
        <v>38</v>
      </c>
      <c r="H40">
        <v>19.77</v>
      </c>
      <c r="L40" s="5">
        <f>C40+(D40/60)+(E40/3600)</f>
        <v>6.1210166666666659</v>
      </c>
      <c r="M40" s="5">
        <f t="shared" si="1"/>
        <v>106.63882500000001</v>
      </c>
      <c r="Q40">
        <v>1</v>
      </c>
      <c r="R40" t="s">
        <v>157</v>
      </c>
      <c r="S40">
        <v>-25749.200000000001</v>
      </c>
      <c r="T40">
        <v>-70396.5</v>
      </c>
      <c r="U40">
        <v>0</v>
      </c>
      <c r="V40">
        <f>W38*0.514444</f>
        <v>92.599919999999997</v>
      </c>
    </row>
    <row r="41" spans="1:23" x14ac:dyDescent="0.3">
      <c r="B41" t="s">
        <v>226</v>
      </c>
      <c r="C41">
        <v>5</v>
      </c>
      <c r="D41">
        <v>57</v>
      </c>
      <c r="E41">
        <v>44.5</v>
      </c>
      <c r="F41">
        <v>108</v>
      </c>
      <c r="G41">
        <v>28</v>
      </c>
      <c r="H41">
        <v>40.200000000000003</v>
      </c>
      <c r="L41" s="5">
        <f t="shared" si="2"/>
        <v>5.962361111111111</v>
      </c>
      <c r="M41" s="5">
        <f t="shared" si="1"/>
        <v>108.47783333333334</v>
      </c>
      <c r="Q41">
        <v>2</v>
      </c>
      <c r="R41" t="s">
        <v>158</v>
      </c>
      <c r="S41">
        <v>-25455.596140000001</v>
      </c>
      <c r="T41">
        <v>-72990.848180000001</v>
      </c>
      <c r="U41">
        <v>0</v>
      </c>
      <c r="V41">
        <f>W39*0.514444</f>
        <v>92.599919999999997</v>
      </c>
    </row>
    <row r="42" spans="1:23" x14ac:dyDescent="0.3">
      <c r="B42" t="s">
        <v>102</v>
      </c>
      <c r="C42">
        <v>6</v>
      </c>
      <c r="D42">
        <v>14</v>
      </c>
      <c r="E42">
        <v>13</v>
      </c>
      <c r="F42">
        <v>106</v>
      </c>
      <c r="G42">
        <v>31</v>
      </c>
      <c r="H42">
        <v>39.4</v>
      </c>
      <c r="L42" s="5">
        <f t="shared" si="2"/>
        <v>6.2369444444444442</v>
      </c>
      <c r="M42" s="5">
        <f t="shared" si="1"/>
        <v>106.52761111111111</v>
      </c>
    </row>
    <row r="43" spans="1:23" x14ac:dyDescent="0.3">
      <c r="K43" t="s">
        <v>44</v>
      </c>
      <c r="L43" s="5">
        <v>-6.5666666666666664</v>
      </c>
      <c r="M43" s="5">
        <v>107.3033611111111</v>
      </c>
      <c r="N43">
        <v>3657.6000000000004</v>
      </c>
      <c r="O43">
        <v>340</v>
      </c>
      <c r="Q43">
        <v>3</v>
      </c>
      <c r="R43" t="s">
        <v>44</v>
      </c>
      <c r="S43">
        <v>44420.950567172797</v>
      </c>
      <c r="T43">
        <v>-120915.81338285199</v>
      </c>
      <c r="U43">
        <v>3657.6000000000004</v>
      </c>
      <c r="V43">
        <f>O43*0.514444</f>
        <v>174.91096000000002</v>
      </c>
    </row>
    <row r="44" spans="1:23" x14ac:dyDescent="0.3">
      <c r="K44" t="s">
        <v>45</v>
      </c>
      <c r="L44" s="5">
        <v>-5.6868888888888893</v>
      </c>
      <c r="M44" s="5">
        <v>107.45</v>
      </c>
      <c r="N44">
        <v>3048</v>
      </c>
      <c r="O44">
        <v>300</v>
      </c>
      <c r="Q44">
        <v>4</v>
      </c>
      <c r="R44" t="s">
        <v>45</v>
      </c>
      <c r="S44">
        <v>60737.141091716599</v>
      </c>
      <c r="T44">
        <v>-23644.027176068001</v>
      </c>
      <c r="U44">
        <v>3048</v>
      </c>
      <c r="V44">
        <f t="shared" ref="V44:V69" si="3">O44*0.514444</f>
        <v>154.33320000000001</v>
      </c>
    </row>
    <row r="45" spans="1:23" x14ac:dyDescent="0.3">
      <c r="K45" t="s">
        <v>46</v>
      </c>
      <c r="L45" s="5">
        <v>-5.9019444444444451</v>
      </c>
      <c r="M45" s="5">
        <v>107.17919444444445</v>
      </c>
      <c r="N45">
        <v>1524</v>
      </c>
      <c r="O45">
        <v>240</v>
      </c>
      <c r="Q45">
        <v>5</v>
      </c>
      <c r="R45" t="s">
        <v>46</v>
      </c>
      <c r="S45">
        <v>30727.7620843728</v>
      </c>
      <c r="T45">
        <v>-47405.063943886897</v>
      </c>
      <c r="U45">
        <v>1524</v>
      </c>
      <c r="V45">
        <f>O45*0.514444</f>
        <v>123.46656</v>
      </c>
    </row>
    <row r="46" spans="1:23" x14ac:dyDescent="0.3">
      <c r="K46" t="s">
        <v>47</v>
      </c>
      <c r="L46" s="5">
        <v>-4.0260555555555557</v>
      </c>
      <c r="M46" s="5">
        <v>106.81677777777777</v>
      </c>
      <c r="N46">
        <v>762</v>
      </c>
      <c r="O46">
        <v>240</v>
      </c>
      <c r="Q46">
        <v>6</v>
      </c>
      <c r="R46" t="s">
        <v>47</v>
      </c>
      <c r="S46">
        <v>-9430.3191069896693</v>
      </c>
      <c r="T46">
        <v>160024.74122661399</v>
      </c>
      <c r="U46">
        <v>762</v>
      </c>
      <c r="V46">
        <f t="shared" si="3"/>
        <v>123.46656</v>
      </c>
    </row>
    <row r="47" spans="1:23" x14ac:dyDescent="0.3">
      <c r="K47" t="s">
        <v>48</v>
      </c>
      <c r="L47" s="5">
        <v>-5.5404722222222222</v>
      </c>
      <c r="M47" s="5">
        <v>108.00930555555556</v>
      </c>
      <c r="N47">
        <v>7010.4000000000005</v>
      </c>
      <c r="O47">
        <v>380</v>
      </c>
      <c r="Q47">
        <v>7</v>
      </c>
      <c r="R47" t="s">
        <v>48</v>
      </c>
      <c r="S47">
        <v>122718.25879509099</v>
      </c>
      <c r="T47">
        <v>-7538.02941135327</v>
      </c>
      <c r="U47">
        <v>7010.4000000000005</v>
      </c>
      <c r="V47">
        <f t="shared" si="3"/>
        <v>195.48872</v>
      </c>
    </row>
    <row r="48" spans="1:23" x14ac:dyDescent="0.3">
      <c r="K48" t="s">
        <v>52</v>
      </c>
      <c r="L48" s="5">
        <v>-4.5671111111111111</v>
      </c>
      <c r="M48" s="5">
        <v>107.78874999999999</v>
      </c>
      <c r="N48">
        <v>7010.4000000000005</v>
      </c>
      <c r="O48">
        <v>380</v>
      </c>
      <c r="Q48">
        <v>8</v>
      </c>
      <c r="R48" t="s">
        <v>52</v>
      </c>
      <c r="S48">
        <v>98430.568014355697</v>
      </c>
      <c r="T48">
        <v>100135.367592533</v>
      </c>
      <c r="U48">
        <v>7010.4000000000005</v>
      </c>
      <c r="V48">
        <f t="shared" si="3"/>
        <v>195.48872</v>
      </c>
    </row>
    <row r="49" spans="11:22" x14ac:dyDescent="0.3">
      <c r="K49" t="s">
        <v>53</v>
      </c>
      <c r="L49" s="5">
        <v>-4.2704444444444443</v>
      </c>
      <c r="M49" s="5">
        <v>107.25011111111111</v>
      </c>
      <c r="N49">
        <v>5181.6000000000004</v>
      </c>
      <c r="O49">
        <v>360</v>
      </c>
      <c r="Q49">
        <v>9</v>
      </c>
      <c r="R49" t="s">
        <v>53</v>
      </c>
      <c r="S49">
        <v>38677.7462385135</v>
      </c>
      <c r="T49">
        <v>132996.893610283</v>
      </c>
      <c r="U49">
        <v>5181.6000000000004</v>
      </c>
      <c r="V49">
        <f t="shared" si="3"/>
        <v>185.19983999999999</v>
      </c>
    </row>
    <row r="50" spans="11:22" x14ac:dyDescent="0.3">
      <c r="K50" t="s">
        <v>54</v>
      </c>
      <c r="L50" s="5">
        <v>-4.0386666666666668</v>
      </c>
      <c r="M50" s="5">
        <v>106.82844444444444</v>
      </c>
      <c r="N50">
        <v>2438.4</v>
      </c>
      <c r="O50">
        <v>280</v>
      </c>
      <c r="Q50">
        <v>10</v>
      </c>
      <c r="R50" t="s">
        <v>54</v>
      </c>
      <c r="S50">
        <v>-8134.6585654208902</v>
      </c>
      <c r="T50">
        <v>158630.81910132701</v>
      </c>
      <c r="U50">
        <v>2438.4</v>
      </c>
      <c r="V50">
        <f t="shared" si="3"/>
        <v>144.04432</v>
      </c>
    </row>
    <row r="51" spans="11:22" x14ac:dyDescent="0.3">
      <c r="K51" t="s">
        <v>59</v>
      </c>
      <c r="L51" s="5">
        <v>-4.2884722222222225</v>
      </c>
      <c r="M51" s="5">
        <v>106.98888888888889</v>
      </c>
      <c r="N51">
        <v>3352.8</v>
      </c>
      <c r="O51">
        <v>320</v>
      </c>
      <c r="Q51">
        <v>11</v>
      </c>
      <c r="R51" t="s">
        <v>59</v>
      </c>
      <c r="S51">
        <v>9678.8269960446305</v>
      </c>
      <c r="T51">
        <v>131014.320818197</v>
      </c>
      <c r="U51">
        <v>3352.8</v>
      </c>
      <c r="V51">
        <f t="shared" si="3"/>
        <v>164.62208000000001</v>
      </c>
    </row>
    <row r="52" spans="11:22" x14ac:dyDescent="0.3">
      <c r="K52" t="s">
        <v>60</v>
      </c>
      <c r="L52" s="5">
        <v>-4.5319166666666666</v>
      </c>
      <c r="M52" s="5">
        <v>107.14516666666667</v>
      </c>
      <c r="N52">
        <v>3657.6000000000004</v>
      </c>
      <c r="O52">
        <v>340</v>
      </c>
      <c r="Q52">
        <v>12</v>
      </c>
      <c r="R52" t="s">
        <v>60</v>
      </c>
      <c r="S52">
        <v>27018.335414015499</v>
      </c>
      <c r="T52">
        <v>104093.91022229999</v>
      </c>
      <c r="U52">
        <v>3657.6000000000004</v>
      </c>
      <c r="V52">
        <f t="shared" si="3"/>
        <v>174.91096000000002</v>
      </c>
    </row>
    <row r="53" spans="11:22" x14ac:dyDescent="0.3">
      <c r="K53" t="s">
        <v>61</v>
      </c>
      <c r="L53" s="5">
        <v>-3.0522499999999999</v>
      </c>
      <c r="M53" s="5">
        <v>107.26102777777778</v>
      </c>
      <c r="N53">
        <v>7620</v>
      </c>
      <c r="O53">
        <v>400</v>
      </c>
      <c r="Q53">
        <v>13</v>
      </c>
      <c r="R53" t="s">
        <v>61</v>
      </c>
      <c r="S53">
        <v>39943.560388069098</v>
      </c>
      <c r="T53">
        <v>267632.80548460199</v>
      </c>
      <c r="U53">
        <v>7620</v>
      </c>
      <c r="V53">
        <f t="shared" si="3"/>
        <v>205.77760000000001</v>
      </c>
    </row>
    <row r="54" spans="11:22" x14ac:dyDescent="0.3">
      <c r="K54" t="s">
        <v>62</v>
      </c>
      <c r="L54" s="5">
        <v>-4.0317777777777772</v>
      </c>
      <c r="M54" s="5">
        <v>106.76505555555555</v>
      </c>
      <c r="N54">
        <v>1219.2</v>
      </c>
      <c r="O54">
        <v>230</v>
      </c>
      <c r="Q54">
        <v>14</v>
      </c>
      <c r="R54" t="s">
        <v>62</v>
      </c>
      <c r="S54">
        <v>-15173.777203170601</v>
      </c>
      <c r="T54">
        <v>159391.12112080099</v>
      </c>
      <c r="U54">
        <v>1219.2</v>
      </c>
      <c r="V54">
        <f t="shared" si="3"/>
        <v>118.32212</v>
      </c>
    </row>
    <row r="55" spans="11:22" x14ac:dyDescent="0.3">
      <c r="K55" t="s">
        <v>63</v>
      </c>
      <c r="L55" s="5">
        <v>-4.100083333333334</v>
      </c>
      <c r="M55" s="5">
        <v>106.61786111111111</v>
      </c>
      <c r="N55">
        <v>1524</v>
      </c>
      <c r="O55">
        <v>250</v>
      </c>
      <c r="Q55">
        <v>15</v>
      </c>
      <c r="R55" t="s">
        <v>63</v>
      </c>
      <c r="S55">
        <v>-31516.345833232299</v>
      </c>
      <c r="T55">
        <v>151834.46140271201</v>
      </c>
      <c r="U55">
        <v>1524</v>
      </c>
      <c r="V55">
        <f t="shared" si="3"/>
        <v>128.61099999999999</v>
      </c>
    </row>
    <row r="56" spans="11:22" x14ac:dyDescent="0.3">
      <c r="K56" t="s">
        <v>64</v>
      </c>
      <c r="L56" s="5">
        <v>-5.8273055555555553</v>
      </c>
      <c r="M56" s="5">
        <v>106.46161111111111</v>
      </c>
      <c r="N56">
        <v>2743.2000000000003</v>
      </c>
      <c r="O56">
        <v>300</v>
      </c>
      <c r="Q56">
        <v>16</v>
      </c>
      <c r="R56" t="s">
        <v>64</v>
      </c>
      <c r="S56">
        <v>-48738.513299651197</v>
      </c>
      <c r="T56">
        <v>-39162.007045310798</v>
      </c>
      <c r="U56">
        <v>2743.2000000000003</v>
      </c>
      <c r="V56">
        <f t="shared" si="3"/>
        <v>154.33320000000001</v>
      </c>
    </row>
    <row r="57" spans="11:22" x14ac:dyDescent="0.3">
      <c r="K57" t="s">
        <v>65</v>
      </c>
      <c r="L57" s="5">
        <v>-4.2613888888888889</v>
      </c>
      <c r="M57" s="5">
        <v>106.27083333333333</v>
      </c>
      <c r="N57">
        <v>4267.2</v>
      </c>
      <c r="O57">
        <v>350</v>
      </c>
      <c r="Q57">
        <v>17</v>
      </c>
      <c r="R57" t="s">
        <v>65</v>
      </c>
      <c r="S57">
        <v>-70033.489815193607</v>
      </c>
      <c r="T57">
        <v>133972.47926664399</v>
      </c>
      <c r="U57">
        <v>4267.2</v>
      </c>
      <c r="V57">
        <f t="shared" si="3"/>
        <v>180.05539999999999</v>
      </c>
    </row>
    <row r="58" spans="11:22" x14ac:dyDescent="0.3">
      <c r="K58" t="s">
        <v>66</v>
      </c>
      <c r="L58" s="5">
        <v>-4.5764722222222218</v>
      </c>
      <c r="M58" s="5">
        <v>105.62983333333332</v>
      </c>
      <c r="N58">
        <v>5486.4000000000005</v>
      </c>
      <c r="O58">
        <v>370</v>
      </c>
      <c r="Q58">
        <v>18</v>
      </c>
      <c r="R58" t="s">
        <v>66</v>
      </c>
      <c r="S58">
        <v>-141123.56320042099</v>
      </c>
      <c r="T58">
        <v>99023.601272355096</v>
      </c>
      <c r="U58">
        <v>5486.4000000000005</v>
      </c>
      <c r="V58">
        <f t="shared" si="3"/>
        <v>190.34428</v>
      </c>
    </row>
    <row r="59" spans="11:22" x14ac:dyDescent="0.3">
      <c r="K59" t="s">
        <v>67</v>
      </c>
      <c r="L59" s="5">
        <v>-4.8738611111111112</v>
      </c>
      <c r="M59" s="5">
        <v>105.92494444444445</v>
      </c>
      <c r="N59">
        <v>5486.4000000000005</v>
      </c>
      <c r="O59">
        <v>370</v>
      </c>
      <c r="Q59">
        <v>19</v>
      </c>
      <c r="R59" t="s">
        <v>67</v>
      </c>
      <c r="S59">
        <v>-108336.148944189</v>
      </c>
      <c r="T59">
        <v>66201.965810164402</v>
      </c>
      <c r="U59">
        <v>5486.4000000000005</v>
      </c>
      <c r="V59">
        <f t="shared" si="3"/>
        <v>190.34428</v>
      </c>
    </row>
    <row r="60" spans="11:22" x14ac:dyDescent="0.3">
      <c r="K60" t="s">
        <v>105</v>
      </c>
      <c r="L60" s="5">
        <v>-5.3759444444444444</v>
      </c>
      <c r="M60" s="5">
        <v>107.93208333333334</v>
      </c>
      <c r="N60">
        <v>7620</v>
      </c>
      <c r="O60">
        <v>400</v>
      </c>
      <c r="Q60">
        <v>20</v>
      </c>
      <c r="R60" t="s">
        <v>105</v>
      </c>
      <c r="S60">
        <v>114194.415736261</v>
      </c>
      <c r="T60">
        <v>10671.356159282999</v>
      </c>
      <c r="U60">
        <v>7620</v>
      </c>
      <c r="V60">
        <f t="shared" si="3"/>
        <v>205.77760000000001</v>
      </c>
    </row>
    <row r="61" spans="11:22" x14ac:dyDescent="0.3">
      <c r="K61" t="s">
        <v>107</v>
      </c>
      <c r="L61" s="5">
        <v>-5.5791388888888882</v>
      </c>
      <c r="M61" s="5">
        <v>107.15119444444446</v>
      </c>
      <c r="N61">
        <v>3352.8</v>
      </c>
      <c r="O61">
        <v>320</v>
      </c>
      <c r="Q61">
        <v>21</v>
      </c>
      <c r="R61" t="s">
        <v>107</v>
      </c>
      <c r="S61">
        <v>27642.809473261601</v>
      </c>
      <c r="T61">
        <v>-11706.5649124132</v>
      </c>
      <c r="U61">
        <v>3352.8</v>
      </c>
      <c r="V61">
        <f t="shared" si="3"/>
        <v>164.62208000000001</v>
      </c>
    </row>
    <row r="62" spans="11:22" x14ac:dyDescent="0.3">
      <c r="K62" t="s">
        <v>108</v>
      </c>
      <c r="L62" s="5">
        <v>-5.7218888888888886</v>
      </c>
      <c r="M62" s="5">
        <v>106.85916666666667</v>
      </c>
      <c r="N62">
        <v>1524</v>
      </c>
      <c r="O62">
        <v>250</v>
      </c>
      <c r="Q62">
        <v>22</v>
      </c>
      <c r="R62" t="s">
        <v>108</v>
      </c>
      <c r="S62">
        <v>-4711.3508078959003</v>
      </c>
      <c r="T62">
        <v>-27486.926172728199</v>
      </c>
      <c r="U62">
        <v>1524</v>
      </c>
      <c r="V62">
        <f t="shared" si="3"/>
        <v>128.61099999999999</v>
      </c>
    </row>
    <row r="63" spans="11:22" x14ac:dyDescent="0.3">
      <c r="K63" t="s">
        <v>110</v>
      </c>
      <c r="L63" s="5">
        <v>-4.1256388888888882</v>
      </c>
      <c r="M63" s="5">
        <v>107.38436111111112</v>
      </c>
      <c r="N63">
        <v>3352.8</v>
      </c>
      <c r="O63">
        <v>320</v>
      </c>
      <c r="Q63">
        <v>23</v>
      </c>
      <c r="R63" t="s">
        <v>110</v>
      </c>
      <c r="S63">
        <v>53590.652436763703</v>
      </c>
      <c r="T63">
        <v>148995.240713782</v>
      </c>
      <c r="U63">
        <v>3352.8</v>
      </c>
      <c r="V63">
        <f t="shared" si="3"/>
        <v>164.62208000000001</v>
      </c>
    </row>
    <row r="64" spans="11:22" x14ac:dyDescent="0.3">
      <c r="K64" t="s">
        <v>103</v>
      </c>
      <c r="L64" s="5">
        <v>-4.3808611111111109</v>
      </c>
      <c r="M64" s="5">
        <v>107.61822222222222</v>
      </c>
      <c r="N64">
        <v>4876.8</v>
      </c>
      <c r="O64">
        <v>350</v>
      </c>
      <c r="Q64">
        <v>24</v>
      </c>
      <c r="R64" t="s">
        <v>103</v>
      </c>
      <c r="S64">
        <v>79529.325389087098</v>
      </c>
      <c r="T64">
        <v>120753.18847558901</v>
      </c>
      <c r="U64">
        <v>4876.8</v>
      </c>
      <c r="V64">
        <f t="shared" si="3"/>
        <v>180.05539999999999</v>
      </c>
    </row>
    <row r="65" spans="11:22" x14ac:dyDescent="0.3">
      <c r="K65" t="s">
        <v>100</v>
      </c>
      <c r="L65" s="5">
        <v>-4.2473333333333336</v>
      </c>
      <c r="M65" s="5">
        <v>107.16075000000001</v>
      </c>
      <c r="N65">
        <v>2743.2000000000003</v>
      </c>
      <c r="O65">
        <v>300</v>
      </c>
      <c r="Q65">
        <v>25</v>
      </c>
      <c r="R65" t="s">
        <v>100</v>
      </c>
      <c r="S65">
        <v>28758.546280177201</v>
      </c>
      <c r="T65">
        <v>135556.971175716</v>
      </c>
      <c r="U65">
        <v>2743.2000000000003</v>
      </c>
      <c r="V65">
        <f t="shared" si="3"/>
        <v>154.33320000000001</v>
      </c>
    </row>
    <row r="66" spans="11:22" x14ac:dyDescent="0.3">
      <c r="K66" t="s">
        <v>101</v>
      </c>
      <c r="L66" s="5">
        <v>-4.0815000000000001</v>
      </c>
      <c r="M66" s="5">
        <v>107.16988888888889</v>
      </c>
      <c r="N66">
        <v>3962.4</v>
      </c>
      <c r="O66">
        <v>305</v>
      </c>
      <c r="Q66">
        <v>26</v>
      </c>
      <c r="R66" t="s">
        <v>101</v>
      </c>
      <c r="S66">
        <v>29779.331128534999</v>
      </c>
      <c r="T66">
        <v>153889.60508663199</v>
      </c>
      <c r="U66">
        <v>3962.4</v>
      </c>
      <c r="V66">
        <f t="shared" si="3"/>
        <v>156.90541999999999</v>
      </c>
    </row>
    <row r="67" spans="11:22" x14ac:dyDescent="0.3">
      <c r="K67" t="s">
        <v>102</v>
      </c>
      <c r="L67" s="5">
        <v>-5.7630555555555558</v>
      </c>
      <c r="M67" s="5">
        <v>106.52761111111111</v>
      </c>
      <c r="N67">
        <v>1828.8000000000002</v>
      </c>
      <c r="O67">
        <v>250</v>
      </c>
      <c r="Q67">
        <v>27</v>
      </c>
      <c r="R67" t="s">
        <v>102</v>
      </c>
      <c r="S67">
        <v>-41434.010221578603</v>
      </c>
      <c r="T67">
        <v>-32052.042857127399</v>
      </c>
      <c r="U67">
        <v>1828.8000000000002</v>
      </c>
      <c r="V67">
        <f t="shared" si="3"/>
        <v>128.61099999999999</v>
      </c>
    </row>
    <row r="68" spans="11:22" x14ac:dyDescent="0.3">
      <c r="K68" t="s">
        <v>112</v>
      </c>
      <c r="L68" s="5">
        <v>-5.9019444444444451</v>
      </c>
      <c r="M68" s="5">
        <v>107.17919444444445</v>
      </c>
      <c r="N68">
        <v>3048</v>
      </c>
      <c r="O68">
        <v>310</v>
      </c>
      <c r="Q68">
        <v>28</v>
      </c>
      <c r="R68" t="s">
        <v>112</v>
      </c>
      <c r="S68">
        <v>30727.7620843728</v>
      </c>
      <c r="T68">
        <v>-47405.063943886897</v>
      </c>
      <c r="U68">
        <v>3048</v>
      </c>
      <c r="V68">
        <f t="shared" si="3"/>
        <v>159.47764000000001</v>
      </c>
    </row>
    <row r="69" spans="11:22" x14ac:dyDescent="0.3">
      <c r="K69" t="s">
        <v>113</v>
      </c>
      <c r="L69" s="5">
        <v>-4.1585833333333335</v>
      </c>
      <c r="M69" s="5">
        <v>106.09049999999999</v>
      </c>
      <c r="N69">
        <v>4876.8</v>
      </c>
      <c r="O69">
        <v>370</v>
      </c>
      <c r="Q69">
        <v>29</v>
      </c>
      <c r="R69" t="s">
        <v>113</v>
      </c>
      <c r="S69">
        <v>-90063.195404378203</v>
      </c>
      <c r="T69">
        <v>145313.94214773699</v>
      </c>
      <c r="U69">
        <v>4876.8</v>
      </c>
      <c r="V69">
        <f t="shared" si="3"/>
        <v>190.34428</v>
      </c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07R</vt:lpstr>
      <vt:lpstr>07L</vt:lpstr>
      <vt:lpstr>25ARR</vt:lpstr>
      <vt:lpstr>25DEP</vt:lpstr>
      <vt:lpstr>RWY 25</vt:lpstr>
      <vt:lpstr>GABUNGAN</vt:lpstr>
      <vt:lpstr>Rute</vt:lpstr>
      <vt:lpstr>Sheet1</vt:lpstr>
      <vt:lpstr>Se3mua</vt:lpstr>
      <vt:lpstr>Sheet3</vt:lpstr>
      <vt:lpstr>Sheet4</vt:lpstr>
      <vt:lpstr>Variasi Simulasi</vt:lpstr>
      <vt:lpstr>Sheet5</vt:lpstr>
      <vt:lpstr>Sheet6</vt:lpstr>
      <vt:lpstr>Edit Kecepatan</vt:lpstr>
      <vt:lpstr>Runway 07</vt:lpstr>
      <vt:lpstr>tAMBAHAN</vt:lpstr>
      <vt:lpstr>Itungan Untuk Cross</vt:lpstr>
      <vt:lpstr>Sheet7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adom18</dc:creator>
  <cp:lastModifiedBy>RullyMedianto</cp:lastModifiedBy>
  <dcterms:created xsi:type="dcterms:W3CDTF">2019-12-20T07:36:55Z</dcterms:created>
  <dcterms:modified xsi:type="dcterms:W3CDTF">2021-06-25T14:21:45Z</dcterms:modified>
</cp:coreProperties>
</file>