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umana Amin\NHA Tower-Shaad\2022\"/>
    </mc:Choice>
  </mc:AlternateContent>
  <xr:revisionPtr revIDLastSave="0" documentId="13_ncr:1_{7856D8DB-E32B-4226-A4B2-E7EBFCD7CD0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Dashboard (1)" sheetId="7" r:id="rId1"/>
    <sheet name="Dashboard (2)" sheetId="6" r:id="rId2"/>
    <sheet name="Dashboard" sheetId="5" state="hidden" r:id="rId3"/>
    <sheet name="Workings" sheetId="4" r:id="rId4"/>
    <sheet name="Sales Data" sheetId="1" r:id="rId5"/>
    <sheet name="Academia" sheetId="2" r:id="rId6"/>
  </sheets>
  <definedNames>
    <definedName name="_xlnm._FilterDatabase" localSheetId="5" hidden="1">Academia!$A$2:$I$2</definedName>
    <definedName name="_xlnm._FilterDatabase" localSheetId="4" hidden="1">'Sales Data'!$A$2:$O$126</definedName>
    <definedName name="_xlnm.Print_Area" localSheetId="2">Dashboard!$A$1:$I$42</definedName>
    <definedName name="_xlnm.Print_Area" localSheetId="0">'Dashboard (1)'!$A$1:$M$44</definedName>
    <definedName name="_xlnm.Print_Area" localSheetId="1">'Dashboard (2)'!$A$1:$I$42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F126" i="1"/>
  <c r="H126" i="1" s="1"/>
  <c r="H6" i="6"/>
  <c r="G6" i="6"/>
  <c r="L6" i="7"/>
  <c r="K6" i="7"/>
  <c r="O16" i="2" l="1"/>
  <c r="C125" i="1" l="1"/>
  <c r="F125" i="1"/>
  <c r="H125" i="1" s="1"/>
  <c r="C124" i="1"/>
  <c r="F124" i="1"/>
  <c r="H124" i="1" s="1"/>
  <c r="C123" i="1" l="1"/>
  <c r="F123" i="1"/>
  <c r="H123" i="1" s="1"/>
  <c r="O4" i="2" l="1"/>
  <c r="O5" i="2"/>
  <c r="O6" i="2"/>
  <c r="O7" i="2"/>
  <c r="O8" i="2"/>
  <c r="O9" i="2"/>
  <c r="O10" i="2"/>
  <c r="O11" i="2"/>
  <c r="O12" i="2"/>
  <c r="O13" i="2"/>
  <c r="O14" i="2"/>
  <c r="O15" i="2"/>
  <c r="O3" i="2"/>
  <c r="C122" i="1" l="1"/>
  <c r="F122" i="1"/>
  <c r="H122" i="1" s="1"/>
  <c r="C121" i="1"/>
  <c r="F121" i="1"/>
  <c r="H121" i="1" s="1"/>
  <c r="C120" i="1"/>
  <c r="F120" i="1"/>
  <c r="H120" i="1" s="1"/>
  <c r="C119" i="1"/>
  <c r="F119" i="1"/>
  <c r="H119" i="1" s="1"/>
  <c r="C118" i="1" l="1"/>
  <c r="F118" i="1"/>
  <c r="H118" i="1" s="1"/>
  <c r="F109" i="1" l="1"/>
  <c r="C117" i="1" l="1"/>
  <c r="H117" i="1"/>
  <c r="C116" i="1"/>
  <c r="F116" i="1"/>
  <c r="H116" i="1" s="1"/>
  <c r="C115" i="1"/>
  <c r="F115" i="1"/>
  <c r="H115" i="1" s="1"/>
  <c r="C114" i="1"/>
  <c r="F114" i="1"/>
  <c r="H114" i="1" s="1"/>
  <c r="C113" i="1" l="1"/>
  <c r="F113" i="1"/>
  <c r="H113" i="1" s="1"/>
  <c r="C112" i="1" l="1"/>
  <c r="F112" i="1"/>
  <c r="H112" i="1" s="1"/>
  <c r="C111" i="1"/>
  <c r="F111" i="1"/>
  <c r="H111" i="1" s="1"/>
  <c r="C110" i="1"/>
  <c r="F110" i="1"/>
  <c r="H110" i="1" s="1"/>
  <c r="C109" i="1"/>
  <c r="H109" i="1"/>
  <c r="C108" i="1" l="1"/>
  <c r="F108" i="1"/>
  <c r="H108" i="1" s="1"/>
  <c r="C107" i="1" l="1"/>
  <c r="F107" i="1"/>
  <c r="H107" i="1" s="1"/>
  <c r="C106" i="1"/>
  <c r="F106" i="1"/>
  <c r="H106" i="1" s="1"/>
  <c r="F87" i="1" l="1"/>
  <c r="F11" i="4" l="1"/>
  <c r="C105" i="1" l="1"/>
  <c r="F105" i="1"/>
  <c r="H105" i="1" s="1"/>
  <c r="C104" i="1"/>
  <c r="F104" i="1"/>
  <c r="H104" i="1" s="1"/>
  <c r="C99" i="1"/>
  <c r="C100" i="1"/>
  <c r="C101" i="1"/>
  <c r="C102" i="1"/>
  <c r="C103" i="1"/>
  <c r="F99" i="1"/>
  <c r="H99" i="1" s="1"/>
  <c r="F100" i="1"/>
  <c r="H100" i="1" s="1"/>
  <c r="F101" i="1"/>
  <c r="H101" i="1" s="1"/>
  <c r="F102" i="1"/>
  <c r="H102" i="1" s="1"/>
  <c r="F103" i="1"/>
  <c r="H103" i="1" s="1"/>
  <c r="C98" i="1"/>
  <c r="F98" i="1"/>
  <c r="H98" i="1" s="1"/>
  <c r="C97" i="1"/>
  <c r="F97" i="1"/>
  <c r="H97" i="1" s="1"/>
  <c r="C96" i="1"/>
  <c r="F96" i="1"/>
  <c r="H96" i="1" s="1"/>
  <c r="C95" i="1"/>
  <c r="F95" i="1"/>
  <c r="H95" i="1" s="1"/>
  <c r="C94" i="1"/>
  <c r="F94" i="1"/>
  <c r="H94" i="1" s="1"/>
  <c r="C93" i="1" l="1"/>
  <c r="F93" i="1"/>
  <c r="H93" i="1" s="1"/>
  <c r="C92" i="1"/>
  <c r="F92" i="1"/>
  <c r="H92" i="1" s="1"/>
  <c r="C88" i="1"/>
  <c r="F88" i="1"/>
  <c r="H88" i="1" s="1"/>
  <c r="C87" i="1" l="1"/>
  <c r="H87" i="1"/>
  <c r="E12" i="4"/>
  <c r="F12" i="4" l="1"/>
  <c r="C91" i="1"/>
  <c r="F91" i="1"/>
  <c r="H91" i="1" s="1"/>
  <c r="C90" i="1"/>
  <c r="F90" i="1"/>
  <c r="H90" i="1" s="1"/>
  <c r="C89" i="1"/>
  <c r="F89" i="1"/>
  <c r="H89" i="1" s="1"/>
  <c r="C86" i="1"/>
  <c r="F86" i="1"/>
  <c r="H86" i="1" s="1"/>
  <c r="C85" i="1" l="1"/>
  <c r="F85" i="1"/>
  <c r="H85" i="1" s="1"/>
  <c r="C81" i="1"/>
  <c r="F81" i="1"/>
  <c r="H81" i="1" s="1"/>
  <c r="C80" i="1"/>
  <c r="F80" i="1"/>
  <c r="H80" i="1" s="1"/>
  <c r="C84" i="1" l="1"/>
  <c r="F84" i="1"/>
  <c r="H84" i="1" s="1"/>
  <c r="C83" i="1"/>
  <c r="F83" i="1"/>
  <c r="H83" i="1" s="1"/>
  <c r="C82" i="1"/>
  <c r="F82" i="1"/>
  <c r="H82" i="1" s="1"/>
  <c r="C79" i="1"/>
  <c r="F79" i="1"/>
  <c r="H79" i="1" s="1"/>
  <c r="C78" i="1"/>
  <c r="F78" i="1"/>
  <c r="H78" i="1" s="1"/>
  <c r="C77" i="1"/>
  <c r="F77" i="1"/>
  <c r="H77" i="1" s="1"/>
  <c r="C76" i="1"/>
  <c r="F76" i="1"/>
  <c r="H76" i="1" s="1"/>
  <c r="C75" i="1"/>
  <c r="F75" i="1"/>
  <c r="H75" i="1" s="1"/>
  <c r="C74" i="1" l="1"/>
  <c r="F74" i="1"/>
  <c r="H74" i="1" s="1"/>
  <c r="C73" i="1"/>
  <c r="F73" i="1"/>
  <c r="H73" i="1" s="1"/>
  <c r="C72" i="1"/>
  <c r="F72" i="1"/>
  <c r="H72" i="1" s="1"/>
  <c r="C71" i="1"/>
  <c r="F71" i="1"/>
  <c r="H71" i="1" s="1"/>
  <c r="C70" i="1" l="1"/>
  <c r="F70" i="1"/>
  <c r="H70" i="1" s="1"/>
  <c r="H6" i="5"/>
  <c r="G6" i="5"/>
  <c r="C69" i="1" l="1"/>
  <c r="F69" i="1"/>
  <c r="H69" i="1" s="1"/>
  <c r="C68" i="1"/>
  <c r="F68" i="1"/>
  <c r="H68" i="1" s="1"/>
  <c r="C67" i="1"/>
  <c r="F67" i="1"/>
  <c r="H67" i="1" s="1"/>
  <c r="C66" i="1" l="1"/>
  <c r="F66" i="1"/>
  <c r="H66" i="1" s="1"/>
  <c r="F20" i="2" l="1"/>
  <c r="F13" i="2"/>
  <c r="F12" i="2"/>
  <c r="F11" i="2"/>
  <c r="F10" i="2"/>
  <c r="F9" i="2"/>
  <c r="F8" i="2"/>
  <c r="F7" i="2"/>
  <c r="F6" i="2"/>
  <c r="F5" i="2"/>
  <c r="F4" i="2"/>
  <c r="F1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F3" i="2"/>
  <c r="I1" i="2"/>
  <c r="F65" i="1"/>
  <c r="H65" i="1" s="1"/>
  <c r="C65" i="1"/>
  <c r="F64" i="1"/>
  <c r="H64" i="1" s="1"/>
  <c r="C64" i="1"/>
  <c r="F63" i="1"/>
  <c r="H63" i="1" s="1"/>
  <c r="C63" i="1"/>
  <c r="F62" i="1"/>
  <c r="H62" i="1" s="1"/>
  <c r="C62" i="1"/>
  <c r="F61" i="1"/>
  <c r="H61" i="1" s="1"/>
  <c r="C61" i="1"/>
  <c r="F60" i="1"/>
  <c r="H60" i="1" s="1"/>
  <c r="C60" i="1"/>
  <c r="F59" i="1"/>
  <c r="H59" i="1" s="1"/>
  <c r="C59" i="1"/>
  <c r="F58" i="1"/>
  <c r="H58" i="1" s="1"/>
  <c r="C58" i="1"/>
  <c r="F57" i="1"/>
  <c r="H57" i="1" s="1"/>
  <c r="C57" i="1"/>
  <c r="F56" i="1"/>
  <c r="H56" i="1" s="1"/>
  <c r="C56" i="1"/>
  <c r="F55" i="1"/>
  <c r="H55" i="1" s="1"/>
  <c r="C55" i="1"/>
  <c r="F54" i="1"/>
  <c r="H54" i="1" s="1"/>
  <c r="C54" i="1"/>
  <c r="F53" i="1"/>
  <c r="H53" i="1" s="1"/>
  <c r="C53" i="1"/>
  <c r="F52" i="1"/>
  <c r="H52" i="1" s="1"/>
  <c r="C52" i="1"/>
  <c r="F51" i="1"/>
  <c r="H51" i="1" s="1"/>
  <c r="C51" i="1"/>
  <c r="F50" i="1"/>
  <c r="H50" i="1" s="1"/>
  <c r="C50" i="1"/>
  <c r="F49" i="1"/>
  <c r="H49" i="1" s="1"/>
  <c r="C49" i="1"/>
  <c r="F48" i="1"/>
  <c r="H48" i="1" s="1"/>
  <c r="C48" i="1"/>
  <c r="F47" i="1"/>
  <c r="H47" i="1" s="1"/>
  <c r="C47" i="1"/>
  <c r="F46" i="1"/>
  <c r="H46" i="1" s="1"/>
  <c r="C46" i="1"/>
  <c r="F45" i="1"/>
  <c r="H45" i="1" s="1"/>
  <c r="C45" i="1"/>
  <c r="F44" i="1"/>
  <c r="H44" i="1" s="1"/>
  <c r="C44" i="1"/>
  <c r="F43" i="1"/>
  <c r="H43" i="1" s="1"/>
  <c r="C43" i="1"/>
  <c r="F42" i="1"/>
  <c r="H42" i="1" s="1"/>
  <c r="C42" i="1"/>
  <c r="F41" i="1"/>
  <c r="H41" i="1" s="1"/>
  <c r="C41" i="1"/>
  <c r="F40" i="1"/>
  <c r="H40" i="1" s="1"/>
  <c r="C40" i="1"/>
  <c r="F39" i="1"/>
  <c r="H39" i="1" s="1"/>
  <c r="C39" i="1"/>
  <c r="F38" i="1"/>
  <c r="H38" i="1" s="1"/>
  <c r="C38" i="1"/>
  <c r="F37" i="1"/>
  <c r="H37" i="1" s="1"/>
  <c r="C37" i="1"/>
  <c r="F36" i="1"/>
  <c r="H36" i="1" s="1"/>
  <c r="C36" i="1"/>
  <c r="F35" i="1"/>
  <c r="H35" i="1" s="1"/>
  <c r="C35" i="1"/>
  <c r="F34" i="1"/>
  <c r="H34" i="1" s="1"/>
  <c r="C34" i="1"/>
  <c r="F33" i="1"/>
  <c r="H33" i="1" s="1"/>
  <c r="C33" i="1"/>
  <c r="F32" i="1"/>
  <c r="H32" i="1" s="1"/>
  <c r="C32" i="1"/>
  <c r="F31" i="1"/>
  <c r="H31" i="1" s="1"/>
  <c r="C31" i="1"/>
  <c r="F30" i="1"/>
  <c r="H30" i="1" s="1"/>
  <c r="C30" i="1"/>
  <c r="F29" i="1"/>
  <c r="H29" i="1" s="1"/>
  <c r="C29" i="1"/>
  <c r="F28" i="1"/>
  <c r="H28" i="1" s="1"/>
  <c r="C28" i="1"/>
  <c r="F27" i="1"/>
  <c r="H27" i="1" s="1"/>
  <c r="C27" i="1"/>
  <c r="F26" i="1"/>
  <c r="H26" i="1" s="1"/>
  <c r="C26" i="1"/>
  <c r="F25" i="1"/>
  <c r="H25" i="1" s="1"/>
  <c r="C25" i="1"/>
  <c r="F24" i="1"/>
  <c r="H24" i="1" s="1"/>
  <c r="C24" i="1"/>
  <c r="F23" i="1"/>
  <c r="H23" i="1" s="1"/>
  <c r="C23" i="1"/>
  <c r="F22" i="1"/>
  <c r="H22" i="1" s="1"/>
  <c r="C22" i="1"/>
  <c r="F21" i="1"/>
  <c r="H21" i="1" s="1"/>
  <c r="C21" i="1"/>
  <c r="F20" i="1"/>
  <c r="H20" i="1" s="1"/>
  <c r="C20" i="1"/>
  <c r="F19" i="1"/>
  <c r="H19" i="1" s="1"/>
  <c r="C19" i="1"/>
  <c r="F18" i="1"/>
  <c r="H18" i="1" s="1"/>
  <c r="C18" i="1"/>
  <c r="F17" i="1"/>
  <c r="H17" i="1" s="1"/>
  <c r="C17" i="1"/>
  <c r="F16" i="1"/>
  <c r="H16" i="1" s="1"/>
  <c r="C16" i="1"/>
  <c r="F15" i="1"/>
  <c r="H15" i="1" s="1"/>
  <c r="C15" i="1"/>
  <c r="F14" i="1"/>
  <c r="H14" i="1" s="1"/>
  <c r="C14" i="1"/>
  <c r="F13" i="1"/>
  <c r="H13" i="1" s="1"/>
  <c r="C13" i="1"/>
  <c r="F12" i="1"/>
  <c r="H12" i="1" s="1"/>
  <c r="C12" i="1"/>
  <c r="F11" i="1"/>
  <c r="H11" i="1" s="1"/>
  <c r="C11" i="1"/>
  <c r="F10" i="1"/>
  <c r="H10" i="1" s="1"/>
  <c r="C10" i="1"/>
  <c r="F9" i="1"/>
  <c r="H9" i="1" s="1"/>
  <c r="C9" i="1"/>
  <c r="F8" i="1"/>
  <c r="H8" i="1" s="1"/>
  <c r="C8" i="1"/>
  <c r="F7" i="1"/>
  <c r="H7" i="1" s="1"/>
  <c r="C7" i="1"/>
  <c r="F6" i="1"/>
  <c r="H6" i="1" s="1"/>
  <c r="C6" i="1"/>
  <c r="F5" i="1"/>
  <c r="H5" i="1" s="1"/>
  <c r="C5" i="1"/>
  <c r="F4" i="1"/>
  <c r="H4" i="1" s="1"/>
  <c r="C4" i="1"/>
  <c r="F3" i="1"/>
  <c r="H3" i="1" s="1"/>
  <c r="C3" i="1"/>
  <c r="G1" i="1"/>
  <c r="H1" i="1" l="1"/>
  <c r="F1" i="1"/>
</calcChain>
</file>

<file path=xl/sharedStrings.xml><?xml version="1.0" encoding="utf-8"?>
<sst xmlns="http://schemas.openxmlformats.org/spreadsheetml/2006/main" count="902" uniqueCount="200">
  <si>
    <t>Item</t>
  </si>
  <si>
    <t>Product
Code</t>
  </si>
  <si>
    <t>Price
per unit</t>
  </si>
  <si>
    <t>Total
Price</t>
  </si>
  <si>
    <t>Discount</t>
  </si>
  <si>
    <t>Gross
Price</t>
  </si>
  <si>
    <t>Phone No</t>
  </si>
  <si>
    <t>Payment
Mode</t>
  </si>
  <si>
    <t>Address</t>
  </si>
  <si>
    <t>Name</t>
  </si>
  <si>
    <t xml:space="preserve">Porota </t>
  </si>
  <si>
    <t>Chicken Somucha</t>
  </si>
  <si>
    <t>Beef Somucha</t>
  </si>
  <si>
    <t>Chicken Momo</t>
  </si>
  <si>
    <t>Kolar Chop</t>
  </si>
  <si>
    <t>Chicken Shami Kabab</t>
  </si>
  <si>
    <t>Beef Shami Kabab</t>
  </si>
  <si>
    <t>Raihan Mama</t>
  </si>
  <si>
    <t>Academia School</t>
  </si>
  <si>
    <t>Cash</t>
  </si>
  <si>
    <t>D11</t>
  </si>
  <si>
    <t>B11</t>
  </si>
  <si>
    <t>QTY</t>
  </si>
  <si>
    <t>DeliveryDate</t>
  </si>
  <si>
    <t>Payment Date</t>
  </si>
  <si>
    <t>01322305225</t>
  </si>
  <si>
    <t>Sale
Type</t>
  </si>
  <si>
    <t>WS</t>
  </si>
  <si>
    <t>Retail</t>
  </si>
  <si>
    <t>Fahmida Salma</t>
  </si>
  <si>
    <t>01732624911</t>
  </si>
  <si>
    <t>Sun Rain,3/15 Iqbal Road, Mohammadpur.</t>
  </si>
  <si>
    <t>Zinia Ahmed</t>
  </si>
  <si>
    <t>Sultana Jahan Bithey</t>
  </si>
  <si>
    <t>01684399833</t>
  </si>
  <si>
    <t>Orchi, house no 52, Flat A-1, Honda Goli, Tejkunipara, Tejgaon</t>
  </si>
  <si>
    <t>House no 63, Gaosul Azam Avenue, 2nd floor, Sector 14, Uttara</t>
  </si>
  <si>
    <t>01784194046</t>
  </si>
  <si>
    <t>Bkash-Sonia</t>
  </si>
  <si>
    <t>Quantity</t>
  </si>
  <si>
    <t>Chicken momo</t>
  </si>
  <si>
    <t>Delivery Date</t>
  </si>
  <si>
    <t>Payment Amount</t>
  </si>
  <si>
    <t>Month</t>
  </si>
  <si>
    <t>Navid Mahfuz</t>
  </si>
  <si>
    <t>01705280423</t>
  </si>
  <si>
    <t>House 10, Road 08, Sector 13, Uttara</t>
  </si>
  <si>
    <t>Nov'21</t>
  </si>
  <si>
    <t>Dec'21</t>
  </si>
  <si>
    <t>Jan'22</t>
  </si>
  <si>
    <t>Due
Amount</t>
  </si>
  <si>
    <t>Remarks</t>
  </si>
  <si>
    <t>75 pcs returned but discount was for 100 pcs</t>
  </si>
  <si>
    <t>Total OD</t>
  </si>
  <si>
    <t>Month
Overdue</t>
  </si>
  <si>
    <t>Sosssodana</t>
  </si>
  <si>
    <t>Feb'22</t>
  </si>
  <si>
    <t>Priyanka Haque</t>
  </si>
  <si>
    <t>01611780307</t>
  </si>
  <si>
    <t>E11</t>
  </si>
  <si>
    <t>WaterAid Bangladesh, House 97/B, Road 25, Block-A, Banani, Dhaka</t>
  </si>
  <si>
    <t>01787665402</t>
  </si>
  <si>
    <t>Md Sharif Ullah</t>
  </si>
  <si>
    <t>Rezwana Choudhury Tonu</t>
  </si>
  <si>
    <t>01731796265</t>
  </si>
  <si>
    <t>Police friend</t>
  </si>
  <si>
    <t>Momo
Pieces</t>
  </si>
  <si>
    <t>Eshika</t>
  </si>
  <si>
    <t>01706273757</t>
  </si>
  <si>
    <t>House 77/7, Block G, Banasree, Rampura</t>
  </si>
  <si>
    <t>Benazir Ahmed Jhorna</t>
  </si>
  <si>
    <t>01711398378</t>
  </si>
  <si>
    <t>Shekh MA Zahid SP, House 1162, Apt. Heaven Lily, Flat no. 3A, Chowdhurypara, Khilgaon</t>
  </si>
  <si>
    <t>Bkash-Rumana</t>
  </si>
  <si>
    <t>Mar'22</t>
  </si>
  <si>
    <t>Marilyn Thipthorpe</t>
  </si>
  <si>
    <t>01608774108</t>
  </si>
  <si>
    <t>Mohammadpur Housing Ltd, Road 04, House 186, Apt. 4C</t>
  </si>
  <si>
    <t>PPP</t>
  </si>
  <si>
    <t>A11</t>
  </si>
  <si>
    <t>Basabo</t>
  </si>
  <si>
    <t>Shamima Rahman Urmi</t>
  </si>
  <si>
    <t>Farhana Khadoker</t>
  </si>
  <si>
    <t>131/2, adarsha palli, north ibrahimpur, ibrahimpur primary school road, kafrul</t>
  </si>
  <si>
    <t>01738078453</t>
  </si>
  <si>
    <t>Apr'22</t>
  </si>
  <si>
    <t>May'22</t>
  </si>
  <si>
    <t>Row Labels</t>
  </si>
  <si>
    <t>Sami</t>
  </si>
  <si>
    <t>318/4,Niribili Goli, East Nakhalpara, Tejgaon, Dhaka</t>
  </si>
  <si>
    <t>01740649367</t>
  </si>
  <si>
    <t>House 30 (4th floor), Road-19/A, Banani Lakeside, Dhaka</t>
  </si>
  <si>
    <t>Jun'22</t>
  </si>
  <si>
    <t>Jan</t>
  </si>
  <si>
    <t>Feb</t>
  </si>
  <si>
    <t>Mar</t>
  </si>
  <si>
    <t>Apr</t>
  </si>
  <si>
    <t>May</t>
  </si>
  <si>
    <t>Jun</t>
  </si>
  <si>
    <t>Total</t>
  </si>
  <si>
    <t>01712171879</t>
  </si>
  <si>
    <t>403/1 Free School Street, Dhanmondi</t>
  </si>
  <si>
    <t>66/2 North Circular Steet, Dhanmondi</t>
  </si>
  <si>
    <t>Chart 1</t>
  </si>
  <si>
    <t xml:space="preserve">AS on </t>
  </si>
  <si>
    <t>Sales</t>
  </si>
  <si>
    <t>Sales Return</t>
  </si>
  <si>
    <t>Units</t>
  </si>
  <si>
    <t>Sum of Gross
Price</t>
  </si>
  <si>
    <t>Alttaf Hossain</t>
  </si>
  <si>
    <t>Sales 2022</t>
  </si>
  <si>
    <t xml:space="preserve"> Gross
Price</t>
  </si>
  <si>
    <t xml:space="preserve"> Total
Price</t>
  </si>
  <si>
    <t xml:space="preserve"> QTY</t>
  </si>
  <si>
    <t>Chart 3</t>
  </si>
  <si>
    <t>01711517404</t>
  </si>
  <si>
    <t>Road 05, House no 64/A, Flat C4, Banani DOHS, Dhaka</t>
  </si>
  <si>
    <t>Zarin Rafa Nilantee</t>
  </si>
  <si>
    <t>01946166777</t>
  </si>
  <si>
    <t>91/C, SHS Tower, Flat 5C, Moghbazar Wireless Railgate, Dhaka</t>
  </si>
  <si>
    <t>01946166778</t>
  </si>
  <si>
    <t>01946166779</t>
  </si>
  <si>
    <t>Eastern Care Hospital</t>
  </si>
  <si>
    <t>Nishorgo Mahmood</t>
  </si>
  <si>
    <t>01816414034</t>
  </si>
  <si>
    <t>17/2 Abdullah Nibash, Flat A1, Tolarbagh, Mirpur 1, Dhaka</t>
  </si>
  <si>
    <t>Jul</t>
  </si>
  <si>
    <t>Dr Zakirul Hasan</t>
  </si>
  <si>
    <t>01779221166</t>
  </si>
  <si>
    <t>30 pcs returned but count as 100</t>
  </si>
  <si>
    <t>Payment
Amount</t>
  </si>
  <si>
    <t>Aug</t>
  </si>
  <si>
    <t>Sachi</t>
  </si>
  <si>
    <t>Kuhely Hossain Trishna</t>
  </si>
  <si>
    <t>01619995471</t>
  </si>
  <si>
    <t>Mirpur 60 feet, moddho pirerbagh(jhilpar), 282/2, lift 3, flat Joba</t>
  </si>
  <si>
    <t>House 08, Road 04, Sector 03, Uttara</t>
  </si>
  <si>
    <t>Jul'22</t>
  </si>
  <si>
    <t>Year</t>
  </si>
  <si>
    <t>C11</t>
  </si>
  <si>
    <t>Umme Mariam Binte Baten</t>
  </si>
  <si>
    <t>01712739942</t>
  </si>
  <si>
    <t>Urban Rafael, Flat no E1, House no 69, Road no 11/A, Dhanmondi R/A.</t>
  </si>
  <si>
    <t>Increase %</t>
  </si>
  <si>
    <t>Rafiza Sultana</t>
  </si>
  <si>
    <t>01617053347</t>
  </si>
  <si>
    <t>House no 13, Road no 7, Dhanmondi, SEL Bhuiyan Park, Apartment 11B</t>
  </si>
  <si>
    <t>01617053348</t>
  </si>
  <si>
    <t>Marzina Hasan</t>
  </si>
  <si>
    <t>01771005530</t>
  </si>
  <si>
    <t>Flat 5B, Confedence Tower, %kha satmasjod road, Mohammadpur</t>
  </si>
  <si>
    <t>Reference</t>
  </si>
  <si>
    <t>Page</t>
  </si>
  <si>
    <t>Aug'22</t>
  </si>
  <si>
    <t>Shachi</t>
  </si>
  <si>
    <t>Sep</t>
  </si>
  <si>
    <t>01619995472</t>
  </si>
  <si>
    <t>Oct</t>
  </si>
  <si>
    <t>Chicken Strips</t>
  </si>
  <si>
    <t>500gm</t>
  </si>
  <si>
    <t>Khilgaon</t>
  </si>
  <si>
    <t>Sep'22</t>
  </si>
  <si>
    <t>Oct'22</t>
  </si>
  <si>
    <t>Shahi Gorom Moshla</t>
  </si>
  <si>
    <t>Bhaja Mosla (100gm)</t>
  </si>
  <si>
    <t>Nov</t>
  </si>
  <si>
    <t>Nov'22</t>
  </si>
  <si>
    <t xml:space="preserve"> Gross</t>
  </si>
  <si>
    <t>Dec'22</t>
  </si>
  <si>
    <t>Mumu-Bank</t>
  </si>
  <si>
    <t>Dec</t>
  </si>
  <si>
    <t>Sales Commission</t>
  </si>
  <si>
    <t>Chart 4</t>
  </si>
  <si>
    <t>Column Labels</t>
  </si>
  <si>
    <t>Whole Sale</t>
  </si>
  <si>
    <t>Products</t>
  </si>
  <si>
    <t>Retail Sale</t>
  </si>
  <si>
    <t>Top 05 Products</t>
  </si>
  <si>
    <t>Chart 5</t>
  </si>
  <si>
    <t>Chart 6</t>
  </si>
  <si>
    <t>Note: Amount in BDT</t>
  </si>
  <si>
    <t>Hex</t>
  </si>
  <si>
    <t>RGB</t>
  </si>
  <si>
    <t>Economist Red</t>
  </si>
  <si>
    <t>#E3120B</t>
  </si>
  <si>
    <t>227, 18, 11</t>
  </si>
  <si>
    <t>Economist Red 60</t>
  </si>
  <si>
    <t>#F6423C</t>
  </si>
  <si>
    <t>246, 66, 60</t>
  </si>
  <si>
    <t>Color</t>
  </si>
  <si>
    <t>RED</t>
  </si>
  <si>
    <t>RED 60</t>
  </si>
  <si>
    <t>Marketplace</t>
  </si>
  <si>
    <t>Los Angeles 85</t>
  </si>
  <si>
    <t>#E1DFD0</t>
  </si>
  <si>
    <t>225, 223, 208</t>
  </si>
  <si>
    <t>Los Angeles 90</t>
  </si>
  <si>
    <t>#EBE9E0</t>
  </si>
  <si>
    <t>235, 233, 224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</si>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</sst>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[$-409]mmmm\-yy;@"/>
    <numFmt numFmtId="167" formatCode="#,##0.00[$৳-845]"/>
    <numFmt numFmtId="168" formatCode="[$-409]mmm\-yy;@"/>
    <numFmt numFmtId="171" formatCode="#,##0[$៛-453];\-#,##0[$៛-453]"/>
    <numFmt numFmtId="172" formatCode="#,##0[$৳-845];\-#,##0[$৳-845]"/>
  </numFmts>
  <fonts count="5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b/>
      <sz val="12"/>
      <color theme="1"/>
      <name val="Verdana"/>
      <family val="2"/>
    </font>
    <font>
      <b/>
      <sz val="10"/>
      <color theme="3" tint="-0.249977111117893"/>
      <name val="Verdana"/>
      <family val="2"/>
    </font>
    <font>
      <sz val="11"/>
      <color theme="1"/>
      <name val="Verdana"/>
      <family val="2"/>
    </font>
    <font>
      <b/>
      <sz val="10"/>
      <color theme="5" tint="-0.499984740745262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Verdana"/>
      <family val="2"/>
    </font>
    <font>
      <sz val="12"/>
      <color theme="5" tint="-0.499984740745262"/>
      <name val="Verdana"/>
      <family val="2"/>
    </font>
    <font>
      <b/>
      <sz val="10"/>
      <color theme="5" tint="-0.249977111117893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10"/>
      <color theme="1"/>
      <name val="Verdana"/>
      <family val="2"/>
    </font>
    <font>
      <b/>
      <sz val="12"/>
      <color rgb="FFFFFF00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rgb="FFFF0000"/>
      <name val="Verdana"/>
      <family val="2"/>
    </font>
    <font>
      <b/>
      <sz val="10"/>
      <color theme="1" tint="0.499984740745262"/>
      <name val="Verdana"/>
      <family val="2"/>
    </font>
    <font>
      <sz val="10"/>
      <color rgb="FFFF0000"/>
      <name val="Verdana"/>
      <family val="2"/>
    </font>
    <font>
      <b/>
      <sz val="9"/>
      <color theme="1" tint="0.499984740745262"/>
      <name val="Verdana"/>
      <family val="2"/>
    </font>
    <font>
      <sz val="11"/>
      <color rgb="FFFF0000"/>
      <name val="Verdana"/>
      <family val="2"/>
    </font>
    <font>
      <sz val="10"/>
      <color theme="1" tint="0.499984740745262"/>
      <name val="Verdana"/>
      <family val="2"/>
    </font>
    <font>
      <i/>
      <sz val="10"/>
      <color theme="1"/>
      <name val="Verdana"/>
      <family val="2"/>
    </font>
    <font>
      <b/>
      <sz val="9"/>
      <color rgb="FFFF0000"/>
      <name val="Verdana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FFFF"/>
      <name val="Verdana"/>
      <family val="2"/>
    </font>
    <font>
      <sz val="12"/>
      <color rgb="FFF6423C"/>
      <name val="Verdana"/>
      <family val="2"/>
    </font>
    <font>
      <b/>
      <sz val="9"/>
      <color rgb="FFFF5050"/>
      <name val="Verdana"/>
      <family val="2"/>
    </font>
    <font>
      <sz val="12"/>
      <color rgb="FFFF5050"/>
      <name val="Verdana"/>
      <family val="2"/>
    </font>
    <font>
      <sz val="11"/>
      <color rgb="FFFF5050"/>
      <name val="Verdana"/>
      <family val="2"/>
    </font>
    <font>
      <sz val="10"/>
      <color theme="1"/>
      <name val="Arial"/>
      <family val="2"/>
    </font>
    <font>
      <sz val="10"/>
      <color rgb="FFFF5050"/>
      <name val="Arial"/>
      <family val="2"/>
    </font>
    <font>
      <sz val="10"/>
      <color rgb="FFE3120B"/>
      <name val="Arial"/>
      <family val="2"/>
    </font>
    <font>
      <b/>
      <sz val="8"/>
      <color theme="1" tint="0.34998626667073579"/>
      <name val="Verdana"/>
      <family val="2"/>
    </font>
    <font>
      <b/>
      <sz val="9"/>
      <color theme="1" tint="0.34998626667073579"/>
      <name val="Verdana"/>
      <family val="2"/>
    </font>
    <font>
      <sz val="8"/>
      <color theme="1" tint="0.34998626667073579"/>
      <name val="Verdana"/>
      <family val="2"/>
    </font>
    <font>
      <b/>
      <sz val="12"/>
      <color theme="1" tint="0.34998626667073579"/>
      <name val="Verdana"/>
      <family val="2"/>
    </font>
    <font>
      <i/>
      <sz val="10"/>
      <color theme="1"/>
      <name val="Arial"/>
      <family val="2"/>
    </font>
    <font>
      <i/>
      <sz val="8"/>
      <color theme="1"/>
      <name val="Verdana"/>
      <family val="2"/>
    </font>
    <font>
      <b/>
      <sz val="10"/>
      <color theme="1" tint="0.34998626667073579"/>
      <name val="Verdana"/>
      <family val="2"/>
    </font>
    <font>
      <sz val="10"/>
      <color theme="1" tint="0.34998626667073579"/>
      <name val="Verdana"/>
      <family val="2"/>
    </font>
    <font>
      <b/>
      <sz val="10"/>
      <color rgb="FFFF505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120B"/>
        <bgColor indexed="64"/>
      </patternFill>
    </fill>
    <fill>
      <patternFill patternType="solid">
        <fgColor rgb="FFF6423C"/>
        <bgColor indexed="64"/>
      </patternFill>
    </fill>
    <fill>
      <patternFill patternType="solid">
        <fgColor rgb="FFE1DFD0"/>
        <bgColor indexed="64"/>
      </patternFill>
    </fill>
    <fill>
      <patternFill patternType="solid">
        <fgColor rgb="FFEBE9E0"/>
        <bgColor indexed="64"/>
      </patternFill>
    </fill>
    <fill>
      <patternFill patternType="solid">
        <fgColor rgb="FFD0E1E1"/>
        <bgColor indexed="64"/>
      </patternFill>
    </fill>
    <fill>
      <patternFill patternType="solid">
        <fgColor rgb="FFE0EBE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4">
    <xf numFmtId="0" fontId="0" fillId="0" borderId="0" xfId="0"/>
    <xf numFmtId="0" fontId="5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5" fillId="0" borderId="0" xfId="1" applyNumberFormat="1" applyFont="1"/>
    <xf numFmtId="164" fontId="8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164" fontId="6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quotePrefix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/>
    </xf>
    <xf numFmtId="14" fontId="5" fillId="0" borderId="1" xfId="0" applyNumberFormat="1" applyFont="1" applyBorder="1"/>
    <xf numFmtId="164" fontId="5" fillId="0" borderId="1" xfId="1" applyNumberFormat="1" applyFont="1" applyBorder="1"/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164" fontId="6" fillId="0" borderId="0" xfId="1" applyNumberFormat="1" applyFont="1" applyAlignment="1">
      <alignment vertical="center"/>
    </xf>
    <xf numFmtId="164" fontId="11" fillId="0" borderId="0" xfId="1" applyNumberFormat="1" applyFont="1" applyAlignment="1">
      <alignment vertical="center"/>
    </xf>
    <xf numFmtId="43" fontId="5" fillId="0" borderId="1" xfId="1" applyFont="1" applyBorder="1"/>
    <xf numFmtId="165" fontId="5" fillId="0" borderId="1" xfId="0" applyNumberFormat="1" applyFont="1" applyBorder="1"/>
    <xf numFmtId="0" fontId="5" fillId="3" borderId="1" xfId="0" applyFont="1" applyFill="1" applyBorder="1"/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164" fontId="6" fillId="5" borderId="1" xfId="1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3" fillId="0" borderId="0" xfId="0" applyFont="1"/>
    <xf numFmtId="164" fontId="13" fillId="0" borderId="0" xfId="1" applyNumberFormat="1" applyFont="1"/>
    <xf numFmtId="164" fontId="13" fillId="0" borderId="0" xfId="0" applyNumberFormat="1" applyFont="1"/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5" fontId="13" fillId="0" borderId="0" xfId="0" applyNumberFormat="1" applyFont="1"/>
    <xf numFmtId="165" fontId="6" fillId="5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1" applyNumberFormat="1" applyFont="1"/>
    <xf numFmtId="0" fontId="5" fillId="2" borderId="5" xfId="0" applyFont="1" applyFill="1" applyBorder="1"/>
    <xf numFmtId="164" fontId="5" fillId="0" borderId="5" xfId="1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37" fontId="0" fillId="0" borderId="0" xfId="0" applyNumberFormat="1"/>
    <xf numFmtId="165" fontId="12" fillId="6" borderId="2" xfId="0" applyNumberFormat="1" applyFont="1" applyFill="1" applyBorder="1" applyAlignment="1">
      <alignment horizontal="center" vertical="center" wrapText="1"/>
    </xf>
    <xf numFmtId="14" fontId="12" fillId="6" borderId="3" xfId="0" applyNumberFormat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 wrapText="1"/>
    </xf>
    <xf numFmtId="164" fontId="12" fillId="6" borderId="3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7" fillId="0" borderId="0" xfId="0" applyFont="1"/>
    <xf numFmtId="164" fontId="8" fillId="0" borderId="0" xfId="0" applyNumberFormat="1" applyFont="1" applyAlignment="1">
      <alignment vertical="center"/>
    </xf>
    <xf numFmtId="164" fontId="5" fillId="0" borderId="0" xfId="0" applyNumberFormat="1" applyFont="1"/>
    <xf numFmtId="37" fontId="5" fillId="0" borderId="0" xfId="0" applyNumberFormat="1" applyFont="1"/>
    <xf numFmtId="0" fontId="19" fillId="0" borderId="0" xfId="0" applyFont="1"/>
    <xf numFmtId="43" fontId="5" fillId="0" borderId="0" xfId="1" applyFont="1"/>
    <xf numFmtId="10" fontId="5" fillId="0" borderId="0" xfId="2" applyNumberFormat="1" applyFont="1"/>
    <xf numFmtId="165" fontId="5" fillId="0" borderId="7" xfId="0" quotePrefix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vertical="center"/>
    </xf>
    <xf numFmtId="0" fontId="5" fillId="0" borderId="5" xfId="0" quotePrefix="1" applyFont="1" applyBorder="1" applyAlignment="1">
      <alignment vertical="center"/>
    </xf>
    <xf numFmtId="165" fontId="5" fillId="0" borderId="8" xfId="0" quotePrefix="1" applyNumberFormat="1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5" fillId="2" borderId="8" xfId="0" applyFont="1" applyFill="1" applyBorder="1"/>
    <xf numFmtId="0" fontId="5" fillId="0" borderId="8" xfId="1" applyNumberFormat="1" applyFont="1" applyBorder="1" applyAlignment="1">
      <alignment horizontal="center" vertical="center"/>
    </xf>
    <xf numFmtId="1" fontId="5" fillId="0" borderId="8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vertical="center"/>
    </xf>
    <xf numFmtId="14" fontId="5" fillId="0" borderId="8" xfId="0" quotePrefix="1" applyNumberFormat="1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quotePrefix="1" applyFont="1" applyBorder="1" applyAlignment="1">
      <alignment vertical="center"/>
    </xf>
    <xf numFmtId="14" fontId="5" fillId="0" borderId="8" xfId="0" quotePrefix="1" applyNumberFormat="1" applyFont="1" applyBorder="1" applyAlignment="1">
      <alignment vertical="center"/>
    </xf>
    <xf numFmtId="164" fontId="9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5" fillId="0" borderId="8" xfId="0" applyNumberFormat="1" applyFont="1" applyBorder="1"/>
    <xf numFmtId="14" fontId="5" fillId="0" borderId="8" xfId="0" quotePrefix="1" applyNumberFormat="1" applyFont="1" applyBorder="1"/>
    <xf numFmtId="1" fontId="5" fillId="0" borderId="8" xfId="1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center"/>
    </xf>
    <xf numFmtId="164" fontId="5" fillId="0" borderId="8" xfId="1" applyNumberFormat="1" applyFont="1" applyBorder="1"/>
    <xf numFmtId="0" fontId="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2" borderId="8" xfId="0" applyFont="1" applyFill="1" applyBorder="1"/>
    <xf numFmtId="0" fontId="15" fillId="0" borderId="8" xfId="0" applyFont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/>
    </xf>
    <xf numFmtId="164" fontId="15" fillId="0" borderId="8" xfId="1" applyNumberFormat="1" applyFont="1" applyBorder="1" applyAlignment="1">
      <alignment horizontal="center" vertical="center"/>
    </xf>
    <xf numFmtId="164" fontId="15" fillId="0" borderId="8" xfId="1" applyNumberFormat="1" applyFont="1" applyBorder="1"/>
    <xf numFmtId="14" fontId="15" fillId="0" borderId="8" xfId="0" applyNumberFormat="1" applyFont="1" applyBorder="1"/>
    <xf numFmtId="0" fontId="15" fillId="0" borderId="8" xfId="0" applyFont="1" applyBorder="1"/>
    <xf numFmtId="0" fontId="15" fillId="0" borderId="8" xfId="0" quotePrefix="1" applyFont="1" applyBorder="1"/>
    <xf numFmtId="165" fontId="16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2" borderId="8" xfId="0" applyFont="1" applyFill="1" applyBorder="1"/>
    <xf numFmtId="0" fontId="16" fillId="0" borderId="8" xfId="0" applyFont="1" applyBorder="1" applyAlignment="1">
      <alignment horizontal="center" vertical="center"/>
    </xf>
    <xf numFmtId="1" fontId="16" fillId="0" borderId="8" xfId="1" applyNumberFormat="1" applyFont="1" applyBorder="1" applyAlignment="1">
      <alignment horizontal="center"/>
    </xf>
    <xf numFmtId="164" fontId="16" fillId="0" borderId="8" xfId="1" applyNumberFormat="1" applyFont="1" applyBorder="1" applyAlignment="1">
      <alignment horizontal="center" vertical="center"/>
    </xf>
    <xf numFmtId="164" fontId="16" fillId="0" borderId="8" xfId="1" applyNumberFormat="1" applyFont="1" applyBorder="1"/>
    <xf numFmtId="14" fontId="16" fillId="0" borderId="8" xfId="0" applyNumberFormat="1" applyFont="1" applyBorder="1"/>
    <xf numFmtId="0" fontId="16" fillId="0" borderId="8" xfId="0" applyFont="1" applyBorder="1"/>
    <xf numFmtId="0" fontId="5" fillId="0" borderId="8" xfId="0" quotePrefix="1" applyFont="1" applyBorder="1"/>
    <xf numFmtId="0" fontId="20" fillId="0" borderId="5" xfId="0" applyFont="1" applyBorder="1" applyAlignment="1">
      <alignment horizontal="center"/>
    </xf>
    <xf numFmtId="0" fontId="20" fillId="2" borderId="5" xfId="0" applyFont="1" applyFill="1" applyBorder="1"/>
    <xf numFmtId="0" fontId="20" fillId="0" borderId="5" xfId="0" applyFont="1" applyBorder="1" applyAlignment="1">
      <alignment horizontal="center" vertical="center"/>
    </xf>
    <xf numFmtId="1" fontId="20" fillId="0" borderId="5" xfId="1" applyNumberFormat="1" applyFont="1" applyBorder="1" applyAlignment="1">
      <alignment horizontal="center"/>
    </xf>
    <xf numFmtId="164" fontId="20" fillId="0" borderId="5" xfId="1" applyNumberFormat="1" applyFont="1" applyBorder="1" applyAlignment="1">
      <alignment horizontal="center" vertical="center"/>
    </xf>
    <xf numFmtId="164" fontId="20" fillId="0" borderId="5" xfId="1" applyNumberFormat="1" applyFont="1" applyBorder="1"/>
    <xf numFmtId="14" fontId="20" fillId="0" borderId="5" xfId="0" applyNumberFormat="1" applyFont="1" applyBorder="1"/>
    <xf numFmtId="0" fontId="20" fillId="0" borderId="1" xfId="0" applyFont="1" applyBorder="1" applyAlignment="1">
      <alignment horizontal="center"/>
    </xf>
    <xf numFmtId="0" fontId="20" fillId="2" borderId="1" xfId="0" applyFont="1" applyFill="1" applyBorder="1"/>
    <xf numFmtId="0" fontId="20" fillId="0" borderId="1" xfId="0" applyFont="1" applyBorder="1" applyAlignment="1">
      <alignment horizontal="center" vertical="center"/>
    </xf>
    <xf numFmtId="1" fontId="20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/>
    <xf numFmtId="14" fontId="20" fillId="0" borderId="1" xfId="0" applyNumberFormat="1" applyFont="1" applyBorder="1"/>
    <xf numFmtId="165" fontId="20" fillId="0" borderId="7" xfId="0" applyNumberFormat="1" applyFont="1" applyBorder="1" applyAlignment="1">
      <alignment horizontal="center"/>
    </xf>
    <xf numFmtId="0" fontId="20" fillId="0" borderId="5" xfId="0" applyFont="1" applyBorder="1"/>
    <xf numFmtId="0" fontId="20" fillId="0" borderId="6" xfId="0" applyFont="1" applyBorder="1"/>
    <xf numFmtId="0" fontId="20" fillId="0" borderId="5" xfId="0" quotePrefix="1" applyFont="1" applyBorder="1"/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4" fontId="5" fillId="0" borderId="0" xfId="1" applyNumberFormat="1" applyFont="1" applyBorder="1"/>
    <xf numFmtId="165" fontId="23" fillId="0" borderId="9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2" borderId="1" xfId="0" applyFont="1" applyFill="1" applyBorder="1"/>
    <xf numFmtId="0" fontId="23" fillId="0" borderId="1" xfId="0" applyFont="1" applyBorder="1" applyAlignment="1">
      <alignment horizontal="center" vertical="center"/>
    </xf>
    <xf numFmtId="1" fontId="23" fillId="0" borderId="1" xfId="1" applyNumberFormat="1" applyFont="1" applyBorder="1" applyAlignment="1">
      <alignment horizontal="center"/>
    </xf>
    <xf numFmtId="164" fontId="23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14" fontId="23" fillId="0" borderId="1" xfId="0" applyNumberFormat="1" applyFont="1" applyBorder="1"/>
    <xf numFmtId="0" fontId="23" fillId="0" borderId="1" xfId="0" applyFont="1" applyBorder="1"/>
    <xf numFmtId="0" fontId="23" fillId="0" borderId="10" xfId="0" applyFont="1" applyBorder="1"/>
    <xf numFmtId="165" fontId="23" fillId="0" borderId="7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2" borderId="5" xfId="0" applyFont="1" applyFill="1" applyBorder="1"/>
    <xf numFmtId="0" fontId="23" fillId="0" borderId="5" xfId="0" applyFont="1" applyBorder="1" applyAlignment="1">
      <alignment horizontal="center" vertical="center"/>
    </xf>
    <xf numFmtId="1" fontId="23" fillId="0" borderId="5" xfId="1" applyNumberFormat="1" applyFont="1" applyBorder="1" applyAlignment="1">
      <alignment horizontal="center"/>
    </xf>
    <xf numFmtId="164" fontId="23" fillId="0" borderId="5" xfId="1" applyNumberFormat="1" applyFont="1" applyBorder="1" applyAlignment="1">
      <alignment horizontal="center" vertical="center"/>
    </xf>
    <xf numFmtId="164" fontId="23" fillId="0" borderId="5" xfId="1" applyNumberFormat="1" applyFont="1" applyBorder="1"/>
    <xf numFmtId="14" fontId="23" fillId="0" borderId="5" xfId="0" applyNumberFormat="1" applyFont="1" applyBorder="1"/>
    <xf numFmtId="0" fontId="23" fillId="0" borderId="5" xfId="0" applyFont="1" applyBorder="1"/>
    <xf numFmtId="0" fontId="23" fillId="0" borderId="6" xfId="0" applyFont="1" applyBorder="1"/>
    <xf numFmtId="0" fontId="23" fillId="0" borderId="1" xfId="0" quotePrefix="1" applyFont="1" applyBorder="1"/>
    <xf numFmtId="0" fontId="6" fillId="0" borderId="0" xfId="0" applyFont="1"/>
    <xf numFmtId="164" fontId="6" fillId="0" borderId="0" xfId="1" applyNumberFormat="1" applyFont="1"/>
    <xf numFmtId="0" fontId="23" fillId="0" borderId="5" xfId="0" quotePrefix="1" applyFont="1" applyBorder="1"/>
    <xf numFmtId="43" fontId="5" fillId="0" borderId="1" xfId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" fontId="5" fillId="0" borderId="5" xfId="1" applyNumberFormat="1" applyFont="1" applyBorder="1" applyAlignment="1">
      <alignment horizontal="center"/>
    </xf>
    <xf numFmtId="164" fontId="5" fillId="0" borderId="5" xfId="1" applyNumberFormat="1" applyFont="1" applyBorder="1"/>
    <xf numFmtId="14" fontId="5" fillId="0" borderId="5" xfId="0" applyNumberFormat="1" applyFont="1" applyBorder="1"/>
    <xf numFmtId="165" fontId="5" fillId="0" borderId="7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9" fontId="5" fillId="0" borderId="14" xfId="2" applyFont="1" applyBorder="1"/>
    <xf numFmtId="9" fontId="5" fillId="0" borderId="12" xfId="2" applyFont="1" applyBorder="1"/>
    <xf numFmtId="9" fontId="0" fillId="0" borderId="0" xfId="2" applyFont="1"/>
    <xf numFmtId="0" fontId="24" fillId="0" borderId="0" xfId="0" applyFont="1"/>
    <xf numFmtId="14" fontId="5" fillId="0" borderId="0" xfId="0" applyNumberFormat="1" applyFont="1"/>
    <xf numFmtId="0" fontId="12" fillId="4" borderId="3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14" fontId="25" fillId="0" borderId="5" xfId="0" applyNumberFormat="1" applyFont="1" applyBorder="1"/>
    <xf numFmtId="165" fontId="25" fillId="0" borderId="7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2" borderId="5" xfId="0" applyFont="1" applyFill="1" applyBorder="1"/>
    <xf numFmtId="0" fontId="25" fillId="0" borderId="5" xfId="0" applyFont="1" applyBorder="1" applyAlignment="1">
      <alignment horizontal="center" vertical="center"/>
    </xf>
    <xf numFmtId="1" fontId="25" fillId="0" borderId="5" xfId="1" applyNumberFormat="1" applyFont="1" applyBorder="1" applyAlignment="1">
      <alignment horizontal="center"/>
    </xf>
    <xf numFmtId="164" fontId="25" fillId="0" borderId="5" xfId="1" applyNumberFormat="1" applyFont="1" applyBorder="1" applyAlignment="1">
      <alignment horizontal="center" vertical="center"/>
    </xf>
    <xf numFmtId="164" fontId="25" fillId="0" borderId="5" xfId="1" applyNumberFormat="1" applyFont="1" applyBorder="1"/>
    <xf numFmtId="0" fontId="25" fillId="0" borderId="5" xfId="0" applyFont="1" applyBorder="1"/>
    <xf numFmtId="0" fontId="25" fillId="0" borderId="6" xfId="0" applyFont="1" applyBorder="1"/>
    <xf numFmtId="14" fontId="3" fillId="0" borderId="8" xfId="0" applyNumberFormat="1" applyFont="1" applyBorder="1"/>
    <xf numFmtId="14" fontId="3" fillId="0" borderId="5" xfId="0" applyNumberFormat="1" applyFont="1" applyBorder="1"/>
    <xf numFmtId="14" fontId="3" fillId="0" borderId="8" xfId="0" applyNumberFormat="1" applyFont="1" applyBorder="1" applyAlignment="1">
      <alignment vertical="center"/>
    </xf>
    <xf numFmtId="14" fontId="3" fillId="0" borderId="1" xfId="0" applyNumberFormat="1" applyFont="1" applyBorder="1"/>
    <xf numFmtId="14" fontId="26" fillId="0" borderId="5" xfId="0" applyNumberFormat="1" applyFont="1" applyBorder="1"/>
    <xf numFmtId="165" fontId="26" fillId="0" borderId="7" xfId="0" applyNumberFormat="1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2" borderId="5" xfId="0" applyFont="1" applyFill="1" applyBorder="1"/>
    <xf numFmtId="0" fontId="26" fillId="0" borderId="5" xfId="0" applyFont="1" applyBorder="1" applyAlignment="1">
      <alignment horizontal="center" vertical="center"/>
    </xf>
    <xf numFmtId="1" fontId="26" fillId="0" borderId="5" xfId="1" applyNumberFormat="1" applyFont="1" applyBorder="1" applyAlignment="1">
      <alignment horizontal="center"/>
    </xf>
    <xf numFmtId="164" fontId="26" fillId="0" borderId="5" xfId="1" applyNumberFormat="1" applyFont="1" applyBorder="1" applyAlignment="1">
      <alignment horizontal="center" vertical="center"/>
    </xf>
    <xf numFmtId="164" fontId="26" fillId="0" borderId="5" xfId="1" applyNumberFormat="1" applyFont="1" applyBorder="1"/>
    <xf numFmtId="0" fontId="26" fillId="0" borderId="5" xfId="0" applyFont="1" applyBorder="1"/>
    <xf numFmtId="0" fontId="26" fillId="0" borderId="6" xfId="0" applyFont="1" applyBorder="1"/>
    <xf numFmtId="0" fontId="3" fillId="0" borderId="0" xfId="0" pivotButton="1" applyFont="1"/>
    <xf numFmtId="164" fontId="3" fillId="0" borderId="0" xfId="0" applyNumberFormat="1" applyFont="1"/>
    <xf numFmtId="164" fontId="6" fillId="0" borderId="0" xfId="0" applyNumberFormat="1" applyFont="1"/>
    <xf numFmtId="43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167" fontId="5" fillId="0" borderId="14" xfId="1" applyNumberFormat="1" applyFont="1" applyBorder="1"/>
    <xf numFmtId="167" fontId="5" fillId="0" borderId="12" xfId="1" applyNumberFormat="1" applyFont="1" applyBorder="1"/>
    <xf numFmtId="0" fontId="29" fillId="0" borderId="0" xfId="0" applyFont="1"/>
    <xf numFmtId="0" fontId="17" fillId="7" borderId="0" xfId="0" applyFont="1" applyFill="1"/>
    <xf numFmtId="0" fontId="27" fillId="7" borderId="0" xfId="0" applyFont="1" applyFill="1" applyAlignment="1">
      <alignment horizontal="right"/>
    </xf>
    <xf numFmtId="166" fontId="30" fillId="7" borderId="0" xfId="0" applyNumberFormat="1" applyFont="1" applyFill="1" applyAlignment="1">
      <alignment vertical="top"/>
    </xf>
    <xf numFmtId="14" fontId="18" fillId="7" borderId="0" xfId="0" applyNumberFormat="1" applyFont="1" applyFill="1"/>
    <xf numFmtId="164" fontId="28" fillId="7" borderId="0" xfId="1" applyNumberFormat="1" applyFont="1" applyFill="1" applyAlignment="1"/>
    <xf numFmtId="0" fontId="28" fillId="7" borderId="0" xfId="1" applyNumberFormat="1" applyFont="1" applyFill="1" applyAlignment="1">
      <alignment horizontal="right"/>
    </xf>
    <xf numFmtId="0" fontId="0" fillId="7" borderId="0" xfId="0" applyFill="1"/>
    <xf numFmtId="0" fontId="31" fillId="7" borderId="0" xfId="0" applyFont="1" applyFill="1" applyAlignment="1">
      <alignment horizontal="right"/>
    </xf>
    <xf numFmtId="0" fontId="27" fillId="7" borderId="0" xfId="0" applyFont="1" applyFill="1" applyAlignment="1">
      <alignment horizontal="left" vertical="center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33" fillId="7" borderId="0" xfId="0" applyFont="1" applyFill="1"/>
    <xf numFmtId="164" fontId="34" fillId="8" borderId="16" xfId="1" applyNumberFormat="1" applyFont="1" applyFill="1" applyBorder="1" applyAlignment="1">
      <alignment vertical="center"/>
    </xf>
    <xf numFmtId="164" fontId="34" fillId="8" borderId="15" xfId="1" applyNumberFormat="1" applyFont="1" applyFill="1" applyBorder="1" applyAlignment="1">
      <alignment vertical="center"/>
    </xf>
    <xf numFmtId="164" fontId="32" fillId="8" borderId="16" xfId="1" applyNumberFormat="1" applyFont="1" applyFill="1" applyBorder="1" applyAlignment="1">
      <alignment vertical="center"/>
    </xf>
    <xf numFmtId="164" fontId="32" fillId="8" borderId="15" xfId="1" applyNumberFormat="1" applyFont="1" applyFill="1" applyBorder="1" applyAlignment="1">
      <alignment vertical="center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7" fillId="9" borderId="0" xfId="0" applyFont="1" applyFill="1" applyAlignment="1">
      <alignment wrapText="1"/>
    </xf>
    <xf numFmtId="0" fontId="13" fillId="10" borderId="0" xfId="0" applyFont="1" applyFill="1" applyAlignment="1">
      <alignment wrapText="1"/>
    </xf>
    <xf numFmtId="0" fontId="38" fillId="0" borderId="0" xfId="0" applyFont="1"/>
    <xf numFmtId="0" fontId="38" fillId="10" borderId="0" xfId="0" applyFont="1" applyFill="1"/>
    <xf numFmtId="164" fontId="39" fillId="8" borderId="16" xfId="1" applyNumberFormat="1" applyFont="1" applyFill="1" applyBorder="1" applyAlignment="1">
      <alignment vertical="center"/>
    </xf>
    <xf numFmtId="164" fontId="39" fillId="8" borderId="15" xfId="1" applyNumberFormat="1" applyFont="1" applyFill="1" applyBorder="1" applyAlignment="1">
      <alignment vertical="center"/>
    </xf>
    <xf numFmtId="0" fontId="40" fillId="7" borderId="0" xfId="0" applyFont="1" applyFill="1" applyAlignment="1">
      <alignment horizontal="left" vertical="center"/>
    </xf>
    <xf numFmtId="0" fontId="41" fillId="7" borderId="0" xfId="0" applyFont="1" applyFill="1" applyAlignment="1">
      <alignment horizontal="right"/>
    </xf>
    <xf numFmtId="0" fontId="40" fillId="7" borderId="0" xfId="0" applyFont="1" applyFill="1" applyAlignment="1">
      <alignment horizontal="right"/>
    </xf>
    <xf numFmtId="14" fontId="2" fillId="0" borderId="8" xfId="0" applyNumberFormat="1" applyFont="1" applyBorder="1"/>
    <xf numFmtId="14" fontId="2" fillId="0" borderId="5" xfId="0" applyNumberFormat="1" applyFont="1" applyBorder="1"/>
    <xf numFmtId="0" fontId="2" fillId="0" borderId="0" xfId="0" pivotButton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43" fillId="11" borderId="0" xfId="0" applyFont="1" applyFill="1" applyAlignment="1">
      <alignment wrapText="1"/>
    </xf>
    <xf numFmtId="0" fontId="44" fillId="12" borderId="0" xfId="0" applyFont="1" applyFill="1" applyAlignment="1">
      <alignment wrapText="1"/>
    </xf>
    <xf numFmtId="0" fontId="42" fillId="13" borderId="0" xfId="0" applyFont="1" applyFill="1" applyAlignment="1">
      <alignment wrapText="1"/>
    </xf>
    <xf numFmtId="164" fontId="47" fillId="14" borderId="15" xfId="1" applyNumberFormat="1" applyFont="1" applyFill="1" applyBorder="1" applyAlignment="1">
      <alignment wrapText="1"/>
    </xf>
    <xf numFmtId="0" fontId="49" fillId="13" borderId="0" xfId="0" applyFont="1" applyFill="1" applyAlignment="1">
      <alignment wrapText="1"/>
    </xf>
    <xf numFmtId="0" fontId="48" fillId="13" borderId="0" xfId="0" applyFont="1" applyFill="1" applyAlignment="1">
      <alignment horizontal="left" wrapText="1"/>
    </xf>
    <xf numFmtId="0" fontId="50" fillId="13" borderId="0" xfId="0" applyFont="1" applyFill="1" applyAlignment="1"/>
    <xf numFmtId="0" fontId="1" fillId="13" borderId="0" xfId="0" applyFont="1" applyFill="1" applyAlignment="1">
      <alignment wrapText="1"/>
    </xf>
    <xf numFmtId="0" fontId="51" fillId="13" borderId="0" xfId="0" applyFont="1" applyFill="1" applyAlignment="1">
      <alignment horizontal="right" wrapText="1"/>
    </xf>
    <xf numFmtId="0" fontId="52" fillId="13" borderId="0" xfId="0" applyFont="1" applyFill="1" applyAlignment="1">
      <alignment horizontal="right" wrapText="1"/>
    </xf>
    <xf numFmtId="168" fontId="53" fillId="13" borderId="0" xfId="0" applyNumberFormat="1" applyFont="1" applyFill="1" applyAlignment="1">
      <alignment wrapText="1"/>
    </xf>
    <xf numFmtId="171" fontId="6" fillId="0" borderId="0" xfId="0" applyNumberFormat="1" applyFont="1"/>
    <xf numFmtId="0" fontId="14" fillId="15" borderId="1" xfId="0" applyFont="1" applyFill="1" applyBorder="1" applyAlignment="1">
      <alignment vertical="center"/>
    </xf>
    <xf numFmtId="0" fontId="14" fillId="15" borderId="1" xfId="0" applyFont="1" applyFill="1" applyBorder="1" applyAlignment="1">
      <alignment vertical="center" wrapText="1"/>
    </xf>
    <xf numFmtId="0" fontId="14" fillId="15" borderId="1" xfId="0" applyFont="1" applyFill="1" applyBorder="1" applyAlignment="1">
      <alignment horizontal="center" vertical="center" wrapText="1"/>
    </xf>
    <xf numFmtId="164" fontId="5" fillId="15" borderId="1" xfId="1" applyNumberFormat="1" applyFont="1" applyFill="1" applyBorder="1" applyAlignment="1">
      <alignment horizontal="center" vertical="center"/>
    </xf>
    <xf numFmtId="164" fontId="5" fillId="16" borderId="1" xfId="1" applyNumberFormat="1" applyFont="1" applyFill="1" applyBorder="1" applyAlignment="1">
      <alignment horizontal="center" vertical="center"/>
    </xf>
    <xf numFmtId="0" fontId="46" fillId="14" borderId="15" xfId="0" applyFont="1" applyFill="1" applyBorder="1" applyAlignment="1">
      <alignment horizontal="left" wrapText="1"/>
    </xf>
    <xf numFmtId="0" fontId="45" fillId="13" borderId="0" xfId="0" applyFont="1" applyFill="1" applyAlignment="1">
      <alignment horizontal="left" vertical="center" wrapText="1"/>
    </xf>
    <xf numFmtId="0" fontId="45" fillId="13" borderId="0" xfId="0" applyFont="1" applyFill="1" applyAlignment="1">
      <alignment horizontal="right" vertical="center" wrapText="1"/>
    </xf>
    <xf numFmtId="0" fontId="46" fillId="14" borderId="15" xfId="0" applyFont="1" applyFill="1" applyBorder="1" applyAlignment="1">
      <alignment horizontal="left" vertical="center" wrapText="1"/>
    </xf>
    <xf numFmtId="172" fontId="53" fillId="13" borderId="0" xfId="1" applyNumberFormat="1" applyFont="1" applyFill="1" applyAlignment="1">
      <alignment wrapText="1"/>
    </xf>
    <xf numFmtId="0" fontId="53" fillId="1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229">
    <dxf>
      <numFmt numFmtId="171" formatCode="#,##0[$៛-453];\-#,##0[$៛-453]"/>
    </dxf>
    <dxf>
      <numFmt numFmtId="35" formatCode="_(* #,##0.00_);_(* \(#,##0.00\);_(* &quot;-&quot;??_);_(@_)"/>
    </dxf>
    <dxf>
      <numFmt numFmtId="169" formatCode="_(* #,##0.0_);_(* \(#,##0.0\);_(* &quot;-&quot;??_);_(@_)"/>
    </dxf>
    <dxf>
      <numFmt numFmtId="164" formatCode="_(* #,##0_);_(* \(#,##0\);_(* &quot;-&quot;??_);_(@_)"/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mm/dd/yy;@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7" formatCode="#,##0.00[$৳-845]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0" formatCode="General"/>
    </dxf>
    <dxf>
      <numFmt numFmtId="14" formatCode="0.0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70" formatCode="0.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</dxfs>
  <tableStyles count="0" defaultTableStyle="TableStyleMedium2" defaultPivotStyle="PivotStyleLight16"/>
  <colors>
    <mruColors>
      <color rgb="FFFF5050"/>
      <color rgb="FFFF7C80"/>
      <color rgb="FFF74743"/>
      <color rgb="FFF63723"/>
      <color rgb="FFF63C37"/>
      <color rgb="FFF6423C"/>
      <color rgb="FFE0EBEB"/>
      <color rgb="FF808080"/>
      <color rgb="FFEFF5F5"/>
      <color rgb="FFF5F4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2022.xlsx]Workings!PivotTable3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F74743"/>
                </a:gs>
                <a:gs pos="74000">
                  <a:srgbClr val="FF7C80"/>
                </a:gs>
                <a:gs pos="83000">
                  <a:srgbClr val="FF7C80"/>
                </a:gs>
                <a:gs pos="100000">
                  <a:srgbClr val="FF7C80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rgbClr val="E3120B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Workings!$B$8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74743"/>
                  </a:gs>
                  <a:gs pos="74000">
                    <a:srgbClr val="FF7C80"/>
                  </a:gs>
                  <a:gs pos="83000">
                    <a:srgbClr val="FF7C80"/>
                  </a:gs>
                  <a:gs pos="100000">
                    <a:srgbClr val="FF7C80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rgbClr val="E3120B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Workings!$B$9:$B$21</c:f>
              <c:numCache>
                <c:formatCode>_(* #,##0_);_(* \(#,##0\);_(* "-"??_);_(@_)</c:formatCode>
                <c:ptCount val="12"/>
                <c:pt idx="0">
                  <c:v>10399.880000000001</c:v>
                </c:pt>
                <c:pt idx="1">
                  <c:v>9614.52</c:v>
                </c:pt>
                <c:pt idx="2">
                  <c:v>10544.92</c:v>
                </c:pt>
                <c:pt idx="3">
                  <c:v>6128</c:v>
                </c:pt>
                <c:pt idx="4">
                  <c:v>8852</c:v>
                </c:pt>
                <c:pt idx="5">
                  <c:v>12599.96</c:v>
                </c:pt>
                <c:pt idx="6">
                  <c:v>6445</c:v>
                </c:pt>
                <c:pt idx="7">
                  <c:v>19686.96</c:v>
                </c:pt>
                <c:pt idx="8">
                  <c:v>4665</c:v>
                </c:pt>
                <c:pt idx="9">
                  <c:v>2250</c:v>
                </c:pt>
                <c:pt idx="10">
                  <c:v>6416</c:v>
                </c:pt>
                <c:pt idx="11">
                  <c:v>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54-4078-A5D1-DBCD5427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20096"/>
        <c:axId val="1673282368"/>
      </c:lineChart>
      <c:catAx>
        <c:axId val="17772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82368"/>
        <c:crosses val="autoZero"/>
        <c:auto val="1"/>
        <c:lblAlgn val="ctr"/>
        <c:lblOffset val="100"/>
        <c:noMultiLvlLbl val="0"/>
      </c:catAx>
      <c:valAx>
        <c:axId val="167328236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7220096"/>
        <c:crosses val="autoZero"/>
        <c:crossBetween val="between"/>
      </c:valAx>
      <c:spPr>
        <a:solidFill>
          <a:srgbClr val="EFF5F5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F5F5"/>
    </a:solidFill>
    <a:ln w="9525" cap="flat" cmpd="sng" algn="ctr">
      <a:solidFill>
        <a:srgbClr val="EFF5F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2022.xlsx]Workings!PivotTable4</c:name>
    <c:fmtId val="18"/>
  </c:pivotSource>
  <c:chart>
    <c:autoTitleDeleted val="1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7542242703533"/>
              <c:y val="6.7340067340067337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88786482334871"/>
              <c:y val="-0.1818181818181818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Workings!$F$2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2-4ED6-AF94-9143B6877AE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2-4ED6-AF94-9143B6877A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7-4990-8F12-D024BA66A36D}"/>
              </c:ext>
            </c:extLst>
          </c:dPt>
          <c:dLbls>
            <c:dLbl>
              <c:idx val="0"/>
              <c:layout>
                <c:manualLayout>
                  <c:x val="0.15980952380952382"/>
                  <c:y val="-0.187277449693788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62-4ED6-AF94-9143B6877AE9}"/>
                </c:ext>
              </c:extLst>
            </c:dLbl>
            <c:dLbl>
              <c:idx val="1"/>
              <c:layout>
                <c:manualLayout>
                  <c:x val="-0.14127784026996629"/>
                  <c:y val="0.23652230971128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62-4ED6-AF94-9143B6877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Workings!$E$3:$E$5</c:f>
              <c:strCache>
                <c:ptCount val="2"/>
                <c:pt idx="0">
                  <c:v>Retail</c:v>
                </c:pt>
                <c:pt idx="1">
                  <c:v>WS</c:v>
                </c:pt>
              </c:strCache>
            </c:strRef>
          </c:cat>
          <c:val>
            <c:numRef>
              <c:f>Workings!$F$3:$F$5</c:f>
              <c:numCache>
                <c:formatCode>_(* #,##0_);_(* \(#,##0\);_(* "-"??_);_(@_)</c:formatCode>
                <c:ptCount val="2"/>
                <c:pt idx="0">
                  <c:v>59286.239999999998</c:v>
                </c:pt>
                <c:pt idx="1">
                  <c:v>38941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2-4ED6-AF94-9143B6877A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66895756527543"/>
          <c:y val="4.3961748633879784E-2"/>
          <c:w val="0.66243442113088469"/>
          <c:h val="0.8766027709651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Workings!$E$9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647867235255446E-17"/>
                  <c:y val="5.61336499604216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C-44B2-A4DC-2E77F1270512}"/>
                </c:ext>
              </c:extLst>
            </c:dLbl>
            <c:numFmt formatCode="#,\K;\-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Workings!$E$10:$E$12</c:f>
              <c:numCache>
                <c:formatCode>#,##0.00[$৳-845]</c:formatCode>
                <c:ptCount val="3"/>
                <c:pt idx="0">
                  <c:v>3857</c:v>
                </c:pt>
                <c:pt idx="1">
                  <c:v>24625.83</c:v>
                </c:pt>
                <c:pt idx="2">
                  <c:v>98227.239999999991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6-4541-8701-0E1525DDE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08105928"/>
        <c:axId val="508110192"/>
      </c:barChart>
      <c:lineChart>
        <c:grouping val="standard"/>
        <c:varyColors val="0"/>
        <c:ser>
          <c:idx val="1"/>
          <c:order val="1"/>
          <c:tx>
            <c:strRef>
              <c:f>Workings!$F$9</c:f>
              <c:strCache>
                <c:ptCount val="1"/>
                <c:pt idx="0">
                  <c:v>Increase %</c:v>
                </c:pt>
              </c:strCache>
            </c:strRef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EC-44B2-A4DC-2E77F127051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C-44B2-A4DC-2E77F127051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EC-44B2-A4DC-2E77F1270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Workings!$F$10:$F$12</c:f>
              <c:numCache>
                <c:formatCode>0%</c:formatCode>
                <c:ptCount val="3"/>
                <c:pt idx="0">
                  <c:v>0</c:v>
                </c:pt>
                <c:pt idx="1">
                  <c:v>0.15662416251553754</c:v>
                </c:pt>
                <c:pt idx="2">
                  <c:v>0.25070265641180595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6-4541-8701-0E1525DDE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105600"/>
        <c:axId val="508105272"/>
      </c:lineChart>
      <c:catAx>
        <c:axId val="5081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0192"/>
        <c:crosses val="autoZero"/>
        <c:auto val="1"/>
        <c:lblAlgn val="ctr"/>
        <c:lblOffset val="100"/>
        <c:noMultiLvlLbl val="0"/>
      </c:catAx>
      <c:valAx>
        <c:axId val="508110192"/>
        <c:scaling>
          <c:orientation val="minMax"/>
        </c:scaling>
        <c:delete val="0"/>
        <c:axPos val="l"/>
        <c:numFmt formatCode="#,##0.00[$৳-845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928"/>
        <c:crosses val="autoZero"/>
        <c:crossBetween val="between"/>
        <c:majorUnit val="10000"/>
      </c:valAx>
      <c:valAx>
        <c:axId val="508105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600"/>
        <c:crosses val="max"/>
        <c:crossBetween val="between"/>
      </c:valAx>
      <c:catAx>
        <c:axId val="508105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8105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2022.xlsx]Workings!PivotTable6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951881014873"/>
          <c:y val="6.7553951589384667E-2"/>
          <c:w val="0.5250831146106737"/>
          <c:h val="0.89183581219014285"/>
        </c:manualLayout>
      </c:layout>
      <c:radarChart>
        <c:radarStyle val="marker"/>
        <c:varyColors val="0"/>
        <c:ser>
          <c:idx val="0"/>
          <c:order val="0"/>
          <c:tx>
            <c:strRef>
              <c:f>Workings!$J$8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Workings!$I$9:$I$15</c:f>
              <c:strCache>
                <c:ptCount val="6"/>
                <c:pt idx="0">
                  <c:v>A11</c:v>
                </c:pt>
                <c:pt idx="1">
                  <c:v>B11</c:v>
                </c:pt>
                <c:pt idx="2">
                  <c:v>C11</c:v>
                </c:pt>
                <c:pt idx="3">
                  <c:v>D11</c:v>
                </c:pt>
                <c:pt idx="4">
                  <c:v>Page</c:v>
                </c:pt>
                <c:pt idx="5">
                  <c:v>Marketplace</c:v>
                </c:pt>
              </c:strCache>
            </c:strRef>
          </c:cat>
          <c:val>
            <c:numRef>
              <c:f>Workings!$J$9:$J$15</c:f>
              <c:numCache>
                <c:formatCode>_(* #,##0_);_(* \(#,##0\);_(* "-"??_);_(@_)</c:formatCode>
                <c:ptCount val="6"/>
                <c:pt idx="0">
                  <c:v>1652</c:v>
                </c:pt>
                <c:pt idx="1">
                  <c:v>31224.959999999999</c:v>
                </c:pt>
                <c:pt idx="2">
                  <c:v>1880</c:v>
                </c:pt>
                <c:pt idx="3">
                  <c:v>44500.6</c:v>
                </c:pt>
                <c:pt idx="4">
                  <c:v>11669.68</c:v>
                </c:pt>
                <c:pt idx="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443-99C8-27906BF2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6863"/>
        <c:axId val="1440396191"/>
      </c:radarChart>
      <c:catAx>
        <c:axId val="13974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191"/>
        <c:crosses val="autoZero"/>
        <c:auto val="1"/>
        <c:lblAlgn val="ctr"/>
        <c:lblOffset val="100"/>
        <c:noMultiLvlLbl val="0"/>
      </c:catAx>
      <c:valAx>
        <c:axId val="144039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3974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2050686287165"/>
          <c:y val="3.0310033771375849E-2"/>
          <c:w val="0.72646886352320716"/>
          <c:h val="0.8766027709651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Workings!$E$9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rgbClr val="FF5050"/>
                </a:gs>
                <a:gs pos="100000">
                  <a:srgbClr val="FF7C80"/>
                </a:gs>
                <a:gs pos="24000">
                  <a:srgbClr val="FF505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647867235255446E-17"/>
                  <c:y val="5.61336499604216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B1-4168-96AB-3533CE4FB2AE}"/>
                </c:ext>
              </c:extLst>
            </c:dLbl>
            <c:numFmt formatCode="#,\K;\-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0EBE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Workings!$E$10:$E$12</c:f>
              <c:numCache>
                <c:formatCode>#,##0.00[$৳-845]</c:formatCode>
                <c:ptCount val="3"/>
                <c:pt idx="0">
                  <c:v>3857</c:v>
                </c:pt>
                <c:pt idx="1">
                  <c:v>24625.83</c:v>
                </c:pt>
                <c:pt idx="2">
                  <c:v>98227.239999999991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1-4168-96AB-3533CE4FB2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08105928"/>
        <c:axId val="508110192"/>
      </c:barChart>
      <c:lineChart>
        <c:grouping val="standard"/>
        <c:varyColors val="0"/>
        <c:ser>
          <c:idx val="1"/>
          <c:order val="1"/>
          <c:tx>
            <c:strRef>
              <c:f>Workings!$F$9</c:f>
              <c:strCache>
                <c:ptCount val="1"/>
                <c:pt idx="0">
                  <c:v>Increase %</c:v>
                </c:pt>
              </c:strCache>
            </c:strRef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B1-4168-96AB-3533CE4FB2A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B1-4168-96AB-3533CE4FB2A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B1-4168-96AB-3533CE4FB2AE}"/>
                </c:ext>
              </c:extLst>
            </c:dLbl>
            <c:dLbl>
              <c:idx val="2"/>
              <c:layout>
                <c:manualLayout>
                  <c:x val="-0.16940568475452208"/>
                  <c:y val="-2.2753128555176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B1-4168-96AB-3533CE4FB2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Workings!$F$10:$F$12</c:f>
              <c:numCache>
                <c:formatCode>0%</c:formatCode>
                <c:ptCount val="3"/>
                <c:pt idx="0">
                  <c:v>0</c:v>
                </c:pt>
                <c:pt idx="1">
                  <c:v>0.15662416251553754</c:v>
                </c:pt>
                <c:pt idx="2">
                  <c:v>0.25070265641180595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B1-4168-96AB-3533CE4FB2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105600"/>
        <c:axId val="508105272"/>
      </c:lineChart>
      <c:catAx>
        <c:axId val="5081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0192"/>
        <c:crosses val="autoZero"/>
        <c:auto val="1"/>
        <c:lblAlgn val="ctr"/>
        <c:lblOffset val="100"/>
        <c:noMultiLvlLbl val="0"/>
      </c:catAx>
      <c:valAx>
        <c:axId val="508110192"/>
        <c:scaling>
          <c:orientation val="minMax"/>
        </c:scaling>
        <c:delete val="0"/>
        <c:axPos val="l"/>
        <c:numFmt formatCode="#,##0.00[$৳-845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FF5F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928"/>
        <c:crosses val="autoZero"/>
        <c:crossBetween val="between"/>
        <c:majorUnit val="10000"/>
      </c:valAx>
      <c:valAx>
        <c:axId val="508105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FF5F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600"/>
        <c:crosses val="max"/>
        <c:crossBetween val="between"/>
      </c:valAx>
      <c:catAx>
        <c:axId val="508105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8105272"/>
        <c:crosses val="max"/>
        <c:auto val="1"/>
        <c:lblAlgn val="ctr"/>
        <c:lblOffset val="100"/>
        <c:noMultiLvlLbl val="0"/>
      </c:catAx>
      <c:spPr>
        <a:solidFill>
          <a:srgbClr val="EFF5F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EFF5F5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2022.xlsx]Workings!PivotTable6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642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642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642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951881014873"/>
          <c:y val="6.7553951589384667E-2"/>
          <c:w val="0.5250831146106737"/>
          <c:h val="0.89183581219014285"/>
        </c:manualLayout>
      </c:layout>
      <c:radarChart>
        <c:radarStyle val="marker"/>
        <c:varyColors val="0"/>
        <c:ser>
          <c:idx val="0"/>
          <c:order val="0"/>
          <c:tx>
            <c:strRef>
              <c:f>Workings!$J$8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6423C"/>
              </a:solidFill>
              <a:round/>
            </a:ln>
            <a:effectLst/>
          </c:spPr>
          <c:marker>
            <c:symbol val="none"/>
          </c:marker>
          <c:cat>
            <c:strRef>
              <c:f>Workings!$I$9:$I$15</c:f>
              <c:strCache>
                <c:ptCount val="6"/>
                <c:pt idx="0">
                  <c:v>A11</c:v>
                </c:pt>
                <c:pt idx="1">
                  <c:v>B11</c:v>
                </c:pt>
                <c:pt idx="2">
                  <c:v>C11</c:v>
                </c:pt>
                <c:pt idx="3">
                  <c:v>D11</c:v>
                </c:pt>
                <c:pt idx="4">
                  <c:v>Page</c:v>
                </c:pt>
                <c:pt idx="5">
                  <c:v>Marketplace</c:v>
                </c:pt>
              </c:strCache>
            </c:strRef>
          </c:cat>
          <c:val>
            <c:numRef>
              <c:f>Workings!$J$9:$J$15</c:f>
              <c:numCache>
                <c:formatCode>_(* #,##0_);_(* \(#,##0\);_(* "-"??_);_(@_)</c:formatCode>
                <c:ptCount val="6"/>
                <c:pt idx="0">
                  <c:v>1652</c:v>
                </c:pt>
                <c:pt idx="1">
                  <c:v>31224.959999999999</c:v>
                </c:pt>
                <c:pt idx="2">
                  <c:v>1880</c:v>
                </c:pt>
                <c:pt idx="3">
                  <c:v>44500.6</c:v>
                </c:pt>
                <c:pt idx="4">
                  <c:v>11669.68</c:v>
                </c:pt>
                <c:pt idx="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794-81FE-83303EAE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6863"/>
        <c:axId val="1440396191"/>
      </c:radarChart>
      <c:catAx>
        <c:axId val="13974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191"/>
        <c:crosses val="autoZero"/>
        <c:auto val="1"/>
        <c:lblAlgn val="ctr"/>
        <c:lblOffset val="100"/>
        <c:noMultiLvlLbl val="0"/>
      </c:catAx>
      <c:valAx>
        <c:axId val="144039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3974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F5F5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2022.xlsx]Workings!PivotTable4</c:name>
    <c:fmtId val="22"/>
  </c:pivotSource>
  <c:chart>
    <c:autoTitleDeleted val="1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7542242703533"/>
              <c:y val="6.7340067340067337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88786482334871"/>
              <c:y val="-0.1818181818181818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35765014667284"/>
          <c:y val="0.12047072920232799"/>
          <c:w val="0.48406901343214453"/>
          <c:h val="0.71558028072577884"/>
        </c:manualLayout>
      </c:layout>
      <c:doughnutChart>
        <c:varyColors val="1"/>
        <c:ser>
          <c:idx val="0"/>
          <c:order val="0"/>
          <c:tx>
            <c:strRef>
              <c:f>Workings!$F$2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050"/>
            </a:solidFill>
          </c:spPr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1-4996-B781-4EC0C3282C45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1-4996-B781-4EC0C3282C45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1-4996-B781-4EC0C3282C45}"/>
              </c:ext>
            </c:extLst>
          </c:dPt>
          <c:dLbls>
            <c:dLbl>
              <c:idx val="0"/>
              <c:layout>
                <c:manualLayout>
                  <c:x val="0.15980952380952382"/>
                  <c:y val="-0.187277449693788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91-4996-B781-4EC0C3282C45}"/>
                </c:ext>
              </c:extLst>
            </c:dLbl>
            <c:dLbl>
              <c:idx val="1"/>
              <c:layout>
                <c:manualLayout>
                  <c:x val="-0.14127784026996629"/>
                  <c:y val="0.23652230971128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91-4996-B781-4EC0C3282C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Workings!$E$3:$E$5</c:f>
              <c:strCache>
                <c:ptCount val="2"/>
                <c:pt idx="0">
                  <c:v>Retail</c:v>
                </c:pt>
                <c:pt idx="1">
                  <c:v>WS</c:v>
                </c:pt>
              </c:strCache>
            </c:strRef>
          </c:cat>
          <c:val>
            <c:numRef>
              <c:f>Workings!$F$3:$F$5</c:f>
              <c:numCache>
                <c:formatCode>_(* #,##0_);_(* \(#,##0\);_(* "-"??_);_(@_)</c:formatCode>
                <c:ptCount val="2"/>
                <c:pt idx="0">
                  <c:v>59286.239999999998</c:v>
                </c:pt>
                <c:pt idx="1">
                  <c:v>38941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1-4996-B781-4EC0C3282C4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FF5F5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2022.xlsx]Workings!PivotTable3</c:name>
    <c:fmtId val="1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824E-2"/>
              <c:y val="-0.139744788648204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644E-2"/>
              <c:y val="-0.182755559544305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20"/>
        <c:spPr>
          <a:solidFill>
            <a:schemeClr val="accent6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7"/>
          <c:spPr>
            <a:solidFill>
              <a:srgbClr val="F6423C"/>
            </a:solidFill>
            <a:ln w="9525">
              <a:solidFill>
                <a:srgbClr val="E3120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0114949852439029"/>
          <c:w val="1"/>
          <c:h val="0.68553294273359955"/>
        </c:manualLayout>
      </c:layout>
      <c:lineChart>
        <c:grouping val="standard"/>
        <c:varyColors val="0"/>
        <c:ser>
          <c:idx val="0"/>
          <c:order val="0"/>
          <c:tx>
            <c:strRef>
              <c:f>Workings!$B$8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6423C"/>
              </a:solidFill>
              <a:ln w="9525">
                <a:solidFill>
                  <a:srgbClr val="E3120B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Workings!$B$9:$B$21</c:f>
              <c:numCache>
                <c:formatCode>_(* #,##0_);_(* \(#,##0\);_(* "-"??_);_(@_)</c:formatCode>
                <c:ptCount val="12"/>
                <c:pt idx="0">
                  <c:v>10399.880000000001</c:v>
                </c:pt>
                <c:pt idx="1">
                  <c:v>9614.52</c:v>
                </c:pt>
                <c:pt idx="2">
                  <c:v>10544.92</c:v>
                </c:pt>
                <c:pt idx="3">
                  <c:v>6128</c:v>
                </c:pt>
                <c:pt idx="4">
                  <c:v>8852</c:v>
                </c:pt>
                <c:pt idx="5">
                  <c:v>12599.96</c:v>
                </c:pt>
                <c:pt idx="6">
                  <c:v>6445</c:v>
                </c:pt>
                <c:pt idx="7">
                  <c:v>19686.96</c:v>
                </c:pt>
                <c:pt idx="8">
                  <c:v>4665</c:v>
                </c:pt>
                <c:pt idx="9">
                  <c:v>2250</c:v>
                </c:pt>
                <c:pt idx="10">
                  <c:v>6416</c:v>
                </c:pt>
                <c:pt idx="11">
                  <c:v>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27-4B8E-9377-EC8FC25F91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8330511"/>
        <c:axId val="708330927"/>
      </c:lineChart>
      <c:catAx>
        <c:axId val="7083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0927"/>
        <c:crosses val="autoZero"/>
        <c:auto val="1"/>
        <c:lblAlgn val="ctr"/>
        <c:lblOffset val="100"/>
        <c:noMultiLvlLbl val="0"/>
      </c:catAx>
      <c:valAx>
        <c:axId val="70833092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7083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2022.xlsx]Workings!PivotTable4</c:name>
    <c:fmtId val="20"/>
  </c:pivotSource>
  <c:chart>
    <c:autoTitleDeleted val="1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7542242703533"/>
              <c:y val="6.7340067340067337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88786482334871"/>
              <c:y val="-0.1818181818181818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Workings!$F$2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050"/>
            </a:solidFill>
          </c:spPr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B-41DD-A251-38900F3000A1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B-41DD-A251-38900F3000A1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B-41DD-A251-38900F3000A1}"/>
              </c:ext>
            </c:extLst>
          </c:dPt>
          <c:dLbls>
            <c:dLbl>
              <c:idx val="0"/>
              <c:layout>
                <c:manualLayout>
                  <c:x val="0.15980952380952382"/>
                  <c:y val="-0.187277449693788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6B-41DD-A251-38900F3000A1}"/>
                </c:ext>
              </c:extLst>
            </c:dLbl>
            <c:dLbl>
              <c:idx val="1"/>
              <c:layout>
                <c:manualLayout>
                  <c:x val="-0.14127784026996629"/>
                  <c:y val="0.23652230971128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6B-41DD-A251-38900F300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Workings!$E$3:$E$5</c:f>
              <c:strCache>
                <c:ptCount val="2"/>
                <c:pt idx="0">
                  <c:v>Retail</c:v>
                </c:pt>
                <c:pt idx="1">
                  <c:v>WS</c:v>
                </c:pt>
              </c:strCache>
            </c:strRef>
          </c:cat>
          <c:val>
            <c:numRef>
              <c:f>Workings!$F$3:$F$5</c:f>
              <c:numCache>
                <c:formatCode>_(* #,##0_);_(* \(#,##0\);_(* "-"??_);_(@_)</c:formatCode>
                <c:ptCount val="2"/>
                <c:pt idx="0">
                  <c:v>59286.239999999998</c:v>
                </c:pt>
                <c:pt idx="1">
                  <c:v>38941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B-41DD-A251-38900F3000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66895756527543"/>
          <c:y val="4.3961748633879784E-2"/>
          <c:w val="0.66243442113088469"/>
          <c:h val="0.8766027709651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Workings!$E$9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647867235255446E-17"/>
                  <c:y val="5.61336499604216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62-44C4-AA91-047B57D707B9}"/>
                </c:ext>
              </c:extLst>
            </c:dLbl>
            <c:numFmt formatCode="#,\K;\-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Workings!$E$10:$E$12</c:f>
              <c:numCache>
                <c:formatCode>#,##0.00[$৳-845]</c:formatCode>
                <c:ptCount val="3"/>
                <c:pt idx="0">
                  <c:v>3857</c:v>
                </c:pt>
                <c:pt idx="1">
                  <c:v>24625.83</c:v>
                </c:pt>
                <c:pt idx="2">
                  <c:v>98227.239999999991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4C4-AA91-047B57D70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08105928"/>
        <c:axId val="508110192"/>
      </c:barChart>
      <c:lineChart>
        <c:grouping val="standard"/>
        <c:varyColors val="0"/>
        <c:ser>
          <c:idx val="1"/>
          <c:order val="1"/>
          <c:tx>
            <c:strRef>
              <c:f>Workings!$F$9</c:f>
              <c:strCache>
                <c:ptCount val="1"/>
                <c:pt idx="0">
                  <c:v>Increase %</c:v>
                </c:pt>
              </c:strCache>
            </c:strRef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2-44C4-AA91-047B57D707B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62-44C4-AA91-047B57D707B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62-44C4-AA91-047B57D70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Workings!$F$10:$F$12</c:f>
              <c:numCache>
                <c:formatCode>0%</c:formatCode>
                <c:ptCount val="3"/>
                <c:pt idx="0">
                  <c:v>0</c:v>
                </c:pt>
                <c:pt idx="1">
                  <c:v>0.15662416251553754</c:v>
                </c:pt>
                <c:pt idx="2">
                  <c:v>0.25070265641180595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62-44C4-AA91-047B57D70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105600"/>
        <c:axId val="508105272"/>
      </c:lineChart>
      <c:catAx>
        <c:axId val="5081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0192"/>
        <c:crosses val="autoZero"/>
        <c:auto val="1"/>
        <c:lblAlgn val="ctr"/>
        <c:lblOffset val="100"/>
        <c:noMultiLvlLbl val="0"/>
      </c:catAx>
      <c:valAx>
        <c:axId val="508110192"/>
        <c:scaling>
          <c:orientation val="minMax"/>
        </c:scaling>
        <c:delete val="0"/>
        <c:axPos val="l"/>
        <c:numFmt formatCode="#,##0.00[$৳-845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928"/>
        <c:crosses val="autoZero"/>
        <c:crossBetween val="between"/>
        <c:majorUnit val="10000"/>
      </c:valAx>
      <c:valAx>
        <c:axId val="508105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600"/>
        <c:crosses val="max"/>
        <c:crossBetween val="between"/>
      </c:valAx>
      <c:catAx>
        <c:axId val="508105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8105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2022.xlsx]Workings!PivotTable6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6423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951881014873"/>
          <c:y val="6.7553951589384667E-2"/>
          <c:w val="0.5250831146106737"/>
          <c:h val="0.89183581219014285"/>
        </c:manualLayout>
      </c:layout>
      <c:radarChart>
        <c:radarStyle val="marker"/>
        <c:varyColors val="0"/>
        <c:ser>
          <c:idx val="0"/>
          <c:order val="0"/>
          <c:tx>
            <c:strRef>
              <c:f>Workings!$J$8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6423C"/>
              </a:solidFill>
              <a:round/>
            </a:ln>
            <a:effectLst/>
          </c:spPr>
          <c:marker>
            <c:symbol val="none"/>
          </c:marker>
          <c:cat>
            <c:strRef>
              <c:f>Workings!$I$9:$I$15</c:f>
              <c:strCache>
                <c:ptCount val="6"/>
                <c:pt idx="0">
                  <c:v>A11</c:v>
                </c:pt>
                <c:pt idx="1">
                  <c:v>B11</c:v>
                </c:pt>
                <c:pt idx="2">
                  <c:v>C11</c:v>
                </c:pt>
                <c:pt idx="3">
                  <c:v>D11</c:v>
                </c:pt>
                <c:pt idx="4">
                  <c:v>Page</c:v>
                </c:pt>
                <c:pt idx="5">
                  <c:v>Marketplace</c:v>
                </c:pt>
              </c:strCache>
            </c:strRef>
          </c:cat>
          <c:val>
            <c:numRef>
              <c:f>Workings!$J$9:$J$15</c:f>
              <c:numCache>
                <c:formatCode>_(* #,##0_);_(* \(#,##0\);_(* "-"??_);_(@_)</c:formatCode>
                <c:ptCount val="6"/>
                <c:pt idx="0">
                  <c:v>1652</c:v>
                </c:pt>
                <c:pt idx="1">
                  <c:v>31224.959999999999</c:v>
                </c:pt>
                <c:pt idx="2">
                  <c:v>1880</c:v>
                </c:pt>
                <c:pt idx="3">
                  <c:v>44500.6</c:v>
                </c:pt>
                <c:pt idx="4">
                  <c:v>11669.68</c:v>
                </c:pt>
                <c:pt idx="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0-4F6F-845E-DE07AFC6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6863"/>
        <c:axId val="1440396191"/>
      </c:radarChart>
      <c:catAx>
        <c:axId val="13974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191"/>
        <c:crosses val="autoZero"/>
        <c:auto val="1"/>
        <c:lblAlgn val="ctr"/>
        <c:lblOffset val="100"/>
        <c:noMultiLvlLbl val="0"/>
      </c:catAx>
      <c:valAx>
        <c:axId val="144039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3974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2022.xlsx]Workings!PivotTable3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824E-2"/>
              <c:y val="-0.139744788648204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644E-2"/>
              <c:y val="-0.182755559544305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"/>
          <c:y val="0.10114949852439029"/>
          <c:w val="1"/>
          <c:h val="0.68553294273359955"/>
        </c:manualLayout>
      </c:layout>
      <c:lineChart>
        <c:grouping val="standard"/>
        <c:varyColors val="0"/>
        <c:ser>
          <c:idx val="0"/>
          <c:order val="0"/>
          <c:tx>
            <c:strRef>
              <c:f>Workings!$B$8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Workings!$B$9:$B$21</c:f>
              <c:numCache>
                <c:formatCode>_(* #,##0_);_(* \(#,##0\);_(* "-"??_);_(@_)</c:formatCode>
                <c:ptCount val="12"/>
                <c:pt idx="0">
                  <c:v>10399.880000000001</c:v>
                </c:pt>
                <c:pt idx="1">
                  <c:v>9614.52</c:v>
                </c:pt>
                <c:pt idx="2">
                  <c:v>10544.92</c:v>
                </c:pt>
                <c:pt idx="3">
                  <c:v>6128</c:v>
                </c:pt>
                <c:pt idx="4">
                  <c:v>8852</c:v>
                </c:pt>
                <c:pt idx="5">
                  <c:v>12599.96</c:v>
                </c:pt>
                <c:pt idx="6">
                  <c:v>6445</c:v>
                </c:pt>
                <c:pt idx="7">
                  <c:v>19686.96</c:v>
                </c:pt>
                <c:pt idx="8">
                  <c:v>4665</c:v>
                </c:pt>
                <c:pt idx="9">
                  <c:v>2250</c:v>
                </c:pt>
                <c:pt idx="10">
                  <c:v>6416</c:v>
                </c:pt>
                <c:pt idx="11">
                  <c:v>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12-423E-8B05-CD98A420C5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8330511"/>
        <c:axId val="708330927"/>
      </c:lineChart>
      <c:catAx>
        <c:axId val="7083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0927"/>
        <c:crosses val="autoZero"/>
        <c:auto val="1"/>
        <c:lblAlgn val="ctr"/>
        <c:lblOffset val="100"/>
        <c:noMultiLvlLbl val="0"/>
      </c:catAx>
      <c:valAx>
        <c:axId val="70833092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7083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2</xdr:col>
      <xdr:colOff>495300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1798A-B31B-4C2F-B467-5EC4EF51C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180975"/>
          <a:ext cx="1104900" cy="1066800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7</xdr:row>
      <xdr:rowOff>66676</xdr:rowOff>
    </xdr:from>
    <xdr:to>
      <xdr:col>12</xdr:col>
      <xdr:colOff>85725</xdr:colOff>
      <xdr:row>16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80538-27E1-4297-9A89-937ECE0FA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6</xdr:row>
      <xdr:rowOff>114300</xdr:rowOff>
    </xdr:from>
    <xdr:to>
      <xdr:col>12</xdr:col>
      <xdr:colOff>66675</xdr:colOff>
      <xdr:row>6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F8157C-FC00-6600-AC83-883AE785A23E}"/>
            </a:ext>
          </a:extLst>
        </xdr:cNvPr>
        <xdr:cNvCxnSpPr/>
      </xdr:nvCxnSpPr>
      <xdr:spPr>
        <a:xfrm flipV="1">
          <a:off x="180975" y="1304925"/>
          <a:ext cx="6877050" cy="952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0</xdr:row>
      <xdr:rowOff>133350</xdr:rowOff>
    </xdr:from>
    <xdr:to>
      <xdr:col>12</xdr:col>
      <xdr:colOff>66675</xdr:colOff>
      <xdr:row>0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D8EE216-388F-06B9-F255-15087C0D3DFA}"/>
            </a:ext>
          </a:extLst>
        </xdr:cNvPr>
        <xdr:cNvCxnSpPr/>
      </xdr:nvCxnSpPr>
      <xdr:spPr>
        <a:xfrm flipV="1">
          <a:off x="180975" y="133350"/>
          <a:ext cx="6877050" cy="952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</xdr:row>
      <xdr:rowOff>180975</xdr:rowOff>
    </xdr:from>
    <xdr:to>
      <xdr:col>9</xdr:col>
      <xdr:colOff>104775</xdr:colOff>
      <xdr:row>4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FAF3A2-745E-F6EC-E6D5-E2B6222F8CDA}"/>
            </a:ext>
          </a:extLst>
        </xdr:cNvPr>
        <xdr:cNvSpPr txBox="1"/>
      </xdr:nvSpPr>
      <xdr:spPr>
        <a:xfrm>
          <a:off x="1885950" y="371475"/>
          <a:ext cx="33813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Sales Dashboard</a:t>
          </a:r>
        </a:p>
      </xdr:txBody>
    </xdr:sp>
    <xdr:clientData/>
  </xdr:twoCellAnchor>
  <xdr:twoCellAnchor>
    <xdr:from>
      <xdr:col>0</xdr:col>
      <xdr:colOff>171450</xdr:colOff>
      <xdr:row>17</xdr:row>
      <xdr:rowOff>66675</xdr:rowOff>
    </xdr:from>
    <xdr:to>
      <xdr:col>6</xdr:col>
      <xdr:colOff>352425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850E74-615A-4852-906A-423B7FE5B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17</xdr:row>
      <xdr:rowOff>57150</xdr:rowOff>
    </xdr:from>
    <xdr:to>
      <xdr:col>12</xdr:col>
      <xdr:colOff>85725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356A0B-E7BD-4D0B-9DB3-0F12186AE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419099</xdr:colOff>
      <xdr:row>33</xdr:row>
      <xdr:rowOff>38099</xdr:rowOff>
    </xdr:from>
    <xdr:to>
      <xdr:col>12</xdr:col>
      <xdr:colOff>28574</xdr:colOff>
      <xdr:row>43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3E5353-01F1-488C-ACD2-98869B75E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35</xdr:row>
      <xdr:rowOff>180975</xdr:rowOff>
    </xdr:from>
    <xdr:to>
      <xdr:col>6</xdr:col>
      <xdr:colOff>28575</xdr:colOff>
      <xdr:row>36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F8F331D-E83C-1E16-B2A2-4CFE695559E2}"/>
            </a:ext>
          </a:extLst>
        </xdr:cNvPr>
        <xdr:cNvCxnSpPr/>
      </xdr:nvCxnSpPr>
      <xdr:spPr>
        <a:xfrm flipV="1">
          <a:off x="276225" y="6924675"/>
          <a:ext cx="3257550" cy="19050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0.00731</cdr:x>
      <cdr:y>0.02996</cdr:y>
    </cdr:from>
    <cdr:to>
      <cdr:x>0.47443</cdr:x>
      <cdr:y>0.20412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0315527B-B6E3-45D1-AF69-D55B4E03DFF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248025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Monthly</a:t>
          </a:r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Sales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0.04103</cdr:x>
      <cdr:y>0.04209</cdr:y>
    </cdr:from>
    <cdr:to>
      <cdr:x>0.61084</cdr:x>
      <cdr:y>0.25711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CDAC2741-452F-4497-A3CA-FD45658AB4A1}"/>
            </a:ext>
          </a:extLst>
        </cdr:cNvPr>
        <cdr:cNvSpPr txBox="1"/>
      </cdr:nvSpPr>
      <cdr:spPr>
        <a:xfrm xmlns:a="http://schemas.openxmlformats.org/drawingml/2006/main">
          <a:off x="151243" y="117468"/>
          <a:ext cx="2100419" cy="6000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Yearly</a:t>
          </a:r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Sales </a:t>
          </a:r>
        </a:p>
        <a:p xmlns:a="http://schemas.openxmlformats.org/drawingml/2006/main"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&amp; Growth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0.01498</cdr:x>
      <cdr:y>0.03175</cdr:y>
    </cdr:from>
    <cdr:to>
      <cdr:x>0.45599</cdr:x>
      <cdr:y>0.22223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C03BACD6-9176-4B37-AA0B-89727A82AE4F}"/>
            </a:ext>
          </a:extLst>
        </cdr:cNvPr>
        <cdr:cNvSpPr txBox="1"/>
      </cdr:nvSpPr>
      <cdr:spPr>
        <a:xfrm xmlns:a="http://schemas.openxmlformats.org/drawingml/2006/main">
          <a:off x="50796" y="88898"/>
          <a:ext cx="1495420" cy="5334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Market Segmentation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0.01519</cdr:x>
      <cdr:y>0.0268</cdr:y>
    </cdr:from>
    <cdr:to>
      <cdr:x>0.33903</cdr:x>
      <cdr:y>0.21106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83F3C9C0-D9A4-48C0-8578-ADA5F0ADF913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2676" cy="3492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Sales Type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19050</xdr:rowOff>
    </xdr:from>
    <xdr:to>
      <xdr:col>1</xdr:col>
      <xdr:colOff>1019175</xdr:colOff>
      <xdr:row>6</xdr:row>
      <xdr:rowOff>96359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E027E-75E6-4488-8E6A-D8D48B3D9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209550"/>
          <a:ext cx="971551" cy="1039334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47627</xdr:rowOff>
    </xdr:from>
    <xdr:to>
      <xdr:col>7</xdr:col>
      <xdr:colOff>952500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1F18C-5266-42AA-94C4-D7F3E1B6F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32</xdr:row>
      <xdr:rowOff>47625</xdr:rowOff>
    </xdr:from>
    <xdr:to>
      <xdr:col>7</xdr:col>
      <xdr:colOff>942975</xdr:colOff>
      <xdr:row>41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959EB-F54E-4132-8938-7E3B9275A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17</xdr:row>
      <xdr:rowOff>76200</xdr:rowOff>
    </xdr:from>
    <xdr:to>
      <xdr:col>4</xdr:col>
      <xdr:colOff>171450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2C807-6352-4A30-98E0-3263176C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</xdr:row>
      <xdr:rowOff>104775</xdr:rowOff>
    </xdr:from>
    <xdr:to>
      <xdr:col>8</xdr:col>
      <xdr:colOff>19050</xdr:colOff>
      <xdr:row>6</xdr:row>
      <xdr:rowOff>123825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536CFD8-0A8A-448C-88A2-B1B1AE7C1736}"/>
            </a:ext>
          </a:extLst>
        </xdr:cNvPr>
        <xdr:cNvCxnSpPr/>
      </xdr:nvCxnSpPr>
      <xdr:spPr>
        <a:xfrm flipV="1">
          <a:off x="209550" y="1257300"/>
          <a:ext cx="7153275" cy="19050"/>
        </a:xfrm>
        <a:prstGeom prst="line">
          <a:avLst/>
        </a:prstGeom>
        <a:ln>
          <a:solidFill>
            <a:srgbClr val="FF5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0</xdr:row>
      <xdr:rowOff>171450</xdr:rowOff>
    </xdr:from>
    <xdr:to>
      <xdr:col>8</xdr:col>
      <xdr:colOff>0</xdr:colOff>
      <xdr:row>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667356B-C6AA-4E06-B714-B8E6BA27B6E5}"/>
            </a:ext>
          </a:extLst>
        </xdr:cNvPr>
        <xdr:cNvCxnSpPr/>
      </xdr:nvCxnSpPr>
      <xdr:spPr>
        <a:xfrm flipV="1">
          <a:off x="171450" y="171450"/>
          <a:ext cx="7172325" cy="19050"/>
        </a:xfrm>
        <a:prstGeom prst="line">
          <a:avLst/>
        </a:prstGeom>
        <a:ln>
          <a:solidFill>
            <a:srgbClr val="FF5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47625</xdr:rowOff>
    </xdr:from>
    <xdr:to>
      <xdr:col>4</xdr:col>
      <xdr:colOff>133350</xdr:colOff>
      <xdr:row>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15527B-B6E3-45D1-AF69-D55B4E03DFFF}"/>
            </a:ext>
          </a:extLst>
        </xdr:cNvPr>
        <xdr:cNvSpPr txBox="1"/>
      </xdr:nvSpPr>
      <xdr:spPr>
        <a:xfrm>
          <a:off x="323850" y="1390650"/>
          <a:ext cx="32480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>
              <a:solidFill>
                <a:srgbClr val="F6423C"/>
              </a:solidFill>
              <a:latin typeface="Verdana" panose="020B0604030504040204" pitchFamily="34" charset="0"/>
              <a:ea typeface="Verdana" panose="020B0604030504040204" pitchFamily="34" charset="0"/>
            </a:rPr>
            <a:t>Monthly</a:t>
          </a:r>
          <a:r>
            <a:rPr lang="en-US" sz="1100" b="1" baseline="0">
              <a:solidFill>
                <a:srgbClr val="F6423C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1100" b="0" baseline="0">
              <a:solidFill>
                <a:srgbClr val="F6423C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  <a:endParaRPr lang="en-US" sz="1100" b="0">
            <a:solidFill>
              <a:srgbClr val="F6423C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400050</xdr:colOff>
      <xdr:row>1</xdr:row>
      <xdr:rowOff>152400</xdr:rowOff>
    </xdr:from>
    <xdr:to>
      <xdr:col>6</xdr:col>
      <xdr:colOff>95250</xdr:colOff>
      <xdr:row>5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715802-5DBF-4C57-AF71-4B548938DA31}"/>
            </a:ext>
          </a:extLst>
        </xdr:cNvPr>
        <xdr:cNvSpPr txBox="1"/>
      </xdr:nvSpPr>
      <xdr:spPr>
        <a:xfrm>
          <a:off x="1876425" y="342900"/>
          <a:ext cx="361950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 cap="none" spc="0">
              <a:ln w="0"/>
              <a:solidFill>
                <a:srgbClr val="F74743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Sales Dashboard</a:t>
          </a:r>
        </a:p>
      </xdr:txBody>
    </xdr:sp>
    <xdr:clientData/>
  </xdr:twoCellAnchor>
  <xdr:twoCellAnchor>
    <xdr:from>
      <xdr:col>1</xdr:col>
      <xdr:colOff>180975</xdr:colOff>
      <xdr:row>18</xdr:row>
      <xdr:rowOff>76200</xdr:rowOff>
    </xdr:from>
    <xdr:to>
      <xdr:col>2</xdr:col>
      <xdr:colOff>819150</xdr:colOff>
      <xdr:row>21</xdr:row>
      <xdr:rowOff>95250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AC2741-452F-4497-A3CA-FD45658AB4A1}"/>
            </a:ext>
          </a:extLst>
        </xdr:cNvPr>
        <xdr:cNvSpPr txBox="1"/>
      </xdr:nvSpPr>
      <xdr:spPr>
        <a:xfrm>
          <a:off x="390525" y="3514725"/>
          <a:ext cx="1905000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Yearly</a:t>
          </a:r>
          <a:r>
            <a:rPr lang="en-US" sz="1100" baseline="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 Sales </a:t>
          </a:r>
        </a:p>
        <a:p>
          <a:r>
            <a:rPr lang="en-US" sz="1100" baseline="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&amp; Growth</a:t>
          </a:r>
          <a:endParaRPr lang="en-US" sz="1100">
            <a:solidFill>
              <a:srgbClr val="FF505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381000</xdr:colOff>
      <xdr:row>32</xdr:row>
      <xdr:rowOff>123825</xdr:rowOff>
    </xdr:from>
    <xdr:to>
      <xdr:col>6</xdr:col>
      <xdr:colOff>19050</xdr:colOff>
      <xdr:row>35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F3C9C0-D9A4-48C0-8578-ADA5F0ADF913}"/>
            </a:ext>
          </a:extLst>
        </xdr:cNvPr>
        <xdr:cNvSpPr txBox="1"/>
      </xdr:nvSpPr>
      <xdr:spPr>
        <a:xfrm>
          <a:off x="4800600" y="6324600"/>
          <a:ext cx="619125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</a:p>
        <a:p>
          <a:r>
            <a:rPr lang="en-US" sz="1100" baseline="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Type</a:t>
          </a:r>
          <a:endParaRPr lang="en-US" sz="1100">
            <a:solidFill>
              <a:srgbClr val="FF505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4</xdr:col>
      <xdr:colOff>323850</xdr:colOff>
      <xdr:row>17</xdr:row>
      <xdr:rowOff>95249</xdr:rowOff>
    </xdr:from>
    <xdr:to>
      <xdr:col>7</xdr:col>
      <xdr:colOff>942975</xdr:colOff>
      <xdr:row>31</xdr:row>
      <xdr:rowOff>85724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9AE54A-6077-4491-9ECA-70F89AAE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428625</xdr:colOff>
      <xdr:row>17</xdr:row>
      <xdr:rowOff>85725</xdr:rowOff>
    </xdr:from>
    <xdr:to>
      <xdr:col>5</xdr:col>
      <xdr:colOff>942975</xdr:colOff>
      <xdr:row>20</xdr:row>
      <xdr:rowOff>47624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03BACD6-9176-4B37-AA0B-89727A82AE4F}"/>
            </a:ext>
          </a:extLst>
        </xdr:cNvPr>
        <xdr:cNvSpPr txBox="1"/>
      </xdr:nvSpPr>
      <xdr:spPr>
        <a:xfrm>
          <a:off x="3867150" y="3333750"/>
          <a:ext cx="1495425" cy="533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5050"/>
              </a:solidFill>
              <a:latin typeface="Verdana" panose="020B0604030504040204" pitchFamily="34" charset="0"/>
              <a:ea typeface="Verdana" panose="020B0604030504040204" pitchFamily="34" charset="0"/>
            </a:rPr>
            <a:t>Market Segmentation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19050</xdr:rowOff>
    </xdr:from>
    <xdr:to>
      <xdr:col>1</xdr:col>
      <xdr:colOff>1019175</xdr:colOff>
      <xdr:row>6</xdr:row>
      <xdr:rowOff>96359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" y="19050"/>
          <a:ext cx="971551" cy="1039334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47627</xdr:rowOff>
    </xdr:from>
    <xdr:to>
      <xdr:col>7</xdr:col>
      <xdr:colOff>952500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32</xdr:row>
      <xdr:rowOff>47625</xdr:rowOff>
    </xdr:from>
    <xdr:to>
      <xdr:col>7</xdr:col>
      <xdr:colOff>942975</xdr:colOff>
      <xdr:row>41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17</xdr:row>
      <xdr:rowOff>76200</xdr:rowOff>
    </xdr:from>
    <xdr:to>
      <xdr:col>4</xdr:col>
      <xdr:colOff>171450</xdr:colOff>
      <xdr:row>31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9F8F37-D370-47F1-875F-C98D82AD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</xdr:row>
      <xdr:rowOff>104775</xdr:rowOff>
    </xdr:from>
    <xdr:to>
      <xdr:col>8</xdr:col>
      <xdr:colOff>19050</xdr:colOff>
      <xdr:row>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9CE911-03BB-919D-719E-03F464D2C282}"/>
            </a:ext>
          </a:extLst>
        </xdr:cNvPr>
        <xdr:cNvCxnSpPr/>
      </xdr:nvCxnSpPr>
      <xdr:spPr>
        <a:xfrm flipV="1">
          <a:off x="209550" y="1257300"/>
          <a:ext cx="701992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0</xdr:row>
      <xdr:rowOff>171450</xdr:rowOff>
    </xdr:from>
    <xdr:to>
      <xdr:col>8</xdr:col>
      <xdr:colOff>0</xdr:colOff>
      <xdr:row>1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8C9B9E-32CF-2E2F-3BC5-86FD29DA9575}"/>
            </a:ext>
          </a:extLst>
        </xdr:cNvPr>
        <xdr:cNvCxnSpPr/>
      </xdr:nvCxnSpPr>
      <xdr:spPr>
        <a:xfrm flipV="1">
          <a:off x="171450" y="171450"/>
          <a:ext cx="7038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47625</xdr:rowOff>
    </xdr:from>
    <xdr:to>
      <xdr:col>4</xdr:col>
      <xdr:colOff>133350</xdr:colOff>
      <xdr:row>8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E1F9B-8DC5-906F-3B25-45704A821AA0}"/>
            </a:ext>
          </a:extLst>
        </xdr:cNvPr>
        <xdr:cNvSpPr txBox="1"/>
      </xdr:nvSpPr>
      <xdr:spPr>
        <a:xfrm>
          <a:off x="323850" y="1390650"/>
          <a:ext cx="31146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Monthly</a:t>
          </a:r>
          <a:r>
            <a:rPr lang="en-US" sz="1200" b="1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1200" b="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  <a:endParaRPr lang="en-US" sz="1200" b="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400050</xdr:colOff>
      <xdr:row>1</xdr:row>
      <xdr:rowOff>152400</xdr:rowOff>
    </xdr:from>
    <xdr:to>
      <xdr:col>6</xdr:col>
      <xdr:colOff>95250</xdr:colOff>
      <xdr:row>5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1F18919-169E-C73F-08A7-4CB4BF25E4BF}"/>
            </a:ext>
          </a:extLst>
        </xdr:cNvPr>
        <xdr:cNvSpPr txBox="1"/>
      </xdr:nvSpPr>
      <xdr:spPr>
        <a:xfrm>
          <a:off x="1743075" y="342900"/>
          <a:ext cx="361950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 Dashboard</a:t>
          </a:r>
        </a:p>
      </xdr:txBody>
    </xdr:sp>
    <xdr:clientData/>
  </xdr:twoCellAnchor>
  <xdr:twoCellAnchor>
    <xdr:from>
      <xdr:col>1</xdr:col>
      <xdr:colOff>180975</xdr:colOff>
      <xdr:row>18</xdr:row>
      <xdr:rowOff>76200</xdr:rowOff>
    </xdr:from>
    <xdr:to>
      <xdr:col>2</xdr:col>
      <xdr:colOff>819150</xdr:colOff>
      <xdr:row>21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7C5789-2DE1-F02B-6E1A-3841A947D14B}"/>
            </a:ext>
          </a:extLst>
        </xdr:cNvPr>
        <xdr:cNvSpPr txBox="1"/>
      </xdr:nvSpPr>
      <xdr:spPr>
        <a:xfrm>
          <a:off x="390525" y="3514725"/>
          <a:ext cx="1800225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Yearly</a:t>
          </a:r>
          <a:r>
            <a:rPr lang="en-US" sz="12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 Sales </a:t>
          </a:r>
        </a:p>
        <a:p>
          <a:r>
            <a:rPr lang="en-US" sz="12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&amp; Growth</a:t>
          </a:r>
          <a:endParaRPr lang="en-US" sz="120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381000</xdr:colOff>
      <xdr:row>32</xdr:row>
      <xdr:rowOff>123825</xdr:rowOff>
    </xdr:from>
    <xdr:to>
      <xdr:col>6</xdr:col>
      <xdr:colOff>19050</xdr:colOff>
      <xdr:row>35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40A354-5E55-074E-BE27-9D047F240EE6}"/>
            </a:ext>
          </a:extLst>
        </xdr:cNvPr>
        <xdr:cNvSpPr txBox="1"/>
      </xdr:nvSpPr>
      <xdr:spPr>
        <a:xfrm>
          <a:off x="4695825" y="6324600"/>
          <a:ext cx="619125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</a:p>
        <a:p>
          <a:r>
            <a:rPr lang="en-US" sz="11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Type</a:t>
          </a:r>
          <a:endParaRPr lang="en-US" sz="110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4</xdr:col>
      <xdr:colOff>323850</xdr:colOff>
      <xdr:row>17</xdr:row>
      <xdr:rowOff>95249</xdr:rowOff>
    </xdr:from>
    <xdr:to>
      <xdr:col>7</xdr:col>
      <xdr:colOff>942975</xdr:colOff>
      <xdr:row>31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B6B126-09BD-466A-A325-94515370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428625</xdr:colOff>
      <xdr:row>17</xdr:row>
      <xdr:rowOff>85725</xdr:rowOff>
    </xdr:from>
    <xdr:to>
      <xdr:col>5</xdr:col>
      <xdr:colOff>942975</xdr:colOff>
      <xdr:row>20</xdr:row>
      <xdr:rowOff>47624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288BE8-CBA4-C46B-C79B-B0BB9F16C209}"/>
            </a:ext>
          </a:extLst>
        </xdr:cNvPr>
        <xdr:cNvSpPr txBox="1"/>
      </xdr:nvSpPr>
      <xdr:spPr>
        <a:xfrm>
          <a:off x="3762375" y="3333750"/>
          <a:ext cx="1495425" cy="533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Market Segmentation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mana Amin" refreshedDate="45223.833081712961" createdVersion="6" refreshedVersion="8" minRefreshableVersion="3" recordCount="124" xr:uid="{00000000-000A-0000-FFFF-FFFF2D000000}">
  <cacheSource type="worksheet">
    <worksheetSource name="Table1"/>
  </cacheSource>
  <cacheFields count="17">
    <cacheField name="DeliveryDate" numFmtId="165">
      <sharedItems containsSemiMixedTypes="0" containsNonDate="0" containsDate="1" containsString="0" minDate="2022-01-04T00:00:00" maxDate="2022-12-25T00:00:00" count="77">
        <d v="2022-01-04T00:00:00"/>
        <d v="2022-01-05T00:00:00"/>
        <d v="2022-01-06T00:00:00"/>
        <d v="2022-01-08T00:00:00"/>
        <d v="2022-01-10T00:00:00"/>
        <d v="2022-01-12T00:00:00"/>
        <d v="2022-01-13T00:00:00"/>
        <d v="2022-01-19T00:00:00"/>
        <d v="2022-01-30T00:00:00"/>
        <d v="2022-02-02T00:00:00"/>
        <d v="2022-02-05T00:00:00"/>
        <d v="2022-02-07T00:00:00"/>
        <d v="2022-02-08T00:00:00"/>
        <d v="2022-02-09T00:00:00"/>
        <d v="2022-02-12T00:00:00"/>
        <d v="2022-02-13T00:00:00"/>
        <d v="2022-02-15T00:00:00"/>
        <d v="2022-02-17T00:00:00"/>
        <d v="2022-02-23T00:00:00"/>
        <d v="2022-02-27T00:00:00"/>
        <d v="2022-03-01T00:00:00"/>
        <d v="2022-03-04T00:00:00"/>
        <d v="2022-03-05T00:00:00"/>
        <d v="2022-03-14T00:00:00"/>
        <d v="2022-03-16T00:00:00"/>
        <d v="2022-03-23T00:00:00"/>
        <d v="2022-03-31T00:00:00"/>
        <d v="2022-04-01T00:00:00"/>
        <d v="2022-04-02T00:00:00"/>
        <d v="2022-04-12T00:00:00"/>
        <d v="2022-04-18T00:00:00"/>
        <d v="2022-05-12T00:00:00"/>
        <d v="2022-05-17T00:00:00"/>
        <d v="2022-05-18T00:00:00"/>
        <d v="2022-05-20T00:00:00"/>
        <d v="2022-05-23T00:00:00"/>
        <d v="2022-05-25T00:00:00"/>
        <d v="2022-05-30T00:00:00"/>
        <d v="2022-06-01T00:00:00"/>
        <d v="2022-06-07T00:00:00"/>
        <d v="2022-06-12T00:00:00"/>
        <d v="2022-06-14T00:00:00"/>
        <d v="2022-06-15T00:00:00"/>
        <d v="2022-06-16T00:00:00"/>
        <d v="2022-06-18T00:00:00"/>
        <d v="2022-06-22T00:00:00"/>
        <d v="2022-06-26T00:00:00"/>
        <d v="2022-06-28T00:00:00"/>
        <d v="2022-07-06T00:00:00"/>
        <d v="2022-07-07T00:00:00"/>
        <d v="2022-07-21T00:00:00"/>
        <d v="2022-08-04T00:00:00"/>
        <d v="2022-08-05T00:00:00"/>
        <d v="2022-08-06T00:00:00"/>
        <d v="2022-08-11T00:00:00"/>
        <d v="2022-08-12T00:00:00"/>
        <d v="2022-08-13T00:00:00"/>
        <d v="2022-08-10T00:00:00"/>
        <d v="2022-08-14T00:00:00"/>
        <d v="2022-08-15T00:00:00"/>
        <d v="2022-08-16T00:00:00"/>
        <d v="2022-08-18T00:00:00"/>
        <d v="2022-08-24T00:00:00"/>
        <d v="2022-08-26T00:00:00"/>
        <d v="2022-08-30T00:00:00"/>
        <d v="2022-09-12T00:00:00"/>
        <d v="2022-09-14T00:00:00"/>
        <d v="2022-09-18T00:00:00"/>
        <d v="2022-09-27T00:00:00"/>
        <d v="2022-10-01T00:00:00"/>
        <d v="2022-10-03T00:00:00"/>
        <d v="2022-10-17T00:00:00"/>
        <d v="2022-11-02T00:00:00"/>
        <d v="2022-11-09T00:00:00"/>
        <d v="2022-11-23T00:00:00"/>
        <d v="2022-11-26T00:00:00"/>
        <d v="2022-12-24T00:00:00"/>
      </sharedItems>
      <fieldGroup par="16" base="0">
        <rangePr groupBy="days" startDate="2022-01-04T00:00:00" endDate="2022-12-25T00:00:00"/>
        <groupItems count="368">
          <s v="&lt;1/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22"/>
        </groupItems>
      </fieldGroup>
    </cacheField>
    <cacheField name="Product_x000a_Code" numFmtId="0">
      <sharedItems containsSemiMixedTypes="0" containsString="0" containsNumber="1" containsInteger="1" minValue="1" maxValue="10"/>
    </cacheField>
    <cacheField name="Item" numFmtId="0">
      <sharedItems count="10">
        <s v="Chicken Momo"/>
        <s v="Chicken Somucha"/>
        <s v="Kolar Chop"/>
        <s v="Beef Shami Kabab"/>
        <s v="Porota "/>
        <s v="Beef Somucha"/>
        <s v="Chicken Shami Kabab"/>
        <s v="Chicken Strips"/>
        <s v="Shahi Gorom Moshla"/>
        <s v="Bhaja Mosla (100gm)"/>
      </sharedItems>
    </cacheField>
    <cacheField name="QTY" numFmtId="0">
      <sharedItems containsMixedTypes="1" containsNumber="1" containsInteger="1" minValue="2" maxValue="280"/>
    </cacheField>
    <cacheField name="Price_x000a_per unit" numFmtId="1">
      <sharedItems containsSemiMixedTypes="0" containsString="0" containsNumber="1" minValue="1" maxValue="400"/>
    </cacheField>
    <cacheField name="Gross_x000a_Price" numFmtId="164">
      <sharedItems containsSemiMixedTypes="0" containsString="0" containsNumber="1" minValue="12" maxValue="4800"/>
    </cacheField>
    <cacheField name="Discount" numFmtId="164">
      <sharedItems containsString="0" containsBlank="1" containsNumber="1" containsInteger="1" minValue="4" maxValue="1100"/>
    </cacheField>
    <cacheField name="Total_x000a_Price" numFmtId="164">
      <sharedItems containsSemiMixedTypes="0" containsString="0" containsNumber="1" minValue="0" maxValue="4800"/>
    </cacheField>
    <cacheField name="Sale_x000a_Type" numFmtId="164">
      <sharedItems containsBlank="1" count="3">
        <s v="WS"/>
        <s v="Retail"/>
        <m u="1"/>
      </sharedItems>
    </cacheField>
    <cacheField name="Payment_x000a_Mode" numFmtId="14">
      <sharedItems/>
    </cacheField>
    <cacheField name="Payment Date" numFmtId="14">
      <sharedItems containsNonDate="0" containsDate="1" containsString="0" containsBlank="1" minDate="2022-01-05T00:00:00" maxDate="2022-11-24T00:00:00"/>
    </cacheField>
    <cacheField name="Reference" numFmtId="14">
      <sharedItems containsBlank="1" count="11">
        <s v="B11"/>
        <s v="D11"/>
        <s v="Page"/>
        <s v="C11"/>
        <s v="A11"/>
        <s v="Marketplace"/>
        <s v="Marketplace-A11" u="1"/>
        <s v="Marketplace-B11" u="1"/>
        <m u="1"/>
        <s v="Marketplace-Mumu" u="1"/>
        <s v="Marketplace-Rumana" u="1"/>
      </sharedItems>
    </cacheField>
    <cacheField name="Name" numFmtId="0">
      <sharedItems containsBlank="1"/>
    </cacheField>
    <cacheField name="Phone No" numFmtId="0">
      <sharedItems containsBlank="1"/>
    </cacheField>
    <cacheField name="Address" numFmtId="0">
      <sharedItems containsBlank="1"/>
    </cacheField>
    <cacheField name="Field1" numFmtId="0" formula=" 0" databaseField="0"/>
    <cacheField name="Months" numFmtId="0" databaseField="0">
      <fieldGroup base="0">
        <rangePr groupBy="months" startDate="2022-01-04T00:00:00" endDate="2022-12-25T00:00:00"/>
        <groupItems count="14">
          <s v="&lt;1/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4"/>
    <x v="0"/>
    <n v="100"/>
    <n v="11"/>
    <n v="1100"/>
    <m/>
    <n v="1100"/>
    <x v="0"/>
    <s v="Cash"/>
    <d v="2022-01-13T00:00:00"/>
    <x v="0"/>
    <s v="Raihan Mama"/>
    <s v="01322305225"/>
    <s v="Academia School"/>
  </r>
  <r>
    <x v="1"/>
    <n v="2"/>
    <x v="1"/>
    <n v="5"/>
    <n v="18"/>
    <n v="90"/>
    <m/>
    <n v="90"/>
    <x v="1"/>
    <s v="Cash"/>
    <d v="2022-01-05T00:00:00"/>
    <x v="1"/>
    <s v="D11"/>
    <m/>
    <m/>
  </r>
  <r>
    <x v="1"/>
    <n v="2"/>
    <x v="1"/>
    <n v="20"/>
    <n v="18"/>
    <n v="360"/>
    <m/>
    <n v="360"/>
    <x v="1"/>
    <s v="Bkash-Rumana"/>
    <d v="2022-03-02T00:00:00"/>
    <x v="0"/>
    <s v="B11"/>
    <m/>
    <m/>
  </r>
  <r>
    <x v="2"/>
    <n v="4"/>
    <x v="0"/>
    <n v="85"/>
    <n v="11"/>
    <n v="935"/>
    <m/>
    <n v="935"/>
    <x v="0"/>
    <s v="Bkash-Rumana"/>
    <d v="2022-02-26T00:00:00"/>
    <x v="0"/>
    <s v="Raihan Mama"/>
    <s v="01322305225"/>
    <s v="Academia School"/>
  </r>
  <r>
    <x v="3"/>
    <n v="4"/>
    <x v="0"/>
    <n v="20"/>
    <n v="20"/>
    <n v="400"/>
    <n v="40"/>
    <n v="360"/>
    <x v="1"/>
    <s v="Cash"/>
    <m/>
    <x v="1"/>
    <s v="Fahmida Salma"/>
    <s v="01732624911"/>
    <s v="Sun Rain,3/15 Iqbal Road, Mohammadpur."/>
  </r>
  <r>
    <x v="4"/>
    <n v="4"/>
    <x v="0"/>
    <n v="118"/>
    <n v="11"/>
    <n v="1298"/>
    <m/>
    <n v="1298"/>
    <x v="0"/>
    <s v="Cash"/>
    <d v="2022-03-05T00:00:00"/>
    <x v="0"/>
    <s v="Raihan Mama"/>
    <s v="01322305225"/>
    <s v="Academia School"/>
  </r>
  <r>
    <x v="5"/>
    <n v="4"/>
    <x v="0"/>
    <n v="110"/>
    <n v="11"/>
    <n v="1210"/>
    <m/>
    <n v="1210"/>
    <x v="0"/>
    <s v="Cash"/>
    <d v="2022-03-14T00:00:00"/>
    <x v="0"/>
    <s v="Raihan Mama"/>
    <s v="01322305225"/>
    <s v="Academia School"/>
  </r>
  <r>
    <x v="6"/>
    <n v="4"/>
    <x v="0"/>
    <n v="113"/>
    <n v="11"/>
    <n v="1243"/>
    <m/>
    <n v="1243"/>
    <x v="0"/>
    <s v="Cash"/>
    <d v="2022-03-23T00:00:00"/>
    <x v="0"/>
    <s v="Raihan Mama"/>
    <s v="01322305225"/>
    <s v="Academia School"/>
  </r>
  <r>
    <x v="7"/>
    <n v="4"/>
    <x v="0"/>
    <n v="112"/>
    <n v="11"/>
    <n v="1232"/>
    <m/>
    <n v="1232"/>
    <x v="0"/>
    <s v="Bkash-Rumana"/>
    <d v="2022-05-12T00:00:00"/>
    <x v="0"/>
    <s v="Raihan Mama"/>
    <s v="01322305225"/>
    <s v="Academia School"/>
  </r>
  <r>
    <x v="7"/>
    <n v="5"/>
    <x v="2"/>
    <n v="36"/>
    <n v="8.33"/>
    <n v="299.88"/>
    <m/>
    <n v="299.88"/>
    <x v="1"/>
    <s v="Bkash-Sonia"/>
    <d v="2022-01-21T00:00:00"/>
    <x v="2"/>
    <s v="Sultana Jahan Bithey"/>
    <s v="01684399833"/>
    <s v="Orchi, house no 52, Flat A-1, Honda Goli, Tejkunipara, Tejgaon"/>
  </r>
  <r>
    <x v="7"/>
    <n v="4"/>
    <x v="0"/>
    <n v="50"/>
    <n v="20"/>
    <n v="1000"/>
    <m/>
    <n v="1000"/>
    <x v="1"/>
    <s v="Bkash-Sonia"/>
    <d v="2022-01-21T00:00:00"/>
    <x v="1"/>
    <s v="Zinia Ahmed"/>
    <s v="01784194046"/>
    <s v="House no 63, Gaosul Azam Avenue, 2nd floor, Sector 14, Uttara"/>
  </r>
  <r>
    <x v="8"/>
    <n v="4"/>
    <x v="0"/>
    <n v="112"/>
    <n v="11"/>
    <n v="1232"/>
    <m/>
    <n v="1232"/>
    <x v="0"/>
    <s v="Bkash-Rumana"/>
    <d v="2022-05-17T00:00:00"/>
    <x v="0"/>
    <s v="Raihan Mama"/>
    <s v="01322305225"/>
    <s v="Academia School"/>
  </r>
  <r>
    <x v="9"/>
    <n v="5"/>
    <x v="2"/>
    <n v="12"/>
    <n v="8.33"/>
    <n v="99.960000000000008"/>
    <m/>
    <n v="99.960000000000008"/>
    <x v="1"/>
    <s v="Bkash-Sonia"/>
    <m/>
    <x v="2"/>
    <s v="Navid Mahfuz"/>
    <s v="01705280423"/>
    <s v="House 10, Road 08, Sector 13, Uttara"/>
  </r>
  <r>
    <x v="10"/>
    <n v="4"/>
    <x v="0"/>
    <n v="50"/>
    <n v="16"/>
    <n v="800"/>
    <m/>
    <n v="800"/>
    <x v="1"/>
    <s v="Cash"/>
    <m/>
    <x v="3"/>
    <m/>
    <m/>
    <s v="Sosssodana"/>
  </r>
  <r>
    <x v="11"/>
    <n v="4"/>
    <x v="0"/>
    <n v="107"/>
    <n v="11"/>
    <n v="1177"/>
    <m/>
    <n v="1177"/>
    <x v="0"/>
    <s v="Cash"/>
    <d v="2022-05-25T00:00:00"/>
    <x v="0"/>
    <s v="Raihan Mama"/>
    <s v="01322305225"/>
    <s v="Academia School"/>
  </r>
  <r>
    <x v="12"/>
    <n v="4"/>
    <x v="0"/>
    <n v="55"/>
    <n v="20"/>
    <n v="1100"/>
    <m/>
    <n v="1100"/>
    <x v="1"/>
    <s v="Bkash-Sonia"/>
    <d v="2022-02-10T00:00:00"/>
    <x v="1"/>
    <s v="Zinia Ahmed"/>
    <s v="01784194046"/>
    <s v="House no 63, Gaosul Azam Avenue, 2nd floor, Sector 14, Uttara"/>
  </r>
  <r>
    <x v="13"/>
    <n v="4"/>
    <x v="0"/>
    <n v="10"/>
    <n v="20"/>
    <n v="200"/>
    <m/>
    <n v="200"/>
    <x v="1"/>
    <s v="Bkash-Sonia"/>
    <d v="2022-02-12T00:00:00"/>
    <x v="2"/>
    <s v="Priyanka Haque"/>
    <s v="01611780307"/>
    <s v="House 30 (4th floor), Road-19/A, Banani Lakeside, Dhaka"/>
  </r>
  <r>
    <x v="13"/>
    <n v="5"/>
    <x v="2"/>
    <n v="12"/>
    <n v="8.33"/>
    <n v="99.960000000000008"/>
    <m/>
    <n v="99.960000000000008"/>
    <x v="1"/>
    <s v="Bkash-Sonia"/>
    <d v="2022-02-12T00:00:00"/>
    <x v="2"/>
    <s v="Priyanka Haque"/>
    <s v="01611780307"/>
    <s v="House 30 (4th floor), Road-19/A, Banani Lakeside, Dhaka"/>
  </r>
  <r>
    <x v="13"/>
    <n v="7"/>
    <x v="3"/>
    <n v="10"/>
    <n v="48"/>
    <n v="480"/>
    <m/>
    <n v="480"/>
    <x v="1"/>
    <s v="Bkash-Sonia"/>
    <d v="2022-02-12T00:00:00"/>
    <x v="2"/>
    <s v="Priyanka Haque"/>
    <s v="01611780307"/>
    <s v="House 30 (4th floor), Road-19/A, Banani Lakeside, Dhaka"/>
  </r>
  <r>
    <x v="14"/>
    <n v="2"/>
    <x v="1"/>
    <n v="20"/>
    <n v="25"/>
    <n v="500"/>
    <n v="100"/>
    <n v="400"/>
    <x v="1"/>
    <s v="Cash"/>
    <d v="2022-02-12T00:00:00"/>
    <x v="2"/>
    <s v="E11"/>
    <m/>
    <m/>
  </r>
  <r>
    <x v="15"/>
    <n v="4"/>
    <x v="0"/>
    <n v="20"/>
    <n v="20"/>
    <n v="400"/>
    <m/>
    <n v="400"/>
    <x v="1"/>
    <s v="Bkash-Sonia"/>
    <d v="2022-02-13T00:00:00"/>
    <x v="1"/>
    <s v="Rezwana Choudhury Tonu"/>
    <s v="01731796265"/>
    <s v="Police friend"/>
  </r>
  <r>
    <x v="16"/>
    <n v="4"/>
    <x v="0"/>
    <n v="40"/>
    <n v="22"/>
    <n v="880"/>
    <m/>
    <n v="880"/>
    <x v="1"/>
    <s v="Cash"/>
    <m/>
    <x v="3"/>
    <s v="Md Sharif Ullah"/>
    <s v="01787665402"/>
    <s v="WaterAid Bangladesh, House 97/B, Road 25, Block-A, Banani, Dhaka"/>
  </r>
  <r>
    <x v="17"/>
    <n v="4"/>
    <x v="0"/>
    <n v="111"/>
    <n v="11"/>
    <n v="1221"/>
    <m/>
    <n v="1221"/>
    <x v="0"/>
    <s v="Cash"/>
    <d v="2022-06-15T00:00:00"/>
    <x v="0"/>
    <s v="Raihan Mama"/>
    <s v="01322305225"/>
    <s v="Academia School"/>
  </r>
  <r>
    <x v="17"/>
    <n v="5"/>
    <x v="2"/>
    <n v="6"/>
    <n v="5"/>
    <n v="30"/>
    <m/>
    <n v="30"/>
    <x v="1"/>
    <s v="Cash"/>
    <m/>
    <x v="1"/>
    <s v="D11"/>
    <m/>
    <m/>
  </r>
  <r>
    <x v="18"/>
    <n v="4"/>
    <x v="0"/>
    <n v="50"/>
    <n v="20"/>
    <n v="1000"/>
    <m/>
    <n v="1000"/>
    <x v="1"/>
    <s v="Cash"/>
    <m/>
    <x v="2"/>
    <s v="Benazir Ahmed Jhorna"/>
    <s v="01711398378"/>
    <s v="Shekh MA Zahid SP, House 1162, Apt. Heaven Lily, Flat no. 3A, Chowdhurypara, Khilgaon"/>
  </r>
  <r>
    <x v="18"/>
    <n v="2"/>
    <x v="1"/>
    <n v="10"/>
    <n v="25"/>
    <n v="250"/>
    <m/>
    <n v="250"/>
    <x v="1"/>
    <s v="Bkash-Sonia"/>
    <d v="2022-02-23T00:00:00"/>
    <x v="0"/>
    <s v="Eshika"/>
    <s v="01706273757"/>
    <s v="House 77/7, Block G, Banasree, Rampura"/>
  </r>
  <r>
    <x v="19"/>
    <n v="4"/>
    <x v="0"/>
    <n v="110"/>
    <n v="11"/>
    <n v="1210"/>
    <m/>
    <n v="1210"/>
    <x v="0"/>
    <s v="Cash"/>
    <m/>
    <x v="0"/>
    <s v="Raihan Mama"/>
    <s v="01322305225"/>
    <s v="Academia School"/>
  </r>
  <r>
    <x v="19"/>
    <n v="5"/>
    <x v="2"/>
    <n v="20"/>
    <n v="8.33"/>
    <n v="166.6"/>
    <n v="67"/>
    <n v="99.6"/>
    <x v="1"/>
    <s v="Cash"/>
    <m/>
    <x v="1"/>
    <s v="D11"/>
    <m/>
    <m/>
  </r>
  <r>
    <x v="20"/>
    <n v="5"/>
    <x v="2"/>
    <n v="24"/>
    <n v="8.33"/>
    <n v="199.92000000000002"/>
    <m/>
    <n v="199.92000000000002"/>
    <x v="1"/>
    <s v="Cash"/>
    <m/>
    <x v="2"/>
    <s v="Navid Mahfuz"/>
    <s v="01705280423"/>
    <s v="House 10, Road 08, Sector 13, Uttara"/>
  </r>
  <r>
    <x v="21"/>
    <n v="4"/>
    <x v="0"/>
    <n v="40"/>
    <n v="20"/>
    <n v="800"/>
    <m/>
    <n v="800"/>
    <x v="1"/>
    <s v="Cash"/>
    <m/>
    <x v="1"/>
    <s v="Zinia Ahmed"/>
    <s v="01784194046"/>
    <s v="House no 63, Gaosul Azam Avenue, 2nd floor, Sector 14, Uttara"/>
  </r>
  <r>
    <x v="21"/>
    <n v="2"/>
    <x v="1"/>
    <n v="6"/>
    <n v="18"/>
    <n v="108"/>
    <m/>
    <n v="108"/>
    <x v="1"/>
    <s v="Cash"/>
    <m/>
    <x v="1"/>
    <s v="D11"/>
    <m/>
    <m/>
  </r>
  <r>
    <x v="22"/>
    <n v="4"/>
    <x v="0"/>
    <n v="227"/>
    <n v="11"/>
    <n v="2497"/>
    <m/>
    <n v="2497"/>
    <x v="0"/>
    <s v="Cash"/>
    <m/>
    <x v="0"/>
    <s v="Raihan Mama"/>
    <s v="01322305225"/>
    <s v="Academia School"/>
  </r>
  <r>
    <x v="23"/>
    <n v="4"/>
    <x v="0"/>
    <n v="168"/>
    <n v="11"/>
    <n v="1848"/>
    <m/>
    <n v="1848"/>
    <x v="0"/>
    <s v="Cash"/>
    <m/>
    <x v="0"/>
    <s v="Raihan Mama"/>
    <s v="01322305225"/>
    <s v="Academia School"/>
  </r>
  <r>
    <x v="24"/>
    <n v="4"/>
    <x v="0"/>
    <n v="100"/>
    <n v="12"/>
    <n v="1200"/>
    <m/>
    <n v="1200"/>
    <x v="1"/>
    <s v="Cash"/>
    <m/>
    <x v="2"/>
    <s v="Marilyn Thipthorpe"/>
    <s v="01608774108"/>
    <s v="Mohammadpur Housing Ltd, Road 04, House 186, Apt. 4C"/>
  </r>
  <r>
    <x v="25"/>
    <n v="4"/>
    <x v="0"/>
    <n v="40"/>
    <n v="20"/>
    <n v="800"/>
    <m/>
    <n v="800"/>
    <x v="1"/>
    <s v="Cash"/>
    <d v="2022-03-24T00:00:00"/>
    <x v="2"/>
    <s v="Priyanka Haque"/>
    <s v="01611780307"/>
    <s v="House 30 (4th floor), Road-19/A, Banani Lakeside, Dhaka"/>
  </r>
  <r>
    <x v="25"/>
    <n v="4"/>
    <x v="0"/>
    <n v="280"/>
    <n v="11"/>
    <n v="3080"/>
    <m/>
    <n v="3080"/>
    <x v="0"/>
    <s v="Cash"/>
    <m/>
    <x v="0"/>
    <s v="Raihan Mama"/>
    <s v="01322305225"/>
    <s v="Academia School"/>
  </r>
  <r>
    <x v="26"/>
    <n v="1"/>
    <x v="4"/>
    <n v="2"/>
    <n v="6"/>
    <n v="12"/>
    <m/>
    <n v="12"/>
    <x v="1"/>
    <s v="Cash"/>
    <m/>
    <x v="4"/>
    <s v="A11"/>
    <m/>
    <m/>
  </r>
  <r>
    <x v="27"/>
    <n v="1"/>
    <x v="4"/>
    <n v="39"/>
    <n v="12"/>
    <n v="468"/>
    <m/>
    <n v="468"/>
    <x v="1"/>
    <s v="Bkash-Rumana"/>
    <d v="2022-05-18T00:00:00"/>
    <x v="0"/>
    <s v="B11"/>
    <m/>
    <s v="Basabo"/>
  </r>
  <r>
    <x v="28"/>
    <n v="4"/>
    <x v="0"/>
    <n v="20"/>
    <n v="20"/>
    <n v="400"/>
    <m/>
    <n v="400"/>
    <x v="1"/>
    <s v="Bkash-Rumana"/>
    <m/>
    <x v="4"/>
    <s v="Shamima Rahman Urmi"/>
    <s v="01712171879"/>
    <s v="403/1 Free School Street, Dhanmondi"/>
  </r>
  <r>
    <x v="28"/>
    <n v="5"/>
    <x v="2"/>
    <n v="12"/>
    <n v="5"/>
    <n v="60"/>
    <m/>
    <n v="60"/>
    <x v="1"/>
    <s v="Bkash-Rumana"/>
    <m/>
    <x v="4"/>
    <s v="A11"/>
    <m/>
    <m/>
  </r>
  <r>
    <x v="29"/>
    <n v="4"/>
    <x v="0"/>
    <n v="20"/>
    <n v="20"/>
    <n v="400"/>
    <m/>
    <n v="400"/>
    <x v="1"/>
    <s v="Bkash-Rumana"/>
    <m/>
    <x v="2"/>
    <s v="Farhana Khadoker"/>
    <s v="01738078453"/>
    <s v="131/2, adarsha palli, north ibrahimpur, ibrahimpur primary school road, kafrul"/>
  </r>
  <r>
    <x v="30"/>
    <n v="7"/>
    <x v="3"/>
    <n v="100"/>
    <n v="48"/>
    <n v="4800"/>
    <m/>
    <n v="4800"/>
    <x v="1"/>
    <s v="Cash"/>
    <m/>
    <x v="1"/>
    <s v="Nishorgo Mahmood"/>
    <s v="01816414034"/>
    <s v="17/2 Abdullah Nibash, Flat A1, Tolarbagh, Mirpur 1, Dhaka"/>
  </r>
  <r>
    <x v="31"/>
    <n v="4"/>
    <x v="0"/>
    <n v="103"/>
    <n v="11"/>
    <n v="1133"/>
    <m/>
    <n v="1133"/>
    <x v="0"/>
    <s v="Cash"/>
    <m/>
    <x v="0"/>
    <s v="Raihan Mama"/>
    <s v="01322305225"/>
    <s v="Academia School"/>
  </r>
  <r>
    <x v="32"/>
    <n v="4"/>
    <x v="0"/>
    <n v="58"/>
    <n v="11"/>
    <n v="638"/>
    <m/>
    <n v="638"/>
    <x v="0"/>
    <s v="Cash"/>
    <m/>
    <x v="0"/>
    <s v="Raihan Mama"/>
    <s v="01322305225"/>
    <s v="Academia School"/>
  </r>
  <r>
    <x v="33"/>
    <n v="4"/>
    <x v="0"/>
    <n v="110"/>
    <n v="11"/>
    <n v="1210"/>
    <m/>
    <n v="1210"/>
    <x v="0"/>
    <s v="Cash"/>
    <m/>
    <x v="0"/>
    <s v="Raihan Mama"/>
    <s v="01322305225"/>
    <s v="Academia School"/>
  </r>
  <r>
    <x v="34"/>
    <n v="1"/>
    <x v="4"/>
    <n v="42"/>
    <n v="12"/>
    <n v="504"/>
    <n v="4"/>
    <n v="500"/>
    <x v="1"/>
    <s v="Cash"/>
    <d v="2022-05-24T00:00:00"/>
    <x v="0"/>
    <s v="B11"/>
    <m/>
    <s v="Basabo"/>
  </r>
  <r>
    <x v="35"/>
    <n v="4"/>
    <x v="0"/>
    <n v="50"/>
    <n v="20"/>
    <n v="1000"/>
    <m/>
    <n v="1000"/>
    <x v="1"/>
    <s v="Bkash-Sonia"/>
    <d v="2022-05-24T00:00:00"/>
    <x v="1"/>
    <s v="Zinia Ahmed"/>
    <s v="01784194046"/>
    <s v="House no 63, Gaosul Azam Avenue, 2nd floor, Sector 14, Uttara"/>
  </r>
  <r>
    <x v="36"/>
    <n v="4"/>
    <x v="0"/>
    <n v="95"/>
    <n v="11"/>
    <n v="1045"/>
    <m/>
    <n v="1045"/>
    <x v="0"/>
    <s v="Cash"/>
    <m/>
    <x v="0"/>
    <s v="Raihan Mama"/>
    <s v="01322305225"/>
    <s v="Academia School"/>
  </r>
  <r>
    <x v="37"/>
    <n v="4"/>
    <x v="0"/>
    <n v="62"/>
    <n v="11"/>
    <n v="682"/>
    <m/>
    <n v="682"/>
    <x v="0"/>
    <s v="Cash"/>
    <m/>
    <x v="0"/>
    <s v="Raihan Mama"/>
    <s v="01322305225"/>
    <s v="Academia School"/>
  </r>
  <r>
    <x v="37"/>
    <n v="4"/>
    <x v="0"/>
    <n v="50"/>
    <n v="12"/>
    <n v="600"/>
    <m/>
    <n v="600"/>
    <x v="1"/>
    <s v="Cash"/>
    <m/>
    <x v="1"/>
    <s v="Dr Zakirul Hasan"/>
    <s v="01779221166"/>
    <s v="Eastern Care Hospital"/>
  </r>
  <r>
    <x v="37"/>
    <n v="2"/>
    <x v="1"/>
    <n v="30"/>
    <n v="20"/>
    <n v="600"/>
    <m/>
    <n v="600"/>
    <x v="1"/>
    <s v="Cash"/>
    <m/>
    <x v="1"/>
    <s v="Dr Zakirul Hasan"/>
    <s v="01779221166"/>
    <s v="Eastern Care Hospital"/>
  </r>
  <r>
    <x v="37"/>
    <n v="7"/>
    <x v="3"/>
    <n v="30"/>
    <n v="48"/>
    <n v="1440"/>
    <n v="40"/>
    <n v="1400"/>
    <x v="1"/>
    <s v="Bkash-Rumana"/>
    <d v="2022-05-30T00:00:00"/>
    <x v="5"/>
    <s v="Sami"/>
    <s v="01740649367"/>
    <s v="318/4,Niribili Goli, East Nakhalpara, Tejgaon, Dhaka"/>
  </r>
  <r>
    <x v="38"/>
    <n v="2"/>
    <x v="1"/>
    <n v="10"/>
    <n v="20"/>
    <n v="200"/>
    <m/>
    <n v="200"/>
    <x v="1"/>
    <s v="Cash"/>
    <m/>
    <x v="1"/>
    <s v="Dr Zakirul Hasan"/>
    <s v="01779221166"/>
    <s v="Eastern Care Hospital"/>
  </r>
  <r>
    <x v="38"/>
    <n v="4"/>
    <x v="0"/>
    <n v="10"/>
    <n v="12"/>
    <n v="120"/>
    <m/>
    <n v="120"/>
    <x v="1"/>
    <s v="Cash"/>
    <m/>
    <x v="1"/>
    <s v="Dr Zakirul Hasan"/>
    <s v="01779221166"/>
    <s v="Eastern Care Hospital"/>
  </r>
  <r>
    <x v="39"/>
    <n v="7"/>
    <x v="3"/>
    <n v="50"/>
    <n v="42"/>
    <n v="2100"/>
    <m/>
    <n v="2100"/>
    <x v="1"/>
    <s v="Cash"/>
    <m/>
    <x v="1"/>
    <s v="Dr Zakirul Hasan"/>
    <s v="01779221166"/>
    <s v="Eastern Care Hospital"/>
  </r>
  <r>
    <x v="40"/>
    <n v="7"/>
    <x v="3"/>
    <n v="100"/>
    <n v="48"/>
    <n v="4800"/>
    <m/>
    <n v="4800"/>
    <x v="1"/>
    <s v="Cash"/>
    <m/>
    <x v="1"/>
    <s v="Nishorgo Mahmood"/>
    <s v="01816414034"/>
    <s v="17/2 Abdullah Nibash, Flat A1, Tolarbagh, Mirpur 1, Dhaka"/>
  </r>
  <r>
    <x v="41"/>
    <n v="1"/>
    <x v="4"/>
    <n v="20"/>
    <n v="12"/>
    <n v="240"/>
    <m/>
    <n v="240"/>
    <x v="1"/>
    <s v="Bkash-Rumana"/>
    <d v="2022-06-14T00:00:00"/>
    <x v="2"/>
    <s v="Priyanka Haque"/>
    <s v="01611780307"/>
    <s v="House 30 (4th floor), Road-19/A, Banani Lakeside, Dhaka"/>
  </r>
  <r>
    <x v="41"/>
    <n v="2"/>
    <x v="1"/>
    <n v="15"/>
    <n v="18"/>
    <n v="270"/>
    <m/>
    <n v="270"/>
    <x v="1"/>
    <s v="Cash"/>
    <m/>
    <x v="0"/>
    <s v="B11"/>
    <m/>
    <m/>
  </r>
  <r>
    <x v="41"/>
    <n v="4"/>
    <x v="0"/>
    <n v="15"/>
    <n v="10"/>
    <n v="150"/>
    <m/>
    <n v="150"/>
    <x v="1"/>
    <s v="Cash"/>
    <m/>
    <x v="0"/>
    <s v="B11"/>
    <m/>
    <m/>
  </r>
  <r>
    <x v="42"/>
    <n v="4"/>
    <x v="0"/>
    <n v="100"/>
    <n v="11"/>
    <n v="1100"/>
    <n v="1100"/>
    <n v="0"/>
    <x v="0"/>
    <s v="Cash"/>
    <m/>
    <x v="0"/>
    <s v="Raihan Mama"/>
    <s v="01322305225"/>
    <s v="Academia School"/>
  </r>
  <r>
    <x v="43"/>
    <n v="1"/>
    <x v="4"/>
    <n v="30"/>
    <n v="12"/>
    <n v="360"/>
    <m/>
    <n v="360"/>
    <x v="1"/>
    <s v="Bkash-Rumana"/>
    <d v="2022-06-16T00:00:00"/>
    <x v="2"/>
    <s v="Priyanka Haque"/>
    <s v="01611780307"/>
    <s v="House 30 (4th floor), Road-19/A, Banani Lakeside, Dhaka"/>
  </r>
  <r>
    <x v="44"/>
    <n v="2"/>
    <x v="1"/>
    <n v="10"/>
    <n v="25"/>
    <n v="250"/>
    <m/>
    <n v="250"/>
    <x v="1"/>
    <s v="Bkash-Rumana"/>
    <m/>
    <x v="4"/>
    <s v="Shamima Rahman Urmi"/>
    <s v="01712171879"/>
    <s v="66/2 North Circular Steet, Dhanmondi"/>
  </r>
  <r>
    <x v="44"/>
    <n v="7"/>
    <x v="3"/>
    <n v="10"/>
    <n v="48"/>
    <n v="480"/>
    <m/>
    <n v="480"/>
    <x v="1"/>
    <s v="Bkash-Rumana"/>
    <m/>
    <x v="4"/>
    <s v="Shamima Rahman Urmi"/>
    <s v="01712171879"/>
    <s v="66/2 North Circular Steet, Dhanmondi"/>
  </r>
  <r>
    <x v="45"/>
    <n v="4"/>
    <x v="0"/>
    <n v="50"/>
    <n v="11"/>
    <n v="550"/>
    <m/>
    <n v="550"/>
    <x v="0"/>
    <s v="Cash"/>
    <m/>
    <x v="0"/>
    <s v="Raihan Mama"/>
    <s v="01322305225"/>
    <s v="Academia School"/>
  </r>
  <r>
    <x v="46"/>
    <n v="7"/>
    <x v="3"/>
    <n v="25"/>
    <n v="48"/>
    <n v="1200"/>
    <m/>
    <n v="1200"/>
    <x v="1"/>
    <s v="Bkash-Rumana"/>
    <m/>
    <x v="5"/>
    <s v="Alttaf Hossain"/>
    <s v="01711517404"/>
    <s v="Road 05, House no 64/A, Flat C4, Banani DOHS, Dhaka"/>
  </r>
  <r>
    <x v="47"/>
    <n v="5"/>
    <x v="2"/>
    <n v="12"/>
    <n v="8.33"/>
    <n v="99.960000000000008"/>
    <m/>
    <n v="99.960000000000008"/>
    <x v="1"/>
    <s v="Bkash-Rumana"/>
    <m/>
    <x v="0"/>
    <s v="Zarin Rafa Nilantee"/>
    <s v="01946166777"/>
    <s v="91/C, SHS Tower, Flat 5C, Moghbazar Wireless Railgate, Dhaka"/>
  </r>
  <r>
    <x v="47"/>
    <n v="7"/>
    <x v="3"/>
    <n v="10"/>
    <n v="48"/>
    <n v="480"/>
    <m/>
    <n v="480"/>
    <x v="1"/>
    <s v="Bkash-Rumana"/>
    <m/>
    <x v="0"/>
    <s v="Zarin Rafa Nilantee"/>
    <s v="01946166778"/>
    <s v="91/C, SHS Tower, Flat 5C, Moghbazar Wireless Railgate, Dhaka"/>
  </r>
  <r>
    <x v="47"/>
    <n v="4"/>
    <x v="0"/>
    <n v="10"/>
    <n v="20"/>
    <n v="200"/>
    <m/>
    <n v="200"/>
    <x v="1"/>
    <s v="Bkash-Rumana"/>
    <m/>
    <x v="0"/>
    <s v="Zarin Rafa Nilantee"/>
    <s v="01946166779"/>
    <s v="91/C, SHS Tower, Flat 5C, Moghbazar Wireless Railgate, Dhaka"/>
  </r>
  <r>
    <x v="48"/>
    <n v="4"/>
    <x v="0"/>
    <n v="50"/>
    <n v="12"/>
    <n v="600"/>
    <m/>
    <n v="600"/>
    <x v="0"/>
    <s v="Cash"/>
    <m/>
    <x v="1"/>
    <s v="Dr Zakirul Hasan"/>
    <s v="01779221166"/>
    <s v="Eastern Care Hospital"/>
  </r>
  <r>
    <x v="48"/>
    <n v="2"/>
    <x v="1"/>
    <n v="50"/>
    <n v="20"/>
    <n v="1000"/>
    <m/>
    <n v="1000"/>
    <x v="0"/>
    <s v="Cash"/>
    <m/>
    <x v="1"/>
    <s v="Dr Zakirul Hasan"/>
    <s v="01779221166"/>
    <s v="Eastern Care Hospital"/>
  </r>
  <r>
    <x v="48"/>
    <n v="7"/>
    <x v="3"/>
    <n v="50"/>
    <n v="42"/>
    <n v="2100"/>
    <m/>
    <n v="2100"/>
    <x v="0"/>
    <s v="Cash"/>
    <m/>
    <x v="1"/>
    <s v="Dr Zakirul Hasan"/>
    <s v="01779221166"/>
    <s v="Eastern Care Hospital"/>
  </r>
  <r>
    <x v="49"/>
    <n v="2"/>
    <x v="1"/>
    <n v="100"/>
    <n v="25"/>
    <n v="2500"/>
    <n v="300"/>
    <n v="2200"/>
    <x v="1"/>
    <s v="Bkash-Rumana"/>
    <m/>
    <x v="1"/>
    <s v="Nishorgo Mahmood"/>
    <s v="01816414034"/>
    <s v="17/2 Abdullah Nibash, Flat A1, Tolarbagh, Mirpur 1, Dhaka"/>
  </r>
  <r>
    <x v="50"/>
    <n v="7"/>
    <x v="3"/>
    <n v="5"/>
    <n v="37"/>
    <n v="185"/>
    <m/>
    <n v="185"/>
    <x v="1"/>
    <s v="Cash"/>
    <m/>
    <x v="1"/>
    <s v="D11"/>
    <m/>
    <m/>
  </r>
  <r>
    <x v="50"/>
    <n v="4"/>
    <x v="0"/>
    <n v="5"/>
    <n v="12"/>
    <n v="60"/>
    <m/>
    <n v="60"/>
    <x v="1"/>
    <s v="Cash"/>
    <m/>
    <x v="1"/>
    <s v="D11"/>
    <m/>
    <m/>
  </r>
  <r>
    <x v="51"/>
    <n v="7"/>
    <x v="3"/>
    <n v="25"/>
    <n v="48"/>
    <n v="1200"/>
    <m/>
    <n v="1200"/>
    <x v="1"/>
    <s v="Bkash-Rumana"/>
    <m/>
    <x v="2"/>
    <s v="Kuhely Hossain Trishna"/>
    <s v="01619995471"/>
    <s v="Mirpur 60 feet, moddho pirerbagh(jhilpar), 282/2, lift 3, flat Joba"/>
  </r>
  <r>
    <x v="52"/>
    <n v="7"/>
    <x v="3"/>
    <n v="2"/>
    <n v="37"/>
    <n v="74"/>
    <m/>
    <n v="74"/>
    <x v="1"/>
    <s v="Cash"/>
    <m/>
    <x v="0"/>
    <s v="B11"/>
    <m/>
    <m/>
  </r>
  <r>
    <x v="53"/>
    <n v="7"/>
    <x v="3"/>
    <n v="30"/>
    <n v="48"/>
    <n v="1440"/>
    <m/>
    <n v="1440"/>
    <x v="1"/>
    <s v="Bkash-Sonia"/>
    <m/>
    <x v="5"/>
    <s v="Sami"/>
    <s v="01740649367"/>
    <s v="318/4,Niribili Goli, East Nakhalpara, Tejgaon, Dhaka"/>
  </r>
  <r>
    <x v="54"/>
    <n v="1"/>
    <x v="4"/>
    <n v="10"/>
    <n v="12"/>
    <n v="120"/>
    <m/>
    <n v="120"/>
    <x v="1"/>
    <s v="Cash"/>
    <m/>
    <x v="0"/>
    <s v="Sachi"/>
    <m/>
    <m/>
  </r>
  <r>
    <x v="55"/>
    <n v="4"/>
    <x v="0"/>
    <n v="3"/>
    <n v="11"/>
    <n v="33"/>
    <m/>
    <n v="33"/>
    <x v="1"/>
    <s v="Cash"/>
    <m/>
    <x v="0"/>
    <s v="B11"/>
    <m/>
    <m/>
  </r>
  <r>
    <x v="56"/>
    <n v="7"/>
    <x v="3"/>
    <n v="100"/>
    <n v="42"/>
    <n v="4200"/>
    <m/>
    <n v="4200"/>
    <x v="0"/>
    <s v="Cash"/>
    <d v="2022-08-14T00:00:00"/>
    <x v="1"/>
    <s v="Dr Zakirul Hasan"/>
    <s v="01779221166"/>
    <s v="Eastern Care Hospital"/>
  </r>
  <r>
    <x v="56"/>
    <n v="4"/>
    <x v="0"/>
    <n v="100"/>
    <n v="12"/>
    <n v="1200"/>
    <m/>
    <n v="1200"/>
    <x v="0"/>
    <s v="Cash"/>
    <d v="2022-08-14T00:00:00"/>
    <x v="1"/>
    <s v="Dr Zakirul Hasan"/>
    <s v="01779221166"/>
    <s v="Eastern Care Hospital"/>
  </r>
  <r>
    <x v="56"/>
    <n v="2"/>
    <x v="1"/>
    <n v="100"/>
    <n v="20"/>
    <n v="2000"/>
    <m/>
    <n v="2000"/>
    <x v="0"/>
    <s v="Cash"/>
    <d v="2022-08-14T00:00:00"/>
    <x v="1"/>
    <s v="Dr Zakirul Hasan"/>
    <s v="01779221166"/>
    <s v="Eastern Care Hospital"/>
  </r>
  <r>
    <x v="57"/>
    <n v="1"/>
    <x v="4"/>
    <n v="40"/>
    <n v="10"/>
    <n v="400"/>
    <m/>
    <n v="400"/>
    <x v="1"/>
    <s v="Cash"/>
    <m/>
    <x v="0"/>
    <s v="B11"/>
    <m/>
    <s v="Basabo"/>
  </r>
  <r>
    <x v="58"/>
    <n v="7"/>
    <x v="3"/>
    <n v="50"/>
    <n v="48"/>
    <n v="2400"/>
    <m/>
    <n v="2400"/>
    <x v="1"/>
    <s v="Bkash-Sonia"/>
    <m/>
    <x v="1"/>
    <s v="Nishorgo Mahmood"/>
    <s v="01816414034"/>
    <s v="17/2 Abdullah Nibash, Flat A1, Tolarbagh, Mirpur 1, Dhaka"/>
  </r>
  <r>
    <x v="59"/>
    <n v="7"/>
    <x v="3"/>
    <n v="15"/>
    <n v="48"/>
    <n v="720"/>
    <m/>
    <n v="720"/>
    <x v="1"/>
    <s v="Bkash-Rumana"/>
    <m/>
    <x v="2"/>
    <s v="Kuhely Hossain Trishna"/>
    <s v="01619995471"/>
    <s v="House 08, Road 04, Sector 03, Uttara"/>
  </r>
  <r>
    <x v="60"/>
    <n v="1"/>
    <x v="4"/>
    <n v="20"/>
    <n v="10"/>
    <n v="200"/>
    <m/>
    <n v="200"/>
    <x v="1"/>
    <s v="Bkash-Rumana"/>
    <m/>
    <x v="3"/>
    <s v="C11"/>
    <m/>
    <m/>
  </r>
  <r>
    <x v="61"/>
    <n v="7"/>
    <x v="3"/>
    <n v="10"/>
    <n v="48"/>
    <n v="480"/>
    <m/>
    <n v="480"/>
    <x v="1"/>
    <s v="Bkash-Sonia"/>
    <m/>
    <x v="2"/>
    <s v="Umme Mariam Binte Baten"/>
    <s v="01712739942"/>
    <s v="Urban Rafael, Flat no E1, House no 69, Road no 11/A, Dhanmondi R/A."/>
  </r>
  <r>
    <x v="61"/>
    <n v="4"/>
    <x v="0"/>
    <n v="10"/>
    <n v="20"/>
    <n v="200"/>
    <m/>
    <n v="200"/>
    <x v="1"/>
    <s v="Bkash-Sonia"/>
    <m/>
    <x v="2"/>
    <s v="Umme Mariam Binte Baten"/>
    <s v="01712739942"/>
    <s v="Urban Rafael, Flat no E1, House no 69, Road no 11/A, Dhanmondi R/A."/>
  </r>
  <r>
    <x v="61"/>
    <n v="2"/>
    <x v="1"/>
    <n v="10"/>
    <n v="25"/>
    <n v="250"/>
    <m/>
    <n v="250"/>
    <x v="1"/>
    <s v="Bkash-Sonia"/>
    <m/>
    <x v="2"/>
    <s v="Umme Mariam Binte Baten"/>
    <s v="01712739942"/>
    <s v="Urban Rafael, Flat no E1, House no 69, Road no 11/A, Dhanmondi R/A."/>
  </r>
  <r>
    <x v="61"/>
    <n v="5"/>
    <x v="2"/>
    <n v="12"/>
    <n v="8.33"/>
    <n v="99.960000000000008"/>
    <m/>
    <n v="99.960000000000008"/>
    <x v="1"/>
    <s v="Bkash-Sonia"/>
    <m/>
    <x v="2"/>
    <s v="Umme Mariam Binte Baten"/>
    <s v="01712739942"/>
    <s v="Urban Rafael, Flat no E1, House no 69, Road no 11/A, Dhanmondi R/A."/>
  </r>
  <r>
    <x v="61"/>
    <n v="1"/>
    <x v="4"/>
    <n v="10"/>
    <n v="12"/>
    <n v="120"/>
    <m/>
    <n v="120"/>
    <x v="1"/>
    <s v="Bkash-Sonia"/>
    <m/>
    <x v="2"/>
    <s v="Umme Mariam Binte Baten"/>
    <s v="01712739942"/>
    <s v="Urban Rafael, Flat no E1, House no 69, Road no 11/A, Dhanmondi R/A."/>
  </r>
  <r>
    <x v="62"/>
    <n v="2"/>
    <x v="1"/>
    <n v="10"/>
    <n v="25"/>
    <n v="250"/>
    <m/>
    <n v="250"/>
    <x v="1"/>
    <s v="Bkash-Rumana"/>
    <m/>
    <x v="5"/>
    <s v="Rafiza Sultana"/>
    <s v="01617053347"/>
    <s v="House no 13, Road no 7, Dhanmondi, SEL Bhuiyan Park, Apartment 11B"/>
  </r>
  <r>
    <x v="62"/>
    <n v="3"/>
    <x v="5"/>
    <n v="10"/>
    <n v="40"/>
    <n v="400"/>
    <m/>
    <n v="400"/>
    <x v="1"/>
    <s v="Bkash-Rumana"/>
    <m/>
    <x v="5"/>
    <s v="Rafiza Sultana"/>
    <s v="01617053348"/>
    <s v="House no 13, Road no 7, Dhanmondi, SEL Bhuiyan Park, Apartment 11B"/>
  </r>
  <r>
    <x v="62"/>
    <n v="4"/>
    <x v="0"/>
    <n v="10"/>
    <n v="20"/>
    <n v="200"/>
    <m/>
    <n v="200"/>
    <x v="1"/>
    <s v="Bkash-Rumana"/>
    <m/>
    <x v="5"/>
    <s v="Rafiza Sultana"/>
    <s v="01617053348"/>
    <s v="House no 13, Road no 7, Dhanmondi, SEL Bhuiyan Park, Apartment 11B"/>
  </r>
  <r>
    <x v="62"/>
    <n v="6"/>
    <x v="6"/>
    <n v="10"/>
    <n v="28"/>
    <n v="280"/>
    <m/>
    <n v="280"/>
    <x v="1"/>
    <s v="Bkash-Rumana"/>
    <m/>
    <x v="5"/>
    <s v="Rafiza Sultana"/>
    <s v="01617053348"/>
    <s v="House no 13, Road no 7, Dhanmondi, SEL Bhuiyan Park, Apartment 11B"/>
  </r>
  <r>
    <x v="62"/>
    <n v="7"/>
    <x v="3"/>
    <n v="10"/>
    <n v="48"/>
    <n v="480"/>
    <m/>
    <n v="480"/>
    <x v="1"/>
    <s v="Bkash-Rumana"/>
    <m/>
    <x v="5"/>
    <s v="Rafiza Sultana"/>
    <s v="01617053348"/>
    <s v="House no 13, Road no 7, Dhanmondi, SEL Bhuiyan Park, Apartment 11B"/>
  </r>
  <r>
    <x v="62"/>
    <n v="2"/>
    <x v="1"/>
    <n v="10"/>
    <n v="25"/>
    <n v="250"/>
    <m/>
    <n v="250"/>
    <x v="1"/>
    <s v="Bkash-Rumana"/>
    <m/>
    <x v="5"/>
    <s v="Marzina Hasan"/>
    <s v="01771005530"/>
    <s v="Flat 5B, Confedence Tower, %kha satmasjod road, Mohammadpur"/>
  </r>
  <r>
    <x v="62"/>
    <n v="3"/>
    <x v="5"/>
    <n v="10"/>
    <n v="40"/>
    <n v="400"/>
    <m/>
    <n v="400"/>
    <x v="1"/>
    <s v="Bkash-Rumana"/>
    <m/>
    <x v="5"/>
    <s v="Marzina Hasan"/>
    <s v="01771005530"/>
    <s v="Flat 5B, Confedence Tower, %kha satmasjod road, Mohammadpur"/>
  </r>
  <r>
    <x v="62"/>
    <n v="4"/>
    <x v="0"/>
    <n v="10"/>
    <n v="20"/>
    <n v="200"/>
    <m/>
    <n v="200"/>
    <x v="1"/>
    <s v="Bkash-Rumana"/>
    <m/>
    <x v="5"/>
    <s v="Marzina Hasan"/>
    <s v="01771005530"/>
    <s v="Flat 5B, Confedence Tower, %kha satmasjod road, Mohammadpur"/>
  </r>
  <r>
    <x v="62"/>
    <n v="6"/>
    <x v="6"/>
    <n v="10"/>
    <n v="28"/>
    <n v="280"/>
    <m/>
    <n v="280"/>
    <x v="1"/>
    <s v="Bkash-Rumana"/>
    <m/>
    <x v="5"/>
    <s v="Marzina Hasan"/>
    <s v="01771005530"/>
    <s v="Flat 5B, Confedence Tower, %kha satmasjod road, Mohammadpur"/>
  </r>
  <r>
    <x v="62"/>
    <n v="7"/>
    <x v="3"/>
    <n v="10"/>
    <n v="48"/>
    <n v="480"/>
    <m/>
    <n v="480"/>
    <x v="1"/>
    <s v="Bkash-Rumana"/>
    <m/>
    <x v="5"/>
    <s v="Marzina Hasan"/>
    <s v="01771005530"/>
    <s v="Flat 5B, Confedence Tower, %kha satmasjod road, Mohammadpur"/>
  </r>
  <r>
    <x v="63"/>
    <n v="5"/>
    <x v="2"/>
    <n v="46"/>
    <n v="5"/>
    <n v="230"/>
    <m/>
    <n v="230"/>
    <x v="1"/>
    <s v="Bkash-Rumana"/>
    <m/>
    <x v="0"/>
    <s v="B11"/>
    <m/>
    <m/>
  </r>
  <r>
    <x v="63"/>
    <n v="4"/>
    <x v="0"/>
    <n v="50"/>
    <n v="12"/>
    <n v="600"/>
    <m/>
    <n v="600"/>
    <x v="1"/>
    <s v="Bkash-Rumana"/>
    <m/>
    <x v="0"/>
    <s v="B11"/>
    <m/>
    <m/>
  </r>
  <r>
    <x v="63"/>
    <n v="2"/>
    <x v="1"/>
    <n v="10"/>
    <n v="25"/>
    <n v="250"/>
    <m/>
    <n v="250"/>
    <x v="1"/>
    <s v="Bkash-Rumana"/>
    <m/>
    <x v="4"/>
    <s v="Shamima Rahman Urmi"/>
    <s v="01712171879"/>
    <s v="66/2 North Circular Steet, Dhanmondi"/>
  </r>
  <r>
    <x v="63"/>
    <n v="4"/>
    <x v="0"/>
    <n v="10"/>
    <n v="20"/>
    <n v="200"/>
    <m/>
    <n v="200"/>
    <x v="1"/>
    <s v="Bkash-Rumana"/>
    <m/>
    <x v="4"/>
    <s v="Shamima Rahman Urmi"/>
    <s v="01712171879"/>
    <s v="66/2 North Circular Steet, Dhanmondi"/>
  </r>
  <r>
    <x v="64"/>
    <n v="1"/>
    <x v="4"/>
    <n v="5"/>
    <n v="10"/>
    <n v="50"/>
    <m/>
    <n v="50"/>
    <x v="1"/>
    <s v="Cash"/>
    <m/>
    <x v="1"/>
    <s v="D11"/>
    <m/>
    <m/>
  </r>
  <r>
    <x v="65"/>
    <n v="1"/>
    <x v="4"/>
    <n v="13"/>
    <n v="15"/>
    <n v="195"/>
    <n v="5"/>
    <n v="190"/>
    <x v="1"/>
    <s v="Cash"/>
    <m/>
    <x v="0"/>
    <s v="Shachi"/>
    <m/>
    <m/>
  </r>
  <r>
    <x v="66"/>
    <n v="7"/>
    <x v="3"/>
    <n v="50"/>
    <n v="50"/>
    <n v="2500"/>
    <m/>
    <n v="2500"/>
    <x v="1"/>
    <s v="Cash"/>
    <m/>
    <x v="1"/>
    <s v="Nishorgo Mahmood"/>
    <s v="01816414034"/>
    <s v="17/2 Abdullah Nibash, Flat A1, Tolarbagh, Mirpur 1, Dhaka"/>
  </r>
  <r>
    <x v="67"/>
    <n v="4"/>
    <x v="0"/>
    <n v="10"/>
    <n v="22"/>
    <n v="220"/>
    <m/>
    <n v="220"/>
    <x v="1"/>
    <s v="Bkash-Rumana"/>
    <m/>
    <x v="2"/>
    <s v="Shamima Rahman Urmi"/>
    <s v="01712171879"/>
    <s v="66/2 North Circular Steet, Dhanmondi"/>
  </r>
  <r>
    <x v="67"/>
    <n v="7"/>
    <x v="3"/>
    <n v="20"/>
    <n v="50"/>
    <n v="1000"/>
    <m/>
    <n v="1000"/>
    <x v="1"/>
    <s v="Bkash-Rumana"/>
    <m/>
    <x v="2"/>
    <s v="Shamima Rahman Urmi"/>
    <s v="01712171879"/>
    <s v="66/2 North Circular Steet, Dhanmondi"/>
  </r>
  <r>
    <x v="68"/>
    <n v="7"/>
    <x v="3"/>
    <n v="15"/>
    <n v="50"/>
    <n v="750"/>
    <m/>
    <n v="750"/>
    <x v="1"/>
    <s v="Bkash-Rumana"/>
    <m/>
    <x v="2"/>
    <s v="Kuhely Hossain Trishna"/>
    <s v="01619995471"/>
    <s v="House 08, Road 04, Sector 03, Uttara"/>
  </r>
  <r>
    <x v="69"/>
    <n v="7"/>
    <x v="3"/>
    <n v="15"/>
    <n v="50"/>
    <n v="750"/>
    <m/>
    <n v="750"/>
    <x v="1"/>
    <s v="Bkash-Rumana"/>
    <m/>
    <x v="2"/>
    <s v="Kuhely Hossain Trishna"/>
    <s v="01619995472"/>
    <s v="House 08, Road 04, Sector 03, Uttara"/>
  </r>
  <r>
    <x v="70"/>
    <n v="5"/>
    <x v="2"/>
    <n v="10"/>
    <n v="10"/>
    <n v="100"/>
    <m/>
    <n v="100"/>
    <x v="1"/>
    <s v="Bkash-Rumana"/>
    <m/>
    <x v="0"/>
    <m/>
    <m/>
    <s v="Khilgaon"/>
  </r>
  <r>
    <x v="70"/>
    <n v="2"/>
    <x v="1"/>
    <n v="10"/>
    <n v="26"/>
    <n v="260"/>
    <m/>
    <n v="260"/>
    <x v="1"/>
    <s v="Bkash-Rumana"/>
    <m/>
    <x v="0"/>
    <m/>
    <m/>
    <m/>
  </r>
  <r>
    <x v="70"/>
    <n v="8"/>
    <x v="7"/>
    <s v="500gm"/>
    <n v="400"/>
    <n v="400"/>
    <m/>
    <n v="400"/>
    <x v="1"/>
    <s v="Bkash-Rumana"/>
    <m/>
    <x v="0"/>
    <m/>
    <m/>
    <m/>
  </r>
  <r>
    <x v="71"/>
    <n v="7"/>
    <x v="3"/>
    <n v="20"/>
    <n v="37"/>
    <n v="740"/>
    <m/>
    <n v="740"/>
    <x v="1"/>
    <s v="Cash"/>
    <m/>
    <x v="1"/>
    <s v="D11"/>
    <m/>
    <m/>
  </r>
  <r>
    <x v="72"/>
    <n v="5"/>
    <x v="2"/>
    <n v="50"/>
    <n v="10"/>
    <n v="500"/>
    <m/>
    <n v="500"/>
    <x v="1"/>
    <s v="Bkash-Sonia"/>
    <d v="2022-11-02T00:00:00"/>
    <x v="1"/>
    <s v="Nishorgo Mahmood"/>
    <s v="01816414034"/>
    <s v="17/2 Abdullah Nibash, Flat A1, Tolarbagh, Mirpur 1, Dhaka"/>
  </r>
  <r>
    <x v="72"/>
    <n v="7"/>
    <x v="3"/>
    <n v="50"/>
    <n v="50"/>
    <n v="2500"/>
    <m/>
    <n v="2500"/>
    <x v="1"/>
    <s v="Bkash-Sonia"/>
    <d v="2022-11-02T00:00:00"/>
    <x v="1"/>
    <s v="Nishorgo Mahmood"/>
    <s v="01816414034"/>
    <s v="17/2 Abdullah Nibash, Flat A1, Tolarbagh, Mirpur 1, Dhaka"/>
  </r>
  <r>
    <x v="72"/>
    <n v="9"/>
    <x v="8"/>
    <n v="90"/>
    <n v="1.6"/>
    <n v="144"/>
    <m/>
    <n v="144"/>
    <x v="1"/>
    <s v="Bkash-Sonia"/>
    <d v="2022-11-02T00:00:00"/>
    <x v="1"/>
    <s v="Nishorgo Mahmood"/>
    <s v="01816414034"/>
    <s v="17/2 Abdullah Nibash, Flat A1, Tolarbagh, Mirpur 1, Dhaka"/>
  </r>
  <r>
    <x v="72"/>
    <n v="10"/>
    <x v="9"/>
    <n v="90"/>
    <n v="1"/>
    <n v="90"/>
    <m/>
    <n v="90"/>
    <x v="1"/>
    <s v="Bkash-Sonia"/>
    <d v="2022-11-02T00:00:00"/>
    <x v="1"/>
    <s v="Nishorgo Mahmood"/>
    <s v="01816414034"/>
    <s v="17/2 Abdullah Nibash, Flat A1, Tolarbagh, Mirpur 1, Dhaka"/>
  </r>
  <r>
    <x v="73"/>
    <n v="7"/>
    <x v="3"/>
    <n v="50"/>
    <n v="44"/>
    <n v="2200"/>
    <m/>
    <n v="2200"/>
    <x v="0"/>
    <s v="Cash"/>
    <d v="2022-11-09T00:00:00"/>
    <x v="1"/>
    <s v="Dr Zakirul Hasan"/>
    <s v="01779221166"/>
    <s v="Eastern Care Hospital"/>
  </r>
  <r>
    <x v="74"/>
    <n v="2"/>
    <x v="1"/>
    <n v="15"/>
    <n v="26"/>
    <n v="390"/>
    <n v="5"/>
    <n v="385"/>
    <x v="1"/>
    <s v="Bkash-Rumana"/>
    <d v="2022-11-23T00:00:00"/>
    <x v="0"/>
    <m/>
    <m/>
    <s v="Basabo"/>
  </r>
  <r>
    <x v="75"/>
    <n v="7"/>
    <x v="3"/>
    <n v="16"/>
    <n v="37"/>
    <n v="592"/>
    <m/>
    <n v="592"/>
    <x v="1"/>
    <s v="Cash"/>
    <m/>
    <x v="1"/>
    <s v="D11"/>
    <m/>
    <m/>
  </r>
  <r>
    <x v="76"/>
    <n v="2"/>
    <x v="1"/>
    <n v="25"/>
    <n v="25"/>
    <n v="625"/>
    <m/>
    <n v="625"/>
    <x v="1"/>
    <s v="Cash"/>
    <m/>
    <x v="1"/>
    <s v="D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F8197-7925-4339-B20D-29CE2CE4F781}" name="PivotTable1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6" indent="0" outline="1" outlineData="1" multipleFieldFilters="0" chartFormat="19">
  <location ref="D15:G27" firstHeaderRow="1" firstDataRow="2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axis="axisCol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Gross_x000a_Price" fld="5" baseField="0" baseItem="0"/>
  </dataFields>
  <formats count="40">
    <format dxfId="90">
      <pivotArea outline="0" collapsedLevelsAreSubtotals="1" fieldPosition="0"/>
    </format>
    <format dxfId="89">
      <pivotArea dataOnly="0" labelOnly="1" outline="0" axis="axisValues" fieldPosition="0"/>
    </format>
    <format dxfId="88">
      <pivotArea dataOnly="0" labelOnly="1" outline="0" axis="axisValues" fieldPosition="0"/>
    </format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grandCol="1" outline="0" fieldPosition="0"/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8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2" type="button" dataOnly="0" labelOnly="1" outline="0" axis="axisRow" fieldPosition="0"/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8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8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2" type="button" dataOnly="0" labelOnly="1" outline="0" axis="axisRow" fieldPosition="0"/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8" type="button" dataOnly="0" labelOnly="1" outline="0" axis="axisCol" fieldPosition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8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8" type="button" dataOnly="0" labelOnly="1" outline="0" axis="axisCol" fieldPosition="0"/>
    </format>
    <format dxfId="54">
      <pivotArea dataOnly="0" labelOnly="1" outline="0" axis="axisValues" fieldPosition="0"/>
    </format>
    <format dxfId="53">
      <pivotArea dataOnly="0" labelOnly="1" fieldPosition="0">
        <references count="1">
          <reference field="8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chartFormats count="11"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6" indent="0" outline="1" outlineData="1" multipleFieldFilters="0" chartFormat="23">
  <location ref="E2:F5" firstHeaderRow="1" firstDataRow="1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axis="axisRow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Gross_x000a_Price" fld="5" baseField="0" baseItem="0"/>
  </dataFields>
  <formats count="40">
    <format dxfId="130">
      <pivotArea outline="0" collapsedLevelsAreSubtotals="1" fieldPosition="0"/>
    </format>
    <format dxfId="129">
      <pivotArea dataOnly="0" labelOnly="1" outline="0" axis="axisValues" fieldPosition="0"/>
    </format>
    <format dxfId="128">
      <pivotArea dataOnly="0" labelOnly="1" outline="0" axis="axisValues" fieldPosition="0"/>
    </format>
    <format dxfId="127">
      <pivotArea outline="0" collapsedLevelsAreSubtotals="1" fieldPosition="0"/>
    </format>
    <format dxfId="126">
      <pivotArea dataOnly="0" labelOnly="1" outline="0" axis="axisValues" fieldPosition="0"/>
    </format>
    <format dxfId="125">
      <pivotArea dataOnly="0" labelOnly="1" outline="0" axis="axisValues" fieldPosition="0"/>
    </format>
    <format dxfId="124">
      <pivotArea dataOnly="0" labelOnly="1" grandCol="1" outline="0" fieldPosition="0"/>
    </format>
    <format dxfId="123">
      <pivotArea dataOnly="0" labelOnly="1" grandCol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8" type="button" dataOnly="0" labelOnly="1" outline="0" axis="axisRow" fieldPosition="0"/>
    </format>
    <format dxfId="118">
      <pivotArea type="topRight" dataOnly="0" labelOnly="1" outline="0" fieldPosition="0"/>
    </format>
    <format dxfId="117">
      <pivotArea field="2" type="button" dataOnly="0" labelOnly="1" outline="0"/>
    </format>
    <format dxfId="116">
      <pivotArea dataOnly="0" labelOnly="1" grandRow="1" outline="0" fieldPosition="0"/>
    </format>
    <format dxfId="115">
      <pivotArea dataOnly="0" labelOnly="1" fieldPosition="0">
        <references count="1">
          <reference field="8" count="0"/>
        </references>
      </pivotArea>
    </format>
    <format dxfId="114">
      <pivotArea dataOnly="0" labelOnly="1" grandCol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8" type="button" dataOnly="0" labelOnly="1" outline="0" axis="axisRow" fieldPosition="0"/>
    </format>
    <format dxfId="109">
      <pivotArea type="topRight" dataOnly="0" labelOnly="1" outline="0" fieldPosition="0"/>
    </format>
    <format dxfId="108">
      <pivotArea field="2" type="button" dataOnly="0" labelOnly="1" outline="0"/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8" count="0"/>
        </references>
      </pivotArea>
    </format>
    <format dxfId="105">
      <pivotArea dataOnly="0" labelOnly="1" grandCol="1" outline="0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8" type="button" dataOnly="0" labelOnly="1" outline="0" axis="axisRow" fieldPosition="0"/>
    </format>
    <format dxfId="101">
      <pivotArea dataOnly="0" labelOnly="1" outline="0" axis="axisValues" fieldPosition="0"/>
    </format>
    <format dxfId="100">
      <pivotArea dataOnly="0" labelOnly="1" fieldPosition="0">
        <references count="1">
          <reference field="8" count="0"/>
        </references>
      </pivotArea>
    </format>
    <format dxfId="99">
      <pivotArea dataOnly="0" labelOnly="1" grandRow="1" outline="0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8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fieldPosition="0">
        <references count="1">
          <reference field="8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chartFormats count="17"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:C3" firstHeaderRow="0" firstDataRow="1" firstDataCol="0"/>
  <pivotFields count="17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numFmtId="1" showAll="0"/>
    <pivotField dataField="1" numFmtId="164" showAll="0"/>
    <pivotField showAll="0"/>
    <pivotField dataField="1" numFmtId="164" showAll="0"/>
    <pivotField showAll="0"/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Gross_x000a_Price" fld="5" baseField="0" baseItem="0" numFmtId="171"/>
    <dataField name=" Total_x000a_Price" fld="7" baseField="0" baseItem="0" numFmtId="164"/>
    <dataField name=" QTY" fld="3" baseField="0" baseItem="0"/>
  </dataFields>
  <formats count="17">
    <format dxfId="1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6" indent="0" outline="1" outlineData="1" multipleFieldFilters="0" chartFormat="31">
  <location ref="A8:B21" firstHeaderRow="1" firstDataRow="1" firstDataCol="1"/>
  <pivotFields count="17">
    <pivotField axis="axisRow"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" showAll="0"/>
    <pivotField dataField="1" numFmtId="164" showAll="0"/>
    <pivotField showAll="0"/>
    <pivotField numFmtId="164" showAll="0"/>
    <pivotField name="Sale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Gross_x000a_Price" fld="5" baseField="0" baseItem="0" numFmtId="164"/>
  </dataFields>
  <formats count="45">
    <format dxfId="191">
      <pivotArea outline="0" collapsedLevelsAreSubtotals="1" fieldPosition="0"/>
    </format>
    <format dxfId="190">
      <pivotArea dataOnly="0" labelOnly="1" outline="0" axis="axisValues" fieldPosition="0"/>
    </format>
    <format dxfId="189">
      <pivotArea dataOnly="0" labelOnly="1" outline="0" axis="axisValues" fieldPosition="0"/>
    </format>
    <format dxfId="188">
      <pivotArea outline="0" collapsedLevelsAreSubtotals="1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dataOnly="0" labelOnly="1" grandCol="1" outline="0" fieldPosition="0"/>
    </format>
    <format dxfId="184">
      <pivotArea dataOnly="0" labelOnly="1" grandCol="1" outline="0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8" type="button" dataOnly="0" labelOnly="1" outline="0"/>
    </format>
    <format dxfId="179">
      <pivotArea type="topRight" dataOnly="0" labelOnly="1" outline="0" fieldPosition="0"/>
    </format>
    <format dxfId="178">
      <pivotArea field="0" type="button" dataOnly="0" labelOnly="1" outline="0" axis="axisRow" fieldPosition="1"/>
    </format>
    <format dxfId="177">
      <pivotArea dataOnly="0" labelOnly="1" grandRow="1" outline="0" fieldPosition="0"/>
    </format>
    <format dxfId="176">
      <pivotArea dataOnly="0" labelOnly="1" grandCol="1" outline="0" fieldPosition="0"/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8" type="button" dataOnly="0" labelOnly="1" outline="0"/>
    </format>
    <format dxfId="171">
      <pivotArea type="topRight" dataOnly="0" labelOnly="1" outline="0" fieldPosition="0"/>
    </format>
    <format dxfId="170">
      <pivotArea field="0" type="button" dataOnly="0" labelOnly="1" outline="0" axis="axisRow" fieldPosition="1"/>
    </format>
    <format dxfId="169">
      <pivotArea dataOnly="0" labelOnly="1" grandRow="1" outline="0" fieldPosition="0"/>
    </format>
    <format dxfId="168">
      <pivotArea dataOnly="0" labelOnly="1" grandCol="1" outline="0" fieldPosition="0"/>
    </format>
    <format dxfId="167">
      <pivotArea outline="0" collapsedLevelsAreSubtotals="1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8" type="button" dataOnly="0" labelOnly="1" outline="0"/>
    </format>
    <format dxfId="162">
      <pivotArea type="topRight" dataOnly="0" labelOnly="1" outline="0" fieldPosition="0"/>
    </format>
    <format dxfId="161">
      <pivotArea field="16" type="button" dataOnly="0" labelOnly="1" outline="0" axis="axisRow" fieldPosition="0"/>
    </format>
    <format dxfId="160">
      <pivotArea dataOnly="0" labelOnly="1" fieldPosition="0">
        <references count="1">
          <reference field="1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8" type="button" dataOnly="0" labelOnly="1" outline="0"/>
    </format>
    <format dxfId="153">
      <pivotArea type="topRight" dataOnly="0" labelOnly="1" outline="0" fieldPosition="0"/>
    </format>
    <format dxfId="152">
      <pivotArea field="16" type="button" dataOnly="0" labelOnly="1" outline="0" axis="axisRow" fieldPosition="0"/>
    </format>
    <format dxfId="151">
      <pivotArea dataOnly="0" labelOnly="1" fieldPosition="0">
        <references count="1">
          <reference field="1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outline="0" fieldPosition="0">
        <references count="1">
          <reference field="4294967294" count="1">
            <x v="0"/>
          </reference>
        </references>
      </pivotArea>
    </format>
    <format dxfId="147">
      <pivotArea outline="0" collapsedLevelsAreSubtotals="1" fieldPosition="0"/>
    </format>
  </formats>
  <chartFormats count="4"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6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6" indent="0" outline="1" outlineData="1" multipleFieldFilters="0" chartFormat="18">
  <location ref="I8:J15" firstHeaderRow="1" firstDataRow="1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showAll="0"/>
    <pivotField showAll="0"/>
    <pivotField showAll="0"/>
    <pivotField axis="axisRow" showAll="0" defaultSubtotal="0">
      <items count="11">
        <item x="4"/>
        <item x="0"/>
        <item x="3"/>
        <item x="1"/>
        <item m="1" x="9"/>
        <item m="1" x="10"/>
        <item x="2"/>
        <item m="1" x="8"/>
        <item m="1" x="6"/>
        <item m="1" x="7"/>
        <item x="5"/>
      </items>
    </pivotField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6"/>
    </i>
    <i>
      <x v="10"/>
    </i>
    <i t="grand">
      <x/>
    </i>
  </rowItems>
  <colItems count="1">
    <i/>
  </colItems>
  <dataFields count="1">
    <dataField name=" Gross" fld="5" baseField="0" baseItem="0"/>
  </dataFields>
  <formats count="37">
    <format dxfId="228">
      <pivotArea outline="0" collapsedLevelsAreSubtotals="1" fieldPosition="0"/>
    </format>
    <format dxfId="227">
      <pivotArea dataOnly="0" labelOnly="1" outline="0" axis="axisValues" fieldPosition="0"/>
    </format>
    <format dxfId="226">
      <pivotArea dataOnly="0" labelOnly="1" outline="0" axis="axisValues" fieldPosition="0"/>
    </format>
    <format dxfId="225">
      <pivotArea outline="0" collapsedLevelsAreSubtotals="1" fieldPosition="0"/>
    </format>
    <format dxfId="224">
      <pivotArea dataOnly="0" labelOnly="1" outline="0" axis="axisValues" fieldPosition="0"/>
    </format>
    <format dxfId="223">
      <pivotArea dataOnly="0" labelOnly="1" outline="0" axis="axisValues" fieldPosition="0"/>
    </format>
    <format dxfId="222">
      <pivotArea dataOnly="0" labelOnly="1" grandCol="1" outline="0" fieldPosition="0"/>
    </format>
    <format dxfId="221">
      <pivotArea dataOnly="0" labelOnly="1" grandCol="1" outline="0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2" type="button" dataOnly="0" labelOnly="1" outline="0"/>
    </format>
    <format dxfId="217">
      <pivotArea dataOnly="0" labelOnly="1" grandRow="1" outline="0" fieldPosition="0"/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2" type="button" dataOnly="0" labelOnly="1" outline="0"/>
    </format>
    <format dxfId="213">
      <pivotArea dataOnly="0" labelOnly="1" grandRow="1" outline="0" fieldPosition="0"/>
    </format>
    <format dxfId="212">
      <pivotArea outline="0" collapsedLevelsAreSubtotals="1" fieldPosition="0"/>
    </format>
    <format dxfId="211">
      <pivotArea outline="0" collapsedLevelsAreSubtotals="1" fieldPosition="0"/>
    </format>
    <format dxfId="210">
      <pivotArea outline="0" collapsedLevelsAreSubtotals="1" fieldPosition="0"/>
    </format>
    <format dxfId="2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2" type="button" dataOnly="0" labelOnly="1" outline="0"/>
    </format>
    <format dxfId="203">
      <pivotArea dataOnly="0" labelOnly="1" grandRow="1" outline="0" fieldPosition="0"/>
    </format>
    <format dxfId="2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2" type="button" dataOnly="0" labelOnly="1" outline="0"/>
    </format>
    <format dxfId="198">
      <pivotArea dataOnly="0" labelOnly="1" grandRow="1" outline="0" fieldPosition="0"/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outline="0" fieldPosition="0">
        <references count="1">
          <reference field="4294967294" count="1">
            <x v="0"/>
          </reference>
        </references>
      </pivotArea>
    </format>
    <format dxfId="195">
      <pivotArea outline="0" fieldPosition="0">
        <references count="1">
          <reference field="4294967294" count="1">
            <x v="0"/>
          </reference>
        </references>
      </pivotArea>
    </format>
    <format dxfId="194">
      <pivotArea collapsedLevelsAreSubtotals="1" fieldPosition="0">
        <references count="1">
          <reference field="11" count="0"/>
        </references>
      </pivotArea>
    </format>
    <format dxfId="193">
      <pivotArea collapsedLevelsAreSubtotals="1" fieldPosition="0">
        <references count="1">
          <reference field="11" count="0"/>
        </references>
      </pivotArea>
    </format>
    <format dxfId="192">
      <pivotArea collapsedLevelsAreSubtotals="1" fieldPosition="0">
        <references count="1">
          <reference field="11" count="0"/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O126" totalsRowShown="0" headerRowDxfId="50" headerRowBorderDxfId="49" tableBorderDxfId="48" totalsRowBorderDxfId="47">
  <autoFilter ref="A2:O126" xr:uid="{00000000-0009-0000-0100-000001000000}"/>
  <tableColumns count="15">
    <tableColumn id="1" xr3:uid="{00000000-0010-0000-0000-000001000000}" name="DeliveryDate" dataDxfId="46" totalsRowDxfId="45"/>
    <tableColumn id="2" xr3:uid="{00000000-0010-0000-0000-000002000000}" name="Product_x000a_Code" dataDxfId="44" totalsRowDxfId="43"/>
    <tableColumn id="3" xr3:uid="{00000000-0010-0000-0000-000003000000}" name="Item" dataDxfId="42" totalsRowDxfId="41">
      <calculatedColumnFormula>VLOOKUP(B3,$Q$3:$R$13,2,0)</calculatedColumnFormula>
    </tableColumn>
    <tableColumn id="4" xr3:uid="{00000000-0010-0000-0000-000004000000}" name="QTY" dataDxfId="40" totalsRowDxfId="39"/>
    <tableColumn id="5" xr3:uid="{00000000-0010-0000-0000-000005000000}" name="Price_x000a_per unit" dataDxfId="38" totalsRowDxfId="37" dataCellStyle="Comma"/>
    <tableColumn id="6" xr3:uid="{00000000-0010-0000-0000-000006000000}" name="Gross_x000a_Price" dataDxfId="36" totalsRowDxfId="35" dataCellStyle="Comma">
      <calculatedColumnFormula>D3*E3</calculatedColumnFormula>
    </tableColumn>
    <tableColumn id="7" xr3:uid="{00000000-0010-0000-0000-000007000000}" name="Discount" dataDxfId="34" totalsRowDxfId="33" dataCellStyle="Comma"/>
    <tableColumn id="8" xr3:uid="{00000000-0010-0000-0000-000008000000}" name="Total_x000a_Price" dataDxfId="32" totalsRowDxfId="31" dataCellStyle="Comma">
      <calculatedColumnFormula>F3-G3</calculatedColumnFormula>
    </tableColumn>
    <tableColumn id="9" xr3:uid="{00000000-0010-0000-0000-000009000000}" name="Sale_x000a_Type" dataDxfId="30" totalsRowDxfId="29" dataCellStyle="Comma"/>
    <tableColumn id="10" xr3:uid="{00000000-0010-0000-0000-00000A000000}" name="Payment_x000a_Mode" dataDxfId="28" totalsRowDxfId="27"/>
    <tableColumn id="11" xr3:uid="{00000000-0010-0000-0000-00000B000000}" name="Payment Date" dataDxfId="26" totalsRowDxfId="25"/>
    <tableColumn id="15" xr3:uid="{00000000-0010-0000-0000-00000F000000}" name="Reference" dataDxfId="24" totalsRowDxfId="23"/>
    <tableColumn id="12" xr3:uid="{00000000-0010-0000-0000-00000C000000}" name="Name" dataDxfId="22" totalsRowDxfId="21"/>
    <tableColumn id="13" xr3:uid="{00000000-0010-0000-0000-00000D000000}" name="Phone No" dataDxfId="20" totalsRowDxfId="19"/>
    <tableColumn id="14" xr3:uid="{00000000-0010-0000-0000-00000E000000}" name="Address" dataDxfId="18" totalsRowDxfId="1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A2AA-D057-4895-A081-F57C3AB4FF2C}">
  <dimension ref="A1:M45"/>
  <sheetViews>
    <sheetView showGridLines="0" tabSelected="1" view="pageBreakPreview" zoomScaleNormal="100" zoomScaleSheetLayoutView="100" workbookViewId="0">
      <selection activeCell="O6" sqref="O6"/>
    </sheetView>
  </sheetViews>
  <sheetFormatPr defaultRowHeight="15" x14ac:dyDescent="0.25"/>
  <cols>
    <col min="1" max="1" width="4.28515625" customWidth="1"/>
    <col min="2" max="3" width="9.140625" customWidth="1"/>
    <col min="4" max="4" width="7.7109375" bestFit="1" customWidth="1"/>
    <col min="5" max="5" width="12" bestFit="1" customWidth="1"/>
    <col min="6" max="6" width="10.28515625" bestFit="1" customWidth="1"/>
    <col min="11" max="11" width="10.28515625" bestFit="1" customWidth="1"/>
    <col min="13" max="13" width="4.28515625" customWidth="1"/>
  </cols>
  <sheetData>
    <row r="1" spans="1:13" x14ac:dyDescent="0.25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8"/>
      <c r="L2" s="250" t="s">
        <v>104</v>
      </c>
      <c r="M2" s="243"/>
    </row>
    <row r="3" spans="1:13" x14ac:dyDescent="0.2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8"/>
      <c r="L3" s="251">
        <v>44926</v>
      </c>
      <c r="M3" s="243"/>
    </row>
    <row r="4" spans="1:13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9" t="s">
        <v>99</v>
      </c>
      <c r="L4" s="249" t="s">
        <v>99</v>
      </c>
      <c r="M4" s="243"/>
    </row>
    <row r="5" spans="1:13" x14ac:dyDescent="0.25">
      <c r="A5" s="243"/>
      <c r="B5" s="243"/>
      <c r="C5" s="243"/>
      <c r="D5" s="243"/>
      <c r="E5" s="243"/>
      <c r="F5" s="243"/>
      <c r="G5" s="243"/>
      <c r="H5" s="243"/>
      <c r="I5" s="243"/>
      <c r="J5" s="243"/>
      <c r="K5" s="249" t="s">
        <v>105</v>
      </c>
      <c r="L5" s="249" t="s">
        <v>107</v>
      </c>
      <c r="M5" s="243"/>
    </row>
    <row r="6" spans="1:13" x14ac:dyDescent="0.25">
      <c r="A6" s="243"/>
      <c r="B6" s="243"/>
      <c r="C6" s="243"/>
      <c r="D6" s="243"/>
      <c r="E6" s="243"/>
      <c r="F6" s="243"/>
      <c r="G6" s="243"/>
      <c r="H6" s="243"/>
      <c r="I6" s="243"/>
      <c r="J6" s="243"/>
      <c r="K6" s="262">
        <f>GETPIVOTDATA(" Gross
Price",Workings!$A$2)</f>
        <v>98227.24</v>
      </c>
      <c r="L6" s="263">
        <f>GETPIVOTDATA(" QTY",Workings!$A$2)</f>
        <v>5286</v>
      </c>
      <c r="M6" s="243"/>
    </row>
    <row r="7" spans="1:13" x14ac:dyDescent="0.25">
      <c r="A7" s="243"/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</row>
    <row r="8" spans="1:13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</row>
    <row r="9" spans="1:13" x14ac:dyDescent="0.25">
      <c r="A9" s="243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</row>
    <row r="10" spans="1:13" x14ac:dyDescent="0.25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</row>
    <row r="11" spans="1:13" x14ac:dyDescent="0.25">
      <c r="A11" s="243"/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</row>
    <row r="12" spans="1:13" x14ac:dyDescent="0.25">
      <c r="A12" s="243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</row>
    <row r="13" spans="1:13" x14ac:dyDescent="0.25">
      <c r="A13" s="243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</row>
    <row r="14" spans="1:13" x14ac:dyDescent="0.25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</row>
    <row r="15" spans="1:13" x14ac:dyDescent="0.25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</row>
    <row r="16" spans="1:13" x14ac:dyDescent="0.25">
      <c r="A16" s="243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</row>
    <row r="17" spans="1:13" x14ac:dyDescent="0.25">
      <c r="A17" s="243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</row>
    <row r="18" spans="1:13" x14ac:dyDescent="0.25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</row>
    <row r="19" spans="1:13" x14ac:dyDescent="0.25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</row>
    <row r="20" spans="1:13" x14ac:dyDescent="0.25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</row>
    <row r="21" spans="1:13" x14ac:dyDescent="0.25">
      <c r="A21" s="243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</row>
    <row r="22" spans="1:13" x14ac:dyDescent="0.25">
      <c r="A22" s="243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</row>
    <row r="23" spans="1:13" x14ac:dyDescent="0.25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</row>
    <row r="24" spans="1:13" x14ac:dyDescent="0.25">
      <c r="A24" s="24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</row>
    <row r="25" spans="1:13" x14ac:dyDescent="0.25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</row>
    <row r="26" spans="1:13" x14ac:dyDescent="0.25">
      <c r="A26" s="243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</row>
    <row r="27" spans="1:13" x14ac:dyDescent="0.25">
      <c r="A27" s="243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</row>
    <row r="28" spans="1:13" x14ac:dyDescent="0.25">
      <c r="A28" s="243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</row>
    <row r="29" spans="1:13" x14ac:dyDescent="0.25">
      <c r="A29" s="243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</row>
    <row r="30" spans="1:13" x14ac:dyDescent="0.25">
      <c r="A30" s="243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</row>
    <row r="31" spans="1:13" x14ac:dyDescent="0.25">
      <c r="A31" s="243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</row>
    <row r="32" spans="1:13" x14ac:dyDescent="0.25">
      <c r="A32" s="243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</row>
    <row r="33" spans="1:13" x14ac:dyDescent="0.2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</row>
    <row r="34" spans="1:13" ht="15" customHeight="1" x14ac:dyDescent="0.25">
      <c r="A34" s="243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</row>
    <row r="35" spans="1:13" x14ac:dyDescent="0.25">
      <c r="A35" s="243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</row>
    <row r="36" spans="1:13" ht="15" customHeight="1" x14ac:dyDescent="0.25">
      <c r="A36" s="243"/>
      <c r="B36" s="246" t="s">
        <v>177</v>
      </c>
      <c r="C36" s="246"/>
      <c r="D36" s="246"/>
      <c r="E36" s="246"/>
      <c r="F36" s="246"/>
      <c r="G36" s="243"/>
      <c r="H36" s="243"/>
      <c r="I36" s="243"/>
      <c r="J36" s="243"/>
      <c r="K36" s="243"/>
      <c r="L36" s="243"/>
      <c r="M36" s="243"/>
    </row>
    <row r="37" spans="1:13" ht="18" customHeight="1" thickBot="1" x14ac:dyDescent="0.3">
      <c r="A37" s="243"/>
      <c r="B37" s="259" t="s">
        <v>199</v>
      </c>
      <c r="C37" s="259"/>
      <c r="D37" s="260" t="s">
        <v>28</v>
      </c>
      <c r="E37" s="260" t="s">
        <v>174</v>
      </c>
      <c r="F37" s="260" t="s">
        <v>99</v>
      </c>
      <c r="G37" s="243"/>
      <c r="H37" s="243"/>
      <c r="I37" s="243"/>
      <c r="J37" s="243"/>
      <c r="K37" s="243"/>
      <c r="L37" s="243"/>
      <c r="M37" s="243"/>
    </row>
    <row r="38" spans="1:13" ht="17.100000000000001" customHeight="1" thickBot="1" x14ac:dyDescent="0.3">
      <c r="A38" s="243"/>
      <c r="B38" s="258" t="s">
        <v>13</v>
      </c>
      <c r="C38" s="258"/>
      <c r="D38" s="244">
        <v>13163</v>
      </c>
      <c r="E38" s="244">
        <v>27441</v>
      </c>
      <c r="F38" s="244">
        <v>40604</v>
      </c>
      <c r="G38" s="243"/>
      <c r="H38" s="243"/>
      <c r="I38" s="243"/>
      <c r="J38" s="243"/>
      <c r="K38" s="243"/>
      <c r="L38" s="243"/>
      <c r="M38" s="243"/>
    </row>
    <row r="39" spans="1:13" ht="17.100000000000001" customHeight="1" thickBot="1" x14ac:dyDescent="0.3">
      <c r="A39" s="243"/>
      <c r="B39" s="258" t="s">
        <v>16</v>
      </c>
      <c r="C39" s="258"/>
      <c r="D39" s="244">
        <v>32071</v>
      </c>
      <c r="E39" s="244">
        <v>8500</v>
      </c>
      <c r="F39" s="244">
        <v>40571</v>
      </c>
      <c r="G39" s="243"/>
      <c r="H39" s="243"/>
      <c r="I39" s="243"/>
      <c r="J39" s="243"/>
      <c r="K39" s="243"/>
      <c r="L39" s="243"/>
      <c r="M39" s="243"/>
    </row>
    <row r="40" spans="1:13" ht="17.100000000000001" customHeight="1" thickBot="1" x14ac:dyDescent="0.3">
      <c r="A40" s="243"/>
      <c r="B40" s="258" t="s">
        <v>11</v>
      </c>
      <c r="C40" s="258"/>
      <c r="D40" s="244">
        <v>7403</v>
      </c>
      <c r="E40" s="244">
        <v>3000</v>
      </c>
      <c r="F40" s="244">
        <v>10403</v>
      </c>
      <c r="G40" s="243"/>
      <c r="H40" s="243"/>
      <c r="I40" s="243"/>
      <c r="J40" s="243"/>
      <c r="K40" s="243"/>
      <c r="L40" s="243"/>
      <c r="M40" s="243"/>
    </row>
    <row r="41" spans="1:13" ht="17.100000000000001" customHeight="1" thickBot="1" x14ac:dyDescent="0.3">
      <c r="A41" s="243"/>
      <c r="B41" s="261" t="s">
        <v>14</v>
      </c>
      <c r="C41" s="261"/>
      <c r="D41" s="244">
        <v>1986.2400000000002</v>
      </c>
      <c r="E41" s="244">
        <v>0</v>
      </c>
      <c r="F41" s="244">
        <v>1986.2400000000002</v>
      </c>
      <c r="G41" s="243"/>
      <c r="H41" s="243"/>
      <c r="I41" s="243"/>
      <c r="J41" s="243"/>
      <c r="K41" s="243"/>
      <c r="L41" s="243"/>
      <c r="M41" s="243"/>
    </row>
    <row r="42" spans="1:13" ht="15" customHeight="1" x14ac:dyDescent="0.25">
      <c r="A42" s="243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</row>
    <row r="43" spans="1:13" x14ac:dyDescent="0.25">
      <c r="A43" s="243"/>
      <c r="B43" s="247" t="s">
        <v>180</v>
      </c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</row>
    <row r="44" spans="1:13" x14ac:dyDescent="0.25">
      <c r="A44" s="243"/>
      <c r="B44" s="245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</row>
    <row r="45" spans="1:13" x14ac:dyDescent="0.25">
      <c r="A45" s="243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</row>
  </sheetData>
  <mergeCells count="6">
    <mergeCell ref="B41:C41"/>
    <mergeCell ref="B38:C38"/>
    <mergeCell ref="B39:C39"/>
    <mergeCell ref="B40:C40"/>
    <mergeCell ref="B37:C37"/>
    <mergeCell ref="B36:F36"/>
  </mergeCells>
  <pageMargins left="0.25" right="0.25" top="0.75" bottom="0.75" header="0.3" footer="0.3"/>
  <pageSetup scale="90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2C8C-8C39-4A4A-B886-51FBCF611A60}">
  <dimension ref="A1:L42"/>
  <sheetViews>
    <sheetView showGridLines="0" view="pageBreakPreview" zoomScaleNormal="100" zoomScaleSheetLayoutView="100" workbookViewId="0">
      <selection activeCell="K11" sqref="K11"/>
    </sheetView>
  </sheetViews>
  <sheetFormatPr defaultRowHeight="15" x14ac:dyDescent="0.2"/>
  <cols>
    <col min="1" max="1" width="3.140625" style="56" customWidth="1"/>
    <col min="2" max="2" width="19" style="56" customWidth="1"/>
    <col min="3" max="7" width="14.7109375" style="56" customWidth="1"/>
    <col min="8" max="8" width="14.42578125" style="56" bestFit="1" customWidth="1"/>
    <col min="9" max="9" width="3.28515625" style="56" customWidth="1"/>
    <col min="10" max="10" width="9.140625" style="56"/>
    <col min="11" max="11" width="21.28515625" style="56" customWidth="1"/>
    <col min="12" max="16" width="9.140625" style="56"/>
    <col min="17" max="17" width="15.140625" style="56" customWidth="1"/>
    <col min="18" max="16384" width="9.140625" style="56"/>
  </cols>
  <sheetData>
    <row r="1" spans="1:12" x14ac:dyDescent="0.2">
      <c r="A1" s="205"/>
      <c r="B1" s="205"/>
      <c r="C1" s="205"/>
      <c r="D1" s="205"/>
      <c r="E1" s="205"/>
      <c r="F1" s="205"/>
      <c r="G1" s="205"/>
      <c r="H1" s="205"/>
      <c r="I1" s="205"/>
    </row>
    <row r="2" spans="1:12" x14ac:dyDescent="0.2">
      <c r="A2" s="205"/>
      <c r="B2" s="205"/>
      <c r="C2" s="205"/>
      <c r="D2" s="205"/>
      <c r="E2" s="205"/>
      <c r="F2" s="205"/>
      <c r="G2" s="205"/>
      <c r="H2" s="231" t="s">
        <v>104</v>
      </c>
      <c r="I2" s="205"/>
      <c r="J2" s="167"/>
      <c r="K2" s="222"/>
    </row>
    <row r="3" spans="1:12" x14ac:dyDescent="0.2">
      <c r="A3" s="205"/>
      <c r="B3" s="205"/>
      <c r="C3" s="205"/>
      <c r="D3" s="205"/>
      <c r="E3" s="205"/>
      <c r="F3" s="205"/>
      <c r="G3" s="205"/>
      <c r="H3" s="207">
        <v>44926</v>
      </c>
      <c r="I3" s="205"/>
      <c r="K3" s="222"/>
    </row>
    <row r="4" spans="1:12" x14ac:dyDescent="0.2">
      <c r="A4" s="205"/>
      <c r="B4" s="205"/>
      <c r="C4" s="205"/>
      <c r="D4" s="208"/>
      <c r="E4" s="205"/>
      <c r="F4" s="205"/>
      <c r="G4" s="232" t="s">
        <v>99</v>
      </c>
      <c r="H4" s="232" t="s">
        <v>99</v>
      </c>
      <c r="I4" s="205"/>
    </row>
    <row r="5" spans="1:12" ht="15.75" customHeight="1" x14ac:dyDescent="0.2">
      <c r="A5" s="205"/>
      <c r="B5" s="205"/>
      <c r="C5" s="205"/>
      <c r="D5" s="205"/>
      <c r="E5" s="205"/>
      <c r="F5" s="205"/>
      <c r="G5" s="232" t="s">
        <v>105</v>
      </c>
      <c r="H5" s="232" t="s">
        <v>107</v>
      </c>
      <c r="I5" s="205"/>
    </row>
    <row r="6" spans="1:12" x14ac:dyDescent="0.2">
      <c r="A6" s="205"/>
      <c r="B6" s="205"/>
      <c r="C6" s="205"/>
      <c r="D6" s="205"/>
      <c r="E6" s="205"/>
      <c r="F6" s="205"/>
      <c r="G6" s="209">
        <f>GETPIVOTDATA(" Gross
Price",Workings!$A$2)</f>
        <v>98227.24</v>
      </c>
      <c r="H6" s="210">
        <f>GETPIVOTDATA(" QTY",Workings!$A$2)</f>
        <v>5286</v>
      </c>
      <c r="I6" s="205"/>
      <c r="L6" s="226"/>
    </row>
    <row r="7" spans="1:12" x14ac:dyDescent="0.2">
      <c r="A7" s="205"/>
      <c r="B7" s="205"/>
      <c r="C7" s="205"/>
      <c r="D7" s="205"/>
      <c r="E7" s="205"/>
      <c r="F7" s="205"/>
      <c r="G7" s="205"/>
      <c r="H7" s="205"/>
      <c r="I7" s="205"/>
      <c r="K7" s="227"/>
    </row>
    <row r="8" spans="1:12" x14ac:dyDescent="0.2">
      <c r="A8" s="205"/>
      <c r="B8" s="205"/>
      <c r="C8" s="205"/>
      <c r="D8" s="205"/>
      <c r="E8" s="205"/>
      <c r="F8" s="205"/>
      <c r="G8" s="205"/>
      <c r="H8" s="205"/>
      <c r="I8" s="205"/>
    </row>
    <row r="9" spans="1:12" x14ac:dyDescent="0.2">
      <c r="A9" s="205"/>
      <c r="B9" s="205"/>
      <c r="C9" s="205"/>
      <c r="D9" s="205"/>
      <c r="E9" s="205"/>
      <c r="F9" s="205"/>
      <c r="G9" s="205"/>
      <c r="H9" s="205"/>
      <c r="I9" s="205"/>
    </row>
    <row r="10" spans="1:12" x14ac:dyDescent="0.2">
      <c r="A10" s="205"/>
      <c r="B10" s="205"/>
      <c r="C10" s="205"/>
      <c r="D10" s="205"/>
      <c r="E10" s="205"/>
      <c r="F10" s="205"/>
      <c r="G10" s="205"/>
      <c r="H10" s="205"/>
      <c r="I10" s="205"/>
    </row>
    <row r="11" spans="1:12" x14ac:dyDescent="0.2">
      <c r="A11" s="205"/>
      <c r="B11" s="205"/>
      <c r="C11" s="205"/>
      <c r="D11" s="205"/>
      <c r="E11" s="205"/>
      <c r="F11" s="205"/>
      <c r="G11" s="205"/>
      <c r="H11" s="205"/>
      <c r="I11" s="205"/>
    </row>
    <row r="12" spans="1:12" x14ac:dyDescent="0.2">
      <c r="A12" s="205"/>
      <c r="B12" s="205"/>
      <c r="C12" s="205"/>
      <c r="D12" s="205"/>
      <c r="E12" s="205"/>
      <c r="F12" s="205"/>
      <c r="G12" s="205"/>
      <c r="H12" s="205"/>
      <c r="I12" s="205"/>
    </row>
    <row r="13" spans="1:12" x14ac:dyDescent="0.2">
      <c r="A13" s="205"/>
      <c r="B13" s="205"/>
      <c r="C13" s="205"/>
      <c r="D13" s="205"/>
      <c r="E13" s="205"/>
      <c r="F13" s="205"/>
      <c r="G13" s="205"/>
      <c r="H13" s="205"/>
      <c r="I13" s="205"/>
    </row>
    <row r="14" spans="1:12" x14ac:dyDescent="0.2">
      <c r="A14" s="205"/>
      <c r="B14" s="205"/>
      <c r="C14" s="205"/>
      <c r="D14" s="205"/>
      <c r="E14" s="205"/>
      <c r="F14" s="205"/>
      <c r="G14" s="205"/>
      <c r="H14" s="205"/>
      <c r="I14" s="205"/>
    </row>
    <row r="15" spans="1:12" x14ac:dyDescent="0.2">
      <c r="A15" s="205"/>
      <c r="B15" s="205"/>
      <c r="C15" s="205"/>
      <c r="D15" s="205"/>
      <c r="E15" s="205"/>
      <c r="F15" s="205"/>
      <c r="G15" s="205"/>
      <c r="H15" s="205"/>
      <c r="I15" s="205"/>
    </row>
    <row r="16" spans="1:12" x14ac:dyDescent="0.2">
      <c r="A16" s="205"/>
      <c r="B16" s="205"/>
      <c r="C16" s="205"/>
      <c r="D16" s="205"/>
      <c r="E16" s="205"/>
      <c r="F16" s="205"/>
      <c r="G16" s="205"/>
      <c r="H16" s="205"/>
      <c r="I16" s="205"/>
    </row>
    <row r="17" spans="1:9" x14ac:dyDescent="0.2">
      <c r="A17" s="205"/>
      <c r="B17" s="205"/>
      <c r="C17" s="205"/>
      <c r="D17" s="205"/>
      <c r="E17" s="205"/>
      <c r="F17" s="205"/>
      <c r="G17" s="205"/>
      <c r="H17" s="205"/>
      <c r="I17" s="205"/>
    </row>
    <row r="18" spans="1:9" x14ac:dyDescent="0.2">
      <c r="A18" s="205"/>
      <c r="B18" s="205"/>
      <c r="C18" s="205"/>
      <c r="D18" s="205"/>
      <c r="E18" s="205"/>
      <c r="F18" s="205"/>
      <c r="G18" s="205"/>
      <c r="H18" s="205"/>
      <c r="I18" s="205"/>
    </row>
    <row r="19" spans="1:9" x14ac:dyDescent="0.2">
      <c r="A19" s="205"/>
      <c r="B19" s="205"/>
      <c r="C19" s="205"/>
      <c r="D19" s="205"/>
      <c r="E19" s="205"/>
      <c r="F19" s="205"/>
      <c r="G19" s="205"/>
      <c r="H19" s="205"/>
      <c r="I19" s="205"/>
    </row>
    <row r="20" spans="1:9" x14ac:dyDescent="0.2">
      <c r="A20" s="205"/>
      <c r="B20" s="205"/>
      <c r="C20" s="205"/>
      <c r="D20" s="205"/>
      <c r="E20" s="205"/>
      <c r="F20" s="205"/>
      <c r="G20" s="205"/>
      <c r="H20" s="205"/>
      <c r="I20" s="205"/>
    </row>
    <row r="21" spans="1:9" ht="15.75" x14ac:dyDescent="0.25">
      <c r="A21" s="205"/>
      <c r="B21" s="211"/>
      <c r="C21" s="211"/>
      <c r="D21" s="211"/>
      <c r="E21" s="211"/>
      <c r="F21" s="211"/>
      <c r="G21" s="205"/>
      <c r="H21" s="205"/>
      <c r="I21" s="205"/>
    </row>
    <row r="22" spans="1:9" ht="15.75" x14ac:dyDescent="0.25">
      <c r="A22" s="205"/>
      <c r="B22" s="211"/>
      <c r="C22" s="211"/>
      <c r="D22" s="211"/>
      <c r="E22" s="211"/>
      <c r="F22" s="211"/>
      <c r="G22" s="205"/>
      <c r="H22" s="205"/>
      <c r="I22" s="205"/>
    </row>
    <row r="23" spans="1:9" ht="15.75" x14ac:dyDescent="0.25">
      <c r="A23" s="205"/>
      <c r="B23" s="211"/>
      <c r="C23" s="211"/>
      <c r="D23" s="211"/>
      <c r="E23" s="211"/>
      <c r="F23" s="211"/>
      <c r="G23" s="205"/>
      <c r="H23" s="205"/>
      <c r="I23" s="205"/>
    </row>
    <row r="24" spans="1:9" ht="15.75" x14ac:dyDescent="0.25">
      <c r="A24" s="205"/>
      <c r="B24" s="211"/>
      <c r="C24" s="211"/>
      <c r="D24" s="211"/>
      <c r="E24" s="211"/>
      <c r="F24" s="211"/>
      <c r="G24" s="205"/>
      <c r="H24" s="205"/>
      <c r="I24" s="205"/>
    </row>
    <row r="25" spans="1:9" ht="15.75" x14ac:dyDescent="0.25">
      <c r="A25" s="205"/>
      <c r="B25" s="211"/>
      <c r="C25" s="211"/>
      <c r="D25" s="211"/>
      <c r="E25" s="211"/>
      <c r="F25" s="211"/>
      <c r="G25" s="205"/>
      <c r="H25" s="205"/>
      <c r="I25" s="205"/>
    </row>
    <row r="26" spans="1:9" ht="15.75" x14ac:dyDescent="0.25">
      <c r="A26" s="205"/>
      <c r="B26" s="211"/>
      <c r="C26" s="211"/>
      <c r="D26" s="211"/>
      <c r="E26" s="211"/>
      <c r="F26" s="211"/>
      <c r="G26" s="205"/>
      <c r="H26" s="205"/>
      <c r="I26" s="205"/>
    </row>
    <row r="27" spans="1:9" ht="15.75" x14ac:dyDescent="0.25">
      <c r="A27" s="205"/>
      <c r="B27" s="211"/>
      <c r="C27" s="211"/>
      <c r="D27" s="211"/>
      <c r="E27" s="211"/>
      <c r="F27" s="211"/>
      <c r="G27" s="205"/>
      <c r="H27" s="205"/>
      <c r="I27" s="205"/>
    </row>
    <row r="28" spans="1:9" ht="15.75" x14ac:dyDescent="0.25">
      <c r="A28" s="205"/>
      <c r="B28" s="211"/>
      <c r="C28" s="211"/>
      <c r="D28" s="211"/>
      <c r="E28" s="211"/>
      <c r="F28" s="211"/>
      <c r="G28" s="205"/>
      <c r="H28" s="205"/>
      <c r="I28" s="205"/>
    </row>
    <row r="29" spans="1:9" ht="15.75" x14ac:dyDescent="0.25">
      <c r="A29" s="205"/>
      <c r="B29" s="211"/>
      <c r="C29" s="211"/>
      <c r="D29" s="211"/>
      <c r="E29" s="211"/>
      <c r="F29" s="211"/>
      <c r="G29" s="205"/>
      <c r="H29" s="205"/>
      <c r="I29" s="205"/>
    </row>
    <row r="30" spans="1:9" ht="15.75" x14ac:dyDescent="0.25">
      <c r="A30" s="205"/>
      <c r="B30" s="211"/>
      <c r="C30" s="211"/>
      <c r="D30" s="211"/>
      <c r="E30" s="211"/>
      <c r="F30" s="211"/>
      <c r="G30" s="205"/>
      <c r="H30" s="205"/>
      <c r="I30" s="205"/>
    </row>
    <row r="31" spans="1:9" x14ac:dyDescent="0.2">
      <c r="A31" s="205"/>
      <c r="B31" s="205"/>
      <c r="C31" s="205"/>
      <c r="D31" s="205"/>
      <c r="E31" s="205"/>
      <c r="F31" s="205"/>
      <c r="G31" s="205"/>
      <c r="H31" s="205"/>
      <c r="I31" s="205"/>
    </row>
    <row r="32" spans="1:9" x14ac:dyDescent="0.2">
      <c r="A32" s="205"/>
      <c r="B32" s="205"/>
      <c r="C32" s="205"/>
      <c r="D32" s="205"/>
      <c r="E32" s="205"/>
      <c r="F32" s="205"/>
      <c r="G32" s="205"/>
      <c r="H32" s="205"/>
      <c r="I32" s="205"/>
    </row>
    <row r="33" spans="1:9" x14ac:dyDescent="0.2">
      <c r="A33" s="205"/>
      <c r="B33" s="205"/>
      <c r="C33" s="205"/>
      <c r="D33" s="205"/>
      <c r="E33" s="205"/>
      <c r="F33" s="205"/>
      <c r="G33" s="205"/>
      <c r="H33" s="205"/>
      <c r="I33" s="205"/>
    </row>
    <row r="34" spans="1:9" x14ac:dyDescent="0.2">
      <c r="A34" s="205"/>
      <c r="B34" s="230" t="s">
        <v>177</v>
      </c>
      <c r="C34" s="205"/>
      <c r="D34" s="205"/>
      <c r="E34" s="205"/>
      <c r="F34" s="205"/>
      <c r="G34" s="205"/>
      <c r="H34" s="205"/>
      <c r="I34" s="205"/>
    </row>
    <row r="35" spans="1:9" x14ac:dyDescent="0.2">
      <c r="A35" s="205"/>
      <c r="B35" s="214" t="s">
        <v>175</v>
      </c>
      <c r="C35" s="215" t="s">
        <v>176</v>
      </c>
      <c r="D35" s="215" t="s">
        <v>174</v>
      </c>
      <c r="E35" s="215" t="s">
        <v>99</v>
      </c>
      <c r="F35" s="205"/>
      <c r="G35" s="205"/>
      <c r="H35" s="205"/>
      <c r="I35" s="205"/>
    </row>
    <row r="36" spans="1:9" ht="15.75" thickBot="1" x14ac:dyDescent="0.25">
      <c r="A36" s="205"/>
      <c r="B36" s="228" t="s">
        <v>16</v>
      </c>
      <c r="C36" s="219">
        <v>32071</v>
      </c>
      <c r="D36" s="219">
        <v>8500</v>
      </c>
      <c r="E36" s="219">
        <v>40571</v>
      </c>
      <c r="F36" s="205"/>
      <c r="G36" s="205"/>
      <c r="H36" s="205"/>
      <c r="I36" s="205"/>
    </row>
    <row r="37" spans="1:9" ht="15.75" thickBot="1" x14ac:dyDescent="0.25">
      <c r="A37" s="205"/>
      <c r="B37" s="229" t="s">
        <v>13</v>
      </c>
      <c r="C37" s="220">
        <v>13163</v>
      </c>
      <c r="D37" s="220">
        <v>27441</v>
      </c>
      <c r="E37" s="220">
        <v>40604</v>
      </c>
      <c r="F37" s="205"/>
      <c r="G37" s="205"/>
      <c r="H37" s="205"/>
      <c r="I37" s="205"/>
    </row>
    <row r="38" spans="1:9" ht="15.75" thickBot="1" x14ac:dyDescent="0.25">
      <c r="A38" s="205"/>
      <c r="B38" s="229" t="s">
        <v>11</v>
      </c>
      <c r="C38" s="220">
        <v>7403</v>
      </c>
      <c r="D38" s="220">
        <v>3000</v>
      </c>
      <c r="E38" s="220">
        <v>10403</v>
      </c>
      <c r="F38" s="205"/>
      <c r="G38" s="205"/>
      <c r="H38" s="205"/>
      <c r="I38" s="205"/>
    </row>
    <row r="39" spans="1:9" ht="15.75" thickBot="1" x14ac:dyDescent="0.25">
      <c r="A39" s="205"/>
      <c r="B39" s="229" t="s">
        <v>14</v>
      </c>
      <c r="C39" s="220">
        <v>1986.2400000000002</v>
      </c>
      <c r="D39" s="220"/>
      <c r="E39" s="220">
        <v>1986.2400000000002</v>
      </c>
      <c r="F39" s="205"/>
      <c r="G39" s="205"/>
      <c r="H39" s="205"/>
      <c r="I39" s="205"/>
    </row>
    <row r="40" spans="1:9" x14ac:dyDescent="0.2">
      <c r="A40" s="205"/>
      <c r="B40" s="205"/>
      <c r="C40" s="205"/>
      <c r="D40" s="205"/>
      <c r="E40" s="205"/>
      <c r="F40" s="205"/>
      <c r="G40" s="205"/>
      <c r="H40" s="205"/>
      <c r="I40" s="205"/>
    </row>
    <row r="41" spans="1:9" x14ac:dyDescent="0.2">
      <c r="A41" s="205"/>
      <c r="B41" s="205"/>
      <c r="C41" s="205"/>
      <c r="D41" s="205"/>
      <c r="E41" s="205"/>
      <c r="F41" s="205"/>
      <c r="G41" s="205"/>
      <c r="H41" s="205"/>
      <c r="I41" s="205"/>
    </row>
    <row r="42" spans="1:9" x14ac:dyDescent="0.2">
      <c r="A42" s="205"/>
      <c r="B42" s="216" t="s">
        <v>180</v>
      </c>
      <c r="C42" s="205"/>
      <c r="D42" s="205"/>
      <c r="E42" s="205"/>
      <c r="F42" s="205"/>
      <c r="G42" s="205"/>
      <c r="H42" s="205"/>
      <c r="I42" s="205"/>
    </row>
  </sheetData>
  <pageMargins left="0.7" right="0.7" top="0.75" bottom="0.75" header="0.3" footer="0.3"/>
  <pageSetup scale="79" orientation="portrait" r:id="rId1"/>
  <colBreaks count="1" manualBreakCount="1">
    <brk id="17" min="1" max="4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showGridLines="0" view="pageBreakPreview" zoomScaleNormal="100" zoomScaleSheetLayoutView="100" workbookViewId="0">
      <selection activeCell="L22" sqref="L22"/>
    </sheetView>
  </sheetViews>
  <sheetFormatPr defaultRowHeight="15" x14ac:dyDescent="0.2"/>
  <cols>
    <col min="1" max="1" width="3.140625" style="56" customWidth="1"/>
    <col min="2" max="2" width="19" style="56" customWidth="1"/>
    <col min="3" max="7" width="14.7109375" style="56" customWidth="1"/>
    <col min="8" max="8" width="14.42578125" style="56" bestFit="1" customWidth="1"/>
    <col min="9" max="9" width="3.28515625" style="56" customWidth="1"/>
    <col min="10" max="16" width="9.140625" style="56"/>
    <col min="17" max="17" width="15.140625" style="56" customWidth="1"/>
    <col min="18" max="16384" width="9.140625" style="56"/>
  </cols>
  <sheetData>
    <row r="1" spans="1:10" x14ac:dyDescent="0.2">
      <c r="A1" s="205"/>
      <c r="B1" s="205"/>
      <c r="C1" s="205"/>
      <c r="D1" s="205"/>
      <c r="E1" s="205"/>
      <c r="F1" s="205"/>
      <c r="G1" s="205"/>
      <c r="H1" s="205"/>
      <c r="I1" s="205"/>
    </row>
    <row r="2" spans="1:10" x14ac:dyDescent="0.2">
      <c r="A2" s="205"/>
      <c r="B2" s="205"/>
      <c r="C2" s="205"/>
      <c r="D2" s="205"/>
      <c r="E2" s="205"/>
      <c r="F2" s="205"/>
      <c r="G2" s="205"/>
      <c r="H2" s="212" t="s">
        <v>104</v>
      </c>
      <c r="I2" s="205"/>
      <c r="J2" s="167"/>
    </row>
    <row r="3" spans="1:10" x14ac:dyDescent="0.2">
      <c r="A3" s="205"/>
      <c r="B3" s="205"/>
      <c r="C3" s="205"/>
      <c r="D3" s="205"/>
      <c r="E3" s="205"/>
      <c r="F3" s="205"/>
      <c r="G3" s="205"/>
      <c r="H3" s="207">
        <v>44926</v>
      </c>
      <c r="I3" s="205"/>
    </row>
    <row r="4" spans="1:10" x14ac:dyDescent="0.2">
      <c r="A4" s="205"/>
      <c r="B4" s="205"/>
      <c r="C4" s="205"/>
      <c r="D4" s="208"/>
      <c r="E4" s="205"/>
      <c r="F4" s="205"/>
      <c r="G4" s="206" t="s">
        <v>99</v>
      </c>
      <c r="H4" s="206" t="s">
        <v>99</v>
      </c>
      <c r="I4" s="205"/>
    </row>
    <row r="5" spans="1:10" ht="15.75" customHeight="1" x14ac:dyDescent="0.2">
      <c r="A5" s="205"/>
      <c r="B5" s="205"/>
      <c r="C5" s="205"/>
      <c r="D5" s="205"/>
      <c r="E5" s="205"/>
      <c r="F5" s="205"/>
      <c r="G5" s="206" t="s">
        <v>105</v>
      </c>
      <c r="H5" s="206" t="s">
        <v>107</v>
      </c>
      <c r="I5" s="205"/>
    </row>
    <row r="6" spans="1:10" x14ac:dyDescent="0.2">
      <c r="A6" s="205"/>
      <c r="B6" s="205"/>
      <c r="C6" s="205"/>
      <c r="D6" s="205"/>
      <c r="E6" s="205"/>
      <c r="F6" s="205"/>
      <c r="G6" s="209">
        <f>GETPIVOTDATA(" Gross
Price",Workings!$A$2)</f>
        <v>98227.24</v>
      </c>
      <c r="H6" s="210">
        <f>GETPIVOTDATA(" QTY",Workings!$A$2)</f>
        <v>5286</v>
      </c>
      <c r="I6" s="205"/>
    </row>
    <row r="7" spans="1:10" x14ac:dyDescent="0.2">
      <c r="A7" s="205"/>
      <c r="B7" s="205"/>
      <c r="C7" s="205"/>
      <c r="D7" s="205"/>
      <c r="E7" s="205"/>
      <c r="F7" s="205"/>
      <c r="G7" s="205"/>
      <c r="H7" s="205"/>
      <c r="I7" s="205"/>
    </row>
    <row r="8" spans="1:10" x14ac:dyDescent="0.2">
      <c r="A8" s="205"/>
      <c r="B8" s="205"/>
      <c r="C8" s="205"/>
      <c r="D8" s="205"/>
      <c r="E8" s="205"/>
      <c r="F8" s="205"/>
      <c r="G8" s="205"/>
      <c r="H8" s="205"/>
      <c r="I8" s="205"/>
    </row>
    <row r="9" spans="1:10" x14ac:dyDescent="0.2">
      <c r="A9" s="205"/>
      <c r="B9" s="205"/>
      <c r="C9" s="205"/>
      <c r="D9" s="205"/>
      <c r="E9" s="205"/>
      <c r="F9" s="205"/>
      <c r="G9" s="205"/>
      <c r="H9" s="205"/>
      <c r="I9" s="205"/>
    </row>
    <row r="10" spans="1:10" x14ac:dyDescent="0.2">
      <c r="A10" s="205"/>
      <c r="B10" s="205"/>
      <c r="C10" s="205"/>
      <c r="D10" s="205"/>
      <c r="E10" s="205"/>
      <c r="F10" s="205"/>
      <c r="G10" s="205"/>
      <c r="H10" s="205"/>
      <c r="I10" s="205"/>
    </row>
    <row r="11" spans="1:10" x14ac:dyDescent="0.2">
      <c r="A11" s="205"/>
      <c r="B11" s="205"/>
      <c r="C11" s="205"/>
      <c r="D11" s="205"/>
      <c r="E11" s="205"/>
      <c r="F11" s="205"/>
      <c r="G11" s="205"/>
      <c r="H11" s="205"/>
      <c r="I11" s="205"/>
    </row>
    <row r="12" spans="1:10" x14ac:dyDescent="0.2">
      <c r="A12" s="205"/>
      <c r="B12" s="205"/>
      <c r="C12" s="205"/>
      <c r="D12" s="205"/>
      <c r="E12" s="205"/>
      <c r="F12" s="205"/>
      <c r="G12" s="205"/>
      <c r="H12" s="205"/>
      <c r="I12" s="205"/>
    </row>
    <row r="13" spans="1:10" x14ac:dyDescent="0.2">
      <c r="A13" s="205"/>
      <c r="B13" s="205"/>
      <c r="C13" s="205"/>
      <c r="D13" s="205"/>
      <c r="E13" s="205"/>
      <c r="F13" s="205"/>
      <c r="G13" s="205"/>
      <c r="H13" s="205"/>
      <c r="I13" s="205"/>
    </row>
    <row r="14" spans="1:10" x14ac:dyDescent="0.2">
      <c r="A14" s="205"/>
      <c r="B14" s="205"/>
      <c r="C14" s="205"/>
      <c r="D14" s="205"/>
      <c r="E14" s="205"/>
      <c r="F14" s="205"/>
      <c r="G14" s="205"/>
      <c r="H14" s="205"/>
      <c r="I14" s="205"/>
    </row>
    <row r="15" spans="1:10" x14ac:dyDescent="0.2">
      <c r="A15" s="205"/>
      <c r="B15" s="205"/>
      <c r="C15" s="205"/>
      <c r="D15" s="205"/>
      <c r="E15" s="205"/>
      <c r="F15" s="205"/>
      <c r="G15" s="205"/>
      <c r="H15" s="205"/>
      <c r="I15" s="205"/>
    </row>
    <row r="16" spans="1:10" x14ac:dyDescent="0.2">
      <c r="A16" s="205"/>
      <c r="B16" s="205"/>
      <c r="C16" s="205"/>
      <c r="D16" s="205"/>
      <c r="E16" s="205"/>
      <c r="F16" s="205"/>
      <c r="G16" s="205"/>
      <c r="H16" s="205"/>
      <c r="I16" s="205"/>
    </row>
    <row r="17" spans="1:9" x14ac:dyDescent="0.2">
      <c r="A17" s="205"/>
      <c r="B17" s="205"/>
      <c r="C17" s="205"/>
      <c r="D17" s="205"/>
      <c r="E17" s="205"/>
      <c r="F17" s="205"/>
      <c r="G17" s="205"/>
      <c r="H17" s="205"/>
      <c r="I17" s="205"/>
    </row>
    <row r="18" spans="1:9" x14ac:dyDescent="0.2">
      <c r="A18" s="205"/>
      <c r="B18" s="205"/>
      <c r="C18" s="205"/>
      <c r="D18" s="205"/>
      <c r="E18" s="205"/>
      <c r="F18" s="205"/>
      <c r="G18" s="205"/>
      <c r="H18" s="205"/>
      <c r="I18" s="205"/>
    </row>
    <row r="19" spans="1:9" x14ac:dyDescent="0.2">
      <c r="A19" s="205"/>
      <c r="B19" s="205"/>
      <c r="C19" s="205"/>
      <c r="D19" s="205"/>
      <c r="E19" s="205"/>
      <c r="F19" s="205"/>
      <c r="G19" s="205"/>
      <c r="H19" s="205"/>
      <c r="I19" s="205"/>
    </row>
    <row r="20" spans="1:9" x14ac:dyDescent="0.2">
      <c r="A20" s="205"/>
      <c r="B20" s="205"/>
      <c r="C20" s="205"/>
      <c r="D20" s="205"/>
      <c r="E20" s="205"/>
      <c r="F20" s="205"/>
      <c r="G20" s="205"/>
      <c r="H20" s="205"/>
      <c r="I20" s="205"/>
    </row>
    <row r="21" spans="1:9" ht="15.75" x14ac:dyDescent="0.25">
      <c r="A21" s="205"/>
      <c r="B21" s="211"/>
      <c r="C21" s="211"/>
      <c r="D21" s="211"/>
      <c r="E21" s="211"/>
      <c r="F21" s="211"/>
      <c r="G21" s="205"/>
      <c r="H21" s="205"/>
      <c r="I21" s="205"/>
    </row>
    <row r="22" spans="1:9" ht="15.75" x14ac:dyDescent="0.25">
      <c r="A22" s="205"/>
      <c r="B22" s="211"/>
      <c r="C22" s="211"/>
      <c r="D22" s="211"/>
      <c r="E22" s="211"/>
      <c r="F22" s="211"/>
      <c r="G22" s="205"/>
      <c r="H22" s="205"/>
      <c r="I22" s="205"/>
    </row>
    <row r="23" spans="1:9" ht="15.75" x14ac:dyDescent="0.25">
      <c r="A23" s="205"/>
      <c r="B23" s="211"/>
      <c r="C23" s="211"/>
      <c r="D23" s="211"/>
      <c r="E23" s="211"/>
      <c r="F23" s="211"/>
      <c r="G23" s="205"/>
      <c r="H23" s="205"/>
      <c r="I23" s="205"/>
    </row>
    <row r="24" spans="1:9" ht="15.75" x14ac:dyDescent="0.25">
      <c r="A24" s="205"/>
      <c r="B24" s="211"/>
      <c r="C24" s="211"/>
      <c r="D24" s="211"/>
      <c r="E24" s="211"/>
      <c r="F24" s="211"/>
      <c r="G24" s="205"/>
      <c r="H24" s="205"/>
      <c r="I24" s="205"/>
    </row>
    <row r="25" spans="1:9" ht="15.75" x14ac:dyDescent="0.25">
      <c r="A25" s="205"/>
      <c r="B25" s="211"/>
      <c r="C25" s="211"/>
      <c r="D25" s="211"/>
      <c r="E25" s="211"/>
      <c r="F25" s="211"/>
      <c r="G25" s="205"/>
      <c r="H25" s="205"/>
      <c r="I25" s="205"/>
    </row>
    <row r="26" spans="1:9" ht="15.75" x14ac:dyDescent="0.25">
      <c r="A26" s="205"/>
      <c r="B26" s="211"/>
      <c r="C26" s="211"/>
      <c r="D26" s="211"/>
      <c r="E26" s="211"/>
      <c r="F26" s="211"/>
      <c r="G26" s="205"/>
      <c r="H26" s="205"/>
      <c r="I26" s="205"/>
    </row>
    <row r="27" spans="1:9" ht="15.75" x14ac:dyDescent="0.25">
      <c r="A27" s="205"/>
      <c r="B27" s="211"/>
      <c r="C27" s="211"/>
      <c r="D27" s="211"/>
      <c r="E27" s="211"/>
      <c r="F27" s="211"/>
      <c r="G27" s="205"/>
      <c r="H27" s="205"/>
      <c r="I27" s="205"/>
    </row>
    <row r="28" spans="1:9" ht="15.75" x14ac:dyDescent="0.25">
      <c r="A28" s="205"/>
      <c r="B28" s="211"/>
      <c r="C28" s="211"/>
      <c r="D28" s="211"/>
      <c r="E28" s="211"/>
      <c r="F28" s="211"/>
      <c r="G28" s="205"/>
      <c r="H28" s="205"/>
      <c r="I28" s="205"/>
    </row>
    <row r="29" spans="1:9" ht="15.75" x14ac:dyDescent="0.25">
      <c r="A29" s="205"/>
      <c r="B29" s="211"/>
      <c r="C29" s="211"/>
      <c r="D29" s="211"/>
      <c r="E29" s="211"/>
      <c r="F29" s="211"/>
      <c r="G29" s="205"/>
      <c r="H29" s="205"/>
      <c r="I29" s="205"/>
    </row>
    <row r="30" spans="1:9" ht="15.75" x14ac:dyDescent="0.25">
      <c r="A30" s="205"/>
      <c r="B30" s="211"/>
      <c r="C30" s="211"/>
      <c r="D30" s="211"/>
      <c r="E30" s="211"/>
      <c r="F30" s="211"/>
      <c r="G30" s="205"/>
      <c r="H30" s="205"/>
      <c r="I30" s="205"/>
    </row>
    <row r="31" spans="1:9" x14ac:dyDescent="0.2">
      <c r="A31" s="205"/>
      <c r="B31" s="205"/>
      <c r="C31" s="205"/>
      <c r="D31" s="205"/>
      <c r="E31" s="205"/>
      <c r="F31" s="205"/>
      <c r="G31" s="205"/>
      <c r="H31" s="205"/>
      <c r="I31" s="205"/>
    </row>
    <row r="32" spans="1:9" x14ac:dyDescent="0.2">
      <c r="A32" s="205"/>
      <c r="B32" s="205"/>
      <c r="C32" s="205"/>
      <c r="D32" s="205"/>
      <c r="E32" s="205"/>
      <c r="F32" s="205"/>
      <c r="G32" s="205"/>
      <c r="H32" s="205"/>
      <c r="I32" s="205"/>
    </row>
    <row r="33" spans="1:9" x14ac:dyDescent="0.2">
      <c r="A33" s="205"/>
      <c r="B33" s="205"/>
      <c r="C33" s="205"/>
      <c r="D33" s="205"/>
      <c r="E33" s="205"/>
      <c r="F33" s="205"/>
      <c r="G33" s="205"/>
      <c r="H33" s="205"/>
      <c r="I33" s="205"/>
    </row>
    <row r="34" spans="1:9" x14ac:dyDescent="0.2">
      <c r="A34" s="205"/>
      <c r="B34" s="213" t="s">
        <v>177</v>
      </c>
      <c r="C34" s="205"/>
      <c r="D34" s="205"/>
      <c r="E34" s="205"/>
      <c r="F34" s="205"/>
      <c r="G34" s="205"/>
      <c r="H34" s="205"/>
      <c r="I34" s="205"/>
    </row>
    <row r="35" spans="1:9" x14ac:dyDescent="0.2">
      <c r="A35" s="205"/>
      <c r="B35" s="214" t="s">
        <v>175</v>
      </c>
      <c r="C35" s="215" t="s">
        <v>176</v>
      </c>
      <c r="D35" s="215" t="s">
        <v>174</v>
      </c>
      <c r="E35" s="215" t="s">
        <v>99</v>
      </c>
      <c r="F35" s="205"/>
      <c r="G35" s="205"/>
      <c r="H35" s="205"/>
      <c r="I35" s="205"/>
    </row>
    <row r="36" spans="1:9" ht="15.75" thickBot="1" x14ac:dyDescent="0.25">
      <c r="A36" s="205"/>
      <c r="B36" s="217" t="s">
        <v>16</v>
      </c>
      <c r="C36" s="219">
        <v>32071</v>
      </c>
      <c r="D36" s="219">
        <v>8500</v>
      </c>
      <c r="E36" s="219">
        <v>40571</v>
      </c>
      <c r="F36" s="205"/>
      <c r="G36" s="205"/>
      <c r="H36" s="205"/>
      <c r="I36" s="205"/>
    </row>
    <row r="37" spans="1:9" ht="15.75" thickBot="1" x14ac:dyDescent="0.25">
      <c r="A37" s="205"/>
      <c r="B37" s="218" t="s">
        <v>13</v>
      </c>
      <c r="C37" s="220">
        <v>13163</v>
      </c>
      <c r="D37" s="220">
        <v>27441</v>
      </c>
      <c r="E37" s="220">
        <v>40604</v>
      </c>
      <c r="F37" s="205"/>
      <c r="G37" s="205"/>
      <c r="H37" s="205"/>
      <c r="I37" s="205"/>
    </row>
    <row r="38" spans="1:9" ht="15.75" thickBot="1" x14ac:dyDescent="0.25">
      <c r="A38" s="205"/>
      <c r="B38" s="218" t="s">
        <v>11</v>
      </c>
      <c r="C38" s="220">
        <v>7403</v>
      </c>
      <c r="D38" s="220">
        <v>3000</v>
      </c>
      <c r="E38" s="220">
        <v>10403</v>
      </c>
      <c r="F38" s="205"/>
      <c r="G38" s="205"/>
      <c r="H38" s="205"/>
      <c r="I38" s="205"/>
    </row>
    <row r="39" spans="1:9" ht="15.75" thickBot="1" x14ac:dyDescent="0.25">
      <c r="A39" s="205"/>
      <c r="B39" s="218" t="s">
        <v>14</v>
      </c>
      <c r="C39" s="220">
        <v>1986.2400000000002</v>
      </c>
      <c r="D39" s="220"/>
      <c r="E39" s="220">
        <v>1986.2400000000002</v>
      </c>
      <c r="F39" s="205"/>
      <c r="G39" s="205"/>
      <c r="H39" s="205"/>
      <c r="I39" s="205"/>
    </row>
    <row r="40" spans="1:9" x14ac:dyDescent="0.2">
      <c r="A40" s="205"/>
      <c r="B40" s="205"/>
      <c r="C40" s="205"/>
      <c r="D40" s="205"/>
      <c r="E40" s="205"/>
      <c r="F40" s="205"/>
      <c r="G40" s="205"/>
      <c r="H40" s="205"/>
      <c r="I40" s="205"/>
    </row>
    <row r="41" spans="1:9" x14ac:dyDescent="0.2">
      <c r="A41" s="205"/>
      <c r="B41" s="205"/>
      <c r="C41" s="205"/>
      <c r="D41" s="205"/>
      <c r="E41" s="205"/>
      <c r="F41" s="205"/>
      <c r="G41" s="205"/>
      <c r="H41" s="205"/>
      <c r="I41" s="205"/>
    </row>
    <row r="42" spans="1:9" x14ac:dyDescent="0.2">
      <c r="A42" s="205"/>
      <c r="B42" s="216" t="s">
        <v>180</v>
      </c>
      <c r="C42" s="205"/>
      <c r="D42" s="205"/>
      <c r="E42" s="205"/>
      <c r="F42" s="205"/>
      <c r="G42" s="205"/>
      <c r="H42" s="205"/>
      <c r="I42" s="205"/>
    </row>
  </sheetData>
  <pageMargins left="0.7" right="0.7" top="0.75" bottom="0.75" header="0.3" footer="0.3"/>
  <pageSetup scale="79" orientation="portrait" r:id="rId1"/>
  <colBreaks count="1" manualBreakCount="1">
    <brk id="17" min="1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showGridLines="0" zoomScaleNormal="100" workbookViewId="0">
      <selection activeCell="B33" sqref="B33"/>
    </sheetView>
  </sheetViews>
  <sheetFormatPr defaultRowHeight="12.75" x14ac:dyDescent="0.2"/>
  <cols>
    <col min="1" max="1" width="15.140625" style="1" bestFit="1" customWidth="1"/>
    <col min="2" max="2" width="16.85546875" style="5" bestFit="1" customWidth="1"/>
    <col min="3" max="3" width="6.42578125" style="1" customWidth="1"/>
    <col min="4" max="4" width="22.28515625" style="1" bestFit="1" customWidth="1"/>
    <col min="5" max="5" width="15.140625" style="1" bestFit="1" customWidth="1"/>
    <col min="6" max="6" width="24.28515625" style="1" bestFit="1" customWidth="1"/>
    <col min="7" max="7" width="10.42578125" style="1" bestFit="1" customWidth="1"/>
    <col min="8" max="8" width="10.42578125" style="1" customWidth="1"/>
    <col min="9" max="9" width="15.140625" style="1" bestFit="1" customWidth="1"/>
    <col min="10" max="10" width="11.5703125" style="1" customWidth="1"/>
    <col min="11" max="11" width="13.140625" style="1" bestFit="1" customWidth="1"/>
    <col min="12" max="12" width="13.140625" style="1" customWidth="1"/>
    <col min="13" max="13" width="10.42578125" style="1" customWidth="1"/>
    <col min="14" max="14" width="12.140625" style="1" bestFit="1" customWidth="1"/>
    <col min="15" max="15" width="12.42578125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1" spans="1:15" ht="14.25" x14ac:dyDescent="0.2">
      <c r="A1" s="204"/>
      <c r="E1" s="204" t="s">
        <v>114</v>
      </c>
      <c r="I1" s="221" t="s">
        <v>9</v>
      </c>
      <c r="J1" s="221" t="s">
        <v>181</v>
      </c>
      <c r="K1" s="221" t="s">
        <v>182</v>
      </c>
      <c r="L1" s="223" t="s">
        <v>189</v>
      </c>
    </row>
    <row r="2" spans="1:15" ht="30" x14ac:dyDescent="0.2">
      <c r="A2" s="239" t="s">
        <v>111</v>
      </c>
      <c r="B2" s="239" t="s">
        <v>112</v>
      </c>
      <c r="C2" s="239" t="s">
        <v>113</v>
      </c>
      <c r="E2" s="235" t="s">
        <v>87</v>
      </c>
      <c r="F2" s="236" t="s">
        <v>108</v>
      </c>
      <c r="I2" s="222" t="s">
        <v>183</v>
      </c>
      <c r="J2" s="222" t="s">
        <v>184</v>
      </c>
      <c r="K2" s="222" t="s">
        <v>185</v>
      </c>
      <c r="L2" s="224" t="s">
        <v>190</v>
      </c>
    </row>
    <row r="3" spans="1:15" ht="30" x14ac:dyDescent="0.2">
      <c r="A3" s="252">
        <v>98227.24</v>
      </c>
      <c r="B3" s="198">
        <v>96566.24</v>
      </c>
      <c r="C3" s="150">
        <v>5286</v>
      </c>
      <c r="E3" s="237" t="s">
        <v>28</v>
      </c>
      <c r="F3" s="238">
        <v>59286.239999999998</v>
      </c>
      <c r="I3" s="222" t="s">
        <v>186</v>
      </c>
      <c r="J3" s="222" t="s">
        <v>187</v>
      </c>
      <c r="K3" s="222" t="s">
        <v>188</v>
      </c>
      <c r="L3" s="225" t="s">
        <v>191</v>
      </c>
    </row>
    <row r="4" spans="1:15" ht="30" x14ac:dyDescent="0.2">
      <c r="B4" s="1"/>
      <c r="E4" s="237" t="s">
        <v>27</v>
      </c>
      <c r="F4" s="238">
        <v>38941</v>
      </c>
      <c r="I4" s="222" t="s">
        <v>193</v>
      </c>
      <c r="J4" s="222" t="s">
        <v>194</v>
      </c>
      <c r="K4" s="222" t="s">
        <v>195</v>
      </c>
      <c r="L4" s="241"/>
    </row>
    <row r="5" spans="1:15" ht="30" x14ac:dyDescent="0.2">
      <c r="B5" s="1"/>
      <c r="E5" s="237" t="s">
        <v>99</v>
      </c>
      <c r="F5" s="238">
        <v>98227.239999999991</v>
      </c>
      <c r="I5" s="222" t="s">
        <v>196</v>
      </c>
      <c r="J5" s="222" t="s">
        <v>197</v>
      </c>
      <c r="K5" s="222" t="s">
        <v>198</v>
      </c>
      <c r="L5" s="242"/>
    </row>
    <row r="6" spans="1:15" ht="15" x14ac:dyDescent="0.25">
      <c r="B6" s="1"/>
      <c r="E6"/>
      <c r="F6"/>
    </row>
    <row r="7" spans="1:15" ht="15" x14ac:dyDescent="0.25">
      <c r="A7" s="204" t="s">
        <v>103</v>
      </c>
      <c r="E7" s="60"/>
      <c r="F7"/>
      <c r="G7"/>
      <c r="I7" s="204" t="s">
        <v>179</v>
      </c>
    </row>
    <row r="8" spans="1:15" ht="15" x14ac:dyDescent="0.25">
      <c r="A8" s="235" t="s">
        <v>87</v>
      </c>
      <c r="B8" s="236" t="s">
        <v>111</v>
      </c>
      <c r="C8"/>
      <c r="D8" s="204" t="s">
        <v>172</v>
      </c>
      <c r="G8"/>
      <c r="I8" s="235" t="s">
        <v>87</v>
      </c>
      <c r="J8" s="236" t="s">
        <v>167</v>
      </c>
      <c r="L8" s="196" t="s">
        <v>171</v>
      </c>
    </row>
    <row r="9" spans="1:15" ht="15" x14ac:dyDescent="0.25">
      <c r="A9" s="237" t="s">
        <v>93</v>
      </c>
      <c r="B9" s="198">
        <v>10399.880000000001</v>
      </c>
      <c r="C9"/>
      <c r="D9" s="163" t="s">
        <v>138</v>
      </c>
      <c r="E9" s="162" t="s">
        <v>105</v>
      </c>
      <c r="F9" s="162" t="s">
        <v>143</v>
      </c>
      <c r="G9"/>
      <c r="I9" s="237" t="s">
        <v>79</v>
      </c>
      <c r="J9" s="238">
        <v>1652</v>
      </c>
      <c r="K9"/>
      <c r="L9" t="s">
        <v>21</v>
      </c>
      <c r="M9" s="5">
        <v>34444.959999999999</v>
      </c>
      <c r="N9" s="58">
        <v>688</v>
      </c>
      <c r="O9" s="201">
        <v>0.02</v>
      </c>
    </row>
    <row r="10" spans="1:15" ht="15" x14ac:dyDescent="0.25">
      <c r="A10" s="237" t="s">
        <v>94</v>
      </c>
      <c r="B10" s="198">
        <v>9614.52</v>
      </c>
      <c r="C10" s="166"/>
      <c r="D10" s="154">
        <v>2020</v>
      </c>
      <c r="E10" s="202">
        <v>3857</v>
      </c>
      <c r="F10" s="164">
        <v>0</v>
      </c>
      <c r="G10"/>
      <c r="I10" s="237" t="s">
        <v>21</v>
      </c>
      <c r="J10" s="238">
        <v>31224.959999999999</v>
      </c>
      <c r="K10"/>
      <c r="L10" s="197" t="s">
        <v>20</v>
      </c>
      <c r="M10" s="5">
        <v>44500.6</v>
      </c>
      <c r="N10" s="58">
        <v>1112</v>
      </c>
      <c r="O10" s="200">
        <v>2.5000000000000001E-2</v>
      </c>
    </row>
    <row r="11" spans="1:15" ht="15" x14ac:dyDescent="0.25">
      <c r="A11" s="237" t="s">
        <v>95</v>
      </c>
      <c r="B11" s="198">
        <v>10544.92</v>
      </c>
      <c r="C11" s="166"/>
      <c r="D11" s="154">
        <v>2021</v>
      </c>
      <c r="E11" s="202">
        <v>24625.83</v>
      </c>
      <c r="F11" s="164">
        <f>E10/E11</f>
        <v>0.15662416251553754</v>
      </c>
      <c r="G11"/>
      <c r="I11" s="237" t="s">
        <v>139</v>
      </c>
      <c r="J11" s="238">
        <v>1880</v>
      </c>
      <c r="K11"/>
      <c r="L11" s="58"/>
    </row>
    <row r="12" spans="1:15" ht="15" x14ac:dyDescent="0.25">
      <c r="A12" s="237" t="s">
        <v>96</v>
      </c>
      <c r="B12" s="198">
        <v>6128</v>
      </c>
      <c r="C12" s="166"/>
      <c r="D12" s="155">
        <v>2022</v>
      </c>
      <c r="E12" s="203">
        <f>GETPIVOTDATA("Gross
Price",$A$8)</f>
        <v>98227.239999999991</v>
      </c>
      <c r="F12" s="165">
        <f>E11/E12</f>
        <v>0.25070265641180595</v>
      </c>
      <c r="G12"/>
      <c r="I12" s="237" t="s">
        <v>20</v>
      </c>
      <c r="J12" s="238">
        <v>44500.6</v>
      </c>
      <c r="K12"/>
      <c r="L12" s="58"/>
      <c r="N12" s="199"/>
    </row>
    <row r="13" spans="1:15" ht="15" x14ac:dyDescent="0.25">
      <c r="A13" s="237" t="s">
        <v>97</v>
      </c>
      <c r="B13" s="198">
        <v>8852</v>
      </c>
      <c r="C13" s="166"/>
      <c r="E13"/>
      <c r="F13"/>
      <c r="G13"/>
      <c r="I13" s="237" t="s">
        <v>152</v>
      </c>
      <c r="J13" s="238">
        <v>11669.68</v>
      </c>
      <c r="K13"/>
      <c r="L13" s="58"/>
    </row>
    <row r="14" spans="1:15" ht="15" x14ac:dyDescent="0.25">
      <c r="A14" s="237" t="s">
        <v>98</v>
      </c>
      <c r="B14" s="198">
        <v>12599.96</v>
      </c>
      <c r="C14" s="166"/>
      <c r="D14" s="204" t="s">
        <v>178</v>
      </c>
      <c r="E14"/>
      <c r="F14"/>
      <c r="G14"/>
      <c r="I14" s="237" t="s">
        <v>192</v>
      </c>
      <c r="J14" s="238">
        <v>7300</v>
      </c>
      <c r="K14"/>
      <c r="L14" s="58"/>
    </row>
    <row r="15" spans="1:15" ht="15" x14ac:dyDescent="0.25">
      <c r="A15" s="237" t="s">
        <v>126</v>
      </c>
      <c r="B15" s="198">
        <v>6445</v>
      </c>
      <c r="C15" s="166"/>
      <c r="D15" s="235" t="s">
        <v>108</v>
      </c>
      <c r="E15" s="235" t="s">
        <v>173</v>
      </c>
      <c r="F15" s="239"/>
      <c r="G15" s="239"/>
      <c r="I15" s="237" t="s">
        <v>99</v>
      </c>
      <c r="J15" s="239">
        <v>98227.239999999991</v>
      </c>
      <c r="K15"/>
      <c r="L15" s="58"/>
    </row>
    <row r="16" spans="1:15" ht="15" x14ac:dyDescent="0.25">
      <c r="A16" s="237" t="s">
        <v>131</v>
      </c>
      <c r="B16" s="198">
        <v>19686.96</v>
      </c>
      <c r="C16" s="166"/>
      <c r="D16" s="235" t="s">
        <v>87</v>
      </c>
      <c r="E16" s="239" t="s">
        <v>28</v>
      </c>
      <c r="F16" s="239" t="s">
        <v>27</v>
      </c>
      <c r="G16" s="240" t="s">
        <v>99</v>
      </c>
      <c r="I16"/>
      <c r="J16"/>
      <c r="K16"/>
    </row>
    <row r="17" spans="1:14" ht="15" x14ac:dyDescent="0.25">
      <c r="A17" s="237" t="s">
        <v>155</v>
      </c>
      <c r="B17" s="198">
        <v>4665</v>
      </c>
      <c r="C17" s="166"/>
      <c r="D17" s="237" t="s">
        <v>16</v>
      </c>
      <c r="E17" s="238">
        <v>32071</v>
      </c>
      <c r="F17" s="238">
        <v>8500</v>
      </c>
      <c r="G17" s="238">
        <v>40571</v>
      </c>
      <c r="I17"/>
      <c r="J17"/>
      <c r="K17"/>
    </row>
    <row r="18" spans="1:14" ht="15" x14ac:dyDescent="0.25">
      <c r="A18" s="237" t="s">
        <v>157</v>
      </c>
      <c r="B18" s="198">
        <v>2250</v>
      </c>
      <c r="C18"/>
      <c r="D18" s="237" t="s">
        <v>13</v>
      </c>
      <c r="E18" s="238">
        <v>13163</v>
      </c>
      <c r="F18" s="238">
        <v>27441</v>
      </c>
      <c r="G18" s="238">
        <v>40604</v>
      </c>
      <c r="I18"/>
      <c r="J18"/>
      <c r="K18"/>
    </row>
    <row r="19" spans="1:14" ht="15" x14ac:dyDescent="0.25">
      <c r="A19" s="237" t="s">
        <v>165</v>
      </c>
      <c r="B19" s="198">
        <v>6416</v>
      </c>
      <c r="D19" s="237" t="s">
        <v>11</v>
      </c>
      <c r="E19" s="238">
        <v>7403</v>
      </c>
      <c r="F19" s="238">
        <v>3000</v>
      </c>
      <c r="G19" s="238">
        <v>10403</v>
      </c>
      <c r="I19"/>
      <c r="J19"/>
      <c r="K19"/>
    </row>
    <row r="20" spans="1:14" ht="15" x14ac:dyDescent="0.25">
      <c r="A20" s="237" t="s">
        <v>170</v>
      </c>
      <c r="B20" s="198">
        <v>625</v>
      </c>
      <c r="D20" s="237" t="s">
        <v>14</v>
      </c>
      <c r="E20" s="238">
        <v>1986.2400000000002</v>
      </c>
      <c r="F20" s="238"/>
      <c r="G20" s="238">
        <v>1986.2400000000002</v>
      </c>
      <c r="I20"/>
      <c r="J20"/>
      <c r="K20"/>
    </row>
    <row r="21" spans="1:14" ht="15" x14ac:dyDescent="0.25">
      <c r="A21" s="237" t="s">
        <v>99</v>
      </c>
      <c r="B21" s="198">
        <v>98227.239999999991</v>
      </c>
      <c r="D21" s="237" t="s">
        <v>10</v>
      </c>
      <c r="E21" s="238">
        <v>2669</v>
      </c>
      <c r="F21" s="238"/>
      <c r="G21" s="238">
        <v>2669</v>
      </c>
      <c r="I21"/>
      <c r="J21"/>
      <c r="K21"/>
    </row>
    <row r="22" spans="1:14" ht="15" x14ac:dyDescent="0.25">
      <c r="A22"/>
      <c r="B22"/>
      <c r="C22" s="151"/>
      <c r="D22" s="237" t="s">
        <v>12</v>
      </c>
      <c r="E22" s="238">
        <v>800</v>
      </c>
      <c r="F22" s="238"/>
      <c r="G22" s="238">
        <v>800</v>
      </c>
      <c r="I22"/>
      <c r="J22"/>
      <c r="K22"/>
    </row>
    <row r="23" spans="1:14" ht="15" x14ac:dyDescent="0.25">
      <c r="A23"/>
      <c r="B23"/>
      <c r="C23" s="5"/>
      <c r="D23" s="237" t="s">
        <v>15</v>
      </c>
      <c r="E23" s="238">
        <v>560</v>
      </c>
      <c r="F23" s="238"/>
      <c r="G23" s="238">
        <v>560</v>
      </c>
      <c r="H23" s="58"/>
      <c r="I23"/>
      <c r="J23"/>
      <c r="K23"/>
    </row>
    <row r="24" spans="1:14" ht="15" x14ac:dyDescent="0.25">
      <c r="A24"/>
      <c r="B24"/>
      <c r="C24" s="5"/>
      <c r="D24" s="237" t="s">
        <v>158</v>
      </c>
      <c r="E24" s="238">
        <v>400</v>
      </c>
      <c r="F24" s="238"/>
      <c r="G24" s="238">
        <v>400</v>
      </c>
      <c r="H24" s="58"/>
      <c r="I24"/>
      <c r="J24"/>
      <c r="K24"/>
    </row>
    <row r="25" spans="1:14" ht="15" x14ac:dyDescent="0.25">
      <c r="A25"/>
      <c r="B25"/>
      <c r="C25" s="5"/>
      <c r="D25" s="237" t="s">
        <v>163</v>
      </c>
      <c r="E25" s="238">
        <v>144</v>
      </c>
      <c r="F25" s="238"/>
      <c r="G25" s="238">
        <v>144</v>
      </c>
      <c r="H25" s="58"/>
      <c r="I25"/>
      <c r="J25"/>
      <c r="K25"/>
    </row>
    <row r="26" spans="1:14" ht="15" x14ac:dyDescent="0.25">
      <c r="A26"/>
      <c r="B26"/>
      <c r="C26" s="5"/>
      <c r="D26" s="237" t="s">
        <v>164</v>
      </c>
      <c r="E26" s="238">
        <v>90</v>
      </c>
      <c r="F26" s="238"/>
      <c r="G26" s="238">
        <v>90</v>
      </c>
      <c r="H26" s="58"/>
      <c r="I26"/>
      <c r="J26"/>
      <c r="K26"/>
    </row>
    <row r="27" spans="1:14" ht="15" x14ac:dyDescent="0.25">
      <c r="A27"/>
      <c r="B27"/>
      <c r="C27" s="5"/>
      <c r="D27" s="237" t="s">
        <v>99</v>
      </c>
      <c r="E27" s="238">
        <v>59286.239999999998</v>
      </c>
      <c r="F27" s="238">
        <v>38941</v>
      </c>
      <c r="G27" s="238">
        <v>98227.24</v>
      </c>
      <c r="H27" s="58"/>
      <c r="I27"/>
      <c r="J27"/>
      <c r="K27"/>
    </row>
    <row r="28" spans="1:14" ht="15" x14ac:dyDescent="0.25">
      <c r="A28"/>
      <c r="B28"/>
      <c r="C28" s="5"/>
      <c r="D28"/>
      <c r="E28"/>
      <c r="F28" s="5"/>
      <c r="H28" s="58"/>
      <c r="I28"/>
      <c r="J28"/>
      <c r="K28"/>
    </row>
    <row r="29" spans="1:14" ht="15" x14ac:dyDescent="0.25">
      <c r="A29"/>
      <c r="B29"/>
      <c r="D29"/>
      <c r="E29"/>
      <c r="I29"/>
      <c r="J29"/>
      <c r="K29"/>
    </row>
    <row r="30" spans="1:14" ht="15" x14ac:dyDescent="0.25">
      <c r="A30"/>
      <c r="B30"/>
      <c r="D30"/>
      <c r="E30"/>
      <c r="I30"/>
      <c r="J30"/>
      <c r="K30"/>
    </row>
    <row r="31" spans="1:14" ht="15" x14ac:dyDescent="0.25">
      <c r="A31"/>
      <c r="B31"/>
      <c r="D31"/>
      <c r="E31"/>
      <c r="I31"/>
      <c r="J31"/>
      <c r="K31"/>
    </row>
    <row r="32" spans="1:14" ht="15" x14ac:dyDescent="0.25">
      <c r="A32"/>
      <c r="B32"/>
      <c r="I32"/>
      <c r="J32"/>
      <c r="K32"/>
      <c r="N32" s="61"/>
    </row>
    <row r="33" spans="1:14" ht="15" x14ac:dyDescent="0.25">
      <c r="A33"/>
      <c r="B33"/>
      <c r="I33"/>
      <c r="J33"/>
      <c r="K33"/>
      <c r="N33" s="5"/>
    </row>
    <row r="34" spans="1:14" ht="15" x14ac:dyDescent="0.25">
      <c r="A34"/>
      <c r="B34"/>
      <c r="I34"/>
      <c r="J34"/>
      <c r="K34"/>
      <c r="N34" s="59"/>
    </row>
    <row r="35" spans="1:14" ht="15" x14ac:dyDescent="0.25">
      <c r="A35"/>
      <c r="B35"/>
      <c r="I35"/>
      <c r="J35"/>
      <c r="K35"/>
      <c r="N35" s="59"/>
    </row>
    <row r="36" spans="1:14" ht="15" x14ac:dyDescent="0.25">
      <c r="A36"/>
      <c r="B36"/>
      <c r="I36"/>
      <c r="J36"/>
      <c r="K36"/>
    </row>
    <row r="37" spans="1:14" ht="15" x14ac:dyDescent="0.25">
      <c r="A37"/>
      <c r="B37"/>
      <c r="C37" s="150"/>
      <c r="D37" s="150"/>
      <c r="I37"/>
      <c r="J37"/>
      <c r="K37"/>
      <c r="N37" s="59"/>
    </row>
    <row r="38" spans="1:14" ht="15" x14ac:dyDescent="0.25">
      <c r="A38"/>
      <c r="B38"/>
      <c r="C38" s="128"/>
      <c r="D38" s="128"/>
      <c r="I38"/>
      <c r="J38"/>
      <c r="K38"/>
      <c r="N38" s="59"/>
    </row>
    <row r="39" spans="1:14" ht="15" x14ac:dyDescent="0.25">
      <c r="A39"/>
      <c r="B39"/>
      <c r="C39" s="128"/>
      <c r="D39" s="128"/>
      <c r="I39"/>
      <c r="J39"/>
      <c r="K39"/>
    </row>
    <row r="40" spans="1:14" ht="15" x14ac:dyDescent="0.25">
      <c r="A40"/>
      <c r="B40"/>
      <c r="C40" s="128"/>
      <c r="D40" s="128"/>
      <c r="I40"/>
      <c r="J40"/>
      <c r="K40"/>
      <c r="N40" s="62"/>
    </row>
    <row r="41" spans="1:14" ht="15" x14ac:dyDescent="0.25">
      <c r="A41"/>
      <c r="B41"/>
      <c r="C41" s="128"/>
      <c r="D41" s="128"/>
      <c r="I41"/>
      <c r="J41"/>
      <c r="K41"/>
    </row>
    <row r="42" spans="1:14" ht="15" x14ac:dyDescent="0.25">
      <c r="A42"/>
      <c r="B42"/>
      <c r="C42" s="128"/>
      <c r="D42" s="128"/>
      <c r="I42"/>
      <c r="J42"/>
      <c r="K42"/>
    </row>
    <row r="43" spans="1:14" ht="15" x14ac:dyDescent="0.25">
      <c r="A43"/>
      <c r="B43"/>
      <c r="C43" s="128"/>
      <c r="D43" s="128"/>
      <c r="I43"/>
      <c r="J43"/>
      <c r="K43"/>
    </row>
    <row r="44" spans="1:14" ht="15" x14ac:dyDescent="0.25">
      <c r="A44"/>
      <c r="B44"/>
      <c r="C44" s="128"/>
      <c r="D44" s="128"/>
      <c r="I44"/>
      <c r="J44"/>
      <c r="K44"/>
    </row>
    <row r="45" spans="1:14" ht="15" x14ac:dyDescent="0.25">
      <c r="A45"/>
      <c r="B45"/>
      <c r="C45" s="128"/>
      <c r="D45" s="128"/>
      <c r="I45"/>
      <c r="J45"/>
      <c r="K45"/>
    </row>
    <row r="46" spans="1:14" ht="15" x14ac:dyDescent="0.25">
      <c r="A46"/>
      <c r="B46"/>
      <c r="C46" s="128"/>
      <c r="D46" s="128"/>
      <c r="I46"/>
      <c r="J46"/>
      <c r="K46"/>
    </row>
    <row r="47" spans="1:14" ht="15" x14ac:dyDescent="0.25">
      <c r="A47"/>
      <c r="B47"/>
      <c r="C47" s="128"/>
      <c r="D47" s="128"/>
      <c r="I47"/>
      <c r="J47"/>
      <c r="K47"/>
    </row>
    <row r="48" spans="1:14" ht="15" x14ac:dyDescent="0.25">
      <c r="A48"/>
      <c r="B48"/>
      <c r="C48" s="128"/>
      <c r="D48" s="128"/>
      <c r="I48"/>
      <c r="J48"/>
      <c r="K48"/>
    </row>
    <row r="49" spans="1:11" ht="15" x14ac:dyDescent="0.25">
      <c r="A49"/>
      <c r="B49"/>
      <c r="C49" s="128"/>
      <c r="D49" s="128"/>
      <c r="I49"/>
      <c r="J49"/>
      <c r="K49"/>
    </row>
    <row r="50" spans="1:11" ht="15" x14ac:dyDescent="0.25">
      <c r="A50"/>
      <c r="B50"/>
      <c r="C50" s="58"/>
      <c r="D50" s="58"/>
      <c r="I50"/>
      <c r="J50"/>
      <c r="K50"/>
    </row>
    <row r="51" spans="1:11" ht="15" x14ac:dyDescent="0.25">
      <c r="A51"/>
      <c r="B51"/>
      <c r="I51"/>
      <c r="J51"/>
      <c r="K51"/>
    </row>
    <row r="52" spans="1:11" ht="15" x14ac:dyDescent="0.25">
      <c r="A52"/>
      <c r="B52"/>
    </row>
    <row r="53" spans="1:11" ht="15" x14ac:dyDescent="0.25">
      <c r="A53"/>
      <c r="B53"/>
    </row>
    <row r="54" spans="1:11" ht="15" x14ac:dyDescent="0.25">
      <c r="A54"/>
      <c r="B54"/>
    </row>
    <row r="55" spans="1:11" ht="15" x14ac:dyDescent="0.25">
      <c r="A55"/>
      <c r="B55"/>
    </row>
    <row r="56" spans="1:11" ht="15" x14ac:dyDescent="0.25">
      <c r="A56"/>
      <c r="B56"/>
    </row>
    <row r="57" spans="1:11" ht="15" x14ac:dyDescent="0.25">
      <c r="A57"/>
      <c r="B57"/>
    </row>
    <row r="58" spans="1:11" ht="15" x14ac:dyDescent="0.25">
      <c r="A58"/>
      <c r="B58"/>
    </row>
    <row r="59" spans="1:11" ht="15" x14ac:dyDescent="0.25">
      <c r="A59"/>
      <c r="B59"/>
    </row>
    <row r="60" spans="1:11" ht="15" x14ac:dyDescent="0.25">
      <c r="A60"/>
      <c r="B60"/>
    </row>
    <row r="61" spans="1:11" ht="15" x14ac:dyDescent="0.25">
      <c r="A61"/>
      <c r="B61"/>
    </row>
    <row r="62" spans="1:11" ht="15" x14ac:dyDescent="0.25">
      <c r="A62"/>
      <c r="B62"/>
    </row>
    <row r="63" spans="1:11" ht="15" x14ac:dyDescent="0.25">
      <c r="A63"/>
      <c r="B63"/>
    </row>
    <row r="64" spans="1:11" ht="15" x14ac:dyDescent="0.25">
      <c r="A64"/>
      <c r="B64"/>
    </row>
    <row r="65" spans="1:2" ht="15" x14ac:dyDescent="0.25">
      <c r="A65"/>
      <c r="B65"/>
    </row>
    <row r="66" spans="1:2" ht="15" x14ac:dyDescent="0.25">
      <c r="A66"/>
      <c r="B66"/>
    </row>
    <row r="67" spans="1:2" ht="15" x14ac:dyDescent="0.25">
      <c r="A67"/>
      <c r="B67"/>
    </row>
    <row r="68" spans="1:2" ht="15" x14ac:dyDescent="0.25">
      <c r="A68"/>
      <c r="B68"/>
    </row>
    <row r="69" spans="1:2" ht="15" x14ac:dyDescent="0.25">
      <c r="A69"/>
      <c r="B69"/>
    </row>
    <row r="70" spans="1:2" ht="15" x14ac:dyDescent="0.25">
      <c r="A70"/>
      <c r="B70"/>
    </row>
    <row r="71" spans="1:2" ht="15" x14ac:dyDescent="0.25">
      <c r="A71"/>
      <c r="B71"/>
    </row>
    <row r="72" spans="1:2" ht="15" x14ac:dyDescent="0.25">
      <c r="A72"/>
      <c r="B72"/>
    </row>
    <row r="73" spans="1:2" ht="15" x14ac:dyDescent="0.25">
      <c r="A73"/>
      <c r="B73"/>
    </row>
    <row r="74" spans="1:2" ht="15" x14ac:dyDescent="0.25">
      <c r="A74"/>
      <c r="B74"/>
    </row>
    <row r="75" spans="1:2" ht="15" x14ac:dyDescent="0.25">
      <c r="A75"/>
      <c r="B75"/>
    </row>
    <row r="76" spans="1:2" ht="15" x14ac:dyDescent="0.25">
      <c r="A76"/>
      <c r="B76"/>
    </row>
    <row r="77" spans="1:2" ht="15" x14ac:dyDescent="0.25">
      <c r="A77"/>
      <c r="B77"/>
    </row>
    <row r="78" spans="1:2" ht="15" x14ac:dyDescent="0.25">
      <c r="A78"/>
      <c r="B78"/>
    </row>
    <row r="79" spans="1:2" ht="15" x14ac:dyDescent="0.25">
      <c r="A79"/>
      <c r="B79"/>
    </row>
    <row r="80" spans="1:2" ht="15" x14ac:dyDescent="0.25">
      <c r="A80"/>
      <c r="B80"/>
    </row>
    <row r="81" spans="1:2" ht="15" x14ac:dyDescent="0.25">
      <c r="A81"/>
      <c r="B81"/>
    </row>
    <row r="82" spans="1:2" ht="15" x14ac:dyDescent="0.25">
      <c r="A82"/>
      <c r="B82"/>
    </row>
    <row r="83" spans="1:2" ht="15" x14ac:dyDescent="0.25">
      <c r="A83"/>
      <c r="B83"/>
    </row>
    <row r="84" spans="1:2" ht="15" x14ac:dyDescent="0.25">
      <c r="A84"/>
      <c r="B84"/>
    </row>
    <row r="85" spans="1:2" ht="15" x14ac:dyDescent="0.25">
      <c r="A85"/>
      <c r="B85"/>
    </row>
    <row r="86" spans="1:2" ht="15" x14ac:dyDescent="0.25">
      <c r="A86"/>
      <c r="B86"/>
    </row>
    <row r="87" spans="1:2" ht="15" x14ac:dyDescent="0.25">
      <c r="A87"/>
      <c r="B87"/>
    </row>
    <row r="88" spans="1:2" ht="15" x14ac:dyDescent="0.25">
      <c r="A88"/>
      <c r="B88"/>
    </row>
    <row r="89" spans="1:2" ht="15" x14ac:dyDescent="0.25">
      <c r="A89"/>
      <c r="B89"/>
    </row>
    <row r="90" spans="1:2" ht="15" x14ac:dyDescent="0.25">
      <c r="A90"/>
      <c r="B90"/>
    </row>
    <row r="91" spans="1:2" ht="15" x14ac:dyDescent="0.25">
      <c r="A91"/>
      <c r="B91"/>
    </row>
    <row r="92" spans="1:2" ht="15" x14ac:dyDescent="0.25">
      <c r="A92"/>
      <c r="B92"/>
    </row>
    <row r="93" spans="1:2" ht="15" x14ac:dyDescent="0.25">
      <c r="A93"/>
      <c r="B93"/>
    </row>
    <row r="94" spans="1:2" ht="15" x14ac:dyDescent="0.25">
      <c r="A94"/>
      <c r="B94"/>
    </row>
    <row r="95" spans="1:2" ht="15" x14ac:dyDescent="0.25">
      <c r="A95"/>
      <c r="B95"/>
    </row>
    <row r="96" spans="1:2" ht="15" x14ac:dyDescent="0.25">
      <c r="A96"/>
      <c r="B96"/>
    </row>
    <row r="97" spans="1:2" ht="15" x14ac:dyDescent="0.25">
      <c r="A97"/>
      <c r="B97"/>
    </row>
    <row r="98" spans="1:2" ht="15" x14ac:dyDescent="0.25">
      <c r="A98"/>
      <c r="B98"/>
    </row>
  </sheetData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showGridLines="0" workbookViewId="0">
      <pane ySplit="2" topLeftCell="A78" activePane="bottomLeft" state="frozen"/>
      <selection pane="bottomLeft" activeCell="F117" sqref="F117"/>
    </sheetView>
  </sheetViews>
  <sheetFormatPr defaultRowHeight="12.75" x14ac:dyDescent="0.2"/>
  <cols>
    <col min="1" max="1" width="10.85546875" style="39" customWidth="1"/>
    <col min="2" max="2" width="9.28515625" style="41" customWidth="1"/>
    <col min="3" max="3" width="22.140625" style="1" customWidth="1"/>
    <col min="4" max="4" width="7.7109375" style="3" bestFit="1" customWidth="1"/>
    <col min="5" max="5" width="8.7109375" style="7" customWidth="1"/>
    <col min="6" max="6" width="12.5703125" style="5" bestFit="1" customWidth="1"/>
    <col min="7" max="7" width="10.5703125" style="5" customWidth="1"/>
    <col min="8" max="8" width="12.5703125" style="5" bestFit="1" customWidth="1"/>
    <col min="9" max="9" width="10.85546875" style="5" bestFit="1" customWidth="1"/>
    <col min="10" max="10" width="15.28515625" style="1" bestFit="1" customWidth="1"/>
    <col min="11" max="11" width="12.42578125" style="1" customWidth="1"/>
    <col min="12" max="12" width="17.28515625" style="1" bestFit="1" customWidth="1"/>
    <col min="13" max="13" width="19.7109375" style="1" customWidth="1"/>
    <col min="14" max="14" width="14.85546875" style="1" customWidth="1"/>
    <col min="15" max="15" width="19.7109375" style="1" customWidth="1"/>
    <col min="16" max="16" width="3.85546875" style="1" customWidth="1"/>
    <col min="17" max="17" width="9.140625" style="1"/>
    <col min="18" max="18" width="21.42578125" style="1" bestFit="1" customWidth="1"/>
    <col min="19" max="16384" width="9.140625" style="1"/>
  </cols>
  <sheetData>
    <row r="1" spans="1:19" s="2" customFormat="1" ht="22.5" customHeight="1" x14ac:dyDescent="0.25">
      <c r="B1" s="40"/>
      <c r="C1" s="38" t="s">
        <v>110</v>
      </c>
      <c r="D1" s="4"/>
      <c r="E1" s="6"/>
      <c r="F1" s="19">
        <f>SUBTOTAL(9,F3:F1048576)</f>
        <v>98227.24</v>
      </c>
      <c r="G1" s="18">
        <f>SUBTOTAL(9,G3:G1048576)</f>
        <v>1661</v>
      </c>
      <c r="H1" s="19">
        <f>SUBTOTAL(9,H3:H1048576)</f>
        <v>96566.24</v>
      </c>
      <c r="I1" s="19"/>
      <c r="J1" s="57"/>
      <c r="L1" s="171"/>
      <c r="M1" s="57"/>
      <c r="N1" s="57"/>
    </row>
    <row r="2" spans="1:19" ht="38.25" x14ac:dyDescent="0.2">
      <c r="A2" s="48" t="s">
        <v>23</v>
      </c>
      <c r="B2" s="49" t="s">
        <v>1</v>
      </c>
      <c r="C2" s="50" t="s">
        <v>0</v>
      </c>
      <c r="D2" s="51" t="s">
        <v>22</v>
      </c>
      <c r="E2" s="50" t="s">
        <v>2</v>
      </c>
      <c r="F2" s="50" t="s">
        <v>5</v>
      </c>
      <c r="G2" s="52" t="s">
        <v>4</v>
      </c>
      <c r="H2" s="53" t="s">
        <v>3</v>
      </c>
      <c r="I2" s="53" t="s">
        <v>26</v>
      </c>
      <c r="J2" s="52" t="s">
        <v>7</v>
      </c>
      <c r="K2" s="52" t="s">
        <v>24</v>
      </c>
      <c r="L2" s="52" t="s">
        <v>151</v>
      </c>
      <c r="M2" s="169" t="s">
        <v>9</v>
      </c>
      <c r="N2" s="169" t="s">
        <v>6</v>
      </c>
      <c r="O2" s="170" t="s">
        <v>8</v>
      </c>
      <c r="Q2" s="16" t="s">
        <v>1</v>
      </c>
      <c r="R2" s="17" t="s">
        <v>0</v>
      </c>
      <c r="S2" s="8" t="s">
        <v>2</v>
      </c>
    </row>
    <row r="3" spans="1:19" x14ac:dyDescent="0.2">
      <c r="A3" s="63">
        <v>44565</v>
      </c>
      <c r="B3" s="64">
        <v>4</v>
      </c>
      <c r="C3" s="43" t="str">
        <f>VLOOKUP(B3,$Q$3:$R$13,2,0)</f>
        <v>Chicken Momo</v>
      </c>
      <c r="D3" s="65">
        <v>100</v>
      </c>
      <c r="E3" s="66">
        <v>11</v>
      </c>
      <c r="F3" s="44">
        <f>D3*E3</f>
        <v>1100</v>
      </c>
      <c r="G3" s="44"/>
      <c r="H3" s="44">
        <f>F3-G3</f>
        <v>1100</v>
      </c>
      <c r="I3" s="44" t="s">
        <v>27</v>
      </c>
      <c r="J3" s="67" t="s">
        <v>19</v>
      </c>
      <c r="K3" s="67">
        <v>44574</v>
      </c>
      <c r="L3" s="67" t="s">
        <v>21</v>
      </c>
      <c r="M3" s="45" t="s">
        <v>17</v>
      </c>
      <c r="N3" s="68" t="s">
        <v>25</v>
      </c>
      <c r="O3" s="46" t="s">
        <v>18</v>
      </c>
      <c r="Q3" s="10">
        <v>1</v>
      </c>
      <c r="R3" s="9" t="s">
        <v>10</v>
      </c>
      <c r="S3" s="15">
        <v>12</v>
      </c>
    </row>
    <row r="4" spans="1:19" x14ac:dyDescent="0.2">
      <c r="A4" s="69">
        <v>44566</v>
      </c>
      <c r="B4" s="70">
        <v>2</v>
      </c>
      <c r="C4" s="71" t="str">
        <f t="shared" ref="C4:C63" si="0">VLOOKUP(B4,$Q$3:$R$13,2,0)</f>
        <v>Chicken Somucha</v>
      </c>
      <c r="D4" s="72">
        <v>5</v>
      </c>
      <c r="E4" s="73">
        <v>18</v>
      </c>
      <c r="F4" s="74">
        <f t="shared" ref="F4:F63" si="1">D4*E4</f>
        <v>90</v>
      </c>
      <c r="G4" s="74"/>
      <c r="H4" s="74">
        <f t="shared" ref="H4:H63" si="2">F4-G4</f>
        <v>90</v>
      </c>
      <c r="I4" s="74" t="s">
        <v>28</v>
      </c>
      <c r="J4" s="75" t="s">
        <v>19</v>
      </c>
      <c r="K4" s="76">
        <v>44566</v>
      </c>
      <c r="L4" s="75" t="s">
        <v>20</v>
      </c>
      <c r="M4" s="77" t="s">
        <v>20</v>
      </c>
      <c r="N4" s="75"/>
      <c r="O4" s="77"/>
      <c r="Q4" s="10">
        <v>2</v>
      </c>
      <c r="R4" s="9" t="s">
        <v>11</v>
      </c>
      <c r="S4" s="15">
        <v>25</v>
      </c>
    </row>
    <row r="5" spans="1:19" x14ac:dyDescent="0.2">
      <c r="A5" s="69">
        <v>44566</v>
      </c>
      <c r="B5" s="70">
        <v>2</v>
      </c>
      <c r="C5" s="71" t="str">
        <f t="shared" si="0"/>
        <v>Chicken Somucha</v>
      </c>
      <c r="D5" s="72">
        <v>20</v>
      </c>
      <c r="E5" s="73">
        <v>18</v>
      </c>
      <c r="F5" s="74">
        <f t="shared" si="1"/>
        <v>360</v>
      </c>
      <c r="G5" s="74"/>
      <c r="H5" s="74">
        <f t="shared" si="2"/>
        <v>360</v>
      </c>
      <c r="I5" s="74" t="s">
        <v>28</v>
      </c>
      <c r="J5" s="75" t="s">
        <v>73</v>
      </c>
      <c r="K5" s="75">
        <v>44622</v>
      </c>
      <c r="L5" s="75" t="s">
        <v>21</v>
      </c>
      <c r="M5" s="77" t="s">
        <v>21</v>
      </c>
      <c r="N5" s="75"/>
      <c r="O5" s="77"/>
      <c r="Q5" s="10">
        <v>3</v>
      </c>
      <c r="R5" s="9" t="s">
        <v>12</v>
      </c>
      <c r="S5" s="15">
        <v>40</v>
      </c>
    </row>
    <row r="6" spans="1:19" x14ac:dyDescent="0.2">
      <c r="A6" s="69">
        <v>44567</v>
      </c>
      <c r="B6" s="70">
        <v>4</v>
      </c>
      <c r="C6" s="71" t="str">
        <f t="shared" si="0"/>
        <v>Chicken Momo</v>
      </c>
      <c r="D6" s="72">
        <v>85</v>
      </c>
      <c r="E6" s="73">
        <v>11</v>
      </c>
      <c r="F6" s="74">
        <f t="shared" si="1"/>
        <v>935</v>
      </c>
      <c r="G6" s="74"/>
      <c r="H6" s="74">
        <f t="shared" si="2"/>
        <v>935</v>
      </c>
      <c r="I6" s="74" t="s">
        <v>27</v>
      </c>
      <c r="J6" s="75" t="s">
        <v>73</v>
      </c>
      <c r="K6" s="75">
        <v>44618</v>
      </c>
      <c r="L6" s="75" t="s">
        <v>21</v>
      </c>
      <c r="M6" s="77" t="s">
        <v>17</v>
      </c>
      <c r="N6" s="78" t="s">
        <v>25</v>
      </c>
      <c r="O6" s="77" t="s">
        <v>18</v>
      </c>
      <c r="Q6" s="10">
        <v>4</v>
      </c>
      <c r="R6" s="9" t="s">
        <v>13</v>
      </c>
      <c r="S6" s="15">
        <v>20</v>
      </c>
    </row>
    <row r="7" spans="1:19" x14ac:dyDescent="0.2">
      <c r="A7" s="69">
        <v>44569</v>
      </c>
      <c r="B7" s="70">
        <v>4</v>
      </c>
      <c r="C7" s="71" t="str">
        <f t="shared" si="0"/>
        <v>Chicken Momo</v>
      </c>
      <c r="D7" s="72">
        <v>20</v>
      </c>
      <c r="E7" s="73">
        <v>20</v>
      </c>
      <c r="F7" s="74">
        <f t="shared" si="1"/>
        <v>400</v>
      </c>
      <c r="G7" s="74">
        <v>40</v>
      </c>
      <c r="H7" s="74">
        <f t="shared" si="2"/>
        <v>360</v>
      </c>
      <c r="I7" s="74" t="s">
        <v>28</v>
      </c>
      <c r="J7" s="75" t="s">
        <v>19</v>
      </c>
      <c r="K7" s="75"/>
      <c r="L7" s="75" t="s">
        <v>20</v>
      </c>
      <c r="M7" s="77" t="s">
        <v>29</v>
      </c>
      <c r="N7" s="79" t="s">
        <v>30</v>
      </c>
      <c r="O7" s="77" t="s">
        <v>31</v>
      </c>
      <c r="Q7" s="10">
        <v>5</v>
      </c>
      <c r="R7" s="9" t="s">
        <v>14</v>
      </c>
      <c r="S7" s="20">
        <v>8.3333333333333339</v>
      </c>
    </row>
    <row r="8" spans="1:19" x14ac:dyDescent="0.2">
      <c r="A8" s="69">
        <v>44571</v>
      </c>
      <c r="B8" s="70">
        <v>4</v>
      </c>
      <c r="C8" s="71" t="str">
        <f t="shared" si="0"/>
        <v>Chicken Momo</v>
      </c>
      <c r="D8" s="72">
        <v>118</v>
      </c>
      <c r="E8" s="73">
        <v>11</v>
      </c>
      <c r="F8" s="74">
        <f t="shared" si="1"/>
        <v>1298</v>
      </c>
      <c r="G8" s="74"/>
      <c r="H8" s="74">
        <f t="shared" si="2"/>
        <v>1298</v>
      </c>
      <c r="I8" s="74" t="s">
        <v>27</v>
      </c>
      <c r="J8" s="75" t="s">
        <v>19</v>
      </c>
      <c r="K8" s="75">
        <v>44625</v>
      </c>
      <c r="L8" s="75" t="s">
        <v>21</v>
      </c>
      <c r="M8" s="77" t="s">
        <v>17</v>
      </c>
      <c r="N8" s="78" t="s">
        <v>25</v>
      </c>
      <c r="O8" s="77" t="s">
        <v>18</v>
      </c>
      <c r="Q8" s="10">
        <v>6</v>
      </c>
      <c r="R8" s="9" t="s">
        <v>15</v>
      </c>
      <c r="S8" s="15">
        <v>28</v>
      </c>
    </row>
    <row r="9" spans="1:19" x14ac:dyDescent="0.2">
      <c r="A9" s="69">
        <v>44573</v>
      </c>
      <c r="B9" s="70">
        <v>4</v>
      </c>
      <c r="C9" s="71" t="str">
        <f t="shared" si="0"/>
        <v>Chicken Momo</v>
      </c>
      <c r="D9" s="72">
        <v>110</v>
      </c>
      <c r="E9" s="73">
        <v>11</v>
      </c>
      <c r="F9" s="74">
        <f t="shared" si="1"/>
        <v>1210</v>
      </c>
      <c r="G9" s="74"/>
      <c r="H9" s="74">
        <f t="shared" si="2"/>
        <v>1210</v>
      </c>
      <c r="I9" s="74" t="s">
        <v>27</v>
      </c>
      <c r="J9" s="75" t="s">
        <v>19</v>
      </c>
      <c r="K9" s="75">
        <v>44634</v>
      </c>
      <c r="L9" s="75" t="s">
        <v>21</v>
      </c>
      <c r="M9" s="77" t="s">
        <v>17</v>
      </c>
      <c r="N9" s="78" t="s">
        <v>25</v>
      </c>
      <c r="O9" s="77" t="s">
        <v>18</v>
      </c>
      <c r="Q9" s="10">
        <v>7</v>
      </c>
      <c r="R9" s="9" t="s">
        <v>16</v>
      </c>
      <c r="S9" s="15">
        <v>48</v>
      </c>
    </row>
    <row r="10" spans="1:19" x14ac:dyDescent="0.2">
      <c r="A10" s="69">
        <v>44574</v>
      </c>
      <c r="B10" s="70">
        <v>4</v>
      </c>
      <c r="C10" s="71" t="str">
        <f t="shared" si="0"/>
        <v>Chicken Momo</v>
      </c>
      <c r="D10" s="72">
        <v>113</v>
      </c>
      <c r="E10" s="73">
        <v>11</v>
      </c>
      <c r="F10" s="74">
        <f t="shared" si="1"/>
        <v>1243</v>
      </c>
      <c r="G10" s="74"/>
      <c r="H10" s="74">
        <f t="shared" si="2"/>
        <v>1243</v>
      </c>
      <c r="I10" s="74" t="s">
        <v>27</v>
      </c>
      <c r="J10" s="75" t="s">
        <v>19</v>
      </c>
      <c r="K10" s="75">
        <v>44643</v>
      </c>
      <c r="L10" s="75" t="s">
        <v>21</v>
      </c>
      <c r="M10" s="77" t="s">
        <v>17</v>
      </c>
      <c r="N10" s="78" t="s">
        <v>25</v>
      </c>
      <c r="O10" s="77" t="s">
        <v>18</v>
      </c>
      <c r="Q10" s="10">
        <v>8</v>
      </c>
      <c r="R10" s="9" t="s">
        <v>158</v>
      </c>
      <c r="S10" s="9"/>
    </row>
    <row r="11" spans="1:19" x14ac:dyDescent="0.2">
      <c r="A11" s="69">
        <v>44580</v>
      </c>
      <c r="B11" s="70">
        <v>4</v>
      </c>
      <c r="C11" s="71" t="str">
        <f t="shared" si="0"/>
        <v>Chicken Momo</v>
      </c>
      <c r="D11" s="72">
        <v>112</v>
      </c>
      <c r="E11" s="73">
        <v>11</v>
      </c>
      <c r="F11" s="74">
        <f t="shared" si="1"/>
        <v>1232</v>
      </c>
      <c r="G11" s="74"/>
      <c r="H11" s="74">
        <f t="shared" si="2"/>
        <v>1232</v>
      </c>
      <c r="I11" s="74" t="s">
        <v>27</v>
      </c>
      <c r="J11" s="75" t="s">
        <v>73</v>
      </c>
      <c r="K11" s="75">
        <v>44693</v>
      </c>
      <c r="L11" s="75" t="s">
        <v>21</v>
      </c>
      <c r="M11" s="77" t="s">
        <v>17</v>
      </c>
      <c r="N11" s="78" t="s">
        <v>25</v>
      </c>
      <c r="O11" s="77" t="s">
        <v>18</v>
      </c>
      <c r="Q11" s="10">
        <v>9</v>
      </c>
      <c r="R11" s="9" t="s">
        <v>163</v>
      </c>
      <c r="S11" s="9">
        <v>160</v>
      </c>
    </row>
    <row r="12" spans="1:19" x14ac:dyDescent="0.2">
      <c r="A12" s="69">
        <v>44580</v>
      </c>
      <c r="B12" s="70">
        <v>5</v>
      </c>
      <c r="C12" s="71" t="str">
        <f t="shared" si="0"/>
        <v>Kolar Chop</v>
      </c>
      <c r="D12" s="72">
        <v>36</v>
      </c>
      <c r="E12" s="73">
        <v>8.33</v>
      </c>
      <c r="F12" s="74">
        <f t="shared" si="1"/>
        <v>299.88</v>
      </c>
      <c r="G12" s="80"/>
      <c r="H12" s="74">
        <f t="shared" si="2"/>
        <v>299.88</v>
      </c>
      <c r="I12" s="74" t="s">
        <v>28</v>
      </c>
      <c r="J12" s="75" t="s">
        <v>38</v>
      </c>
      <c r="K12" s="75">
        <v>44582</v>
      </c>
      <c r="L12" s="184" t="s">
        <v>152</v>
      </c>
      <c r="M12" s="77" t="s">
        <v>33</v>
      </c>
      <c r="N12" s="79" t="s">
        <v>34</v>
      </c>
      <c r="O12" s="77" t="s">
        <v>35</v>
      </c>
      <c r="Q12" s="10">
        <v>10</v>
      </c>
      <c r="R12" s="9" t="s">
        <v>164</v>
      </c>
      <c r="S12" s="9">
        <v>100</v>
      </c>
    </row>
    <row r="13" spans="1:19" x14ac:dyDescent="0.2">
      <c r="A13" s="69">
        <v>44580</v>
      </c>
      <c r="B13" s="70">
        <v>4</v>
      </c>
      <c r="C13" s="71" t="str">
        <f t="shared" si="0"/>
        <v>Chicken Momo</v>
      </c>
      <c r="D13" s="72">
        <v>50</v>
      </c>
      <c r="E13" s="73">
        <v>20</v>
      </c>
      <c r="F13" s="74">
        <f t="shared" si="1"/>
        <v>1000</v>
      </c>
      <c r="G13" s="74"/>
      <c r="H13" s="74">
        <f t="shared" si="2"/>
        <v>1000</v>
      </c>
      <c r="I13" s="74" t="s">
        <v>28</v>
      </c>
      <c r="J13" s="75" t="s">
        <v>38</v>
      </c>
      <c r="K13" s="75">
        <v>44582</v>
      </c>
      <c r="L13" s="75" t="s">
        <v>20</v>
      </c>
      <c r="M13" s="77" t="s">
        <v>32</v>
      </c>
      <c r="N13" s="79" t="s">
        <v>37</v>
      </c>
      <c r="O13" s="77" t="s">
        <v>36</v>
      </c>
      <c r="Q13" s="10">
        <v>11</v>
      </c>
      <c r="R13" s="9"/>
      <c r="S13" s="9"/>
    </row>
    <row r="14" spans="1:19" x14ac:dyDescent="0.2">
      <c r="A14" s="69">
        <v>44591</v>
      </c>
      <c r="B14" s="70">
        <v>4</v>
      </c>
      <c r="C14" s="71" t="str">
        <f t="shared" si="0"/>
        <v>Chicken Momo</v>
      </c>
      <c r="D14" s="72">
        <v>112</v>
      </c>
      <c r="E14" s="73">
        <v>11</v>
      </c>
      <c r="F14" s="74">
        <f t="shared" si="1"/>
        <v>1232</v>
      </c>
      <c r="G14" s="74"/>
      <c r="H14" s="74">
        <f t="shared" si="2"/>
        <v>1232</v>
      </c>
      <c r="I14" s="74" t="s">
        <v>27</v>
      </c>
      <c r="J14" s="75" t="s">
        <v>73</v>
      </c>
      <c r="K14" s="75">
        <v>44698</v>
      </c>
      <c r="L14" s="75" t="s">
        <v>21</v>
      </c>
      <c r="M14" s="77" t="s">
        <v>17</v>
      </c>
      <c r="N14" s="78" t="s">
        <v>25</v>
      </c>
      <c r="O14" s="77" t="s">
        <v>18</v>
      </c>
    </row>
    <row r="15" spans="1:19" x14ac:dyDescent="0.2">
      <c r="A15" s="69">
        <v>44594</v>
      </c>
      <c r="B15" s="70">
        <v>5</v>
      </c>
      <c r="C15" s="71" t="str">
        <f t="shared" si="0"/>
        <v>Kolar Chop</v>
      </c>
      <c r="D15" s="72">
        <v>12</v>
      </c>
      <c r="E15" s="73">
        <v>8.33</v>
      </c>
      <c r="F15" s="74">
        <f t="shared" si="1"/>
        <v>99.960000000000008</v>
      </c>
      <c r="G15" s="74"/>
      <c r="H15" s="74">
        <f t="shared" si="2"/>
        <v>99.960000000000008</v>
      </c>
      <c r="I15" s="74" t="s">
        <v>28</v>
      </c>
      <c r="J15" s="75" t="s">
        <v>38</v>
      </c>
      <c r="K15" s="75"/>
      <c r="L15" s="75" t="s">
        <v>152</v>
      </c>
      <c r="M15" s="77" t="s">
        <v>44</v>
      </c>
      <c r="N15" s="79" t="s">
        <v>45</v>
      </c>
      <c r="O15" s="77" t="s">
        <v>46</v>
      </c>
    </row>
    <row r="16" spans="1:19" ht="15" x14ac:dyDescent="0.25">
      <c r="A16" s="69">
        <v>44597</v>
      </c>
      <c r="B16" s="70">
        <v>4</v>
      </c>
      <c r="C16" s="71" t="str">
        <f t="shared" si="0"/>
        <v>Chicken Momo</v>
      </c>
      <c r="D16" s="72">
        <v>50</v>
      </c>
      <c r="E16" s="73">
        <v>16</v>
      </c>
      <c r="F16" s="74">
        <f t="shared" si="1"/>
        <v>800</v>
      </c>
      <c r="G16" s="74"/>
      <c r="H16" s="74">
        <f t="shared" si="2"/>
        <v>800</v>
      </c>
      <c r="I16" s="74" t="s">
        <v>28</v>
      </c>
      <c r="J16" s="75" t="s">
        <v>19</v>
      </c>
      <c r="K16" s="75"/>
      <c r="L16" s="75" t="s">
        <v>139</v>
      </c>
      <c r="M16" s="77"/>
      <c r="N16" s="75"/>
      <c r="O16" s="77" t="s">
        <v>55</v>
      </c>
      <c r="Q16" s="3"/>
      <c r="R16"/>
    </row>
    <row r="17" spans="1:15" x14ac:dyDescent="0.2">
      <c r="A17" s="69">
        <v>44599</v>
      </c>
      <c r="B17" s="70">
        <v>4</v>
      </c>
      <c r="C17" s="71" t="str">
        <f t="shared" si="0"/>
        <v>Chicken Momo</v>
      </c>
      <c r="D17" s="72">
        <v>107</v>
      </c>
      <c r="E17" s="73">
        <v>11</v>
      </c>
      <c r="F17" s="74">
        <f t="shared" si="1"/>
        <v>1177</v>
      </c>
      <c r="G17" s="74"/>
      <c r="H17" s="74">
        <f t="shared" si="2"/>
        <v>1177</v>
      </c>
      <c r="I17" s="74" t="s">
        <v>27</v>
      </c>
      <c r="J17" s="75" t="s">
        <v>19</v>
      </c>
      <c r="K17" s="75">
        <v>44706</v>
      </c>
      <c r="L17" s="75" t="s">
        <v>21</v>
      </c>
      <c r="M17" s="77" t="s">
        <v>17</v>
      </c>
      <c r="N17" s="78" t="s">
        <v>25</v>
      </c>
      <c r="O17" s="77" t="s">
        <v>18</v>
      </c>
    </row>
    <row r="18" spans="1:15" x14ac:dyDescent="0.2">
      <c r="A18" s="69">
        <v>44600</v>
      </c>
      <c r="B18" s="70">
        <v>4</v>
      </c>
      <c r="C18" s="71" t="str">
        <f t="shared" si="0"/>
        <v>Chicken Momo</v>
      </c>
      <c r="D18" s="81">
        <v>55</v>
      </c>
      <c r="E18" s="73">
        <v>20</v>
      </c>
      <c r="F18" s="74">
        <f t="shared" si="1"/>
        <v>1100</v>
      </c>
      <c r="G18" s="74"/>
      <c r="H18" s="74">
        <f t="shared" si="2"/>
        <v>1100</v>
      </c>
      <c r="I18" s="74" t="s">
        <v>28</v>
      </c>
      <c r="J18" s="75" t="s">
        <v>38</v>
      </c>
      <c r="K18" s="75">
        <v>44602</v>
      </c>
      <c r="L18" s="75" t="s">
        <v>20</v>
      </c>
      <c r="M18" s="77" t="s">
        <v>32</v>
      </c>
      <c r="N18" s="79" t="s">
        <v>37</v>
      </c>
      <c r="O18" s="77" t="s">
        <v>36</v>
      </c>
    </row>
    <row r="19" spans="1:15" x14ac:dyDescent="0.2">
      <c r="A19" s="69">
        <v>44601</v>
      </c>
      <c r="B19" s="70">
        <v>4</v>
      </c>
      <c r="C19" s="71" t="str">
        <f t="shared" si="0"/>
        <v>Chicken Momo</v>
      </c>
      <c r="D19" s="81">
        <v>10</v>
      </c>
      <c r="E19" s="73">
        <v>20</v>
      </c>
      <c r="F19" s="74">
        <f t="shared" si="1"/>
        <v>200</v>
      </c>
      <c r="G19" s="74"/>
      <c r="H19" s="74">
        <f t="shared" si="2"/>
        <v>200</v>
      </c>
      <c r="I19" s="74" t="s">
        <v>28</v>
      </c>
      <c r="J19" s="75" t="s">
        <v>38</v>
      </c>
      <c r="K19" s="75">
        <v>44604</v>
      </c>
      <c r="L19" s="75" t="s">
        <v>152</v>
      </c>
      <c r="M19" s="77" t="s">
        <v>57</v>
      </c>
      <c r="N19" s="79" t="s">
        <v>58</v>
      </c>
      <c r="O19" s="77" t="s">
        <v>91</v>
      </c>
    </row>
    <row r="20" spans="1:15" x14ac:dyDescent="0.2">
      <c r="A20" s="69">
        <v>44601</v>
      </c>
      <c r="B20" s="70">
        <v>5</v>
      </c>
      <c r="C20" s="71" t="str">
        <f t="shared" si="0"/>
        <v>Kolar Chop</v>
      </c>
      <c r="D20" s="81">
        <v>12</v>
      </c>
      <c r="E20" s="73">
        <v>8.33</v>
      </c>
      <c r="F20" s="74">
        <f t="shared" si="1"/>
        <v>99.960000000000008</v>
      </c>
      <c r="G20" s="74"/>
      <c r="H20" s="74">
        <f t="shared" si="2"/>
        <v>99.960000000000008</v>
      </c>
      <c r="I20" s="74" t="s">
        <v>28</v>
      </c>
      <c r="J20" s="75" t="s">
        <v>38</v>
      </c>
      <c r="K20" s="75">
        <v>44604</v>
      </c>
      <c r="L20" s="75" t="s">
        <v>152</v>
      </c>
      <c r="M20" s="77" t="s">
        <v>57</v>
      </c>
      <c r="N20" s="79" t="s">
        <v>58</v>
      </c>
      <c r="O20" s="77" t="s">
        <v>91</v>
      </c>
    </row>
    <row r="21" spans="1:15" x14ac:dyDescent="0.2">
      <c r="A21" s="69">
        <v>44601</v>
      </c>
      <c r="B21" s="70">
        <v>7</v>
      </c>
      <c r="C21" s="71" t="str">
        <f t="shared" si="0"/>
        <v>Beef Shami Kabab</v>
      </c>
      <c r="D21" s="81">
        <v>10</v>
      </c>
      <c r="E21" s="73">
        <v>48</v>
      </c>
      <c r="F21" s="74">
        <f t="shared" si="1"/>
        <v>480</v>
      </c>
      <c r="G21" s="74"/>
      <c r="H21" s="74">
        <f t="shared" si="2"/>
        <v>480</v>
      </c>
      <c r="I21" s="74" t="s">
        <v>28</v>
      </c>
      <c r="J21" s="75" t="s">
        <v>38</v>
      </c>
      <c r="K21" s="75">
        <v>44604</v>
      </c>
      <c r="L21" s="75" t="s">
        <v>152</v>
      </c>
      <c r="M21" s="77" t="s">
        <v>57</v>
      </c>
      <c r="N21" s="79" t="s">
        <v>58</v>
      </c>
      <c r="O21" s="77" t="s">
        <v>91</v>
      </c>
    </row>
    <row r="22" spans="1:15" x14ac:dyDescent="0.2">
      <c r="A22" s="69">
        <v>44604</v>
      </c>
      <c r="B22" s="70">
        <v>2</v>
      </c>
      <c r="C22" s="71" t="str">
        <f t="shared" si="0"/>
        <v>Chicken Somucha</v>
      </c>
      <c r="D22" s="81">
        <v>20</v>
      </c>
      <c r="E22" s="73">
        <v>25</v>
      </c>
      <c r="F22" s="74">
        <f t="shared" si="1"/>
        <v>500</v>
      </c>
      <c r="G22" s="74">
        <v>100</v>
      </c>
      <c r="H22" s="74">
        <f t="shared" si="2"/>
        <v>400</v>
      </c>
      <c r="I22" s="74" t="s">
        <v>28</v>
      </c>
      <c r="J22" s="82" t="s">
        <v>19</v>
      </c>
      <c r="K22" s="75">
        <v>44604</v>
      </c>
      <c r="L22" s="75" t="s">
        <v>152</v>
      </c>
      <c r="M22" s="77" t="s">
        <v>59</v>
      </c>
      <c r="N22" s="75"/>
      <c r="O22" s="77"/>
    </row>
    <row r="23" spans="1:15" x14ac:dyDescent="0.2">
      <c r="A23" s="69">
        <v>44605</v>
      </c>
      <c r="B23" s="70">
        <v>4</v>
      </c>
      <c r="C23" s="71" t="str">
        <f t="shared" si="0"/>
        <v>Chicken Momo</v>
      </c>
      <c r="D23" s="81">
        <v>20</v>
      </c>
      <c r="E23" s="73">
        <v>20</v>
      </c>
      <c r="F23" s="74">
        <f t="shared" si="1"/>
        <v>400</v>
      </c>
      <c r="G23" s="74"/>
      <c r="H23" s="74">
        <f t="shared" si="2"/>
        <v>400</v>
      </c>
      <c r="I23" s="74" t="s">
        <v>28</v>
      </c>
      <c r="J23" s="82" t="s">
        <v>38</v>
      </c>
      <c r="K23" s="82">
        <v>44605</v>
      </c>
      <c r="L23" s="82" t="s">
        <v>20</v>
      </c>
      <c r="M23" s="77" t="s">
        <v>63</v>
      </c>
      <c r="N23" s="79" t="s">
        <v>64</v>
      </c>
      <c r="O23" s="77" t="s">
        <v>65</v>
      </c>
    </row>
    <row r="24" spans="1:15" x14ac:dyDescent="0.2">
      <c r="A24" s="69">
        <v>44607</v>
      </c>
      <c r="B24" s="70">
        <v>4</v>
      </c>
      <c r="C24" s="71" t="str">
        <f t="shared" si="0"/>
        <v>Chicken Momo</v>
      </c>
      <c r="D24" s="81">
        <v>40</v>
      </c>
      <c r="E24" s="73">
        <v>22</v>
      </c>
      <c r="F24" s="74">
        <f t="shared" si="1"/>
        <v>880</v>
      </c>
      <c r="G24" s="74"/>
      <c r="H24" s="74">
        <f t="shared" si="2"/>
        <v>880</v>
      </c>
      <c r="I24" s="74" t="s">
        <v>28</v>
      </c>
      <c r="J24" s="82" t="s">
        <v>19</v>
      </c>
      <c r="K24" s="82"/>
      <c r="L24" s="82" t="s">
        <v>139</v>
      </c>
      <c r="M24" s="77" t="s">
        <v>62</v>
      </c>
      <c r="N24" s="83" t="s">
        <v>61</v>
      </c>
      <c r="O24" s="77" t="s">
        <v>60</v>
      </c>
    </row>
    <row r="25" spans="1:15" x14ac:dyDescent="0.2">
      <c r="A25" s="69">
        <v>44609</v>
      </c>
      <c r="B25" s="70">
        <v>4</v>
      </c>
      <c r="C25" s="71" t="str">
        <f t="shared" si="0"/>
        <v>Chicken Momo</v>
      </c>
      <c r="D25" s="81">
        <v>111</v>
      </c>
      <c r="E25" s="73">
        <v>11</v>
      </c>
      <c r="F25" s="74">
        <f>D25*E25</f>
        <v>1221</v>
      </c>
      <c r="G25" s="74"/>
      <c r="H25" s="74">
        <f t="shared" si="2"/>
        <v>1221</v>
      </c>
      <c r="I25" s="74" t="s">
        <v>27</v>
      </c>
      <c r="J25" s="82" t="s">
        <v>19</v>
      </c>
      <c r="K25" s="82">
        <v>44727</v>
      </c>
      <c r="L25" s="82" t="s">
        <v>21</v>
      </c>
      <c r="M25" s="77" t="s">
        <v>17</v>
      </c>
      <c r="N25" s="78" t="s">
        <v>25</v>
      </c>
      <c r="O25" s="77" t="s">
        <v>18</v>
      </c>
    </row>
    <row r="26" spans="1:15" x14ac:dyDescent="0.2">
      <c r="A26" s="69">
        <v>44609</v>
      </c>
      <c r="B26" s="70">
        <v>5</v>
      </c>
      <c r="C26" s="71" t="str">
        <f t="shared" si="0"/>
        <v>Kolar Chop</v>
      </c>
      <c r="D26" s="81">
        <v>6</v>
      </c>
      <c r="E26" s="73">
        <v>5</v>
      </c>
      <c r="F26" s="74">
        <f t="shared" si="1"/>
        <v>30</v>
      </c>
      <c r="G26" s="74"/>
      <c r="H26" s="74">
        <f t="shared" si="2"/>
        <v>30</v>
      </c>
      <c r="I26" s="74" t="s">
        <v>28</v>
      </c>
      <c r="J26" s="82" t="s">
        <v>19</v>
      </c>
      <c r="K26" s="82"/>
      <c r="L26" s="82" t="s">
        <v>20</v>
      </c>
      <c r="M26" s="77" t="s">
        <v>20</v>
      </c>
      <c r="N26" s="75"/>
      <c r="O26" s="77"/>
    </row>
    <row r="27" spans="1:15" x14ac:dyDescent="0.2">
      <c r="A27" s="69">
        <v>44615</v>
      </c>
      <c r="B27" s="70">
        <v>4</v>
      </c>
      <c r="C27" s="71" t="str">
        <f t="shared" si="0"/>
        <v>Chicken Momo</v>
      </c>
      <c r="D27" s="81">
        <v>50</v>
      </c>
      <c r="E27" s="73">
        <v>20</v>
      </c>
      <c r="F27" s="74">
        <f t="shared" si="1"/>
        <v>1000</v>
      </c>
      <c r="G27" s="74"/>
      <c r="H27" s="74">
        <f t="shared" si="2"/>
        <v>1000</v>
      </c>
      <c r="I27" s="74" t="s">
        <v>28</v>
      </c>
      <c r="J27" s="82" t="s">
        <v>19</v>
      </c>
      <c r="K27" s="82"/>
      <c r="L27" s="82" t="s">
        <v>152</v>
      </c>
      <c r="M27" s="77" t="s">
        <v>70</v>
      </c>
      <c r="N27" s="79" t="s">
        <v>71</v>
      </c>
      <c r="O27" s="77" t="s">
        <v>72</v>
      </c>
    </row>
    <row r="28" spans="1:15" x14ac:dyDescent="0.2">
      <c r="A28" s="69">
        <v>44615</v>
      </c>
      <c r="B28" s="70">
        <v>2</v>
      </c>
      <c r="C28" s="71" t="str">
        <f t="shared" si="0"/>
        <v>Chicken Somucha</v>
      </c>
      <c r="D28" s="81">
        <v>10</v>
      </c>
      <c r="E28" s="73">
        <v>25</v>
      </c>
      <c r="F28" s="74">
        <f t="shared" si="1"/>
        <v>250</v>
      </c>
      <c r="G28" s="74"/>
      <c r="H28" s="74">
        <f t="shared" si="2"/>
        <v>250</v>
      </c>
      <c r="I28" s="74" t="s">
        <v>28</v>
      </c>
      <c r="J28" s="82" t="s">
        <v>38</v>
      </c>
      <c r="K28" s="82">
        <v>44615</v>
      </c>
      <c r="L28" s="82" t="s">
        <v>21</v>
      </c>
      <c r="M28" s="77" t="s">
        <v>67</v>
      </c>
      <c r="N28" s="83" t="s">
        <v>68</v>
      </c>
      <c r="O28" s="77" t="s">
        <v>69</v>
      </c>
    </row>
    <row r="29" spans="1:15" x14ac:dyDescent="0.2">
      <c r="A29" s="69">
        <v>44619</v>
      </c>
      <c r="B29" s="70">
        <v>4</v>
      </c>
      <c r="C29" s="71" t="str">
        <f t="shared" si="0"/>
        <v>Chicken Momo</v>
      </c>
      <c r="D29" s="81">
        <v>110</v>
      </c>
      <c r="E29" s="73">
        <v>11</v>
      </c>
      <c r="F29" s="74">
        <f t="shared" si="1"/>
        <v>1210</v>
      </c>
      <c r="G29" s="74"/>
      <c r="H29" s="74">
        <f t="shared" si="2"/>
        <v>1210</v>
      </c>
      <c r="I29" s="74" t="s">
        <v>27</v>
      </c>
      <c r="J29" s="182" t="s">
        <v>19</v>
      </c>
      <c r="K29" s="82"/>
      <c r="L29" s="82" t="s">
        <v>21</v>
      </c>
      <c r="M29" s="77" t="s">
        <v>17</v>
      </c>
      <c r="N29" s="78" t="s">
        <v>25</v>
      </c>
      <c r="O29" s="77" t="s">
        <v>18</v>
      </c>
    </row>
    <row r="30" spans="1:15" x14ac:dyDescent="0.2">
      <c r="A30" s="69">
        <v>44619</v>
      </c>
      <c r="B30" s="70">
        <v>5</v>
      </c>
      <c r="C30" s="71" t="str">
        <f t="shared" si="0"/>
        <v>Kolar Chop</v>
      </c>
      <c r="D30" s="81">
        <v>20</v>
      </c>
      <c r="E30" s="73">
        <v>8.33</v>
      </c>
      <c r="F30" s="74">
        <f t="shared" si="1"/>
        <v>166.6</v>
      </c>
      <c r="G30" s="74">
        <v>67</v>
      </c>
      <c r="H30" s="74">
        <f t="shared" si="2"/>
        <v>99.6</v>
      </c>
      <c r="I30" s="74" t="s">
        <v>28</v>
      </c>
      <c r="J30" s="82" t="s">
        <v>19</v>
      </c>
      <c r="K30" s="82"/>
      <c r="L30" s="82" t="s">
        <v>20</v>
      </c>
      <c r="M30" s="77" t="s">
        <v>20</v>
      </c>
      <c r="N30" s="82"/>
      <c r="O30" s="77"/>
    </row>
    <row r="31" spans="1:15" x14ac:dyDescent="0.2">
      <c r="A31" s="69">
        <v>44621</v>
      </c>
      <c r="B31" s="70">
        <v>5</v>
      </c>
      <c r="C31" s="71" t="str">
        <f t="shared" si="0"/>
        <v>Kolar Chop</v>
      </c>
      <c r="D31" s="81">
        <v>24</v>
      </c>
      <c r="E31" s="73">
        <v>8.33</v>
      </c>
      <c r="F31" s="74">
        <f t="shared" si="1"/>
        <v>199.92000000000002</v>
      </c>
      <c r="G31" s="74"/>
      <c r="H31" s="74">
        <f t="shared" si="2"/>
        <v>199.92000000000002</v>
      </c>
      <c r="I31" s="74" t="s">
        <v>28</v>
      </c>
      <c r="J31" s="82" t="s">
        <v>19</v>
      </c>
      <c r="K31" s="82"/>
      <c r="L31" s="82" t="s">
        <v>152</v>
      </c>
      <c r="M31" s="77" t="s">
        <v>44</v>
      </c>
      <c r="N31" s="79" t="s">
        <v>45</v>
      </c>
      <c r="O31" s="77" t="s">
        <v>46</v>
      </c>
    </row>
    <row r="32" spans="1:15" x14ac:dyDescent="0.2">
      <c r="A32" s="69">
        <v>44624</v>
      </c>
      <c r="B32" s="70">
        <v>4</v>
      </c>
      <c r="C32" s="71" t="str">
        <f t="shared" si="0"/>
        <v>Chicken Momo</v>
      </c>
      <c r="D32" s="81">
        <v>40</v>
      </c>
      <c r="E32" s="73">
        <v>20</v>
      </c>
      <c r="F32" s="74">
        <f t="shared" si="1"/>
        <v>800</v>
      </c>
      <c r="G32" s="74"/>
      <c r="H32" s="74">
        <f t="shared" si="2"/>
        <v>800</v>
      </c>
      <c r="I32" s="74" t="s">
        <v>28</v>
      </c>
      <c r="J32" s="82" t="s">
        <v>19</v>
      </c>
      <c r="K32" s="82"/>
      <c r="L32" s="82" t="s">
        <v>20</v>
      </c>
      <c r="M32" s="77" t="s">
        <v>32</v>
      </c>
      <c r="N32" s="79" t="s">
        <v>37</v>
      </c>
      <c r="O32" s="77" t="s">
        <v>36</v>
      </c>
    </row>
    <row r="33" spans="1:15" x14ac:dyDescent="0.2">
      <c r="A33" s="69">
        <v>44624</v>
      </c>
      <c r="B33" s="70">
        <v>2</v>
      </c>
      <c r="C33" s="71" t="str">
        <f t="shared" si="0"/>
        <v>Chicken Somucha</v>
      </c>
      <c r="D33" s="81">
        <v>6</v>
      </c>
      <c r="E33" s="73">
        <v>18</v>
      </c>
      <c r="F33" s="74">
        <f t="shared" si="1"/>
        <v>108</v>
      </c>
      <c r="G33" s="74"/>
      <c r="H33" s="74">
        <f t="shared" si="2"/>
        <v>108</v>
      </c>
      <c r="I33" s="74" t="s">
        <v>28</v>
      </c>
      <c r="J33" s="82" t="s">
        <v>19</v>
      </c>
      <c r="K33" s="82"/>
      <c r="L33" s="82" t="s">
        <v>20</v>
      </c>
      <c r="M33" s="77" t="s">
        <v>20</v>
      </c>
      <c r="N33" s="82"/>
      <c r="O33" s="77"/>
    </row>
    <row r="34" spans="1:15" x14ac:dyDescent="0.2">
      <c r="A34" s="69">
        <v>44625</v>
      </c>
      <c r="B34" s="70">
        <v>4</v>
      </c>
      <c r="C34" s="71" t="str">
        <f t="shared" si="0"/>
        <v>Chicken Momo</v>
      </c>
      <c r="D34" s="81">
        <v>227</v>
      </c>
      <c r="E34" s="73">
        <v>11</v>
      </c>
      <c r="F34" s="74">
        <f t="shared" si="1"/>
        <v>2497</v>
      </c>
      <c r="G34" s="74"/>
      <c r="H34" s="74">
        <f t="shared" si="2"/>
        <v>2497</v>
      </c>
      <c r="I34" s="74" t="s">
        <v>27</v>
      </c>
      <c r="J34" s="182" t="s">
        <v>19</v>
      </c>
      <c r="K34" s="82"/>
      <c r="L34" s="82" t="s">
        <v>21</v>
      </c>
      <c r="M34" s="77" t="s">
        <v>17</v>
      </c>
      <c r="N34" s="78" t="s">
        <v>25</v>
      </c>
      <c r="O34" s="77" t="s">
        <v>18</v>
      </c>
    </row>
    <row r="35" spans="1:15" x14ac:dyDescent="0.2">
      <c r="A35" s="69">
        <v>44634</v>
      </c>
      <c r="B35" s="70">
        <v>4</v>
      </c>
      <c r="C35" s="71" t="str">
        <f t="shared" si="0"/>
        <v>Chicken Momo</v>
      </c>
      <c r="D35" s="81">
        <v>168</v>
      </c>
      <c r="E35" s="73">
        <v>11</v>
      </c>
      <c r="F35" s="74">
        <f t="shared" si="1"/>
        <v>1848</v>
      </c>
      <c r="G35" s="74"/>
      <c r="H35" s="74">
        <f t="shared" si="2"/>
        <v>1848</v>
      </c>
      <c r="I35" s="74" t="s">
        <v>27</v>
      </c>
      <c r="J35" s="182" t="s">
        <v>19</v>
      </c>
      <c r="K35" s="82"/>
      <c r="L35" s="82" t="s">
        <v>21</v>
      </c>
      <c r="M35" s="77" t="s">
        <v>17</v>
      </c>
      <c r="N35" s="78" t="s">
        <v>25</v>
      </c>
      <c r="O35" s="77" t="s">
        <v>18</v>
      </c>
    </row>
    <row r="36" spans="1:15" x14ac:dyDescent="0.2">
      <c r="A36" s="69">
        <v>44636</v>
      </c>
      <c r="B36" s="70">
        <v>4</v>
      </c>
      <c r="C36" s="71" t="str">
        <f t="shared" si="0"/>
        <v>Chicken Momo</v>
      </c>
      <c r="D36" s="81">
        <v>100</v>
      </c>
      <c r="E36" s="73">
        <v>12</v>
      </c>
      <c r="F36" s="74">
        <f t="shared" si="1"/>
        <v>1200</v>
      </c>
      <c r="G36" s="74"/>
      <c r="H36" s="74">
        <f t="shared" si="2"/>
        <v>1200</v>
      </c>
      <c r="I36" s="74" t="s">
        <v>28</v>
      </c>
      <c r="J36" s="82" t="s">
        <v>19</v>
      </c>
      <c r="K36" s="82"/>
      <c r="L36" s="82" t="s">
        <v>152</v>
      </c>
      <c r="M36" s="77" t="s">
        <v>75</v>
      </c>
      <c r="N36" s="83" t="s">
        <v>76</v>
      </c>
      <c r="O36" s="77" t="s">
        <v>77</v>
      </c>
    </row>
    <row r="37" spans="1:15" x14ac:dyDescent="0.2">
      <c r="A37" s="69">
        <v>44643</v>
      </c>
      <c r="B37" s="70">
        <v>4</v>
      </c>
      <c r="C37" s="71" t="str">
        <f t="shared" si="0"/>
        <v>Chicken Momo</v>
      </c>
      <c r="D37" s="81">
        <v>40</v>
      </c>
      <c r="E37" s="73">
        <v>20</v>
      </c>
      <c r="F37" s="74">
        <f t="shared" si="1"/>
        <v>800</v>
      </c>
      <c r="G37" s="74"/>
      <c r="H37" s="74">
        <f t="shared" si="2"/>
        <v>800</v>
      </c>
      <c r="I37" s="74" t="s">
        <v>28</v>
      </c>
      <c r="J37" s="82" t="s">
        <v>19</v>
      </c>
      <c r="K37" s="82">
        <v>44644</v>
      </c>
      <c r="L37" s="82" t="s">
        <v>152</v>
      </c>
      <c r="M37" s="77" t="s">
        <v>57</v>
      </c>
      <c r="N37" s="79" t="s">
        <v>58</v>
      </c>
      <c r="O37" s="77" t="s">
        <v>91</v>
      </c>
    </row>
    <row r="38" spans="1:15" x14ac:dyDescent="0.2">
      <c r="A38" s="69">
        <v>44643</v>
      </c>
      <c r="B38" s="70">
        <v>4</v>
      </c>
      <c r="C38" s="71" t="str">
        <f t="shared" si="0"/>
        <v>Chicken Momo</v>
      </c>
      <c r="D38" s="81">
        <v>280</v>
      </c>
      <c r="E38" s="84">
        <v>11</v>
      </c>
      <c r="F38" s="74">
        <f t="shared" si="1"/>
        <v>3080</v>
      </c>
      <c r="G38" s="74"/>
      <c r="H38" s="74">
        <f t="shared" si="2"/>
        <v>3080</v>
      </c>
      <c r="I38" s="74" t="s">
        <v>27</v>
      </c>
      <c r="J38" s="182" t="s">
        <v>19</v>
      </c>
      <c r="K38" s="82"/>
      <c r="L38" s="82" t="s">
        <v>21</v>
      </c>
      <c r="M38" s="77" t="s">
        <v>17</v>
      </c>
      <c r="N38" s="78" t="s">
        <v>25</v>
      </c>
      <c r="O38" s="77" t="s">
        <v>18</v>
      </c>
    </row>
    <row r="39" spans="1:15" x14ac:dyDescent="0.2">
      <c r="A39" s="69">
        <v>44651</v>
      </c>
      <c r="B39" s="70">
        <v>1</v>
      </c>
      <c r="C39" s="71" t="str">
        <f t="shared" si="0"/>
        <v xml:space="preserve">Porota </v>
      </c>
      <c r="D39" s="81">
        <v>2</v>
      </c>
      <c r="E39" s="84">
        <v>6</v>
      </c>
      <c r="F39" s="74">
        <f t="shared" si="1"/>
        <v>12</v>
      </c>
      <c r="G39" s="74"/>
      <c r="H39" s="74">
        <f t="shared" si="2"/>
        <v>12</v>
      </c>
      <c r="I39" s="74" t="s">
        <v>28</v>
      </c>
      <c r="J39" s="82" t="s">
        <v>19</v>
      </c>
      <c r="K39" s="82"/>
      <c r="L39" s="82" t="s">
        <v>79</v>
      </c>
      <c r="M39" s="77" t="s">
        <v>79</v>
      </c>
      <c r="N39" s="82"/>
      <c r="O39" s="77"/>
    </row>
    <row r="40" spans="1:15" x14ac:dyDescent="0.2">
      <c r="A40" s="69">
        <v>44652</v>
      </c>
      <c r="B40" s="70">
        <v>1</v>
      </c>
      <c r="C40" s="71" t="str">
        <f t="shared" si="0"/>
        <v xml:space="preserve">Porota </v>
      </c>
      <c r="D40" s="81">
        <v>39</v>
      </c>
      <c r="E40" s="84">
        <v>12</v>
      </c>
      <c r="F40" s="74">
        <f t="shared" si="1"/>
        <v>468</v>
      </c>
      <c r="G40" s="74"/>
      <c r="H40" s="74">
        <f t="shared" si="2"/>
        <v>468</v>
      </c>
      <c r="I40" s="74" t="s">
        <v>28</v>
      </c>
      <c r="J40" s="82" t="s">
        <v>73</v>
      </c>
      <c r="K40" s="85">
        <v>44699</v>
      </c>
      <c r="L40" s="85" t="s">
        <v>21</v>
      </c>
      <c r="M40" s="77" t="s">
        <v>21</v>
      </c>
      <c r="N40" s="82"/>
      <c r="O40" s="77" t="s">
        <v>80</v>
      </c>
    </row>
    <row r="41" spans="1:15" x14ac:dyDescent="0.2">
      <c r="A41" s="69">
        <v>44653</v>
      </c>
      <c r="B41" s="70">
        <v>4</v>
      </c>
      <c r="C41" s="71" t="str">
        <f t="shared" si="0"/>
        <v>Chicken Momo</v>
      </c>
      <c r="D41" s="81">
        <v>20</v>
      </c>
      <c r="E41" s="84">
        <v>20</v>
      </c>
      <c r="F41" s="74">
        <f t="shared" si="1"/>
        <v>400</v>
      </c>
      <c r="G41" s="74"/>
      <c r="H41" s="74">
        <f t="shared" si="2"/>
        <v>400</v>
      </c>
      <c r="I41" s="74" t="s">
        <v>28</v>
      </c>
      <c r="J41" s="82" t="s">
        <v>73</v>
      </c>
      <c r="K41" s="82"/>
      <c r="L41" s="82" t="s">
        <v>79</v>
      </c>
      <c r="M41" s="77" t="s">
        <v>81</v>
      </c>
      <c r="N41" s="83" t="s">
        <v>100</v>
      </c>
      <c r="O41" s="77" t="s">
        <v>101</v>
      </c>
    </row>
    <row r="42" spans="1:15" x14ac:dyDescent="0.2">
      <c r="A42" s="69">
        <v>44653</v>
      </c>
      <c r="B42" s="70">
        <v>5</v>
      </c>
      <c r="C42" s="71" t="str">
        <f t="shared" si="0"/>
        <v>Kolar Chop</v>
      </c>
      <c r="D42" s="81">
        <v>12</v>
      </c>
      <c r="E42" s="84">
        <v>5</v>
      </c>
      <c r="F42" s="74">
        <f t="shared" si="1"/>
        <v>60</v>
      </c>
      <c r="G42" s="74"/>
      <c r="H42" s="74">
        <f t="shared" si="2"/>
        <v>60</v>
      </c>
      <c r="I42" s="74" t="s">
        <v>28</v>
      </c>
      <c r="J42" s="82" t="s">
        <v>73</v>
      </c>
      <c r="K42" s="82"/>
      <c r="L42" s="82" t="s">
        <v>79</v>
      </c>
      <c r="M42" s="77" t="s">
        <v>79</v>
      </c>
      <c r="N42" s="82"/>
      <c r="O42" s="77"/>
    </row>
    <row r="43" spans="1:15" x14ac:dyDescent="0.2">
      <c r="A43" s="69">
        <v>44663</v>
      </c>
      <c r="B43" s="70">
        <v>4</v>
      </c>
      <c r="C43" s="71" t="str">
        <f t="shared" si="0"/>
        <v>Chicken Momo</v>
      </c>
      <c r="D43" s="81">
        <v>20</v>
      </c>
      <c r="E43" s="84">
        <v>20</v>
      </c>
      <c r="F43" s="74">
        <f t="shared" si="1"/>
        <v>400</v>
      </c>
      <c r="G43" s="74"/>
      <c r="H43" s="74">
        <f t="shared" si="2"/>
        <v>400</v>
      </c>
      <c r="I43" s="74" t="s">
        <v>28</v>
      </c>
      <c r="J43" s="82" t="s">
        <v>73</v>
      </c>
      <c r="K43" s="82"/>
      <c r="L43" s="182" t="s">
        <v>152</v>
      </c>
      <c r="M43" s="77" t="s">
        <v>82</v>
      </c>
      <c r="N43" s="83" t="s">
        <v>84</v>
      </c>
      <c r="O43" s="82" t="s">
        <v>83</v>
      </c>
    </row>
    <row r="44" spans="1:15" x14ac:dyDescent="0.2">
      <c r="A44" s="69">
        <v>44669</v>
      </c>
      <c r="B44" s="70">
        <v>7</v>
      </c>
      <c r="C44" s="71" t="str">
        <f t="shared" si="0"/>
        <v>Beef Shami Kabab</v>
      </c>
      <c r="D44" s="81">
        <v>100</v>
      </c>
      <c r="E44" s="84">
        <v>48</v>
      </c>
      <c r="F44" s="74">
        <f t="shared" si="1"/>
        <v>4800</v>
      </c>
      <c r="G44" s="74"/>
      <c r="H44" s="74">
        <f t="shared" si="2"/>
        <v>4800</v>
      </c>
      <c r="I44" s="74" t="s">
        <v>28</v>
      </c>
      <c r="J44" s="82" t="s">
        <v>19</v>
      </c>
      <c r="K44" s="82"/>
      <c r="L44" s="82" t="s">
        <v>20</v>
      </c>
      <c r="M44" s="77" t="s">
        <v>123</v>
      </c>
      <c r="N44" s="83" t="s">
        <v>124</v>
      </c>
      <c r="O44" s="77" t="s">
        <v>125</v>
      </c>
    </row>
    <row r="45" spans="1:15" x14ac:dyDescent="0.2">
      <c r="A45" s="86">
        <v>44693</v>
      </c>
      <c r="B45" s="81">
        <v>4</v>
      </c>
      <c r="C45" s="71" t="str">
        <f t="shared" si="0"/>
        <v>Chicken Momo</v>
      </c>
      <c r="D45" s="81">
        <v>103</v>
      </c>
      <c r="E45" s="84">
        <v>11</v>
      </c>
      <c r="F45" s="74">
        <f t="shared" si="1"/>
        <v>1133</v>
      </c>
      <c r="G45" s="87"/>
      <c r="H45" s="74">
        <f t="shared" si="2"/>
        <v>1133</v>
      </c>
      <c r="I45" s="74" t="s">
        <v>27</v>
      </c>
      <c r="J45" s="182" t="s">
        <v>19</v>
      </c>
      <c r="K45" s="82"/>
      <c r="L45" s="82" t="s">
        <v>21</v>
      </c>
      <c r="M45" s="77" t="s">
        <v>17</v>
      </c>
      <c r="N45" s="78" t="s">
        <v>25</v>
      </c>
      <c r="O45" s="77" t="s">
        <v>18</v>
      </c>
    </row>
    <row r="46" spans="1:15" x14ac:dyDescent="0.2">
      <c r="A46" s="86">
        <v>44698</v>
      </c>
      <c r="B46" s="88">
        <v>4</v>
      </c>
      <c r="C46" s="71" t="str">
        <f t="shared" si="0"/>
        <v>Chicken Momo</v>
      </c>
      <c r="D46" s="81">
        <v>58</v>
      </c>
      <c r="E46" s="84">
        <v>11</v>
      </c>
      <c r="F46" s="74">
        <f t="shared" si="1"/>
        <v>638</v>
      </c>
      <c r="G46" s="87"/>
      <c r="H46" s="74">
        <f t="shared" si="2"/>
        <v>638</v>
      </c>
      <c r="I46" s="74" t="s">
        <v>27</v>
      </c>
      <c r="J46" s="182" t="s">
        <v>19</v>
      </c>
      <c r="K46" s="82"/>
      <c r="L46" s="82" t="s">
        <v>21</v>
      </c>
      <c r="M46" s="77" t="s">
        <v>17</v>
      </c>
      <c r="N46" s="78" t="s">
        <v>25</v>
      </c>
      <c r="O46" s="77" t="s">
        <v>18</v>
      </c>
    </row>
    <row r="47" spans="1:15" x14ac:dyDescent="0.2">
      <c r="A47" s="86">
        <v>44699</v>
      </c>
      <c r="B47" s="88">
        <v>4</v>
      </c>
      <c r="C47" s="71" t="str">
        <f t="shared" si="0"/>
        <v>Chicken Momo</v>
      </c>
      <c r="D47" s="81">
        <v>110</v>
      </c>
      <c r="E47" s="84">
        <v>11</v>
      </c>
      <c r="F47" s="74">
        <f t="shared" si="1"/>
        <v>1210</v>
      </c>
      <c r="G47" s="87"/>
      <c r="H47" s="74">
        <f t="shared" si="2"/>
        <v>1210</v>
      </c>
      <c r="I47" s="74" t="s">
        <v>27</v>
      </c>
      <c r="J47" s="182" t="s">
        <v>19</v>
      </c>
      <c r="K47" s="82"/>
      <c r="L47" s="82" t="s">
        <v>21</v>
      </c>
      <c r="M47" s="77" t="s">
        <v>17</v>
      </c>
      <c r="N47" s="78" t="s">
        <v>25</v>
      </c>
      <c r="O47" s="77" t="s">
        <v>18</v>
      </c>
    </row>
    <row r="48" spans="1:15" x14ac:dyDescent="0.2">
      <c r="A48" s="86">
        <v>44701</v>
      </c>
      <c r="B48" s="88">
        <v>1</v>
      </c>
      <c r="C48" s="71" t="str">
        <f t="shared" si="0"/>
        <v xml:space="preserve">Porota </v>
      </c>
      <c r="D48" s="81">
        <v>42</v>
      </c>
      <c r="E48" s="84">
        <v>12</v>
      </c>
      <c r="F48" s="74">
        <f t="shared" si="1"/>
        <v>504</v>
      </c>
      <c r="G48" s="87">
        <v>4</v>
      </c>
      <c r="H48" s="74">
        <f t="shared" si="2"/>
        <v>500</v>
      </c>
      <c r="I48" s="74" t="s">
        <v>28</v>
      </c>
      <c r="J48" s="82" t="s">
        <v>19</v>
      </c>
      <c r="K48" s="82">
        <v>44705</v>
      </c>
      <c r="L48" s="82" t="s">
        <v>21</v>
      </c>
      <c r="M48" s="77" t="s">
        <v>21</v>
      </c>
      <c r="N48" s="77"/>
      <c r="O48" s="77" t="s">
        <v>80</v>
      </c>
    </row>
    <row r="49" spans="1:15" x14ac:dyDescent="0.2">
      <c r="A49" s="86">
        <v>44704</v>
      </c>
      <c r="B49" s="88">
        <v>4</v>
      </c>
      <c r="C49" s="71" t="str">
        <f t="shared" si="0"/>
        <v>Chicken Momo</v>
      </c>
      <c r="D49" s="81">
        <v>50</v>
      </c>
      <c r="E49" s="84">
        <v>20</v>
      </c>
      <c r="F49" s="74">
        <f t="shared" si="1"/>
        <v>1000</v>
      </c>
      <c r="G49" s="87"/>
      <c r="H49" s="74">
        <f t="shared" si="2"/>
        <v>1000</v>
      </c>
      <c r="I49" s="74" t="s">
        <v>28</v>
      </c>
      <c r="J49" s="82" t="s">
        <v>38</v>
      </c>
      <c r="K49" s="82">
        <v>44705</v>
      </c>
      <c r="L49" s="82" t="s">
        <v>20</v>
      </c>
      <c r="M49" s="77" t="s">
        <v>32</v>
      </c>
      <c r="N49" s="79" t="s">
        <v>37</v>
      </c>
      <c r="O49" s="77" t="s">
        <v>36</v>
      </c>
    </row>
    <row r="50" spans="1:15" x14ac:dyDescent="0.2">
      <c r="A50" s="86">
        <v>44706</v>
      </c>
      <c r="B50" s="88">
        <v>4</v>
      </c>
      <c r="C50" s="71" t="str">
        <f t="shared" si="0"/>
        <v>Chicken Momo</v>
      </c>
      <c r="D50" s="81">
        <v>95</v>
      </c>
      <c r="E50" s="84">
        <v>11</v>
      </c>
      <c r="F50" s="74">
        <f t="shared" si="1"/>
        <v>1045</v>
      </c>
      <c r="G50" s="87"/>
      <c r="H50" s="74">
        <f t="shared" si="2"/>
        <v>1045</v>
      </c>
      <c r="I50" s="74" t="s">
        <v>27</v>
      </c>
      <c r="J50" s="182" t="s">
        <v>19</v>
      </c>
      <c r="K50" s="82"/>
      <c r="L50" s="82" t="s">
        <v>21</v>
      </c>
      <c r="M50" s="77" t="s">
        <v>17</v>
      </c>
      <c r="N50" s="78" t="s">
        <v>25</v>
      </c>
      <c r="O50" s="77" t="s">
        <v>18</v>
      </c>
    </row>
    <row r="51" spans="1:15" x14ac:dyDescent="0.2">
      <c r="A51" s="86">
        <v>44711</v>
      </c>
      <c r="B51" s="88">
        <v>4</v>
      </c>
      <c r="C51" s="71" t="str">
        <f t="shared" si="0"/>
        <v>Chicken Momo</v>
      </c>
      <c r="D51" s="81">
        <v>62</v>
      </c>
      <c r="E51" s="84">
        <v>11</v>
      </c>
      <c r="F51" s="74">
        <f t="shared" si="1"/>
        <v>682</v>
      </c>
      <c r="G51" s="87"/>
      <c r="H51" s="74">
        <f t="shared" si="2"/>
        <v>682</v>
      </c>
      <c r="I51" s="74" t="s">
        <v>27</v>
      </c>
      <c r="J51" s="182" t="s">
        <v>19</v>
      </c>
      <c r="K51" s="82"/>
      <c r="L51" s="82" t="s">
        <v>21</v>
      </c>
      <c r="M51" s="77" t="s">
        <v>17</v>
      </c>
      <c r="N51" s="78" t="s">
        <v>25</v>
      </c>
      <c r="O51" s="77" t="s">
        <v>18</v>
      </c>
    </row>
    <row r="52" spans="1:15" x14ac:dyDescent="0.2">
      <c r="A52" s="86">
        <v>44711</v>
      </c>
      <c r="B52" s="88">
        <v>4</v>
      </c>
      <c r="C52" s="71" t="str">
        <f t="shared" si="0"/>
        <v>Chicken Momo</v>
      </c>
      <c r="D52" s="81">
        <v>50</v>
      </c>
      <c r="E52" s="84">
        <v>12</v>
      </c>
      <c r="F52" s="74">
        <f t="shared" si="1"/>
        <v>600</v>
      </c>
      <c r="G52" s="87"/>
      <c r="H52" s="74">
        <f t="shared" si="2"/>
        <v>600</v>
      </c>
      <c r="I52" s="74" t="s">
        <v>28</v>
      </c>
      <c r="J52" s="82" t="s">
        <v>19</v>
      </c>
      <c r="K52" s="82"/>
      <c r="L52" s="82" t="s">
        <v>20</v>
      </c>
      <c r="M52" s="123" t="s">
        <v>127</v>
      </c>
      <c r="N52" s="125" t="s">
        <v>128</v>
      </c>
      <c r="O52" s="124" t="s">
        <v>122</v>
      </c>
    </row>
    <row r="53" spans="1:15" x14ac:dyDescent="0.2">
      <c r="A53" s="86">
        <v>44711</v>
      </c>
      <c r="B53" s="88">
        <v>2</v>
      </c>
      <c r="C53" s="71" t="str">
        <f t="shared" si="0"/>
        <v>Chicken Somucha</v>
      </c>
      <c r="D53" s="81">
        <v>30</v>
      </c>
      <c r="E53" s="84">
        <v>20</v>
      </c>
      <c r="F53" s="74">
        <f t="shared" si="1"/>
        <v>600</v>
      </c>
      <c r="G53" s="87"/>
      <c r="H53" s="74">
        <f t="shared" si="2"/>
        <v>600</v>
      </c>
      <c r="I53" s="74" t="s">
        <v>28</v>
      </c>
      <c r="J53" s="82" t="s">
        <v>19</v>
      </c>
      <c r="K53" s="82"/>
      <c r="L53" s="82" t="s">
        <v>20</v>
      </c>
      <c r="M53" s="123" t="s">
        <v>127</v>
      </c>
      <c r="N53" s="125" t="s">
        <v>128</v>
      </c>
      <c r="O53" s="124" t="s">
        <v>122</v>
      </c>
    </row>
    <row r="54" spans="1:15" x14ac:dyDescent="0.2">
      <c r="A54" s="86">
        <v>44711</v>
      </c>
      <c r="B54" s="89">
        <v>7</v>
      </c>
      <c r="C54" s="90" t="str">
        <f>VLOOKUP(B54,$Q$3:$R$13,2,0)</f>
        <v>Beef Shami Kabab</v>
      </c>
      <c r="D54" s="91">
        <v>30</v>
      </c>
      <c r="E54" s="92">
        <v>48</v>
      </c>
      <c r="F54" s="93">
        <f>D54*E54</f>
        <v>1440</v>
      </c>
      <c r="G54" s="94">
        <v>40</v>
      </c>
      <c r="H54" s="93">
        <f>F54-G54</f>
        <v>1400</v>
      </c>
      <c r="I54" s="93" t="s">
        <v>28</v>
      </c>
      <c r="J54" s="95" t="s">
        <v>73</v>
      </c>
      <c r="K54" s="95">
        <v>44711</v>
      </c>
      <c r="L54" s="233" t="s">
        <v>192</v>
      </c>
      <c r="M54" s="96" t="s">
        <v>88</v>
      </c>
      <c r="N54" s="97" t="s">
        <v>90</v>
      </c>
      <c r="O54" s="96" t="s">
        <v>89</v>
      </c>
    </row>
    <row r="55" spans="1:15" x14ac:dyDescent="0.2">
      <c r="A55" s="86">
        <v>44713</v>
      </c>
      <c r="B55" s="88">
        <v>2</v>
      </c>
      <c r="C55" s="71" t="str">
        <f t="shared" si="0"/>
        <v>Chicken Somucha</v>
      </c>
      <c r="D55" s="81">
        <v>10</v>
      </c>
      <c r="E55" s="84">
        <v>20</v>
      </c>
      <c r="F55" s="74">
        <f t="shared" si="1"/>
        <v>200</v>
      </c>
      <c r="G55" s="87"/>
      <c r="H55" s="74">
        <f t="shared" si="2"/>
        <v>200</v>
      </c>
      <c r="I55" s="74" t="s">
        <v>28</v>
      </c>
      <c r="J55" s="82" t="s">
        <v>19</v>
      </c>
      <c r="K55" s="82"/>
      <c r="L55" s="82" t="s">
        <v>20</v>
      </c>
      <c r="M55" s="123" t="s">
        <v>127</v>
      </c>
      <c r="N55" s="125" t="s">
        <v>128</v>
      </c>
      <c r="O55" s="124" t="s">
        <v>122</v>
      </c>
    </row>
    <row r="56" spans="1:15" x14ac:dyDescent="0.2">
      <c r="A56" s="86">
        <v>44713</v>
      </c>
      <c r="B56" s="88">
        <v>4</v>
      </c>
      <c r="C56" s="71" t="str">
        <f t="shared" si="0"/>
        <v>Chicken Momo</v>
      </c>
      <c r="D56" s="81">
        <v>10</v>
      </c>
      <c r="E56" s="84">
        <v>12</v>
      </c>
      <c r="F56" s="74">
        <f t="shared" si="1"/>
        <v>120</v>
      </c>
      <c r="G56" s="87"/>
      <c r="H56" s="74">
        <f t="shared" si="2"/>
        <v>120</v>
      </c>
      <c r="I56" s="74" t="s">
        <v>28</v>
      </c>
      <c r="J56" s="82" t="s">
        <v>19</v>
      </c>
      <c r="K56" s="82"/>
      <c r="L56" s="82" t="s">
        <v>20</v>
      </c>
      <c r="M56" s="123" t="s">
        <v>127</v>
      </c>
      <c r="N56" s="125" t="s">
        <v>128</v>
      </c>
      <c r="O56" s="124" t="s">
        <v>122</v>
      </c>
    </row>
    <row r="57" spans="1:15" x14ac:dyDescent="0.2">
      <c r="A57" s="86">
        <v>44719</v>
      </c>
      <c r="B57" s="88">
        <v>7</v>
      </c>
      <c r="C57" s="71" t="str">
        <f t="shared" si="0"/>
        <v>Beef Shami Kabab</v>
      </c>
      <c r="D57" s="81">
        <v>50</v>
      </c>
      <c r="E57" s="84">
        <v>42</v>
      </c>
      <c r="F57" s="74">
        <f t="shared" si="1"/>
        <v>2100</v>
      </c>
      <c r="G57" s="87"/>
      <c r="H57" s="74">
        <f t="shared" si="2"/>
        <v>2100</v>
      </c>
      <c r="I57" s="74" t="s">
        <v>28</v>
      </c>
      <c r="J57" s="82" t="s">
        <v>19</v>
      </c>
      <c r="K57" s="82"/>
      <c r="L57" s="82" t="s">
        <v>20</v>
      </c>
      <c r="M57" s="123" t="s">
        <v>127</v>
      </c>
      <c r="N57" s="125" t="s">
        <v>128</v>
      </c>
      <c r="O57" s="124" t="s">
        <v>122</v>
      </c>
    </row>
    <row r="58" spans="1:15" x14ac:dyDescent="0.2">
      <c r="A58" s="86">
        <v>44724</v>
      </c>
      <c r="B58" s="88">
        <v>7</v>
      </c>
      <c r="C58" s="71" t="str">
        <f t="shared" si="0"/>
        <v>Beef Shami Kabab</v>
      </c>
      <c r="D58" s="81">
        <v>100</v>
      </c>
      <c r="E58" s="84">
        <v>48</v>
      </c>
      <c r="F58" s="74">
        <f t="shared" si="1"/>
        <v>4800</v>
      </c>
      <c r="G58" s="87"/>
      <c r="H58" s="74">
        <f t="shared" si="2"/>
        <v>4800</v>
      </c>
      <c r="I58" s="74" t="s">
        <v>28</v>
      </c>
      <c r="J58" s="82" t="s">
        <v>19</v>
      </c>
      <c r="K58" s="82"/>
      <c r="L58" s="82" t="s">
        <v>20</v>
      </c>
      <c r="M58" s="77" t="s">
        <v>123</v>
      </c>
      <c r="N58" s="83" t="s">
        <v>124</v>
      </c>
      <c r="O58" s="77" t="s">
        <v>125</v>
      </c>
    </row>
    <row r="59" spans="1:15" x14ac:dyDescent="0.2">
      <c r="A59" s="86">
        <v>44726</v>
      </c>
      <c r="B59" s="88">
        <v>1</v>
      </c>
      <c r="C59" s="71" t="str">
        <f t="shared" si="0"/>
        <v xml:space="preserve">Porota </v>
      </c>
      <c r="D59" s="81">
        <v>20</v>
      </c>
      <c r="E59" s="84">
        <v>12</v>
      </c>
      <c r="F59" s="74">
        <f t="shared" si="1"/>
        <v>240</v>
      </c>
      <c r="G59" s="87"/>
      <c r="H59" s="74">
        <f t="shared" si="2"/>
        <v>240</v>
      </c>
      <c r="I59" s="74" t="s">
        <v>28</v>
      </c>
      <c r="J59" s="82" t="s">
        <v>73</v>
      </c>
      <c r="K59" s="82">
        <v>44726</v>
      </c>
      <c r="L59" s="82" t="s">
        <v>152</v>
      </c>
      <c r="M59" s="77" t="s">
        <v>57</v>
      </c>
      <c r="N59" s="79" t="s">
        <v>58</v>
      </c>
      <c r="O59" s="77" t="s">
        <v>91</v>
      </c>
    </row>
    <row r="60" spans="1:15" x14ac:dyDescent="0.2">
      <c r="A60" s="86">
        <v>44726</v>
      </c>
      <c r="B60" s="88">
        <v>2</v>
      </c>
      <c r="C60" s="71" t="str">
        <f t="shared" si="0"/>
        <v>Chicken Somucha</v>
      </c>
      <c r="D60" s="81">
        <v>15</v>
      </c>
      <c r="E60" s="84">
        <v>18</v>
      </c>
      <c r="F60" s="74">
        <f t="shared" si="1"/>
        <v>270</v>
      </c>
      <c r="G60" s="87"/>
      <c r="H60" s="74">
        <f t="shared" si="2"/>
        <v>270</v>
      </c>
      <c r="I60" s="74" t="s">
        <v>28</v>
      </c>
      <c r="J60" s="82" t="s">
        <v>19</v>
      </c>
      <c r="K60" s="82"/>
      <c r="L60" s="82" t="s">
        <v>21</v>
      </c>
      <c r="M60" s="77" t="s">
        <v>21</v>
      </c>
      <c r="N60" s="77"/>
      <c r="O60" s="77"/>
    </row>
    <row r="61" spans="1:15" x14ac:dyDescent="0.2">
      <c r="A61" s="86">
        <v>44726</v>
      </c>
      <c r="B61" s="88">
        <v>4</v>
      </c>
      <c r="C61" s="71" t="str">
        <f t="shared" si="0"/>
        <v>Chicken Momo</v>
      </c>
      <c r="D61" s="81">
        <v>15</v>
      </c>
      <c r="E61" s="84">
        <v>10</v>
      </c>
      <c r="F61" s="74">
        <f t="shared" si="1"/>
        <v>150</v>
      </c>
      <c r="G61" s="87"/>
      <c r="H61" s="74">
        <f t="shared" si="2"/>
        <v>150</v>
      </c>
      <c r="I61" s="74" t="s">
        <v>28</v>
      </c>
      <c r="J61" s="82" t="s">
        <v>19</v>
      </c>
      <c r="K61" s="82"/>
      <c r="L61" s="82" t="s">
        <v>21</v>
      </c>
      <c r="M61" s="77" t="s">
        <v>21</v>
      </c>
      <c r="N61" s="77"/>
      <c r="O61" s="77"/>
    </row>
    <row r="62" spans="1:15" x14ac:dyDescent="0.2">
      <c r="A62" s="86">
        <v>44727</v>
      </c>
      <c r="B62" s="88">
        <v>4</v>
      </c>
      <c r="C62" s="71" t="str">
        <f t="shared" si="0"/>
        <v>Chicken Momo</v>
      </c>
      <c r="D62" s="81">
        <v>100</v>
      </c>
      <c r="E62" s="84">
        <v>11</v>
      </c>
      <c r="F62" s="74">
        <f t="shared" si="1"/>
        <v>1100</v>
      </c>
      <c r="G62" s="87">
        <v>1100</v>
      </c>
      <c r="H62" s="74">
        <f t="shared" si="2"/>
        <v>0</v>
      </c>
      <c r="I62" s="74" t="s">
        <v>27</v>
      </c>
      <c r="J62" s="182" t="s">
        <v>19</v>
      </c>
      <c r="K62" s="82"/>
      <c r="L62" s="82" t="s">
        <v>21</v>
      </c>
      <c r="M62" s="77" t="s">
        <v>17</v>
      </c>
      <c r="N62" s="78" t="s">
        <v>25</v>
      </c>
      <c r="O62" s="77" t="s">
        <v>18</v>
      </c>
    </row>
    <row r="63" spans="1:15" x14ac:dyDescent="0.2">
      <c r="A63" s="86">
        <v>44728</v>
      </c>
      <c r="B63" s="88">
        <v>1</v>
      </c>
      <c r="C63" s="71" t="str">
        <f t="shared" si="0"/>
        <v xml:space="preserve">Porota </v>
      </c>
      <c r="D63" s="81">
        <v>30</v>
      </c>
      <c r="E63" s="84">
        <v>12</v>
      </c>
      <c r="F63" s="74">
        <f t="shared" si="1"/>
        <v>360</v>
      </c>
      <c r="G63" s="87"/>
      <c r="H63" s="74">
        <f t="shared" si="2"/>
        <v>360</v>
      </c>
      <c r="I63" s="74" t="s">
        <v>28</v>
      </c>
      <c r="J63" s="82" t="s">
        <v>73</v>
      </c>
      <c r="K63" s="82">
        <v>44728</v>
      </c>
      <c r="L63" s="82" t="s">
        <v>152</v>
      </c>
      <c r="M63" s="77" t="s">
        <v>57</v>
      </c>
      <c r="N63" s="79" t="s">
        <v>58</v>
      </c>
      <c r="O63" s="77" t="s">
        <v>91</v>
      </c>
    </row>
    <row r="64" spans="1:15" x14ac:dyDescent="0.2">
      <c r="A64" s="98">
        <v>44730</v>
      </c>
      <c r="B64" s="99">
        <v>2</v>
      </c>
      <c r="C64" s="100" t="str">
        <f t="shared" ref="C64:C69" si="3">VLOOKUP(B64,$Q$3:$R$13,2,0)</f>
        <v>Chicken Somucha</v>
      </c>
      <c r="D64" s="101">
        <v>10</v>
      </c>
      <c r="E64" s="102">
        <v>25</v>
      </c>
      <c r="F64" s="103">
        <f t="shared" ref="F64:F69" si="4">D64*E64</f>
        <v>250</v>
      </c>
      <c r="G64" s="104"/>
      <c r="H64" s="103">
        <f t="shared" ref="H64:H69" si="5">F64-G64</f>
        <v>250</v>
      </c>
      <c r="I64" s="74" t="s">
        <v>28</v>
      </c>
      <c r="J64" s="82" t="s">
        <v>73</v>
      </c>
      <c r="K64" s="105"/>
      <c r="L64" s="82" t="s">
        <v>79</v>
      </c>
      <c r="M64" s="106" t="s">
        <v>81</v>
      </c>
      <c r="N64" s="83" t="s">
        <v>100</v>
      </c>
      <c r="O64" s="106" t="s">
        <v>102</v>
      </c>
    </row>
    <row r="65" spans="1:15" x14ac:dyDescent="0.2">
      <c r="A65" s="98">
        <v>44730</v>
      </c>
      <c r="B65" s="99">
        <v>7</v>
      </c>
      <c r="C65" s="100" t="str">
        <f t="shared" si="3"/>
        <v>Beef Shami Kabab</v>
      </c>
      <c r="D65" s="101">
        <v>10</v>
      </c>
      <c r="E65" s="102">
        <v>48</v>
      </c>
      <c r="F65" s="103">
        <f t="shared" si="4"/>
        <v>480</v>
      </c>
      <c r="G65" s="104"/>
      <c r="H65" s="103">
        <f t="shared" si="5"/>
        <v>480</v>
      </c>
      <c r="I65" s="74" t="s">
        <v>28</v>
      </c>
      <c r="J65" s="82" t="s">
        <v>73</v>
      </c>
      <c r="K65" s="105"/>
      <c r="L65" s="82" t="s">
        <v>79</v>
      </c>
      <c r="M65" s="106" t="s">
        <v>81</v>
      </c>
      <c r="N65" s="83" t="s">
        <v>100</v>
      </c>
      <c r="O65" s="106" t="s">
        <v>102</v>
      </c>
    </row>
    <row r="66" spans="1:15" x14ac:dyDescent="0.2">
      <c r="A66" s="86">
        <v>44734</v>
      </c>
      <c r="B66" s="88">
        <v>4</v>
      </c>
      <c r="C66" s="71" t="str">
        <f t="shared" si="3"/>
        <v>Chicken Momo</v>
      </c>
      <c r="D66" s="81">
        <v>50</v>
      </c>
      <c r="E66" s="84">
        <v>11</v>
      </c>
      <c r="F66" s="74">
        <f t="shared" si="4"/>
        <v>550</v>
      </c>
      <c r="G66" s="87"/>
      <c r="H66" s="74">
        <f t="shared" si="5"/>
        <v>550</v>
      </c>
      <c r="I66" s="74" t="s">
        <v>27</v>
      </c>
      <c r="J66" s="182" t="s">
        <v>19</v>
      </c>
      <c r="K66" s="82"/>
      <c r="L66" s="82" t="s">
        <v>21</v>
      </c>
      <c r="M66" s="77" t="s">
        <v>17</v>
      </c>
      <c r="N66" s="78" t="s">
        <v>25</v>
      </c>
      <c r="O66" s="77" t="s">
        <v>18</v>
      </c>
    </row>
    <row r="67" spans="1:15" x14ac:dyDescent="0.2">
      <c r="A67" s="86">
        <v>44738</v>
      </c>
      <c r="B67" s="88">
        <v>7</v>
      </c>
      <c r="C67" s="71" t="str">
        <f t="shared" si="3"/>
        <v>Beef Shami Kabab</v>
      </c>
      <c r="D67" s="81">
        <v>25</v>
      </c>
      <c r="E67" s="84">
        <v>48</v>
      </c>
      <c r="F67" s="74">
        <f t="shared" si="4"/>
        <v>1200</v>
      </c>
      <c r="G67" s="87"/>
      <c r="H67" s="74">
        <f t="shared" si="5"/>
        <v>1200</v>
      </c>
      <c r="I67" s="74" t="s">
        <v>28</v>
      </c>
      <c r="J67" s="82" t="s">
        <v>73</v>
      </c>
      <c r="K67" s="82"/>
      <c r="L67" s="233" t="s">
        <v>192</v>
      </c>
      <c r="M67" s="77" t="s">
        <v>109</v>
      </c>
      <c r="N67" s="107" t="s">
        <v>115</v>
      </c>
      <c r="O67" s="77" t="s">
        <v>116</v>
      </c>
    </row>
    <row r="68" spans="1:15" x14ac:dyDescent="0.2">
      <c r="A68" s="86">
        <v>44740</v>
      </c>
      <c r="B68" s="88">
        <v>5</v>
      </c>
      <c r="C68" s="71" t="str">
        <f t="shared" si="3"/>
        <v>Kolar Chop</v>
      </c>
      <c r="D68" s="81">
        <v>12</v>
      </c>
      <c r="E68" s="84">
        <v>8.33</v>
      </c>
      <c r="F68" s="74">
        <f t="shared" si="4"/>
        <v>99.960000000000008</v>
      </c>
      <c r="G68" s="87"/>
      <c r="H68" s="74">
        <f t="shared" si="5"/>
        <v>99.960000000000008</v>
      </c>
      <c r="I68" s="74" t="s">
        <v>28</v>
      </c>
      <c r="J68" s="82" t="s">
        <v>73</v>
      </c>
      <c r="K68" s="82"/>
      <c r="L68" s="82" t="s">
        <v>21</v>
      </c>
      <c r="M68" s="77" t="s">
        <v>117</v>
      </c>
      <c r="N68" s="107" t="s">
        <v>118</v>
      </c>
      <c r="O68" s="77" t="s">
        <v>119</v>
      </c>
    </row>
    <row r="69" spans="1:15" x14ac:dyDescent="0.2">
      <c r="A69" s="86">
        <v>44740</v>
      </c>
      <c r="B69" s="88">
        <v>7</v>
      </c>
      <c r="C69" s="71" t="str">
        <f t="shared" si="3"/>
        <v>Beef Shami Kabab</v>
      </c>
      <c r="D69" s="81">
        <v>10</v>
      </c>
      <c r="E69" s="84">
        <v>48</v>
      </c>
      <c r="F69" s="74">
        <f t="shared" si="4"/>
        <v>480</v>
      </c>
      <c r="G69" s="87"/>
      <c r="H69" s="74">
        <f t="shared" si="5"/>
        <v>480</v>
      </c>
      <c r="I69" s="74" t="s">
        <v>28</v>
      </c>
      <c r="J69" s="82" t="s">
        <v>73</v>
      </c>
      <c r="K69" s="82"/>
      <c r="L69" s="82" t="s">
        <v>21</v>
      </c>
      <c r="M69" s="77" t="s">
        <v>117</v>
      </c>
      <c r="N69" s="107" t="s">
        <v>120</v>
      </c>
      <c r="O69" s="77" t="s">
        <v>119</v>
      </c>
    </row>
    <row r="70" spans="1:15" x14ac:dyDescent="0.2">
      <c r="A70" s="86">
        <v>44740</v>
      </c>
      <c r="B70" s="108">
        <v>4</v>
      </c>
      <c r="C70" s="109" t="str">
        <f t="shared" ref="C70:C84" si="6">VLOOKUP(B70,$Q$3:$R$13,2,0)</f>
        <v>Chicken Momo</v>
      </c>
      <c r="D70" s="110">
        <v>10</v>
      </c>
      <c r="E70" s="111">
        <v>20</v>
      </c>
      <c r="F70" s="112">
        <f t="shared" ref="F70:F84" si="7">D70*E70</f>
        <v>200</v>
      </c>
      <c r="G70" s="113"/>
      <c r="H70" s="112">
        <f t="shared" ref="H70:H84" si="8">F70-G70</f>
        <v>200</v>
      </c>
      <c r="I70" s="74" t="s">
        <v>28</v>
      </c>
      <c r="J70" s="82" t="s">
        <v>73</v>
      </c>
      <c r="K70" s="114"/>
      <c r="L70" s="168" t="s">
        <v>21</v>
      </c>
      <c r="M70" s="77" t="s">
        <v>117</v>
      </c>
      <c r="N70" s="107" t="s">
        <v>121</v>
      </c>
      <c r="O70" s="77" t="s">
        <v>119</v>
      </c>
    </row>
    <row r="71" spans="1:15" x14ac:dyDescent="0.2">
      <c r="A71" s="122">
        <v>44748</v>
      </c>
      <c r="B71" s="108">
        <v>4</v>
      </c>
      <c r="C71" s="109" t="str">
        <f t="shared" si="6"/>
        <v>Chicken Momo</v>
      </c>
      <c r="D71" s="110">
        <v>50</v>
      </c>
      <c r="E71" s="111">
        <v>12</v>
      </c>
      <c r="F71" s="112">
        <f t="shared" si="7"/>
        <v>600</v>
      </c>
      <c r="G71" s="113"/>
      <c r="H71" s="112">
        <f t="shared" si="8"/>
        <v>600</v>
      </c>
      <c r="I71" s="112" t="s">
        <v>27</v>
      </c>
      <c r="J71" s="114" t="s">
        <v>19</v>
      </c>
      <c r="K71" s="114"/>
      <c r="L71" s="160" t="s">
        <v>20</v>
      </c>
      <c r="M71" s="123" t="s">
        <v>127</v>
      </c>
      <c r="N71" s="125" t="s">
        <v>128</v>
      </c>
      <c r="O71" s="124" t="s">
        <v>122</v>
      </c>
    </row>
    <row r="72" spans="1:15" x14ac:dyDescent="0.2">
      <c r="A72" s="122">
        <v>44748</v>
      </c>
      <c r="B72" s="108">
        <v>2</v>
      </c>
      <c r="C72" s="109" t="str">
        <f t="shared" si="6"/>
        <v>Chicken Somucha</v>
      </c>
      <c r="D72" s="110">
        <v>50</v>
      </c>
      <c r="E72" s="111">
        <v>20</v>
      </c>
      <c r="F72" s="112">
        <f t="shared" si="7"/>
        <v>1000</v>
      </c>
      <c r="G72" s="113"/>
      <c r="H72" s="112">
        <f t="shared" si="8"/>
        <v>1000</v>
      </c>
      <c r="I72" s="112" t="s">
        <v>27</v>
      </c>
      <c r="J72" s="114" t="s">
        <v>19</v>
      </c>
      <c r="K72" s="114"/>
      <c r="L72" s="160" t="s">
        <v>20</v>
      </c>
      <c r="M72" s="123" t="s">
        <v>127</v>
      </c>
      <c r="N72" s="125" t="s">
        <v>128</v>
      </c>
      <c r="O72" s="124" t="s">
        <v>122</v>
      </c>
    </row>
    <row r="73" spans="1:15" x14ac:dyDescent="0.2">
      <c r="A73" s="122">
        <v>44748</v>
      </c>
      <c r="B73" s="115">
        <v>7</v>
      </c>
      <c r="C73" s="116" t="str">
        <f t="shared" si="6"/>
        <v>Beef Shami Kabab</v>
      </c>
      <c r="D73" s="117">
        <v>50</v>
      </c>
      <c r="E73" s="118">
        <v>42</v>
      </c>
      <c r="F73" s="119">
        <f t="shared" si="7"/>
        <v>2100</v>
      </c>
      <c r="G73" s="120"/>
      <c r="H73" s="119">
        <f t="shared" si="8"/>
        <v>2100</v>
      </c>
      <c r="I73" s="112" t="s">
        <v>27</v>
      </c>
      <c r="J73" s="121" t="s">
        <v>19</v>
      </c>
      <c r="K73" s="121"/>
      <c r="L73" s="160" t="s">
        <v>20</v>
      </c>
      <c r="M73" s="123" t="s">
        <v>127</v>
      </c>
      <c r="N73" s="125" t="s">
        <v>128</v>
      </c>
      <c r="O73" s="124" t="s">
        <v>122</v>
      </c>
    </row>
    <row r="74" spans="1:15" x14ac:dyDescent="0.2">
      <c r="A74" s="122">
        <v>44749</v>
      </c>
      <c r="B74" s="108">
        <v>2</v>
      </c>
      <c r="C74" s="109" t="str">
        <f t="shared" si="6"/>
        <v>Chicken Somucha</v>
      </c>
      <c r="D74" s="110">
        <v>100</v>
      </c>
      <c r="E74" s="111">
        <v>25</v>
      </c>
      <c r="F74" s="112">
        <f t="shared" si="7"/>
        <v>2500</v>
      </c>
      <c r="G74" s="113">
        <v>300</v>
      </c>
      <c r="H74" s="112">
        <f t="shared" si="8"/>
        <v>2200</v>
      </c>
      <c r="I74" s="112" t="s">
        <v>28</v>
      </c>
      <c r="J74" s="82" t="s">
        <v>73</v>
      </c>
      <c r="K74" s="114"/>
      <c r="L74" s="160" t="s">
        <v>20</v>
      </c>
      <c r="M74" s="45" t="s">
        <v>123</v>
      </c>
      <c r="N74" s="83" t="s">
        <v>124</v>
      </c>
      <c r="O74" s="77" t="s">
        <v>125</v>
      </c>
    </row>
    <row r="75" spans="1:15" x14ac:dyDescent="0.2">
      <c r="A75" s="139">
        <v>44763</v>
      </c>
      <c r="B75" s="140">
        <v>7</v>
      </c>
      <c r="C75" s="141" t="str">
        <f t="shared" si="6"/>
        <v>Beef Shami Kabab</v>
      </c>
      <c r="D75" s="142">
        <v>5</v>
      </c>
      <c r="E75" s="143">
        <v>37</v>
      </c>
      <c r="F75" s="144">
        <f t="shared" si="7"/>
        <v>185</v>
      </c>
      <c r="G75" s="145"/>
      <c r="H75" s="144">
        <f t="shared" si="8"/>
        <v>185</v>
      </c>
      <c r="I75" s="112" t="s">
        <v>28</v>
      </c>
      <c r="J75" s="146" t="s">
        <v>19</v>
      </c>
      <c r="K75" s="146"/>
      <c r="L75" s="160" t="s">
        <v>20</v>
      </c>
      <c r="M75" s="147" t="s">
        <v>20</v>
      </c>
      <c r="N75" s="147"/>
      <c r="O75" s="148"/>
    </row>
    <row r="76" spans="1:15" x14ac:dyDescent="0.2">
      <c r="A76" s="129">
        <v>44763</v>
      </c>
      <c r="B76" s="130">
        <v>4</v>
      </c>
      <c r="C76" s="131" t="str">
        <f t="shared" si="6"/>
        <v>Chicken Momo</v>
      </c>
      <c r="D76" s="132">
        <v>5</v>
      </c>
      <c r="E76" s="133">
        <v>12</v>
      </c>
      <c r="F76" s="134">
        <f t="shared" si="7"/>
        <v>60</v>
      </c>
      <c r="G76" s="135"/>
      <c r="H76" s="134">
        <f t="shared" si="8"/>
        <v>60</v>
      </c>
      <c r="I76" s="112" t="s">
        <v>28</v>
      </c>
      <c r="J76" s="146" t="s">
        <v>19</v>
      </c>
      <c r="K76" s="136"/>
      <c r="L76" s="14" t="s">
        <v>20</v>
      </c>
      <c r="M76" s="137" t="s">
        <v>20</v>
      </c>
      <c r="N76" s="137"/>
      <c r="O76" s="138"/>
    </row>
    <row r="77" spans="1:15" x14ac:dyDescent="0.2">
      <c r="A77" s="139">
        <v>44777</v>
      </c>
      <c r="B77" s="140">
        <v>7</v>
      </c>
      <c r="C77" s="141" t="str">
        <f t="shared" si="6"/>
        <v>Beef Shami Kabab</v>
      </c>
      <c r="D77" s="142">
        <v>25</v>
      </c>
      <c r="E77" s="143">
        <v>48</v>
      </c>
      <c r="F77" s="144">
        <f t="shared" si="7"/>
        <v>1200</v>
      </c>
      <c r="G77" s="145"/>
      <c r="H77" s="144">
        <f t="shared" si="8"/>
        <v>1200</v>
      </c>
      <c r="I77" s="112" t="s">
        <v>28</v>
      </c>
      <c r="J77" s="146" t="s">
        <v>73</v>
      </c>
      <c r="K77" s="146"/>
      <c r="L77" s="160" t="s">
        <v>152</v>
      </c>
      <c r="M77" s="147" t="s">
        <v>133</v>
      </c>
      <c r="N77" s="152" t="s">
        <v>134</v>
      </c>
      <c r="O77" s="148" t="s">
        <v>135</v>
      </c>
    </row>
    <row r="78" spans="1:15" x14ac:dyDescent="0.2">
      <c r="A78" s="139">
        <v>44778</v>
      </c>
      <c r="B78" s="140">
        <v>7</v>
      </c>
      <c r="C78" s="141" t="str">
        <f t="shared" si="6"/>
        <v>Beef Shami Kabab</v>
      </c>
      <c r="D78" s="142">
        <v>2</v>
      </c>
      <c r="E78" s="143">
        <v>37</v>
      </c>
      <c r="F78" s="144">
        <f t="shared" si="7"/>
        <v>74</v>
      </c>
      <c r="G78" s="145"/>
      <c r="H78" s="144">
        <f t="shared" si="8"/>
        <v>74</v>
      </c>
      <c r="I78" s="112" t="s">
        <v>28</v>
      </c>
      <c r="J78" s="146" t="s">
        <v>19</v>
      </c>
      <c r="K78" s="146"/>
      <c r="L78" s="160" t="s">
        <v>21</v>
      </c>
      <c r="M78" s="147" t="s">
        <v>21</v>
      </c>
      <c r="N78" s="147"/>
      <c r="O78" s="148"/>
    </row>
    <row r="79" spans="1:15" x14ac:dyDescent="0.2">
      <c r="A79" s="139">
        <v>44779</v>
      </c>
      <c r="B79" s="140">
        <v>7</v>
      </c>
      <c r="C79" s="141" t="str">
        <f t="shared" si="6"/>
        <v>Beef Shami Kabab</v>
      </c>
      <c r="D79" s="142">
        <v>30</v>
      </c>
      <c r="E79" s="143">
        <v>48</v>
      </c>
      <c r="F79" s="144">
        <f t="shared" si="7"/>
        <v>1440</v>
      </c>
      <c r="G79" s="145"/>
      <c r="H79" s="144">
        <f t="shared" si="8"/>
        <v>1440</v>
      </c>
      <c r="I79" s="112" t="s">
        <v>28</v>
      </c>
      <c r="J79" s="146" t="s">
        <v>38</v>
      </c>
      <c r="K79" s="146"/>
      <c r="L79" s="234" t="s">
        <v>192</v>
      </c>
      <c r="M79" s="147" t="s">
        <v>88</v>
      </c>
      <c r="N79" s="97" t="s">
        <v>90</v>
      </c>
      <c r="O79" s="96" t="s">
        <v>89</v>
      </c>
    </row>
    <row r="80" spans="1:15" x14ac:dyDescent="0.2">
      <c r="A80" s="129">
        <v>44784</v>
      </c>
      <c r="B80" s="130">
        <v>1</v>
      </c>
      <c r="C80" s="131" t="str">
        <f>VLOOKUP(B80,$Q$3:$R$13,2,0)</f>
        <v xml:space="preserve">Porota </v>
      </c>
      <c r="D80" s="132">
        <v>10</v>
      </c>
      <c r="E80" s="133">
        <v>12</v>
      </c>
      <c r="F80" s="134">
        <f>D80*E80</f>
        <v>120</v>
      </c>
      <c r="G80" s="135"/>
      <c r="H80" s="134">
        <f>F80-G80</f>
        <v>120</v>
      </c>
      <c r="I80" s="112" t="s">
        <v>28</v>
      </c>
      <c r="J80" s="136" t="s">
        <v>19</v>
      </c>
      <c r="K80" s="136"/>
      <c r="L80" s="14" t="s">
        <v>21</v>
      </c>
      <c r="M80" s="137" t="s">
        <v>132</v>
      </c>
      <c r="N80" s="149"/>
      <c r="O80" s="138"/>
    </row>
    <row r="81" spans="1:15" x14ac:dyDescent="0.2">
      <c r="A81" s="129">
        <v>44785</v>
      </c>
      <c r="B81" s="130">
        <v>4</v>
      </c>
      <c r="C81" s="131" t="str">
        <f>VLOOKUP(B81,$Q$3:$R$13,2,0)</f>
        <v>Chicken Momo</v>
      </c>
      <c r="D81" s="132">
        <v>3</v>
      </c>
      <c r="E81" s="133">
        <v>11</v>
      </c>
      <c r="F81" s="134">
        <f>D81*E81</f>
        <v>33</v>
      </c>
      <c r="G81" s="135"/>
      <c r="H81" s="134">
        <f>F81-G81</f>
        <v>33</v>
      </c>
      <c r="I81" s="112" t="s">
        <v>28</v>
      </c>
      <c r="J81" s="136" t="s">
        <v>19</v>
      </c>
      <c r="K81" s="136"/>
      <c r="L81" s="14" t="s">
        <v>21</v>
      </c>
      <c r="M81" s="137" t="s">
        <v>21</v>
      </c>
      <c r="N81" s="149"/>
      <c r="O81" s="138"/>
    </row>
    <row r="82" spans="1:15" x14ac:dyDescent="0.2">
      <c r="A82" s="139">
        <v>44786</v>
      </c>
      <c r="B82" s="140">
        <v>7</v>
      </c>
      <c r="C82" s="141" t="str">
        <f t="shared" si="6"/>
        <v>Beef Shami Kabab</v>
      </c>
      <c r="D82" s="142">
        <v>100</v>
      </c>
      <c r="E82" s="143">
        <v>42</v>
      </c>
      <c r="F82" s="144">
        <f t="shared" si="7"/>
        <v>4200</v>
      </c>
      <c r="G82" s="145"/>
      <c r="H82" s="144">
        <f t="shared" si="8"/>
        <v>4200</v>
      </c>
      <c r="I82" s="144" t="s">
        <v>27</v>
      </c>
      <c r="J82" s="136" t="s">
        <v>19</v>
      </c>
      <c r="K82" s="146">
        <v>44787</v>
      </c>
      <c r="L82" s="160" t="s">
        <v>20</v>
      </c>
      <c r="M82" s="123" t="s">
        <v>127</v>
      </c>
      <c r="N82" s="125" t="s">
        <v>128</v>
      </c>
      <c r="O82" s="124" t="s">
        <v>122</v>
      </c>
    </row>
    <row r="83" spans="1:15" x14ac:dyDescent="0.2">
      <c r="A83" s="139">
        <v>44786</v>
      </c>
      <c r="B83" s="140">
        <v>4</v>
      </c>
      <c r="C83" s="141" t="str">
        <f t="shared" si="6"/>
        <v>Chicken Momo</v>
      </c>
      <c r="D83" s="142">
        <v>100</v>
      </c>
      <c r="E83" s="143">
        <v>12</v>
      </c>
      <c r="F83" s="144">
        <f t="shared" si="7"/>
        <v>1200</v>
      </c>
      <c r="G83" s="145"/>
      <c r="H83" s="144">
        <f t="shared" si="8"/>
        <v>1200</v>
      </c>
      <c r="I83" s="144" t="s">
        <v>27</v>
      </c>
      <c r="J83" s="136" t="s">
        <v>19</v>
      </c>
      <c r="K83" s="146">
        <v>44787</v>
      </c>
      <c r="L83" s="160" t="s">
        <v>20</v>
      </c>
      <c r="M83" s="123" t="s">
        <v>127</v>
      </c>
      <c r="N83" s="125" t="s">
        <v>128</v>
      </c>
      <c r="O83" s="124" t="s">
        <v>122</v>
      </c>
    </row>
    <row r="84" spans="1:15" x14ac:dyDescent="0.2">
      <c r="A84" s="139">
        <v>44786</v>
      </c>
      <c r="B84" s="140">
        <v>2</v>
      </c>
      <c r="C84" s="141" t="str">
        <f t="shared" si="6"/>
        <v>Chicken Somucha</v>
      </c>
      <c r="D84" s="142">
        <v>100</v>
      </c>
      <c r="E84" s="143">
        <v>20</v>
      </c>
      <c r="F84" s="144">
        <f t="shared" si="7"/>
        <v>2000</v>
      </c>
      <c r="G84" s="145"/>
      <c r="H84" s="144">
        <f t="shared" si="8"/>
        <v>2000</v>
      </c>
      <c r="I84" s="144" t="s">
        <v>27</v>
      </c>
      <c r="J84" s="136" t="s">
        <v>19</v>
      </c>
      <c r="K84" s="146">
        <v>44787</v>
      </c>
      <c r="L84" s="160" t="s">
        <v>20</v>
      </c>
      <c r="M84" s="123" t="s">
        <v>127</v>
      </c>
      <c r="N84" s="125" t="s">
        <v>128</v>
      </c>
      <c r="O84" s="124" t="s">
        <v>122</v>
      </c>
    </row>
    <row r="85" spans="1:15" x14ac:dyDescent="0.2">
      <c r="A85" s="139">
        <v>44783</v>
      </c>
      <c r="B85" s="140">
        <v>1</v>
      </c>
      <c r="C85" s="141" t="str">
        <f t="shared" ref="C85:C86" si="9">VLOOKUP(B85,$Q$3:$R$13,2,0)</f>
        <v xml:space="preserve">Porota </v>
      </c>
      <c r="D85" s="142">
        <v>40</v>
      </c>
      <c r="E85" s="143">
        <v>10</v>
      </c>
      <c r="F85" s="144">
        <f t="shared" ref="F85:F86" si="10">D85*E85</f>
        <v>400</v>
      </c>
      <c r="G85" s="145"/>
      <c r="H85" s="144">
        <f t="shared" ref="H85:H86" si="11">F85-G85</f>
        <v>400</v>
      </c>
      <c r="I85" s="144" t="s">
        <v>28</v>
      </c>
      <c r="J85" s="146" t="s">
        <v>19</v>
      </c>
      <c r="K85" s="146"/>
      <c r="L85" s="160" t="s">
        <v>21</v>
      </c>
      <c r="M85" s="147" t="s">
        <v>21</v>
      </c>
      <c r="N85" s="147"/>
      <c r="O85" s="77" t="s">
        <v>80</v>
      </c>
    </row>
    <row r="86" spans="1:15" x14ac:dyDescent="0.2">
      <c r="A86" s="139">
        <v>44787</v>
      </c>
      <c r="B86" s="140">
        <v>7</v>
      </c>
      <c r="C86" s="141" t="str">
        <f t="shared" si="9"/>
        <v>Beef Shami Kabab</v>
      </c>
      <c r="D86" s="142">
        <v>50</v>
      </c>
      <c r="E86" s="143">
        <v>48</v>
      </c>
      <c r="F86" s="144">
        <f t="shared" si="10"/>
        <v>2400</v>
      </c>
      <c r="G86" s="145"/>
      <c r="H86" s="144">
        <f t="shared" si="11"/>
        <v>2400</v>
      </c>
      <c r="I86" s="144" t="s">
        <v>28</v>
      </c>
      <c r="J86" s="146" t="s">
        <v>38</v>
      </c>
      <c r="K86" s="146"/>
      <c r="L86" s="160" t="s">
        <v>20</v>
      </c>
      <c r="M86" s="147" t="s">
        <v>123</v>
      </c>
      <c r="N86" s="83" t="s">
        <v>124</v>
      </c>
      <c r="O86" s="77" t="s">
        <v>125</v>
      </c>
    </row>
    <row r="87" spans="1:15" x14ac:dyDescent="0.2">
      <c r="A87" s="139">
        <v>44788</v>
      </c>
      <c r="B87" s="140">
        <v>7</v>
      </c>
      <c r="C87" s="141" t="str">
        <f t="shared" ref="C87:C93" si="12">VLOOKUP(B87,$Q$3:$R$13,2,0)</f>
        <v>Beef Shami Kabab</v>
      </c>
      <c r="D87" s="142">
        <v>15</v>
      </c>
      <c r="E87" s="143">
        <v>48</v>
      </c>
      <c r="F87" s="144">
        <f>D87*E87</f>
        <v>720</v>
      </c>
      <c r="G87" s="145"/>
      <c r="H87" s="144">
        <f t="shared" ref="H87:H93" si="13">F87-G87</f>
        <v>720</v>
      </c>
      <c r="I87" s="144" t="s">
        <v>28</v>
      </c>
      <c r="J87" s="146" t="s">
        <v>73</v>
      </c>
      <c r="K87" s="146"/>
      <c r="L87" s="160" t="s">
        <v>152</v>
      </c>
      <c r="M87" s="147" t="s">
        <v>133</v>
      </c>
      <c r="N87" s="152" t="s">
        <v>134</v>
      </c>
      <c r="O87" s="148" t="s">
        <v>136</v>
      </c>
    </row>
    <row r="88" spans="1:15" x14ac:dyDescent="0.2">
      <c r="A88" s="161">
        <v>44789</v>
      </c>
      <c r="B88" s="157">
        <v>1</v>
      </c>
      <c r="C88" s="43" t="str">
        <f t="shared" si="12"/>
        <v xml:space="preserve">Porota </v>
      </c>
      <c r="D88" s="156">
        <v>20</v>
      </c>
      <c r="E88" s="158">
        <v>10</v>
      </c>
      <c r="F88" s="44">
        <f t="shared" ref="F88:F93" si="14">D88*E88</f>
        <v>200</v>
      </c>
      <c r="G88" s="159"/>
      <c r="H88" s="44">
        <f t="shared" si="13"/>
        <v>200</v>
      </c>
      <c r="I88" s="144" t="s">
        <v>28</v>
      </c>
      <c r="J88" s="146" t="s">
        <v>73</v>
      </c>
      <c r="K88" s="160"/>
      <c r="L88" s="160" t="s">
        <v>139</v>
      </c>
      <c r="M88" s="45" t="s">
        <v>139</v>
      </c>
      <c r="N88" s="45"/>
      <c r="O88" s="46"/>
    </row>
    <row r="89" spans="1:15" x14ac:dyDescent="0.2">
      <c r="A89" s="139">
        <v>44791</v>
      </c>
      <c r="B89" s="140">
        <v>7</v>
      </c>
      <c r="C89" s="141" t="str">
        <f t="shared" si="12"/>
        <v>Beef Shami Kabab</v>
      </c>
      <c r="D89" s="142">
        <v>10</v>
      </c>
      <c r="E89" s="143">
        <v>48</v>
      </c>
      <c r="F89" s="144">
        <f t="shared" si="14"/>
        <v>480</v>
      </c>
      <c r="G89" s="145"/>
      <c r="H89" s="144">
        <f t="shared" si="13"/>
        <v>480</v>
      </c>
      <c r="I89" s="144" t="s">
        <v>28</v>
      </c>
      <c r="J89" s="146" t="s">
        <v>38</v>
      </c>
      <c r="K89" s="146"/>
      <c r="L89" s="183" t="s">
        <v>152</v>
      </c>
      <c r="M89" s="147" t="s">
        <v>140</v>
      </c>
      <c r="N89" s="152" t="s">
        <v>141</v>
      </c>
      <c r="O89" s="148" t="s">
        <v>142</v>
      </c>
    </row>
    <row r="90" spans="1:15" x14ac:dyDescent="0.2">
      <c r="A90" s="139">
        <v>44791</v>
      </c>
      <c r="B90" s="140">
        <v>4</v>
      </c>
      <c r="C90" s="141" t="str">
        <f t="shared" si="12"/>
        <v>Chicken Momo</v>
      </c>
      <c r="D90" s="142">
        <v>10</v>
      </c>
      <c r="E90" s="143">
        <v>20</v>
      </c>
      <c r="F90" s="144">
        <f t="shared" si="14"/>
        <v>200</v>
      </c>
      <c r="G90" s="145"/>
      <c r="H90" s="144">
        <f t="shared" si="13"/>
        <v>200</v>
      </c>
      <c r="I90" s="144" t="s">
        <v>28</v>
      </c>
      <c r="J90" s="146" t="s">
        <v>38</v>
      </c>
      <c r="K90" s="146"/>
      <c r="L90" s="183" t="s">
        <v>152</v>
      </c>
      <c r="M90" s="147" t="s">
        <v>140</v>
      </c>
      <c r="N90" s="152" t="s">
        <v>141</v>
      </c>
      <c r="O90" s="148" t="s">
        <v>142</v>
      </c>
    </row>
    <row r="91" spans="1:15" x14ac:dyDescent="0.2">
      <c r="A91" s="139">
        <v>44791</v>
      </c>
      <c r="B91" s="140">
        <v>2</v>
      </c>
      <c r="C91" s="141" t="str">
        <f t="shared" si="12"/>
        <v>Chicken Somucha</v>
      </c>
      <c r="D91" s="142">
        <v>10</v>
      </c>
      <c r="E91" s="143">
        <v>25</v>
      </c>
      <c r="F91" s="144">
        <f t="shared" si="14"/>
        <v>250</v>
      </c>
      <c r="G91" s="145"/>
      <c r="H91" s="144">
        <f t="shared" si="13"/>
        <v>250</v>
      </c>
      <c r="I91" s="144" t="s">
        <v>28</v>
      </c>
      <c r="J91" s="146" t="s">
        <v>38</v>
      </c>
      <c r="K91" s="146"/>
      <c r="L91" s="183" t="s">
        <v>152</v>
      </c>
      <c r="M91" s="147" t="s">
        <v>140</v>
      </c>
      <c r="N91" s="152" t="s">
        <v>141</v>
      </c>
      <c r="O91" s="148" t="s">
        <v>142</v>
      </c>
    </row>
    <row r="92" spans="1:15" x14ac:dyDescent="0.2">
      <c r="A92" s="139">
        <v>44791</v>
      </c>
      <c r="B92" s="157">
        <v>5</v>
      </c>
      <c r="C92" s="43" t="str">
        <f t="shared" si="12"/>
        <v>Kolar Chop</v>
      </c>
      <c r="D92" s="156">
        <v>12</v>
      </c>
      <c r="E92" s="158">
        <v>8.33</v>
      </c>
      <c r="F92" s="44">
        <f t="shared" si="14"/>
        <v>99.960000000000008</v>
      </c>
      <c r="G92" s="159"/>
      <c r="H92" s="44">
        <f t="shared" si="13"/>
        <v>99.960000000000008</v>
      </c>
      <c r="I92" s="144" t="s">
        <v>28</v>
      </c>
      <c r="J92" s="146" t="s">
        <v>38</v>
      </c>
      <c r="K92" s="160"/>
      <c r="L92" s="183" t="s">
        <v>152</v>
      </c>
      <c r="M92" s="147" t="s">
        <v>140</v>
      </c>
      <c r="N92" s="152" t="s">
        <v>141</v>
      </c>
      <c r="O92" s="148" t="s">
        <v>142</v>
      </c>
    </row>
    <row r="93" spans="1:15" x14ac:dyDescent="0.2">
      <c r="A93" s="139">
        <v>44791</v>
      </c>
      <c r="B93" s="157">
        <v>1</v>
      </c>
      <c r="C93" s="43" t="str">
        <f t="shared" si="12"/>
        <v xml:space="preserve">Porota </v>
      </c>
      <c r="D93" s="156">
        <v>10</v>
      </c>
      <c r="E93" s="158">
        <v>12</v>
      </c>
      <c r="F93" s="44">
        <f t="shared" si="14"/>
        <v>120</v>
      </c>
      <c r="G93" s="159"/>
      <c r="H93" s="44">
        <f t="shared" si="13"/>
        <v>120</v>
      </c>
      <c r="I93" s="144" t="s">
        <v>28</v>
      </c>
      <c r="J93" s="146" t="s">
        <v>38</v>
      </c>
      <c r="K93" s="160"/>
      <c r="L93" s="183" t="s">
        <v>152</v>
      </c>
      <c r="M93" s="147" t="s">
        <v>140</v>
      </c>
      <c r="N93" s="152" t="s">
        <v>141</v>
      </c>
      <c r="O93" s="148" t="s">
        <v>142</v>
      </c>
    </row>
    <row r="94" spans="1:15" x14ac:dyDescent="0.2">
      <c r="A94" s="139">
        <v>44797</v>
      </c>
      <c r="B94" s="140">
        <v>2</v>
      </c>
      <c r="C94" s="141" t="str">
        <f>VLOOKUP(B94,$Q$3:$R$13,2,0)</f>
        <v>Chicken Somucha</v>
      </c>
      <c r="D94" s="156">
        <v>10</v>
      </c>
      <c r="E94" s="143">
        <v>25</v>
      </c>
      <c r="F94" s="144">
        <f>D94*E94</f>
        <v>250</v>
      </c>
      <c r="G94" s="145"/>
      <c r="H94" s="144">
        <f>F94-G94</f>
        <v>250</v>
      </c>
      <c r="I94" s="144" t="s">
        <v>28</v>
      </c>
      <c r="J94" s="146" t="s">
        <v>73</v>
      </c>
      <c r="K94" s="146"/>
      <c r="L94" s="234" t="s">
        <v>192</v>
      </c>
      <c r="M94" s="147" t="s">
        <v>144</v>
      </c>
      <c r="N94" s="152" t="s">
        <v>145</v>
      </c>
      <c r="O94" s="148" t="s">
        <v>146</v>
      </c>
    </row>
    <row r="95" spans="1:15" x14ac:dyDescent="0.2">
      <c r="A95" s="139">
        <v>44797</v>
      </c>
      <c r="B95" s="140">
        <v>3</v>
      </c>
      <c r="C95" s="141" t="str">
        <f>VLOOKUP(B95,$Q$3:$R$13,2,0)</f>
        <v>Beef Somucha</v>
      </c>
      <c r="D95" s="156">
        <v>10</v>
      </c>
      <c r="E95" s="143">
        <v>40</v>
      </c>
      <c r="F95" s="144">
        <f>D95*E95</f>
        <v>400</v>
      </c>
      <c r="G95" s="145"/>
      <c r="H95" s="144">
        <f>F95-G95</f>
        <v>400</v>
      </c>
      <c r="I95" s="144" t="s">
        <v>28</v>
      </c>
      <c r="J95" s="146" t="s">
        <v>73</v>
      </c>
      <c r="K95" s="146"/>
      <c r="L95" s="234" t="s">
        <v>192</v>
      </c>
      <c r="M95" s="147" t="s">
        <v>144</v>
      </c>
      <c r="N95" s="152" t="s">
        <v>147</v>
      </c>
      <c r="O95" s="148" t="s">
        <v>146</v>
      </c>
    </row>
    <row r="96" spans="1:15" x14ac:dyDescent="0.2">
      <c r="A96" s="139">
        <v>44797</v>
      </c>
      <c r="B96" s="140">
        <v>4</v>
      </c>
      <c r="C96" s="141" t="str">
        <f>VLOOKUP(B96,$Q$3:$R$13,2,0)</f>
        <v>Chicken Momo</v>
      </c>
      <c r="D96" s="156">
        <v>10</v>
      </c>
      <c r="E96" s="143">
        <v>20</v>
      </c>
      <c r="F96" s="144">
        <f>D96*E96</f>
        <v>200</v>
      </c>
      <c r="G96" s="145"/>
      <c r="H96" s="144">
        <f>F96-G96</f>
        <v>200</v>
      </c>
      <c r="I96" s="144" t="s">
        <v>28</v>
      </c>
      <c r="J96" s="146" t="s">
        <v>73</v>
      </c>
      <c r="K96" s="146"/>
      <c r="L96" s="234" t="s">
        <v>192</v>
      </c>
      <c r="M96" s="147" t="s">
        <v>144</v>
      </c>
      <c r="N96" s="152" t="s">
        <v>147</v>
      </c>
      <c r="O96" s="148" t="s">
        <v>146</v>
      </c>
    </row>
    <row r="97" spans="1:15" x14ac:dyDescent="0.2">
      <c r="A97" s="139">
        <v>44797</v>
      </c>
      <c r="B97" s="140">
        <v>6</v>
      </c>
      <c r="C97" s="141" t="str">
        <f>VLOOKUP(B97,$Q$3:$R$13,2,0)</f>
        <v>Chicken Shami Kabab</v>
      </c>
      <c r="D97" s="156">
        <v>10</v>
      </c>
      <c r="E97" s="143">
        <v>28</v>
      </c>
      <c r="F97" s="144">
        <f>D97*E97</f>
        <v>280</v>
      </c>
      <c r="G97" s="145"/>
      <c r="H97" s="144">
        <f>F97-G97</f>
        <v>280</v>
      </c>
      <c r="I97" s="144" t="s">
        <v>28</v>
      </c>
      <c r="J97" s="146" t="s">
        <v>73</v>
      </c>
      <c r="K97" s="146"/>
      <c r="L97" s="234" t="s">
        <v>192</v>
      </c>
      <c r="M97" s="147" t="s">
        <v>144</v>
      </c>
      <c r="N97" s="152" t="s">
        <v>147</v>
      </c>
      <c r="O97" s="148" t="s">
        <v>146</v>
      </c>
    </row>
    <row r="98" spans="1:15" x14ac:dyDescent="0.2">
      <c r="A98" s="139">
        <v>44797</v>
      </c>
      <c r="B98" s="140">
        <v>7</v>
      </c>
      <c r="C98" s="141" t="str">
        <f>VLOOKUP(B98,$Q$3:$R$13,2,0)</f>
        <v>Beef Shami Kabab</v>
      </c>
      <c r="D98" s="156">
        <v>10</v>
      </c>
      <c r="E98" s="143">
        <v>48</v>
      </c>
      <c r="F98" s="144">
        <f>D98*E98</f>
        <v>480</v>
      </c>
      <c r="G98" s="145"/>
      <c r="H98" s="144">
        <f>F98-G98</f>
        <v>480</v>
      </c>
      <c r="I98" s="144" t="s">
        <v>28</v>
      </c>
      <c r="J98" s="146" t="s">
        <v>73</v>
      </c>
      <c r="K98" s="146"/>
      <c r="L98" s="234" t="s">
        <v>192</v>
      </c>
      <c r="M98" s="147" t="s">
        <v>144</v>
      </c>
      <c r="N98" s="152" t="s">
        <v>147</v>
      </c>
      <c r="O98" s="148" t="s">
        <v>146</v>
      </c>
    </row>
    <row r="99" spans="1:15" x14ac:dyDescent="0.2">
      <c r="A99" s="139">
        <v>44797</v>
      </c>
      <c r="B99" s="130">
        <v>2</v>
      </c>
      <c r="C99" s="131" t="str">
        <f t="shared" ref="C99:C103" si="15">VLOOKUP(B99,$Q$3:$R$13,2,0)</f>
        <v>Chicken Somucha</v>
      </c>
      <c r="D99" s="156">
        <v>10</v>
      </c>
      <c r="E99" s="143">
        <v>25</v>
      </c>
      <c r="F99" s="134">
        <f t="shared" ref="F99:F103" si="16">D99*E99</f>
        <v>250</v>
      </c>
      <c r="G99" s="135"/>
      <c r="H99" s="134">
        <f t="shared" ref="H99:H103" si="17">F99-G99</f>
        <v>250</v>
      </c>
      <c r="I99" s="144" t="s">
        <v>28</v>
      </c>
      <c r="J99" s="146" t="s">
        <v>73</v>
      </c>
      <c r="K99" s="136"/>
      <c r="L99" s="234" t="s">
        <v>192</v>
      </c>
      <c r="M99" s="137" t="s">
        <v>148</v>
      </c>
      <c r="N99" s="149" t="s">
        <v>149</v>
      </c>
      <c r="O99" s="138" t="s">
        <v>150</v>
      </c>
    </row>
    <row r="100" spans="1:15" x14ac:dyDescent="0.2">
      <c r="A100" s="139">
        <v>44797</v>
      </c>
      <c r="B100" s="130">
        <v>3</v>
      </c>
      <c r="C100" s="131" t="str">
        <f t="shared" si="15"/>
        <v>Beef Somucha</v>
      </c>
      <c r="D100" s="156">
        <v>10</v>
      </c>
      <c r="E100" s="143">
        <v>40</v>
      </c>
      <c r="F100" s="134">
        <f t="shared" si="16"/>
        <v>400</v>
      </c>
      <c r="G100" s="135"/>
      <c r="H100" s="134">
        <f t="shared" si="17"/>
        <v>400</v>
      </c>
      <c r="I100" s="144" t="s">
        <v>28</v>
      </c>
      <c r="J100" s="146" t="s">
        <v>73</v>
      </c>
      <c r="K100" s="136"/>
      <c r="L100" s="234" t="s">
        <v>192</v>
      </c>
      <c r="M100" s="137" t="s">
        <v>148</v>
      </c>
      <c r="N100" s="149" t="s">
        <v>149</v>
      </c>
      <c r="O100" s="138" t="s">
        <v>150</v>
      </c>
    </row>
    <row r="101" spans="1:15" x14ac:dyDescent="0.2">
      <c r="A101" s="139">
        <v>44797</v>
      </c>
      <c r="B101" s="130">
        <v>4</v>
      </c>
      <c r="C101" s="131" t="str">
        <f t="shared" si="15"/>
        <v>Chicken Momo</v>
      </c>
      <c r="D101" s="156">
        <v>10</v>
      </c>
      <c r="E101" s="143">
        <v>20</v>
      </c>
      <c r="F101" s="134">
        <f t="shared" si="16"/>
        <v>200</v>
      </c>
      <c r="G101" s="135"/>
      <c r="H101" s="134">
        <f t="shared" si="17"/>
        <v>200</v>
      </c>
      <c r="I101" s="144" t="s">
        <v>28</v>
      </c>
      <c r="J101" s="146" t="s">
        <v>73</v>
      </c>
      <c r="K101" s="136"/>
      <c r="L101" s="234" t="s">
        <v>192</v>
      </c>
      <c r="M101" s="137" t="s">
        <v>148</v>
      </c>
      <c r="N101" s="149" t="s">
        <v>149</v>
      </c>
      <c r="O101" s="138" t="s">
        <v>150</v>
      </c>
    </row>
    <row r="102" spans="1:15" x14ac:dyDescent="0.2">
      <c r="A102" s="139">
        <v>44797</v>
      </c>
      <c r="B102" s="130">
        <v>6</v>
      </c>
      <c r="C102" s="131" t="str">
        <f t="shared" si="15"/>
        <v>Chicken Shami Kabab</v>
      </c>
      <c r="D102" s="156">
        <v>10</v>
      </c>
      <c r="E102" s="143">
        <v>28</v>
      </c>
      <c r="F102" s="134">
        <f t="shared" si="16"/>
        <v>280</v>
      </c>
      <c r="G102" s="135"/>
      <c r="H102" s="134">
        <f t="shared" si="17"/>
        <v>280</v>
      </c>
      <c r="I102" s="144" t="s">
        <v>28</v>
      </c>
      <c r="J102" s="146" t="s">
        <v>73</v>
      </c>
      <c r="K102" s="136"/>
      <c r="L102" s="234" t="s">
        <v>192</v>
      </c>
      <c r="M102" s="137" t="s">
        <v>148</v>
      </c>
      <c r="N102" s="149" t="s">
        <v>149</v>
      </c>
      <c r="O102" s="138" t="s">
        <v>150</v>
      </c>
    </row>
    <row r="103" spans="1:15" x14ac:dyDescent="0.2">
      <c r="A103" s="139">
        <v>44797</v>
      </c>
      <c r="B103" s="140">
        <v>7</v>
      </c>
      <c r="C103" s="141" t="str">
        <f t="shared" si="15"/>
        <v>Beef Shami Kabab</v>
      </c>
      <c r="D103" s="156">
        <v>10</v>
      </c>
      <c r="E103" s="143">
        <v>48</v>
      </c>
      <c r="F103" s="144">
        <f t="shared" si="16"/>
        <v>480</v>
      </c>
      <c r="G103" s="145"/>
      <c r="H103" s="144">
        <f t="shared" si="17"/>
        <v>480</v>
      </c>
      <c r="I103" s="144" t="s">
        <v>28</v>
      </c>
      <c r="J103" s="146" t="s">
        <v>73</v>
      </c>
      <c r="K103" s="146"/>
      <c r="L103" s="234" t="s">
        <v>192</v>
      </c>
      <c r="M103" s="137" t="s">
        <v>148</v>
      </c>
      <c r="N103" s="149" t="s">
        <v>149</v>
      </c>
      <c r="O103" s="138" t="s">
        <v>150</v>
      </c>
    </row>
    <row r="104" spans="1:15" x14ac:dyDescent="0.2">
      <c r="A104" s="139">
        <v>44799</v>
      </c>
      <c r="B104" s="140">
        <v>5</v>
      </c>
      <c r="C104" s="141" t="str">
        <f t="shared" ref="C104:C112" si="18">VLOOKUP(B104,$Q$3:$R$13,2,0)</f>
        <v>Kolar Chop</v>
      </c>
      <c r="D104" s="142">
        <v>46</v>
      </c>
      <c r="E104" s="143">
        <v>5</v>
      </c>
      <c r="F104" s="144">
        <f t="shared" ref="F104:F112" si="19">D104*E104</f>
        <v>230</v>
      </c>
      <c r="G104" s="145"/>
      <c r="H104" s="144">
        <f t="shared" ref="H104:H112" si="20">F104-G104</f>
        <v>230</v>
      </c>
      <c r="I104" s="144" t="s">
        <v>28</v>
      </c>
      <c r="J104" s="146" t="s">
        <v>73</v>
      </c>
      <c r="K104" s="146"/>
      <c r="L104" s="160" t="s">
        <v>21</v>
      </c>
      <c r="M104" s="147" t="s">
        <v>21</v>
      </c>
      <c r="N104" s="147"/>
      <c r="O104" s="148"/>
    </row>
    <row r="105" spans="1:15" x14ac:dyDescent="0.2">
      <c r="A105" s="129">
        <v>44799</v>
      </c>
      <c r="B105" s="130">
        <v>4</v>
      </c>
      <c r="C105" s="131" t="str">
        <f t="shared" si="18"/>
        <v>Chicken Momo</v>
      </c>
      <c r="D105" s="132">
        <v>50</v>
      </c>
      <c r="E105" s="133">
        <v>12</v>
      </c>
      <c r="F105" s="134">
        <f t="shared" si="19"/>
        <v>600</v>
      </c>
      <c r="G105" s="135"/>
      <c r="H105" s="134">
        <f t="shared" si="20"/>
        <v>600</v>
      </c>
      <c r="I105" s="144" t="s">
        <v>28</v>
      </c>
      <c r="J105" s="146" t="s">
        <v>73</v>
      </c>
      <c r="K105" s="136"/>
      <c r="L105" s="160" t="s">
        <v>21</v>
      </c>
      <c r="M105" s="137" t="s">
        <v>21</v>
      </c>
      <c r="N105" s="137"/>
      <c r="O105" s="138"/>
    </row>
    <row r="106" spans="1:15" x14ac:dyDescent="0.2">
      <c r="A106" s="139">
        <v>44799</v>
      </c>
      <c r="B106" s="140">
        <v>2</v>
      </c>
      <c r="C106" s="141" t="str">
        <f t="shared" si="18"/>
        <v>Chicken Somucha</v>
      </c>
      <c r="D106" s="142">
        <v>10</v>
      </c>
      <c r="E106" s="143">
        <v>25</v>
      </c>
      <c r="F106" s="144">
        <f t="shared" si="19"/>
        <v>250</v>
      </c>
      <c r="G106" s="145"/>
      <c r="H106" s="144">
        <f t="shared" si="20"/>
        <v>250</v>
      </c>
      <c r="I106" s="144" t="s">
        <v>28</v>
      </c>
      <c r="J106" s="146" t="s">
        <v>73</v>
      </c>
      <c r="K106" s="146"/>
      <c r="L106" s="82" t="s">
        <v>79</v>
      </c>
      <c r="M106" s="147" t="s">
        <v>81</v>
      </c>
      <c r="N106" s="83" t="s">
        <v>100</v>
      </c>
      <c r="O106" s="106" t="s">
        <v>102</v>
      </c>
    </row>
    <row r="107" spans="1:15" x14ac:dyDescent="0.2">
      <c r="A107" s="129">
        <v>44799</v>
      </c>
      <c r="B107" s="130">
        <v>4</v>
      </c>
      <c r="C107" s="131" t="str">
        <f t="shared" si="18"/>
        <v>Chicken Momo</v>
      </c>
      <c r="D107" s="132">
        <v>10</v>
      </c>
      <c r="E107" s="133">
        <v>20</v>
      </c>
      <c r="F107" s="134">
        <f t="shared" si="19"/>
        <v>200</v>
      </c>
      <c r="G107" s="135"/>
      <c r="H107" s="134">
        <f t="shared" si="20"/>
        <v>200</v>
      </c>
      <c r="I107" s="134" t="s">
        <v>28</v>
      </c>
      <c r="J107" s="146" t="s">
        <v>73</v>
      </c>
      <c r="K107" s="136"/>
      <c r="L107" s="82" t="s">
        <v>79</v>
      </c>
      <c r="M107" s="147" t="s">
        <v>81</v>
      </c>
      <c r="N107" s="83" t="s">
        <v>100</v>
      </c>
      <c r="O107" s="106" t="s">
        <v>102</v>
      </c>
    </row>
    <row r="108" spans="1:15" x14ac:dyDescent="0.2">
      <c r="A108" s="139">
        <v>44803</v>
      </c>
      <c r="B108" s="140">
        <v>1</v>
      </c>
      <c r="C108" s="141" t="str">
        <f t="shared" si="18"/>
        <v xml:space="preserve">Porota </v>
      </c>
      <c r="D108" s="142">
        <v>5</v>
      </c>
      <c r="E108" s="143">
        <v>10</v>
      </c>
      <c r="F108" s="144">
        <f t="shared" si="19"/>
        <v>50</v>
      </c>
      <c r="G108" s="145"/>
      <c r="H108" s="134">
        <f t="shared" si="20"/>
        <v>50</v>
      </c>
      <c r="I108" s="134" t="s">
        <v>28</v>
      </c>
      <c r="J108" s="146" t="s">
        <v>19</v>
      </c>
      <c r="K108" s="146"/>
      <c r="L108" s="146" t="s">
        <v>20</v>
      </c>
      <c r="M108" s="147" t="s">
        <v>20</v>
      </c>
      <c r="N108" s="147"/>
      <c r="O108" s="148"/>
    </row>
    <row r="109" spans="1:15" x14ac:dyDescent="0.2">
      <c r="A109" s="139">
        <v>44816</v>
      </c>
      <c r="B109" s="140">
        <v>1</v>
      </c>
      <c r="C109" s="141" t="str">
        <f t="shared" si="18"/>
        <v xml:space="preserve">Porota </v>
      </c>
      <c r="D109" s="142">
        <v>13</v>
      </c>
      <c r="E109" s="143">
        <v>15</v>
      </c>
      <c r="F109" s="144">
        <f>D109*E109</f>
        <v>195</v>
      </c>
      <c r="G109" s="145">
        <v>5</v>
      </c>
      <c r="H109" s="144">
        <f t="shared" si="20"/>
        <v>190</v>
      </c>
      <c r="I109" s="144" t="s">
        <v>28</v>
      </c>
      <c r="J109" s="146" t="s">
        <v>19</v>
      </c>
      <c r="K109" s="146"/>
      <c r="L109" s="146" t="s">
        <v>21</v>
      </c>
      <c r="M109" s="147" t="s">
        <v>154</v>
      </c>
      <c r="N109" s="147"/>
      <c r="O109" s="148"/>
    </row>
    <row r="110" spans="1:15" x14ac:dyDescent="0.2">
      <c r="A110" s="129">
        <v>44818</v>
      </c>
      <c r="B110" s="130">
        <v>7</v>
      </c>
      <c r="C110" s="131" t="str">
        <f t="shared" si="18"/>
        <v>Beef Shami Kabab</v>
      </c>
      <c r="D110" s="132">
        <v>50</v>
      </c>
      <c r="E110" s="133">
        <v>50</v>
      </c>
      <c r="F110" s="134">
        <f t="shared" si="19"/>
        <v>2500</v>
      </c>
      <c r="G110" s="135"/>
      <c r="H110" s="134">
        <f t="shared" si="20"/>
        <v>2500</v>
      </c>
      <c r="I110" s="144" t="s">
        <v>28</v>
      </c>
      <c r="J110" s="136" t="s">
        <v>19</v>
      </c>
      <c r="K110" s="136"/>
      <c r="L110" s="146" t="s">
        <v>20</v>
      </c>
      <c r="M110" s="137" t="s">
        <v>123</v>
      </c>
      <c r="N110" s="83" t="s">
        <v>124</v>
      </c>
      <c r="O110" s="77" t="s">
        <v>125</v>
      </c>
    </row>
    <row r="111" spans="1:15" x14ac:dyDescent="0.2">
      <c r="A111" s="139">
        <v>44822</v>
      </c>
      <c r="B111" s="140">
        <v>4</v>
      </c>
      <c r="C111" s="141" t="str">
        <f t="shared" si="18"/>
        <v>Chicken Momo</v>
      </c>
      <c r="D111" s="142">
        <v>10</v>
      </c>
      <c r="E111" s="143">
        <v>22</v>
      </c>
      <c r="F111" s="144">
        <f t="shared" si="19"/>
        <v>220</v>
      </c>
      <c r="G111" s="145"/>
      <c r="H111" s="144">
        <f t="shared" si="20"/>
        <v>220</v>
      </c>
      <c r="I111" s="144" t="s">
        <v>28</v>
      </c>
      <c r="J111" s="146" t="s">
        <v>73</v>
      </c>
      <c r="K111" s="146"/>
      <c r="L111" s="160" t="s">
        <v>152</v>
      </c>
      <c r="M111" s="147" t="s">
        <v>81</v>
      </c>
      <c r="N111" s="83" t="s">
        <v>100</v>
      </c>
      <c r="O111" s="106" t="s">
        <v>102</v>
      </c>
    </row>
    <row r="112" spans="1:15" x14ac:dyDescent="0.2">
      <c r="A112" s="139">
        <v>44822</v>
      </c>
      <c r="B112" s="140">
        <v>7</v>
      </c>
      <c r="C112" s="141" t="str">
        <f t="shared" si="18"/>
        <v>Beef Shami Kabab</v>
      </c>
      <c r="D112" s="142">
        <v>20</v>
      </c>
      <c r="E112" s="143">
        <v>50</v>
      </c>
      <c r="F112" s="144">
        <f t="shared" si="19"/>
        <v>1000</v>
      </c>
      <c r="G112" s="145"/>
      <c r="H112" s="144">
        <f t="shared" si="20"/>
        <v>1000</v>
      </c>
      <c r="I112" s="144" t="s">
        <v>28</v>
      </c>
      <c r="J112" s="146" t="s">
        <v>73</v>
      </c>
      <c r="K112" s="146"/>
      <c r="L112" s="160" t="s">
        <v>152</v>
      </c>
      <c r="M112" s="147" t="s">
        <v>81</v>
      </c>
      <c r="N112" s="83" t="s">
        <v>100</v>
      </c>
      <c r="O112" s="106" t="s">
        <v>102</v>
      </c>
    </row>
    <row r="113" spans="1:15" x14ac:dyDescent="0.2">
      <c r="A113" s="139">
        <v>44831</v>
      </c>
      <c r="B113" s="140">
        <v>7</v>
      </c>
      <c r="C113" s="141" t="str">
        <f t="shared" ref="C113:C118" si="21">VLOOKUP(B113,$Q$3:$R$13,2,0)</f>
        <v>Beef Shami Kabab</v>
      </c>
      <c r="D113" s="142">
        <v>15</v>
      </c>
      <c r="E113" s="143">
        <v>50</v>
      </c>
      <c r="F113" s="144">
        <f>D113*E113</f>
        <v>750</v>
      </c>
      <c r="G113" s="145"/>
      <c r="H113" s="144">
        <f t="shared" ref="H113:H118" si="22">F113-G113</f>
        <v>750</v>
      </c>
      <c r="I113" s="144" t="s">
        <v>28</v>
      </c>
      <c r="J113" s="146" t="s">
        <v>73</v>
      </c>
      <c r="K113" s="146"/>
      <c r="L113" s="146" t="s">
        <v>152</v>
      </c>
      <c r="M113" s="147" t="s">
        <v>133</v>
      </c>
      <c r="N113" s="147" t="s">
        <v>134</v>
      </c>
      <c r="O113" s="148" t="s">
        <v>136</v>
      </c>
    </row>
    <row r="114" spans="1:15" x14ac:dyDescent="0.2">
      <c r="A114" s="161">
        <v>44835</v>
      </c>
      <c r="B114" s="157">
        <v>7</v>
      </c>
      <c r="C114" s="43" t="str">
        <f t="shared" si="21"/>
        <v>Beef Shami Kabab</v>
      </c>
      <c r="D114" s="156">
        <v>15</v>
      </c>
      <c r="E114" s="158">
        <v>50</v>
      </c>
      <c r="F114" s="44">
        <f>D114*E114</f>
        <v>750</v>
      </c>
      <c r="G114" s="159"/>
      <c r="H114" s="44">
        <f t="shared" si="22"/>
        <v>750</v>
      </c>
      <c r="I114" s="44" t="s">
        <v>28</v>
      </c>
      <c r="J114" s="160" t="s">
        <v>73</v>
      </c>
      <c r="K114" s="160"/>
      <c r="L114" s="160" t="s">
        <v>152</v>
      </c>
      <c r="M114" s="147" t="s">
        <v>133</v>
      </c>
      <c r="N114" s="147" t="s">
        <v>156</v>
      </c>
      <c r="O114" s="148" t="s">
        <v>136</v>
      </c>
    </row>
    <row r="115" spans="1:15" x14ac:dyDescent="0.2">
      <c r="A115" s="161">
        <v>44837</v>
      </c>
      <c r="B115" s="157">
        <v>5</v>
      </c>
      <c r="C115" s="43" t="str">
        <f t="shared" si="21"/>
        <v>Kolar Chop</v>
      </c>
      <c r="D115" s="156">
        <v>10</v>
      </c>
      <c r="E115" s="158">
        <v>10</v>
      </c>
      <c r="F115" s="44">
        <f>D115*E115</f>
        <v>100</v>
      </c>
      <c r="G115" s="159"/>
      <c r="H115" s="44">
        <f t="shared" si="22"/>
        <v>100</v>
      </c>
      <c r="I115" s="44" t="s">
        <v>28</v>
      </c>
      <c r="J115" s="160" t="s">
        <v>73</v>
      </c>
      <c r="K115" s="160"/>
      <c r="L115" s="160" t="s">
        <v>21</v>
      </c>
      <c r="M115" s="45"/>
      <c r="N115" s="45"/>
      <c r="O115" s="46" t="s">
        <v>160</v>
      </c>
    </row>
    <row r="116" spans="1:15" x14ac:dyDescent="0.2">
      <c r="A116" s="161">
        <v>44837</v>
      </c>
      <c r="B116" s="157">
        <v>2</v>
      </c>
      <c r="C116" s="43" t="str">
        <f t="shared" si="21"/>
        <v>Chicken Somucha</v>
      </c>
      <c r="D116" s="156">
        <v>10</v>
      </c>
      <c r="E116" s="158">
        <v>26</v>
      </c>
      <c r="F116" s="44">
        <f>D116*E116</f>
        <v>260</v>
      </c>
      <c r="G116" s="159"/>
      <c r="H116" s="44">
        <f t="shared" si="22"/>
        <v>260</v>
      </c>
      <c r="I116" s="44" t="s">
        <v>28</v>
      </c>
      <c r="J116" s="160" t="s">
        <v>73</v>
      </c>
      <c r="K116" s="160"/>
      <c r="L116" s="160" t="s">
        <v>21</v>
      </c>
      <c r="M116" s="45"/>
      <c r="N116" s="45"/>
      <c r="O116" s="46"/>
    </row>
    <row r="117" spans="1:15" x14ac:dyDescent="0.2">
      <c r="A117" s="161">
        <v>44837</v>
      </c>
      <c r="B117" s="157">
        <v>8</v>
      </c>
      <c r="C117" s="43" t="str">
        <f t="shared" si="21"/>
        <v>Chicken Strips</v>
      </c>
      <c r="D117" s="156" t="s">
        <v>159</v>
      </c>
      <c r="E117" s="158">
        <v>400</v>
      </c>
      <c r="F117" s="44">
        <v>400</v>
      </c>
      <c r="G117" s="159"/>
      <c r="H117" s="44">
        <f t="shared" si="22"/>
        <v>400</v>
      </c>
      <c r="I117" s="44" t="s">
        <v>28</v>
      </c>
      <c r="J117" s="160" t="s">
        <v>73</v>
      </c>
      <c r="K117" s="160"/>
      <c r="L117" s="160" t="s">
        <v>21</v>
      </c>
      <c r="M117" s="45"/>
      <c r="N117" s="45"/>
      <c r="O117" s="46"/>
    </row>
    <row r="118" spans="1:15" x14ac:dyDescent="0.2">
      <c r="A118" s="173">
        <v>44851</v>
      </c>
      <c r="B118" s="174">
        <v>7</v>
      </c>
      <c r="C118" s="175" t="str">
        <f t="shared" si="21"/>
        <v>Beef Shami Kabab</v>
      </c>
      <c r="D118" s="176">
        <v>20</v>
      </c>
      <c r="E118" s="177">
        <v>37</v>
      </c>
      <c r="F118" s="178">
        <f t="shared" ref="F118:F123" si="23">D118*E118</f>
        <v>740</v>
      </c>
      <c r="G118" s="179"/>
      <c r="H118" s="178">
        <f t="shared" si="22"/>
        <v>740</v>
      </c>
      <c r="I118" s="44" t="s">
        <v>28</v>
      </c>
      <c r="J118" s="160" t="s">
        <v>19</v>
      </c>
      <c r="K118" s="172"/>
      <c r="L118" s="172" t="s">
        <v>20</v>
      </c>
      <c r="M118" s="180" t="s">
        <v>20</v>
      </c>
      <c r="N118" s="180"/>
      <c r="O118" s="181"/>
    </row>
    <row r="119" spans="1:15" x14ac:dyDescent="0.2">
      <c r="A119" s="173">
        <v>44867</v>
      </c>
      <c r="B119" s="174">
        <v>5</v>
      </c>
      <c r="C119" s="175" t="str">
        <f t="shared" ref="C119:C125" si="24">VLOOKUP(B119,$Q$3:$R$13,2,0)</f>
        <v>Kolar Chop</v>
      </c>
      <c r="D119" s="176">
        <v>50</v>
      </c>
      <c r="E119" s="177">
        <v>10</v>
      </c>
      <c r="F119" s="178">
        <f t="shared" si="23"/>
        <v>500</v>
      </c>
      <c r="G119" s="179"/>
      <c r="H119" s="178">
        <f t="shared" ref="H119:H125" si="25">F119-G119</f>
        <v>500</v>
      </c>
      <c r="I119" s="44" t="s">
        <v>28</v>
      </c>
      <c r="J119" s="160" t="s">
        <v>38</v>
      </c>
      <c r="K119" s="172">
        <v>44867</v>
      </c>
      <c r="L119" s="172" t="s">
        <v>20</v>
      </c>
      <c r="M119" s="137" t="s">
        <v>123</v>
      </c>
      <c r="N119" s="83" t="s">
        <v>124</v>
      </c>
      <c r="O119" s="77" t="s">
        <v>125</v>
      </c>
    </row>
    <row r="120" spans="1:15" x14ac:dyDescent="0.2">
      <c r="A120" s="173">
        <v>44867</v>
      </c>
      <c r="B120" s="174">
        <v>7</v>
      </c>
      <c r="C120" s="175" t="str">
        <f t="shared" si="24"/>
        <v>Beef Shami Kabab</v>
      </c>
      <c r="D120" s="176">
        <v>50</v>
      </c>
      <c r="E120" s="177">
        <v>50</v>
      </c>
      <c r="F120" s="178">
        <f t="shared" si="23"/>
        <v>2500</v>
      </c>
      <c r="G120" s="179"/>
      <c r="H120" s="178">
        <f t="shared" si="25"/>
        <v>2500</v>
      </c>
      <c r="I120" s="44" t="s">
        <v>28</v>
      </c>
      <c r="J120" s="172" t="s">
        <v>38</v>
      </c>
      <c r="K120" s="172">
        <v>44867</v>
      </c>
      <c r="L120" s="172" t="s">
        <v>20</v>
      </c>
      <c r="M120" s="137" t="s">
        <v>123</v>
      </c>
      <c r="N120" s="83" t="s">
        <v>124</v>
      </c>
      <c r="O120" s="77" t="s">
        <v>125</v>
      </c>
    </row>
    <row r="121" spans="1:15" x14ac:dyDescent="0.2">
      <c r="A121" s="173">
        <v>44867</v>
      </c>
      <c r="B121" s="174">
        <v>9</v>
      </c>
      <c r="C121" s="175" t="str">
        <f t="shared" si="24"/>
        <v>Shahi Gorom Moshla</v>
      </c>
      <c r="D121" s="176">
        <v>90</v>
      </c>
      <c r="E121" s="177">
        <v>1.6</v>
      </c>
      <c r="F121" s="178">
        <f t="shared" si="23"/>
        <v>144</v>
      </c>
      <c r="G121" s="179"/>
      <c r="H121" s="178">
        <f t="shared" si="25"/>
        <v>144</v>
      </c>
      <c r="I121" s="44" t="s">
        <v>28</v>
      </c>
      <c r="J121" s="172" t="s">
        <v>38</v>
      </c>
      <c r="K121" s="172">
        <v>44867</v>
      </c>
      <c r="L121" s="172" t="s">
        <v>20</v>
      </c>
      <c r="M121" s="137" t="s">
        <v>123</v>
      </c>
      <c r="N121" s="83" t="s">
        <v>124</v>
      </c>
      <c r="O121" s="77" t="s">
        <v>125</v>
      </c>
    </row>
    <row r="122" spans="1:15" x14ac:dyDescent="0.2">
      <c r="A122" s="173">
        <v>44867</v>
      </c>
      <c r="B122" s="174">
        <v>10</v>
      </c>
      <c r="C122" s="175" t="str">
        <f t="shared" si="24"/>
        <v>Bhaja Mosla (100gm)</v>
      </c>
      <c r="D122" s="176">
        <v>90</v>
      </c>
      <c r="E122" s="177">
        <v>1</v>
      </c>
      <c r="F122" s="178">
        <f t="shared" si="23"/>
        <v>90</v>
      </c>
      <c r="G122" s="179"/>
      <c r="H122" s="178">
        <f t="shared" si="25"/>
        <v>90</v>
      </c>
      <c r="I122" s="44" t="s">
        <v>28</v>
      </c>
      <c r="J122" s="172" t="s">
        <v>38</v>
      </c>
      <c r="K122" s="172">
        <v>44867</v>
      </c>
      <c r="L122" s="172" t="s">
        <v>20</v>
      </c>
      <c r="M122" s="137" t="s">
        <v>123</v>
      </c>
      <c r="N122" s="83" t="s">
        <v>124</v>
      </c>
      <c r="O122" s="77" t="s">
        <v>125</v>
      </c>
    </row>
    <row r="123" spans="1:15" x14ac:dyDescent="0.2">
      <c r="A123" s="173">
        <v>44874</v>
      </c>
      <c r="B123" s="174">
        <v>7</v>
      </c>
      <c r="C123" s="175" t="str">
        <f t="shared" si="24"/>
        <v>Beef Shami Kabab</v>
      </c>
      <c r="D123" s="176">
        <v>50</v>
      </c>
      <c r="E123" s="177">
        <v>44</v>
      </c>
      <c r="F123" s="178">
        <f t="shared" si="23"/>
        <v>2200</v>
      </c>
      <c r="G123" s="179"/>
      <c r="H123" s="178">
        <f t="shared" si="25"/>
        <v>2200</v>
      </c>
      <c r="I123" s="178" t="s">
        <v>27</v>
      </c>
      <c r="J123" s="172" t="s">
        <v>19</v>
      </c>
      <c r="K123" s="172">
        <v>44874</v>
      </c>
      <c r="L123" s="172" t="s">
        <v>20</v>
      </c>
      <c r="M123" s="180" t="s">
        <v>127</v>
      </c>
      <c r="N123" s="180" t="s">
        <v>128</v>
      </c>
      <c r="O123" s="181" t="s">
        <v>122</v>
      </c>
    </row>
    <row r="124" spans="1:15" x14ac:dyDescent="0.2">
      <c r="A124" s="173">
        <v>44888</v>
      </c>
      <c r="B124" s="174">
        <v>2</v>
      </c>
      <c r="C124" s="175" t="str">
        <f t="shared" si="24"/>
        <v>Chicken Somucha</v>
      </c>
      <c r="D124" s="176">
        <v>15</v>
      </c>
      <c r="E124" s="177">
        <v>26</v>
      </c>
      <c r="F124" s="178">
        <f>D124*E124</f>
        <v>390</v>
      </c>
      <c r="G124" s="179">
        <v>5</v>
      </c>
      <c r="H124" s="178">
        <f t="shared" si="25"/>
        <v>385</v>
      </c>
      <c r="I124" s="178" t="s">
        <v>28</v>
      </c>
      <c r="J124" s="172" t="s">
        <v>73</v>
      </c>
      <c r="K124" s="172">
        <v>44888</v>
      </c>
      <c r="L124" s="172" t="s">
        <v>21</v>
      </c>
      <c r="M124" s="180"/>
      <c r="N124" s="180"/>
      <c r="O124" s="181" t="s">
        <v>80</v>
      </c>
    </row>
    <row r="125" spans="1:15" x14ac:dyDescent="0.2">
      <c r="A125" s="173">
        <v>44891</v>
      </c>
      <c r="B125" s="174">
        <v>7</v>
      </c>
      <c r="C125" s="175" t="str">
        <f t="shared" si="24"/>
        <v>Beef Shami Kabab</v>
      </c>
      <c r="D125" s="176">
        <v>16</v>
      </c>
      <c r="E125" s="177">
        <v>37</v>
      </c>
      <c r="F125" s="178">
        <f>D125*E125</f>
        <v>592</v>
      </c>
      <c r="G125" s="179"/>
      <c r="H125" s="178">
        <f t="shared" si="25"/>
        <v>592</v>
      </c>
      <c r="I125" s="178" t="s">
        <v>28</v>
      </c>
      <c r="J125" s="183" t="s">
        <v>19</v>
      </c>
      <c r="K125" s="172"/>
      <c r="L125" s="172" t="s">
        <v>20</v>
      </c>
      <c r="M125" s="180" t="s">
        <v>20</v>
      </c>
      <c r="N125" s="180"/>
      <c r="O125" s="181"/>
    </row>
    <row r="126" spans="1:15" x14ac:dyDescent="0.2">
      <c r="A126" s="187">
        <v>44919</v>
      </c>
      <c r="B126" s="188">
        <v>2</v>
      </c>
      <c r="C126" s="189" t="str">
        <f>VLOOKUP(B126,$Q$3:$R$13,2,0)</f>
        <v>Chicken Somucha</v>
      </c>
      <c r="D126" s="190">
        <v>25</v>
      </c>
      <c r="E126" s="191">
        <v>25</v>
      </c>
      <c r="F126" s="192">
        <f>D126*E126</f>
        <v>625</v>
      </c>
      <c r="G126" s="193"/>
      <c r="H126" s="192">
        <f>F126-G126</f>
        <v>625</v>
      </c>
      <c r="I126" s="192" t="s">
        <v>28</v>
      </c>
      <c r="J126" s="186" t="s">
        <v>19</v>
      </c>
      <c r="K126" s="186"/>
      <c r="L126" s="186" t="s">
        <v>20</v>
      </c>
      <c r="M126" s="186" t="s">
        <v>20</v>
      </c>
      <c r="N126" s="194"/>
      <c r="O126" s="195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showGridLines="0" workbookViewId="0">
      <pane ySplit="2" topLeftCell="A3" activePane="bottomLeft" state="frozen"/>
      <selection pane="bottomLeft" activeCell="N27" sqref="N27"/>
    </sheetView>
  </sheetViews>
  <sheetFormatPr defaultRowHeight="14.25" x14ac:dyDescent="0.2"/>
  <cols>
    <col min="1" max="1" width="10.7109375" style="35" customWidth="1"/>
    <col min="2" max="2" width="9.5703125" style="29" customWidth="1"/>
    <col min="3" max="3" width="14.5703125" style="29" bestFit="1" customWidth="1"/>
    <col min="4" max="4" width="10.28515625" style="29" bestFit="1" customWidth="1"/>
    <col min="5" max="5" width="5.7109375" style="29" customWidth="1"/>
    <col min="6" max="6" width="11.140625" style="29" customWidth="1"/>
    <col min="7" max="7" width="14.85546875" style="29" bestFit="1" customWidth="1"/>
    <col min="8" max="8" width="11.85546875" style="29" bestFit="1" customWidth="1"/>
    <col min="9" max="9" width="11.7109375" style="29" customWidth="1"/>
    <col min="10" max="10" width="4" style="29" customWidth="1"/>
    <col min="11" max="11" width="10.5703125" style="29" customWidth="1"/>
    <col min="12" max="12" width="10.28515625" style="32" bestFit="1" customWidth="1"/>
    <col min="13" max="13" width="10.28515625" style="5" customWidth="1"/>
    <col min="14" max="14" width="10.42578125" style="5" customWidth="1"/>
    <col min="15" max="16" width="10.85546875" style="5" customWidth="1"/>
    <col min="17" max="17" width="24.28515625" style="29" customWidth="1"/>
    <col min="18" max="16384" width="9.140625" style="29"/>
  </cols>
  <sheetData>
    <row r="1" spans="1:17" x14ac:dyDescent="0.2">
      <c r="F1" s="30">
        <f>SUBTOTAL(9,F3:F20)</f>
        <v>23991</v>
      </c>
      <c r="I1" s="30">
        <f>SUBTOTAL(9,I3:I20)</f>
        <v>27600</v>
      </c>
      <c r="J1" s="31"/>
      <c r="K1" s="31"/>
    </row>
    <row r="2" spans="1:17" ht="37.5" customHeight="1" x14ac:dyDescent="0.2">
      <c r="A2" s="36" t="s">
        <v>41</v>
      </c>
      <c r="B2" s="27" t="s">
        <v>1</v>
      </c>
      <c r="C2" s="23" t="s">
        <v>0</v>
      </c>
      <c r="D2" s="24" t="s">
        <v>39</v>
      </c>
      <c r="E2" s="25" t="s">
        <v>78</v>
      </c>
      <c r="F2" s="26" t="s">
        <v>3</v>
      </c>
      <c r="G2" s="27" t="s">
        <v>7</v>
      </c>
      <c r="H2" s="28" t="s">
        <v>24</v>
      </c>
      <c r="I2" s="27" t="s">
        <v>42</v>
      </c>
      <c r="K2" s="253" t="s">
        <v>43</v>
      </c>
      <c r="L2" s="254" t="s">
        <v>66</v>
      </c>
      <c r="M2" s="254" t="s">
        <v>50</v>
      </c>
      <c r="N2" s="255" t="s">
        <v>130</v>
      </c>
      <c r="O2" s="254" t="s">
        <v>54</v>
      </c>
      <c r="P2" s="253" t="s">
        <v>53</v>
      </c>
      <c r="Q2" s="253" t="s">
        <v>51</v>
      </c>
    </row>
    <row r="3" spans="1:17" x14ac:dyDescent="0.2">
      <c r="A3" s="21">
        <v>44564</v>
      </c>
      <c r="B3" s="37">
        <v>4</v>
      </c>
      <c r="C3" s="22" t="s">
        <v>13</v>
      </c>
      <c r="D3" s="12">
        <v>100</v>
      </c>
      <c r="E3" s="13">
        <v>11</v>
      </c>
      <c r="F3" s="11">
        <f>$D3*$E3</f>
        <v>1100</v>
      </c>
      <c r="G3" s="14" t="s">
        <v>38</v>
      </c>
      <c r="H3" s="14">
        <v>44571</v>
      </c>
      <c r="I3" s="9">
        <v>1500</v>
      </c>
      <c r="K3" s="33" t="s">
        <v>47</v>
      </c>
      <c r="L3" s="12">
        <v>480</v>
      </c>
      <c r="M3" s="34">
        <v>5330</v>
      </c>
      <c r="N3" s="34">
        <v>2010</v>
      </c>
      <c r="O3" s="257">
        <f>IF(M3&lt;&gt;0,M3-N3,0)</f>
        <v>3320</v>
      </c>
      <c r="P3" s="256">
        <f>O3</f>
        <v>3320</v>
      </c>
      <c r="Q3" s="33"/>
    </row>
    <row r="4" spans="1:17" x14ac:dyDescent="0.2">
      <c r="A4" s="21">
        <v>44567</v>
      </c>
      <c r="B4" s="37">
        <v>4</v>
      </c>
      <c r="C4" s="22" t="s">
        <v>13</v>
      </c>
      <c r="D4" s="12">
        <v>85</v>
      </c>
      <c r="E4" s="13">
        <v>11</v>
      </c>
      <c r="F4" s="11">
        <f t="shared" ref="F4:F13" si="0">$D4*$E4</f>
        <v>935</v>
      </c>
      <c r="G4" s="14" t="s">
        <v>19</v>
      </c>
      <c r="H4" s="14">
        <v>44573</v>
      </c>
      <c r="I4" s="9">
        <v>1500</v>
      </c>
      <c r="K4" s="33" t="s">
        <v>48</v>
      </c>
      <c r="L4" s="12">
        <v>280</v>
      </c>
      <c r="M4" s="34">
        <v>3080</v>
      </c>
      <c r="N4" s="34">
        <v>3500</v>
      </c>
      <c r="O4" s="257">
        <f t="shared" ref="O4:O15" si="1">IF(M4&lt;&gt;0,M4-N4,0)</f>
        <v>-420</v>
      </c>
      <c r="P4" s="256">
        <f t="shared" ref="P4:P10" si="2">P3+M4-N4</f>
        <v>2900</v>
      </c>
      <c r="Q4" s="126" t="s">
        <v>52</v>
      </c>
    </row>
    <row r="5" spans="1:17" x14ac:dyDescent="0.2">
      <c r="A5" s="21">
        <v>44571</v>
      </c>
      <c r="B5" s="37">
        <v>4</v>
      </c>
      <c r="C5" s="22" t="s">
        <v>40</v>
      </c>
      <c r="D5" s="12">
        <v>118</v>
      </c>
      <c r="E5" s="13">
        <v>11</v>
      </c>
      <c r="F5" s="11">
        <f t="shared" si="0"/>
        <v>1298</v>
      </c>
      <c r="G5" s="14" t="s">
        <v>19</v>
      </c>
      <c r="H5" s="14">
        <v>44574</v>
      </c>
      <c r="I5" s="9">
        <v>1000</v>
      </c>
      <c r="K5" s="33" t="s">
        <v>49</v>
      </c>
      <c r="L5" s="12">
        <v>750</v>
      </c>
      <c r="M5" s="34">
        <v>8250</v>
      </c>
      <c r="N5" s="34">
        <v>4000</v>
      </c>
      <c r="O5" s="257">
        <f t="shared" si="1"/>
        <v>4250</v>
      </c>
      <c r="P5" s="256">
        <f t="shared" si="2"/>
        <v>7150</v>
      </c>
      <c r="Q5" s="33"/>
    </row>
    <row r="6" spans="1:17" x14ac:dyDescent="0.2">
      <c r="A6" s="21">
        <v>44573</v>
      </c>
      <c r="B6" s="37">
        <v>4</v>
      </c>
      <c r="C6" s="22" t="s">
        <v>13</v>
      </c>
      <c r="D6" s="12">
        <v>110</v>
      </c>
      <c r="E6" s="13">
        <v>11</v>
      </c>
      <c r="F6" s="11">
        <f t="shared" si="0"/>
        <v>1210</v>
      </c>
      <c r="G6" s="14" t="s">
        <v>73</v>
      </c>
      <c r="H6" s="14">
        <v>44618</v>
      </c>
      <c r="I6" s="9">
        <v>1000</v>
      </c>
      <c r="K6" s="33" t="s">
        <v>56</v>
      </c>
      <c r="L6" s="12">
        <v>328</v>
      </c>
      <c r="M6" s="11">
        <v>3608</v>
      </c>
      <c r="N6" s="34">
        <v>1000</v>
      </c>
      <c r="O6" s="257">
        <f t="shared" si="1"/>
        <v>2608</v>
      </c>
      <c r="P6" s="256">
        <f t="shared" si="2"/>
        <v>9758</v>
      </c>
      <c r="Q6" s="33"/>
    </row>
    <row r="7" spans="1:17" x14ac:dyDescent="0.2">
      <c r="A7" s="21">
        <v>44574</v>
      </c>
      <c r="B7" s="37">
        <v>4</v>
      </c>
      <c r="C7" s="22" t="s">
        <v>13</v>
      </c>
      <c r="D7" s="12">
        <v>113</v>
      </c>
      <c r="E7" s="13">
        <v>11</v>
      </c>
      <c r="F7" s="11">
        <f t="shared" si="0"/>
        <v>1243</v>
      </c>
      <c r="G7" s="14" t="s">
        <v>19</v>
      </c>
      <c r="H7" s="14">
        <v>44625</v>
      </c>
      <c r="I7" s="9">
        <v>1000</v>
      </c>
      <c r="K7" s="33" t="s">
        <v>74</v>
      </c>
      <c r="L7" s="12">
        <v>675</v>
      </c>
      <c r="M7" s="11">
        <v>7425</v>
      </c>
      <c r="N7" s="34">
        <v>4000</v>
      </c>
      <c r="O7" s="257">
        <f t="shared" si="1"/>
        <v>3425</v>
      </c>
      <c r="P7" s="256">
        <f t="shared" si="2"/>
        <v>13183</v>
      </c>
      <c r="Q7" s="33"/>
    </row>
    <row r="8" spans="1:17" x14ac:dyDescent="0.2">
      <c r="A8" s="21">
        <v>44580</v>
      </c>
      <c r="B8" s="37">
        <v>4</v>
      </c>
      <c r="C8" s="22" t="s">
        <v>13</v>
      </c>
      <c r="D8" s="12">
        <v>112</v>
      </c>
      <c r="E8" s="13">
        <v>11</v>
      </c>
      <c r="F8" s="11">
        <f t="shared" si="0"/>
        <v>1232</v>
      </c>
      <c r="G8" s="14" t="s">
        <v>19</v>
      </c>
      <c r="H8" s="14">
        <v>44634</v>
      </c>
      <c r="I8" s="9">
        <v>2000</v>
      </c>
      <c r="K8" s="33" t="s">
        <v>85</v>
      </c>
      <c r="L8" s="11">
        <v>0</v>
      </c>
      <c r="M8" s="11">
        <v>0</v>
      </c>
      <c r="N8" s="34">
        <v>0</v>
      </c>
      <c r="O8" s="257">
        <f t="shared" si="1"/>
        <v>0</v>
      </c>
      <c r="P8" s="256">
        <f t="shared" si="2"/>
        <v>13183</v>
      </c>
      <c r="Q8" s="33"/>
    </row>
    <row r="9" spans="1:17" x14ac:dyDescent="0.2">
      <c r="A9" s="21">
        <v>44591</v>
      </c>
      <c r="B9" s="37">
        <v>4</v>
      </c>
      <c r="C9" s="22" t="s">
        <v>13</v>
      </c>
      <c r="D9" s="12">
        <v>112</v>
      </c>
      <c r="E9" s="13">
        <v>11</v>
      </c>
      <c r="F9" s="11">
        <f t="shared" si="0"/>
        <v>1232</v>
      </c>
      <c r="G9" s="14" t="s">
        <v>19</v>
      </c>
      <c r="H9" s="14">
        <v>44643</v>
      </c>
      <c r="I9" s="9">
        <v>1000</v>
      </c>
      <c r="K9" s="33" t="s">
        <v>86</v>
      </c>
      <c r="L9" s="12">
        <v>428</v>
      </c>
      <c r="M9" s="11">
        <v>4708</v>
      </c>
      <c r="N9" s="34">
        <v>4000</v>
      </c>
      <c r="O9" s="257">
        <f t="shared" si="1"/>
        <v>708</v>
      </c>
      <c r="P9" s="256">
        <f t="shared" si="2"/>
        <v>13891</v>
      </c>
      <c r="Q9" s="33"/>
    </row>
    <row r="10" spans="1:17" x14ac:dyDescent="0.2">
      <c r="A10" s="21">
        <v>44599</v>
      </c>
      <c r="B10" s="37">
        <v>4</v>
      </c>
      <c r="C10" s="22" t="s">
        <v>13</v>
      </c>
      <c r="D10" s="12">
        <v>107</v>
      </c>
      <c r="E10" s="13">
        <v>11</v>
      </c>
      <c r="F10" s="11">
        <f t="shared" si="0"/>
        <v>1177</v>
      </c>
      <c r="G10" s="14" t="s">
        <v>73</v>
      </c>
      <c r="H10" s="14">
        <v>44693</v>
      </c>
      <c r="I10" s="9">
        <v>1500</v>
      </c>
      <c r="K10" s="33" t="s">
        <v>92</v>
      </c>
      <c r="L10" s="12">
        <v>50</v>
      </c>
      <c r="M10" s="11">
        <v>550</v>
      </c>
      <c r="N10" s="34">
        <v>1100</v>
      </c>
      <c r="O10" s="257">
        <f t="shared" si="1"/>
        <v>-550</v>
      </c>
      <c r="P10" s="256">
        <f t="shared" si="2"/>
        <v>13341</v>
      </c>
      <c r="Q10" s="127" t="s">
        <v>129</v>
      </c>
    </row>
    <row r="11" spans="1:17" x14ac:dyDescent="0.2">
      <c r="A11" s="21">
        <v>44609</v>
      </c>
      <c r="B11" s="37">
        <v>4</v>
      </c>
      <c r="C11" s="22" t="s">
        <v>13</v>
      </c>
      <c r="D11" s="12">
        <v>111</v>
      </c>
      <c r="E11" s="13">
        <v>11</v>
      </c>
      <c r="F11" s="11">
        <f t="shared" si="0"/>
        <v>1221</v>
      </c>
      <c r="G11" s="14" t="s">
        <v>73</v>
      </c>
      <c r="H11" s="14">
        <v>44698</v>
      </c>
      <c r="I11" s="9">
        <v>1500</v>
      </c>
      <c r="K11" s="33" t="s">
        <v>137</v>
      </c>
      <c r="L11" s="153">
        <v>0</v>
      </c>
      <c r="M11" s="11">
        <v>0</v>
      </c>
      <c r="N11" s="34">
        <v>0</v>
      </c>
      <c r="O11" s="257">
        <f t="shared" si="1"/>
        <v>0</v>
      </c>
      <c r="P11" s="256">
        <f t="shared" ref="P11:P12" si="3">P10+M11-N11</f>
        <v>13341</v>
      </c>
      <c r="Q11" s="33"/>
    </row>
    <row r="12" spans="1:17" x14ac:dyDescent="0.2">
      <c r="A12" s="21">
        <v>44619</v>
      </c>
      <c r="B12" s="37">
        <v>4</v>
      </c>
      <c r="C12" s="22" t="s">
        <v>13</v>
      </c>
      <c r="D12" s="12">
        <v>110</v>
      </c>
      <c r="E12" s="13">
        <v>11</v>
      </c>
      <c r="F12" s="11">
        <f t="shared" si="0"/>
        <v>1210</v>
      </c>
      <c r="G12" s="14" t="s">
        <v>19</v>
      </c>
      <c r="H12" s="14">
        <v>44706</v>
      </c>
      <c r="I12" s="9">
        <v>1000</v>
      </c>
      <c r="K12" s="33" t="s">
        <v>153</v>
      </c>
      <c r="L12" s="153">
        <v>0</v>
      </c>
      <c r="M12" s="11">
        <v>0</v>
      </c>
      <c r="N12" s="34">
        <v>0</v>
      </c>
      <c r="O12" s="257">
        <f t="shared" si="1"/>
        <v>0</v>
      </c>
      <c r="P12" s="256">
        <f t="shared" si="3"/>
        <v>13341</v>
      </c>
      <c r="Q12" s="33"/>
    </row>
    <row r="13" spans="1:17" x14ac:dyDescent="0.2">
      <c r="A13" s="21">
        <v>44625</v>
      </c>
      <c r="B13" s="37">
        <v>4</v>
      </c>
      <c r="C13" s="22" t="s">
        <v>13</v>
      </c>
      <c r="D13" s="12">
        <v>227</v>
      </c>
      <c r="E13" s="13">
        <v>11</v>
      </c>
      <c r="F13" s="11">
        <f t="shared" si="0"/>
        <v>2497</v>
      </c>
      <c r="G13" s="14" t="s">
        <v>19</v>
      </c>
      <c r="H13" s="14">
        <v>44727</v>
      </c>
      <c r="I13" s="9">
        <v>1100</v>
      </c>
      <c r="K13" s="33" t="s">
        <v>161</v>
      </c>
      <c r="L13" s="153">
        <v>0</v>
      </c>
      <c r="M13" s="11">
        <v>0</v>
      </c>
      <c r="N13" s="34">
        <v>0</v>
      </c>
      <c r="O13" s="257">
        <f t="shared" si="1"/>
        <v>0</v>
      </c>
      <c r="P13" s="256">
        <f t="shared" ref="P13:P14" si="4">P12+M13-N13</f>
        <v>13341</v>
      </c>
      <c r="Q13" s="33"/>
    </row>
    <row r="14" spans="1:17" x14ac:dyDescent="0.2">
      <c r="A14" s="21">
        <v>44634</v>
      </c>
      <c r="B14" s="37">
        <v>4</v>
      </c>
      <c r="C14" s="22" t="s">
        <v>13</v>
      </c>
      <c r="D14" s="12">
        <v>168</v>
      </c>
      <c r="E14" s="13">
        <v>11</v>
      </c>
      <c r="F14" s="11">
        <v>1848</v>
      </c>
      <c r="G14" s="14" t="s">
        <v>73</v>
      </c>
      <c r="H14" s="14">
        <v>44874</v>
      </c>
      <c r="I14" s="9">
        <v>2000</v>
      </c>
      <c r="K14" s="33" t="s">
        <v>162</v>
      </c>
      <c r="L14" s="153">
        <v>0</v>
      </c>
      <c r="M14" s="11">
        <v>0</v>
      </c>
      <c r="N14" s="34">
        <v>0</v>
      </c>
      <c r="O14" s="257">
        <f t="shared" si="1"/>
        <v>0</v>
      </c>
      <c r="P14" s="256">
        <f t="shared" si="4"/>
        <v>13341</v>
      </c>
      <c r="Q14" s="33"/>
    </row>
    <row r="15" spans="1:17" x14ac:dyDescent="0.2">
      <c r="A15" s="21">
        <v>44643</v>
      </c>
      <c r="B15" s="37">
        <v>4</v>
      </c>
      <c r="C15" s="22" t="s">
        <v>13</v>
      </c>
      <c r="D15" s="12">
        <v>280</v>
      </c>
      <c r="E15" s="13">
        <v>11</v>
      </c>
      <c r="F15" s="11">
        <v>3080</v>
      </c>
      <c r="G15" s="185" t="s">
        <v>169</v>
      </c>
      <c r="H15" s="14">
        <v>44905</v>
      </c>
      <c r="I15" s="9">
        <v>11500</v>
      </c>
      <c r="K15" s="33" t="s">
        <v>166</v>
      </c>
      <c r="L15" s="153">
        <v>0</v>
      </c>
      <c r="M15" s="11">
        <v>0</v>
      </c>
      <c r="N15" s="34">
        <v>2000</v>
      </c>
      <c r="O15" s="257">
        <f t="shared" si="1"/>
        <v>0</v>
      </c>
      <c r="P15" s="256">
        <f t="shared" ref="P15" si="5">P14+M15-N15</f>
        <v>11341</v>
      </c>
      <c r="Q15" s="33"/>
    </row>
    <row r="16" spans="1:17" x14ac:dyDescent="0.2">
      <c r="A16" s="21">
        <v>44693</v>
      </c>
      <c r="B16" s="37">
        <v>4</v>
      </c>
      <c r="C16" s="22" t="s">
        <v>13</v>
      </c>
      <c r="D16" s="12">
        <v>103</v>
      </c>
      <c r="E16" s="13">
        <v>11</v>
      </c>
      <c r="F16" s="11">
        <v>1133</v>
      </c>
      <c r="G16" s="14"/>
      <c r="H16" s="14"/>
      <c r="I16" s="9"/>
      <c r="K16" s="33" t="s">
        <v>168</v>
      </c>
      <c r="L16" s="153">
        <v>0</v>
      </c>
      <c r="M16" s="11">
        <v>0</v>
      </c>
      <c r="N16" s="34">
        <v>11500</v>
      </c>
      <c r="O16" s="257">
        <f t="shared" ref="O16" si="6">IF(M16&lt;&gt;0,M16-N16,0)</f>
        <v>0</v>
      </c>
      <c r="P16" s="256">
        <f t="shared" ref="P16" si="7">P15+M16-N16</f>
        <v>-159</v>
      </c>
      <c r="Q16" s="33"/>
    </row>
    <row r="17" spans="1:17" ht="15" x14ac:dyDescent="0.25">
      <c r="A17" s="21">
        <v>44698</v>
      </c>
      <c r="B17" s="37">
        <v>4</v>
      </c>
      <c r="C17" s="22" t="s">
        <v>13</v>
      </c>
      <c r="D17" s="12">
        <v>58</v>
      </c>
      <c r="E17" s="13">
        <v>11</v>
      </c>
      <c r="F17" s="11">
        <v>638</v>
      </c>
      <c r="G17" s="14"/>
      <c r="H17" s="14"/>
      <c r="I17" s="9"/>
      <c r="L17"/>
      <c r="M17"/>
      <c r="N17" s="54"/>
      <c r="O17"/>
      <c r="P17"/>
      <c r="Q17"/>
    </row>
    <row r="18" spans="1:17" ht="15" x14ac:dyDescent="0.25">
      <c r="A18" s="21">
        <v>44699</v>
      </c>
      <c r="B18" s="37">
        <v>4</v>
      </c>
      <c r="C18" s="22" t="s">
        <v>13</v>
      </c>
      <c r="D18" s="12">
        <v>110</v>
      </c>
      <c r="E18" s="13">
        <v>11</v>
      </c>
      <c r="F18" s="11">
        <v>1210</v>
      </c>
      <c r="G18" s="14"/>
      <c r="H18" s="14"/>
      <c r="I18" s="9"/>
      <c r="L18" s="55"/>
      <c r="M18" s="55"/>
      <c r="N18" s="47"/>
      <c r="O18"/>
      <c r="P18"/>
      <c r="Q18"/>
    </row>
    <row r="19" spans="1:17" ht="15" x14ac:dyDescent="0.25">
      <c r="A19" s="21">
        <v>44706</v>
      </c>
      <c r="B19" s="37">
        <v>4</v>
      </c>
      <c r="C19" s="22" t="s">
        <v>13</v>
      </c>
      <c r="D19" s="12">
        <v>95</v>
      </c>
      <c r="E19" s="13">
        <v>11</v>
      </c>
      <c r="F19" s="11">
        <v>1045</v>
      </c>
      <c r="G19" s="14"/>
      <c r="H19" s="14"/>
      <c r="I19" s="9"/>
      <c r="L19"/>
      <c r="M19" s="42"/>
      <c r="N19"/>
      <c r="O19"/>
      <c r="P19"/>
      <c r="Q19"/>
    </row>
    <row r="20" spans="1:17" ht="15" x14ac:dyDescent="0.25">
      <c r="A20" s="21">
        <v>44711</v>
      </c>
      <c r="B20" s="37">
        <v>4</v>
      </c>
      <c r="C20" s="22" t="s">
        <v>13</v>
      </c>
      <c r="D20" s="12">
        <v>62</v>
      </c>
      <c r="E20" s="13">
        <v>11</v>
      </c>
      <c r="F20" s="11">
        <f>D20*E20</f>
        <v>682</v>
      </c>
      <c r="G20" s="14"/>
      <c r="H20" s="14"/>
      <c r="I20" s="9"/>
      <c r="L20"/>
      <c r="M20" s="42"/>
      <c r="N20"/>
      <c r="O20"/>
      <c r="P20"/>
      <c r="Q20"/>
    </row>
    <row r="21" spans="1:17" ht="15" x14ac:dyDescent="0.25">
      <c r="A21" s="21">
        <v>44727</v>
      </c>
      <c r="B21" s="37">
        <v>4</v>
      </c>
      <c r="C21" s="22" t="s">
        <v>13</v>
      </c>
      <c r="D21" s="12">
        <v>100</v>
      </c>
      <c r="E21" s="13">
        <v>11</v>
      </c>
      <c r="F21" s="11">
        <v>1100</v>
      </c>
      <c r="G21" s="14" t="s">
        <v>106</v>
      </c>
      <c r="H21" s="14"/>
      <c r="I21" s="9"/>
      <c r="L21"/>
      <c r="M21" s="42"/>
      <c r="N21"/>
      <c r="O21"/>
      <c r="P21"/>
      <c r="Q21"/>
    </row>
    <row r="22" spans="1:17" ht="15" x14ac:dyDescent="0.25">
      <c r="A22" s="21">
        <v>44734</v>
      </c>
      <c r="B22" s="37">
        <v>4</v>
      </c>
      <c r="C22" s="22" t="s">
        <v>13</v>
      </c>
      <c r="D22" s="12">
        <v>50</v>
      </c>
      <c r="E22" s="13">
        <v>11</v>
      </c>
      <c r="F22" s="11">
        <v>550</v>
      </c>
      <c r="G22" s="14"/>
      <c r="H22" s="14"/>
      <c r="I22" s="9"/>
      <c r="L22"/>
      <c r="M22" s="42"/>
      <c r="N22"/>
      <c r="O22"/>
      <c r="P22"/>
      <c r="Q22"/>
    </row>
    <row r="23" spans="1:17" ht="15" x14ac:dyDescent="0.25">
      <c r="L23"/>
      <c r="M23" s="42"/>
      <c r="N23"/>
      <c r="O23"/>
      <c r="P23"/>
      <c r="Q23" s="55"/>
    </row>
  </sheetData>
  <autoFilter ref="A2:I2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Dashboard (1)</vt:lpstr>
      <vt:lpstr>Dashboard (2)</vt:lpstr>
      <vt:lpstr>Dashboard</vt:lpstr>
      <vt:lpstr>Workings</vt:lpstr>
      <vt:lpstr>Sales Data</vt:lpstr>
      <vt:lpstr>Academia</vt:lpstr>
      <vt:lpstr>Dashboard!Print_Area</vt:lpstr>
      <vt:lpstr>'Dashboard (1)'!Print_Area</vt:lpstr>
      <vt:lpstr>'Dashboard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DragonHunter101</dc:creator>
  <cp:lastModifiedBy>Rumana Amin</cp:lastModifiedBy>
  <cp:lastPrinted>2023-10-25T15:19:02Z</cp:lastPrinted>
  <dcterms:created xsi:type="dcterms:W3CDTF">2020-11-26T06:26:13Z</dcterms:created>
  <dcterms:modified xsi:type="dcterms:W3CDTF">2023-10-25T15:32:54Z</dcterms:modified>
</cp:coreProperties>
</file>