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hidePivotFieldList="1"/>
  <mc:AlternateContent xmlns:mc="http://schemas.openxmlformats.org/markup-compatibility/2006">
    <mc:Choice Requires="x15">
      <x15ac:absPath xmlns:x15ac="http://schemas.microsoft.com/office/spreadsheetml/2010/11/ac" url="D:\Rumana Amin\NHA Tower-Shaad\2021\"/>
    </mc:Choice>
  </mc:AlternateContent>
  <xr:revisionPtr revIDLastSave="0" documentId="13_ncr:1_{985481E4-499B-4B3C-92AB-B081DA8680B4}" xr6:coauthVersionLast="47" xr6:coauthVersionMax="47" xr10:uidLastSave="{00000000-0000-0000-0000-000000000000}"/>
  <bookViews>
    <workbookView xWindow="-120" yWindow="-120" windowWidth="38640" windowHeight="21120" activeTab="1" xr2:uid="{00000000-000D-0000-FFFF-FFFF00000000}"/>
  </bookViews>
  <sheets>
    <sheet name="Chart AC" sheetId="3" r:id="rId1"/>
    <sheet name="Journal" sheetId="1" r:id="rId2"/>
    <sheet name="GLedger" sheetId="11" r:id="rId3"/>
    <sheet name="PL" sheetId="7" r:id="rId4"/>
    <sheet name="BS" sheetId="12" r:id="rId5"/>
    <sheet name="Equity" sheetId="8" r:id="rId6"/>
  </sheets>
  <definedNames>
    <definedName name="_xlnm._FilterDatabase" localSheetId="0" hidden="1">'Chart AC'!$A$2:$H$36</definedName>
    <definedName name="_xlnm._FilterDatabase" localSheetId="1" hidden="1">Journal!$A$2:$G$231</definedName>
    <definedName name="Slicer_Item_Heads">#N/A</definedName>
  </definedNames>
  <calcPr calcId="19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1" i="12" l="1"/>
  <c r="C26" i="12"/>
  <c r="C23" i="12"/>
  <c r="C16" i="12"/>
  <c r="C17" i="12" s="1"/>
  <c r="C27" i="12" l="1"/>
  <c r="C18" i="12"/>
  <c r="C7" i="7"/>
  <c r="C6" i="7"/>
  <c r="C30" i="7"/>
  <c r="C27" i="7"/>
  <c r="C26" i="7"/>
  <c r="C25" i="7"/>
  <c r="C18" i="7"/>
  <c r="C17" i="7"/>
  <c r="C16" i="7"/>
  <c r="C15" i="7"/>
  <c r="C13" i="7"/>
  <c r="C12" i="7"/>
  <c r="C11" i="7"/>
  <c r="D31" i="7"/>
  <c r="D19" i="7"/>
  <c r="D9" i="7"/>
  <c r="D20" i="7" s="1"/>
  <c r="C9" i="7" l="1"/>
  <c r="C31" i="7"/>
  <c r="C19" i="7"/>
  <c r="C20" i="7" s="1"/>
  <c r="D21" i="7"/>
  <c r="D35" i="7"/>
  <c r="D37" i="7" s="1"/>
  <c r="D32" i="7"/>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C35" i="7" l="1"/>
  <c r="C37" i="7" s="1"/>
  <c r="C21" i="7"/>
  <c r="C32" i="7"/>
  <c r="C9" i="8" l="1"/>
  <c r="D9" i="8"/>
  <c r="J10" i="8"/>
  <c r="K10" i="8"/>
  <c r="L10" i="8"/>
  <c r="I10" i="8"/>
  <c r="F13" i="8"/>
  <c r="E13" i="8"/>
  <c r="D13" i="8"/>
  <c r="C13" i="8"/>
  <c r="F9" i="8"/>
  <c r="F17" i="8" s="1"/>
  <c r="E9" i="8"/>
  <c r="E17" i="8" s="1"/>
  <c r="D17" i="8" l="1"/>
  <c r="C17" i="8"/>
  <c r="J11" i="8"/>
  <c r="K11" i="8"/>
  <c r="L11" i="8"/>
  <c r="I11" i="8"/>
  <c r="G1" i="1" l="1"/>
  <c r="H1" i="1"/>
</calcChain>
</file>

<file path=xl/sharedStrings.xml><?xml version="1.0" encoding="utf-8"?>
<sst xmlns="http://schemas.openxmlformats.org/spreadsheetml/2006/main" count="763" uniqueCount="134">
  <si>
    <t>Date</t>
  </si>
  <si>
    <t>Item Head</t>
  </si>
  <si>
    <t>Debit</t>
  </si>
  <si>
    <t>Credit</t>
  </si>
  <si>
    <t>Cash</t>
  </si>
  <si>
    <t>Capital</t>
  </si>
  <si>
    <t>Machinery</t>
  </si>
  <si>
    <t>Descriptions</t>
  </si>
  <si>
    <t>Wages</t>
  </si>
  <si>
    <t>Sales</t>
  </si>
  <si>
    <t>Account
Code</t>
  </si>
  <si>
    <t>Debit/Credit</t>
  </si>
  <si>
    <t>Stationary Purchase</t>
  </si>
  <si>
    <t>Equity</t>
  </si>
  <si>
    <t>Asset</t>
  </si>
  <si>
    <t>Expenditure</t>
  </si>
  <si>
    <t>Balance Sheet</t>
  </si>
  <si>
    <t>PL Account</t>
  </si>
  <si>
    <t>Financial
Statement</t>
  </si>
  <si>
    <t>Nature of
Accoutns</t>
  </si>
  <si>
    <t>Income Statement</t>
  </si>
  <si>
    <t>Revenue</t>
  </si>
  <si>
    <t>Gross Sales</t>
  </si>
  <si>
    <t>Sales Return/Discount</t>
  </si>
  <si>
    <t>Flour Purchase</t>
  </si>
  <si>
    <t>Oil Purchase</t>
  </si>
  <si>
    <t xml:space="preserve"> </t>
  </si>
  <si>
    <t>Dr/Cr</t>
  </si>
  <si>
    <t>Dr</t>
  </si>
  <si>
    <t>Bank</t>
  </si>
  <si>
    <t>Cr</t>
  </si>
  <si>
    <t>Sa'Aad Store</t>
  </si>
  <si>
    <t>Beef Purchase</t>
  </si>
  <si>
    <t>Chicken Purchase</t>
  </si>
  <si>
    <t>Beef purchase</t>
  </si>
  <si>
    <t>2 kg beef keema &amp; 2 kg chicken keema</t>
  </si>
  <si>
    <t>Miscellaneous Expense</t>
  </si>
  <si>
    <t>Previous bill paid to sonia apu</t>
  </si>
  <si>
    <t>Golden Harvest Beef Somucha</t>
  </si>
  <si>
    <t>Sealer machin and pp bags</t>
  </si>
  <si>
    <t>Delivery charge for damaged products</t>
  </si>
  <si>
    <t>Trade License fee</t>
  </si>
  <si>
    <t>*Mohua aunty paid 1500/-</t>
  </si>
  <si>
    <t>KachaBazar</t>
  </si>
  <si>
    <t>3 kg</t>
  </si>
  <si>
    <t>Bkash Cash out</t>
  </si>
  <si>
    <t>newspaper flyers printing</t>
  </si>
  <si>
    <t>Rumana</t>
  </si>
  <si>
    <t>Mumu</t>
  </si>
  <si>
    <t>Accumulated Depreciation</t>
  </si>
  <si>
    <t>Equipments</t>
  </si>
  <si>
    <t>Withdrawal</t>
  </si>
  <si>
    <t>Salary</t>
  </si>
  <si>
    <t>Utilities</t>
  </si>
  <si>
    <t>Rent</t>
  </si>
  <si>
    <t>Depreciation</t>
  </si>
  <si>
    <t>BSTI</t>
  </si>
  <si>
    <t>Marketing</t>
  </si>
  <si>
    <t>Trade marks Fee</t>
  </si>
  <si>
    <t>TR application ready fee</t>
  </si>
  <si>
    <t>Mohua aunty</t>
  </si>
  <si>
    <t>Sonia Apu</t>
  </si>
  <si>
    <t>Recycle Bin Fair fee</t>
  </si>
  <si>
    <t>Grand Total</t>
  </si>
  <si>
    <t>Packaging</t>
  </si>
  <si>
    <t>Months</t>
  </si>
  <si>
    <t>Account</t>
  </si>
  <si>
    <t>Bkash-Rumana</t>
  </si>
  <si>
    <t>Bkash-Sonia</t>
  </si>
  <si>
    <t xml:space="preserve">Debit </t>
  </si>
  <si>
    <t xml:space="preserve">Credit </t>
  </si>
  <si>
    <t xml:space="preserve">Balance </t>
  </si>
  <si>
    <t>Item Heads</t>
  </si>
  <si>
    <t>Jounal</t>
  </si>
  <si>
    <t>General Ledger</t>
  </si>
  <si>
    <t>A11 paid the amount in capita</t>
  </si>
  <si>
    <t>Service Charge</t>
  </si>
  <si>
    <t>%</t>
  </si>
  <si>
    <t>Note:</t>
  </si>
  <si>
    <t>Capital is added to journal date december 31, 2021 for the amount from July to December</t>
  </si>
  <si>
    <t>Statement of Changes in Equity</t>
  </si>
  <si>
    <t>Mohua</t>
  </si>
  <si>
    <t>Sonia</t>
  </si>
  <si>
    <t>Opening Capital</t>
  </si>
  <si>
    <t>Additional Capital</t>
  </si>
  <si>
    <t>Net Profit/Loss</t>
  </si>
  <si>
    <t>Income Tax</t>
  </si>
  <si>
    <t>Add: General Reserve</t>
  </si>
  <si>
    <t>Closing Capital</t>
  </si>
  <si>
    <t>Year Ending on December 31, 2021</t>
  </si>
  <si>
    <t>স্বাদ-Taste of Home</t>
  </si>
  <si>
    <t>Description</t>
  </si>
  <si>
    <t>(blank)</t>
  </si>
  <si>
    <t>Opening Entry</t>
  </si>
  <si>
    <t>Sales closing</t>
  </si>
  <si>
    <t>Income Summary</t>
  </si>
  <si>
    <t>Capital Expensses</t>
  </si>
  <si>
    <t>(Machine &amp; Equipment Expense)</t>
  </si>
  <si>
    <t>Capital closing</t>
  </si>
  <si>
    <t>Current Assets</t>
  </si>
  <si>
    <t>Nagad-Rumana</t>
  </si>
  <si>
    <t>Recievable-Academia School</t>
  </si>
  <si>
    <t>Total Current Assets</t>
  </si>
  <si>
    <t>Total Assets</t>
  </si>
  <si>
    <t>Current Liabilities</t>
  </si>
  <si>
    <t>Non Current Liabilities</t>
  </si>
  <si>
    <t>Total Liabilities</t>
  </si>
  <si>
    <t>Retained Earnings</t>
  </si>
  <si>
    <t>Total Equity</t>
  </si>
  <si>
    <t>Total Liability &amp; Equity</t>
  </si>
  <si>
    <t>Transport</t>
  </si>
  <si>
    <t>Sales Discount/Return</t>
  </si>
  <si>
    <t>Lost by theft</t>
  </si>
  <si>
    <t>Other Income</t>
  </si>
  <si>
    <t>Actual Figure</t>
  </si>
  <si>
    <t>Net Revenue</t>
  </si>
  <si>
    <t>Cost of Goods Sold (COGS)</t>
  </si>
  <si>
    <t>Total COGS</t>
  </si>
  <si>
    <t>Gross Profit</t>
  </si>
  <si>
    <t>Gross Profit Margin %</t>
  </si>
  <si>
    <t>Operating Expenses</t>
  </si>
  <si>
    <t>Total OpEX</t>
  </si>
  <si>
    <t>EBDT</t>
  </si>
  <si>
    <t>Tax</t>
  </si>
  <si>
    <t>Net Income</t>
  </si>
  <si>
    <t>Net Income as % of Revenue</t>
  </si>
  <si>
    <t>Account
Group</t>
  </si>
  <si>
    <t>Non Current Assets</t>
  </si>
  <si>
    <t>Net Fixed Assets</t>
  </si>
  <si>
    <t>Total Non Current Assets</t>
  </si>
  <si>
    <t xml:space="preserve"> As on December 31,2021</t>
  </si>
  <si>
    <t>Total Investment</t>
  </si>
  <si>
    <t>COGS</t>
  </si>
  <si>
    <t>Expenses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</si>
</sst>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_);_(* \(#,##0\);_(* &quot;-&quot;??_);_(@_)"/>
    <numFmt numFmtId="165" formatCode="dd/mm/yy;@"/>
    <numFmt numFmtId="166" formatCode="[$-809]dd\ mmmm\ yyyy;@"/>
    <numFmt numFmtId="167" formatCode="mm/dd/yy;@"/>
  </numFmts>
  <fonts count="18" x14ac:knownFonts="1">
    <font>
      <sz val="11"/>
      <color theme="1"/>
      <name val="Calibri"/>
      <family val="2"/>
      <scheme val="minor"/>
    </font>
    <font>
      <sz val="10"/>
      <color theme="1"/>
      <name val="Verdana"/>
      <family val="2"/>
    </font>
    <font>
      <sz val="12"/>
      <color theme="1"/>
      <name val="Verdana"/>
      <family val="2"/>
    </font>
    <font>
      <b/>
      <sz val="14"/>
      <color theme="1"/>
      <name val="Verdana"/>
      <family val="2"/>
    </font>
    <font>
      <sz val="11"/>
      <color theme="1"/>
      <name val="Calibri"/>
      <family val="2"/>
      <scheme val="minor"/>
    </font>
    <font>
      <b/>
      <sz val="10"/>
      <color theme="1"/>
      <name val="Verdana"/>
      <family val="2"/>
    </font>
    <font>
      <b/>
      <sz val="24"/>
      <color rgb="FFC00000"/>
      <name val="Verdana"/>
      <family val="2"/>
    </font>
    <font>
      <sz val="8"/>
      <name val="Calibri"/>
      <family val="2"/>
      <scheme val="minor"/>
    </font>
    <font>
      <b/>
      <sz val="11"/>
      <color theme="0"/>
      <name val="Verdana"/>
      <family val="2"/>
    </font>
    <font>
      <b/>
      <sz val="18"/>
      <color theme="1"/>
      <name val="Verdana"/>
      <family val="2"/>
    </font>
    <font>
      <b/>
      <sz val="12"/>
      <color theme="0"/>
      <name val="Verdana"/>
      <family val="2"/>
    </font>
    <font>
      <b/>
      <sz val="10"/>
      <color theme="0"/>
      <name val="Verdana"/>
      <family val="2"/>
    </font>
    <font>
      <i/>
      <sz val="10"/>
      <color rgb="FF002060"/>
      <name val="Verdana"/>
      <family val="2"/>
    </font>
    <font>
      <sz val="10"/>
      <color rgb="FF002060"/>
      <name val="Verdana"/>
      <family val="2"/>
    </font>
    <font>
      <sz val="10"/>
      <color theme="0"/>
      <name val="Verdana"/>
      <family val="2"/>
    </font>
    <font>
      <i/>
      <sz val="8"/>
      <color theme="0"/>
      <name val="Verdana"/>
      <family val="2"/>
    </font>
    <font>
      <sz val="11"/>
      <color theme="0"/>
      <name val="Calibri"/>
      <family val="2"/>
      <scheme val="minor"/>
    </font>
    <font>
      <i/>
      <sz val="10"/>
      <color theme="4" tint="-0.249977111117893"/>
      <name val="Verdana"/>
      <family val="2"/>
    </font>
  </fonts>
  <fills count="8">
    <fill>
      <patternFill patternType="none"/>
    </fill>
    <fill>
      <patternFill patternType="gray125"/>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0"/>
        <bgColor indexed="64"/>
      </patternFill>
    </fill>
    <fill>
      <patternFill patternType="solid">
        <fgColor rgb="FF002060"/>
        <bgColor indexed="64"/>
      </patternFill>
    </fill>
  </fills>
  <borders count="1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bottom/>
      <diagonal/>
    </border>
    <border>
      <left/>
      <right/>
      <top style="thin">
        <color theme="1"/>
      </top>
      <bottom/>
      <diagonal/>
    </border>
    <border>
      <left/>
      <right/>
      <top style="thin">
        <color theme="0" tint="-0.24994659260841701"/>
      </top>
      <bottom style="thin">
        <color indexed="64"/>
      </bottom>
      <diagonal/>
    </border>
    <border>
      <left/>
      <right/>
      <top style="thin">
        <color indexed="64"/>
      </top>
      <bottom/>
      <diagonal/>
    </border>
    <border>
      <left/>
      <right/>
      <top style="thin">
        <color theme="0" tint="-0.499984740745262"/>
      </top>
      <bottom style="thin">
        <color theme="1"/>
      </bottom>
      <diagonal/>
    </border>
    <border>
      <left/>
      <right/>
      <top style="thin">
        <color auto="1"/>
      </top>
      <bottom style="thick">
        <color auto="1"/>
      </bottom>
      <diagonal/>
    </border>
    <border>
      <left/>
      <right/>
      <top style="thin">
        <color theme="0" tint="-0.499984740745262"/>
      </top>
      <bottom/>
      <diagonal/>
    </border>
    <border>
      <left/>
      <right/>
      <top style="thin">
        <color theme="0" tint="-0.499984740745262"/>
      </top>
      <bottom style="thin">
        <color theme="0" tint="-0.499984740745262"/>
      </bottom>
      <diagonal/>
    </border>
    <border>
      <left/>
      <right/>
      <top style="thin">
        <color theme="0" tint="-0.499984740745262"/>
      </top>
      <bottom style="thin">
        <color auto="1"/>
      </bottom>
      <diagonal/>
    </border>
  </borders>
  <cellStyleXfs count="3">
    <xf numFmtId="0" fontId="0" fillId="0" borderId="0"/>
    <xf numFmtId="43" fontId="4" fillId="0" borderId="0" applyFont="0" applyFill="0" applyBorder="0" applyAlignment="0" applyProtection="0"/>
    <xf numFmtId="9" fontId="4" fillId="0" borderId="0" applyFont="0" applyFill="0" applyBorder="0" applyAlignment="0" applyProtection="0"/>
  </cellStyleXfs>
  <cellXfs count="83">
    <xf numFmtId="0" fontId="0" fillId="0" borderId="0" xfId="0"/>
    <xf numFmtId="0" fontId="1" fillId="0" borderId="0" xfId="0" applyFont="1"/>
    <xf numFmtId="164" fontId="1" fillId="0" borderId="0" xfId="1" applyNumberFormat="1" applyFont="1"/>
    <xf numFmtId="0" fontId="0" fillId="0" borderId="0" xfId="0" applyAlignment="1">
      <alignment vertical="center"/>
    </xf>
    <xf numFmtId="0" fontId="1" fillId="0" borderId="1" xfId="0" applyFont="1" applyBorder="1" applyAlignment="1">
      <alignment horizontal="center" vertical="center"/>
    </xf>
    <xf numFmtId="0" fontId="1" fillId="0" borderId="1" xfId="0" applyFont="1" applyBorder="1"/>
    <xf numFmtId="0" fontId="0" fillId="0" borderId="1" xfId="0" applyBorder="1"/>
    <xf numFmtId="0" fontId="0" fillId="0" borderId="1" xfId="0" applyBorder="1" applyAlignment="1">
      <alignment horizontal="center"/>
    </xf>
    <xf numFmtId="0" fontId="0" fillId="0" borderId="0" xfId="0" applyAlignment="1">
      <alignment horizontal="center"/>
    </xf>
    <xf numFmtId="0" fontId="5" fillId="0" borderId="0" xfId="0" applyFont="1"/>
    <xf numFmtId="0" fontId="0" fillId="0" borderId="2" xfId="0" applyBorder="1"/>
    <xf numFmtId="0" fontId="3" fillId="0" borderId="0" xfId="0" applyFont="1" applyAlignment="1">
      <alignment vertical="center"/>
    </xf>
    <xf numFmtId="0" fontId="6" fillId="0" borderId="0" xfId="0" applyFont="1"/>
    <xf numFmtId="43" fontId="1" fillId="0" borderId="0" xfId="1" applyFont="1" applyBorder="1"/>
    <xf numFmtId="0" fontId="2" fillId="0" borderId="0" xfId="0" applyFont="1" applyAlignment="1">
      <alignment vertical="center"/>
    </xf>
    <xf numFmtId="0" fontId="1" fillId="2" borderId="0" xfId="0" applyFont="1" applyFill="1" applyAlignment="1">
      <alignment horizontal="center" vertical="center"/>
    </xf>
    <xf numFmtId="0" fontId="1" fillId="2" borderId="0" xfId="0" applyFont="1" applyFill="1"/>
    <xf numFmtId="0" fontId="1" fillId="3" borderId="0" xfId="0" applyFont="1" applyFill="1" applyAlignment="1">
      <alignment horizontal="center" vertical="center"/>
    </xf>
    <xf numFmtId="0" fontId="1" fillId="3" borderId="0" xfId="0" applyFont="1" applyFill="1"/>
    <xf numFmtId="167" fontId="1" fillId="0" borderId="0" xfId="0" applyNumberFormat="1" applyFont="1"/>
    <xf numFmtId="167" fontId="1" fillId="3" borderId="0" xfId="0" applyNumberFormat="1" applyFont="1" applyFill="1" applyAlignment="1">
      <alignment horizontal="center" vertical="center"/>
    </xf>
    <xf numFmtId="167" fontId="1" fillId="2" borderId="0" xfId="0" applyNumberFormat="1" applyFont="1" applyFill="1" applyAlignment="1">
      <alignment horizontal="center" vertical="center"/>
    </xf>
    <xf numFmtId="167" fontId="8" fillId="4" borderId="0" xfId="0" applyNumberFormat="1" applyFont="1" applyFill="1" applyAlignment="1">
      <alignment vertical="center"/>
    </xf>
    <xf numFmtId="0" fontId="8" fillId="4" borderId="0" xfId="0" applyFont="1" applyFill="1" applyAlignment="1">
      <alignment vertical="center" wrapText="1"/>
    </xf>
    <xf numFmtId="0" fontId="8" fillId="4" borderId="0" xfId="0" applyFont="1" applyFill="1" applyAlignment="1">
      <alignment vertical="center"/>
    </xf>
    <xf numFmtId="0" fontId="9" fillId="0" borderId="0" xfId="0" applyFont="1"/>
    <xf numFmtId="164" fontId="1" fillId="0" borderId="0" xfId="0" applyNumberFormat="1" applyFont="1"/>
    <xf numFmtId="0" fontId="0" fillId="6" borderId="1" xfId="0" applyFill="1" applyBorder="1"/>
    <xf numFmtId="9" fontId="1" fillId="0" borderId="0" xfId="2" applyFont="1"/>
    <xf numFmtId="164" fontId="1" fillId="0" borderId="0" xfId="1" applyNumberFormat="1" applyFont="1" applyBorder="1"/>
    <xf numFmtId="164" fontId="8" fillId="4" borderId="0" xfId="1" applyNumberFormat="1" applyFont="1" applyFill="1" applyBorder="1" applyAlignment="1">
      <alignment vertical="center"/>
    </xf>
    <xf numFmtId="164" fontId="1" fillId="2" borderId="0" xfId="1" applyNumberFormat="1" applyFont="1" applyFill="1" applyBorder="1"/>
    <xf numFmtId="164" fontId="1" fillId="3" borderId="0" xfId="1" applyNumberFormat="1" applyFont="1" applyFill="1" applyBorder="1"/>
    <xf numFmtId="0" fontId="5" fillId="0" borderId="0" xfId="0" pivotButton="1" applyFont="1" applyAlignment="1">
      <alignment vertical="center"/>
    </xf>
    <xf numFmtId="164" fontId="5" fillId="0" borderId="0" xfId="0" applyNumberFormat="1" applyFont="1" applyAlignment="1">
      <alignment horizontal="center" vertical="center"/>
    </xf>
    <xf numFmtId="0" fontId="5" fillId="0" borderId="0" xfId="0" applyFont="1" applyAlignment="1">
      <alignment vertical="center"/>
    </xf>
    <xf numFmtId="0" fontId="10" fillId="5" borderId="1" xfId="0" applyFont="1" applyFill="1" applyBorder="1" applyAlignment="1">
      <alignment vertical="center" wrapText="1"/>
    </xf>
    <xf numFmtId="0" fontId="10" fillId="5" borderId="1" xfId="0" applyFont="1" applyFill="1" applyBorder="1" applyAlignment="1">
      <alignment vertical="center"/>
    </xf>
    <xf numFmtId="0" fontId="10" fillId="5" borderId="1" xfId="0" applyFont="1" applyFill="1" applyBorder="1" applyAlignment="1">
      <alignment horizontal="center" vertical="center" wrapText="1"/>
    </xf>
    <xf numFmtId="164" fontId="1" fillId="0" borderId="0" xfId="1" applyNumberFormat="1" applyFont="1" applyFill="1" applyBorder="1"/>
    <xf numFmtId="164" fontId="1" fillId="6" borderId="0" xfId="1" applyNumberFormat="1" applyFont="1" applyFill="1"/>
    <xf numFmtId="0" fontId="1" fillId="0" borderId="0" xfId="0" applyFont="1" applyAlignment="1">
      <alignment horizontal="left" indent="1"/>
    </xf>
    <xf numFmtId="0" fontId="5" fillId="0" borderId="3" xfId="0" applyFont="1" applyBorder="1"/>
    <xf numFmtId="164" fontId="5" fillId="0" borderId="3" xfId="1" applyNumberFormat="1" applyFont="1" applyBorder="1"/>
    <xf numFmtId="164" fontId="1" fillId="0" borderId="0" xfId="1" applyNumberFormat="1" applyFont="1" applyFill="1"/>
    <xf numFmtId="0" fontId="1" fillId="0" borderId="4" xfId="0" applyFont="1" applyBorder="1"/>
    <xf numFmtId="164" fontId="1" fillId="0" borderId="4" xfId="1" applyNumberFormat="1" applyFont="1" applyBorder="1"/>
    <xf numFmtId="0" fontId="5" fillId="0" borderId="5" xfId="0" applyFont="1" applyBorder="1"/>
    <xf numFmtId="164" fontId="5" fillId="0" borderId="5" xfId="1" applyNumberFormat="1" applyFont="1" applyBorder="1"/>
    <xf numFmtId="0" fontId="12" fillId="0" borderId="0" xfId="0" applyFont="1"/>
    <xf numFmtId="9" fontId="13" fillId="0" borderId="0" xfId="2" applyFont="1"/>
    <xf numFmtId="0" fontId="1" fillId="0" borderId="6" xfId="0" applyFont="1" applyBorder="1"/>
    <xf numFmtId="164" fontId="1" fillId="0" borderId="6" xfId="1" applyNumberFormat="1" applyFont="1" applyBorder="1"/>
    <xf numFmtId="0" fontId="5" fillId="6" borderId="0" xfId="0" applyFont="1" applyFill="1"/>
    <xf numFmtId="0" fontId="11" fillId="5" borderId="0" xfId="1" applyNumberFormat="1" applyFont="1" applyFill="1" applyBorder="1"/>
    <xf numFmtId="0" fontId="11" fillId="5" borderId="0" xfId="1" applyNumberFormat="1" applyFont="1" applyFill="1" applyBorder="1" applyAlignment="1">
      <alignment vertical="top"/>
    </xf>
    <xf numFmtId="0" fontId="15" fillId="5" borderId="0" xfId="1" applyNumberFormat="1" applyFont="1" applyFill="1" applyBorder="1" applyAlignment="1">
      <alignment horizontal="right"/>
    </xf>
    <xf numFmtId="0" fontId="14" fillId="0" borderId="0" xfId="0" applyFont="1" applyAlignment="1">
      <alignment horizontal="center"/>
    </xf>
    <xf numFmtId="0" fontId="11" fillId="0" borderId="0" xfId="0" applyFont="1" applyAlignment="1">
      <alignment horizontal="center" wrapText="1"/>
    </xf>
    <xf numFmtId="0" fontId="5" fillId="0" borderId="7" xfId="0" applyFont="1" applyBorder="1"/>
    <xf numFmtId="164" fontId="5" fillId="0" borderId="7" xfId="1" applyNumberFormat="1" applyFont="1" applyBorder="1"/>
    <xf numFmtId="0" fontId="11" fillId="7" borderId="0" xfId="0" applyFont="1" applyFill="1"/>
    <xf numFmtId="0" fontId="5" fillId="0" borderId="8" xfId="0" applyFont="1" applyBorder="1"/>
    <xf numFmtId="164" fontId="5" fillId="0" borderId="8" xfId="1" applyNumberFormat="1" applyFont="1" applyBorder="1"/>
    <xf numFmtId="0" fontId="1" fillId="0" borderId="9" xfId="0" applyFont="1" applyBorder="1"/>
    <xf numFmtId="164" fontId="1" fillId="0" borderId="9" xfId="1" applyNumberFormat="1" applyFont="1" applyBorder="1"/>
    <xf numFmtId="0" fontId="5" fillId="0" borderId="10" xfId="0" applyFont="1" applyBorder="1"/>
    <xf numFmtId="164" fontId="5" fillId="0" borderId="10" xfId="1" applyNumberFormat="1" applyFont="1" applyBorder="1"/>
    <xf numFmtId="165" fontId="1" fillId="0" borderId="0" xfId="0" applyNumberFormat="1" applyFont="1"/>
    <xf numFmtId="164" fontId="11" fillId="7" borderId="0" xfId="1" applyNumberFormat="1" applyFont="1" applyFill="1"/>
    <xf numFmtId="166" fontId="1" fillId="0" borderId="0" xfId="0" applyNumberFormat="1" applyFont="1"/>
    <xf numFmtId="166" fontId="1" fillId="6" borderId="0" xfId="0" applyNumberFormat="1" applyFont="1" applyFill="1"/>
    <xf numFmtId="164" fontId="1" fillId="6" borderId="0" xfId="1" applyNumberFormat="1" applyFont="1" applyFill="1" applyBorder="1"/>
    <xf numFmtId="0" fontId="11" fillId="5" borderId="0" xfId="0" applyFont="1" applyFill="1"/>
    <xf numFmtId="164" fontId="11" fillId="5" borderId="0" xfId="1" applyNumberFormat="1" applyFont="1" applyFill="1"/>
    <xf numFmtId="165" fontId="17" fillId="6" borderId="0" xfId="0" applyNumberFormat="1" applyFont="1" applyFill="1" applyAlignment="1">
      <alignment horizontal="center"/>
    </xf>
    <xf numFmtId="164" fontId="17" fillId="6" borderId="0" xfId="1" applyNumberFormat="1" applyFont="1" applyFill="1" applyAlignment="1">
      <alignment horizontal="center"/>
    </xf>
    <xf numFmtId="0" fontId="14" fillId="0" borderId="0" xfId="0" applyFont="1"/>
    <xf numFmtId="0" fontId="16" fillId="0" borderId="0" xfId="0" applyFont="1"/>
    <xf numFmtId="0" fontId="15" fillId="5" borderId="0" xfId="0" applyFont="1" applyFill="1" applyAlignment="1">
      <alignment horizontal="right"/>
    </xf>
    <xf numFmtId="0" fontId="11" fillId="5" borderId="0" xfId="0" applyFont="1" applyFill="1" applyAlignment="1">
      <alignment horizontal="right"/>
    </xf>
    <xf numFmtId="0" fontId="11" fillId="5" borderId="0" xfId="0" applyFont="1" applyFill="1" applyAlignment="1">
      <alignment horizontal="left" vertical="center"/>
    </xf>
    <xf numFmtId="165" fontId="5" fillId="6" borderId="0" xfId="0" applyNumberFormat="1" applyFont="1" applyFill="1" applyAlignment="1">
      <alignment horizontal="center"/>
    </xf>
  </cellXfs>
  <cellStyles count="3">
    <cellStyle name="Comma" xfId="1" builtinId="3"/>
    <cellStyle name="Normal" xfId="0" builtinId="0"/>
    <cellStyle name="Percent" xfId="2" builtinId="5"/>
  </cellStyles>
  <dxfs count="38">
    <dxf>
      <font>
        <b/>
      </font>
    </dxf>
    <dxf>
      <font>
        <b/>
      </font>
    </dxf>
    <dxf>
      <font>
        <b/>
      </font>
    </dxf>
    <dxf>
      <font>
        <b/>
      </font>
    </dxf>
    <dxf>
      <font>
        <b/>
      </font>
    </dxf>
    <dxf>
      <alignment vertical="center" readingOrder="0"/>
    </dxf>
    <dxf>
      <alignment vertical="center" readingOrder="0"/>
    </dxf>
    <dxf>
      <alignment vertical="center" readingOrder="0"/>
    </dxf>
    <dxf>
      <alignment vertical="center" readingOrder="0"/>
    </dxf>
    <dxf>
      <alignment vertical="center" readingOrder="0"/>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name val="Verdana"/>
        <scheme val="none"/>
      </font>
    </dxf>
    <dxf>
      <font>
        <name val="Verdana"/>
        <scheme val="none"/>
      </font>
    </dxf>
    <dxf>
      <font>
        <name val="Verdana"/>
        <scheme val="none"/>
      </font>
    </dxf>
    <dxf>
      <font>
        <name val="Verdana"/>
        <scheme val="none"/>
      </font>
    </dxf>
    <dxf>
      <font>
        <name val="Verdana"/>
        <scheme val="none"/>
      </font>
    </dxf>
    <dxf>
      <font>
        <name val="Verdana"/>
        <scheme val="none"/>
      </font>
    </dxf>
    <dxf>
      <font>
        <name val="Verdana"/>
        <scheme val="none"/>
      </font>
    </dxf>
    <dxf>
      <font>
        <name val="Verdana"/>
        <scheme val="none"/>
      </font>
    </dxf>
    <dxf>
      <font>
        <name val="Verdana"/>
        <scheme val="none"/>
      </font>
    </dxf>
    <dxf>
      <font>
        <name val="Verdana"/>
        <scheme val="none"/>
      </font>
    </dxf>
    <dxf>
      <font>
        <name val="Verdana"/>
        <scheme val="none"/>
      </font>
    </dxf>
    <dxf>
      <font>
        <name val="Verdana"/>
        <scheme val="none"/>
      </font>
    </dxf>
    <dxf>
      <alignment vertical="center"/>
    </dxf>
    <dxf>
      <alignment horizontal="center"/>
    </dxf>
    <dxf>
      <numFmt numFmtId="164" formatCode="_(* #,##0_);_(* \(#,##0\);_(* &quot;-&quot;??_);_(@_)"/>
    </dxf>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504824</xdr:colOff>
      <xdr:row>0</xdr:row>
      <xdr:rowOff>171450</xdr:rowOff>
    </xdr:from>
    <xdr:to>
      <xdr:col>14</xdr:col>
      <xdr:colOff>457199</xdr:colOff>
      <xdr:row>17</xdr:row>
      <xdr:rowOff>38100</xdr:rowOff>
    </xdr:to>
    <mc:AlternateContent xmlns:mc="http://schemas.openxmlformats.org/markup-compatibility/2006" xmlns:a14="http://schemas.microsoft.com/office/drawing/2010/main">
      <mc:Choice Requires="a14">
        <xdr:graphicFrame macro="">
          <xdr:nvGraphicFramePr>
            <xdr:cNvPr id="3" name="Item Heads">
              <a:extLst>
                <a:ext uri="{FF2B5EF4-FFF2-40B4-BE49-F238E27FC236}">
                  <a16:creationId xmlns:a16="http://schemas.microsoft.com/office/drawing/2014/main" id="{4B3A02C6-B44C-4F9C-A9DD-DC0790976335}"/>
                </a:ext>
              </a:extLst>
            </xdr:cNvPr>
            <xdr:cNvGraphicFramePr/>
          </xdr:nvGraphicFramePr>
          <xdr:xfrm>
            <a:off x="0" y="0"/>
            <a:ext cx="0" cy="0"/>
          </xdr:xfrm>
          <a:graphic>
            <a:graphicData uri="http://schemas.microsoft.com/office/drawing/2010/slicer">
              <sle:slicer xmlns:sle="http://schemas.microsoft.com/office/drawing/2010/slicer" name="Item Heads"/>
            </a:graphicData>
          </a:graphic>
        </xdr:graphicFrame>
      </mc:Choice>
      <mc:Fallback xmlns="">
        <xdr:sp macro="" textlink="">
          <xdr:nvSpPr>
            <xdr:cNvPr id="0" name=""/>
            <xdr:cNvSpPr>
              <a:spLocks noTextEdit="1"/>
            </xdr:cNvSpPr>
          </xdr:nvSpPr>
          <xdr:spPr>
            <a:xfrm>
              <a:off x="7315199" y="171450"/>
              <a:ext cx="3609975" cy="2743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1428750</xdr:colOff>
      <xdr:row>0</xdr:row>
      <xdr:rowOff>0</xdr:rowOff>
    </xdr:from>
    <xdr:to>
      <xdr:col>2</xdr:col>
      <xdr:colOff>219075</xdr:colOff>
      <xdr:row>4</xdr:row>
      <xdr:rowOff>152400</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81225" y="0"/>
          <a:ext cx="800100" cy="8001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1733550</xdr:colOff>
      <xdr:row>0</xdr:row>
      <xdr:rowOff>0</xdr:rowOff>
    </xdr:from>
    <xdr:to>
      <xdr:col>2</xdr:col>
      <xdr:colOff>381000</xdr:colOff>
      <xdr:row>4</xdr:row>
      <xdr:rowOff>95250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43150" y="0"/>
          <a:ext cx="800100" cy="8001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735.891769444446" createdVersion="7" refreshedVersion="6" minRefreshableVersion="3" recordCount="232" xr:uid="{00000000-000A-0000-FFFF-FFFF0A000000}">
  <cacheSource type="worksheet">
    <worksheetSource ref="A2:G10076" sheet="Journal"/>
  </cacheSource>
  <cacheFields count="9">
    <cacheField name="Date" numFmtId="167">
      <sharedItems containsNonDate="0" containsDate="1" containsString="0" containsBlank="1" minDate="2021-01-01T00:00:00" maxDate="2022-01-01T00:00:00" count="76">
        <d v="2021-01-01T00:00:00"/>
        <d v="2021-01-02T00:00:00"/>
        <d v="2021-01-03T00:00:00"/>
        <d v="2021-01-08T00:00:00"/>
        <d v="2021-01-27T00:00:00"/>
        <d v="2021-01-12T00:00:00"/>
        <d v="2021-01-17T00:00:00"/>
        <d v="2021-01-18T00:00:00"/>
        <d v="2021-01-24T00:00:00"/>
        <d v="2021-01-29T00:00:00"/>
        <d v="2021-01-26T00:00:00"/>
        <d v="2021-01-31T00:00:00"/>
        <d v="2021-02-02T00:00:00"/>
        <d v="2021-02-16T00:00:00"/>
        <d v="2021-02-19T00:00:00"/>
        <d v="2021-06-01T00:00:00"/>
        <d v="2021-06-24T00:00:00"/>
        <d v="2021-06-25T00:00:00"/>
        <d v="2021-06-28T00:00:00"/>
        <d v="2021-06-30T00:00:00"/>
        <d v="2021-07-05T00:00:00"/>
        <d v="2021-07-07T00:00:00"/>
        <d v="2021-07-09T00:00:00"/>
        <d v="2021-07-10T00:00:00"/>
        <d v="2021-07-11T00:00:00"/>
        <d v="2021-07-13T00:00:00"/>
        <d v="2021-07-17T00:00:00"/>
        <d v="2021-07-21T00:00:00"/>
        <d v="2021-07-26T00:00:00"/>
        <d v="2021-07-29T00:00:00"/>
        <d v="2021-07-30T00:00:00"/>
        <d v="2021-07-31T00:00:00"/>
        <d v="2021-08-05T00:00:00"/>
        <d v="2021-08-12T00:00:00"/>
        <d v="2021-08-13T00:00:00"/>
        <d v="2021-08-16T00:00:00"/>
        <d v="2021-08-17T00:00:00"/>
        <d v="2021-08-19T00:00:00"/>
        <d v="2021-08-20T00:00:00"/>
        <d v="2021-08-21T00:00:00"/>
        <d v="2021-08-31T00:00:00"/>
        <d v="2021-09-04T00:00:00"/>
        <d v="2021-09-12T00:00:00"/>
        <d v="2021-09-18T00:00:00"/>
        <d v="2021-09-21T00:00:00"/>
        <d v="2021-09-28T00:00:00"/>
        <d v="2021-09-30T00:00:00"/>
        <d v="2021-10-14T00:00:00"/>
        <d v="2021-10-23T00:00:00"/>
        <d v="2021-10-25T00:00:00"/>
        <d v="2021-10-31T00:00:00"/>
        <d v="2021-11-05T00:00:00"/>
        <d v="2021-11-09T00:00:00"/>
        <d v="2021-11-14T00:00:00"/>
        <d v="2021-11-16T00:00:00"/>
        <d v="2021-11-17T00:00:00"/>
        <d v="2021-11-18T00:00:00"/>
        <d v="2021-11-19T00:00:00"/>
        <d v="2021-11-23T00:00:00"/>
        <d v="2021-11-24T00:00:00"/>
        <d v="2021-11-26T00:00:00"/>
        <d v="2021-11-27T00:00:00"/>
        <d v="2021-11-28T00:00:00"/>
        <d v="2021-11-30T00:00:00"/>
        <d v="2021-12-02T00:00:00"/>
        <d v="2021-12-06T00:00:00"/>
        <d v="2021-12-07T00:00:00"/>
        <d v="2021-12-09T00:00:00"/>
        <d v="2021-12-14T00:00:00"/>
        <d v="2021-12-15T00:00:00"/>
        <d v="2021-12-17T00:00:00"/>
        <d v="2021-12-19T00:00:00"/>
        <d v="2021-12-26T00:00:00"/>
        <d v="2021-12-30T00:00:00"/>
        <d v="2021-12-31T00:00:00"/>
        <m/>
      </sharedItems>
      <fieldGroup par="7" base="0">
        <rangePr groupBy="days" startDate="2021-01-01T00:00:00" endDate="2022-01-01T00:00:00"/>
        <groupItems count="368">
          <s v="(blank)"/>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1/2022"/>
        </groupItems>
      </fieldGroup>
    </cacheField>
    <cacheField name="Account_x000a_Code" numFmtId="0">
      <sharedItems containsString="0" containsBlank="1" containsNumber="1" containsInteger="1" minValue="101" maxValue="402" count="28">
        <n v="101"/>
        <n v="108"/>
        <n v="109"/>
        <n v="200"/>
        <n v="301"/>
        <n v="401"/>
        <n v="312"/>
        <n v="302"/>
        <n v="303"/>
        <n v="308"/>
        <n v="319"/>
        <n v="307"/>
        <n v="306"/>
        <n v="102"/>
        <n v="304"/>
        <n v="309"/>
        <n v="103"/>
        <n v="313"/>
        <n v="314"/>
        <m/>
        <n v="320" u="1"/>
        <n v="310" u="1"/>
        <n v="107" u="1"/>
        <n v="316" u="1"/>
        <n v="315" u="1"/>
        <n v="402" u="1"/>
        <n v="305" u="1"/>
        <n v="311" u="1"/>
      </sharedItems>
    </cacheField>
    <cacheField name="Item Heads" numFmtId="0">
      <sharedItems containsBlank="1" count="30">
        <s v="Cash"/>
        <s v="Machinery"/>
        <s v="Equipments"/>
        <s v="Capital"/>
        <s v="Sales Discount/Return"/>
        <s v="Sales"/>
        <s v="Marketing"/>
        <s v="Beef purchase"/>
        <s v="Chicken Purchase"/>
        <s v="Wages"/>
        <s v="Miscellaneous Expense"/>
        <s v="Packaging"/>
        <s v="KachaBazar"/>
        <s v="Bkash-Rumana"/>
        <s v="Flour Purchase"/>
        <s v="Transport"/>
        <s v="Bkash-Sonia"/>
        <s v="Utilities"/>
        <s v="Service Charge"/>
        <s v="Sales closing"/>
        <s v="Income Summary"/>
        <s v="Capital Expensses"/>
        <s v="Capital closing"/>
        <m/>
        <s v="Closing entry" u="1"/>
        <s v="Cashout Charge" u="1"/>
        <s v="Rent" u="1"/>
        <s v="Sales Discount" u="1"/>
        <s v="Balance Forward" u="1"/>
        <s v="Travelling" u="1"/>
      </sharedItems>
    </cacheField>
    <cacheField name="Debit/Credit" numFmtId="0">
      <sharedItems containsBlank="1"/>
    </cacheField>
    <cacheField name="Debit" numFmtId="164">
      <sharedItems containsString="0" containsBlank="1" containsNumber="1" containsInteger="1" minValue="-1427" maxValue="23836"/>
    </cacheField>
    <cacheField name="Credit" numFmtId="164">
      <sharedItems containsBlank="1" containsMixedTypes="1" containsNumber="1" containsInteger="1" minValue="-813" maxValue="23836"/>
    </cacheField>
    <cacheField name="Descriptions" numFmtId="0">
      <sharedItems containsBlank="1"/>
    </cacheField>
    <cacheField name="Months" numFmtId="0" databaseField="0">
      <fieldGroup base="0">
        <rangePr groupBy="months" startDate="2021-01-01T00:00:00" endDate="2022-01-01T00:00:00"/>
        <groupItems count="14">
          <s v="&lt;1/1/2021"/>
          <s v="Jan"/>
          <s v="Feb"/>
          <s v="Mar"/>
          <s v="Apr"/>
          <s v="May"/>
          <s v="Jun"/>
          <s v="Jul"/>
          <s v="Aug"/>
          <s v="Sep"/>
          <s v="Oct"/>
          <s v="Nov"/>
          <s v="Dec"/>
          <s v="&gt;1/1/2022"/>
        </groupItems>
      </fieldGroup>
    </cacheField>
    <cacheField name="Balance" numFmtId="0" formula="Debit-Credit" databaseField="0"/>
  </cacheFields>
  <extLst>
    <ext xmlns:x14="http://schemas.microsoft.com/office/spreadsheetml/2009/9/main" uri="{725AE2AE-9491-48be-B2B4-4EB974FC3084}">
      <x14:pivotCacheDefinition pivotCacheId="242091741"/>
    </ext>
  </extLst>
</pivotCacheDefinition>
</file>

<file path=xl/pivotCache/pivotCacheRecords1.xml><?xml version="1.0" encoding="utf-8"?>
<pivotCacheRecords xmlns="http://schemas.openxmlformats.org/spreadsheetml/2006/main" xmlns:r="http://schemas.openxmlformats.org/officeDocument/2006/relationships" count="232">
  <r>
    <x v="0"/>
    <x v="0"/>
    <x v="0"/>
    <s v="Dr"/>
    <n v="-1427"/>
    <m/>
    <s v="Opening Entry"/>
  </r>
  <r>
    <x v="0"/>
    <x v="1"/>
    <x v="1"/>
    <s v="Dr"/>
    <m/>
    <m/>
    <m/>
  </r>
  <r>
    <x v="0"/>
    <x v="2"/>
    <x v="2"/>
    <s v="Dr"/>
    <n v="614"/>
    <m/>
    <m/>
  </r>
  <r>
    <x v="0"/>
    <x v="3"/>
    <x v="3"/>
    <s v="Cr"/>
    <m/>
    <n v="-813"/>
    <m/>
  </r>
  <r>
    <x v="0"/>
    <x v="0"/>
    <x v="0"/>
    <s v="Dr"/>
    <n v="14"/>
    <m/>
    <m/>
  </r>
  <r>
    <x v="0"/>
    <x v="4"/>
    <x v="4"/>
    <s v="Dr"/>
    <n v="4"/>
    <m/>
    <m/>
  </r>
  <r>
    <x v="0"/>
    <x v="5"/>
    <x v="5"/>
    <s v="Cr"/>
    <m/>
    <n v="18"/>
    <m/>
  </r>
  <r>
    <x v="1"/>
    <x v="0"/>
    <x v="0"/>
    <s v="Dr"/>
    <n v="480"/>
    <m/>
    <m/>
  </r>
  <r>
    <x v="1"/>
    <x v="4"/>
    <x v="4"/>
    <s v="Dr"/>
    <n v="100"/>
    <m/>
    <m/>
  </r>
  <r>
    <x v="1"/>
    <x v="5"/>
    <x v="5"/>
    <s v="Cr"/>
    <m/>
    <n v="580"/>
    <m/>
  </r>
  <r>
    <x v="2"/>
    <x v="0"/>
    <x v="0"/>
    <s v="Dr"/>
    <n v="170"/>
    <m/>
    <m/>
  </r>
  <r>
    <x v="2"/>
    <x v="4"/>
    <x v="4"/>
    <s v="Dr"/>
    <n v="38"/>
    <m/>
    <m/>
  </r>
  <r>
    <x v="2"/>
    <x v="5"/>
    <x v="5"/>
    <s v="Cr"/>
    <m/>
    <n v="208"/>
    <m/>
  </r>
  <r>
    <x v="3"/>
    <x v="0"/>
    <x v="0"/>
    <s v="Dr"/>
    <n v="28"/>
    <m/>
    <m/>
  </r>
  <r>
    <x v="3"/>
    <x v="4"/>
    <x v="4"/>
    <s v="Dr"/>
    <n v="20"/>
    <m/>
    <m/>
  </r>
  <r>
    <x v="3"/>
    <x v="5"/>
    <x v="5"/>
    <s v="Cr"/>
    <m/>
    <n v="48"/>
    <m/>
  </r>
  <r>
    <x v="4"/>
    <x v="6"/>
    <x v="6"/>
    <s v="Dr"/>
    <n v="48"/>
    <m/>
    <m/>
  </r>
  <r>
    <x v="4"/>
    <x v="0"/>
    <x v="0"/>
    <s v="Cr"/>
    <m/>
    <n v="48"/>
    <m/>
  </r>
  <r>
    <x v="5"/>
    <x v="0"/>
    <x v="0"/>
    <s v="Dr"/>
    <n v="232"/>
    <m/>
    <m/>
  </r>
  <r>
    <x v="5"/>
    <x v="4"/>
    <x v="4"/>
    <s v="Dr"/>
    <n v="52"/>
    <m/>
    <m/>
  </r>
  <r>
    <x v="5"/>
    <x v="5"/>
    <x v="5"/>
    <s v="Cr"/>
    <m/>
    <n v="284"/>
    <m/>
  </r>
  <r>
    <x v="6"/>
    <x v="0"/>
    <x v="0"/>
    <s v="Dr"/>
    <n v="16"/>
    <m/>
    <m/>
  </r>
  <r>
    <x v="6"/>
    <x v="4"/>
    <x v="4"/>
    <s v="Dr"/>
    <n v="4"/>
    <m/>
    <m/>
  </r>
  <r>
    <x v="6"/>
    <x v="5"/>
    <x v="5"/>
    <s v="Cr"/>
    <m/>
    <n v="20"/>
    <m/>
  </r>
  <r>
    <x v="7"/>
    <x v="0"/>
    <x v="0"/>
    <s v="Dr"/>
    <n v="40"/>
    <m/>
    <m/>
  </r>
  <r>
    <x v="7"/>
    <x v="4"/>
    <x v="4"/>
    <s v="Dr"/>
    <n v="8"/>
    <m/>
    <m/>
  </r>
  <r>
    <x v="7"/>
    <x v="5"/>
    <x v="5"/>
    <s v="Cr"/>
    <m/>
    <n v="48"/>
    <m/>
  </r>
  <r>
    <x v="8"/>
    <x v="0"/>
    <x v="0"/>
    <s v="Dr"/>
    <n v="1000"/>
    <m/>
    <m/>
  </r>
  <r>
    <x v="8"/>
    <x v="4"/>
    <x v="4"/>
    <s v="Dr"/>
    <n v="400"/>
    <m/>
    <m/>
  </r>
  <r>
    <x v="8"/>
    <x v="5"/>
    <x v="5"/>
    <s v="Cr"/>
    <m/>
    <n v="1400"/>
    <s v="Sa'Aad Store"/>
  </r>
  <r>
    <x v="9"/>
    <x v="0"/>
    <x v="0"/>
    <s v="Dr"/>
    <n v="320"/>
    <m/>
    <m/>
  </r>
  <r>
    <x v="9"/>
    <x v="4"/>
    <x v="4"/>
    <s v="Dr"/>
    <n v="60"/>
    <m/>
    <m/>
  </r>
  <r>
    <x v="9"/>
    <x v="5"/>
    <x v="5"/>
    <s v="Cr"/>
    <m/>
    <n v="380"/>
    <m/>
  </r>
  <r>
    <x v="10"/>
    <x v="7"/>
    <x v="7"/>
    <s v="Dr"/>
    <n v="1300"/>
    <m/>
    <m/>
  </r>
  <r>
    <x v="10"/>
    <x v="8"/>
    <x v="8"/>
    <s v="Dr"/>
    <n v="700"/>
    <m/>
    <s v="2 kg beef keema &amp; 2 kg chicken keema"/>
  </r>
  <r>
    <x v="10"/>
    <x v="0"/>
    <x v="0"/>
    <s v="Cr"/>
    <m/>
    <n v="2000"/>
    <m/>
  </r>
  <r>
    <x v="11"/>
    <x v="0"/>
    <x v="0"/>
    <s v="Dr"/>
    <n v="150"/>
    <m/>
    <m/>
  </r>
  <r>
    <x v="11"/>
    <x v="1"/>
    <x v="1"/>
    <s v="Cr"/>
    <m/>
    <n v="150"/>
    <m/>
  </r>
  <r>
    <x v="11"/>
    <x v="9"/>
    <x v="9"/>
    <s v="Dr"/>
    <n v="207"/>
    <m/>
    <m/>
  </r>
  <r>
    <x v="11"/>
    <x v="0"/>
    <x v="0"/>
    <s v="Cr"/>
    <m/>
    <n v="207"/>
    <m/>
  </r>
  <r>
    <x v="12"/>
    <x v="10"/>
    <x v="10"/>
    <s v="Dr"/>
    <n v="155"/>
    <m/>
    <s v="Previous bill paid to sonia apu"/>
  </r>
  <r>
    <x v="12"/>
    <x v="0"/>
    <x v="0"/>
    <s v="Cr"/>
    <m/>
    <n v="155"/>
    <m/>
  </r>
  <r>
    <x v="13"/>
    <x v="10"/>
    <x v="10"/>
    <s v="Dr"/>
    <n v="225"/>
    <m/>
    <m/>
  </r>
  <r>
    <x v="13"/>
    <x v="0"/>
    <x v="0"/>
    <s v="Cr"/>
    <m/>
    <n v="225"/>
    <s v="Golden Harvest Beef Somucha"/>
  </r>
  <r>
    <x v="14"/>
    <x v="1"/>
    <x v="1"/>
    <s v="Dr"/>
    <n v="1500"/>
    <m/>
    <s v="Sealer machin and pp bags"/>
  </r>
  <r>
    <x v="14"/>
    <x v="11"/>
    <x v="11"/>
    <s v="Dr"/>
    <n v="27"/>
    <m/>
    <m/>
  </r>
  <r>
    <x v="14"/>
    <x v="0"/>
    <x v="0"/>
    <s v="Cr"/>
    <m/>
    <n v="1527"/>
    <m/>
  </r>
  <r>
    <x v="15"/>
    <x v="0"/>
    <x v="0"/>
    <s v="Dr"/>
    <n v="5000"/>
    <m/>
    <m/>
  </r>
  <r>
    <x v="15"/>
    <x v="3"/>
    <x v="3"/>
    <s v="Cr"/>
    <m/>
    <n v="5000"/>
    <m/>
  </r>
  <r>
    <x v="16"/>
    <x v="12"/>
    <x v="12"/>
    <s v="Dr"/>
    <n v="30"/>
    <m/>
    <m/>
  </r>
  <r>
    <x v="16"/>
    <x v="0"/>
    <x v="0"/>
    <s v="Cr"/>
    <m/>
    <n v="30"/>
    <m/>
  </r>
  <r>
    <x v="17"/>
    <x v="13"/>
    <x v="13"/>
    <s v="Dr"/>
    <n v="470"/>
    <m/>
    <m/>
  </r>
  <r>
    <x v="17"/>
    <x v="5"/>
    <x v="5"/>
    <s v="Cr"/>
    <m/>
    <n v="470"/>
    <m/>
  </r>
  <r>
    <x v="18"/>
    <x v="0"/>
    <x v="0"/>
    <s v="Dr"/>
    <n v="480"/>
    <m/>
    <m/>
  </r>
  <r>
    <x v="18"/>
    <x v="5"/>
    <x v="5"/>
    <s v="Cr"/>
    <m/>
    <n v="480"/>
    <s v="Sa'Aad Store"/>
  </r>
  <r>
    <x v="18"/>
    <x v="6"/>
    <x v="6"/>
    <s v="Dr"/>
    <n v="1020"/>
    <m/>
    <s v="Recycle Bin Fair fee"/>
  </r>
  <r>
    <x v="18"/>
    <x v="0"/>
    <x v="0"/>
    <s v="Cr"/>
    <m/>
    <n v="1020"/>
    <m/>
  </r>
  <r>
    <x v="19"/>
    <x v="9"/>
    <x v="9"/>
    <s v="Dr"/>
    <n v="250"/>
    <m/>
    <m/>
  </r>
  <r>
    <x v="19"/>
    <x v="0"/>
    <x v="0"/>
    <s v="Cr"/>
    <m/>
    <n v="250"/>
    <m/>
  </r>
  <r>
    <x v="20"/>
    <x v="13"/>
    <x v="13"/>
    <s v="Dr"/>
    <n v="650"/>
    <m/>
    <m/>
  </r>
  <r>
    <x v="20"/>
    <x v="5"/>
    <x v="5"/>
    <s v="Cr"/>
    <m/>
    <n v="650"/>
    <m/>
  </r>
  <r>
    <x v="21"/>
    <x v="13"/>
    <x v="13"/>
    <s v="Dr"/>
    <n v="400"/>
    <m/>
    <m/>
  </r>
  <r>
    <x v="21"/>
    <x v="5"/>
    <x v="5"/>
    <s v="Cr"/>
    <m/>
    <n v="400"/>
    <m/>
  </r>
  <r>
    <x v="21"/>
    <x v="12"/>
    <x v="12"/>
    <s v="Dr"/>
    <n v="865"/>
    <m/>
    <m/>
  </r>
  <r>
    <x v="21"/>
    <x v="0"/>
    <x v="0"/>
    <s v="Cr"/>
    <m/>
    <n v="865"/>
    <m/>
  </r>
  <r>
    <x v="22"/>
    <x v="0"/>
    <x v="0"/>
    <s v="Dr"/>
    <n v="350"/>
    <m/>
    <m/>
  </r>
  <r>
    <x v="22"/>
    <x v="5"/>
    <x v="5"/>
    <s v="Cr"/>
    <m/>
    <n v="350"/>
    <m/>
  </r>
  <r>
    <x v="22"/>
    <x v="0"/>
    <x v="0"/>
    <s v="Dr"/>
    <n v="30"/>
    <m/>
    <m/>
  </r>
  <r>
    <x v="22"/>
    <x v="5"/>
    <x v="5"/>
    <s v="Cr"/>
    <m/>
    <n v="30"/>
    <m/>
  </r>
  <r>
    <x v="23"/>
    <x v="0"/>
    <x v="0"/>
    <s v="Dr"/>
    <n v="220"/>
    <m/>
    <m/>
  </r>
  <r>
    <x v="23"/>
    <x v="5"/>
    <x v="5"/>
    <s v="Cr"/>
    <m/>
    <n v="220"/>
    <m/>
  </r>
  <r>
    <x v="23"/>
    <x v="10"/>
    <x v="10"/>
    <s v="Dr"/>
    <n v="100"/>
    <m/>
    <s v="Delivery charge for damaged products"/>
  </r>
  <r>
    <x v="23"/>
    <x v="0"/>
    <x v="0"/>
    <s v="Cr"/>
    <m/>
    <n v="100"/>
    <m/>
  </r>
  <r>
    <x v="24"/>
    <x v="0"/>
    <x v="0"/>
    <s v="Dr"/>
    <n v="200"/>
    <m/>
    <m/>
  </r>
  <r>
    <x v="24"/>
    <x v="13"/>
    <x v="13"/>
    <s v="Cr"/>
    <m/>
    <n v="200"/>
    <s v="Bkash Cash out"/>
  </r>
  <r>
    <x v="25"/>
    <x v="8"/>
    <x v="8"/>
    <s v="Dr"/>
    <n v="1170"/>
    <m/>
    <s v="3 kg"/>
  </r>
  <r>
    <x v="25"/>
    <x v="0"/>
    <x v="0"/>
    <s v="Cr"/>
    <m/>
    <n v="1170"/>
    <s v="*Mohua aunty paid 1500/-"/>
  </r>
  <r>
    <x v="25"/>
    <x v="12"/>
    <x v="12"/>
    <s v="Dr"/>
    <n v="445"/>
    <m/>
    <m/>
  </r>
  <r>
    <x v="25"/>
    <x v="0"/>
    <x v="0"/>
    <s v="Cr"/>
    <m/>
    <n v="445"/>
    <m/>
  </r>
  <r>
    <x v="26"/>
    <x v="10"/>
    <x v="10"/>
    <s v="Dr"/>
    <n v="575"/>
    <m/>
    <s v="Trade License fee"/>
  </r>
  <r>
    <x v="26"/>
    <x v="0"/>
    <x v="0"/>
    <s v="Cr"/>
    <m/>
    <n v="575"/>
    <m/>
  </r>
  <r>
    <x v="27"/>
    <x v="13"/>
    <x v="13"/>
    <s v="Dr"/>
    <n v="950"/>
    <m/>
    <m/>
  </r>
  <r>
    <x v="27"/>
    <x v="5"/>
    <x v="5"/>
    <s v="Cr"/>
    <m/>
    <n v="950"/>
    <m/>
  </r>
  <r>
    <x v="28"/>
    <x v="12"/>
    <x v="12"/>
    <s v="Dr"/>
    <n v="45"/>
    <m/>
    <m/>
  </r>
  <r>
    <x v="28"/>
    <x v="0"/>
    <x v="0"/>
    <s v="Cr"/>
    <m/>
    <n v="45"/>
    <m/>
  </r>
  <r>
    <x v="29"/>
    <x v="14"/>
    <x v="14"/>
    <s v="Dr"/>
    <n v="50"/>
    <m/>
    <m/>
  </r>
  <r>
    <x v="29"/>
    <x v="0"/>
    <x v="0"/>
    <s v="Cr"/>
    <m/>
    <n v="50"/>
    <m/>
  </r>
  <r>
    <x v="30"/>
    <x v="12"/>
    <x v="12"/>
    <s v="Dr"/>
    <n v="80"/>
    <m/>
    <m/>
  </r>
  <r>
    <x v="30"/>
    <x v="0"/>
    <x v="0"/>
    <s v="Cr"/>
    <m/>
    <n v="80"/>
    <m/>
  </r>
  <r>
    <x v="31"/>
    <x v="9"/>
    <x v="9"/>
    <s v="Dr"/>
    <n v="418"/>
    <m/>
    <m/>
  </r>
  <r>
    <x v="31"/>
    <x v="0"/>
    <x v="0"/>
    <s v="Cr"/>
    <m/>
    <n v="418"/>
    <m/>
  </r>
  <r>
    <x v="32"/>
    <x v="13"/>
    <x v="13"/>
    <s v="Dr"/>
    <n v="1285"/>
    <m/>
    <m/>
  </r>
  <r>
    <x v="32"/>
    <x v="4"/>
    <x v="4"/>
    <s v="Dr"/>
    <n v="5"/>
    <m/>
    <m/>
  </r>
  <r>
    <x v="32"/>
    <x v="5"/>
    <x v="5"/>
    <s v="Cr"/>
    <m/>
    <n v="1290"/>
    <m/>
  </r>
  <r>
    <x v="33"/>
    <x v="0"/>
    <x v="0"/>
    <s v="Dr"/>
    <n v="1200"/>
    <m/>
    <m/>
  </r>
  <r>
    <x v="33"/>
    <x v="13"/>
    <x v="13"/>
    <s v="Cr"/>
    <m/>
    <n v="1200"/>
    <s v="Bkash Cash out"/>
  </r>
  <r>
    <x v="34"/>
    <x v="6"/>
    <x v="6"/>
    <s v="Dr"/>
    <n v="300"/>
    <m/>
    <m/>
  </r>
  <r>
    <x v="34"/>
    <x v="0"/>
    <x v="0"/>
    <s v="Cr"/>
    <m/>
    <n v="300"/>
    <s v="newspaper flyers printing"/>
  </r>
  <r>
    <x v="35"/>
    <x v="10"/>
    <x v="10"/>
    <s v="Dr"/>
    <n v="30"/>
    <m/>
    <m/>
  </r>
  <r>
    <x v="35"/>
    <x v="0"/>
    <x v="0"/>
    <s v="Cr"/>
    <m/>
    <n v="30"/>
    <m/>
  </r>
  <r>
    <x v="36"/>
    <x v="6"/>
    <x v="6"/>
    <s v="Dr"/>
    <n v="200"/>
    <m/>
    <m/>
  </r>
  <r>
    <x v="36"/>
    <x v="0"/>
    <x v="0"/>
    <s v="Cr"/>
    <m/>
    <n v="200"/>
    <m/>
  </r>
  <r>
    <x v="37"/>
    <x v="0"/>
    <x v="0"/>
    <s v="Dr"/>
    <n v="250"/>
    <m/>
    <m/>
  </r>
  <r>
    <x v="37"/>
    <x v="5"/>
    <x v="5"/>
    <s v="Cr"/>
    <m/>
    <n v="250"/>
    <m/>
  </r>
  <r>
    <x v="38"/>
    <x v="11"/>
    <x v="11"/>
    <s v="Dr"/>
    <n v="400"/>
    <m/>
    <m/>
  </r>
  <r>
    <x v="38"/>
    <x v="0"/>
    <x v="0"/>
    <s v="Cr"/>
    <m/>
    <n v="400"/>
    <m/>
  </r>
  <r>
    <x v="39"/>
    <x v="0"/>
    <x v="0"/>
    <s v="Dr"/>
    <n v="120"/>
    <m/>
    <m/>
  </r>
  <r>
    <x v="39"/>
    <x v="5"/>
    <x v="5"/>
    <s v="Cr"/>
    <m/>
    <n v="120"/>
    <m/>
  </r>
  <r>
    <x v="39"/>
    <x v="10"/>
    <x v="10"/>
    <s v="Dr"/>
    <n v="50"/>
    <m/>
    <m/>
  </r>
  <r>
    <x v="39"/>
    <x v="13"/>
    <x v="13"/>
    <s v="Cr"/>
    <m/>
    <n v="50"/>
    <m/>
  </r>
  <r>
    <x v="40"/>
    <x v="9"/>
    <x v="9"/>
    <s v="Dr"/>
    <n v="78"/>
    <m/>
    <m/>
  </r>
  <r>
    <x v="40"/>
    <x v="0"/>
    <x v="0"/>
    <s v="Cr"/>
    <m/>
    <n v="78"/>
    <m/>
  </r>
  <r>
    <x v="41"/>
    <x v="0"/>
    <x v="0"/>
    <s v="Dr"/>
    <n v="340"/>
    <m/>
    <m/>
  </r>
  <r>
    <x v="41"/>
    <x v="4"/>
    <x v="4"/>
    <s v="Dr"/>
    <n v="30"/>
    <m/>
    <m/>
  </r>
  <r>
    <x v="41"/>
    <x v="5"/>
    <x v="5"/>
    <s v="Cr"/>
    <m/>
    <n v="370"/>
    <m/>
  </r>
  <r>
    <x v="42"/>
    <x v="0"/>
    <x v="0"/>
    <s v="Dr"/>
    <n v="100"/>
    <m/>
    <m/>
  </r>
  <r>
    <x v="42"/>
    <x v="13"/>
    <x v="13"/>
    <s v="Cr"/>
    <m/>
    <n v="100"/>
    <s v="Bkash Cash out"/>
  </r>
  <r>
    <x v="43"/>
    <x v="13"/>
    <x v="13"/>
    <s v="Dr"/>
    <n v="180"/>
    <m/>
    <m/>
  </r>
  <r>
    <x v="43"/>
    <x v="5"/>
    <x v="5"/>
    <s v="Cr"/>
    <m/>
    <n v="180"/>
    <m/>
  </r>
  <r>
    <x v="44"/>
    <x v="10"/>
    <x v="10"/>
    <s v="Dr"/>
    <n v="80"/>
    <m/>
    <m/>
  </r>
  <r>
    <x v="44"/>
    <x v="0"/>
    <x v="0"/>
    <s v="Cr"/>
    <m/>
    <n v="80"/>
    <m/>
  </r>
  <r>
    <x v="44"/>
    <x v="12"/>
    <x v="12"/>
    <s v="Dr"/>
    <n v="65"/>
    <m/>
    <m/>
  </r>
  <r>
    <x v="44"/>
    <x v="0"/>
    <x v="0"/>
    <s v="Cr"/>
    <m/>
    <n v="65"/>
    <m/>
  </r>
  <r>
    <x v="45"/>
    <x v="12"/>
    <x v="12"/>
    <s v="Dr"/>
    <n v="158"/>
    <s v=" "/>
    <m/>
  </r>
  <r>
    <x v="45"/>
    <x v="0"/>
    <x v="0"/>
    <s v="Cr"/>
    <m/>
    <n v="158"/>
    <m/>
  </r>
  <r>
    <x v="46"/>
    <x v="9"/>
    <x v="9"/>
    <s v="Dr"/>
    <n v="60"/>
    <s v=" "/>
    <m/>
  </r>
  <r>
    <x v="46"/>
    <x v="0"/>
    <x v="0"/>
    <s v="Cr"/>
    <m/>
    <n v="60"/>
    <m/>
  </r>
  <r>
    <x v="47"/>
    <x v="12"/>
    <x v="12"/>
    <s v="Dr"/>
    <n v="80"/>
    <s v=" "/>
    <m/>
  </r>
  <r>
    <x v="47"/>
    <x v="0"/>
    <x v="0"/>
    <s v="Cr"/>
    <m/>
    <n v="80"/>
    <m/>
  </r>
  <r>
    <x v="48"/>
    <x v="6"/>
    <x v="6"/>
    <s v="Dr"/>
    <n v="1020"/>
    <m/>
    <m/>
  </r>
  <r>
    <x v="48"/>
    <x v="0"/>
    <x v="0"/>
    <s v="Cr"/>
    <m/>
    <n v="1020"/>
    <m/>
  </r>
  <r>
    <x v="49"/>
    <x v="15"/>
    <x v="15"/>
    <s v="Dr"/>
    <n v="130"/>
    <m/>
    <m/>
  </r>
  <r>
    <x v="49"/>
    <x v="0"/>
    <x v="0"/>
    <s v="Cr"/>
    <m/>
    <n v="130"/>
    <s v="BSTI"/>
  </r>
  <r>
    <x v="50"/>
    <x v="9"/>
    <x v="9"/>
    <s v="Dr"/>
    <n v="249"/>
    <m/>
    <m/>
  </r>
  <r>
    <x v="50"/>
    <x v="0"/>
    <x v="0"/>
    <s v="Cr"/>
    <m/>
    <n v="249"/>
    <m/>
  </r>
  <r>
    <x v="51"/>
    <x v="0"/>
    <x v="0"/>
    <s v="Dr"/>
    <n v="600"/>
    <m/>
    <m/>
  </r>
  <r>
    <x v="51"/>
    <x v="5"/>
    <x v="5"/>
    <s v="Cr"/>
    <m/>
    <n v="600"/>
    <m/>
  </r>
  <r>
    <x v="52"/>
    <x v="15"/>
    <x v="15"/>
    <s v="Dr"/>
    <n v="450"/>
    <m/>
    <m/>
  </r>
  <r>
    <x v="52"/>
    <x v="6"/>
    <x v="6"/>
    <s v="Dr"/>
    <n v="4200"/>
    <m/>
    <s v="Trade marks Fee"/>
  </r>
  <r>
    <x v="52"/>
    <x v="10"/>
    <x v="10"/>
    <s v="Dr"/>
    <n v="1250"/>
    <m/>
    <s v="TR application ready fee"/>
  </r>
  <r>
    <x v="52"/>
    <x v="0"/>
    <x v="0"/>
    <s v="Cr"/>
    <m/>
    <n v="5900"/>
    <m/>
  </r>
  <r>
    <x v="53"/>
    <x v="12"/>
    <x v="12"/>
    <s v="Dr"/>
    <n v="374"/>
    <m/>
    <m/>
  </r>
  <r>
    <x v="53"/>
    <x v="0"/>
    <x v="0"/>
    <s v="Cr"/>
    <m/>
    <n v="374"/>
    <m/>
  </r>
  <r>
    <x v="53"/>
    <x v="0"/>
    <x v="0"/>
    <s v="Dr"/>
    <n v="120"/>
    <m/>
    <m/>
  </r>
  <r>
    <x v="53"/>
    <x v="5"/>
    <x v="5"/>
    <s v="Cr"/>
    <m/>
    <n v="120"/>
    <m/>
  </r>
  <r>
    <x v="54"/>
    <x v="0"/>
    <x v="0"/>
    <s v="Dr"/>
    <n v="540"/>
    <m/>
    <m/>
  </r>
  <r>
    <x v="54"/>
    <x v="5"/>
    <x v="5"/>
    <s v="Cr"/>
    <m/>
    <n v="540"/>
    <m/>
  </r>
  <r>
    <x v="54"/>
    <x v="12"/>
    <x v="12"/>
    <s v="Dr"/>
    <n v="295"/>
    <m/>
    <m/>
  </r>
  <r>
    <x v="54"/>
    <x v="0"/>
    <x v="0"/>
    <s v="Cr"/>
    <m/>
    <n v="295"/>
    <m/>
  </r>
  <r>
    <x v="55"/>
    <x v="8"/>
    <x v="8"/>
    <s v="Dr"/>
    <n v="1810"/>
    <m/>
    <m/>
  </r>
  <r>
    <x v="55"/>
    <x v="0"/>
    <x v="0"/>
    <s v="Cr"/>
    <m/>
    <n v="1810"/>
    <m/>
  </r>
  <r>
    <x v="55"/>
    <x v="12"/>
    <x v="12"/>
    <s v="Dr"/>
    <n v="780"/>
    <m/>
    <m/>
  </r>
  <r>
    <x v="55"/>
    <x v="0"/>
    <x v="0"/>
    <s v="Cr"/>
    <m/>
    <n v="780"/>
    <m/>
  </r>
  <r>
    <x v="56"/>
    <x v="15"/>
    <x v="15"/>
    <s v="Dr"/>
    <n v="110"/>
    <m/>
    <m/>
  </r>
  <r>
    <x v="56"/>
    <x v="0"/>
    <x v="0"/>
    <s v="Cr"/>
    <m/>
    <n v="110"/>
    <m/>
  </r>
  <r>
    <x v="57"/>
    <x v="12"/>
    <x v="12"/>
    <s v="Dr"/>
    <n v="187"/>
    <m/>
    <m/>
  </r>
  <r>
    <x v="57"/>
    <x v="0"/>
    <x v="0"/>
    <s v="Cr"/>
    <m/>
    <n v="187"/>
    <m/>
  </r>
  <r>
    <x v="58"/>
    <x v="12"/>
    <x v="12"/>
    <s v="Dr"/>
    <n v="428"/>
    <m/>
    <m/>
  </r>
  <r>
    <x v="58"/>
    <x v="0"/>
    <x v="0"/>
    <s v="Cr"/>
    <m/>
    <n v="428"/>
    <m/>
  </r>
  <r>
    <x v="59"/>
    <x v="0"/>
    <x v="0"/>
    <s v="Dr"/>
    <n v="1410"/>
    <m/>
    <m/>
  </r>
  <r>
    <x v="59"/>
    <x v="13"/>
    <x v="13"/>
    <s v="Dr"/>
    <n v="1000"/>
    <m/>
    <m/>
  </r>
  <r>
    <x v="59"/>
    <x v="5"/>
    <x v="5"/>
    <s v="Cr"/>
    <m/>
    <n v="2410"/>
    <m/>
  </r>
  <r>
    <x v="60"/>
    <x v="16"/>
    <x v="16"/>
    <s v="Dr"/>
    <n v="850"/>
    <m/>
    <m/>
  </r>
  <r>
    <x v="60"/>
    <x v="5"/>
    <x v="5"/>
    <s v="Cr"/>
    <m/>
    <n v="850"/>
    <m/>
  </r>
  <r>
    <x v="61"/>
    <x v="16"/>
    <x v="16"/>
    <s v="Dr"/>
    <n v="400"/>
    <m/>
    <m/>
  </r>
  <r>
    <x v="61"/>
    <x v="13"/>
    <x v="13"/>
    <s v="Dr"/>
    <n v="331"/>
    <m/>
    <m/>
  </r>
  <r>
    <x v="61"/>
    <x v="0"/>
    <x v="0"/>
    <s v="Dr"/>
    <n v="380"/>
    <m/>
    <m/>
  </r>
  <r>
    <x v="61"/>
    <x v="4"/>
    <x v="4"/>
    <s v="Dr"/>
    <n v="69"/>
    <m/>
    <m/>
  </r>
  <r>
    <x v="61"/>
    <x v="5"/>
    <x v="5"/>
    <s v="Cr"/>
    <m/>
    <n v="1180"/>
    <m/>
  </r>
  <r>
    <x v="61"/>
    <x v="12"/>
    <x v="12"/>
    <s v="Dr"/>
    <n v="20"/>
    <m/>
    <m/>
  </r>
  <r>
    <x v="61"/>
    <x v="0"/>
    <x v="0"/>
    <s v="Cr"/>
    <m/>
    <n v="20"/>
    <m/>
  </r>
  <r>
    <x v="62"/>
    <x v="12"/>
    <x v="12"/>
    <s v="Dr"/>
    <n v="50"/>
    <m/>
    <m/>
  </r>
  <r>
    <x v="62"/>
    <x v="0"/>
    <x v="0"/>
    <s v="Cr"/>
    <m/>
    <n v="50"/>
    <m/>
  </r>
  <r>
    <x v="63"/>
    <x v="9"/>
    <x v="9"/>
    <s v="Dr"/>
    <n v="2244"/>
    <m/>
    <m/>
  </r>
  <r>
    <x v="63"/>
    <x v="16"/>
    <x v="16"/>
    <s v="Cr"/>
    <m/>
    <n v="583"/>
    <m/>
  </r>
  <r>
    <x v="63"/>
    <x v="13"/>
    <x v="13"/>
    <s v="Cr"/>
    <m/>
    <n v="592"/>
    <m/>
  </r>
  <r>
    <x v="63"/>
    <x v="0"/>
    <x v="0"/>
    <s v="Cr"/>
    <m/>
    <n v="1069"/>
    <m/>
  </r>
  <r>
    <x v="63"/>
    <x v="17"/>
    <x v="17"/>
    <s v="Dr"/>
    <n v="200"/>
    <m/>
    <m/>
  </r>
  <r>
    <x v="63"/>
    <x v="0"/>
    <x v="0"/>
    <s v="Cr"/>
    <m/>
    <n v="200"/>
    <m/>
  </r>
  <r>
    <x v="64"/>
    <x v="11"/>
    <x v="11"/>
    <s v="Dr"/>
    <n v="65"/>
    <m/>
    <m/>
  </r>
  <r>
    <x v="64"/>
    <x v="0"/>
    <x v="0"/>
    <s v="Cr"/>
    <m/>
    <n v="65"/>
    <m/>
  </r>
  <r>
    <x v="64"/>
    <x v="8"/>
    <x v="8"/>
    <s v="Dr"/>
    <n v="1850"/>
    <m/>
    <m/>
  </r>
  <r>
    <x v="64"/>
    <x v="0"/>
    <x v="0"/>
    <s v="Cr"/>
    <m/>
    <n v="1850"/>
    <m/>
  </r>
  <r>
    <x v="64"/>
    <x v="12"/>
    <x v="12"/>
    <s v="Dr"/>
    <n v="120"/>
    <m/>
    <m/>
  </r>
  <r>
    <x v="64"/>
    <x v="0"/>
    <x v="0"/>
    <s v="Cr"/>
    <m/>
    <n v="120"/>
    <m/>
  </r>
  <r>
    <x v="64"/>
    <x v="0"/>
    <x v="0"/>
    <s v="Dr"/>
    <n v="1808"/>
    <m/>
    <m/>
  </r>
  <r>
    <x v="64"/>
    <x v="5"/>
    <x v="5"/>
    <s v="Cr"/>
    <m/>
    <n v="1808"/>
    <m/>
  </r>
  <r>
    <x v="65"/>
    <x v="15"/>
    <x v="15"/>
    <s v="Dr"/>
    <n v="60"/>
    <m/>
    <m/>
  </r>
  <r>
    <x v="65"/>
    <x v="0"/>
    <x v="0"/>
    <s v="Cr"/>
    <m/>
    <n v="60"/>
    <m/>
  </r>
  <r>
    <x v="66"/>
    <x v="16"/>
    <x v="16"/>
    <s v="Dr"/>
    <n v="3000"/>
    <m/>
    <m/>
  </r>
  <r>
    <x v="66"/>
    <x v="5"/>
    <x v="5"/>
    <s v="Cr"/>
    <m/>
    <n v="3000"/>
    <m/>
  </r>
  <r>
    <x v="67"/>
    <x v="0"/>
    <x v="0"/>
    <s v="Dr"/>
    <n v="280"/>
    <m/>
    <m/>
  </r>
  <r>
    <x v="67"/>
    <x v="5"/>
    <x v="5"/>
    <s v="Cr"/>
    <m/>
    <n v="280"/>
    <m/>
  </r>
  <r>
    <x v="68"/>
    <x v="12"/>
    <x v="12"/>
    <s v="Dr"/>
    <n v="563"/>
    <m/>
    <m/>
  </r>
  <r>
    <x v="68"/>
    <x v="0"/>
    <x v="0"/>
    <s v="Cr"/>
    <m/>
    <n v="563"/>
    <m/>
  </r>
  <r>
    <x v="69"/>
    <x v="0"/>
    <x v="0"/>
    <s v="Dr"/>
    <n v="192"/>
    <m/>
    <m/>
  </r>
  <r>
    <x v="69"/>
    <x v="5"/>
    <x v="5"/>
    <s v="Cr"/>
    <m/>
    <n v="192"/>
    <m/>
  </r>
  <r>
    <x v="70"/>
    <x v="8"/>
    <x v="8"/>
    <s v="Dr"/>
    <n v="1360"/>
    <m/>
    <s v="A11 paid the amount in capita"/>
  </r>
  <r>
    <x v="70"/>
    <x v="0"/>
    <x v="0"/>
    <s v="Cr"/>
    <m/>
    <n v="1360"/>
    <m/>
  </r>
  <r>
    <x v="70"/>
    <x v="11"/>
    <x v="11"/>
    <s v="Dr"/>
    <n v="70"/>
    <m/>
    <m/>
  </r>
  <r>
    <x v="70"/>
    <x v="0"/>
    <x v="0"/>
    <s v="Cr"/>
    <m/>
    <n v="70"/>
    <m/>
  </r>
  <r>
    <x v="71"/>
    <x v="13"/>
    <x v="13"/>
    <s v="Dr"/>
    <n v="1000"/>
    <m/>
    <m/>
  </r>
  <r>
    <x v="71"/>
    <x v="5"/>
    <x v="5"/>
    <s v="Cr"/>
    <m/>
    <n v="1000"/>
    <m/>
  </r>
  <r>
    <x v="72"/>
    <x v="0"/>
    <x v="0"/>
    <s v="Dr"/>
    <n v="800"/>
    <m/>
    <m/>
  </r>
  <r>
    <x v="72"/>
    <x v="5"/>
    <x v="5"/>
    <s v="Cr"/>
    <m/>
    <n v="800"/>
    <m/>
  </r>
  <r>
    <x v="73"/>
    <x v="13"/>
    <x v="13"/>
    <s v="Dr"/>
    <n v="200"/>
    <m/>
    <m/>
  </r>
  <r>
    <x v="73"/>
    <x v="5"/>
    <x v="5"/>
    <s v="Cr"/>
    <m/>
    <n v="200"/>
    <m/>
  </r>
  <r>
    <x v="74"/>
    <x v="16"/>
    <x v="16"/>
    <s v="Dr"/>
    <n v="1500"/>
    <m/>
    <m/>
  </r>
  <r>
    <x v="74"/>
    <x v="0"/>
    <x v="0"/>
    <s v="Dr"/>
    <n v="1400"/>
    <m/>
    <m/>
  </r>
  <r>
    <x v="74"/>
    <x v="5"/>
    <x v="5"/>
    <s v="Cr"/>
    <m/>
    <n v="2900"/>
    <m/>
  </r>
  <r>
    <x v="74"/>
    <x v="12"/>
    <x v="12"/>
    <s v="Dr"/>
    <n v="265"/>
    <m/>
    <m/>
  </r>
  <r>
    <x v="74"/>
    <x v="0"/>
    <x v="0"/>
    <s v="Cr"/>
    <m/>
    <n v="265"/>
    <m/>
  </r>
  <r>
    <x v="74"/>
    <x v="7"/>
    <x v="7"/>
    <s v="Dr"/>
    <n v="750"/>
    <m/>
    <m/>
  </r>
  <r>
    <x v="74"/>
    <x v="0"/>
    <x v="0"/>
    <s v="Cr"/>
    <m/>
    <n v="750"/>
    <m/>
  </r>
  <r>
    <x v="74"/>
    <x v="0"/>
    <x v="0"/>
    <s v="Dr"/>
    <n v="3925"/>
    <m/>
    <m/>
  </r>
  <r>
    <x v="74"/>
    <x v="18"/>
    <x v="18"/>
    <s v="Dr"/>
    <n v="75"/>
    <m/>
    <m/>
  </r>
  <r>
    <x v="74"/>
    <x v="16"/>
    <x v="16"/>
    <s v="Cr"/>
    <m/>
    <n v="4000"/>
    <m/>
  </r>
  <r>
    <x v="74"/>
    <x v="17"/>
    <x v="17"/>
    <s v="Dr"/>
    <n v="200"/>
    <m/>
    <m/>
  </r>
  <r>
    <x v="74"/>
    <x v="0"/>
    <x v="0"/>
    <s v="Cr"/>
    <m/>
    <n v="200"/>
    <m/>
  </r>
  <r>
    <x v="74"/>
    <x v="9"/>
    <x v="9"/>
    <s v="Dr"/>
    <n v="1347"/>
    <m/>
    <m/>
  </r>
  <r>
    <x v="74"/>
    <x v="13"/>
    <x v="13"/>
    <s v="Cr"/>
    <m/>
    <n v="445"/>
    <m/>
  </r>
  <r>
    <x v="74"/>
    <x v="16"/>
    <x v="16"/>
    <s v="Cr"/>
    <m/>
    <n v="500"/>
    <m/>
  </r>
  <r>
    <x v="74"/>
    <x v="0"/>
    <x v="0"/>
    <s v="Cr"/>
    <m/>
    <n v="402"/>
    <m/>
  </r>
  <r>
    <x v="74"/>
    <x v="0"/>
    <x v="0"/>
    <s v="Dr"/>
    <n v="13500"/>
    <m/>
    <m/>
  </r>
  <r>
    <x v="74"/>
    <x v="3"/>
    <x v="3"/>
    <s v="Cr"/>
    <m/>
    <n v="13500"/>
    <m/>
  </r>
  <r>
    <x v="75"/>
    <x v="19"/>
    <x v="19"/>
    <m/>
    <n v="23836"/>
    <m/>
    <m/>
  </r>
  <r>
    <x v="75"/>
    <x v="19"/>
    <x v="20"/>
    <m/>
    <m/>
    <n v="23836"/>
    <m/>
  </r>
  <r>
    <x v="75"/>
    <x v="19"/>
    <x v="20"/>
    <m/>
    <m/>
    <m/>
    <m/>
  </r>
  <r>
    <x v="75"/>
    <x v="19"/>
    <x v="21"/>
    <m/>
    <m/>
    <m/>
    <s v="(Machine &amp; Equipment Expense)"/>
  </r>
  <r>
    <x v="75"/>
    <x v="19"/>
    <x v="20"/>
    <m/>
    <m/>
    <m/>
    <m/>
  </r>
  <r>
    <x v="75"/>
    <x v="19"/>
    <x v="22"/>
    <m/>
    <m/>
    <m/>
    <m/>
  </r>
  <r>
    <x v="75"/>
    <x v="19"/>
    <x v="23"/>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6" minRefreshableVersion="3" useAutoFormatting="1" itemPrintTitles="1" createdVersion="7" indent="0" compact="0" compactData="0" multipleFieldFilters="0">
  <location ref="A3:G24" firstHeaderRow="0" firstDataRow="1" firstDataCol="4"/>
  <pivotFields count="9">
    <pivotField axis="axisRow"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extLst>
        <ext xmlns:x14="http://schemas.microsoft.com/office/spreadsheetml/2009/9/main" uri="{2946ED86-A175-432a-8AC1-64E0C546D7DE}">
          <x14:pivotField fillDownLabels="1"/>
        </ext>
      </extLst>
    </pivotField>
    <pivotField name="Account" axis="axisRow" compact="0" outline="0" showAll="0" defaultSubtotal="0">
      <items count="28">
        <item x="0"/>
        <item x="13"/>
        <item x="3"/>
        <item x="4"/>
        <item x="8"/>
        <item x="14"/>
        <item m="1" x="26"/>
        <item x="12"/>
        <item x="11"/>
        <item m="1" x="21"/>
        <item m="1" x="27"/>
        <item x="6"/>
        <item x="5"/>
        <item m="1" x="25"/>
        <item m="1" x="22"/>
        <item x="16"/>
        <item x="18"/>
        <item x="17"/>
        <item m="1" x="23"/>
        <item x="1"/>
        <item x="2"/>
        <item x="7"/>
        <item x="9"/>
        <item m="1" x="20"/>
        <item m="1" x="24"/>
        <item x="15"/>
        <item x="10"/>
        <item sd="0" x="19"/>
      </items>
    </pivotField>
    <pivotField axis="axisRow" compact="0" outline="0" showAll="0" defaultSubtotal="0">
      <items count="30">
        <item sd="0" m="1" x="28"/>
        <item sd="0" x="7"/>
        <item sd="0" x="13"/>
        <item sd="0" x="16"/>
        <item sd="0" x="3"/>
        <item sd="0" x="0"/>
        <item sd="0" x="8"/>
        <item sd="0" x="14"/>
        <item sd="0" x="12"/>
        <item sd="0" x="1"/>
        <item sd="0" x="6"/>
        <item sd="0" x="10"/>
        <item sd="0" x="11"/>
        <item sd="0" m="1" x="26"/>
        <item sd="0" x="5"/>
        <item sd="0" m="1" x="27"/>
        <item sd="0" m="1" x="29"/>
        <item sd="0" x="9"/>
        <item sd="0" x="17"/>
        <item m="1" x="25"/>
        <item sd="0" x="18"/>
        <item m="1" x="24"/>
        <item sd="0" x="2"/>
        <item sd="0" x="23"/>
        <item x="19"/>
        <item x="20"/>
        <item x="21"/>
        <item x="22"/>
        <item sd="0" x="4"/>
        <item sd="0" x="15"/>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Row" compact="0" outline="0" showAll="0">
      <items count="15">
        <item sd="0" x="0"/>
        <item sd="0" x="1"/>
        <item sd="0" x="2"/>
        <item sd="0" x="3"/>
        <item sd="0" x="4"/>
        <item sd="0" x="5"/>
        <item sd="0" x="6"/>
        <item sd="0" x="7"/>
        <item sd="0" x="8"/>
        <item sd="0" x="9"/>
        <item sd="0" x="10"/>
        <item sd="0" x="11"/>
        <item sd="0" x="12"/>
        <item sd="0" x="13"/>
        <item t="default" sd="0"/>
      </items>
      <extLst>
        <ext xmlns:x14="http://schemas.microsoft.com/office/spreadsheetml/2009/9/main" uri="{2946ED86-A175-432a-8AC1-64E0C546D7DE}">
          <x14:pivotField fillDownLabels="1"/>
        </ext>
      </extLst>
    </pivotField>
    <pivotField dataField="1" compact="0" outline="0" dragToRow="0" dragToCol="0" dragToPage="0" showAll="0" defaultSubtotal="0">
      <extLst>
        <ext xmlns:x14="http://schemas.microsoft.com/office/spreadsheetml/2009/9/main" uri="{2946ED86-A175-432a-8AC1-64E0C546D7DE}">
          <x14:pivotField fillDownLabels="1"/>
        </ext>
      </extLst>
    </pivotField>
  </pivotFields>
  <rowFields count="4">
    <field x="1"/>
    <field x="2"/>
    <field x="7"/>
    <field x="0"/>
  </rowFields>
  <rowItems count="21">
    <i>
      <x/>
      <x v="5"/>
    </i>
    <i>
      <x v="1"/>
      <x v="2"/>
    </i>
    <i>
      <x v="2"/>
      <x v="4"/>
    </i>
    <i>
      <x v="3"/>
      <x v="28"/>
    </i>
    <i>
      <x v="4"/>
      <x v="6"/>
    </i>
    <i>
      <x v="5"/>
      <x v="7"/>
    </i>
    <i>
      <x v="7"/>
      <x v="8"/>
    </i>
    <i>
      <x v="8"/>
      <x v="12"/>
    </i>
    <i>
      <x v="11"/>
      <x v="10"/>
    </i>
    <i>
      <x v="12"/>
      <x v="14"/>
    </i>
    <i>
      <x v="15"/>
      <x v="3"/>
    </i>
    <i>
      <x v="16"/>
      <x v="20"/>
    </i>
    <i>
      <x v="17"/>
      <x v="18"/>
    </i>
    <i>
      <x v="19"/>
      <x v="9"/>
    </i>
    <i>
      <x v="20"/>
      <x v="22"/>
    </i>
    <i>
      <x v="21"/>
      <x v="1"/>
    </i>
    <i>
      <x v="22"/>
      <x v="17"/>
    </i>
    <i>
      <x v="25"/>
      <x v="29"/>
    </i>
    <i>
      <x v="26"/>
      <x v="11"/>
    </i>
    <i>
      <x v="27"/>
    </i>
    <i t="grand">
      <x/>
    </i>
  </rowItems>
  <colFields count="1">
    <field x="-2"/>
  </colFields>
  <colItems count="3">
    <i>
      <x/>
    </i>
    <i i="1">
      <x v="1"/>
    </i>
    <i i="2">
      <x v="2"/>
    </i>
  </colItems>
  <dataFields count="3">
    <dataField name="Debit " fld="4" baseField="0" baseItem="0"/>
    <dataField name="Credit " fld="5" baseField="3" baseItem="0"/>
    <dataField name="Balance " fld="8" baseField="0" baseItem="0"/>
  </dataFields>
  <formats count="38">
    <format dxfId="37">
      <pivotArea outline="0" collapsedLevelsAreSubtotals="1" fieldPosition="0"/>
    </format>
    <format dxfId="36">
      <pivotArea dataOnly="0" labelOnly="1" outline="0" fieldPosition="0">
        <references count="1">
          <reference field="4294967294" count="2">
            <x v="0"/>
            <x v="1"/>
          </reference>
        </references>
      </pivotArea>
    </format>
    <format dxfId="35">
      <pivotArea dataOnly="0" labelOnly="1" outline="0" fieldPosition="0">
        <references count="1">
          <reference field="4294967294" count="2">
            <x v="0"/>
            <x v="1"/>
          </reference>
        </references>
      </pivotArea>
    </format>
    <format dxfId="34">
      <pivotArea dataOnly="0" labelOnly="1" outline="0" fieldPosition="0">
        <references count="1">
          <reference field="4294967294" count="2">
            <x v="0"/>
            <x v="1"/>
          </reference>
        </references>
      </pivotArea>
    </format>
    <format dxfId="33">
      <pivotArea type="all" dataOnly="0" outline="0" fieldPosition="0"/>
    </format>
    <format dxfId="32">
      <pivotArea outline="0" collapsedLevelsAreSubtotals="1" fieldPosition="0"/>
    </format>
    <format dxfId="31">
      <pivotArea field="1" type="button" dataOnly="0" labelOnly="1" outline="0" axis="axisRow" fieldPosition="0"/>
    </format>
    <format dxfId="30">
      <pivotArea field="2" type="button" dataOnly="0" labelOnly="1" outline="0" axis="axisRow" fieldPosition="1"/>
    </format>
    <format dxfId="29">
      <pivotArea field="7" type="button" dataOnly="0" labelOnly="1" outline="0" axis="axisRow" fieldPosition="2"/>
    </format>
    <format dxfId="28">
      <pivotArea field="0" type="button" dataOnly="0" labelOnly="1" outline="0" axis="axisRow" fieldPosition="3"/>
    </format>
    <format dxfId="27">
      <pivotArea dataOnly="0" labelOnly="1" outline="0" fieldPosition="0">
        <references count="1">
          <reference field="1" count="1">
            <x v="0"/>
          </reference>
        </references>
      </pivotArea>
    </format>
    <format dxfId="26">
      <pivotArea dataOnly="0" labelOnly="1" grandRow="1" outline="0" fieldPosition="0"/>
    </format>
    <format dxfId="25">
      <pivotArea dataOnly="0" labelOnly="1" outline="0" fieldPosition="0">
        <references count="2">
          <reference field="1" count="1" selected="0">
            <x v="0"/>
          </reference>
          <reference field="2" count="0"/>
        </references>
      </pivotArea>
    </format>
    <format dxfId="24">
      <pivotArea dataOnly="0" labelOnly="1" outline="0" fieldPosition="0">
        <references count="2">
          <reference field="1" count="1" selected="0">
            <x v="0"/>
          </reference>
          <reference field="2" count="0" defaultSubtotal="1"/>
        </references>
      </pivotArea>
    </format>
    <format dxfId="23">
      <pivotArea dataOnly="0" labelOnly="1" outline="0" fieldPosition="0">
        <references count="3">
          <reference field="1" count="1" selected="0">
            <x v="0"/>
          </reference>
          <reference field="2" count="0" selected="0"/>
          <reference field="7" count="9">
            <x v="1"/>
            <x v="2"/>
            <x v="6"/>
            <x v="7"/>
            <x v="8"/>
            <x v="9"/>
            <x v="10"/>
            <x v="11"/>
            <x v="12"/>
          </reference>
        </references>
      </pivotArea>
    </format>
    <format dxfId="22">
      <pivotArea dataOnly="0" labelOnly="1" outline="0" fieldPosition="0">
        <references count="1">
          <reference field="4294967294" count="3">
            <x v="0"/>
            <x v="1"/>
            <x v="2"/>
          </reference>
        </references>
      </pivotArea>
    </format>
    <format dxfId="21">
      <pivotArea type="all" dataOnly="0" outline="0" fieldPosition="0"/>
    </format>
    <format dxfId="20">
      <pivotArea outline="0" collapsedLevelsAreSubtotals="1" fieldPosition="0"/>
    </format>
    <format dxfId="19">
      <pivotArea field="1" type="button" dataOnly="0" labelOnly="1" outline="0" axis="axisRow" fieldPosition="0"/>
    </format>
    <format dxfId="18">
      <pivotArea field="2" type="button" dataOnly="0" labelOnly="1" outline="0" axis="axisRow" fieldPosition="1"/>
    </format>
    <format dxfId="17">
      <pivotArea field="7" type="button" dataOnly="0" labelOnly="1" outline="0" axis="axisRow" fieldPosition="2"/>
    </format>
    <format dxfId="16">
      <pivotArea field="0" type="button" dataOnly="0" labelOnly="1" outline="0" axis="axisRow" fieldPosition="3"/>
    </format>
    <format dxfId="15">
      <pivotArea dataOnly="0" labelOnly="1" outline="0" fieldPosition="0">
        <references count="1">
          <reference field="1" count="1">
            <x v="0"/>
          </reference>
        </references>
      </pivotArea>
    </format>
    <format dxfId="14">
      <pivotArea dataOnly="0" labelOnly="1" grandRow="1" outline="0" fieldPosition="0"/>
    </format>
    <format dxfId="13">
      <pivotArea dataOnly="0" labelOnly="1" outline="0" fieldPosition="0">
        <references count="2">
          <reference field="1" count="1" selected="0">
            <x v="0"/>
          </reference>
          <reference field="2" count="0"/>
        </references>
      </pivotArea>
    </format>
    <format dxfId="12">
      <pivotArea dataOnly="0" labelOnly="1" outline="0" fieldPosition="0">
        <references count="2">
          <reference field="1" count="1" selected="0">
            <x v="0"/>
          </reference>
          <reference field="2" count="0" defaultSubtotal="1"/>
        </references>
      </pivotArea>
    </format>
    <format dxfId="11">
      <pivotArea dataOnly="0" labelOnly="1" outline="0" fieldPosition="0">
        <references count="3">
          <reference field="1" count="1" selected="0">
            <x v="0"/>
          </reference>
          <reference field="2" count="0" selected="0"/>
          <reference field="7" count="9">
            <x v="1"/>
            <x v="2"/>
            <x v="6"/>
            <x v="7"/>
            <x v="8"/>
            <x v="9"/>
            <x v="10"/>
            <x v="11"/>
            <x v="12"/>
          </reference>
        </references>
      </pivotArea>
    </format>
    <format dxfId="10">
      <pivotArea dataOnly="0" labelOnly="1" outline="0" fieldPosition="0">
        <references count="1">
          <reference field="4294967294" count="3">
            <x v="0"/>
            <x v="1"/>
            <x v="2"/>
          </reference>
        </references>
      </pivotArea>
    </format>
    <format dxfId="9">
      <pivotArea field="1" type="button" dataOnly="0" labelOnly="1" outline="0" axis="axisRow" fieldPosition="0"/>
    </format>
    <format dxfId="8">
      <pivotArea field="2" type="button" dataOnly="0" labelOnly="1" outline="0" axis="axisRow" fieldPosition="1"/>
    </format>
    <format dxfId="7">
      <pivotArea field="7" type="button" dataOnly="0" labelOnly="1" outline="0" axis="axisRow" fieldPosition="2"/>
    </format>
    <format dxfId="6">
      <pivotArea field="0" type="button" dataOnly="0" labelOnly="1" outline="0" axis="axisRow" fieldPosition="3"/>
    </format>
    <format dxfId="5">
      <pivotArea dataOnly="0" labelOnly="1" outline="0" fieldPosition="0">
        <references count="1">
          <reference field="4294967294" count="3">
            <x v="0"/>
            <x v="1"/>
            <x v="2"/>
          </reference>
        </references>
      </pivotArea>
    </format>
    <format dxfId="4">
      <pivotArea field="1" type="button" dataOnly="0" labelOnly="1" outline="0" axis="axisRow" fieldPosition="0"/>
    </format>
    <format dxfId="3">
      <pivotArea field="2" type="button" dataOnly="0" labelOnly="1" outline="0" axis="axisRow" fieldPosition="1"/>
    </format>
    <format dxfId="2">
      <pivotArea field="7" type="button" dataOnly="0" labelOnly="1" outline="0" axis="axisRow" fieldPosition="2"/>
    </format>
    <format dxfId="1">
      <pivotArea field="0" type="button" dataOnly="0" labelOnly="1" outline="0" axis="axisRow" fieldPosition="3"/>
    </format>
    <format dxfId="0">
      <pivotArea dataOnly="0" labelOnly="1" outline="0" fieldPosition="0">
        <references count="1">
          <reference field="4294967294" count="3">
            <x v="0"/>
            <x v="1"/>
            <x v="2"/>
          </reference>
        </references>
      </pivotArea>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Heads" xr10:uid="{00000000-0013-0000-FFFF-FFFF01000000}" sourceName="Item Heads">
  <pivotTables>
    <pivotTable tabId="11" name="PivotTable1"/>
  </pivotTables>
  <data>
    <tabular pivotCacheId="242091741">
      <items count="30">
        <i x="7" s="1"/>
        <i x="13" s="1"/>
        <i x="16" s="1"/>
        <i x="3" s="1"/>
        <i x="22" s="1"/>
        <i x="21" s="1"/>
        <i x="0" s="1"/>
        <i x="8" s="1"/>
        <i x="2" s="1"/>
        <i x="14" s="1"/>
        <i x="20" s="1"/>
        <i x="12" s="1"/>
        <i x="1" s="1"/>
        <i x="6" s="1"/>
        <i x="10" s="1"/>
        <i x="11" s="1"/>
        <i x="5" s="1"/>
        <i x="19" s="1"/>
        <i x="4" s="1"/>
        <i x="18" s="1"/>
        <i x="15" s="1"/>
        <i x="17" s="1"/>
        <i x="9" s="1"/>
        <i x="23" s="1"/>
        <i x="28" s="1" nd="1"/>
        <i x="25" s="1" nd="1"/>
        <i x="24" s="1" nd="1"/>
        <i x="26" s="1" nd="1"/>
        <i x="27" s="1" nd="1"/>
        <i x="29"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Heads" xr10:uid="{00000000-0014-0000-FFFF-FFFF01000000}" cache="Slicer_Item_Heads" caption="Item Heads" columnCoun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G37"/>
  <sheetViews>
    <sheetView showGridLines="0" workbookViewId="0">
      <pane ySplit="2" topLeftCell="A11" activePane="bottomLeft" state="frozen"/>
      <selection pane="bottomLeft" activeCell="E33" sqref="E33"/>
    </sheetView>
  </sheetViews>
  <sheetFormatPr defaultRowHeight="15" x14ac:dyDescent="0.25"/>
  <cols>
    <col min="1" max="1" width="11.28515625" bestFit="1" customWidth="1"/>
    <col min="2" max="2" width="25.7109375" customWidth="1"/>
    <col min="3" max="3" width="15.7109375" bestFit="1" customWidth="1"/>
    <col min="4" max="4" width="13.5703125" bestFit="1" customWidth="1"/>
    <col min="5" max="7" width="11.7109375" style="8" customWidth="1"/>
    <col min="8" max="8" width="6.140625" bestFit="1" customWidth="1"/>
  </cols>
  <sheetData>
    <row r="2" spans="1:7" s="3" customFormat="1" ht="60" x14ac:dyDescent="0.25">
      <c r="A2" s="36" t="s">
        <v>10</v>
      </c>
      <c r="B2" s="37" t="s">
        <v>1</v>
      </c>
      <c r="C2" s="36" t="s">
        <v>19</v>
      </c>
      <c r="D2" s="36" t="s">
        <v>126</v>
      </c>
      <c r="E2" s="36" t="s">
        <v>18</v>
      </c>
      <c r="F2" s="38" t="s">
        <v>27</v>
      </c>
      <c r="G2" s="38"/>
    </row>
    <row r="3" spans="1:7" x14ac:dyDescent="0.25">
      <c r="A3" s="4">
        <v>101</v>
      </c>
      <c r="B3" s="5" t="s">
        <v>4</v>
      </c>
      <c r="C3" s="6" t="s">
        <v>14</v>
      </c>
      <c r="D3" s="6">
        <v>0</v>
      </c>
      <c r="E3" s="6" t="s">
        <v>16</v>
      </c>
      <c r="F3" s="4" t="s">
        <v>28</v>
      </c>
      <c r="G3" s="4"/>
    </row>
    <row r="4" spans="1:7" x14ac:dyDescent="0.25">
      <c r="A4" s="4">
        <v>102</v>
      </c>
      <c r="B4" s="5" t="s">
        <v>67</v>
      </c>
      <c r="C4" s="6" t="s">
        <v>14</v>
      </c>
      <c r="D4" s="6">
        <v>0</v>
      </c>
      <c r="E4" s="6" t="s">
        <v>16</v>
      </c>
      <c r="F4" s="4" t="s">
        <v>28</v>
      </c>
      <c r="G4" s="4"/>
    </row>
    <row r="5" spans="1:7" x14ac:dyDescent="0.25">
      <c r="A5" s="4">
        <v>103</v>
      </c>
      <c r="B5" s="5" t="s">
        <v>68</v>
      </c>
      <c r="C5" s="6" t="s">
        <v>14</v>
      </c>
      <c r="D5" s="6">
        <v>0</v>
      </c>
      <c r="E5" s="6" t="s">
        <v>16</v>
      </c>
      <c r="F5" s="4" t="s">
        <v>28</v>
      </c>
      <c r="G5" s="4"/>
    </row>
    <row r="6" spans="1:7" x14ac:dyDescent="0.25">
      <c r="A6" s="4">
        <v>104</v>
      </c>
      <c r="B6" s="1" t="s">
        <v>100</v>
      </c>
      <c r="C6" s="6" t="s">
        <v>14</v>
      </c>
      <c r="D6" s="6">
        <v>0</v>
      </c>
      <c r="E6" s="6" t="s">
        <v>16</v>
      </c>
      <c r="F6" s="4" t="s">
        <v>28</v>
      </c>
      <c r="G6" s="4"/>
    </row>
    <row r="7" spans="1:7" x14ac:dyDescent="0.25">
      <c r="A7" s="4">
        <v>105</v>
      </c>
      <c r="B7" s="6" t="s">
        <v>29</v>
      </c>
      <c r="C7" s="6" t="s">
        <v>14</v>
      </c>
      <c r="D7" s="6">
        <v>0</v>
      </c>
      <c r="E7" s="27" t="s">
        <v>16</v>
      </c>
      <c r="F7" s="4" t="s">
        <v>28</v>
      </c>
      <c r="G7" s="4"/>
    </row>
    <row r="8" spans="1:7" x14ac:dyDescent="0.25">
      <c r="A8" s="4">
        <v>106</v>
      </c>
      <c r="B8" s="6" t="s">
        <v>101</v>
      </c>
      <c r="C8" s="6" t="s">
        <v>14</v>
      </c>
      <c r="D8" s="6">
        <v>0</v>
      </c>
      <c r="E8" s="6" t="s">
        <v>16</v>
      </c>
      <c r="F8" s="4" t="s">
        <v>28</v>
      </c>
      <c r="G8" s="4"/>
    </row>
    <row r="9" spans="1:7" x14ac:dyDescent="0.25">
      <c r="A9" s="4">
        <v>107</v>
      </c>
      <c r="B9" s="5"/>
      <c r="C9" s="6" t="s">
        <v>14</v>
      </c>
      <c r="D9" s="6">
        <v>0</v>
      </c>
      <c r="E9" s="6" t="s">
        <v>16</v>
      </c>
      <c r="F9" s="4" t="s">
        <v>28</v>
      </c>
      <c r="G9" s="4"/>
    </row>
    <row r="10" spans="1:7" x14ac:dyDescent="0.25">
      <c r="A10" s="4">
        <v>108</v>
      </c>
      <c r="B10" s="6" t="s">
        <v>6</v>
      </c>
      <c r="C10" s="6" t="s">
        <v>14</v>
      </c>
      <c r="D10" s="6">
        <v>0</v>
      </c>
      <c r="E10" s="6" t="s">
        <v>16</v>
      </c>
      <c r="F10" s="4" t="s">
        <v>28</v>
      </c>
      <c r="G10" s="4"/>
    </row>
    <row r="11" spans="1:7" x14ac:dyDescent="0.25">
      <c r="A11" s="4">
        <v>109</v>
      </c>
      <c r="B11" s="6" t="s">
        <v>50</v>
      </c>
      <c r="C11" s="6" t="s">
        <v>14</v>
      </c>
      <c r="D11" s="6">
        <v>0</v>
      </c>
      <c r="E11" s="6" t="s">
        <v>16</v>
      </c>
      <c r="F11" s="4" t="s">
        <v>28</v>
      </c>
      <c r="G11" s="4"/>
    </row>
    <row r="12" spans="1:7" x14ac:dyDescent="0.25">
      <c r="A12" s="4">
        <v>110</v>
      </c>
      <c r="B12" s="6" t="s">
        <v>49</v>
      </c>
      <c r="C12" s="6" t="s">
        <v>14</v>
      </c>
      <c r="D12" s="6">
        <v>0</v>
      </c>
      <c r="E12" s="6" t="s">
        <v>16</v>
      </c>
      <c r="F12" s="4" t="s">
        <v>30</v>
      </c>
      <c r="G12" s="4"/>
    </row>
    <row r="13" spans="1:7" x14ac:dyDescent="0.25">
      <c r="A13" s="4">
        <v>200</v>
      </c>
      <c r="B13" s="5" t="s">
        <v>5</v>
      </c>
      <c r="C13" s="6" t="s">
        <v>13</v>
      </c>
      <c r="D13" s="6">
        <v>0</v>
      </c>
      <c r="E13" s="6" t="s">
        <v>16</v>
      </c>
      <c r="F13" s="4" t="s">
        <v>30</v>
      </c>
      <c r="G13" s="4"/>
    </row>
    <row r="14" spans="1:7" x14ac:dyDescent="0.25">
      <c r="A14" s="4">
        <v>201</v>
      </c>
      <c r="B14" s="5" t="s">
        <v>51</v>
      </c>
      <c r="C14" s="6" t="s">
        <v>13</v>
      </c>
      <c r="D14" s="6">
        <v>0</v>
      </c>
      <c r="E14" s="6" t="s">
        <v>16</v>
      </c>
      <c r="F14" s="4" t="s">
        <v>30</v>
      </c>
      <c r="G14" s="4"/>
    </row>
    <row r="15" spans="1:7" x14ac:dyDescent="0.25">
      <c r="A15" s="4">
        <v>301</v>
      </c>
      <c r="B15" s="5" t="s">
        <v>111</v>
      </c>
      <c r="C15" s="6" t="s">
        <v>15</v>
      </c>
      <c r="D15" s="6" t="s">
        <v>21</v>
      </c>
      <c r="E15" s="6" t="s">
        <v>17</v>
      </c>
      <c r="F15" s="4" t="s">
        <v>28</v>
      </c>
      <c r="G15" s="4"/>
    </row>
    <row r="16" spans="1:7" x14ac:dyDescent="0.25">
      <c r="A16" s="4">
        <v>302</v>
      </c>
      <c r="B16" s="6" t="s">
        <v>32</v>
      </c>
      <c r="C16" s="6" t="s">
        <v>15</v>
      </c>
      <c r="D16" s="6" t="s">
        <v>132</v>
      </c>
      <c r="E16" s="6" t="s">
        <v>17</v>
      </c>
      <c r="F16" s="4" t="s">
        <v>28</v>
      </c>
      <c r="G16" s="4"/>
    </row>
    <row r="17" spans="1:7" x14ac:dyDescent="0.25">
      <c r="A17" s="4">
        <v>303</v>
      </c>
      <c r="B17" s="6" t="s">
        <v>33</v>
      </c>
      <c r="C17" s="6" t="s">
        <v>15</v>
      </c>
      <c r="D17" s="6" t="s">
        <v>132</v>
      </c>
      <c r="E17" s="6" t="s">
        <v>17</v>
      </c>
      <c r="F17" s="4" t="s">
        <v>28</v>
      </c>
      <c r="G17" s="4"/>
    </row>
    <row r="18" spans="1:7" x14ac:dyDescent="0.25">
      <c r="A18" s="4">
        <v>304</v>
      </c>
      <c r="B18" s="6" t="s">
        <v>24</v>
      </c>
      <c r="C18" s="6" t="s">
        <v>15</v>
      </c>
      <c r="D18" s="6" t="s">
        <v>132</v>
      </c>
      <c r="E18" s="6" t="s">
        <v>17</v>
      </c>
      <c r="F18" s="7" t="s">
        <v>28</v>
      </c>
      <c r="G18" s="7"/>
    </row>
    <row r="19" spans="1:7" x14ac:dyDescent="0.25">
      <c r="A19" s="4">
        <v>305</v>
      </c>
      <c r="B19" s="6" t="s">
        <v>25</v>
      </c>
      <c r="C19" s="6" t="s">
        <v>15</v>
      </c>
      <c r="D19" s="6" t="s">
        <v>132</v>
      </c>
      <c r="E19" s="6" t="s">
        <v>17</v>
      </c>
      <c r="F19" s="7" t="s">
        <v>28</v>
      </c>
      <c r="G19" s="7"/>
    </row>
    <row r="20" spans="1:7" x14ac:dyDescent="0.25">
      <c r="A20" s="4">
        <v>306</v>
      </c>
      <c r="B20" s="6" t="s">
        <v>43</v>
      </c>
      <c r="C20" s="6" t="s">
        <v>15</v>
      </c>
      <c r="D20" s="6" t="s">
        <v>132</v>
      </c>
      <c r="E20" s="6" t="s">
        <v>17</v>
      </c>
      <c r="F20" s="4" t="s">
        <v>28</v>
      </c>
      <c r="G20" s="4"/>
    </row>
    <row r="21" spans="1:7" x14ac:dyDescent="0.25">
      <c r="A21" s="4">
        <v>307</v>
      </c>
      <c r="B21" s="6" t="s">
        <v>64</v>
      </c>
      <c r="C21" s="6" t="s">
        <v>15</v>
      </c>
      <c r="D21" s="6" t="s">
        <v>132</v>
      </c>
      <c r="E21" s="6" t="s">
        <v>17</v>
      </c>
      <c r="F21" s="4" t="s">
        <v>28</v>
      </c>
      <c r="G21" s="4"/>
    </row>
    <row r="22" spans="1:7" x14ac:dyDescent="0.25">
      <c r="A22" s="4">
        <v>308</v>
      </c>
      <c r="B22" s="6" t="s">
        <v>8</v>
      </c>
      <c r="C22" s="6" t="s">
        <v>15</v>
      </c>
      <c r="D22" s="6" t="s">
        <v>132</v>
      </c>
      <c r="E22" s="6" t="s">
        <v>17</v>
      </c>
      <c r="F22" s="4" t="s">
        <v>28</v>
      </c>
      <c r="G22" s="4"/>
    </row>
    <row r="23" spans="1:7" x14ac:dyDescent="0.25">
      <c r="A23" s="4">
        <v>309</v>
      </c>
      <c r="B23" s="6" t="s">
        <v>110</v>
      </c>
      <c r="C23" s="6" t="s">
        <v>15</v>
      </c>
      <c r="D23" s="6" t="s">
        <v>132</v>
      </c>
      <c r="E23" s="6" t="s">
        <v>17</v>
      </c>
      <c r="F23" s="4" t="s">
        <v>28</v>
      </c>
      <c r="G23" s="4"/>
    </row>
    <row r="24" spans="1:7" x14ac:dyDescent="0.25">
      <c r="A24" s="4">
        <v>310</v>
      </c>
      <c r="B24" s="10" t="s">
        <v>52</v>
      </c>
      <c r="C24" s="6" t="s">
        <v>15</v>
      </c>
      <c r="D24" s="6" t="s">
        <v>133</v>
      </c>
      <c r="E24" s="6" t="s">
        <v>17</v>
      </c>
      <c r="F24" s="4" t="s">
        <v>28</v>
      </c>
      <c r="G24" s="4"/>
    </row>
    <row r="25" spans="1:7" x14ac:dyDescent="0.25">
      <c r="A25" s="4">
        <v>311</v>
      </c>
      <c r="B25" s="6" t="s">
        <v>54</v>
      </c>
      <c r="C25" s="6" t="s">
        <v>15</v>
      </c>
      <c r="D25" s="6" t="s">
        <v>133</v>
      </c>
      <c r="E25" s="6" t="s">
        <v>17</v>
      </c>
      <c r="F25" s="7" t="s">
        <v>28</v>
      </c>
      <c r="G25" s="7"/>
    </row>
    <row r="26" spans="1:7" x14ac:dyDescent="0.25">
      <c r="A26" s="4">
        <v>312</v>
      </c>
      <c r="B26" s="6" t="s">
        <v>57</v>
      </c>
      <c r="C26" s="6" t="s">
        <v>15</v>
      </c>
      <c r="D26" s="6" t="s">
        <v>133</v>
      </c>
      <c r="E26" s="6" t="s">
        <v>17</v>
      </c>
      <c r="F26" s="7" t="s">
        <v>28</v>
      </c>
      <c r="G26" s="7"/>
    </row>
    <row r="27" spans="1:7" x14ac:dyDescent="0.25">
      <c r="A27" s="4">
        <v>313</v>
      </c>
      <c r="B27" s="6" t="s">
        <v>53</v>
      </c>
      <c r="C27" s="6" t="s">
        <v>15</v>
      </c>
      <c r="D27" s="6" t="s">
        <v>133</v>
      </c>
      <c r="E27" s="6" t="s">
        <v>17</v>
      </c>
      <c r="F27" s="7" t="s">
        <v>28</v>
      </c>
      <c r="G27" s="7"/>
    </row>
    <row r="28" spans="1:7" x14ac:dyDescent="0.25">
      <c r="A28" s="4">
        <v>314</v>
      </c>
      <c r="B28" s="6" t="s">
        <v>76</v>
      </c>
      <c r="C28" s="6" t="s">
        <v>15</v>
      </c>
      <c r="D28" s="6" t="s">
        <v>133</v>
      </c>
      <c r="E28" s="6" t="s">
        <v>17</v>
      </c>
      <c r="F28" s="7" t="s">
        <v>28</v>
      </c>
      <c r="G28" s="7"/>
    </row>
    <row r="29" spans="1:7" x14ac:dyDescent="0.25">
      <c r="A29" s="4">
        <v>315</v>
      </c>
      <c r="B29" s="6" t="s">
        <v>12</v>
      </c>
      <c r="C29" s="6" t="s">
        <v>15</v>
      </c>
      <c r="D29" s="6" t="s">
        <v>133</v>
      </c>
      <c r="E29" s="6" t="s">
        <v>17</v>
      </c>
      <c r="F29" s="7" t="s">
        <v>28</v>
      </c>
      <c r="G29" s="7"/>
    </row>
    <row r="30" spans="1:7" x14ac:dyDescent="0.25">
      <c r="A30" s="4">
        <v>316</v>
      </c>
      <c r="B30" s="6" t="s">
        <v>112</v>
      </c>
      <c r="C30" s="6" t="s">
        <v>15</v>
      </c>
      <c r="D30" s="6" t="s">
        <v>133</v>
      </c>
      <c r="E30" s="6" t="s">
        <v>17</v>
      </c>
      <c r="F30" s="7" t="s">
        <v>28</v>
      </c>
      <c r="G30" s="7"/>
    </row>
    <row r="31" spans="1:7" x14ac:dyDescent="0.25">
      <c r="A31" s="4">
        <v>317</v>
      </c>
      <c r="C31" s="6" t="s">
        <v>15</v>
      </c>
      <c r="D31" s="6" t="s">
        <v>133</v>
      </c>
      <c r="E31" s="6" t="s">
        <v>17</v>
      </c>
      <c r="F31" s="7" t="s">
        <v>28</v>
      </c>
      <c r="G31" s="7"/>
    </row>
    <row r="32" spans="1:7" x14ac:dyDescent="0.25">
      <c r="A32" s="4">
        <v>318</v>
      </c>
      <c r="B32" s="6"/>
      <c r="C32" s="6" t="s">
        <v>15</v>
      </c>
      <c r="D32" s="6" t="s">
        <v>133</v>
      </c>
      <c r="E32" s="6" t="s">
        <v>17</v>
      </c>
      <c r="F32" s="7" t="s">
        <v>28</v>
      </c>
      <c r="G32" s="7"/>
    </row>
    <row r="33" spans="1:7" x14ac:dyDescent="0.25">
      <c r="A33" s="4">
        <v>319</v>
      </c>
      <c r="B33" s="6" t="s">
        <v>36</v>
      </c>
      <c r="C33" s="6" t="s">
        <v>15</v>
      </c>
      <c r="D33" s="6" t="s">
        <v>133</v>
      </c>
      <c r="E33" s="6" t="s">
        <v>17</v>
      </c>
      <c r="F33" s="7" t="s">
        <v>28</v>
      </c>
      <c r="G33" s="7"/>
    </row>
    <row r="34" spans="1:7" x14ac:dyDescent="0.25">
      <c r="A34" s="4">
        <v>320</v>
      </c>
      <c r="B34" s="6" t="s">
        <v>55</v>
      </c>
      <c r="C34" s="6" t="s">
        <v>15</v>
      </c>
      <c r="D34" s="6" t="s">
        <v>133</v>
      </c>
      <c r="E34" s="6" t="s">
        <v>17</v>
      </c>
      <c r="F34" s="7" t="s">
        <v>28</v>
      </c>
      <c r="G34" s="7"/>
    </row>
    <row r="35" spans="1:7" x14ac:dyDescent="0.25">
      <c r="A35" s="4">
        <v>401</v>
      </c>
      <c r="B35" s="6" t="s">
        <v>9</v>
      </c>
      <c r="C35" s="6" t="s">
        <v>21</v>
      </c>
      <c r="D35" s="6" t="s">
        <v>21</v>
      </c>
      <c r="E35" s="6" t="s">
        <v>17</v>
      </c>
      <c r="F35" s="7" t="s">
        <v>30</v>
      </c>
      <c r="G35" s="7"/>
    </row>
    <row r="36" spans="1:7" x14ac:dyDescent="0.25">
      <c r="A36" s="4">
        <v>402</v>
      </c>
      <c r="B36" s="6" t="s">
        <v>113</v>
      </c>
      <c r="C36" s="27" t="s">
        <v>21</v>
      </c>
      <c r="D36" s="6" t="s">
        <v>21</v>
      </c>
      <c r="E36" s="6" t="s">
        <v>17</v>
      </c>
      <c r="F36" s="7" t="s">
        <v>30</v>
      </c>
      <c r="G36" s="7"/>
    </row>
    <row r="37" spans="1:7" x14ac:dyDescent="0.25">
      <c r="A37" s="4"/>
      <c r="B37" s="6"/>
      <c r="C37" s="6"/>
      <c r="D37" s="6"/>
      <c r="E37" s="7"/>
      <c r="F37" s="7"/>
      <c r="G37" s="7"/>
    </row>
  </sheetData>
  <autoFilter ref="A2:H36" xr:uid="{00000000-0009-0000-0000-000000000000}"/>
  <sortState xmlns:xlrd2="http://schemas.microsoft.com/office/spreadsheetml/2017/richdata2" ref="A3:D24">
    <sortCondition ref="C3:C24"/>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33"/>
  <sheetViews>
    <sheetView showGridLines="0" tabSelected="1" workbookViewId="0">
      <pane xSplit="1" ySplit="2" topLeftCell="B171" activePane="bottomRight" state="frozen"/>
      <selection pane="topRight" activeCell="B1" sqref="B1"/>
      <selection pane="bottomLeft" activeCell="A3" sqref="A3"/>
      <selection pane="bottomRight" activeCell="C76" sqref="C76"/>
    </sheetView>
  </sheetViews>
  <sheetFormatPr defaultRowHeight="12.75" x14ac:dyDescent="0.2"/>
  <cols>
    <col min="1" max="1" width="11.85546875" style="19" bestFit="1" customWidth="1"/>
    <col min="2" max="2" width="10.5703125" style="1" customWidth="1"/>
    <col min="3" max="3" width="25.5703125" style="1" customWidth="1"/>
    <col min="4" max="4" width="11" style="1" customWidth="1"/>
    <col min="5" max="6" width="12.140625" style="29" bestFit="1" customWidth="1"/>
    <col min="7" max="7" width="25.42578125" style="1" customWidth="1"/>
    <col min="8" max="16384" width="9.140625" style="1"/>
  </cols>
  <sheetData>
    <row r="1" spans="1:8" ht="26.25" customHeight="1" x14ac:dyDescent="0.35">
      <c r="C1" s="11" t="s">
        <v>73</v>
      </c>
      <c r="G1" s="12" t="str">
        <f>IF(SUM($E$3:$E$1048576)=SUM($F$3:$F$1048576),"","Error")</f>
        <v/>
      </c>
      <c r="H1" s="13">
        <f>E1-F1</f>
        <v>0</v>
      </c>
    </row>
    <row r="2" spans="1:8" s="14" customFormat="1" ht="28.5" x14ac:dyDescent="0.25">
      <c r="A2" s="22" t="s">
        <v>0</v>
      </c>
      <c r="B2" s="23" t="s">
        <v>10</v>
      </c>
      <c r="C2" s="24" t="s">
        <v>72</v>
      </c>
      <c r="D2" s="24" t="s">
        <v>11</v>
      </c>
      <c r="E2" s="30" t="s">
        <v>2</v>
      </c>
      <c r="F2" s="30" t="s">
        <v>3</v>
      </c>
      <c r="G2" s="24" t="s">
        <v>7</v>
      </c>
    </row>
    <row r="3" spans="1:8" x14ac:dyDescent="0.2">
      <c r="A3" s="21">
        <v>44197</v>
      </c>
      <c r="B3" s="15">
        <f>INDEX('Chart AC'!$A$3:$A$36,MATCH(C3,'Chart AC'!$B$3:$B$37,0))</f>
        <v>101</v>
      </c>
      <c r="C3" s="16" t="s">
        <v>4</v>
      </c>
      <c r="D3" s="16" t="s">
        <v>28</v>
      </c>
      <c r="E3" s="31">
        <v>-1427</v>
      </c>
      <c r="F3" s="31"/>
      <c r="G3" s="16" t="s">
        <v>93</v>
      </c>
    </row>
    <row r="4" spans="1:8" x14ac:dyDescent="0.2">
      <c r="A4" s="21">
        <v>44197</v>
      </c>
      <c r="B4" s="15">
        <f>INDEX('Chart AC'!$A$3:$A$36,MATCH(C4,'Chart AC'!$B$3:$B$37,0))</f>
        <v>108</v>
      </c>
      <c r="C4" s="16" t="s">
        <v>6</v>
      </c>
      <c r="D4" s="16" t="s">
        <v>28</v>
      </c>
      <c r="E4" s="31"/>
      <c r="F4" s="31"/>
      <c r="G4" s="16"/>
    </row>
    <row r="5" spans="1:8" x14ac:dyDescent="0.2">
      <c r="A5" s="21">
        <v>44197</v>
      </c>
      <c r="B5" s="15">
        <f>INDEX('Chart AC'!$A$3:$A$36,MATCH(C5,'Chart AC'!$B$3:$B$37,0))</f>
        <v>109</v>
      </c>
      <c r="C5" s="16" t="s">
        <v>50</v>
      </c>
      <c r="D5" s="16" t="s">
        <v>28</v>
      </c>
      <c r="E5" s="31">
        <v>614</v>
      </c>
      <c r="F5" s="31"/>
      <c r="G5" s="16"/>
    </row>
    <row r="6" spans="1:8" x14ac:dyDescent="0.2">
      <c r="A6" s="21">
        <v>44197</v>
      </c>
      <c r="B6" s="15">
        <f>INDEX('Chart AC'!$A$3:$A$36,MATCH(C6,'Chart AC'!$B$3:$B$37,0))</f>
        <v>200</v>
      </c>
      <c r="C6" s="16" t="s">
        <v>5</v>
      </c>
      <c r="D6" s="16" t="s">
        <v>30</v>
      </c>
      <c r="E6" s="31"/>
      <c r="F6" s="31">
        <v>-813</v>
      </c>
      <c r="G6" s="16"/>
    </row>
    <row r="7" spans="1:8" x14ac:dyDescent="0.2">
      <c r="A7" s="20">
        <v>44197</v>
      </c>
      <c r="B7" s="17">
        <f>INDEX('Chart AC'!$A$3:$A$36,MATCH(C7,'Chart AC'!$B$3:$B$37,0))</f>
        <v>101</v>
      </c>
      <c r="C7" s="18" t="s">
        <v>4</v>
      </c>
      <c r="D7" s="18" t="s">
        <v>28</v>
      </c>
      <c r="E7" s="32">
        <v>14</v>
      </c>
      <c r="F7" s="32"/>
      <c r="G7" s="18"/>
    </row>
    <row r="8" spans="1:8" x14ac:dyDescent="0.2">
      <c r="A8" s="20">
        <v>44197</v>
      </c>
      <c r="B8" s="17">
        <f>INDEX('Chart AC'!$A$3:$A$36,MATCH(C8,'Chart AC'!$B$3:$B$37,0))</f>
        <v>301</v>
      </c>
      <c r="C8" s="18" t="s">
        <v>111</v>
      </c>
      <c r="D8" s="18" t="s">
        <v>28</v>
      </c>
      <c r="E8" s="32">
        <v>4</v>
      </c>
      <c r="F8" s="32"/>
      <c r="G8" s="18"/>
    </row>
    <row r="9" spans="1:8" x14ac:dyDescent="0.2">
      <c r="A9" s="20">
        <v>44197</v>
      </c>
      <c r="B9" s="17">
        <f>INDEX('Chart AC'!$A$3:$A$36,MATCH(C9,'Chart AC'!$B$3:$B$37,0))</f>
        <v>401</v>
      </c>
      <c r="C9" s="18" t="s">
        <v>9</v>
      </c>
      <c r="D9" s="18" t="s">
        <v>30</v>
      </c>
      <c r="E9" s="32"/>
      <c r="F9" s="32">
        <v>18</v>
      </c>
      <c r="G9" s="18"/>
    </row>
    <row r="10" spans="1:8" x14ac:dyDescent="0.2">
      <c r="A10" s="21">
        <v>44198</v>
      </c>
      <c r="B10" s="15">
        <f>INDEX('Chart AC'!$A$3:$A$36,MATCH(C10,'Chart AC'!$B$3:$B$37,0))</f>
        <v>101</v>
      </c>
      <c r="C10" s="16" t="s">
        <v>4</v>
      </c>
      <c r="D10" s="16" t="s">
        <v>28</v>
      </c>
      <c r="E10" s="31">
        <v>480</v>
      </c>
      <c r="F10" s="31"/>
      <c r="G10" s="16"/>
    </row>
    <row r="11" spans="1:8" x14ac:dyDescent="0.2">
      <c r="A11" s="21">
        <v>44198</v>
      </c>
      <c r="B11" s="15">
        <f>INDEX('Chart AC'!$A$3:$A$36,MATCH(C11,'Chart AC'!$B$3:$B$37,0))</f>
        <v>301</v>
      </c>
      <c r="C11" s="16" t="s">
        <v>111</v>
      </c>
      <c r="D11" s="16" t="s">
        <v>28</v>
      </c>
      <c r="E11" s="31">
        <v>100</v>
      </c>
      <c r="F11" s="31"/>
      <c r="G11" s="16"/>
    </row>
    <row r="12" spans="1:8" x14ac:dyDescent="0.2">
      <c r="A12" s="21">
        <v>44198</v>
      </c>
      <c r="B12" s="15">
        <f>INDEX('Chart AC'!$A$3:$A$36,MATCH(C12,'Chart AC'!$B$3:$B$37,0))</f>
        <v>401</v>
      </c>
      <c r="C12" s="16" t="s">
        <v>9</v>
      </c>
      <c r="D12" s="16" t="s">
        <v>30</v>
      </c>
      <c r="E12" s="31"/>
      <c r="F12" s="31">
        <v>580</v>
      </c>
      <c r="G12" s="16"/>
    </row>
    <row r="13" spans="1:8" x14ac:dyDescent="0.2">
      <c r="A13" s="20">
        <v>44199</v>
      </c>
      <c r="B13" s="17">
        <f>INDEX('Chart AC'!$A$3:$A$36,MATCH(C13,'Chart AC'!$B$3:$B$37,0))</f>
        <v>101</v>
      </c>
      <c r="C13" s="18" t="s">
        <v>4</v>
      </c>
      <c r="D13" s="18" t="s">
        <v>28</v>
      </c>
      <c r="E13" s="32">
        <v>170</v>
      </c>
      <c r="F13" s="32"/>
      <c r="G13" s="18"/>
    </row>
    <row r="14" spans="1:8" x14ac:dyDescent="0.2">
      <c r="A14" s="20">
        <v>44199</v>
      </c>
      <c r="B14" s="17">
        <f>INDEX('Chart AC'!$A$3:$A$36,MATCH(C14,'Chart AC'!$B$3:$B$37,0))</f>
        <v>301</v>
      </c>
      <c r="C14" s="18" t="s">
        <v>111</v>
      </c>
      <c r="D14" s="18" t="s">
        <v>28</v>
      </c>
      <c r="E14" s="32">
        <v>38</v>
      </c>
      <c r="F14" s="32"/>
      <c r="G14" s="18"/>
    </row>
    <row r="15" spans="1:8" x14ac:dyDescent="0.2">
      <c r="A15" s="20">
        <v>44199</v>
      </c>
      <c r="B15" s="17">
        <f>INDEX('Chart AC'!$A$3:$A$36,MATCH(C15,'Chart AC'!$B$3:$B$37,0))</f>
        <v>401</v>
      </c>
      <c r="C15" s="18" t="s">
        <v>9</v>
      </c>
      <c r="D15" s="18" t="s">
        <v>30</v>
      </c>
      <c r="E15" s="32"/>
      <c r="F15" s="32">
        <v>208</v>
      </c>
      <c r="G15" s="18"/>
    </row>
    <row r="16" spans="1:8" x14ac:dyDescent="0.2">
      <c r="A16" s="21">
        <v>44204</v>
      </c>
      <c r="B16" s="15">
        <f>INDEX('Chart AC'!$A$3:$A$36,MATCH(C16,'Chart AC'!$B$3:$B$37,0))</f>
        <v>101</v>
      </c>
      <c r="C16" s="16" t="s">
        <v>4</v>
      </c>
      <c r="D16" s="16" t="s">
        <v>28</v>
      </c>
      <c r="E16" s="31">
        <v>28</v>
      </c>
      <c r="F16" s="31"/>
      <c r="G16" s="16"/>
    </row>
    <row r="17" spans="1:7" x14ac:dyDescent="0.2">
      <c r="A17" s="21">
        <v>44204</v>
      </c>
      <c r="B17" s="15">
        <f>INDEX('Chart AC'!$A$3:$A$36,MATCH(C17,'Chart AC'!$B$3:$B$37,0))</f>
        <v>301</v>
      </c>
      <c r="C17" s="16" t="s">
        <v>111</v>
      </c>
      <c r="D17" s="16" t="s">
        <v>28</v>
      </c>
      <c r="E17" s="31">
        <v>20</v>
      </c>
      <c r="F17" s="31"/>
      <c r="G17" s="16"/>
    </row>
    <row r="18" spans="1:7" x14ac:dyDescent="0.2">
      <c r="A18" s="21">
        <v>44204</v>
      </c>
      <c r="B18" s="15">
        <f>INDEX('Chart AC'!$A$3:$A$36,MATCH(C18,'Chart AC'!$B$3:$B$37,0))</f>
        <v>401</v>
      </c>
      <c r="C18" s="16" t="s">
        <v>9</v>
      </c>
      <c r="D18" s="16" t="s">
        <v>30</v>
      </c>
      <c r="E18" s="31"/>
      <c r="F18" s="31">
        <v>48</v>
      </c>
      <c r="G18" s="16"/>
    </row>
    <row r="19" spans="1:7" x14ac:dyDescent="0.2">
      <c r="A19" s="20">
        <v>44223</v>
      </c>
      <c r="B19" s="17">
        <f>INDEX('Chart AC'!$A$3:$A$36,MATCH(C19,'Chart AC'!$B$3:$B$37,0))</f>
        <v>312</v>
      </c>
      <c r="C19" s="18" t="s">
        <v>57</v>
      </c>
      <c r="D19" s="18" t="s">
        <v>28</v>
      </c>
      <c r="E19" s="32">
        <v>48</v>
      </c>
      <c r="F19" s="32"/>
      <c r="G19" s="18"/>
    </row>
    <row r="20" spans="1:7" x14ac:dyDescent="0.2">
      <c r="A20" s="20">
        <v>44223</v>
      </c>
      <c r="B20" s="17">
        <f>INDEX('Chart AC'!$A$3:$A$36,MATCH(C20,'Chart AC'!$B$3:$B$37,0))</f>
        <v>101</v>
      </c>
      <c r="C20" s="18" t="s">
        <v>4</v>
      </c>
      <c r="D20" s="18" t="s">
        <v>30</v>
      </c>
      <c r="E20" s="32"/>
      <c r="F20" s="32">
        <v>48</v>
      </c>
      <c r="G20" s="18"/>
    </row>
    <row r="21" spans="1:7" x14ac:dyDescent="0.2">
      <c r="A21" s="21">
        <v>44208</v>
      </c>
      <c r="B21" s="15">
        <f>INDEX('Chart AC'!$A$3:$A$36,MATCH(C21,'Chart AC'!$B$3:$B$37,0))</f>
        <v>101</v>
      </c>
      <c r="C21" s="16" t="s">
        <v>4</v>
      </c>
      <c r="D21" s="16" t="s">
        <v>28</v>
      </c>
      <c r="E21" s="31">
        <v>232</v>
      </c>
      <c r="F21" s="31"/>
      <c r="G21" s="16"/>
    </row>
    <row r="22" spans="1:7" x14ac:dyDescent="0.2">
      <c r="A22" s="21">
        <v>44208</v>
      </c>
      <c r="B22" s="15">
        <f>INDEX('Chart AC'!$A$3:$A$36,MATCH(C22,'Chart AC'!$B$3:$B$37,0))</f>
        <v>301</v>
      </c>
      <c r="C22" s="16" t="s">
        <v>111</v>
      </c>
      <c r="D22" s="16" t="s">
        <v>28</v>
      </c>
      <c r="E22" s="31">
        <v>52</v>
      </c>
      <c r="F22" s="31"/>
      <c r="G22" s="16"/>
    </row>
    <row r="23" spans="1:7" x14ac:dyDescent="0.2">
      <c r="A23" s="21">
        <v>44208</v>
      </c>
      <c r="B23" s="15">
        <f>INDEX('Chart AC'!$A$3:$A$36,MATCH(C23,'Chart AC'!$B$3:$B$37,0))</f>
        <v>401</v>
      </c>
      <c r="C23" s="16" t="s">
        <v>9</v>
      </c>
      <c r="D23" s="16" t="s">
        <v>30</v>
      </c>
      <c r="E23" s="31"/>
      <c r="F23" s="31">
        <v>284</v>
      </c>
      <c r="G23" s="16"/>
    </row>
    <row r="24" spans="1:7" x14ac:dyDescent="0.2">
      <c r="A24" s="20">
        <v>44213</v>
      </c>
      <c r="B24" s="17">
        <f>INDEX('Chart AC'!$A$3:$A$36,MATCH(C24,'Chart AC'!$B$3:$B$37,0))</f>
        <v>101</v>
      </c>
      <c r="C24" s="18" t="s">
        <v>4</v>
      </c>
      <c r="D24" s="18" t="s">
        <v>28</v>
      </c>
      <c r="E24" s="32">
        <v>16</v>
      </c>
      <c r="F24" s="32"/>
      <c r="G24" s="18"/>
    </row>
    <row r="25" spans="1:7" x14ac:dyDescent="0.2">
      <c r="A25" s="20">
        <v>44213</v>
      </c>
      <c r="B25" s="17">
        <f>INDEX('Chart AC'!$A$3:$A$36,MATCH(C25,'Chart AC'!$B$3:$B$37,0))</f>
        <v>301</v>
      </c>
      <c r="C25" s="18" t="s">
        <v>111</v>
      </c>
      <c r="D25" s="18" t="s">
        <v>28</v>
      </c>
      <c r="E25" s="32">
        <v>4</v>
      </c>
      <c r="F25" s="32"/>
      <c r="G25" s="18"/>
    </row>
    <row r="26" spans="1:7" x14ac:dyDescent="0.2">
      <c r="A26" s="20">
        <v>44213</v>
      </c>
      <c r="B26" s="17">
        <f>INDEX('Chart AC'!$A$3:$A$36,MATCH(C26,'Chart AC'!$B$3:$B$37,0))</f>
        <v>401</v>
      </c>
      <c r="C26" s="18" t="s">
        <v>9</v>
      </c>
      <c r="D26" s="18" t="s">
        <v>30</v>
      </c>
      <c r="E26" s="32"/>
      <c r="F26" s="32">
        <v>20</v>
      </c>
      <c r="G26" s="18"/>
    </row>
    <row r="27" spans="1:7" x14ac:dyDescent="0.2">
      <c r="A27" s="21">
        <v>44214</v>
      </c>
      <c r="B27" s="15">
        <f>INDEX('Chart AC'!$A$3:$A$36,MATCH(C27,'Chart AC'!$B$3:$B$37,0))</f>
        <v>101</v>
      </c>
      <c r="C27" s="16" t="s">
        <v>4</v>
      </c>
      <c r="D27" s="16" t="s">
        <v>28</v>
      </c>
      <c r="E27" s="31">
        <v>40</v>
      </c>
      <c r="F27" s="31"/>
      <c r="G27" s="16"/>
    </row>
    <row r="28" spans="1:7" x14ac:dyDescent="0.2">
      <c r="A28" s="21">
        <v>44214</v>
      </c>
      <c r="B28" s="15">
        <f>INDEX('Chart AC'!$A$3:$A$36,MATCH(C28,'Chart AC'!$B$3:$B$37,0))</f>
        <v>301</v>
      </c>
      <c r="C28" s="16" t="s">
        <v>111</v>
      </c>
      <c r="D28" s="16" t="s">
        <v>28</v>
      </c>
      <c r="E28" s="31">
        <v>8</v>
      </c>
      <c r="F28" s="31"/>
      <c r="G28" s="16"/>
    </row>
    <row r="29" spans="1:7" x14ac:dyDescent="0.2">
      <c r="A29" s="21">
        <v>44214</v>
      </c>
      <c r="B29" s="15">
        <f>INDEX('Chart AC'!$A$3:$A$36,MATCH(C29,'Chart AC'!$B$3:$B$37,0))</f>
        <v>401</v>
      </c>
      <c r="C29" s="16" t="s">
        <v>9</v>
      </c>
      <c r="D29" s="16" t="s">
        <v>30</v>
      </c>
      <c r="E29" s="31"/>
      <c r="F29" s="31">
        <v>48</v>
      </c>
      <c r="G29" s="16"/>
    </row>
    <row r="30" spans="1:7" x14ac:dyDescent="0.2">
      <c r="A30" s="20">
        <v>44220</v>
      </c>
      <c r="B30" s="17">
        <f>INDEX('Chart AC'!$A$3:$A$36,MATCH(C30,'Chart AC'!$B$3:$B$37,0))</f>
        <v>101</v>
      </c>
      <c r="C30" s="18" t="s">
        <v>4</v>
      </c>
      <c r="D30" s="18" t="s">
        <v>28</v>
      </c>
      <c r="E30" s="32">
        <v>1000</v>
      </c>
      <c r="F30" s="32"/>
      <c r="G30" s="18"/>
    </row>
    <row r="31" spans="1:7" x14ac:dyDescent="0.2">
      <c r="A31" s="20">
        <v>44220</v>
      </c>
      <c r="B31" s="17">
        <f>INDEX('Chart AC'!$A$3:$A$36,MATCH(C31,'Chart AC'!$B$3:$B$37,0))</f>
        <v>301</v>
      </c>
      <c r="C31" s="18" t="s">
        <v>111</v>
      </c>
      <c r="D31" s="18" t="s">
        <v>28</v>
      </c>
      <c r="E31" s="32">
        <v>400</v>
      </c>
      <c r="F31" s="32"/>
      <c r="G31" s="18"/>
    </row>
    <row r="32" spans="1:7" x14ac:dyDescent="0.2">
      <c r="A32" s="20">
        <v>44220</v>
      </c>
      <c r="B32" s="17">
        <f>INDEX('Chart AC'!$A$3:$A$36,MATCH(C32,'Chart AC'!$B$3:$B$37,0))</f>
        <v>401</v>
      </c>
      <c r="C32" s="18" t="s">
        <v>9</v>
      </c>
      <c r="D32" s="18" t="s">
        <v>30</v>
      </c>
      <c r="E32" s="32"/>
      <c r="F32" s="32">
        <v>1400</v>
      </c>
      <c r="G32" s="18" t="s">
        <v>31</v>
      </c>
    </row>
    <row r="33" spans="1:7" x14ac:dyDescent="0.2">
      <c r="A33" s="21">
        <v>44225</v>
      </c>
      <c r="B33" s="15">
        <f>INDEX('Chart AC'!$A$3:$A$36,MATCH(C33,'Chart AC'!$B$3:$B$37,0))</f>
        <v>101</v>
      </c>
      <c r="C33" s="16" t="s">
        <v>4</v>
      </c>
      <c r="D33" s="16" t="s">
        <v>28</v>
      </c>
      <c r="E33" s="31">
        <v>320</v>
      </c>
      <c r="F33" s="31"/>
      <c r="G33" s="16"/>
    </row>
    <row r="34" spans="1:7" x14ac:dyDescent="0.2">
      <c r="A34" s="21">
        <v>44225</v>
      </c>
      <c r="B34" s="15">
        <f>INDEX('Chart AC'!$A$3:$A$36,MATCH(C34,'Chart AC'!$B$3:$B$37,0))</f>
        <v>301</v>
      </c>
      <c r="C34" s="16" t="s">
        <v>111</v>
      </c>
      <c r="D34" s="16" t="s">
        <v>28</v>
      </c>
      <c r="E34" s="31">
        <v>60</v>
      </c>
      <c r="F34" s="31"/>
      <c r="G34" s="16"/>
    </row>
    <row r="35" spans="1:7" x14ac:dyDescent="0.2">
      <c r="A35" s="21">
        <v>44225</v>
      </c>
      <c r="B35" s="15">
        <f>INDEX('Chart AC'!$A$3:$A$36,MATCH(C35,'Chart AC'!$B$3:$B$37,0))</f>
        <v>401</v>
      </c>
      <c r="C35" s="16" t="s">
        <v>9</v>
      </c>
      <c r="D35" s="16" t="s">
        <v>30</v>
      </c>
      <c r="E35" s="31"/>
      <c r="F35" s="31">
        <v>380</v>
      </c>
      <c r="G35" s="16"/>
    </row>
    <row r="36" spans="1:7" x14ac:dyDescent="0.2">
      <c r="A36" s="20">
        <v>44222</v>
      </c>
      <c r="B36" s="17">
        <f>INDEX('Chart AC'!$A$3:$A$36,MATCH(C36,'Chart AC'!$B$3:$B$37,0))</f>
        <v>302</v>
      </c>
      <c r="C36" s="18" t="s">
        <v>34</v>
      </c>
      <c r="D36" s="18" t="s">
        <v>28</v>
      </c>
      <c r="E36" s="32">
        <v>1300</v>
      </c>
      <c r="F36" s="32"/>
      <c r="G36" s="18"/>
    </row>
    <row r="37" spans="1:7" x14ac:dyDescent="0.2">
      <c r="A37" s="20">
        <v>44222</v>
      </c>
      <c r="B37" s="17">
        <f>INDEX('Chart AC'!$A$3:$A$36,MATCH(C37,'Chart AC'!$B$3:$B$37,0))</f>
        <v>303</v>
      </c>
      <c r="C37" s="18" t="s">
        <v>33</v>
      </c>
      <c r="D37" s="18" t="s">
        <v>28</v>
      </c>
      <c r="E37" s="32">
        <v>700</v>
      </c>
      <c r="F37" s="32"/>
      <c r="G37" s="18" t="s">
        <v>35</v>
      </c>
    </row>
    <row r="38" spans="1:7" x14ac:dyDescent="0.2">
      <c r="A38" s="20">
        <v>44222</v>
      </c>
      <c r="B38" s="17">
        <f>INDEX('Chart AC'!$A$3:$A$36,MATCH(C38,'Chart AC'!$B$3:$B$37,0))</f>
        <v>101</v>
      </c>
      <c r="C38" s="18" t="s">
        <v>4</v>
      </c>
      <c r="D38" s="18" t="s">
        <v>30</v>
      </c>
      <c r="E38" s="32"/>
      <c r="F38" s="32">
        <v>2000</v>
      </c>
      <c r="G38" s="18"/>
    </row>
    <row r="39" spans="1:7" x14ac:dyDescent="0.2">
      <c r="A39" s="21">
        <v>44227</v>
      </c>
      <c r="B39" s="15">
        <f>INDEX('Chart AC'!$A$3:$A$36,MATCH(C39,'Chart AC'!$B$3:$B$37,0))</f>
        <v>101</v>
      </c>
      <c r="C39" s="16" t="s">
        <v>4</v>
      </c>
      <c r="D39" s="16" t="s">
        <v>28</v>
      </c>
      <c r="E39" s="31">
        <v>150</v>
      </c>
      <c r="F39" s="31"/>
      <c r="G39" s="16"/>
    </row>
    <row r="40" spans="1:7" x14ac:dyDescent="0.2">
      <c r="A40" s="21">
        <v>44227</v>
      </c>
      <c r="B40" s="15">
        <f>INDEX('Chart AC'!$A$3:$A$36,MATCH(C40,'Chart AC'!$B$3:$B$37,0))</f>
        <v>108</v>
      </c>
      <c r="C40" s="16" t="s">
        <v>6</v>
      </c>
      <c r="D40" s="16" t="s">
        <v>30</v>
      </c>
      <c r="E40" s="31"/>
      <c r="F40" s="31">
        <v>150</v>
      </c>
      <c r="G40" s="16"/>
    </row>
    <row r="41" spans="1:7" x14ac:dyDescent="0.2">
      <c r="A41" s="20">
        <v>44227</v>
      </c>
      <c r="B41" s="17">
        <f>INDEX('Chart AC'!$A$3:$A$36,MATCH(C41,'Chart AC'!$B$3:$B$37,0))</f>
        <v>308</v>
      </c>
      <c r="C41" s="18" t="s">
        <v>8</v>
      </c>
      <c r="D41" s="18" t="s">
        <v>28</v>
      </c>
      <c r="E41" s="32">
        <v>207</v>
      </c>
      <c r="F41" s="32"/>
      <c r="G41" s="18"/>
    </row>
    <row r="42" spans="1:7" x14ac:dyDescent="0.2">
      <c r="A42" s="20">
        <v>44227</v>
      </c>
      <c r="B42" s="17">
        <f>INDEX('Chart AC'!$A$3:$A$36,MATCH(C42,'Chart AC'!$B$3:$B$37,0))</f>
        <v>101</v>
      </c>
      <c r="C42" s="18" t="s">
        <v>4</v>
      </c>
      <c r="D42" s="18" t="s">
        <v>30</v>
      </c>
      <c r="E42" s="32"/>
      <c r="F42" s="32">
        <v>207</v>
      </c>
      <c r="G42" s="18"/>
    </row>
    <row r="43" spans="1:7" x14ac:dyDescent="0.2">
      <c r="A43" s="21">
        <v>44229</v>
      </c>
      <c r="B43" s="15">
        <f>INDEX('Chart AC'!$A$3:$A$36,MATCH(C43,'Chart AC'!$B$3:$B$37,0))</f>
        <v>319</v>
      </c>
      <c r="C43" s="16" t="s">
        <v>36</v>
      </c>
      <c r="D43" s="16" t="s">
        <v>28</v>
      </c>
      <c r="E43" s="31">
        <v>155</v>
      </c>
      <c r="F43" s="31"/>
      <c r="G43" s="16" t="s">
        <v>37</v>
      </c>
    </row>
    <row r="44" spans="1:7" x14ac:dyDescent="0.2">
      <c r="A44" s="21">
        <v>44229</v>
      </c>
      <c r="B44" s="15">
        <f>INDEX('Chart AC'!$A$3:$A$36,MATCH(C44,'Chart AC'!$B$3:$B$37,0))</f>
        <v>101</v>
      </c>
      <c r="C44" s="16" t="s">
        <v>4</v>
      </c>
      <c r="D44" s="16" t="s">
        <v>30</v>
      </c>
      <c r="E44" s="31"/>
      <c r="F44" s="31">
        <v>155</v>
      </c>
      <c r="G44" s="16"/>
    </row>
    <row r="45" spans="1:7" x14ac:dyDescent="0.2">
      <c r="A45" s="20">
        <v>44243</v>
      </c>
      <c r="B45" s="17">
        <f>INDEX('Chart AC'!$A$3:$A$36,MATCH(C45,'Chart AC'!$B$3:$B$37,0))</f>
        <v>319</v>
      </c>
      <c r="C45" s="18" t="s">
        <v>36</v>
      </c>
      <c r="D45" s="18" t="s">
        <v>28</v>
      </c>
      <c r="E45" s="32">
        <v>225</v>
      </c>
      <c r="F45" s="32"/>
      <c r="G45" s="18"/>
    </row>
    <row r="46" spans="1:7" x14ac:dyDescent="0.2">
      <c r="A46" s="20">
        <v>44243</v>
      </c>
      <c r="B46" s="17">
        <f>INDEX('Chart AC'!$A$3:$A$36,MATCH(C46,'Chart AC'!$B$3:$B$37,0))</f>
        <v>101</v>
      </c>
      <c r="C46" s="18" t="s">
        <v>4</v>
      </c>
      <c r="D46" s="18" t="s">
        <v>30</v>
      </c>
      <c r="E46" s="32"/>
      <c r="F46" s="32">
        <v>225</v>
      </c>
      <c r="G46" s="18" t="s">
        <v>38</v>
      </c>
    </row>
    <row r="47" spans="1:7" x14ac:dyDescent="0.2">
      <c r="A47" s="21">
        <v>44246</v>
      </c>
      <c r="B47" s="15">
        <f>INDEX('Chart AC'!$A$3:$A$36,MATCH(C47,'Chart AC'!$B$3:$B$37,0))</f>
        <v>108</v>
      </c>
      <c r="C47" s="16" t="s">
        <v>6</v>
      </c>
      <c r="D47" s="16" t="s">
        <v>28</v>
      </c>
      <c r="E47" s="31">
        <v>1500</v>
      </c>
      <c r="F47" s="31"/>
      <c r="G47" s="16" t="s">
        <v>39</v>
      </c>
    </row>
    <row r="48" spans="1:7" x14ac:dyDescent="0.2">
      <c r="A48" s="21">
        <v>44246</v>
      </c>
      <c r="B48" s="15">
        <f>INDEX('Chart AC'!$A$3:$A$36,MATCH(C48,'Chart AC'!$B$3:$B$37,0))</f>
        <v>307</v>
      </c>
      <c r="C48" s="16" t="s">
        <v>64</v>
      </c>
      <c r="D48" s="16" t="s">
        <v>28</v>
      </c>
      <c r="E48" s="31">
        <v>27</v>
      </c>
      <c r="F48" s="31"/>
      <c r="G48" s="16"/>
    </row>
    <row r="49" spans="1:7" x14ac:dyDescent="0.2">
      <c r="A49" s="21">
        <v>44246</v>
      </c>
      <c r="B49" s="15">
        <f>INDEX('Chart AC'!$A$3:$A$36,MATCH(C49,'Chart AC'!$B$3:$B$37,0))</f>
        <v>101</v>
      </c>
      <c r="C49" s="16" t="s">
        <v>4</v>
      </c>
      <c r="D49" s="16" t="s">
        <v>30</v>
      </c>
      <c r="E49" s="31"/>
      <c r="F49" s="31">
        <v>1527</v>
      </c>
      <c r="G49" s="16"/>
    </row>
    <row r="50" spans="1:7" x14ac:dyDescent="0.2">
      <c r="A50" s="20">
        <v>44348</v>
      </c>
      <c r="B50" s="17">
        <f>INDEX('Chart AC'!$A$3:$A$36,MATCH(C50,'Chart AC'!$B$3:$B$37,0))</f>
        <v>101</v>
      </c>
      <c r="C50" s="18" t="s">
        <v>4</v>
      </c>
      <c r="D50" s="18" t="s">
        <v>28</v>
      </c>
      <c r="E50" s="32">
        <v>5000</v>
      </c>
      <c r="F50" s="32"/>
      <c r="G50" s="18"/>
    </row>
    <row r="51" spans="1:7" x14ac:dyDescent="0.2">
      <c r="A51" s="20">
        <v>44348</v>
      </c>
      <c r="B51" s="17">
        <f>INDEX('Chart AC'!$A$3:$A$36,MATCH(C51,'Chart AC'!$B$3:$B$37,0))</f>
        <v>200</v>
      </c>
      <c r="C51" s="18" t="s">
        <v>5</v>
      </c>
      <c r="D51" s="18" t="s">
        <v>30</v>
      </c>
      <c r="E51" s="32"/>
      <c r="F51" s="32">
        <v>5000</v>
      </c>
      <c r="G51" s="18"/>
    </row>
    <row r="52" spans="1:7" x14ac:dyDescent="0.2">
      <c r="A52" s="21">
        <v>44371</v>
      </c>
      <c r="B52" s="15">
        <f>INDEX('Chart AC'!$A$3:$A$36,MATCH(C52,'Chart AC'!$B$3:$B$37,0))</f>
        <v>306</v>
      </c>
      <c r="C52" s="16" t="s">
        <v>43</v>
      </c>
      <c r="D52" s="16" t="s">
        <v>28</v>
      </c>
      <c r="E52" s="31">
        <v>30</v>
      </c>
      <c r="F52" s="31"/>
      <c r="G52" s="16"/>
    </row>
    <row r="53" spans="1:7" x14ac:dyDescent="0.2">
      <c r="A53" s="21">
        <v>44371</v>
      </c>
      <c r="B53" s="15">
        <f>INDEX('Chart AC'!$A$3:$A$36,MATCH(C53,'Chart AC'!$B$3:$B$37,0))</f>
        <v>101</v>
      </c>
      <c r="C53" s="16" t="s">
        <v>4</v>
      </c>
      <c r="D53" s="16" t="s">
        <v>30</v>
      </c>
      <c r="E53" s="31"/>
      <c r="F53" s="31">
        <v>30</v>
      </c>
      <c r="G53" s="16"/>
    </row>
    <row r="54" spans="1:7" x14ac:dyDescent="0.2">
      <c r="A54" s="20">
        <v>44372</v>
      </c>
      <c r="B54" s="17">
        <f>INDEX('Chart AC'!$A$3:$A$36,MATCH(C54,'Chart AC'!$B$3:$B$37,0))</f>
        <v>102</v>
      </c>
      <c r="C54" s="18" t="s">
        <v>67</v>
      </c>
      <c r="D54" s="18" t="s">
        <v>28</v>
      </c>
      <c r="E54" s="32">
        <v>470</v>
      </c>
      <c r="F54" s="32"/>
      <c r="G54" s="18"/>
    </row>
    <row r="55" spans="1:7" x14ac:dyDescent="0.2">
      <c r="A55" s="20">
        <v>44372</v>
      </c>
      <c r="B55" s="17">
        <f>INDEX('Chart AC'!$A$3:$A$36,MATCH(C55,'Chart AC'!$B$3:$B$37,0))</f>
        <v>401</v>
      </c>
      <c r="C55" s="18" t="s">
        <v>9</v>
      </c>
      <c r="D55" s="18" t="s">
        <v>30</v>
      </c>
      <c r="E55" s="32"/>
      <c r="F55" s="32">
        <v>470</v>
      </c>
      <c r="G55" s="18"/>
    </row>
    <row r="56" spans="1:7" x14ac:dyDescent="0.2">
      <c r="A56" s="21">
        <v>44375</v>
      </c>
      <c r="B56" s="15">
        <f>INDEX('Chart AC'!$A$3:$A$36,MATCH(C56,'Chart AC'!$B$3:$B$37,0))</f>
        <v>101</v>
      </c>
      <c r="C56" s="16" t="s">
        <v>4</v>
      </c>
      <c r="D56" s="16" t="s">
        <v>28</v>
      </c>
      <c r="E56" s="31">
        <v>480</v>
      </c>
      <c r="F56" s="31"/>
      <c r="G56" s="16"/>
    </row>
    <row r="57" spans="1:7" x14ac:dyDescent="0.2">
      <c r="A57" s="21">
        <v>44375</v>
      </c>
      <c r="B57" s="15">
        <f>INDEX('Chart AC'!$A$3:$A$36,MATCH(C57,'Chart AC'!$B$3:$B$37,0))</f>
        <v>401</v>
      </c>
      <c r="C57" s="16" t="s">
        <v>9</v>
      </c>
      <c r="D57" s="16" t="s">
        <v>30</v>
      </c>
      <c r="E57" s="31"/>
      <c r="F57" s="31">
        <v>480</v>
      </c>
      <c r="G57" s="16" t="s">
        <v>31</v>
      </c>
    </row>
    <row r="58" spans="1:7" x14ac:dyDescent="0.2">
      <c r="A58" s="20">
        <v>44375</v>
      </c>
      <c r="B58" s="17">
        <f>INDEX('Chart AC'!$A$3:$A$36,MATCH(C58,'Chart AC'!$B$3:$B$37,0))</f>
        <v>312</v>
      </c>
      <c r="C58" s="18" t="s">
        <v>57</v>
      </c>
      <c r="D58" s="18" t="s">
        <v>28</v>
      </c>
      <c r="E58" s="32">
        <v>1020</v>
      </c>
      <c r="F58" s="32"/>
      <c r="G58" s="18" t="s">
        <v>62</v>
      </c>
    </row>
    <row r="59" spans="1:7" x14ac:dyDescent="0.2">
      <c r="A59" s="20">
        <v>44375</v>
      </c>
      <c r="B59" s="17">
        <f>INDEX('Chart AC'!$A$3:$A$36,MATCH(C59,'Chart AC'!$B$3:$B$37,0))</f>
        <v>101</v>
      </c>
      <c r="C59" s="18" t="s">
        <v>4</v>
      </c>
      <c r="D59" s="18" t="s">
        <v>30</v>
      </c>
      <c r="E59" s="32"/>
      <c r="F59" s="32">
        <v>1020</v>
      </c>
      <c r="G59" s="18"/>
    </row>
    <row r="60" spans="1:7" x14ac:dyDescent="0.2">
      <c r="A60" s="21">
        <v>44377</v>
      </c>
      <c r="B60" s="15">
        <f>INDEX('Chart AC'!$A$3:$A$36,MATCH(C60,'Chart AC'!$B$3:$B$37,0))</f>
        <v>308</v>
      </c>
      <c r="C60" s="16" t="s">
        <v>8</v>
      </c>
      <c r="D60" s="16" t="s">
        <v>28</v>
      </c>
      <c r="E60" s="31">
        <v>250</v>
      </c>
      <c r="F60" s="31"/>
      <c r="G60" s="16"/>
    </row>
    <row r="61" spans="1:7" x14ac:dyDescent="0.2">
      <c r="A61" s="21">
        <v>44377</v>
      </c>
      <c r="B61" s="15">
        <f>INDEX('Chart AC'!$A$3:$A$36,MATCH(C61,'Chart AC'!$B$3:$B$37,0))</f>
        <v>101</v>
      </c>
      <c r="C61" s="16" t="s">
        <v>4</v>
      </c>
      <c r="D61" s="16" t="s">
        <v>30</v>
      </c>
      <c r="E61" s="31"/>
      <c r="F61" s="31">
        <v>250</v>
      </c>
      <c r="G61" s="16"/>
    </row>
    <row r="62" spans="1:7" x14ac:dyDescent="0.2">
      <c r="A62" s="20">
        <v>44382</v>
      </c>
      <c r="B62" s="17">
        <f>INDEX('Chart AC'!$A$3:$A$36,MATCH(C62,'Chart AC'!$B$3:$B$37,0))</f>
        <v>102</v>
      </c>
      <c r="C62" s="18" t="s">
        <v>67</v>
      </c>
      <c r="D62" s="18" t="s">
        <v>28</v>
      </c>
      <c r="E62" s="32">
        <v>650</v>
      </c>
      <c r="F62" s="32"/>
      <c r="G62" s="18"/>
    </row>
    <row r="63" spans="1:7" x14ac:dyDescent="0.2">
      <c r="A63" s="20">
        <v>44382</v>
      </c>
      <c r="B63" s="17">
        <f>INDEX('Chart AC'!$A$3:$A$36,MATCH(C63,'Chart AC'!$B$3:$B$37,0))</f>
        <v>401</v>
      </c>
      <c r="C63" s="18" t="s">
        <v>9</v>
      </c>
      <c r="D63" s="18" t="s">
        <v>30</v>
      </c>
      <c r="E63" s="32"/>
      <c r="F63" s="32">
        <v>650</v>
      </c>
      <c r="G63" s="18"/>
    </row>
    <row r="64" spans="1:7" x14ac:dyDescent="0.2">
      <c r="A64" s="21">
        <v>44384</v>
      </c>
      <c r="B64" s="15">
        <f>INDEX('Chart AC'!$A$3:$A$36,MATCH(C64,'Chart AC'!$B$3:$B$37,0))</f>
        <v>102</v>
      </c>
      <c r="C64" s="16" t="s">
        <v>67</v>
      </c>
      <c r="D64" s="16" t="s">
        <v>28</v>
      </c>
      <c r="E64" s="31">
        <v>400</v>
      </c>
      <c r="F64" s="31"/>
      <c r="G64" s="16"/>
    </row>
    <row r="65" spans="1:7" x14ac:dyDescent="0.2">
      <c r="A65" s="21">
        <v>44384</v>
      </c>
      <c r="B65" s="15">
        <f>INDEX('Chart AC'!$A$3:$A$36,MATCH(C65,'Chart AC'!$B$3:$B$37,0))</f>
        <v>401</v>
      </c>
      <c r="C65" s="16" t="s">
        <v>9</v>
      </c>
      <c r="D65" s="16" t="s">
        <v>30</v>
      </c>
      <c r="E65" s="31"/>
      <c r="F65" s="31">
        <v>400</v>
      </c>
      <c r="G65" s="16"/>
    </row>
    <row r="66" spans="1:7" x14ac:dyDescent="0.2">
      <c r="A66" s="20">
        <v>44384</v>
      </c>
      <c r="B66" s="17">
        <f>INDEX('Chart AC'!$A$3:$A$36,MATCH(C66,'Chart AC'!$B$3:$B$37,0))</f>
        <v>306</v>
      </c>
      <c r="C66" s="18" t="s">
        <v>43</v>
      </c>
      <c r="D66" s="18" t="s">
        <v>28</v>
      </c>
      <c r="E66" s="32">
        <v>865</v>
      </c>
      <c r="F66" s="32"/>
      <c r="G66" s="18"/>
    </row>
    <row r="67" spans="1:7" x14ac:dyDescent="0.2">
      <c r="A67" s="20">
        <v>44384</v>
      </c>
      <c r="B67" s="17">
        <f>INDEX('Chart AC'!$A$3:$A$36,MATCH(C67,'Chart AC'!$B$3:$B$37,0))</f>
        <v>101</v>
      </c>
      <c r="C67" s="18" t="s">
        <v>4</v>
      </c>
      <c r="D67" s="18" t="s">
        <v>30</v>
      </c>
      <c r="E67" s="32"/>
      <c r="F67" s="32">
        <v>865</v>
      </c>
      <c r="G67" s="18"/>
    </row>
    <row r="68" spans="1:7" x14ac:dyDescent="0.2">
      <c r="A68" s="21">
        <v>44386</v>
      </c>
      <c r="B68" s="15">
        <f>INDEX('Chart AC'!$A$3:$A$36,MATCH(C68,'Chart AC'!$B$3:$B$37,0))</f>
        <v>101</v>
      </c>
      <c r="C68" s="16" t="s">
        <v>4</v>
      </c>
      <c r="D68" s="16" t="s">
        <v>28</v>
      </c>
      <c r="E68" s="31">
        <v>350</v>
      </c>
      <c r="F68" s="31"/>
      <c r="G68" s="16"/>
    </row>
    <row r="69" spans="1:7" x14ac:dyDescent="0.2">
      <c r="A69" s="21">
        <v>44386</v>
      </c>
      <c r="B69" s="15">
        <f>INDEX('Chart AC'!$A$3:$A$36,MATCH(C69,'Chart AC'!$B$3:$B$37,0))</f>
        <v>401</v>
      </c>
      <c r="C69" s="16" t="s">
        <v>9</v>
      </c>
      <c r="D69" s="16" t="s">
        <v>30</v>
      </c>
      <c r="E69" s="31"/>
      <c r="F69" s="31">
        <v>350</v>
      </c>
      <c r="G69" s="16"/>
    </row>
    <row r="70" spans="1:7" x14ac:dyDescent="0.2">
      <c r="A70" s="20">
        <v>44386</v>
      </c>
      <c r="B70" s="17">
        <f>INDEX('Chart AC'!$A$3:$A$36,MATCH(C70,'Chart AC'!$B$3:$B$37,0))</f>
        <v>101</v>
      </c>
      <c r="C70" s="18" t="s">
        <v>4</v>
      </c>
      <c r="D70" s="18" t="s">
        <v>28</v>
      </c>
      <c r="E70" s="32">
        <v>30</v>
      </c>
      <c r="F70" s="32"/>
      <c r="G70" s="18"/>
    </row>
    <row r="71" spans="1:7" x14ac:dyDescent="0.2">
      <c r="A71" s="20">
        <v>44386</v>
      </c>
      <c r="B71" s="17">
        <f>INDEX('Chart AC'!$A$3:$A$36,MATCH(C71,'Chart AC'!$B$3:$B$37,0))</f>
        <v>401</v>
      </c>
      <c r="C71" s="18" t="s">
        <v>9</v>
      </c>
      <c r="D71" s="18" t="s">
        <v>30</v>
      </c>
      <c r="E71" s="32"/>
      <c r="F71" s="32">
        <v>30</v>
      </c>
      <c r="G71" s="18"/>
    </row>
    <row r="72" spans="1:7" x14ac:dyDescent="0.2">
      <c r="A72" s="21">
        <v>44387</v>
      </c>
      <c r="B72" s="15">
        <f>INDEX('Chart AC'!$A$3:$A$36,MATCH(C72,'Chart AC'!$B$3:$B$37,0))</f>
        <v>101</v>
      </c>
      <c r="C72" s="16" t="s">
        <v>4</v>
      </c>
      <c r="D72" s="16" t="s">
        <v>28</v>
      </c>
      <c r="E72" s="31">
        <v>220</v>
      </c>
      <c r="F72" s="31"/>
      <c r="G72" s="16"/>
    </row>
    <row r="73" spans="1:7" x14ac:dyDescent="0.2">
      <c r="A73" s="21">
        <v>44387</v>
      </c>
      <c r="B73" s="15">
        <f>INDEX('Chart AC'!$A$3:$A$36,MATCH(C73,'Chart AC'!$B$3:$B$37,0))</f>
        <v>401</v>
      </c>
      <c r="C73" s="16" t="s">
        <v>9</v>
      </c>
      <c r="D73" s="16" t="s">
        <v>30</v>
      </c>
      <c r="E73" s="31"/>
      <c r="F73" s="31">
        <v>220</v>
      </c>
      <c r="G73" s="16"/>
    </row>
    <row r="74" spans="1:7" x14ac:dyDescent="0.2">
      <c r="A74" s="20">
        <v>44387</v>
      </c>
      <c r="B74" s="17">
        <f>INDEX('Chart AC'!$A$3:$A$36,MATCH(C74,'Chart AC'!$B$3:$B$37,0))</f>
        <v>319</v>
      </c>
      <c r="C74" s="18" t="s">
        <v>36</v>
      </c>
      <c r="D74" s="18" t="s">
        <v>28</v>
      </c>
      <c r="E74" s="32">
        <v>100</v>
      </c>
      <c r="F74" s="32"/>
      <c r="G74" s="18" t="s">
        <v>40</v>
      </c>
    </row>
    <row r="75" spans="1:7" x14ac:dyDescent="0.2">
      <c r="A75" s="20">
        <v>44387</v>
      </c>
      <c r="B75" s="17">
        <f>INDEX('Chart AC'!$A$3:$A$36,MATCH(C75,'Chart AC'!$B$3:$B$37,0))</f>
        <v>101</v>
      </c>
      <c r="C75" s="18" t="s">
        <v>4</v>
      </c>
      <c r="D75" s="18" t="s">
        <v>30</v>
      </c>
      <c r="E75" s="32"/>
      <c r="F75" s="32">
        <v>100</v>
      </c>
      <c r="G75" s="18"/>
    </row>
    <row r="76" spans="1:7" x14ac:dyDescent="0.2">
      <c r="A76" s="21">
        <v>44388</v>
      </c>
      <c r="B76" s="15">
        <f>INDEX('Chart AC'!$A$3:$A$36,MATCH(C76,'Chart AC'!$B$3:$B$37,0))</f>
        <v>101</v>
      </c>
      <c r="C76" s="16" t="s">
        <v>4</v>
      </c>
      <c r="D76" s="16" t="s">
        <v>28</v>
      </c>
      <c r="E76" s="31">
        <v>200</v>
      </c>
      <c r="F76" s="31"/>
      <c r="G76" s="16"/>
    </row>
    <row r="77" spans="1:7" x14ac:dyDescent="0.2">
      <c r="A77" s="21">
        <v>44388</v>
      </c>
      <c r="B77" s="15">
        <f>INDEX('Chart AC'!$A$3:$A$36,MATCH(C77,'Chart AC'!$B$3:$B$37,0))</f>
        <v>102</v>
      </c>
      <c r="C77" s="16" t="s">
        <v>67</v>
      </c>
      <c r="D77" s="16" t="s">
        <v>30</v>
      </c>
      <c r="E77" s="31"/>
      <c r="F77" s="31">
        <v>200</v>
      </c>
      <c r="G77" s="16" t="s">
        <v>45</v>
      </c>
    </row>
    <row r="78" spans="1:7" x14ac:dyDescent="0.2">
      <c r="A78" s="20">
        <v>44390</v>
      </c>
      <c r="B78" s="17">
        <f>INDEX('Chart AC'!$A$3:$A$36,MATCH(C78,'Chart AC'!$B$3:$B$37,0))</f>
        <v>303</v>
      </c>
      <c r="C78" s="18" t="s">
        <v>33</v>
      </c>
      <c r="D78" s="18" t="s">
        <v>28</v>
      </c>
      <c r="E78" s="32">
        <v>1170</v>
      </c>
      <c r="F78" s="32"/>
      <c r="G78" s="18" t="s">
        <v>44</v>
      </c>
    </row>
    <row r="79" spans="1:7" x14ac:dyDescent="0.2">
      <c r="A79" s="20">
        <v>44390</v>
      </c>
      <c r="B79" s="17">
        <f>INDEX('Chart AC'!$A$3:$A$36,MATCH(C79,'Chart AC'!$B$3:$B$37,0))</f>
        <v>101</v>
      </c>
      <c r="C79" s="18" t="s">
        <v>4</v>
      </c>
      <c r="D79" s="18" t="s">
        <v>30</v>
      </c>
      <c r="E79" s="32"/>
      <c r="F79" s="32">
        <v>1170</v>
      </c>
      <c r="G79" s="18" t="s">
        <v>42</v>
      </c>
    </row>
    <row r="80" spans="1:7" x14ac:dyDescent="0.2">
      <c r="A80" s="21">
        <v>44390</v>
      </c>
      <c r="B80" s="15">
        <f>INDEX('Chart AC'!$A$3:$A$36,MATCH(C80,'Chart AC'!$B$3:$B$37,0))</f>
        <v>306</v>
      </c>
      <c r="C80" s="16" t="s">
        <v>43</v>
      </c>
      <c r="D80" s="16" t="s">
        <v>28</v>
      </c>
      <c r="E80" s="31">
        <v>445</v>
      </c>
      <c r="F80" s="31"/>
      <c r="G80" s="16"/>
    </row>
    <row r="81" spans="1:7" x14ac:dyDescent="0.2">
      <c r="A81" s="21">
        <v>44390</v>
      </c>
      <c r="B81" s="15">
        <f>INDEX('Chart AC'!$A$3:$A$36,MATCH(C81,'Chart AC'!$B$3:$B$37,0))</f>
        <v>101</v>
      </c>
      <c r="C81" s="16" t="s">
        <v>4</v>
      </c>
      <c r="D81" s="16" t="s">
        <v>30</v>
      </c>
      <c r="E81" s="31"/>
      <c r="F81" s="31">
        <v>445</v>
      </c>
      <c r="G81" s="16"/>
    </row>
    <row r="82" spans="1:7" x14ac:dyDescent="0.2">
      <c r="A82" s="20">
        <v>44394</v>
      </c>
      <c r="B82" s="17">
        <f>INDEX('Chart AC'!$A$3:$A$36,MATCH(C82,'Chart AC'!$B$3:$B$37,0))</f>
        <v>319</v>
      </c>
      <c r="C82" s="18" t="s">
        <v>36</v>
      </c>
      <c r="D82" s="18" t="s">
        <v>28</v>
      </c>
      <c r="E82" s="32">
        <v>575</v>
      </c>
      <c r="F82" s="32"/>
      <c r="G82" s="18" t="s">
        <v>41</v>
      </c>
    </row>
    <row r="83" spans="1:7" x14ac:dyDescent="0.2">
      <c r="A83" s="20">
        <v>44394</v>
      </c>
      <c r="B83" s="17">
        <f>INDEX('Chart AC'!$A$3:$A$36,MATCH(C83,'Chart AC'!$B$3:$B$37,0))</f>
        <v>101</v>
      </c>
      <c r="C83" s="18" t="s">
        <v>4</v>
      </c>
      <c r="D83" s="18" t="s">
        <v>30</v>
      </c>
      <c r="E83" s="32"/>
      <c r="F83" s="32">
        <v>575</v>
      </c>
      <c r="G83" s="18"/>
    </row>
    <row r="84" spans="1:7" x14ac:dyDescent="0.2">
      <c r="A84" s="21">
        <v>44398</v>
      </c>
      <c r="B84" s="15">
        <f>INDEX('Chart AC'!$A$3:$A$36,MATCH(C84,'Chart AC'!$B$3:$B$37,0))</f>
        <v>102</v>
      </c>
      <c r="C84" s="16" t="s">
        <v>67</v>
      </c>
      <c r="D84" s="16" t="s">
        <v>28</v>
      </c>
      <c r="E84" s="31">
        <v>950</v>
      </c>
      <c r="F84" s="31"/>
      <c r="G84" s="16"/>
    </row>
    <row r="85" spans="1:7" x14ac:dyDescent="0.2">
      <c r="A85" s="21">
        <v>44398</v>
      </c>
      <c r="B85" s="15">
        <f>INDEX('Chart AC'!$A$3:$A$36,MATCH(C85,'Chart AC'!$B$3:$B$37,0))</f>
        <v>401</v>
      </c>
      <c r="C85" s="16" t="s">
        <v>9</v>
      </c>
      <c r="D85" s="16" t="s">
        <v>30</v>
      </c>
      <c r="E85" s="31"/>
      <c r="F85" s="31">
        <v>950</v>
      </c>
      <c r="G85" s="16"/>
    </row>
    <row r="86" spans="1:7" x14ac:dyDescent="0.2">
      <c r="A86" s="20">
        <v>44403</v>
      </c>
      <c r="B86" s="17">
        <f>INDEX('Chart AC'!$A$3:$A$36,MATCH(C86,'Chart AC'!$B$3:$B$37,0))</f>
        <v>306</v>
      </c>
      <c r="C86" s="18" t="s">
        <v>43</v>
      </c>
      <c r="D86" s="18" t="s">
        <v>28</v>
      </c>
      <c r="E86" s="32">
        <v>45</v>
      </c>
      <c r="F86" s="32"/>
      <c r="G86" s="18"/>
    </row>
    <row r="87" spans="1:7" x14ac:dyDescent="0.2">
      <c r="A87" s="20">
        <v>44403</v>
      </c>
      <c r="B87" s="17">
        <f>INDEX('Chart AC'!$A$3:$A$36,MATCH(C87,'Chart AC'!$B$3:$B$37,0))</f>
        <v>101</v>
      </c>
      <c r="C87" s="18" t="s">
        <v>4</v>
      </c>
      <c r="D87" s="18" t="s">
        <v>30</v>
      </c>
      <c r="E87" s="32"/>
      <c r="F87" s="32">
        <v>45</v>
      </c>
      <c r="G87" s="18"/>
    </row>
    <row r="88" spans="1:7" x14ac:dyDescent="0.2">
      <c r="A88" s="21">
        <v>44406</v>
      </c>
      <c r="B88" s="15">
        <f>INDEX('Chart AC'!$A$3:$A$36,MATCH(C88,'Chart AC'!$B$3:$B$37,0))</f>
        <v>304</v>
      </c>
      <c r="C88" s="16" t="s">
        <v>24</v>
      </c>
      <c r="D88" s="16" t="s">
        <v>28</v>
      </c>
      <c r="E88" s="31">
        <v>50</v>
      </c>
      <c r="F88" s="31"/>
      <c r="G88" s="16"/>
    </row>
    <row r="89" spans="1:7" x14ac:dyDescent="0.2">
      <c r="A89" s="21">
        <v>44406</v>
      </c>
      <c r="B89" s="15">
        <f>INDEX('Chart AC'!$A$3:$A$36,MATCH(C89,'Chart AC'!$B$3:$B$37,0))</f>
        <v>101</v>
      </c>
      <c r="C89" s="16" t="s">
        <v>4</v>
      </c>
      <c r="D89" s="16" t="s">
        <v>30</v>
      </c>
      <c r="E89" s="31"/>
      <c r="F89" s="31">
        <v>50</v>
      </c>
      <c r="G89" s="16"/>
    </row>
    <row r="90" spans="1:7" x14ac:dyDescent="0.2">
      <c r="A90" s="20">
        <v>44407</v>
      </c>
      <c r="B90" s="17">
        <f>INDEX('Chart AC'!$A$3:$A$36,MATCH(C90,'Chart AC'!$B$3:$B$37,0))</f>
        <v>306</v>
      </c>
      <c r="C90" s="18" t="s">
        <v>43</v>
      </c>
      <c r="D90" s="18" t="s">
        <v>28</v>
      </c>
      <c r="E90" s="32">
        <v>80</v>
      </c>
      <c r="F90" s="32"/>
      <c r="G90" s="18"/>
    </row>
    <row r="91" spans="1:7" x14ac:dyDescent="0.2">
      <c r="A91" s="20">
        <v>44407</v>
      </c>
      <c r="B91" s="17">
        <f>INDEX('Chart AC'!$A$3:$A$36,MATCH(C91,'Chart AC'!$B$3:$B$37,0))</f>
        <v>101</v>
      </c>
      <c r="C91" s="18" t="s">
        <v>4</v>
      </c>
      <c r="D91" s="18" t="s">
        <v>30</v>
      </c>
      <c r="E91" s="32"/>
      <c r="F91" s="32">
        <v>80</v>
      </c>
      <c r="G91" s="18"/>
    </row>
    <row r="92" spans="1:7" x14ac:dyDescent="0.2">
      <c r="A92" s="21">
        <v>44408</v>
      </c>
      <c r="B92" s="15">
        <f>INDEX('Chart AC'!$A$3:$A$36,MATCH(C92,'Chart AC'!$B$3:$B$37,0))</f>
        <v>308</v>
      </c>
      <c r="C92" s="16" t="s">
        <v>8</v>
      </c>
      <c r="D92" s="16" t="s">
        <v>28</v>
      </c>
      <c r="E92" s="31">
        <v>418</v>
      </c>
      <c r="F92" s="31"/>
      <c r="G92" s="16"/>
    </row>
    <row r="93" spans="1:7" x14ac:dyDescent="0.2">
      <c r="A93" s="21">
        <v>44408</v>
      </c>
      <c r="B93" s="15">
        <f>INDEX('Chart AC'!$A$3:$A$36,MATCH(C93,'Chart AC'!$B$3:$B$37,0))</f>
        <v>101</v>
      </c>
      <c r="C93" s="16" t="s">
        <v>4</v>
      </c>
      <c r="D93" s="16" t="s">
        <v>30</v>
      </c>
      <c r="E93" s="31"/>
      <c r="F93" s="31">
        <v>418</v>
      </c>
      <c r="G93" s="16"/>
    </row>
    <row r="94" spans="1:7" x14ac:dyDescent="0.2">
      <c r="A94" s="20">
        <v>44413</v>
      </c>
      <c r="B94" s="17">
        <f>INDEX('Chart AC'!$A$3:$A$36,MATCH(C94,'Chart AC'!$B$3:$B$37,0))</f>
        <v>102</v>
      </c>
      <c r="C94" s="18" t="s">
        <v>67</v>
      </c>
      <c r="D94" s="18" t="s">
        <v>28</v>
      </c>
      <c r="E94" s="32">
        <v>1285</v>
      </c>
      <c r="F94" s="32"/>
      <c r="G94" s="18"/>
    </row>
    <row r="95" spans="1:7" x14ac:dyDescent="0.2">
      <c r="A95" s="20">
        <v>44413</v>
      </c>
      <c r="B95" s="17">
        <f>INDEX('Chart AC'!$A$3:$A$36,MATCH(C95,'Chart AC'!$B$3:$B$37,0))</f>
        <v>301</v>
      </c>
      <c r="C95" s="18" t="s">
        <v>111</v>
      </c>
      <c r="D95" s="18" t="s">
        <v>28</v>
      </c>
      <c r="E95" s="32">
        <v>5</v>
      </c>
      <c r="F95" s="32"/>
      <c r="G95" s="18"/>
    </row>
    <row r="96" spans="1:7" x14ac:dyDescent="0.2">
      <c r="A96" s="20">
        <v>44413</v>
      </c>
      <c r="B96" s="17">
        <f>INDEX('Chart AC'!$A$3:$A$36,MATCH(C96,'Chart AC'!$B$3:$B$37,0))</f>
        <v>401</v>
      </c>
      <c r="C96" s="18" t="s">
        <v>9</v>
      </c>
      <c r="D96" s="18" t="s">
        <v>30</v>
      </c>
      <c r="E96" s="32"/>
      <c r="F96" s="32">
        <v>1290</v>
      </c>
      <c r="G96" s="18"/>
    </row>
    <row r="97" spans="1:7" x14ac:dyDescent="0.2">
      <c r="A97" s="21">
        <v>44420</v>
      </c>
      <c r="B97" s="15">
        <f>INDEX('Chart AC'!$A$3:$A$36,MATCH(C97,'Chart AC'!$B$3:$B$37,0))</f>
        <v>101</v>
      </c>
      <c r="C97" s="16" t="s">
        <v>4</v>
      </c>
      <c r="D97" s="16" t="s">
        <v>28</v>
      </c>
      <c r="E97" s="31">
        <v>1200</v>
      </c>
      <c r="F97" s="31"/>
      <c r="G97" s="16"/>
    </row>
    <row r="98" spans="1:7" x14ac:dyDescent="0.2">
      <c r="A98" s="21">
        <v>44420</v>
      </c>
      <c r="B98" s="15">
        <f>INDEX('Chart AC'!$A$3:$A$36,MATCH(C98,'Chart AC'!$B$3:$B$37,0))</f>
        <v>102</v>
      </c>
      <c r="C98" s="16" t="s">
        <v>67</v>
      </c>
      <c r="D98" s="16" t="s">
        <v>30</v>
      </c>
      <c r="E98" s="31"/>
      <c r="F98" s="31">
        <v>1200</v>
      </c>
      <c r="G98" s="16" t="s">
        <v>45</v>
      </c>
    </row>
    <row r="99" spans="1:7" x14ac:dyDescent="0.2">
      <c r="A99" s="20">
        <v>44421</v>
      </c>
      <c r="B99" s="17">
        <f>INDEX('Chart AC'!$A$3:$A$36,MATCH(C99,'Chart AC'!$B$3:$B$37,0))</f>
        <v>312</v>
      </c>
      <c r="C99" s="18" t="s">
        <v>57</v>
      </c>
      <c r="D99" s="18" t="s">
        <v>28</v>
      </c>
      <c r="E99" s="32">
        <v>300</v>
      </c>
      <c r="F99" s="32"/>
      <c r="G99" s="18"/>
    </row>
    <row r="100" spans="1:7" x14ac:dyDescent="0.2">
      <c r="A100" s="20">
        <v>44421</v>
      </c>
      <c r="B100" s="17">
        <f>INDEX('Chart AC'!$A$3:$A$36,MATCH(C100,'Chart AC'!$B$3:$B$37,0))</f>
        <v>101</v>
      </c>
      <c r="C100" s="18" t="s">
        <v>4</v>
      </c>
      <c r="D100" s="18" t="s">
        <v>30</v>
      </c>
      <c r="E100" s="32"/>
      <c r="F100" s="32">
        <v>300</v>
      </c>
      <c r="G100" s="18" t="s">
        <v>46</v>
      </c>
    </row>
    <row r="101" spans="1:7" x14ac:dyDescent="0.2">
      <c r="A101" s="21">
        <v>44424</v>
      </c>
      <c r="B101" s="15">
        <f>INDEX('Chart AC'!$A$3:$A$36,MATCH(C101,'Chart AC'!$B$3:$B$37,0))</f>
        <v>319</v>
      </c>
      <c r="C101" s="16" t="s">
        <v>36</v>
      </c>
      <c r="D101" s="16" t="s">
        <v>28</v>
      </c>
      <c r="E101" s="31">
        <v>30</v>
      </c>
      <c r="F101" s="31"/>
      <c r="G101" s="16"/>
    </row>
    <row r="102" spans="1:7" x14ac:dyDescent="0.2">
      <c r="A102" s="21">
        <v>44424</v>
      </c>
      <c r="B102" s="15">
        <f>INDEX('Chart AC'!$A$3:$A$36,MATCH(C102,'Chart AC'!$B$3:$B$37,0))</f>
        <v>101</v>
      </c>
      <c r="C102" s="16" t="s">
        <v>4</v>
      </c>
      <c r="D102" s="16" t="s">
        <v>30</v>
      </c>
      <c r="E102" s="31"/>
      <c r="F102" s="31">
        <v>30</v>
      </c>
      <c r="G102" s="16"/>
    </row>
    <row r="103" spans="1:7" x14ac:dyDescent="0.2">
      <c r="A103" s="20">
        <v>44425</v>
      </c>
      <c r="B103" s="17">
        <f>INDEX('Chart AC'!$A$3:$A$36,MATCH(C103,'Chart AC'!$B$3:$B$37,0))</f>
        <v>312</v>
      </c>
      <c r="C103" s="18" t="s">
        <v>57</v>
      </c>
      <c r="D103" s="18" t="s">
        <v>28</v>
      </c>
      <c r="E103" s="32">
        <v>200</v>
      </c>
      <c r="F103" s="32"/>
      <c r="G103" s="18"/>
    </row>
    <row r="104" spans="1:7" x14ac:dyDescent="0.2">
      <c r="A104" s="20">
        <v>44425</v>
      </c>
      <c r="B104" s="17">
        <f>INDEX('Chart AC'!$A$3:$A$36,MATCH(C104,'Chart AC'!$B$3:$B$37,0))</f>
        <v>101</v>
      </c>
      <c r="C104" s="18" t="s">
        <v>4</v>
      </c>
      <c r="D104" s="18" t="s">
        <v>30</v>
      </c>
      <c r="E104" s="32"/>
      <c r="F104" s="32">
        <v>200</v>
      </c>
      <c r="G104" s="18"/>
    </row>
    <row r="105" spans="1:7" x14ac:dyDescent="0.2">
      <c r="A105" s="21">
        <v>44427</v>
      </c>
      <c r="B105" s="15">
        <f>INDEX('Chart AC'!$A$3:$A$36,MATCH(C105,'Chart AC'!$B$3:$B$37,0))</f>
        <v>101</v>
      </c>
      <c r="C105" s="16" t="s">
        <v>4</v>
      </c>
      <c r="D105" s="16" t="s">
        <v>28</v>
      </c>
      <c r="E105" s="31">
        <v>250</v>
      </c>
      <c r="F105" s="31"/>
      <c r="G105" s="16"/>
    </row>
    <row r="106" spans="1:7" x14ac:dyDescent="0.2">
      <c r="A106" s="21">
        <v>44427</v>
      </c>
      <c r="B106" s="15">
        <f>INDEX('Chart AC'!$A$3:$A$36,MATCH(C106,'Chart AC'!$B$3:$B$37,0))</f>
        <v>401</v>
      </c>
      <c r="C106" s="16" t="s">
        <v>9</v>
      </c>
      <c r="D106" s="16" t="s">
        <v>30</v>
      </c>
      <c r="E106" s="31"/>
      <c r="F106" s="31">
        <v>250</v>
      </c>
      <c r="G106" s="16"/>
    </row>
    <row r="107" spans="1:7" x14ac:dyDescent="0.2">
      <c r="A107" s="20">
        <v>44428</v>
      </c>
      <c r="B107" s="17">
        <f>INDEX('Chart AC'!$A$3:$A$36,MATCH(C107,'Chart AC'!$B$3:$B$37,0))</f>
        <v>307</v>
      </c>
      <c r="C107" s="18" t="s">
        <v>64</v>
      </c>
      <c r="D107" s="18" t="s">
        <v>28</v>
      </c>
      <c r="E107" s="32">
        <v>400</v>
      </c>
      <c r="F107" s="32"/>
      <c r="G107" s="18"/>
    </row>
    <row r="108" spans="1:7" x14ac:dyDescent="0.2">
      <c r="A108" s="20">
        <v>44428</v>
      </c>
      <c r="B108" s="17">
        <f>INDEX('Chart AC'!$A$3:$A$36,MATCH(C108,'Chart AC'!$B$3:$B$37,0))</f>
        <v>101</v>
      </c>
      <c r="C108" s="18" t="s">
        <v>4</v>
      </c>
      <c r="D108" s="18" t="s">
        <v>30</v>
      </c>
      <c r="E108" s="32"/>
      <c r="F108" s="32">
        <v>400</v>
      </c>
      <c r="G108" s="18"/>
    </row>
    <row r="109" spans="1:7" x14ac:dyDescent="0.2">
      <c r="A109" s="21">
        <v>44429</v>
      </c>
      <c r="B109" s="15">
        <f>INDEX('Chart AC'!$A$3:$A$36,MATCH(C109,'Chart AC'!$B$3:$B$37,0))</f>
        <v>101</v>
      </c>
      <c r="C109" s="16" t="s">
        <v>4</v>
      </c>
      <c r="D109" s="16" t="s">
        <v>28</v>
      </c>
      <c r="E109" s="31">
        <v>120</v>
      </c>
      <c r="F109" s="31"/>
      <c r="G109" s="16"/>
    </row>
    <row r="110" spans="1:7" x14ac:dyDescent="0.2">
      <c r="A110" s="21">
        <v>44429</v>
      </c>
      <c r="B110" s="15">
        <f>INDEX('Chart AC'!$A$3:$A$36,MATCH(C110,'Chart AC'!$B$3:$B$37,0))</f>
        <v>401</v>
      </c>
      <c r="C110" s="16" t="s">
        <v>9</v>
      </c>
      <c r="D110" s="16" t="s">
        <v>30</v>
      </c>
      <c r="E110" s="31"/>
      <c r="F110" s="31">
        <v>120</v>
      </c>
      <c r="G110" s="16"/>
    </row>
    <row r="111" spans="1:7" x14ac:dyDescent="0.2">
      <c r="A111" s="20">
        <v>44429</v>
      </c>
      <c r="B111" s="17">
        <f>INDEX('Chart AC'!$A$3:$A$36,MATCH(C111,'Chart AC'!$B$3:$B$37,0))</f>
        <v>319</v>
      </c>
      <c r="C111" s="18" t="s">
        <v>36</v>
      </c>
      <c r="D111" s="18" t="s">
        <v>28</v>
      </c>
      <c r="E111" s="32">
        <v>50</v>
      </c>
      <c r="F111" s="32"/>
      <c r="G111" s="18"/>
    </row>
    <row r="112" spans="1:7" x14ac:dyDescent="0.2">
      <c r="A112" s="20">
        <v>44429</v>
      </c>
      <c r="B112" s="17">
        <f>INDEX('Chart AC'!$A$3:$A$36,MATCH(C112,'Chart AC'!$B$3:$B$37,0))</f>
        <v>102</v>
      </c>
      <c r="C112" s="18" t="s">
        <v>67</v>
      </c>
      <c r="D112" s="18" t="s">
        <v>30</v>
      </c>
      <c r="E112" s="32"/>
      <c r="F112" s="32">
        <v>50</v>
      </c>
      <c r="G112" s="18"/>
    </row>
    <row r="113" spans="1:7" x14ac:dyDescent="0.2">
      <c r="A113" s="21">
        <v>44439</v>
      </c>
      <c r="B113" s="15">
        <f>INDEX('Chart AC'!$A$3:$A$36,MATCH(C113,'Chart AC'!$B$3:$B$37,0))</f>
        <v>308</v>
      </c>
      <c r="C113" s="16" t="s">
        <v>8</v>
      </c>
      <c r="D113" s="16" t="s">
        <v>28</v>
      </c>
      <c r="E113" s="31">
        <v>78</v>
      </c>
      <c r="F113" s="31"/>
      <c r="G113" s="16"/>
    </row>
    <row r="114" spans="1:7" x14ac:dyDescent="0.2">
      <c r="A114" s="21">
        <v>44439</v>
      </c>
      <c r="B114" s="15">
        <f>INDEX('Chart AC'!$A$3:$A$36,MATCH(C114,'Chart AC'!$B$3:$B$37,0))</f>
        <v>101</v>
      </c>
      <c r="C114" s="16" t="s">
        <v>4</v>
      </c>
      <c r="D114" s="16" t="s">
        <v>30</v>
      </c>
      <c r="E114" s="31"/>
      <c r="F114" s="31">
        <v>78</v>
      </c>
      <c r="G114" s="16"/>
    </row>
    <row r="115" spans="1:7" x14ac:dyDescent="0.2">
      <c r="A115" s="20">
        <v>44443</v>
      </c>
      <c r="B115" s="17">
        <f>INDEX('Chart AC'!$A$3:$A$36,MATCH(C115,'Chart AC'!$B$3:$B$37,0))</f>
        <v>101</v>
      </c>
      <c r="C115" s="18" t="s">
        <v>4</v>
      </c>
      <c r="D115" s="18" t="s">
        <v>28</v>
      </c>
      <c r="E115" s="32">
        <v>340</v>
      </c>
      <c r="F115" s="32"/>
      <c r="G115" s="18"/>
    </row>
    <row r="116" spans="1:7" x14ac:dyDescent="0.2">
      <c r="A116" s="20">
        <v>44443</v>
      </c>
      <c r="B116" s="17">
        <f>INDEX('Chart AC'!$A$3:$A$36,MATCH(C116,'Chart AC'!$B$3:$B$37,0))</f>
        <v>301</v>
      </c>
      <c r="C116" s="18" t="s">
        <v>111</v>
      </c>
      <c r="D116" s="18" t="s">
        <v>28</v>
      </c>
      <c r="E116" s="32">
        <v>30</v>
      </c>
      <c r="F116" s="32"/>
      <c r="G116" s="18"/>
    </row>
    <row r="117" spans="1:7" x14ac:dyDescent="0.2">
      <c r="A117" s="20">
        <v>44443</v>
      </c>
      <c r="B117" s="17">
        <f>INDEX('Chart AC'!$A$3:$A$36,MATCH(C117,'Chart AC'!$B$3:$B$37,0))</f>
        <v>401</v>
      </c>
      <c r="C117" s="18" t="s">
        <v>9</v>
      </c>
      <c r="D117" s="18" t="s">
        <v>30</v>
      </c>
      <c r="E117" s="32"/>
      <c r="F117" s="32">
        <v>370</v>
      </c>
      <c r="G117" s="18"/>
    </row>
    <row r="118" spans="1:7" x14ac:dyDescent="0.2">
      <c r="A118" s="21">
        <v>44451</v>
      </c>
      <c r="B118" s="15">
        <f>INDEX('Chart AC'!$A$3:$A$36,MATCH(C118,'Chart AC'!$B$3:$B$37,0))</f>
        <v>101</v>
      </c>
      <c r="C118" s="16" t="s">
        <v>4</v>
      </c>
      <c r="D118" s="16" t="s">
        <v>28</v>
      </c>
      <c r="E118" s="31">
        <v>100</v>
      </c>
      <c r="F118" s="31"/>
      <c r="G118" s="16"/>
    </row>
    <row r="119" spans="1:7" x14ac:dyDescent="0.2">
      <c r="A119" s="21">
        <v>44451</v>
      </c>
      <c r="B119" s="15">
        <f>INDEX('Chart AC'!$A$3:$A$36,MATCH(C119,'Chart AC'!$B$3:$B$37,0))</f>
        <v>102</v>
      </c>
      <c r="C119" s="16" t="s">
        <v>67</v>
      </c>
      <c r="D119" s="16" t="s">
        <v>30</v>
      </c>
      <c r="E119" s="31"/>
      <c r="F119" s="31">
        <v>100</v>
      </c>
      <c r="G119" s="16" t="s">
        <v>45</v>
      </c>
    </row>
    <row r="120" spans="1:7" x14ac:dyDescent="0.2">
      <c r="A120" s="20">
        <v>44457</v>
      </c>
      <c r="B120" s="17">
        <f>INDEX('Chart AC'!$A$3:$A$36,MATCH(C120,'Chart AC'!$B$3:$B$37,0))</f>
        <v>102</v>
      </c>
      <c r="C120" s="18" t="s">
        <v>67</v>
      </c>
      <c r="D120" s="18" t="s">
        <v>28</v>
      </c>
      <c r="E120" s="32">
        <v>180</v>
      </c>
      <c r="F120" s="32"/>
      <c r="G120" s="18"/>
    </row>
    <row r="121" spans="1:7" x14ac:dyDescent="0.2">
      <c r="A121" s="20">
        <v>44457</v>
      </c>
      <c r="B121" s="17">
        <f>INDEX('Chart AC'!$A$3:$A$36,MATCH(C121,'Chart AC'!$B$3:$B$37,0))</f>
        <v>401</v>
      </c>
      <c r="C121" s="18" t="s">
        <v>9</v>
      </c>
      <c r="D121" s="18" t="s">
        <v>30</v>
      </c>
      <c r="E121" s="32"/>
      <c r="F121" s="32">
        <v>180</v>
      </c>
      <c r="G121" s="18"/>
    </row>
    <row r="122" spans="1:7" x14ac:dyDescent="0.2">
      <c r="A122" s="21">
        <v>44460</v>
      </c>
      <c r="B122" s="15">
        <f>INDEX('Chart AC'!$A$3:$A$36,MATCH(C122,'Chart AC'!$B$3:$B$37,0))</f>
        <v>319</v>
      </c>
      <c r="C122" s="16" t="s">
        <v>36</v>
      </c>
      <c r="D122" s="16" t="s">
        <v>28</v>
      </c>
      <c r="E122" s="31">
        <v>80</v>
      </c>
      <c r="F122" s="31"/>
      <c r="G122" s="16"/>
    </row>
    <row r="123" spans="1:7" x14ac:dyDescent="0.2">
      <c r="A123" s="21">
        <v>44460</v>
      </c>
      <c r="B123" s="15">
        <f>INDEX('Chart AC'!$A$3:$A$36,MATCH(C123,'Chart AC'!$B$3:$B$37,0))</f>
        <v>101</v>
      </c>
      <c r="C123" s="16" t="s">
        <v>4</v>
      </c>
      <c r="D123" s="16" t="s">
        <v>30</v>
      </c>
      <c r="E123" s="31"/>
      <c r="F123" s="31">
        <v>80</v>
      </c>
      <c r="G123" s="16"/>
    </row>
    <row r="124" spans="1:7" x14ac:dyDescent="0.2">
      <c r="A124" s="20">
        <v>44460</v>
      </c>
      <c r="B124" s="17">
        <f>INDEX('Chart AC'!$A$3:$A$36,MATCH(C124,'Chart AC'!$B$3:$B$37,0))</f>
        <v>306</v>
      </c>
      <c r="C124" s="18" t="s">
        <v>43</v>
      </c>
      <c r="D124" s="18" t="s">
        <v>28</v>
      </c>
      <c r="E124" s="32">
        <v>65</v>
      </c>
      <c r="F124" s="32"/>
      <c r="G124" s="18"/>
    </row>
    <row r="125" spans="1:7" x14ac:dyDescent="0.2">
      <c r="A125" s="20">
        <v>44460</v>
      </c>
      <c r="B125" s="17">
        <f>INDEX('Chart AC'!$A$3:$A$36,MATCH(C125,'Chart AC'!$B$3:$B$37,0))</f>
        <v>101</v>
      </c>
      <c r="C125" s="18" t="s">
        <v>4</v>
      </c>
      <c r="D125" s="18" t="s">
        <v>30</v>
      </c>
      <c r="E125" s="32"/>
      <c r="F125" s="32">
        <v>65</v>
      </c>
      <c r="G125" s="18"/>
    </row>
    <row r="126" spans="1:7" x14ac:dyDescent="0.2">
      <c r="A126" s="21">
        <v>44467</v>
      </c>
      <c r="B126" s="15">
        <f>INDEX('Chart AC'!$A$3:$A$36,MATCH(C126,'Chart AC'!$B$3:$B$37,0))</f>
        <v>306</v>
      </c>
      <c r="C126" s="16" t="s">
        <v>43</v>
      </c>
      <c r="D126" s="16" t="s">
        <v>28</v>
      </c>
      <c r="E126" s="31">
        <v>158</v>
      </c>
      <c r="F126" s="31" t="s">
        <v>26</v>
      </c>
      <c r="G126" s="16"/>
    </row>
    <row r="127" spans="1:7" x14ac:dyDescent="0.2">
      <c r="A127" s="21">
        <v>44467</v>
      </c>
      <c r="B127" s="15">
        <f>INDEX('Chart AC'!$A$3:$A$36,MATCH(C127,'Chart AC'!$B$3:$B$37,0))</f>
        <v>101</v>
      </c>
      <c r="C127" s="16" t="s">
        <v>4</v>
      </c>
      <c r="D127" s="16" t="s">
        <v>30</v>
      </c>
      <c r="E127" s="31"/>
      <c r="F127" s="31">
        <v>158</v>
      </c>
      <c r="G127" s="16"/>
    </row>
    <row r="128" spans="1:7" x14ac:dyDescent="0.2">
      <c r="A128" s="20">
        <v>44469</v>
      </c>
      <c r="B128" s="17">
        <f>INDEX('Chart AC'!$A$3:$A$36,MATCH(C128,'Chart AC'!$B$3:$B$37,0))</f>
        <v>308</v>
      </c>
      <c r="C128" s="18" t="s">
        <v>8</v>
      </c>
      <c r="D128" s="18" t="s">
        <v>28</v>
      </c>
      <c r="E128" s="32">
        <v>60</v>
      </c>
      <c r="F128" s="32" t="s">
        <v>26</v>
      </c>
      <c r="G128" s="18"/>
    </row>
    <row r="129" spans="1:7" x14ac:dyDescent="0.2">
      <c r="A129" s="20">
        <v>44469</v>
      </c>
      <c r="B129" s="17">
        <f>INDEX('Chart AC'!$A$3:$A$36,MATCH(C129,'Chart AC'!$B$3:$B$37,0))</f>
        <v>101</v>
      </c>
      <c r="C129" s="18" t="s">
        <v>4</v>
      </c>
      <c r="D129" s="18" t="s">
        <v>30</v>
      </c>
      <c r="E129" s="32"/>
      <c r="F129" s="32">
        <v>60</v>
      </c>
      <c r="G129" s="18"/>
    </row>
    <row r="130" spans="1:7" x14ac:dyDescent="0.2">
      <c r="A130" s="21">
        <v>44483</v>
      </c>
      <c r="B130" s="15">
        <f>INDEX('Chart AC'!$A$3:$A$36,MATCH(C130,'Chart AC'!$B$3:$B$37,0))</f>
        <v>306</v>
      </c>
      <c r="C130" s="16" t="s">
        <v>43</v>
      </c>
      <c r="D130" s="16" t="s">
        <v>28</v>
      </c>
      <c r="E130" s="31">
        <v>80</v>
      </c>
      <c r="F130" s="31" t="s">
        <v>26</v>
      </c>
      <c r="G130" s="16"/>
    </row>
    <row r="131" spans="1:7" x14ac:dyDescent="0.2">
      <c r="A131" s="21">
        <v>44483</v>
      </c>
      <c r="B131" s="15">
        <f>INDEX('Chart AC'!$A$3:$A$36,MATCH(C131,'Chart AC'!$B$3:$B$37,0))</f>
        <v>101</v>
      </c>
      <c r="C131" s="16" t="s">
        <v>4</v>
      </c>
      <c r="D131" s="16" t="s">
        <v>30</v>
      </c>
      <c r="E131" s="31"/>
      <c r="F131" s="31">
        <v>80</v>
      </c>
      <c r="G131" s="16"/>
    </row>
    <row r="132" spans="1:7" x14ac:dyDescent="0.2">
      <c r="A132" s="20">
        <v>44492</v>
      </c>
      <c r="B132" s="17">
        <f>INDEX('Chart AC'!$A$3:$A$36,MATCH(C132,'Chart AC'!$B$3:$B$37,0))</f>
        <v>312</v>
      </c>
      <c r="C132" s="18" t="s">
        <v>57</v>
      </c>
      <c r="D132" s="18" t="s">
        <v>28</v>
      </c>
      <c r="E132" s="32">
        <v>1020</v>
      </c>
      <c r="F132" s="32"/>
      <c r="G132" s="18"/>
    </row>
    <row r="133" spans="1:7" x14ac:dyDescent="0.2">
      <c r="A133" s="20">
        <v>44492</v>
      </c>
      <c r="B133" s="17">
        <f>INDEX('Chart AC'!$A$3:$A$36,MATCH(C133,'Chart AC'!$B$3:$B$37,0))</f>
        <v>101</v>
      </c>
      <c r="C133" s="18" t="s">
        <v>4</v>
      </c>
      <c r="D133" s="18" t="s">
        <v>30</v>
      </c>
      <c r="E133" s="32"/>
      <c r="F133" s="32">
        <v>1020</v>
      </c>
      <c r="G133" s="18"/>
    </row>
    <row r="134" spans="1:7" x14ac:dyDescent="0.2">
      <c r="A134" s="21">
        <v>44494</v>
      </c>
      <c r="B134" s="15">
        <f>INDEX('Chart AC'!$A$3:$A$36,MATCH(C134,'Chart AC'!$B$3:$B$37,0))</f>
        <v>309</v>
      </c>
      <c r="C134" s="16" t="s">
        <v>110</v>
      </c>
      <c r="D134" s="16" t="s">
        <v>28</v>
      </c>
      <c r="E134" s="31">
        <v>130</v>
      </c>
      <c r="F134" s="31"/>
      <c r="G134" s="16"/>
    </row>
    <row r="135" spans="1:7" x14ac:dyDescent="0.2">
      <c r="A135" s="21">
        <v>44494</v>
      </c>
      <c r="B135" s="15">
        <f>INDEX('Chart AC'!$A$3:$A$36,MATCH(C135,'Chart AC'!$B$3:$B$37,0))</f>
        <v>101</v>
      </c>
      <c r="C135" s="16" t="s">
        <v>4</v>
      </c>
      <c r="D135" s="16" t="s">
        <v>30</v>
      </c>
      <c r="E135" s="31"/>
      <c r="F135" s="31">
        <v>130</v>
      </c>
      <c r="G135" s="16" t="s">
        <v>56</v>
      </c>
    </row>
    <row r="136" spans="1:7" x14ac:dyDescent="0.2">
      <c r="A136" s="20">
        <v>44500</v>
      </c>
      <c r="B136" s="17">
        <f>INDEX('Chart AC'!$A$3:$A$36,MATCH(C136,'Chart AC'!$B$3:$B$37,0))</f>
        <v>308</v>
      </c>
      <c r="C136" s="18" t="s">
        <v>8</v>
      </c>
      <c r="D136" s="18" t="s">
        <v>28</v>
      </c>
      <c r="E136" s="32">
        <v>249</v>
      </c>
      <c r="F136" s="32"/>
      <c r="G136" s="18"/>
    </row>
    <row r="137" spans="1:7" x14ac:dyDescent="0.2">
      <c r="A137" s="20">
        <v>44500</v>
      </c>
      <c r="B137" s="17">
        <f>INDEX('Chart AC'!$A$3:$A$36,MATCH(C137,'Chart AC'!$B$3:$B$37,0))</f>
        <v>101</v>
      </c>
      <c r="C137" s="18" t="s">
        <v>4</v>
      </c>
      <c r="D137" s="18" t="s">
        <v>30</v>
      </c>
      <c r="E137" s="32"/>
      <c r="F137" s="32">
        <v>249</v>
      </c>
      <c r="G137" s="18"/>
    </row>
    <row r="138" spans="1:7" x14ac:dyDescent="0.2">
      <c r="A138" s="21">
        <v>44505</v>
      </c>
      <c r="B138" s="15">
        <f>INDEX('Chart AC'!$A$3:$A$36,MATCH(C138,'Chart AC'!$B$3:$B$37,0))</f>
        <v>101</v>
      </c>
      <c r="C138" s="16" t="s">
        <v>4</v>
      </c>
      <c r="D138" s="16" t="s">
        <v>28</v>
      </c>
      <c r="E138" s="31">
        <v>600</v>
      </c>
      <c r="F138" s="31"/>
      <c r="G138" s="16"/>
    </row>
    <row r="139" spans="1:7" x14ac:dyDescent="0.2">
      <c r="A139" s="21">
        <v>44505</v>
      </c>
      <c r="B139" s="15">
        <f>INDEX('Chart AC'!$A$3:$A$36,MATCH(C139,'Chart AC'!$B$3:$B$37,0))</f>
        <v>401</v>
      </c>
      <c r="C139" s="16" t="s">
        <v>9</v>
      </c>
      <c r="D139" s="16" t="s">
        <v>30</v>
      </c>
      <c r="E139" s="31"/>
      <c r="F139" s="31">
        <v>600</v>
      </c>
      <c r="G139" s="16"/>
    </row>
    <row r="140" spans="1:7" x14ac:dyDescent="0.2">
      <c r="A140" s="20">
        <v>44509</v>
      </c>
      <c r="B140" s="17">
        <f>INDEX('Chart AC'!$A$3:$A$36,MATCH(C140,'Chart AC'!$B$3:$B$37,0))</f>
        <v>309</v>
      </c>
      <c r="C140" s="18" t="s">
        <v>110</v>
      </c>
      <c r="D140" s="18" t="s">
        <v>28</v>
      </c>
      <c r="E140" s="32">
        <v>450</v>
      </c>
      <c r="F140" s="32"/>
      <c r="G140" s="18"/>
    </row>
    <row r="141" spans="1:7" x14ac:dyDescent="0.2">
      <c r="A141" s="20">
        <v>44509</v>
      </c>
      <c r="B141" s="17">
        <f>INDEX('Chart AC'!$A$3:$A$36,MATCH(C141,'Chart AC'!$B$3:$B$37,0))</f>
        <v>312</v>
      </c>
      <c r="C141" s="18" t="s">
        <v>57</v>
      </c>
      <c r="D141" s="18" t="s">
        <v>28</v>
      </c>
      <c r="E141" s="32">
        <v>4200</v>
      </c>
      <c r="F141" s="32"/>
      <c r="G141" s="18" t="s">
        <v>58</v>
      </c>
    </row>
    <row r="142" spans="1:7" x14ac:dyDescent="0.2">
      <c r="A142" s="21">
        <v>44509</v>
      </c>
      <c r="B142" s="15">
        <f>INDEX('Chart AC'!$A$3:$A$36,MATCH(C142,'Chart AC'!$B$3:$B$37,0))</f>
        <v>319</v>
      </c>
      <c r="C142" s="16" t="s">
        <v>36</v>
      </c>
      <c r="D142" s="16" t="s">
        <v>28</v>
      </c>
      <c r="E142" s="31">
        <v>1250</v>
      </c>
      <c r="F142" s="31"/>
      <c r="G142" s="16" t="s">
        <v>59</v>
      </c>
    </row>
    <row r="143" spans="1:7" x14ac:dyDescent="0.2">
      <c r="A143" s="21">
        <v>44509</v>
      </c>
      <c r="B143" s="15">
        <f>INDEX('Chart AC'!$A$3:$A$36,MATCH(C143,'Chart AC'!$B$3:$B$37,0))</f>
        <v>101</v>
      </c>
      <c r="C143" s="16" t="s">
        <v>4</v>
      </c>
      <c r="D143" s="16" t="s">
        <v>30</v>
      </c>
      <c r="E143" s="31"/>
      <c r="F143" s="31">
        <v>5900</v>
      </c>
      <c r="G143" s="16"/>
    </row>
    <row r="144" spans="1:7" x14ac:dyDescent="0.2">
      <c r="A144" s="20">
        <v>44514</v>
      </c>
      <c r="B144" s="17">
        <f>INDEX('Chart AC'!$A$3:$A$36,MATCH(C144,'Chart AC'!$B$3:$B$37,0))</f>
        <v>306</v>
      </c>
      <c r="C144" s="18" t="s">
        <v>43</v>
      </c>
      <c r="D144" s="18" t="s">
        <v>28</v>
      </c>
      <c r="E144" s="32">
        <v>374</v>
      </c>
      <c r="F144" s="32"/>
      <c r="G144" s="18"/>
    </row>
    <row r="145" spans="1:7" x14ac:dyDescent="0.2">
      <c r="A145" s="20">
        <v>44514</v>
      </c>
      <c r="B145" s="17">
        <f>INDEX('Chart AC'!$A$3:$A$36,MATCH(C145,'Chart AC'!$B$3:$B$37,0))</f>
        <v>101</v>
      </c>
      <c r="C145" s="18" t="s">
        <v>4</v>
      </c>
      <c r="D145" s="18" t="s">
        <v>30</v>
      </c>
      <c r="E145" s="32"/>
      <c r="F145" s="32">
        <v>374</v>
      </c>
      <c r="G145" s="18"/>
    </row>
    <row r="146" spans="1:7" x14ac:dyDescent="0.2">
      <c r="A146" s="21">
        <v>44514</v>
      </c>
      <c r="B146" s="15">
        <f>INDEX('Chart AC'!$A$3:$A$36,MATCH(C146,'Chart AC'!$B$3:$B$37,0))</f>
        <v>101</v>
      </c>
      <c r="C146" s="16" t="s">
        <v>4</v>
      </c>
      <c r="D146" s="16" t="s">
        <v>28</v>
      </c>
      <c r="E146" s="31">
        <v>120</v>
      </c>
      <c r="F146" s="31"/>
      <c r="G146" s="16"/>
    </row>
    <row r="147" spans="1:7" x14ac:dyDescent="0.2">
      <c r="A147" s="21">
        <v>44514</v>
      </c>
      <c r="B147" s="15">
        <f>INDEX('Chart AC'!$A$3:$A$36,MATCH(C147,'Chart AC'!$B$3:$B$37,0))</f>
        <v>401</v>
      </c>
      <c r="C147" s="16" t="s">
        <v>9</v>
      </c>
      <c r="D147" s="16" t="s">
        <v>30</v>
      </c>
      <c r="E147" s="31"/>
      <c r="F147" s="31">
        <v>120</v>
      </c>
      <c r="G147" s="16"/>
    </row>
    <row r="148" spans="1:7" x14ac:dyDescent="0.2">
      <c r="A148" s="20">
        <v>44516</v>
      </c>
      <c r="B148" s="17">
        <f>INDEX('Chart AC'!$A$3:$A$36,MATCH(C148,'Chart AC'!$B$3:$B$37,0))</f>
        <v>101</v>
      </c>
      <c r="C148" s="18" t="s">
        <v>4</v>
      </c>
      <c r="D148" s="18" t="s">
        <v>28</v>
      </c>
      <c r="E148" s="32">
        <v>540</v>
      </c>
      <c r="F148" s="32"/>
      <c r="G148" s="18"/>
    </row>
    <row r="149" spans="1:7" x14ac:dyDescent="0.2">
      <c r="A149" s="20">
        <v>44516</v>
      </c>
      <c r="B149" s="17">
        <f>INDEX('Chart AC'!$A$3:$A$36,MATCH(C149,'Chart AC'!$B$3:$B$37,0))</f>
        <v>401</v>
      </c>
      <c r="C149" s="18" t="s">
        <v>9</v>
      </c>
      <c r="D149" s="18" t="s">
        <v>30</v>
      </c>
      <c r="E149" s="32"/>
      <c r="F149" s="32">
        <v>540</v>
      </c>
      <c r="G149" s="18"/>
    </row>
    <row r="150" spans="1:7" x14ac:dyDescent="0.2">
      <c r="A150" s="21">
        <v>44516</v>
      </c>
      <c r="B150" s="15">
        <f>INDEX('Chart AC'!$A$3:$A$36,MATCH(C150,'Chart AC'!$B$3:$B$37,0))</f>
        <v>306</v>
      </c>
      <c r="C150" s="16" t="s">
        <v>43</v>
      </c>
      <c r="D150" s="16" t="s">
        <v>28</v>
      </c>
      <c r="E150" s="31">
        <v>295</v>
      </c>
      <c r="F150" s="31"/>
      <c r="G150" s="16"/>
    </row>
    <row r="151" spans="1:7" x14ac:dyDescent="0.2">
      <c r="A151" s="21">
        <v>44516</v>
      </c>
      <c r="B151" s="15">
        <f>INDEX('Chart AC'!$A$3:$A$36,MATCH(C151,'Chart AC'!$B$3:$B$37,0))</f>
        <v>101</v>
      </c>
      <c r="C151" s="16" t="s">
        <v>4</v>
      </c>
      <c r="D151" s="16" t="s">
        <v>30</v>
      </c>
      <c r="E151" s="31"/>
      <c r="F151" s="31">
        <v>295</v>
      </c>
      <c r="G151" s="16"/>
    </row>
    <row r="152" spans="1:7" x14ac:dyDescent="0.2">
      <c r="A152" s="20">
        <v>44517</v>
      </c>
      <c r="B152" s="17">
        <f>INDEX('Chart AC'!$A$3:$A$36,MATCH(C152,'Chart AC'!$B$3:$B$37,0))</f>
        <v>303</v>
      </c>
      <c r="C152" s="18" t="s">
        <v>33</v>
      </c>
      <c r="D152" s="18" t="s">
        <v>28</v>
      </c>
      <c r="E152" s="32">
        <v>1810</v>
      </c>
      <c r="F152" s="32"/>
      <c r="G152" s="18"/>
    </row>
    <row r="153" spans="1:7" x14ac:dyDescent="0.2">
      <c r="A153" s="20">
        <v>44517</v>
      </c>
      <c r="B153" s="17">
        <f>INDEX('Chart AC'!$A$3:$A$36,MATCH(C153,'Chart AC'!$B$3:$B$37,0))</f>
        <v>101</v>
      </c>
      <c r="C153" s="18" t="s">
        <v>4</v>
      </c>
      <c r="D153" s="18" t="s">
        <v>30</v>
      </c>
      <c r="E153" s="32"/>
      <c r="F153" s="32">
        <v>1810</v>
      </c>
      <c r="G153" s="18"/>
    </row>
    <row r="154" spans="1:7" x14ac:dyDescent="0.2">
      <c r="A154" s="21">
        <v>44517</v>
      </c>
      <c r="B154" s="15">
        <f>INDEX('Chart AC'!$A$3:$A$36,MATCH(C154,'Chart AC'!$B$3:$B$37,0))</f>
        <v>306</v>
      </c>
      <c r="C154" s="16" t="s">
        <v>43</v>
      </c>
      <c r="D154" s="16" t="s">
        <v>28</v>
      </c>
      <c r="E154" s="31">
        <v>780</v>
      </c>
      <c r="F154" s="31"/>
      <c r="G154" s="16"/>
    </row>
    <row r="155" spans="1:7" x14ac:dyDescent="0.2">
      <c r="A155" s="21">
        <v>44517</v>
      </c>
      <c r="B155" s="15">
        <f>INDEX('Chart AC'!$A$3:$A$36,MATCH(C155,'Chart AC'!$B$3:$B$37,0))</f>
        <v>101</v>
      </c>
      <c r="C155" s="16" t="s">
        <v>4</v>
      </c>
      <c r="D155" s="16" t="s">
        <v>30</v>
      </c>
      <c r="E155" s="31"/>
      <c r="F155" s="31">
        <v>780</v>
      </c>
      <c r="G155" s="16"/>
    </row>
    <row r="156" spans="1:7" x14ac:dyDescent="0.2">
      <c r="A156" s="20">
        <v>44518</v>
      </c>
      <c r="B156" s="17">
        <f>INDEX('Chart AC'!$A$3:$A$36,MATCH(C156,'Chart AC'!$B$3:$B$37,0))</f>
        <v>309</v>
      </c>
      <c r="C156" s="18" t="s">
        <v>110</v>
      </c>
      <c r="D156" s="18" t="s">
        <v>28</v>
      </c>
      <c r="E156" s="32">
        <v>110</v>
      </c>
      <c r="F156" s="32"/>
      <c r="G156" s="18"/>
    </row>
    <row r="157" spans="1:7" x14ac:dyDescent="0.2">
      <c r="A157" s="20">
        <v>44518</v>
      </c>
      <c r="B157" s="17">
        <f>INDEX('Chart AC'!$A$3:$A$36,MATCH(C157,'Chart AC'!$B$3:$B$37,0))</f>
        <v>101</v>
      </c>
      <c r="C157" s="18" t="s">
        <v>4</v>
      </c>
      <c r="D157" s="18" t="s">
        <v>30</v>
      </c>
      <c r="E157" s="32"/>
      <c r="F157" s="32">
        <v>110</v>
      </c>
      <c r="G157" s="18"/>
    </row>
    <row r="158" spans="1:7" x14ac:dyDescent="0.2">
      <c r="A158" s="21">
        <v>44519</v>
      </c>
      <c r="B158" s="15">
        <f>INDEX('Chart AC'!$A$3:$A$36,MATCH(C158,'Chart AC'!$B$3:$B$37,0))</f>
        <v>306</v>
      </c>
      <c r="C158" s="16" t="s">
        <v>43</v>
      </c>
      <c r="D158" s="16" t="s">
        <v>28</v>
      </c>
      <c r="E158" s="31">
        <v>187</v>
      </c>
      <c r="F158" s="31"/>
      <c r="G158" s="16"/>
    </row>
    <row r="159" spans="1:7" x14ac:dyDescent="0.2">
      <c r="A159" s="21">
        <v>44519</v>
      </c>
      <c r="B159" s="15">
        <f>INDEX('Chart AC'!$A$3:$A$36,MATCH(C159,'Chart AC'!$B$3:$B$37,0))</f>
        <v>101</v>
      </c>
      <c r="C159" s="16" t="s">
        <v>4</v>
      </c>
      <c r="D159" s="16" t="s">
        <v>30</v>
      </c>
      <c r="E159" s="31"/>
      <c r="F159" s="31">
        <v>187</v>
      </c>
      <c r="G159" s="16"/>
    </row>
    <row r="160" spans="1:7" x14ac:dyDescent="0.2">
      <c r="A160" s="20">
        <v>44523</v>
      </c>
      <c r="B160" s="17">
        <f>INDEX('Chart AC'!$A$3:$A$36,MATCH(C160,'Chart AC'!$B$3:$B$37,0))</f>
        <v>306</v>
      </c>
      <c r="C160" s="18" t="s">
        <v>43</v>
      </c>
      <c r="D160" s="18" t="s">
        <v>28</v>
      </c>
      <c r="E160" s="32">
        <v>428</v>
      </c>
      <c r="F160" s="32"/>
      <c r="G160" s="18"/>
    </row>
    <row r="161" spans="1:7" x14ac:dyDescent="0.2">
      <c r="A161" s="20">
        <v>44523</v>
      </c>
      <c r="B161" s="17">
        <f>INDEX('Chart AC'!$A$3:$A$36,MATCH(C161,'Chart AC'!$B$3:$B$37,0))</f>
        <v>101</v>
      </c>
      <c r="C161" s="18" t="s">
        <v>4</v>
      </c>
      <c r="D161" s="18" t="s">
        <v>30</v>
      </c>
      <c r="E161" s="32"/>
      <c r="F161" s="32">
        <v>428</v>
      </c>
      <c r="G161" s="18"/>
    </row>
    <row r="162" spans="1:7" x14ac:dyDescent="0.2">
      <c r="A162" s="21">
        <v>44524</v>
      </c>
      <c r="B162" s="15">
        <f>INDEX('Chart AC'!$A$3:$A$36,MATCH(C162,'Chart AC'!$B$3:$B$37,0))</f>
        <v>101</v>
      </c>
      <c r="C162" s="16" t="s">
        <v>4</v>
      </c>
      <c r="D162" s="16" t="s">
        <v>28</v>
      </c>
      <c r="E162" s="31">
        <v>1410</v>
      </c>
      <c r="F162" s="31"/>
      <c r="G162" s="16"/>
    </row>
    <row r="163" spans="1:7" x14ac:dyDescent="0.2">
      <c r="A163" s="21">
        <v>44524</v>
      </c>
      <c r="B163" s="15">
        <f>INDEX('Chart AC'!$A$3:$A$36,MATCH(C163,'Chart AC'!$B$3:$B$37,0))</f>
        <v>102</v>
      </c>
      <c r="C163" s="16" t="s">
        <v>67</v>
      </c>
      <c r="D163" s="16" t="s">
        <v>28</v>
      </c>
      <c r="E163" s="31">
        <v>1000</v>
      </c>
      <c r="F163" s="31"/>
      <c r="G163" s="16"/>
    </row>
    <row r="164" spans="1:7" x14ac:dyDescent="0.2">
      <c r="A164" s="21">
        <v>44524</v>
      </c>
      <c r="B164" s="15">
        <f>INDEX('Chart AC'!$A$3:$A$36,MATCH(C164,'Chart AC'!$B$3:$B$37,0))</f>
        <v>401</v>
      </c>
      <c r="C164" s="16" t="s">
        <v>9</v>
      </c>
      <c r="D164" s="16" t="s">
        <v>30</v>
      </c>
      <c r="E164" s="31"/>
      <c r="F164" s="31">
        <v>2410</v>
      </c>
      <c r="G164" s="16"/>
    </row>
    <row r="165" spans="1:7" x14ac:dyDescent="0.2">
      <c r="A165" s="20">
        <v>44526</v>
      </c>
      <c r="B165" s="17">
        <f>INDEX('Chart AC'!$A$3:$A$36,MATCH(C165,'Chart AC'!$B$3:$B$37,0))</f>
        <v>103</v>
      </c>
      <c r="C165" s="18" t="s">
        <v>68</v>
      </c>
      <c r="D165" s="18" t="s">
        <v>28</v>
      </c>
      <c r="E165" s="32">
        <v>850</v>
      </c>
      <c r="F165" s="32"/>
      <c r="G165" s="18"/>
    </row>
    <row r="166" spans="1:7" x14ac:dyDescent="0.2">
      <c r="A166" s="20">
        <v>44526</v>
      </c>
      <c r="B166" s="17">
        <f>INDEX('Chart AC'!$A$3:$A$36,MATCH(C166,'Chart AC'!$B$3:$B$37,0))</f>
        <v>401</v>
      </c>
      <c r="C166" s="18" t="s">
        <v>9</v>
      </c>
      <c r="D166" s="18" t="s">
        <v>30</v>
      </c>
      <c r="E166" s="32"/>
      <c r="F166" s="32">
        <v>850</v>
      </c>
      <c r="G166" s="18"/>
    </row>
    <row r="167" spans="1:7" x14ac:dyDescent="0.2">
      <c r="A167" s="21">
        <v>44527</v>
      </c>
      <c r="B167" s="15">
        <f>INDEX('Chart AC'!$A$3:$A$36,MATCH(C167,'Chart AC'!$B$3:$B$37,0))</f>
        <v>103</v>
      </c>
      <c r="C167" s="16" t="s">
        <v>68</v>
      </c>
      <c r="D167" s="16" t="s">
        <v>28</v>
      </c>
      <c r="E167" s="31">
        <v>400</v>
      </c>
      <c r="F167" s="31"/>
      <c r="G167" s="16"/>
    </row>
    <row r="168" spans="1:7" x14ac:dyDescent="0.2">
      <c r="A168" s="21">
        <v>44527</v>
      </c>
      <c r="B168" s="15">
        <f>INDEX('Chart AC'!$A$3:$A$36,MATCH(C168,'Chart AC'!$B$3:$B$37,0))</f>
        <v>102</v>
      </c>
      <c r="C168" s="16" t="s">
        <v>67</v>
      </c>
      <c r="D168" s="16" t="s">
        <v>28</v>
      </c>
      <c r="E168" s="31">
        <v>331</v>
      </c>
      <c r="F168" s="31"/>
      <c r="G168" s="16"/>
    </row>
    <row r="169" spans="1:7" x14ac:dyDescent="0.2">
      <c r="A169" s="21">
        <v>44527</v>
      </c>
      <c r="B169" s="15">
        <f>INDEX('Chart AC'!$A$3:$A$36,MATCH(C169,'Chart AC'!$B$3:$B$37,0))</f>
        <v>101</v>
      </c>
      <c r="C169" s="16" t="s">
        <v>4</v>
      </c>
      <c r="D169" s="16" t="s">
        <v>28</v>
      </c>
      <c r="E169" s="31">
        <v>380</v>
      </c>
      <c r="F169" s="31"/>
      <c r="G169" s="16"/>
    </row>
    <row r="170" spans="1:7" x14ac:dyDescent="0.2">
      <c r="A170" s="21">
        <v>44527</v>
      </c>
      <c r="B170" s="15">
        <f>INDEX('Chart AC'!$A$3:$A$36,MATCH(C170,'Chart AC'!$B$3:$B$37,0))</f>
        <v>301</v>
      </c>
      <c r="C170" s="16" t="s">
        <v>111</v>
      </c>
      <c r="D170" s="16" t="s">
        <v>28</v>
      </c>
      <c r="E170" s="31">
        <v>69</v>
      </c>
      <c r="F170" s="31"/>
      <c r="G170" s="16"/>
    </row>
    <row r="171" spans="1:7" x14ac:dyDescent="0.2">
      <c r="A171" s="21">
        <v>44527</v>
      </c>
      <c r="B171" s="15">
        <f>INDEX('Chart AC'!$A$3:$A$36,MATCH(C171,'Chart AC'!$B$3:$B$37,0))</f>
        <v>401</v>
      </c>
      <c r="C171" s="16" t="s">
        <v>9</v>
      </c>
      <c r="D171" s="16" t="s">
        <v>30</v>
      </c>
      <c r="E171" s="31"/>
      <c r="F171" s="31">
        <v>1180</v>
      </c>
      <c r="G171" s="16"/>
    </row>
    <row r="172" spans="1:7" x14ac:dyDescent="0.2">
      <c r="A172" s="20">
        <v>44527</v>
      </c>
      <c r="B172" s="17">
        <f>INDEX('Chart AC'!$A$3:$A$36,MATCH(C172,'Chart AC'!$B$3:$B$37,0))</f>
        <v>306</v>
      </c>
      <c r="C172" s="18" t="s">
        <v>43</v>
      </c>
      <c r="D172" s="18" t="s">
        <v>28</v>
      </c>
      <c r="E172" s="32">
        <v>20</v>
      </c>
      <c r="F172" s="32"/>
      <c r="G172" s="18"/>
    </row>
    <row r="173" spans="1:7" x14ac:dyDescent="0.2">
      <c r="A173" s="20">
        <v>44527</v>
      </c>
      <c r="B173" s="17">
        <f>INDEX('Chart AC'!$A$3:$A$36,MATCH(C173,'Chart AC'!$B$3:$B$37,0))</f>
        <v>101</v>
      </c>
      <c r="C173" s="18" t="s">
        <v>4</v>
      </c>
      <c r="D173" s="18" t="s">
        <v>30</v>
      </c>
      <c r="E173" s="32"/>
      <c r="F173" s="32">
        <v>20</v>
      </c>
      <c r="G173" s="18"/>
    </row>
    <row r="174" spans="1:7" x14ac:dyDescent="0.2">
      <c r="A174" s="21">
        <v>44528</v>
      </c>
      <c r="B174" s="15">
        <f>INDEX('Chart AC'!$A$3:$A$36,MATCH(C174,'Chart AC'!$B$3:$B$37,0))</f>
        <v>306</v>
      </c>
      <c r="C174" s="16" t="s">
        <v>43</v>
      </c>
      <c r="D174" s="16" t="s">
        <v>28</v>
      </c>
      <c r="E174" s="31">
        <v>50</v>
      </c>
      <c r="F174" s="31"/>
      <c r="G174" s="16"/>
    </row>
    <row r="175" spans="1:7" x14ac:dyDescent="0.2">
      <c r="A175" s="21">
        <v>44528</v>
      </c>
      <c r="B175" s="15">
        <f>INDEX('Chart AC'!$A$3:$A$36,MATCH(C175,'Chart AC'!$B$3:$B$37,0))</f>
        <v>101</v>
      </c>
      <c r="C175" s="16" t="s">
        <v>4</v>
      </c>
      <c r="D175" s="16" t="s">
        <v>30</v>
      </c>
      <c r="E175" s="31"/>
      <c r="F175" s="31">
        <v>50</v>
      </c>
      <c r="G175" s="16"/>
    </row>
    <row r="176" spans="1:7" x14ac:dyDescent="0.2">
      <c r="A176" s="20">
        <v>44530</v>
      </c>
      <c r="B176" s="17">
        <f>INDEX('Chart AC'!$A$3:$A$36,MATCH(C176,'Chart AC'!$B$3:$B$37,0))</f>
        <v>308</v>
      </c>
      <c r="C176" s="18" t="s">
        <v>8</v>
      </c>
      <c r="D176" s="18" t="s">
        <v>28</v>
      </c>
      <c r="E176" s="32">
        <v>2244</v>
      </c>
      <c r="F176" s="32"/>
      <c r="G176" s="18"/>
    </row>
    <row r="177" spans="1:7" x14ac:dyDescent="0.2">
      <c r="A177" s="20">
        <v>44530</v>
      </c>
      <c r="B177" s="17">
        <f>INDEX('Chart AC'!$A$3:$A$36,MATCH(C177,'Chart AC'!$B$3:$B$37,0))</f>
        <v>103</v>
      </c>
      <c r="C177" s="18" t="s">
        <v>68</v>
      </c>
      <c r="D177" s="18" t="s">
        <v>30</v>
      </c>
      <c r="E177" s="32"/>
      <c r="F177" s="32">
        <v>583</v>
      </c>
      <c r="G177" s="18"/>
    </row>
    <row r="178" spans="1:7" x14ac:dyDescent="0.2">
      <c r="A178" s="20">
        <v>44530</v>
      </c>
      <c r="B178" s="17">
        <f>INDEX('Chart AC'!$A$3:$A$36,MATCH(C178,'Chart AC'!$B$3:$B$37,0))</f>
        <v>102</v>
      </c>
      <c r="C178" s="18" t="s">
        <v>67</v>
      </c>
      <c r="D178" s="18" t="s">
        <v>30</v>
      </c>
      <c r="E178" s="32"/>
      <c r="F178" s="32">
        <v>592</v>
      </c>
      <c r="G178" s="18"/>
    </row>
    <row r="179" spans="1:7" x14ac:dyDescent="0.2">
      <c r="A179" s="20">
        <v>44530</v>
      </c>
      <c r="B179" s="17">
        <f>INDEX('Chart AC'!$A$3:$A$36,MATCH(C179,'Chart AC'!$B$3:$B$37,0))</f>
        <v>101</v>
      </c>
      <c r="C179" s="18" t="s">
        <v>4</v>
      </c>
      <c r="D179" s="18" t="s">
        <v>30</v>
      </c>
      <c r="E179" s="32"/>
      <c r="F179" s="32">
        <v>1069</v>
      </c>
      <c r="G179" s="18"/>
    </row>
    <row r="180" spans="1:7" x14ac:dyDescent="0.2">
      <c r="A180" s="21">
        <v>44530</v>
      </c>
      <c r="B180" s="15">
        <f>INDEX('Chart AC'!$A$3:$A$36,MATCH(C180,'Chart AC'!$B$3:$B$37,0))</f>
        <v>313</v>
      </c>
      <c r="C180" s="16" t="s">
        <v>53</v>
      </c>
      <c r="D180" s="16" t="s">
        <v>28</v>
      </c>
      <c r="E180" s="31">
        <v>200</v>
      </c>
      <c r="F180" s="31"/>
      <c r="G180" s="16"/>
    </row>
    <row r="181" spans="1:7" x14ac:dyDescent="0.2">
      <c r="A181" s="21">
        <v>44530</v>
      </c>
      <c r="B181" s="15">
        <f>INDEX('Chart AC'!$A$3:$A$36,MATCH(C181,'Chart AC'!$B$3:$B$37,0))</f>
        <v>101</v>
      </c>
      <c r="C181" s="16" t="s">
        <v>4</v>
      </c>
      <c r="D181" s="16" t="s">
        <v>30</v>
      </c>
      <c r="E181" s="31"/>
      <c r="F181" s="31">
        <v>200</v>
      </c>
      <c r="G181" s="16"/>
    </row>
    <row r="182" spans="1:7" x14ac:dyDescent="0.2">
      <c r="A182" s="20">
        <v>44532</v>
      </c>
      <c r="B182" s="17">
        <f>INDEX('Chart AC'!$A$3:$A$36,MATCH(C182,'Chart AC'!$B$3:$B$37,0))</f>
        <v>307</v>
      </c>
      <c r="C182" s="18" t="s">
        <v>64</v>
      </c>
      <c r="D182" s="18" t="s">
        <v>28</v>
      </c>
      <c r="E182" s="32">
        <v>65</v>
      </c>
      <c r="F182" s="32"/>
      <c r="G182" s="18"/>
    </row>
    <row r="183" spans="1:7" x14ac:dyDescent="0.2">
      <c r="A183" s="20">
        <v>44532</v>
      </c>
      <c r="B183" s="17">
        <f>INDEX('Chart AC'!$A$3:$A$36,MATCH(C183,'Chart AC'!$B$3:$B$37,0))</f>
        <v>101</v>
      </c>
      <c r="C183" s="18" t="s">
        <v>4</v>
      </c>
      <c r="D183" s="18" t="s">
        <v>30</v>
      </c>
      <c r="E183" s="32"/>
      <c r="F183" s="32">
        <v>65</v>
      </c>
      <c r="G183" s="18"/>
    </row>
    <row r="184" spans="1:7" x14ac:dyDescent="0.2">
      <c r="A184" s="21">
        <v>44532</v>
      </c>
      <c r="B184" s="15">
        <f>INDEX('Chart AC'!$A$3:$A$36,MATCH(C184,'Chart AC'!$B$3:$B$37,0))</f>
        <v>303</v>
      </c>
      <c r="C184" s="16" t="s">
        <v>33</v>
      </c>
      <c r="D184" s="16" t="s">
        <v>28</v>
      </c>
      <c r="E184" s="31">
        <v>1850</v>
      </c>
      <c r="F184" s="31"/>
      <c r="G184" s="16"/>
    </row>
    <row r="185" spans="1:7" x14ac:dyDescent="0.2">
      <c r="A185" s="21">
        <v>44532</v>
      </c>
      <c r="B185" s="15">
        <f>INDEX('Chart AC'!$A$3:$A$36,MATCH(C185,'Chart AC'!$B$3:$B$37,0))</f>
        <v>101</v>
      </c>
      <c r="C185" s="16" t="s">
        <v>4</v>
      </c>
      <c r="D185" s="16" t="s">
        <v>30</v>
      </c>
      <c r="E185" s="31"/>
      <c r="F185" s="31">
        <v>1850</v>
      </c>
      <c r="G185" s="16"/>
    </row>
    <row r="186" spans="1:7" x14ac:dyDescent="0.2">
      <c r="A186" s="20">
        <v>44532</v>
      </c>
      <c r="B186" s="17">
        <f>INDEX('Chart AC'!$A$3:$A$36,MATCH(C186,'Chart AC'!$B$3:$B$37,0))</f>
        <v>306</v>
      </c>
      <c r="C186" s="18" t="s">
        <v>43</v>
      </c>
      <c r="D186" s="18" t="s">
        <v>28</v>
      </c>
      <c r="E186" s="32">
        <v>120</v>
      </c>
      <c r="F186" s="32"/>
      <c r="G186" s="18"/>
    </row>
    <row r="187" spans="1:7" x14ac:dyDescent="0.2">
      <c r="A187" s="20">
        <v>44532</v>
      </c>
      <c r="B187" s="17">
        <f>INDEX('Chart AC'!$A$3:$A$36,MATCH(C187,'Chart AC'!$B$3:$B$37,0))</f>
        <v>101</v>
      </c>
      <c r="C187" s="18" t="s">
        <v>4</v>
      </c>
      <c r="D187" s="18" t="s">
        <v>30</v>
      </c>
      <c r="E187" s="32"/>
      <c r="F187" s="32">
        <v>120</v>
      </c>
      <c r="G187" s="18"/>
    </row>
    <row r="188" spans="1:7" x14ac:dyDescent="0.2">
      <c r="A188" s="21">
        <v>44532</v>
      </c>
      <c r="B188" s="15">
        <f>INDEX('Chart AC'!$A$3:$A$36,MATCH(C188,'Chart AC'!$B$3:$B$37,0))</f>
        <v>101</v>
      </c>
      <c r="C188" s="16" t="s">
        <v>4</v>
      </c>
      <c r="D188" s="16" t="s">
        <v>28</v>
      </c>
      <c r="E188" s="31">
        <v>1808</v>
      </c>
      <c r="F188" s="31"/>
      <c r="G188" s="16"/>
    </row>
    <row r="189" spans="1:7" x14ac:dyDescent="0.2">
      <c r="A189" s="21">
        <v>44532</v>
      </c>
      <c r="B189" s="15">
        <f>INDEX('Chart AC'!$A$3:$A$36,MATCH(C189,'Chart AC'!$B$3:$B$37,0))</f>
        <v>401</v>
      </c>
      <c r="C189" s="16" t="s">
        <v>9</v>
      </c>
      <c r="D189" s="16" t="s">
        <v>30</v>
      </c>
      <c r="E189" s="31"/>
      <c r="F189" s="31">
        <v>1808</v>
      </c>
      <c r="G189" s="16"/>
    </row>
    <row r="190" spans="1:7" x14ac:dyDescent="0.2">
      <c r="A190" s="20">
        <v>44536</v>
      </c>
      <c r="B190" s="17">
        <f>INDEX('Chart AC'!$A$3:$A$36,MATCH(C190,'Chart AC'!$B$3:$B$37,0))</f>
        <v>309</v>
      </c>
      <c r="C190" s="18" t="s">
        <v>110</v>
      </c>
      <c r="D190" s="18" t="s">
        <v>28</v>
      </c>
      <c r="E190" s="32">
        <v>60</v>
      </c>
      <c r="F190" s="32"/>
      <c r="G190" s="18"/>
    </row>
    <row r="191" spans="1:7" x14ac:dyDescent="0.2">
      <c r="A191" s="20">
        <v>44536</v>
      </c>
      <c r="B191" s="17">
        <f>INDEX('Chart AC'!$A$3:$A$36,MATCH(C191,'Chart AC'!$B$3:$B$37,0))</f>
        <v>101</v>
      </c>
      <c r="C191" s="18" t="s">
        <v>4</v>
      </c>
      <c r="D191" s="18" t="s">
        <v>30</v>
      </c>
      <c r="E191" s="32"/>
      <c r="F191" s="32">
        <v>60</v>
      </c>
      <c r="G191" s="18"/>
    </row>
    <row r="192" spans="1:7" x14ac:dyDescent="0.2">
      <c r="A192" s="21">
        <v>44537</v>
      </c>
      <c r="B192" s="15">
        <f>INDEX('Chart AC'!$A$3:$A$36,MATCH(C192,'Chart AC'!$B$3:$B$37,0))</f>
        <v>103</v>
      </c>
      <c r="C192" s="16" t="s">
        <v>68</v>
      </c>
      <c r="D192" s="16" t="s">
        <v>28</v>
      </c>
      <c r="E192" s="31">
        <v>3000</v>
      </c>
      <c r="F192" s="31"/>
      <c r="G192" s="16"/>
    </row>
    <row r="193" spans="1:7" x14ac:dyDescent="0.2">
      <c r="A193" s="21">
        <v>44537</v>
      </c>
      <c r="B193" s="15">
        <f>INDEX('Chart AC'!$A$3:$A$36,MATCH(C193,'Chart AC'!$B$3:$B$37,0))</f>
        <v>401</v>
      </c>
      <c r="C193" s="16" t="s">
        <v>9</v>
      </c>
      <c r="D193" s="16" t="s">
        <v>30</v>
      </c>
      <c r="E193" s="31"/>
      <c r="F193" s="31">
        <v>3000</v>
      </c>
      <c r="G193" s="16"/>
    </row>
    <row r="194" spans="1:7" x14ac:dyDescent="0.2">
      <c r="A194" s="20">
        <v>44539</v>
      </c>
      <c r="B194" s="17">
        <f>INDEX('Chart AC'!$A$3:$A$36,MATCH(C194,'Chart AC'!$B$3:$B$37,0))</f>
        <v>101</v>
      </c>
      <c r="C194" s="18" t="s">
        <v>4</v>
      </c>
      <c r="D194" s="18" t="s">
        <v>28</v>
      </c>
      <c r="E194" s="32">
        <v>280</v>
      </c>
      <c r="F194" s="32"/>
      <c r="G194" s="18"/>
    </row>
    <row r="195" spans="1:7" x14ac:dyDescent="0.2">
      <c r="A195" s="20">
        <v>44539</v>
      </c>
      <c r="B195" s="17">
        <f>INDEX('Chart AC'!$A$3:$A$36,MATCH(C195,'Chart AC'!$B$3:$B$37,0))</f>
        <v>401</v>
      </c>
      <c r="C195" s="18" t="s">
        <v>9</v>
      </c>
      <c r="D195" s="18" t="s">
        <v>30</v>
      </c>
      <c r="E195" s="32"/>
      <c r="F195" s="32">
        <v>280</v>
      </c>
      <c r="G195" s="18"/>
    </row>
    <row r="196" spans="1:7" x14ac:dyDescent="0.2">
      <c r="A196" s="21">
        <v>44544</v>
      </c>
      <c r="B196" s="15">
        <f>INDEX('Chart AC'!$A$3:$A$36,MATCH(C196,'Chart AC'!$B$3:$B$37,0))</f>
        <v>306</v>
      </c>
      <c r="C196" s="16" t="s">
        <v>43</v>
      </c>
      <c r="D196" s="16" t="s">
        <v>28</v>
      </c>
      <c r="E196" s="31">
        <v>563</v>
      </c>
      <c r="F196" s="31"/>
      <c r="G196" s="16"/>
    </row>
    <row r="197" spans="1:7" x14ac:dyDescent="0.2">
      <c r="A197" s="21">
        <v>44544</v>
      </c>
      <c r="B197" s="15">
        <f>INDEX('Chart AC'!$A$3:$A$36,MATCH(C197,'Chart AC'!$B$3:$B$37,0))</f>
        <v>101</v>
      </c>
      <c r="C197" s="16" t="s">
        <v>4</v>
      </c>
      <c r="D197" s="16" t="s">
        <v>30</v>
      </c>
      <c r="E197" s="31"/>
      <c r="F197" s="31">
        <v>563</v>
      </c>
      <c r="G197" s="16"/>
    </row>
    <row r="198" spans="1:7" x14ac:dyDescent="0.2">
      <c r="A198" s="20">
        <v>44545</v>
      </c>
      <c r="B198" s="17">
        <f>INDEX('Chart AC'!$A$3:$A$36,MATCH(C198,'Chart AC'!$B$3:$B$37,0))</f>
        <v>101</v>
      </c>
      <c r="C198" s="18" t="s">
        <v>4</v>
      </c>
      <c r="D198" s="18" t="s">
        <v>28</v>
      </c>
      <c r="E198" s="32">
        <v>192</v>
      </c>
      <c r="F198" s="32"/>
      <c r="G198" s="18"/>
    </row>
    <row r="199" spans="1:7" x14ac:dyDescent="0.2">
      <c r="A199" s="20">
        <v>44545</v>
      </c>
      <c r="B199" s="17">
        <f>INDEX('Chart AC'!$A$3:$A$36,MATCH(C199,'Chart AC'!$B$3:$B$37,0))</f>
        <v>401</v>
      </c>
      <c r="C199" s="18" t="s">
        <v>9</v>
      </c>
      <c r="D199" s="18" t="s">
        <v>30</v>
      </c>
      <c r="E199" s="32"/>
      <c r="F199" s="32">
        <v>192</v>
      </c>
      <c r="G199" s="18"/>
    </row>
    <row r="200" spans="1:7" x14ac:dyDescent="0.2">
      <c r="A200" s="21">
        <v>44547</v>
      </c>
      <c r="B200" s="15">
        <f>INDEX('Chart AC'!$A$3:$A$36,MATCH(C200,'Chart AC'!$B$3:$B$37,0))</f>
        <v>303</v>
      </c>
      <c r="C200" s="16" t="s">
        <v>33</v>
      </c>
      <c r="D200" s="16" t="s">
        <v>28</v>
      </c>
      <c r="E200" s="31">
        <v>1360</v>
      </c>
      <c r="F200" s="31"/>
      <c r="G200" s="16" t="s">
        <v>75</v>
      </c>
    </row>
    <row r="201" spans="1:7" x14ac:dyDescent="0.2">
      <c r="A201" s="21">
        <v>44547</v>
      </c>
      <c r="B201" s="15">
        <f>INDEX('Chart AC'!$A$3:$A$36,MATCH(C201,'Chart AC'!$B$3:$B$37,0))</f>
        <v>101</v>
      </c>
      <c r="C201" s="16" t="s">
        <v>4</v>
      </c>
      <c r="D201" s="16" t="s">
        <v>30</v>
      </c>
      <c r="E201" s="31"/>
      <c r="F201" s="31">
        <v>1360</v>
      </c>
      <c r="G201" s="16"/>
    </row>
    <row r="202" spans="1:7" x14ac:dyDescent="0.2">
      <c r="A202" s="20">
        <v>44547</v>
      </c>
      <c r="B202" s="17">
        <f>INDEX('Chart AC'!$A$3:$A$36,MATCH(C202,'Chart AC'!$B$3:$B$37,0))</f>
        <v>307</v>
      </c>
      <c r="C202" s="18" t="s">
        <v>64</v>
      </c>
      <c r="D202" s="18" t="s">
        <v>28</v>
      </c>
      <c r="E202" s="32">
        <v>70</v>
      </c>
      <c r="F202" s="32"/>
      <c r="G202" s="18"/>
    </row>
    <row r="203" spans="1:7" x14ac:dyDescent="0.2">
      <c r="A203" s="20">
        <v>44547</v>
      </c>
      <c r="B203" s="17">
        <f>INDEX('Chart AC'!$A$3:$A$36,MATCH(C203,'Chart AC'!$B$3:$B$37,0))</f>
        <v>101</v>
      </c>
      <c r="C203" s="18" t="s">
        <v>4</v>
      </c>
      <c r="D203" s="18" t="s">
        <v>30</v>
      </c>
      <c r="E203" s="32"/>
      <c r="F203" s="32">
        <v>70</v>
      </c>
      <c r="G203" s="18"/>
    </row>
    <row r="204" spans="1:7" x14ac:dyDescent="0.2">
      <c r="A204" s="21">
        <v>44549</v>
      </c>
      <c r="B204" s="15">
        <f>INDEX('Chart AC'!$A$3:$A$36,MATCH(C204,'Chart AC'!$B$3:$B$37,0))</f>
        <v>102</v>
      </c>
      <c r="C204" s="16" t="s">
        <v>67</v>
      </c>
      <c r="D204" s="16" t="s">
        <v>28</v>
      </c>
      <c r="E204" s="31">
        <v>1000</v>
      </c>
      <c r="F204" s="31"/>
      <c r="G204" s="16"/>
    </row>
    <row r="205" spans="1:7" x14ac:dyDescent="0.2">
      <c r="A205" s="21">
        <v>44549</v>
      </c>
      <c r="B205" s="15">
        <f>INDEX('Chart AC'!$A$3:$A$36,MATCH(C205,'Chart AC'!$B$3:$B$37,0))</f>
        <v>401</v>
      </c>
      <c r="C205" s="16" t="s">
        <v>9</v>
      </c>
      <c r="D205" s="16" t="s">
        <v>30</v>
      </c>
      <c r="E205" s="31"/>
      <c r="F205" s="31">
        <v>1000</v>
      </c>
      <c r="G205" s="16"/>
    </row>
    <row r="206" spans="1:7" x14ac:dyDescent="0.2">
      <c r="A206" s="20">
        <v>44556</v>
      </c>
      <c r="B206" s="17">
        <f>INDEX('Chart AC'!$A$3:$A$36,MATCH(C206,'Chart AC'!$B$3:$B$37,0))</f>
        <v>101</v>
      </c>
      <c r="C206" s="18" t="s">
        <v>4</v>
      </c>
      <c r="D206" s="18" t="s">
        <v>28</v>
      </c>
      <c r="E206" s="32">
        <v>800</v>
      </c>
      <c r="F206" s="32"/>
      <c r="G206" s="18"/>
    </row>
    <row r="207" spans="1:7" x14ac:dyDescent="0.2">
      <c r="A207" s="20">
        <v>44556</v>
      </c>
      <c r="B207" s="17">
        <f>INDEX('Chart AC'!$A$3:$A$36,MATCH(C207,'Chart AC'!$B$3:$B$37,0))</f>
        <v>401</v>
      </c>
      <c r="C207" s="18" t="s">
        <v>9</v>
      </c>
      <c r="D207" s="18" t="s">
        <v>30</v>
      </c>
      <c r="E207" s="32"/>
      <c r="F207" s="32">
        <v>800</v>
      </c>
      <c r="G207" s="18"/>
    </row>
    <row r="208" spans="1:7" x14ac:dyDescent="0.2">
      <c r="A208" s="21">
        <v>44560</v>
      </c>
      <c r="B208" s="15">
        <f>INDEX('Chart AC'!$A$3:$A$36,MATCH(C208,'Chart AC'!$B$3:$B$37,0))</f>
        <v>102</v>
      </c>
      <c r="C208" s="16" t="s">
        <v>67</v>
      </c>
      <c r="D208" s="16" t="s">
        <v>28</v>
      </c>
      <c r="E208" s="31">
        <v>200</v>
      </c>
      <c r="F208" s="31"/>
      <c r="G208" s="16"/>
    </row>
    <row r="209" spans="1:7" x14ac:dyDescent="0.2">
      <c r="A209" s="21">
        <v>44560</v>
      </c>
      <c r="B209" s="15">
        <f>INDEX('Chart AC'!$A$3:$A$36,MATCH(C209,'Chart AC'!$B$3:$B$37,0))</f>
        <v>401</v>
      </c>
      <c r="C209" s="16" t="s">
        <v>9</v>
      </c>
      <c r="D209" s="16" t="s">
        <v>30</v>
      </c>
      <c r="E209" s="31"/>
      <c r="F209" s="31">
        <v>200</v>
      </c>
      <c r="G209" s="16"/>
    </row>
    <row r="210" spans="1:7" x14ac:dyDescent="0.2">
      <c r="A210" s="20">
        <v>44561</v>
      </c>
      <c r="B210" s="17">
        <f>INDEX('Chart AC'!$A$3:$A$36,MATCH(C210,'Chart AC'!$B$3:$B$37,0))</f>
        <v>103</v>
      </c>
      <c r="C210" s="18" t="s">
        <v>68</v>
      </c>
      <c r="D210" s="18" t="s">
        <v>28</v>
      </c>
      <c r="E210" s="32">
        <v>1500</v>
      </c>
      <c r="F210" s="32"/>
      <c r="G210" s="18"/>
    </row>
    <row r="211" spans="1:7" x14ac:dyDescent="0.2">
      <c r="A211" s="20">
        <v>44561</v>
      </c>
      <c r="B211" s="17">
        <f>INDEX('Chart AC'!$A$3:$A$36,MATCH(C211,'Chart AC'!$B$3:$B$37,0))</f>
        <v>101</v>
      </c>
      <c r="C211" s="18" t="s">
        <v>4</v>
      </c>
      <c r="D211" s="18" t="s">
        <v>28</v>
      </c>
      <c r="E211" s="32">
        <v>1400</v>
      </c>
      <c r="F211" s="32"/>
      <c r="G211" s="18"/>
    </row>
    <row r="212" spans="1:7" x14ac:dyDescent="0.2">
      <c r="A212" s="20">
        <v>44561</v>
      </c>
      <c r="B212" s="17">
        <f>INDEX('Chart AC'!$A$3:$A$36,MATCH(C212,'Chart AC'!$B$3:$B$37,0))</f>
        <v>401</v>
      </c>
      <c r="C212" s="18" t="s">
        <v>9</v>
      </c>
      <c r="D212" s="18" t="s">
        <v>30</v>
      </c>
      <c r="E212" s="32"/>
      <c r="F212" s="32">
        <v>2900</v>
      </c>
      <c r="G212" s="18"/>
    </row>
    <row r="213" spans="1:7" x14ac:dyDescent="0.2">
      <c r="A213" s="21">
        <v>44561</v>
      </c>
      <c r="B213" s="15">
        <f>INDEX('Chart AC'!$A$3:$A$36,MATCH(C213,'Chart AC'!$B$3:$B$37,0))</f>
        <v>306</v>
      </c>
      <c r="C213" s="16" t="s">
        <v>43</v>
      </c>
      <c r="D213" s="16" t="s">
        <v>28</v>
      </c>
      <c r="E213" s="31">
        <v>265</v>
      </c>
      <c r="F213" s="31"/>
      <c r="G213" s="16"/>
    </row>
    <row r="214" spans="1:7" x14ac:dyDescent="0.2">
      <c r="A214" s="21">
        <v>44561</v>
      </c>
      <c r="B214" s="15">
        <f>INDEX('Chart AC'!$A$3:$A$36,MATCH(C214,'Chart AC'!$B$3:$B$37,0))</f>
        <v>101</v>
      </c>
      <c r="C214" s="16" t="s">
        <v>4</v>
      </c>
      <c r="D214" s="16" t="s">
        <v>30</v>
      </c>
      <c r="E214" s="31"/>
      <c r="F214" s="31">
        <v>265</v>
      </c>
      <c r="G214" s="16"/>
    </row>
    <row r="215" spans="1:7" x14ac:dyDescent="0.2">
      <c r="A215" s="20">
        <v>44561</v>
      </c>
      <c r="B215" s="17">
        <f>INDEX('Chart AC'!$A$3:$A$36,MATCH(C215,'Chart AC'!$B$3:$B$37,0))</f>
        <v>302</v>
      </c>
      <c r="C215" s="18" t="s">
        <v>34</v>
      </c>
      <c r="D215" s="18" t="s">
        <v>28</v>
      </c>
      <c r="E215" s="32">
        <v>750</v>
      </c>
      <c r="F215" s="32"/>
      <c r="G215" s="18"/>
    </row>
    <row r="216" spans="1:7" x14ac:dyDescent="0.2">
      <c r="A216" s="20">
        <v>44561</v>
      </c>
      <c r="B216" s="17">
        <f>INDEX('Chart AC'!$A$3:$A$36,MATCH(C216,'Chart AC'!$B$3:$B$37,0))</f>
        <v>101</v>
      </c>
      <c r="C216" s="18" t="s">
        <v>4</v>
      </c>
      <c r="D216" s="18" t="s">
        <v>30</v>
      </c>
      <c r="E216" s="32"/>
      <c r="F216" s="32">
        <v>750</v>
      </c>
      <c r="G216" s="18"/>
    </row>
    <row r="217" spans="1:7" x14ac:dyDescent="0.2">
      <c r="A217" s="21">
        <v>44561</v>
      </c>
      <c r="B217" s="15">
        <f>INDEX('Chart AC'!$A$3:$A$36,MATCH(C217,'Chart AC'!$B$3:$B$37,0))</f>
        <v>101</v>
      </c>
      <c r="C217" s="16" t="s">
        <v>4</v>
      </c>
      <c r="D217" s="16" t="s">
        <v>28</v>
      </c>
      <c r="E217" s="31">
        <v>3925</v>
      </c>
      <c r="F217" s="31"/>
      <c r="G217" s="16"/>
    </row>
    <row r="218" spans="1:7" x14ac:dyDescent="0.2">
      <c r="A218" s="21">
        <v>44561</v>
      </c>
      <c r="B218" s="15">
        <f>INDEX('Chart AC'!$A$3:$A$36,MATCH(C218,'Chart AC'!$B$3:$B$37,0))</f>
        <v>314</v>
      </c>
      <c r="C218" s="16" t="s">
        <v>76</v>
      </c>
      <c r="D218" s="16" t="s">
        <v>28</v>
      </c>
      <c r="E218" s="31">
        <v>75</v>
      </c>
      <c r="F218" s="31"/>
      <c r="G218" s="16"/>
    </row>
    <row r="219" spans="1:7" x14ac:dyDescent="0.2">
      <c r="A219" s="21">
        <v>44561</v>
      </c>
      <c r="B219" s="15">
        <f>INDEX('Chart AC'!$A$3:$A$36,MATCH(C219,'Chart AC'!$B$3:$B$37,0))</f>
        <v>103</v>
      </c>
      <c r="C219" s="16" t="s">
        <v>68</v>
      </c>
      <c r="D219" s="16" t="s">
        <v>30</v>
      </c>
      <c r="E219" s="31"/>
      <c r="F219" s="31">
        <v>4000</v>
      </c>
      <c r="G219" s="16"/>
    </row>
    <row r="220" spans="1:7" x14ac:dyDescent="0.2">
      <c r="A220" s="20">
        <v>44561</v>
      </c>
      <c r="B220" s="17">
        <f>INDEX('Chart AC'!$A$3:$A$36,MATCH(C220,'Chart AC'!$B$3:$B$37,0))</f>
        <v>313</v>
      </c>
      <c r="C220" s="18" t="s">
        <v>53</v>
      </c>
      <c r="D220" s="18" t="s">
        <v>28</v>
      </c>
      <c r="E220" s="32">
        <v>200</v>
      </c>
      <c r="F220" s="32"/>
      <c r="G220" s="18"/>
    </row>
    <row r="221" spans="1:7" x14ac:dyDescent="0.2">
      <c r="A221" s="20">
        <v>44561</v>
      </c>
      <c r="B221" s="17">
        <f>INDEX('Chart AC'!$A$3:$A$36,MATCH(C221,'Chart AC'!$B$3:$B$37,0))</f>
        <v>101</v>
      </c>
      <c r="C221" s="18" t="s">
        <v>4</v>
      </c>
      <c r="D221" s="18" t="s">
        <v>30</v>
      </c>
      <c r="E221" s="32"/>
      <c r="F221" s="32">
        <v>200</v>
      </c>
      <c r="G221" s="18"/>
    </row>
    <row r="222" spans="1:7" x14ac:dyDescent="0.2">
      <c r="A222" s="21">
        <v>44561</v>
      </c>
      <c r="B222" s="15">
        <f>INDEX('Chart AC'!$A$3:$A$36,MATCH(C222,'Chart AC'!$B$3:$B$37,0))</f>
        <v>308</v>
      </c>
      <c r="C222" s="16" t="s">
        <v>8</v>
      </c>
      <c r="D222" s="16" t="s">
        <v>28</v>
      </c>
      <c r="E222" s="31">
        <v>1347</v>
      </c>
      <c r="F222" s="31"/>
      <c r="G222" s="16"/>
    </row>
    <row r="223" spans="1:7" x14ac:dyDescent="0.2">
      <c r="A223" s="21">
        <v>44561</v>
      </c>
      <c r="B223" s="15">
        <f>INDEX('Chart AC'!$A$3:$A$36,MATCH(C223,'Chart AC'!$B$3:$B$37,0))</f>
        <v>102</v>
      </c>
      <c r="C223" s="16" t="s">
        <v>67</v>
      </c>
      <c r="D223" s="16" t="s">
        <v>30</v>
      </c>
      <c r="E223" s="31"/>
      <c r="F223" s="31">
        <v>445</v>
      </c>
      <c r="G223" s="16"/>
    </row>
    <row r="224" spans="1:7" x14ac:dyDescent="0.2">
      <c r="A224" s="21">
        <v>44561</v>
      </c>
      <c r="B224" s="15">
        <f>INDEX('Chart AC'!$A$3:$A$36,MATCH(C224,'Chart AC'!$B$3:$B$37,0))</f>
        <v>103</v>
      </c>
      <c r="C224" s="16" t="s">
        <v>68</v>
      </c>
      <c r="D224" s="16" t="s">
        <v>30</v>
      </c>
      <c r="E224" s="31"/>
      <c r="F224" s="31">
        <v>500</v>
      </c>
      <c r="G224" s="16"/>
    </row>
    <row r="225" spans="1:7" x14ac:dyDescent="0.2">
      <c r="A225" s="21">
        <v>44561</v>
      </c>
      <c r="B225" s="15">
        <f>INDEX('Chart AC'!$A$3:$A$36,MATCH(C225,'Chart AC'!$B$3:$B$37,0))</f>
        <v>101</v>
      </c>
      <c r="C225" s="16" t="s">
        <v>4</v>
      </c>
      <c r="D225" s="16" t="s">
        <v>30</v>
      </c>
      <c r="E225" s="31"/>
      <c r="F225" s="31">
        <v>402</v>
      </c>
      <c r="G225" s="16"/>
    </row>
    <row r="226" spans="1:7" x14ac:dyDescent="0.2">
      <c r="A226" s="20">
        <v>44561</v>
      </c>
      <c r="B226" s="17">
        <f>INDEX('Chart AC'!$A$3:$A$36,MATCH(C226,'Chart AC'!$B$3:$B$37,0))</f>
        <v>101</v>
      </c>
      <c r="C226" s="18" t="s">
        <v>4</v>
      </c>
      <c r="D226" s="18" t="s">
        <v>28</v>
      </c>
      <c r="E226" s="32">
        <v>13500</v>
      </c>
      <c r="F226" s="32"/>
      <c r="G226" s="18"/>
    </row>
    <row r="227" spans="1:7" x14ac:dyDescent="0.2">
      <c r="A227" s="20">
        <v>44561</v>
      </c>
      <c r="B227" s="17">
        <f>INDEX('Chart AC'!$A$3:$A$36,MATCH(C227,'Chart AC'!$B$3:$B$37,0))</f>
        <v>200</v>
      </c>
      <c r="C227" s="18" t="s">
        <v>5</v>
      </c>
      <c r="D227" s="18" t="s">
        <v>30</v>
      </c>
      <c r="E227" s="32"/>
      <c r="F227" s="32">
        <v>13500</v>
      </c>
      <c r="G227" s="18"/>
    </row>
    <row r="228" spans="1:7" x14ac:dyDescent="0.2">
      <c r="A228" s="21"/>
      <c r="B228" s="15"/>
      <c r="C228" s="16" t="s">
        <v>94</v>
      </c>
      <c r="D228" s="16"/>
      <c r="E228" s="31">
        <v>23836</v>
      </c>
      <c r="F228" s="31"/>
      <c r="G228" s="16"/>
    </row>
    <row r="229" spans="1:7" x14ac:dyDescent="0.2">
      <c r="A229" s="21"/>
      <c r="B229" s="15"/>
      <c r="C229" s="16" t="s">
        <v>95</v>
      </c>
      <c r="D229" s="16"/>
      <c r="E229" s="31"/>
      <c r="F229" s="31">
        <v>23836</v>
      </c>
      <c r="G229" s="16"/>
    </row>
    <row r="230" spans="1:7" x14ac:dyDescent="0.2">
      <c r="A230" s="20"/>
      <c r="B230" s="17"/>
      <c r="C230" s="18" t="s">
        <v>95</v>
      </c>
      <c r="D230" s="18"/>
      <c r="E230" s="32"/>
      <c r="F230" s="32"/>
      <c r="G230" s="18"/>
    </row>
    <row r="231" spans="1:7" x14ac:dyDescent="0.2">
      <c r="A231" s="20"/>
      <c r="B231" s="17"/>
      <c r="C231" s="18" t="s">
        <v>96</v>
      </c>
      <c r="D231" s="18"/>
      <c r="E231" s="32"/>
      <c r="F231" s="32"/>
      <c r="G231" s="18" t="s">
        <v>97</v>
      </c>
    </row>
    <row r="232" spans="1:7" x14ac:dyDescent="0.2">
      <c r="C232" s="1" t="s">
        <v>95</v>
      </c>
    </row>
    <row r="233" spans="1:7" x14ac:dyDescent="0.2">
      <c r="C233" s="1" t="s">
        <v>98</v>
      </c>
    </row>
  </sheetData>
  <autoFilter ref="A2:G231" xr:uid="{00000000-0009-0000-0000-000001000000}"/>
  <phoneticPr fontId="7"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84"/>
  <sheetViews>
    <sheetView showGridLines="0" workbookViewId="0">
      <selection activeCell="F31" sqref="F31"/>
    </sheetView>
  </sheetViews>
  <sheetFormatPr defaultRowHeight="12.75" x14ac:dyDescent="0.2"/>
  <cols>
    <col min="1" max="1" width="11.42578125" style="1" bestFit="1" customWidth="1"/>
    <col min="2" max="2" width="28.28515625" style="1" customWidth="1"/>
    <col min="3" max="3" width="11.28515625" style="1" customWidth="1"/>
    <col min="4" max="4" width="8.42578125" style="1" bestFit="1" customWidth="1"/>
    <col min="5" max="6" width="11.7109375" style="2" customWidth="1"/>
    <col min="7" max="7" width="10.140625" style="2" bestFit="1" customWidth="1"/>
    <col min="8" max="16384" width="9.140625" style="1"/>
  </cols>
  <sheetData>
    <row r="1" spans="1:7" ht="22.5" x14ac:dyDescent="0.3">
      <c r="B1" s="25" t="s">
        <v>74</v>
      </c>
    </row>
    <row r="3" spans="1:7" x14ac:dyDescent="0.2">
      <c r="A3" s="33" t="s">
        <v>66</v>
      </c>
      <c r="B3" s="33" t="s">
        <v>72</v>
      </c>
      <c r="C3" s="33" t="s">
        <v>65</v>
      </c>
      <c r="D3" s="33" t="s">
        <v>0</v>
      </c>
      <c r="E3" s="34" t="s">
        <v>69</v>
      </c>
      <c r="F3" s="34" t="s">
        <v>70</v>
      </c>
      <c r="G3" s="35" t="s">
        <v>71</v>
      </c>
    </row>
    <row r="4" spans="1:7" x14ac:dyDescent="0.2">
      <c r="A4" s="1">
        <v>101</v>
      </c>
      <c r="B4" s="1" t="s">
        <v>4</v>
      </c>
      <c r="E4" s="26">
        <v>34268</v>
      </c>
      <c r="F4" s="26">
        <v>28988</v>
      </c>
      <c r="G4" s="26">
        <v>5280</v>
      </c>
    </row>
    <row r="5" spans="1:7" x14ac:dyDescent="0.2">
      <c r="A5" s="1">
        <v>102</v>
      </c>
      <c r="B5" s="1" t="s">
        <v>67</v>
      </c>
      <c r="E5" s="26">
        <v>6466</v>
      </c>
      <c r="F5" s="26">
        <v>2587</v>
      </c>
      <c r="G5" s="26">
        <v>3879</v>
      </c>
    </row>
    <row r="6" spans="1:7" x14ac:dyDescent="0.2">
      <c r="A6" s="1">
        <v>200</v>
      </c>
      <c r="B6" s="1" t="s">
        <v>5</v>
      </c>
      <c r="E6" s="26"/>
      <c r="F6" s="26">
        <v>17687</v>
      </c>
      <c r="G6" s="26">
        <v>-17687</v>
      </c>
    </row>
    <row r="7" spans="1:7" x14ac:dyDescent="0.2">
      <c r="A7" s="1">
        <v>301</v>
      </c>
      <c r="B7" s="1" t="s">
        <v>111</v>
      </c>
      <c r="E7" s="26">
        <v>790</v>
      </c>
      <c r="F7" s="26"/>
      <c r="G7" s="26">
        <v>790</v>
      </c>
    </row>
    <row r="8" spans="1:7" x14ac:dyDescent="0.2">
      <c r="A8" s="1">
        <v>303</v>
      </c>
      <c r="B8" s="1" t="s">
        <v>33</v>
      </c>
      <c r="E8" s="26">
        <v>6890</v>
      </c>
      <c r="F8" s="26"/>
      <c r="G8" s="26">
        <v>6890</v>
      </c>
    </row>
    <row r="9" spans="1:7" x14ac:dyDescent="0.2">
      <c r="A9" s="1">
        <v>304</v>
      </c>
      <c r="B9" s="1" t="s">
        <v>24</v>
      </c>
      <c r="E9" s="26">
        <v>50</v>
      </c>
      <c r="F9" s="26"/>
      <c r="G9" s="26">
        <v>50</v>
      </c>
    </row>
    <row r="10" spans="1:7" x14ac:dyDescent="0.2">
      <c r="A10" s="1">
        <v>306</v>
      </c>
      <c r="B10" s="1" t="s">
        <v>43</v>
      </c>
      <c r="E10" s="26">
        <v>4850</v>
      </c>
      <c r="F10" s="26">
        <v>0</v>
      </c>
      <c r="G10" s="26">
        <v>4850</v>
      </c>
    </row>
    <row r="11" spans="1:7" x14ac:dyDescent="0.2">
      <c r="A11" s="1">
        <v>307</v>
      </c>
      <c r="B11" s="1" t="s">
        <v>64</v>
      </c>
      <c r="E11" s="26">
        <v>562</v>
      </c>
      <c r="F11" s="26"/>
      <c r="G11" s="26">
        <v>562</v>
      </c>
    </row>
    <row r="12" spans="1:7" x14ac:dyDescent="0.2">
      <c r="A12" s="1">
        <v>312</v>
      </c>
      <c r="B12" s="1" t="s">
        <v>57</v>
      </c>
      <c r="E12" s="26">
        <v>6788</v>
      </c>
      <c r="F12" s="26"/>
      <c r="G12" s="26">
        <v>6788</v>
      </c>
    </row>
    <row r="13" spans="1:7" x14ac:dyDescent="0.2">
      <c r="A13" s="1">
        <v>401</v>
      </c>
      <c r="B13" s="1" t="s">
        <v>9</v>
      </c>
      <c r="E13" s="26"/>
      <c r="F13" s="26">
        <v>24626</v>
      </c>
      <c r="G13" s="26">
        <v>-24626</v>
      </c>
    </row>
    <row r="14" spans="1:7" x14ac:dyDescent="0.2">
      <c r="A14" s="1">
        <v>103</v>
      </c>
      <c r="B14" s="1" t="s">
        <v>68</v>
      </c>
      <c r="E14" s="26">
        <v>5750</v>
      </c>
      <c r="F14" s="26">
        <v>5083</v>
      </c>
      <c r="G14" s="26">
        <v>667</v>
      </c>
    </row>
    <row r="15" spans="1:7" x14ac:dyDescent="0.2">
      <c r="A15" s="1">
        <v>314</v>
      </c>
      <c r="B15" s="1" t="s">
        <v>76</v>
      </c>
      <c r="E15" s="26">
        <v>75</v>
      </c>
      <c r="F15" s="26"/>
      <c r="G15" s="26">
        <v>75</v>
      </c>
    </row>
    <row r="16" spans="1:7" x14ac:dyDescent="0.2">
      <c r="A16" s="1">
        <v>313</v>
      </c>
      <c r="B16" s="1" t="s">
        <v>53</v>
      </c>
      <c r="E16" s="26">
        <v>400</v>
      </c>
      <c r="F16" s="26"/>
      <c r="G16" s="26">
        <v>400</v>
      </c>
    </row>
    <row r="17" spans="1:7" x14ac:dyDescent="0.2">
      <c r="A17" s="1">
        <v>108</v>
      </c>
      <c r="B17" s="1" t="s">
        <v>6</v>
      </c>
      <c r="E17" s="26">
        <v>1500</v>
      </c>
      <c r="F17" s="26">
        <v>150</v>
      </c>
      <c r="G17" s="26">
        <v>1350</v>
      </c>
    </row>
    <row r="18" spans="1:7" x14ac:dyDescent="0.2">
      <c r="A18" s="1">
        <v>109</v>
      </c>
      <c r="B18" s="1" t="s">
        <v>50</v>
      </c>
      <c r="E18" s="26">
        <v>614</v>
      </c>
      <c r="F18" s="26"/>
      <c r="G18" s="26">
        <v>614</v>
      </c>
    </row>
    <row r="19" spans="1:7" x14ac:dyDescent="0.2">
      <c r="A19" s="1">
        <v>302</v>
      </c>
      <c r="B19" s="1" t="s">
        <v>34</v>
      </c>
      <c r="E19" s="26">
        <v>2050</v>
      </c>
      <c r="F19" s="26"/>
      <c r="G19" s="26">
        <v>2050</v>
      </c>
    </row>
    <row r="20" spans="1:7" x14ac:dyDescent="0.2">
      <c r="A20" s="1">
        <v>308</v>
      </c>
      <c r="B20" s="1" t="s">
        <v>8</v>
      </c>
      <c r="E20" s="26">
        <v>4853</v>
      </c>
      <c r="F20" s="26">
        <v>0</v>
      </c>
      <c r="G20" s="26">
        <v>4853</v>
      </c>
    </row>
    <row r="21" spans="1:7" x14ac:dyDescent="0.2">
      <c r="A21" s="1">
        <v>309</v>
      </c>
      <c r="B21" s="1" t="s">
        <v>110</v>
      </c>
      <c r="E21" s="26">
        <v>750</v>
      </c>
      <c r="F21" s="26"/>
      <c r="G21" s="26">
        <v>750</v>
      </c>
    </row>
    <row r="22" spans="1:7" x14ac:dyDescent="0.2">
      <c r="A22" s="1">
        <v>319</v>
      </c>
      <c r="B22" s="1" t="s">
        <v>36</v>
      </c>
      <c r="E22" s="26">
        <v>2465</v>
      </c>
      <c r="F22" s="26"/>
      <c r="G22" s="26">
        <v>2465</v>
      </c>
    </row>
    <row r="23" spans="1:7" x14ac:dyDescent="0.2">
      <c r="A23" s="1" t="s">
        <v>92</v>
      </c>
      <c r="E23" s="26">
        <v>23836</v>
      </c>
      <c r="F23" s="26">
        <v>23836</v>
      </c>
      <c r="G23" s="26">
        <v>0</v>
      </c>
    </row>
    <row r="24" spans="1:7" x14ac:dyDescent="0.2">
      <c r="A24" s="1" t="s">
        <v>63</v>
      </c>
      <c r="E24" s="26">
        <v>102957</v>
      </c>
      <c r="F24" s="26">
        <v>102957</v>
      </c>
      <c r="G24" s="26">
        <v>0</v>
      </c>
    </row>
    <row r="25" spans="1:7" ht="15" x14ac:dyDescent="0.25">
      <c r="A25"/>
      <c r="B25"/>
      <c r="C25"/>
      <c r="D25"/>
      <c r="E25"/>
      <c r="F25"/>
      <c r="G25"/>
    </row>
    <row r="26" spans="1:7" ht="15" x14ac:dyDescent="0.25">
      <c r="A26"/>
      <c r="B26"/>
      <c r="C26"/>
      <c r="D26"/>
      <c r="E26"/>
      <c r="F26"/>
      <c r="G26"/>
    </row>
    <row r="27" spans="1:7" ht="15" x14ac:dyDescent="0.25">
      <c r="A27"/>
      <c r="B27"/>
      <c r="C27"/>
      <c r="D27"/>
      <c r="E27"/>
      <c r="F27"/>
      <c r="G27"/>
    </row>
    <row r="28" spans="1:7" ht="15" x14ac:dyDescent="0.25">
      <c r="A28"/>
      <c r="B28"/>
      <c r="C28"/>
      <c r="D28"/>
      <c r="E28"/>
      <c r="F28"/>
      <c r="G28"/>
    </row>
    <row r="29" spans="1:7" ht="15" x14ac:dyDescent="0.25">
      <c r="A29"/>
      <c r="B29"/>
      <c r="C29"/>
      <c r="D29"/>
      <c r="E29"/>
      <c r="F29"/>
      <c r="G29"/>
    </row>
    <row r="30" spans="1:7" ht="15" x14ac:dyDescent="0.25">
      <c r="A30"/>
      <c r="B30"/>
      <c r="C30"/>
      <c r="D30"/>
      <c r="E30"/>
      <c r="F30"/>
      <c r="G30"/>
    </row>
    <row r="31" spans="1:7" ht="15" x14ac:dyDescent="0.25">
      <c r="A31"/>
      <c r="B31"/>
      <c r="C31"/>
      <c r="D31"/>
      <c r="E31"/>
      <c r="F31"/>
      <c r="G31"/>
    </row>
    <row r="32" spans="1:7" ht="15" x14ac:dyDescent="0.25">
      <c r="A32"/>
      <c r="B32"/>
      <c r="C32"/>
      <c r="D32"/>
      <c r="E32"/>
      <c r="F32"/>
      <c r="G32"/>
    </row>
    <row r="33" spans="1:7" ht="15" x14ac:dyDescent="0.25">
      <c r="A33"/>
      <c r="B33"/>
      <c r="C33"/>
      <c r="D33"/>
      <c r="E33"/>
      <c r="F33"/>
      <c r="G33"/>
    </row>
    <row r="34" spans="1:7" ht="15" x14ac:dyDescent="0.25">
      <c r="A34"/>
      <c r="B34"/>
      <c r="C34"/>
      <c r="D34"/>
      <c r="E34"/>
      <c r="F34"/>
      <c r="G34"/>
    </row>
    <row r="35" spans="1:7" ht="15" x14ac:dyDescent="0.25">
      <c r="A35"/>
      <c r="B35"/>
      <c r="C35"/>
      <c r="D35"/>
      <c r="E35"/>
      <c r="F35"/>
      <c r="G35"/>
    </row>
    <row r="36" spans="1:7" ht="15" x14ac:dyDescent="0.25">
      <c r="A36"/>
      <c r="B36"/>
      <c r="C36"/>
      <c r="D36"/>
      <c r="E36"/>
      <c r="F36"/>
      <c r="G36"/>
    </row>
    <row r="37" spans="1:7" ht="15" x14ac:dyDescent="0.25">
      <c r="A37"/>
      <c r="B37"/>
      <c r="C37"/>
      <c r="D37"/>
      <c r="E37"/>
      <c r="F37"/>
      <c r="G37"/>
    </row>
    <row r="38" spans="1:7" ht="15" x14ac:dyDescent="0.25">
      <c r="A38"/>
      <c r="B38"/>
      <c r="C38"/>
      <c r="D38"/>
      <c r="E38"/>
      <c r="F38"/>
      <c r="G38"/>
    </row>
    <row r="39" spans="1:7" ht="15" x14ac:dyDescent="0.25">
      <c r="A39"/>
      <c r="B39"/>
      <c r="C39"/>
      <c r="D39"/>
      <c r="E39"/>
      <c r="F39"/>
      <c r="G39"/>
    </row>
    <row r="40" spans="1:7" ht="15" x14ac:dyDescent="0.25">
      <c r="A40"/>
      <c r="B40"/>
      <c r="C40"/>
      <c r="D40"/>
      <c r="E40"/>
      <c r="F40"/>
      <c r="G40"/>
    </row>
    <row r="41" spans="1:7" ht="15" x14ac:dyDescent="0.25">
      <c r="A41"/>
      <c r="B41"/>
      <c r="C41"/>
      <c r="D41"/>
      <c r="E41"/>
      <c r="F41"/>
      <c r="G41"/>
    </row>
    <row r="42" spans="1:7" ht="15" x14ac:dyDescent="0.25">
      <c r="A42"/>
      <c r="B42"/>
      <c r="C42"/>
      <c r="D42"/>
      <c r="E42"/>
      <c r="F42"/>
      <c r="G42"/>
    </row>
    <row r="43" spans="1:7" x14ac:dyDescent="0.2">
      <c r="E43" s="1"/>
      <c r="F43" s="1"/>
      <c r="G43" s="1"/>
    </row>
    <row r="44" spans="1:7" x14ac:dyDescent="0.2">
      <c r="E44" s="1"/>
      <c r="F44" s="1"/>
      <c r="G44" s="1"/>
    </row>
    <row r="45" spans="1:7" x14ac:dyDescent="0.2">
      <c r="E45" s="1"/>
      <c r="F45" s="1"/>
      <c r="G45" s="1"/>
    </row>
    <row r="46" spans="1:7" x14ac:dyDescent="0.2">
      <c r="E46" s="1"/>
      <c r="F46" s="1"/>
      <c r="G46" s="1"/>
    </row>
    <row r="47" spans="1:7" x14ac:dyDescent="0.2">
      <c r="E47" s="1"/>
      <c r="F47" s="1"/>
      <c r="G47" s="1"/>
    </row>
    <row r="48" spans="1:7" x14ac:dyDescent="0.2">
      <c r="E48" s="1"/>
      <c r="F48" s="1"/>
      <c r="G48" s="1"/>
    </row>
    <row r="49" s="1" customFormat="1" x14ac:dyDescent="0.2"/>
    <row r="50" s="1" customFormat="1" x14ac:dyDescent="0.2"/>
    <row r="51" s="1" customFormat="1" x14ac:dyDescent="0.2"/>
    <row r="52" s="1" customFormat="1" x14ac:dyDescent="0.2"/>
    <row r="53" s="1" customFormat="1" x14ac:dyDescent="0.2"/>
    <row r="54" s="1" customFormat="1" x14ac:dyDescent="0.2"/>
    <row r="55" s="1" customFormat="1" x14ac:dyDescent="0.2"/>
    <row r="56" s="1" customFormat="1" x14ac:dyDescent="0.2"/>
    <row r="57" s="1" customFormat="1" x14ac:dyDescent="0.2"/>
    <row r="58" s="1" customFormat="1" x14ac:dyDescent="0.2"/>
    <row r="59" s="1" customFormat="1" x14ac:dyDescent="0.2"/>
    <row r="60" s="1" customFormat="1" x14ac:dyDescent="0.2"/>
    <row r="61" s="1" customFormat="1" x14ac:dyDescent="0.2"/>
    <row r="62" s="1" customFormat="1" x14ac:dyDescent="0.2"/>
    <row r="63" s="1" customFormat="1" x14ac:dyDescent="0.2"/>
    <row r="64" s="1" customFormat="1" x14ac:dyDescent="0.2"/>
    <row r="65" s="1" customFormat="1" x14ac:dyDescent="0.2"/>
    <row r="66" s="1" customFormat="1" x14ac:dyDescent="0.2"/>
    <row r="67" s="1" customFormat="1" x14ac:dyDescent="0.2"/>
    <row r="68" s="1" customFormat="1" x14ac:dyDescent="0.2"/>
    <row r="69" s="1" customFormat="1" x14ac:dyDescent="0.2"/>
    <row r="70" s="1" customFormat="1" x14ac:dyDescent="0.2"/>
    <row r="71" s="1" customFormat="1" x14ac:dyDescent="0.2"/>
    <row r="72" s="1" customFormat="1" x14ac:dyDescent="0.2"/>
    <row r="73" s="1" customFormat="1" x14ac:dyDescent="0.2"/>
    <row r="74" s="1" customFormat="1" x14ac:dyDescent="0.2"/>
    <row r="75" s="1" customFormat="1" x14ac:dyDescent="0.2"/>
    <row r="76" s="1" customFormat="1" x14ac:dyDescent="0.2"/>
    <row r="77" s="1" customFormat="1" x14ac:dyDescent="0.2"/>
    <row r="78" s="1" customFormat="1" x14ac:dyDescent="0.2"/>
    <row r="79" s="1" customFormat="1" x14ac:dyDescent="0.2"/>
    <row r="80" s="1" customFormat="1" x14ac:dyDescent="0.2"/>
    <row r="81" s="1" customFormat="1" x14ac:dyDescent="0.2"/>
    <row r="82" s="1" customFormat="1" x14ac:dyDescent="0.2"/>
    <row r="83" s="1" customFormat="1" x14ac:dyDescent="0.2"/>
    <row r="84" s="1" customFormat="1" x14ac:dyDescent="0.2"/>
    <row r="85" s="1" customFormat="1" x14ac:dyDescent="0.2"/>
    <row r="86" s="1" customFormat="1" x14ac:dyDescent="0.2"/>
    <row r="87" s="1" customFormat="1" x14ac:dyDescent="0.2"/>
    <row r="88" s="1" customFormat="1" x14ac:dyDescent="0.2"/>
    <row r="89" s="1" customFormat="1" x14ac:dyDescent="0.2"/>
    <row r="90" s="1" customFormat="1" x14ac:dyDescent="0.2"/>
    <row r="91" s="1" customFormat="1" x14ac:dyDescent="0.2"/>
    <row r="92" s="1" customFormat="1" x14ac:dyDescent="0.2"/>
    <row r="93" s="1" customFormat="1" x14ac:dyDescent="0.2"/>
    <row r="94" s="1" customFormat="1" x14ac:dyDescent="0.2"/>
    <row r="95" s="1" customFormat="1" x14ac:dyDescent="0.2"/>
    <row r="96" s="1" customFormat="1" x14ac:dyDescent="0.2"/>
    <row r="97" s="1" customFormat="1" x14ac:dyDescent="0.2"/>
    <row r="98" s="1" customFormat="1" x14ac:dyDescent="0.2"/>
    <row r="99" s="1" customFormat="1" x14ac:dyDescent="0.2"/>
    <row r="100" s="1" customFormat="1" x14ac:dyDescent="0.2"/>
    <row r="101" s="1" customFormat="1" x14ac:dyDescent="0.2"/>
    <row r="102" s="1" customFormat="1" x14ac:dyDescent="0.2"/>
    <row r="103" s="1" customFormat="1" x14ac:dyDescent="0.2"/>
    <row r="104" s="1" customFormat="1" x14ac:dyDescent="0.2"/>
    <row r="105" s="1" customFormat="1" x14ac:dyDescent="0.2"/>
    <row r="106" s="1" customFormat="1" x14ac:dyDescent="0.2"/>
    <row r="107" s="1" customFormat="1" x14ac:dyDescent="0.2"/>
    <row r="108" s="1" customFormat="1" x14ac:dyDescent="0.2"/>
    <row r="109" s="1" customFormat="1" x14ac:dyDescent="0.2"/>
    <row r="110" s="1" customFormat="1" x14ac:dyDescent="0.2"/>
    <row r="111" s="1" customFormat="1" x14ac:dyDescent="0.2"/>
    <row r="112" s="1" customFormat="1" x14ac:dyDescent="0.2"/>
    <row r="113" s="1" customFormat="1" x14ac:dyDescent="0.2"/>
    <row r="114" s="1" customFormat="1" x14ac:dyDescent="0.2"/>
    <row r="115" s="1" customFormat="1" x14ac:dyDescent="0.2"/>
    <row r="116" s="1" customFormat="1" x14ac:dyDescent="0.2"/>
    <row r="117" s="1" customFormat="1" x14ac:dyDescent="0.2"/>
    <row r="118" s="1" customFormat="1" x14ac:dyDescent="0.2"/>
    <row r="119" s="1" customFormat="1" x14ac:dyDescent="0.2"/>
    <row r="120" s="1" customFormat="1" x14ac:dyDescent="0.2"/>
    <row r="121" s="1" customFormat="1" x14ac:dyDescent="0.2"/>
    <row r="122" s="1" customFormat="1" x14ac:dyDescent="0.2"/>
    <row r="123" s="1" customFormat="1" x14ac:dyDescent="0.2"/>
    <row r="124" s="1" customFormat="1" x14ac:dyDescent="0.2"/>
    <row r="125" s="1" customFormat="1" x14ac:dyDescent="0.2"/>
    <row r="126" s="1" customFormat="1" x14ac:dyDescent="0.2"/>
    <row r="127" s="1" customFormat="1" x14ac:dyDescent="0.2"/>
    <row r="128" s="1" customFormat="1" x14ac:dyDescent="0.2"/>
    <row r="129" s="1" customFormat="1" x14ac:dyDescent="0.2"/>
    <row r="130" s="1" customFormat="1" x14ac:dyDescent="0.2"/>
    <row r="131" s="1" customFormat="1" x14ac:dyDescent="0.2"/>
    <row r="132" s="1" customFormat="1" x14ac:dyDescent="0.2"/>
    <row r="133" s="1" customFormat="1" x14ac:dyDescent="0.2"/>
    <row r="134" s="1" customFormat="1" x14ac:dyDescent="0.2"/>
    <row r="135" s="1" customFormat="1" x14ac:dyDescent="0.2"/>
    <row r="136" s="1" customFormat="1" x14ac:dyDescent="0.2"/>
    <row r="137" s="1" customFormat="1" x14ac:dyDescent="0.2"/>
    <row r="138" s="1" customFormat="1" x14ac:dyDescent="0.2"/>
    <row r="139" s="1" customFormat="1" x14ac:dyDescent="0.2"/>
    <row r="140" s="1" customFormat="1" x14ac:dyDescent="0.2"/>
    <row r="141" s="1" customFormat="1" x14ac:dyDescent="0.2"/>
    <row r="142" s="1" customFormat="1" x14ac:dyDescent="0.2"/>
    <row r="143" s="1" customFormat="1" x14ac:dyDescent="0.2"/>
    <row r="144" s="1" customFormat="1" x14ac:dyDescent="0.2"/>
    <row r="145" s="1" customFormat="1" x14ac:dyDescent="0.2"/>
    <row r="146" s="1" customFormat="1" x14ac:dyDescent="0.2"/>
    <row r="147" s="1" customFormat="1" x14ac:dyDescent="0.2"/>
    <row r="148" s="1" customFormat="1" x14ac:dyDescent="0.2"/>
    <row r="149" s="1" customFormat="1" x14ac:dyDescent="0.2"/>
    <row r="150" s="1" customFormat="1" x14ac:dyDescent="0.2"/>
    <row r="151" s="1" customFormat="1" x14ac:dyDescent="0.2"/>
    <row r="152" s="1" customFormat="1" x14ac:dyDescent="0.2"/>
    <row r="153" s="1" customFormat="1" x14ac:dyDescent="0.2"/>
    <row r="154" s="1" customFormat="1" x14ac:dyDescent="0.2"/>
    <row r="155" s="1" customFormat="1" x14ac:dyDescent="0.2"/>
    <row r="156" s="1" customFormat="1" x14ac:dyDescent="0.2"/>
    <row r="157" s="1" customFormat="1" x14ac:dyDescent="0.2"/>
    <row r="158" s="1" customFormat="1" x14ac:dyDescent="0.2"/>
    <row r="159" s="1" customFormat="1" x14ac:dyDescent="0.2"/>
    <row r="160" s="1" customFormat="1" x14ac:dyDescent="0.2"/>
    <row r="161" s="1" customFormat="1" x14ac:dyDescent="0.2"/>
    <row r="162" s="1" customFormat="1" x14ac:dyDescent="0.2"/>
    <row r="163" s="1" customFormat="1" x14ac:dyDescent="0.2"/>
    <row r="164" s="1" customFormat="1" x14ac:dyDescent="0.2"/>
    <row r="165" s="1" customFormat="1" x14ac:dyDescent="0.2"/>
    <row r="166" s="1" customFormat="1" x14ac:dyDescent="0.2"/>
    <row r="167" s="1" customFormat="1" x14ac:dyDescent="0.2"/>
    <row r="168" s="1" customFormat="1" x14ac:dyDescent="0.2"/>
    <row r="169" s="1" customFormat="1" x14ac:dyDescent="0.2"/>
    <row r="170" s="1" customFormat="1" x14ac:dyDescent="0.2"/>
    <row r="171" s="1" customFormat="1" x14ac:dyDescent="0.2"/>
    <row r="172" s="1" customFormat="1" x14ac:dyDescent="0.2"/>
    <row r="173" s="1" customFormat="1" x14ac:dyDescent="0.2"/>
    <row r="174" s="1" customFormat="1" x14ac:dyDescent="0.2"/>
    <row r="175" s="1" customFormat="1" x14ac:dyDescent="0.2"/>
    <row r="176" s="1" customFormat="1" x14ac:dyDescent="0.2"/>
    <row r="177" s="1" customFormat="1" x14ac:dyDescent="0.2"/>
    <row r="178" s="1" customFormat="1" x14ac:dyDescent="0.2"/>
    <row r="179" s="1" customFormat="1" x14ac:dyDescent="0.2"/>
    <row r="180" s="1" customFormat="1" x14ac:dyDescent="0.2"/>
    <row r="181" s="1" customFormat="1" x14ac:dyDescent="0.2"/>
    <row r="182" s="1" customFormat="1" x14ac:dyDescent="0.2"/>
    <row r="183" s="1" customFormat="1" x14ac:dyDescent="0.2"/>
    <row r="184" s="1" customFormat="1" x14ac:dyDescent="0.2"/>
    <row r="185" s="1" customFormat="1" x14ac:dyDescent="0.2"/>
    <row r="186" s="1" customFormat="1" x14ac:dyDescent="0.2"/>
    <row r="187" s="1" customFormat="1" x14ac:dyDescent="0.2"/>
    <row r="188" s="1" customFormat="1" x14ac:dyDescent="0.2"/>
    <row r="189" s="1" customFormat="1" x14ac:dyDescent="0.2"/>
    <row r="190" s="1" customFormat="1" x14ac:dyDescent="0.2"/>
    <row r="191" s="1" customFormat="1" x14ac:dyDescent="0.2"/>
    <row r="192" s="1" customFormat="1" x14ac:dyDescent="0.2"/>
    <row r="193" s="1" customFormat="1" x14ac:dyDescent="0.2"/>
    <row r="194" s="1" customFormat="1" x14ac:dyDescent="0.2"/>
    <row r="195" s="1" customFormat="1" x14ac:dyDescent="0.2"/>
    <row r="196" s="1" customFormat="1" x14ac:dyDescent="0.2"/>
    <row r="197" s="1" customFormat="1" x14ac:dyDescent="0.2"/>
    <row r="198" s="1" customFormat="1" x14ac:dyDescent="0.2"/>
    <row r="199" s="1" customFormat="1" x14ac:dyDescent="0.2"/>
    <row r="200" s="1" customFormat="1" x14ac:dyDescent="0.2"/>
    <row r="201" s="1" customFormat="1" x14ac:dyDescent="0.2"/>
    <row r="202" s="1" customFormat="1" x14ac:dyDescent="0.2"/>
    <row r="203" s="1" customFormat="1" x14ac:dyDescent="0.2"/>
    <row r="204" s="1" customFormat="1" x14ac:dyDescent="0.2"/>
    <row r="205" s="1" customFormat="1" x14ac:dyDescent="0.2"/>
    <row r="206" s="1" customFormat="1" x14ac:dyDescent="0.2"/>
    <row r="207" s="1" customFormat="1" x14ac:dyDescent="0.2"/>
    <row r="208" s="1" customFormat="1" x14ac:dyDescent="0.2"/>
    <row r="209" s="1" customFormat="1" x14ac:dyDescent="0.2"/>
    <row r="210" s="1" customFormat="1" x14ac:dyDescent="0.2"/>
    <row r="211" s="1" customFormat="1" x14ac:dyDescent="0.2"/>
    <row r="212" s="1" customFormat="1" x14ac:dyDescent="0.2"/>
    <row r="213" s="1" customFormat="1" x14ac:dyDescent="0.2"/>
    <row r="214" s="1" customFormat="1" x14ac:dyDescent="0.2"/>
    <row r="215" s="1" customFormat="1" x14ac:dyDescent="0.2"/>
    <row r="216" s="1" customFormat="1" x14ac:dyDescent="0.2"/>
    <row r="217" s="1" customFormat="1" x14ac:dyDescent="0.2"/>
    <row r="218" s="1" customFormat="1" x14ac:dyDescent="0.2"/>
    <row r="219" s="1" customFormat="1" x14ac:dyDescent="0.2"/>
    <row r="220" s="1" customFormat="1" x14ac:dyDescent="0.2"/>
    <row r="221" s="1" customFormat="1" x14ac:dyDescent="0.2"/>
    <row r="222" s="1" customFormat="1" x14ac:dyDescent="0.2"/>
    <row r="223" s="1" customFormat="1" x14ac:dyDescent="0.2"/>
    <row r="224" s="1" customFormat="1" x14ac:dyDescent="0.2"/>
    <row r="225" s="1" customFormat="1" x14ac:dyDescent="0.2"/>
    <row r="226" s="1" customFormat="1" x14ac:dyDescent="0.2"/>
    <row r="227" s="1" customFormat="1" x14ac:dyDescent="0.2"/>
    <row r="228" s="1" customFormat="1" x14ac:dyDescent="0.2"/>
    <row r="229" s="1" customFormat="1" x14ac:dyDescent="0.2"/>
    <row r="230" s="1" customFormat="1" x14ac:dyDescent="0.2"/>
    <row r="231" s="1" customFormat="1" x14ac:dyDescent="0.2"/>
    <row r="232" s="1" customFormat="1" x14ac:dyDescent="0.2"/>
    <row r="233" s="1" customFormat="1" x14ac:dyDescent="0.2"/>
    <row r="234" s="1" customFormat="1" x14ac:dyDescent="0.2"/>
    <row r="235" s="1" customFormat="1" x14ac:dyDescent="0.2"/>
    <row r="236" s="1" customFormat="1" x14ac:dyDescent="0.2"/>
    <row r="237" s="1" customFormat="1" x14ac:dyDescent="0.2"/>
    <row r="238" s="1" customFormat="1" x14ac:dyDescent="0.2"/>
    <row r="239" s="1" customFormat="1" x14ac:dyDescent="0.2"/>
    <row r="240" s="1" customFormat="1" x14ac:dyDescent="0.2"/>
    <row r="241" spans="5:7" x14ac:dyDescent="0.2">
      <c r="E241" s="1"/>
      <c r="F241" s="1"/>
      <c r="G241" s="1"/>
    </row>
    <row r="242" spans="5:7" x14ac:dyDescent="0.2">
      <c r="E242" s="1"/>
      <c r="F242" s="1"/>
      <c r="G242" s="1"/>
    </row>
    <row r="243" spans="5:7" x14ac:dyDescent="0.2">
      <c r="E243" s="1"/>
      <c r="F243" s="1"/>
      <c r="G243" s="1"/>
    </row>
    <row r="244" spans="5:7" x14ac:dyDescent="0.2">
      <c r="E244" s="1"/>
      <c r="F244" s="1"/>
      <c r="G244" s="1"/>
    </row>
    <row r="245" spans="5:7" x14ac:dyDescent="0.2">
      <c r="E245" s="1"/>
      <c r="F245" s="1"/>
      <c r="G245" s="1"/>
    </row>
    <row r="246" spans="5:7" x14ac:dyDescent="0.2">
      <c r="E246" s="1"/>
      <c r="F246" s="1"/>
      <c r="G246" s="1"/>
    </row>
    <row r="247" spans="5:7" x14ac:dyDescent="0.2">
      <c r="E247" s="1"/>
      <c r="F247" s="1"/>
      <c r="G247" s="1"/>
    </row>
    <row r="248" spans="5:7" x14ac:dyDescent="0.2">
      <c r="E248" s="1"/>
      <c r="F248" s="1"/>
      <c r="G248" s="1"/>
    </row>
    <row r="249" spans="5:7" x14ac:dyDescent="0.2">
      <c r="E249" s="1"/>
      <c r="F249" s="1"/>
      <c r="G249" s="1"/>
    </row>
    <row r="250" spans="5:7" x14ac:dyDescent="0.2">
      <c r="E250" s="1"/>
      <c r="F250" s="1"/>
      <c r="G250" s="1"/>
    </row>
    <row r="251" spans="5:7" x14ac:dyDescent="0.2">
      <c r="E251" s="1"/>
      <c r="F251" s="1"/>
      <c r="G251" s="1"/>
    </row>
    <row r="252" spans="5:7" x14ac:dyDescent="0.2">
      <c r="E252" s="1"/>
      <c r="F252" s="1"/>
    </row>
    <row r="253" spans="5:7" x14ac:dyDescent="0.2">
      <c r="E253" s="1"/>
      <c r="F253" s="1"/>
    </row>
    <row r="254" spans="5:7" x14ac:dyDescent="0.2">
      <c r="E254" s="1"/>
      <c r="F254" s="1"/>
    </row>
    <row r="255" spans="5:7" x14ac:dyDescent="0.2">
      <c r="E255" s="1"/>
      <c r="F255" s="1"/>
    </row>
    <row r="256" spans="5:7" x14ac:dyDescent="0.2">
      <c r="E256" s="1"/>
      <c r="F256" s="1"/>
    </row>
    <row r="257" spans="5:6" x14ac:dyDescent="0.2">
      <c r="E257" s="1"/>
      <c r="F257" s="1"/>
    </row>
    <row r="258" spans="5:6" x14ac:dyDescent="0.2">
      <c r="E258" s="1"/>
      <c r="F258" s="1"/>
    </row>
    <row r="259" spans="5:6" x14ac:dyDescent="0.2">
      <c r="E259" s="1"/>
      <c r="F259" s="1"/>
    </row>
    <row r="260" spans="5:6" x14ac:dyDescent="0.2">
      <c r="E260" s="1"/>
      <c r="F260" s="1"/>
    </row>
    <row r="261" spans="5:6" x14ac:dyDescent="0.2">
      <c r="E261" s="1"/>
      <c r="F261" s="1"/>
    </row>
    <row r="262" spans="5:6" x14ac:dyDescent="0.2">
      <c r="E262" s="1"/>
      <c r="F262" s="1"/>
    </row>
    <row r="263" spans="5:6" x14ac:dyDescent="0.2">
      <c r="E263" s="1"/>
      <c r="F263" s="1"/>
    </row>
    <row r="264" spans="5:6" x14ac:dyDescent="0.2">
      <c r="E264" s="1"/>
      <c r="F264" s="1"/>
    </row>
    <row r="265" spans="5:6" x14ac:dyDescent="0.2">
      <c r="E265" s="1"/>
      <c r="F265" s="1"/>
    </row>
    <row r="266" spans="5:6" x14ac:dyDescent="0.2">
      <c r="E266" s="1"/>
      <c r="F266" s="1"/>
    </row>
    <row r="267" spans="5:6" x14ac:dyDescent="0.2">
      <c r="E267" s="1"/>
      <c r="F267" s="1"/>
    </row>
    <row r="268" spans="5:6" x14ac:dyDescent="0.2">
      <c r="E268" s="1"/>
      <c r="F268" s="1"/>
    </row>
    <row r="269" spans="5:6" x14ac:dyDescent="0.2">
      <c r="E269" s="1"/>
      <c r="F269" s="1"/>
    </row>
    <row r="270" spans="5:6" x14ac:dyDescent="0.2">
      <c r="E270" s="1"/>
      <c r="F270" s="1"/>
    </row>
    <row r="271" spans="5:6" x14ac:dyDescent="0.2">
      <c r="E271" s="1"/>
      <c r="F271" s="1"/>
    </row>
    <row r="272" spans="5:6" x14ac:dyDescent="0.2">
      <c r="E272" s="1"/>
      <c r="F272" s="1"/>
    </row>
    <row r="273" spans="5:6" x14ac:dyDescent="0.2">
      <c r="E273" s="1"/>
      <c r="F273" s="1"/>
    </row>
    <row r="274" spans="5:6" x14ac:dyDescent="0.2">
      <c r="E274" s="1"/>
      <c r="F274" s="1"/>
    </row>
    <row r="275" spans="5:6" x14ac:dyDescent="0.2">
      <c r="E275" s="1"/>
      <c r="F275" s="1"/>
    </row>
    <row r="276" spans="5:6" x14ac:dyDescent="0.2">
      <c r="E276" s="1"/>
      <c r="F276" s="1"/>
    </row>
    <row r="277" spans="5:6" x14ac:dyDescent="0.2">
      <c r="E277" s="1"/>
      <c r="F277" s="1"/>
    </row>
    <row r="278" spans="5:6" x14ac:dyDescent="0.2">
      <c r="E278" s="1"/>
      <c r="F278" s="1"/>
    </row>
    <row r="279" spans="5:6" x14ac:dyDescent="0.2">
      <c r="E279" s="1"/>
      <c r="F279" s="1"/>
    </row>
    <row r="280" spans="5:6" x14ac:dyDescent="0.2">
      <c r="E280" s="1"/>
      <c r="F280" s="1"/>
    </row>
    <row r="281" spans="5:6" x14ac:dyDescent="0.2">
      <c r="E281" s="1"/>
      <c r="F281" s="1"/>
    </row>
    <row r="282" spans="5:6" x14ac:dyDescent="0.2">
      <c r="E282" s="1"/>
      <c r="F282" s="1"/>
    </row>
    <row r="283" spans="5:6" x14ac:dyDescent="0.2">
      <c r="E283" s="1"/>
      <c r="F283" s="1"/>
    </row>
    <row r="284" spans="5:6" x14ac:dyDescent="0.2">
      <c r="E284" s="1"/>
      <c r="F284" s="1"/>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G168"/>
  <sheetViews>
    <sheetView showGridLines="0" workbookViewId="0">
      <selection activeCell="I29" sqref="I29"/>
    </sheetView>
  </sheetViews>
  <sheetFormatPr defaultRowHeight="12.75" x14ac:dyDescent="0.2"/>
  <cols>
    <col min="1" max="1" width="11.28515625" style="57" customWidth="1"/>
    <col min="2" max="2" width="30.140625" style="1" bestFit="1" customWidth="1"/>
    <col min="3" max="4" width="17" style="2" customWidth="1"/>
    <col min="5" max="5" width="11.42578125" style="1" bestFit="1" customWidth="1"/>
    <col min="6" max="16384" width="9.140625" style="1"/>
  </cols>
  <sheetData>
    <row r="2" spans="1:4" x14ac:dyDescent="0.2">
      <c r="B2" s="9"/>
    </row>
    <row r="3" spans="1:4" x14ac:dyDescent="0.2">
      <c r="B3" s="81" t="s">
        <v>20</v>
      </c>
      <c r="C3" s="54"/>
      <c r="D3" s="56" t="s">
        <v>114</v>
      </c>
    </row>
    <row r="4" spans="1:4" x14ac:dyDescent="0.2">
      <c r="B4" s="81"/>
      <c r="C4" s="55">
        <v>2021</v>
      </c>
      <c r="D4" s="55">
        <v>2020</v>
      </c>
    </row>
    <row r="5" spans="1:4" x14ac:dyDescent="0.2">
      <c r="A5" s="58"/>
      <c r="B5" s="53" t="s">
        <v>21</v>
      </c>
      <c r="C5" s="40"/>
      <c r="D5" s="40"/>
    </row>
    <row r="6" spans="1:4" x14ac:dyDescent="0.2">
      <c r="A6" s="57">
        <v>401</v>
      </c>
      <c r="B6" s="41" t="s">
        <v>22</v>
      </c>
      <c r="C6" s="29">
        <f>VLOOKUP($A6,GLedger!$A$4:$G$22,7,0)*-1</f>
        <v>24626</v>
      </c>
      <c r="D6" s="29">
        <v>3857</v>
      </c>
    </row>
    <row r="7" spans="1:4" x14ac:dyDescent="0.2">
      <c r="A7" s="57">
        <v>301</v>
      </c>
      <c r="B7" s="41" t="s">
        <v>23</v>
      </c>
      <c r="C7" s="29">
        <f>VLOOKUP($A7,GLedger!$A$4:$G$22,7,0)</f>
        <v>790</v>
      </c>
      <c r="D7" s="29">
        <v>13</v>
      </c>
    </row>
    <row r="8" spans="1:4" x14ac:dyDescent="0.2">
      <c r="A8" s="57">
        <v>402</v>
      </c>
      <c r="B8" s="41" t="s">
        <v>113</v>
      </c>
      <c r="C8" s="13">
        <v>0</v>
      </c>
      <c r="D8" s="2">
        <v>0</v>
      </c>
    </row>
    <row r="9" spans="1:4" x14ac:dyDescent="0.2">
      <c r="B9" s="42" t="s">
        <v>115</v>
      </c>
      <c r="C9" s="43">
        <f>C6-C7+C8</f>
        <v>23836</v>
      </c>
      <c r="D9" s="43">
        <f>D6-D7+D8</f>
        <v>3844</v>
      </c>
    </row>
    <row r="10" spans="1:4" x14ac:dyDescent="0.2">
      <c r="B10" s="9" t="s">
        <v>116</v>
      </c>
      <c r="C10" s="44"/>
      <c r="D10" s="44"/>
    </row>
    <row r="11" spans="1:4" x14ac:dyDescent="0.2">
      <c r="A11" s="57">
        <v>302</v>
      </c>
      <c r="B11" s="41" t="s">
        <v>32</v>
      </c>
      <c r="C11" s="29">
        <f>IFERROR(VLOOKUP($A11,GLedger!$A$4:$G$22,7,0),"")</f>
        <v>2050</v>
      </c>
      <c r="D11" s="29">
        <v>0</v>
      </c>
    </row>
    <row r="12" spans="1:4" x14ac:dyDescent="0.2">
      <c r="A12" s="57">
        <v>303</v>
      </c>
      <c r="B12" s="41" t="s">
        <v>33</v>
      </c>
      <c r="C12" s="29">
        <f>IFERROR(VLOOKUP($A12,GLedger!$A$4:$G$22,7,0),"")</f>
        <v>6890</v>
      </c>
      <c r="D12" s="29">
        <v>0</v>
      </c>
    </row>
    <row r="13" spans="1:4" x14ac:dyDescent="0.2">
      <c r="A13" s="57">
        <v>304</v>
      </c>
      <c r="B13" s="41" t="s">
        <v>24</v>
      </c>
      <c r="C13" s="29">
        <f>IFERROR(VLOOKUP($A13,GLedger!$A$4:$G$22,7,0),"")</f>
        <v>50</v>
      </c>
      <c r="D13" s="29">
        <v>940</v>
      </c>
    </row>
    <row r="14" spans="1:4" x14ac:dyDescent="0.2">
      <c r="A14" s="57">
        <v>305</v>
      </c>
      <c r="B14" s="41" t="s">
        <v>25</v>
      </c>
      <c r="C14" s="29">
        <v>0</v>
      </c>
      <c r="D14" s="29">
        <v>560</v>
      </c>
    </row>
    <row r="15" spans="1:4" x14ac:dyDescent="0.2">
      <c r="A15" s="57">
        <v>306</v>
      </c>
      <c r="B15" s="41" t="s">
        <v>43</v>
      </c>
      <c r="C15" s="29">
        <f>IFERROR(VLOOKUP($A15,GLedger!$A$4:$G$22,7,0),"")</f>
        <v>4850</v>
      </c>
      <c r="D15" s="29">
        <v>6108</v>
      </c>
    </row>
    <row r="16" spans="1:4" x14ac:dyDescent="0.2">
      <c r="A16" s="57">
        <v>307</v>
      </c>
      <c r="B16" s="41" t="s">
        <v>64</v>
      </c>
      <c r="C16" s="29">
        <f>IFERROR(VLOOKUP($A16,GLedger!$A$4:$G$22,7,0),"")</f>
        <v>562</v>
      </c>
      <c r="D16" s="29">
        <v>975</v>
      </c>
    </row>
    <row r="17" spans="1:7" x14ac:dyDescent="0.2">
      <c r="A17" s="57">
        <v>308</v>
      </c>
      <c r="B17" s="41" t="s">
        <v>8</v>
      </c>
      <c r="C17" s="29">
        <f>IFERROR(VLOOKUP($A17,GLedger!$A$4:$G$22,7,0),"")</f>
        <v>4853</v>
      </c>
      <c r="D17" s="29">
        <v>1672</v>
      </c>
      <c r="E17" s="26"/>
    </row>
    <row r="18" spans="1:7" x14ac:dyDescent="0.2">
      <c r="A18" s="57">
        <v>309</v>
      </c>
      <c r="B18" s="41" t="s">
        <v>110</v>
      </c>
      <c r="C18" s="29">
        <f>IFERROR(VLOOKUP($A18,GLedger!$A$4:$G$22,7,0),"")</f>
        <v>750</v>
      </c>
      <c r="D18" s="29">
        <v>50</v>
      </c>
      <c r="G18" s="28"/>
    </row>
    <row r="19" spans="1:7" x14ac:dyDescent="0.2">
      <c r="B19" s="45" t="s">
        <v>117</v>
      </c>
      <c r="C19" s="46">
        <f>SUM(C11:C18)</f>
        <v>20005</v>
      </c>
      <c r="D19" s="46">
        <f>SUM(D11:D18)</f>
        <v>10305</v>
      </c>
    </row>
    <row r="20" spans="1:7" x14ac:dyDescent="0.2">
      <c r="B20" s="47" t="s">
        <v>118</v>
      </c>
      <c r="C20" s="48">
        <f>C9-C19</f>
        <v>3831</v>
      </c>
      <c r="D20" s="48">
        <f>D9-D19</f>
        <v>-6461</v>
      </c>
    </row>
    <row r="21" spans="1:7" x14ac:dyDescent="0.2">
      <c r="B21" s="49" t="s">
        <v>119</v>
      </c>
      <c r="C21" s="50">
        <f>C20/C9</f>
        <v>0.16072327571740225</v>
      </c>
      <c r="D21" s="50">
        <f>D20/D9</f>
        <v>-1.6808012486992716</v>
      </c>
      <c r="E21" s="26"/>
    </row>
    <row r="22" spans="1:7" x14ac:dyDescent="0.2">
      <c r="B22" s="9" t="s">
        <v>120</v>
      </c>
    </row>
    <row r="23" spans="1:7" x14ac:dyDescent="0.2">
      <c r="A23" s="57">
        <v>310</v>
      </c>
      <c r="B23" s="41" t="s">
        <v>52</v>
      </c>
      <c r="C23" s="2">
        <v>0</v>
      </c>
      <c r="D23" s="2">
        <v>0</v>
      </c>
    </row>
    <row r="24" spans="1:7" x14ac:dyDescent="0.2">
      <c r="A24" s="57">
        <v>311</v>
      </c>
      <c r="B24" s="41" t="s">
        <v>54</v>
      </c>
      <c r="C24" s="2">
        <v>0</v>
      </c>
      <c r="D24" s="2">
        <v>0</v>
      </c>
    </row>
    <row r="25" spans="1:7" x14ac:dyDescent="0.2">
      <c r="A25" s="57">
        <v>312</v>
      </c>
      <c r="B25" s="41" t="s">
        <v>57</v>
      </c>
      <c r="C25" s="2">
        <f>IFERROR(VLOOKUP($A25,GLedger!$A$4:$G$22,7,0),"")</f>
        <v>6788</v>
      </c>
      <c r="D25" s="2">
        <v>53</v>
      </c>
    </row>
    <row r="26" spans="1:7" x14ac:dyDescent="0.2">
      <c r="A26" s="57">
        <v>313</v>
      </c>
      <c r="B26" s="41" t="s">
        <v>53</v>
      </c>
      <c r="C26" s="39">
        <f>IFERROR(VLOOKUP($A26,GLedger!$A$4:$G$22,7,0),"")</f>
        <v>400</v>
      </c>
      <c r="D26" s="39">
        <v>0</v>
      </c>
      <c r="G26" s="28"/>
    </row>
    <row r="27" spans="1:7" x14ac:dyDescent="0.2">
      <c r="A27" s="57">
        <v>314</v>
      </c>
      <c r="B27" s="41" t="s">
        <v>76</v>
      </c>
      <c r="C27" s="29">
        <f>IFERROR(VLOOKUP($A27,GLedger!$A$4:$G$22,7,0),"")</f>
        <v>75</v>
      </c>
      <c r="D27" s="29">
        <v>0</v>
      </c>
    </row>
    <row r="28" spans="1:7" x14ac:dyDescent="0.2">
      <c r="A28" s="57">
        <v>315</v>
      </c>
      <c r="B28" s="41" t="s">
        <v>12</v>
      </c>
      <c r="C28" s="29">
        <v>0</v>
      </c>
      <c r="D28" s="29">
        <v>80</v>
      </c>
    </row>
    <row r="29" spans="1:7" x14ac:dyDescent="0.2">
      <c r="A29" s="57">
        <v>316</v>
      </c>
      <c r="B29" s="41" t="s">
        <v>112</v>
      </c>
      <c r="C29" s="29">
        <v>0</v>
      </c>
      <c r="D29" s="29">
        <v>0</v>
      </c>
    </row>
    <row r="30" spans="1:7" x14ac:dyDescent="0.2">
      <c r="A30" s="57">
        <v>319</v>
      </c>
      <c r="B30" s="41" t="s">
        <v>36</v>
      </c>
      <c r="C30" s="29">
        <f>IFERROR(VLOOKUP($A30,GLedger!$A$4:$G$22,7,0),"")</f>
        <v>2465</v>
      </c>
      <c r="D30" s="29">
        <v>219</v>
      </c>
    </row>
    <row r="31" spans="1:7" x14ac:dyDescent="0.2">
      <c r="B31" s="51" t="s">
        <v>121</v>
      </c>
      <c r="C31" s="52">
        <f>SUM(C23:C30)</f>
        <v>9728</v>
      </c>
      <c r="D31" s="52">
        <f>SUM(D23:D30)</f>
        <v>352</v>
      </c>
    </row>
    <row r="32" spans="1:7" x14ac:dyDescent="0.2">
      <c r="B32" s="42" t="s">
        <v>122</v>
      </c>
      <c r="C32" s="43">
        <f>C9-C19-C31</f>
        <v>-5897</v>
      </c>
      <c r="D32" s="43">
        <f>D9-D19-D31</f>
        <v>-6813</v>
      </c>
    </row>
    <row r="33" spans="1:4" x14ac:dyDescent="0.2">
      <c r="A33" s="57">
        <v>320</v>
      </c>
      <c r="B33" s="1" t="s">
        <v>55</v>
      </c>
      <c r="C33" s="29">
        <v>0</v>
      </c>
      <c r="D33" s="29">
        <v>0</v>
      </c>
    </row>
    <row r="34" spans="1:4" x14ac:dyDescent="0.2">
      <c r="B34" s="1" t="s">
        <v>123</v>
      </c>
      <c r="C34" s="29">
        <v>0</v>
      </c>
      <c r="D34" s="29">
        <v>0</v>
      </c>
    </row>
    <row r="35" spans="1:4" ht="13.5" thickBot="1" x14ac:dyDescent="0.25">
      <c r="B35" s="59" t="s">
        <v>124</v>
      </c>
      <c r="C35" s="60">
        <f>C20-C31-C33-C34</f>
        <v>-5897</v>
      </c>
      <c r="D35" s="60">
        <f>D20-D31-D33-D34</f>
        <v>-6813</v>
      </c>
    </row>
    <row r="36" spans="1:4" ht="13.5" thickTop="1" x14ac:dyDescent="0.2">
      <c r="C36" s="29"/>
      <c r="D36" s="29"/>
    </row>
    <row r="37" spans="1:4" x14ac:dyDescent="0.2">
      <c r="B37" s="49" t="s">
        <v>125</v>
      </c>
      <c r="C37" s="50">
        <f>C35/C9</f>
        <v>-0.24739889243161603</v>
      </c>
      <c r="D37" s="50">
        <f>D35/D9</f>
        <v>-1.772372528616025</v>
      </c>
    </row>
    <row r="38" spans="1:4" x14ac:dyDescent="0.2">
      <c r="C38" s="39"/>
      <c r="D38" s="39"/>
    </row>
    <row r="39" spans="1:4" x14ac:dyDescent="0.2">
      <c r="C39" s="39"/>
      <c r="D39" s="39"/>
    </row>
    <row r="40" spans="1:4" x14ac:dyDescent="0.2">
      <c r="C40" s="39"/>
      <c r="D40" s="39"/>
    </row>
    <row r="41" spans="1:4" x14ac:dyDescent="0.2">
      <c r="C41" s="39"/>
      <c r="D41" s="39"/>
    </row>
    <row r="42" spans="1:4" x14ac:dyDescent="0.2">
      <c r="C42" s="39"/>
      <c r="D42" s="39"/>
    </row>
    <row r="43" spans="1:4" x14ac:dyDescent="0.2">
      <c r="C43" s="39"/>
      <c r="D43" s="39"/>
    </row>
    <row r="44" spans="1:4" x14ac:dyDescent="0.2">
      <c r="C44" s="39"/>
      <c r="D44" s="39"/>
    </row>
    <row r="45" spans="1:4" x14ac:dyDescent="0.2">
      <c r="C45" s="39"/>
      <c r="D45" s="39"/>
    </row>
    <row r="46" spans="1:4" x14ac:dyDescent="0.2">
      <c r="C46" s="39"/>
      <c r="D46" s="39"/>
    </row>
    <row r="47" spans="1:4" x14ac:dyDescent="0.2">
      <c r="C47" s="39"/>
      <c r="D47" s="39"/>
    </row>
    <row r="48" spans="1:4" x14ac:dyDescent="0.2">
      <c r="C48" s="39"/>
      <c r="D48" s="39"/>
    </row>
    <row r="49" spans="3:4" x14ac:dyDescent="0.2">
      <c r="C49" s="39"/>
      <c r="D49" s="39"/>
    </row>
    <row r="50" spans="3:4" x14ac:dyDescent="0.2">
      <c r="C50" s="39"/>
      <c r="D50" s="39"/>
    </row>
    <row r="51" spans="3:4" x14ac:dyDescent="0.2">
      <c r="C51" s="39"/>
      <c r="D51" s="39"/>
    </row>
    <row r="52" spans="3:4" x14ac:dyDescent="0.2">
      <c r="C52" s="39"/>
      <c r="D52" s="39"/>
    </row>
    <row r="53" spans="3:4" x14ac:dyDescent="0.2">
      <c r="C53" s="39"/>
      <c r="D53" s="39"/>
    </row>
    <row r="54" spans="3:4" x14ac:dyDescent="0.2">
      <c r="C54" s="39"/>
      <c r="D54" s="39"/>
    </row>
    <row r="55" spans="3:4" x14ac:dyDescent="0.2">
      <c r="C55" s="39"/>
      <c r="D55" s="39"/>
    </row>
    <row r="56" spans="3:4" x14ac:dyDescent="0.2">
      <c r="C56" s="39"/>
      <c r="D56" s="39"/>
    </row>
    <row r="57" spans="3:4" x14ac:dyDescent="0.2">
      <c r="C57" s="39"/>
      <c r="D57" s="39"/>
    </row>
    <row r="58" spans="3:4" x14ac:dyDescent="0.2">
      <c r="C58" s="39"/>
      <c r="D58" s="39"/>
    </row>
    <row r="59" spans="3:4" x14ac:dyDescent="0.2">
      <c r="C59" s="39"/>
      <c r="D59" s="39"/>
    </row>
    <row r="60" spans="3:4" x14ac:dyDescent="0.2">
      <c r="C60" s="39"/>
      <c r="D60" s="39"/>
    </row>
    <row r="61" spans="3:4" x14ac:dyDescent="0.2">
      <c r="C61" s="39"/>
      <c r="D61" s="39"/>
    </row>
    <row r="62" spans="3:4" x14ac:dyDescent="0.2">
      <c r="C62" s="39"/>
      <c r="D62" s="39"/>
    </row>
    <row r="63" spans="3:4" x14ac:dyDescent="0.2">
      <c r="C63" s="39"/>
      <c r="D63" s="39"/>
    </row>
    <row r="64" spans="3:4" x14ac:dyDescent="0.2">
      <c r="C64" s="39"/>
      <c r="D64" s="39"/>
    </row>
    <row r="65" spans="3:4" x14ac:dyDescent="0.2">
      <c r="C65" s="39"/>
      <c r="D65" s="39"/>
    </row>
    <row r="66" spans="3:4" x14ac:dyDescent="0.2">
      <c r="C66" s="39"/>
      <c r="D66" s="39"/>
    </row>
    <row r="67" spans="3:4" x14ac:dyDescent="0.2">
      <c r="C67" s="39"/>
      <c r="D67" s="39"/>
    </row>
    <row r="68" spans="3:4" x14ac:dyDescent="0.2">
      <c r="C68" s="39"/>
      <c r="D68" s="39"/>
    </row>
    <row r="69" spans="3:4" x14ac:dyDescent="0.2">
      <c r="C69" s="39"/>
      <c r="D69" s="39"/>
    </row>
    <row r="70" spans="3:4" x14ac:dyDescent="0.2">
      <c r="C70" s="39"/>
      <c r="D70" s="39"/>
    </row>
    <row r="71" spans="3:4" x14ac:dyDescent="0.2">
      <c r="C71" s="39"/>
      <c r="D71" s="39"/>
    </row>
    <row r="72" spans="3:4" x14ac:dyDescent="0.2">
      <c r="C72" s="39"/>
      <c r="D72" s="39"/>
    </row>
    <row r="73" spans="3:4" x14ac:dyDescent="0.2">
      <c r="C73" s="39"/>
      <c r="D73" s="39"/>
    </row>
    <row r="74" spans="3:4" x14ac:dyDescent="0.2">
      <c r="C74" s="39"/>
      <c r="D74" s="39"/>
    </row>
    <row r="75" spans="3:4" x14ac:dyDescent="0.2">
      <c r="C75" s="39"/>
      <c r="D75" s="39"/>
    </row>
    <row r="76" spans="3:4" x14ac:dyDescent="0.2">
      <c r="C76" s="39"/>
      <c r="D76" s="39"/>
    </row>
    <row r="77" spans="3:4" x14ac:dyDescent="0.2">
      <c r="C77" s="39"/>
      <c r="D77" s="39"/>
    </row>
    <row r="78" spans="3:4" x14ac:dyDescent="0.2">
      <c r="C78" s="39"/>
      <c r="D78" s="39"/>
    </row>
    <row r="79" spans="3:4" x14ac:dyDescent="0.2">
      <c r="C79" s="39"/>
      <c r="D79" s="39"/>
    </row>
    <row r="80" spans="3:4" x14ac:dyDescent="0.2">
      <c r="C80" s="39"/>
      <c r="D80" s="39"/>
    </row>
    <row r="81" spans="3:4" x14ac:dyDescent="0.2">
      <c r="C81" s="39"/>
      <c r="D81" s="39"/>
    </row>
    <row r="82" spans="3:4" x14ac:dyDescent="0.2">
      <c r="C82" s="39"/>
      <c r="D82" s="39"/>
    </row>
    <row r="83" spans="3:4" x14ac:dyDescent="0.2">
      <c r="C83" s="39"/>
      <c r="D83" s="39"/>
    </row>
    <row r="84" spans="3:4" x14ac:dyDescent="0.2">
      <c r="C84" s="39"/>
      <c r="D84" s="39"/>
    </row>
    <row r="85" spans="3:4" x14ac:dyDescent="0.2">
      <c r="C85" s="39"/>
      <c r="D85" s="39"/>
    </row>
    <row r="86" spans="3:4" x14ac:dyDescent="0.2">
      <c r="C86" s="39"/>
      <c r="D86" s="39"/>
    </row>
    <row r="87" spans="3:4" x14ac:dyDescent="0.2">
      <c r="C87" s="39"/>
      <c r="D87" s="39"/>
    </row>
    <row r="88" spans="3:4" x14ac:dyDescent="0.2">
      <c r="C88" s="39"/>
      <c r="D88" s="39"/>
    </row>
    <row r="89" spans="3:4" x14ac:dyDescent="0.2">
      <c r="C89" s="39"/>
      <c r="D89" s="39"/>
    </row>
    <row r="90" spans="3:4" x14ac:dyDescent="0.2">
      <c r="C90" s="39"/>
      <c r="D90" s="39"/>
    </row>
    <row r="91" spans="3:4" x14ac:dyDescent="0.2">
      <c r="C91" s="39"/>
      <c r="D91" s="39"/>
    </row>
    <row r="92" spans="3:4" x14ac:dyDescent="0.2">
      <c r="C92" s="39"/>
      <c r="D92" s="39"/>
    </row>
    <row r="93" spans="3:4" x14ac:dyDescent="0.2">
      <c r="C93" s="39"/>
      <c r="D93" s="39"/>
    </row>
    <row r="94" spans="3:4" x14ac:dyDescent="0.2">
      <c r="C94" s="39"/>
      <c r="D94" s="39"/>
    </row>
    <row r="95" spans="3:4" x14ac:dyDescent="0.2">
      <c r="C95" s="39"/>
      <c r="D95" s="39"/>
    </row>
    <row r="96" spans="3:4" x14ac:dyDescent="0.2">
      <c r="C96" s="39"/>
      <c r="D96" s="39"/>
    </row>
    <row r="97" spans="3:4" x14ac:dyDescent="0.2">
      <c r="C97" s="39"/>
      <c r="D97" s="39"/>
    </row>
    <row r="98" spans="3:4" x14ac:dyDescent="0.2">
      <c r="C98" s="39"/>
      <c r="D98" s="39"/>
    </row>
    <row r="99" spans="3:4" x14ac:dyDescent="0.2">
      <c r="C99" s="39"/>
      <c r="D99" s="39"/>
    </row>
    <row r="100" spans="3:4" x14ac:dyDescent="0.2">
      <c r="C100" s="39"/>
      <c r="D100" s="39"/>
    </row>
    <row r="101" spans="3:4" x14ac:dyDescent="0.2">
      <c r="C101" s="39"/>
      <c r="D101" s="39"/>
    </row>
    <row r="102" spans="3:4" x14ac:dyDescent="0.2">
      <c r="C102" s="39"/>
      <c r="D102" s="39"/>
    </row>
    <row r="103" spans="3:4" x14ac:dyDescent="0.2">
      <c r="C103" s="39"/>
      <c r="D103" s="39"/>
    </row>
    <row r="104" spans="3:4" x14ac:dyDescent="0.2">
      <c r="C104" s="39"/>
      <c r="D104" s="39"/>
    </row>
    <row r="105" spans="3:4" x14ac:dyDescent="0.2">
      <c r="C105" s="39"/>
      <c r="D105" s="39"/>
    </row>
    <row r="106" spans="3:4" x14ac:dyDescent="0.2">
      <c r="C106" s="39"/>
      <c r="D106" s="39"/>
    </row>
    <row r="107" spans="3:4" x14ac:dyDescent="0.2">
      <c r="C107" s="39"/>
      <c r="D107" s="39"/>
    </row>
    <row r="108" spans="3:4" x14ac:dyDescent="0.2">
      <c r="C108" s="39"/>
      <c r="D108" s="39"/>
    </row>
    <row r="109" spans="3:4" x14ac:dyDescent="0.2">
      <c r="C109" s="39"/>
      <c r="D109" s="39"/>
    </row>
    <row r="110" spans="3:4" x14ac:dyDescent="0.2">
      <c r="C110" s="39"/>
      <c r="D110" s="39"/>
    </row>
    <row r="111" spans="3:4" x14ac:dyDescent="0.2">
      <c r="C111" s="39"/>
      <c r="D111" s="39"/>
    </row>
    <row r="112" spans="3:4" x14ac:dyDescent="0.2">
      <c r="C112" s="39"/>
      <c r="D112" s="39"/>
    </row>
    <row r="113" spans="3:4" x14ac:dyDescent="0.2">
      <c r="C113" s="39"/>
      <c r="D113" s="39"/>
    </row>
    <row r="114" spans="3:4" x14ac:dyDescent="0.2">
      <c r="C114" s="39"/>
      <c r="D114" s="39"/>
    </row>
    <row r="115" spans="3:4" x14ac:dyDescent="0.2">
      <c r="C115" s="39"/>
      <c r="D115" s="39"/>
    </row>
    <row r="116" spans="3:4" x14ac:dyDescent="0.2">
      <c r="C116" s="39"/>
      <c r="D116" s="39"/>
    </row>
    <row r="117" spans="3:4" x14ac:dyDescent="0.2">
      <c r="C117" s="39"/>
      <c r="D117" s="39"/>
    </row>
    <row r="118" spans="3:4" x14ac:dyDescent="0.2">
      <c r="C118" s="39"/>
      <c r="D118" s="39"/>
    </row>
    <row r="119" spans="3:4" x14ac:dyDescent="0.2">
      <c r="C119" s="39"/>
      <c r="D119" s="39"/>
    </row>
    <row r="120" spans="3:4" x14ac:dyDescent="0.2">
      <c r="C120" s="39"/>
      <c r="D120" s="39"/>
    </row>
    <row r="121" spans="3:4" x14ac:dyDescent="0.2">
      <c r="C121" s="39"/>
      <c r="D121" s="39"/>
    </row>
    <row r="122" spans="3:4" x14ac:dyDescent="0.2">
      <c r="C122" s="39"/>
      <c r="D122" s="39"/>
    </row>
    <row r="123" spans="3:4" x14ac:dyDescent="0.2">
      <c r="C123" s="39"/>
      <c r="D123" s="39"/>
    </row>
    <row r="124" spans="3:4" x14ac:dyDescent="0.2">
      <c r="C124" s="39"/>
      <c r="D124" s="39"/>
    </row>
    <row r="125" spans="3:4" x14ac:dyDescent="0.2">
      <c r="C125" s="39"/>
      <c r="D125" s="39"/>
    </row>
    <row r="126" spans="3:4" x14ac:dyDescent="0.2">
      <c r="C126" s="39"/>
      <c r="D126" s="39"/>
    </row>
    <row r="127" spans="3:4" x14ac:dyDescent="0.2">
      <c r="C127" s="39"/>
      <c r="D127" s="39"/>
    </row>
    <row r="128" spans="3:4" x14ac:dyDescent="0.2">
      <c r="C128" s="39"/>
      <c r="D128" s="39"/>
    </row>
    <row r="129" spans="3:4" x14ac:dyDescent="0.2">
      <c r="C129" s="39"/>
      <c r="D129" s="39"/>
    </row>
    <row r="130" spans="3:4" x14ac:dyDescent="0.2">
      <c r="C130" s="39"/>
      <c r="D130" s="39"/>
    </row>
    <row r="131" spans="3:4" x14ac:dyDescent="0.2">
      <c r="C131" s="39"/>
      <c r="D131" s="39"/>
    </row>
    <row r="132" spans="3:4" x14ac:dyDescent="0.2">
      <c r="C132" s="39"/>
      <c r="D132" s="39"/>
    </row>
    <row r="133" spans="3:4" x14ac:dyDescent="0.2">
      <c r="C133" s="39"/>
      <c r="D133" s="39"/>
    </row>
    <row r="134" spans="3:4" x14ac:dyDescent="0.2">
      <c r="C134" s="39"/>
      <c r="D134" s="39"/>
    </row>
    <row r="135" spans="3:4" x14ac:dyDescent="0.2">
      <c r="C135" s="39"/>
      <c r="D135" s="39"/>
    </row>
    <row r="136" spans="3:4" x14ac:dyDescent="0.2">
      <c r="C136" s="39"/>
      <c r="D136" s="39"/>
    </row>
    <row r="137" spans="3:4" x14ac:dyDescent="0.2">
      <c r="C137" s="39"/>
      <c r="D137" s="39"/>
    </row>
    <row r="138" spans="3:4" x14ac:dyDescent="0.2">
      <c r="C138" s="39"/>
      <c r="D138" s="39"/>
    </row>
    <row r="139" spans="3:4" x14ac:dyDescent="0.2">
      <c r="C139" s="39"/>
      <c r="D139" s="39"/>
    </row>
    <row r="140" spans="3:4" x14ac:dyDescent="0.2">
      <c r="C140" s="39"/>
      <c r="D140" s="39"/>
    </row>
    <row r="141" spans="3:4" x14ac:dyDescent="0.2">
      <c r="C141" s="39"/>
      <c r="D141" s="39"/>
    </row>
    <row r="142" spans="3:4" x14ac:dyDescent="0.2">
      <c r="C142" s="39"/>
      <c r="D142" s="39"/>
    </row>
    <row r="143" spans="3:4" x14ac:dyDescent="0.2">
      <c r="C143" s="39"/>
      <c r="D143" s="39"/>
    </row>
    <row r="144" spans="3:4" x14ac:dyDescent="0.2">
      <c r="C144" s="39"/>
      <c r="D144" s="39"/>
    </row>
    <row r="145" spans="3:4" x14ac:dyDescent="0.2">
      <c r="C145" s="39"/>
      <c r="D145" s="39"/>
    </row>
    <row r="146" spans="3:4" x14ac:dyDescent="0.2">
      <c r="C146" s="39"/>
      <c r="D146" s="39"/>
    </row>
    <row r="147" spans="3:4" x14ac:dyDescent="0.2">
      <c r="C147" s="39"/>
      <c r="D147" s="39"/>
    </row>
    <row r="148" spans="3:4" x14ac:dyDescent="0.2">
      <c r="C148" s="39"/>
      <c r="D148" s="39"/>
    </row>
    <row r="149" spans="3:4" x14ac:dyDescent="0.2">
      <c r="C149" s="39"/>
      <c r="D149" s="39"/>
    </row>
    <row r="150" spans="3:4" x14ac:dyDescent="0.2">
      <c r="C150" s="39"/>
      <c r="D150" s="39"/>
    </row>
    <row r="151" spans="3:4" x14ac:dyDescent="0.2">
      <c r="C151" s="39"/>
      <c r="D151" s="39"/>
    </row>
    <row r="152" spans="3:4" x14ac:dyDescent="0.2">
      <c r="C152" s="39"/>
      <c r="D152" s="39"/>
    </row>
    <row r="153" spans="3:4" x14ac:dyDescent="0.2">
      <c r="C153" s="39"/>
      <c r="D153" s="39"/>
    </row>
    <row r="154" spans="3:4" x14ac:dyDescent="0.2">
      <c r="C154" s="39"/>
      <c r="D154" s="39"/>
    </row>
    <row r="155" spans="3:4" x14ac:dyDescent="0.2">
      <c r="C155" s="39"/>
      <c r="D155" s="39"/>
    </row>
    <row r="156" spans="3:4" x14ac:dyDescent="0.2">
      <c r="C156" s="39"/>
      <c r="D156" s="39"/>
    </row>
    <row r="157" spans="3:4" x14ac:dyDescent="0.2">
      <c r="C157" s="39"/>
      <c r="D157" s="39"/>
    </row>
    <row r="158" spans="3:4" x14ac:dyDescent="0.2">
      <c r="C158" s="39"/>
      <c r="D158" s="39"/>
    </row>
    <row r="159" spans="3:4" x14ac:dyDescent="0.2">
      <c r="C159" s="39"/>
      <c r="D159" s="39"/>
    </row>
    <row r="160" spans="3:4" x14ac:dyDescent="0.2">
      <c r="C160" s="39"/>
      <c r="D160" s="39"/>
    </row>
    <row r="161" spans="3:4" x14ac:dyDescent="0.2">
      <c r="C161" s="39"/>
      <c r="D161" s="39"/>
    </row>
    <row r="162" spans="3:4" x14ac:dyDescent="0.2">
      <c r="C162" s="39"/>
      <c r="D162" s="39"/>
    </row>
    <row r="163" spans="3:4" x14ac:dyDescent="0.2">
      <c r="C163" s="39"/>
      <c r="D163" s="39"/>
    </row>
    <row r="164" spans="3:4" x14ac:dyDescent="0.2">
      <c r="C164" s="39"/>
      <c r="D164" s="39"/>
    </row>
    <row r="165" spans="3:4" x14ac:dyDescent="0.2">
      <c r="C165" s="39"/>
      <c r="D165" s="39"/>
    </row>
    <row r="166" spans="3:4" x14ac:dyDescent="0.2">
      <c r="C166" s="39"/>
      <c r="D166" s="39"/>
    </row>
    <row r="167" spans="3:4" x14ac:dyDescent="0.2">
      <c r="C167" s="39"/>
      <c r="D167" s="39"/>
    </row>
    <row r="168" spans="3:4" x14ac:dyDescent="0.2">
      <c r="C168" s="39"/>
      <c r="D168" s="39"/>
    </row>
  </sheetData>
  <mergeCells count="1">
    <mergeCell ref="B3:B4"/>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C39"/>
  <sheetViews>
    <sheetView showGridLines="0" workbookViewId="0">
      <selection activeCell="E6" sqref="E6"/>
    </sheetView>
  </sheetViews>
  <sheetFormatPr defaultRowHeight="15" x14ac:dyDescent="0.25"/>
  <cols>
    <col min="1" max="1" width="9.140625" style="78"/>
    <col min="2" max="2" width="32.28515625" customWidth="1"/>
    <col min="3" max="3" width="33.7109375" customWidth="1"/>
  </cols>
  <sheetData>
    <row r="2" spans="1:3" x14ac:dyDescent="0.25">
      <c r="A2" s="77"/>
      <c r="B2" s="81" t="s">
        <v>16</v>
      </c>
      <c r="C2" s="79" t="s">
        <v>114</v>
      </c>
    </row>
    <row r="3" spans="1:3" s="1" customFormat="1" ht="12.75" x14ac:dyDescent="0.2">
      <c r="A3" s="77"/>
      <c r="B3" s="81"/>
      <c r="C3" s="80" t="s">
        <v>130</v>
      </c>
    </row>
    <row r="4" spans="1:3" s="1" customFormat="1" ht="12.75" x14ac:dyDescent="0.2">
      <c r="A4" s="77"/>
      <c r="B4" s="1" t="s">
        <v>99</v>
      </c>
      <c r="C4" s="2"/>
    </row>
    <row r="5" spans="1:3" s="1" customFormat="1" ht="12.75" x14ac:dyDescent="0.2">
      <c r="A5" s="77">
        <v>101</v>
      </c>
      <c r="B5" s="41" t="s">
        <v>4</v>
      </c>
      <c r="C5" s="2">
        <v>5280</v>
      </c>
    </row>
    <row r="6" spans="1:3" s="1" customFormat="1" ht="12.75" x14ac:dyDescent="0.2">
      <c r="A6" s="77">
        <v>102</v>
      </c>
      <c r="B6" s="41" t="s">
        <v>67</v>
      </c>
      <c r="C6" s="2">
        <v>3879</v>
      </c>
    </row>
    <row r="7" spans="1:3" s="1" customFormat="1" ht="12.75" x14ac:dyDescent="0.2">
      <c r="A7" s="77">
        <v>103</v>
      </c>
      <c r="B7" s="41" t="s">
        <v>68</v>
      </c>
      <c r="C7" s="2">
        <v>667</v>
      </c>
    </row>
    <row r="8" spans="1:3" s="1" customFormat="1" ht="12.75" x14ac:dyDescent="0.2">
      <c r="A8" s="77">
        <v>104</v>
      </c>
      <c r="B8" s="41" t="s">
        <v>100</v>
      </c>
      <c r="C8" s="2">
        <v>0</v>
      </c>
    </row>
    <row r="9" spans="1:3" s="1" customFormat="1" ht="12.75" x14ac:dyDescent="0.2">
      <c r="A9" s="77">
        <v>105</v>
      </c>
      <c r="B9" s="41" t="s">
        <v>29</v>
      </c>
      <c r="C9" s="2">
        <v>0</v>
      </c>
    </row>
    <row r="10" spans="1:3" s="1" customFormat="1" ht="12.75" x14ac:dyDescent="0.2">
      <c r="A10" s="77">
        <v>106</v>
      </c>
      <c r="B10" s="41" t="s">
        <v>101</v>
      </c>
      <c r="C10" s="2">
        <v>0</v>
      </c>
    </row>
    <row r="11" spans="1:3" s="1" customFormat="1" ht="12.75" x14ac:dyDescent="0.2">
      <c r="A11" s="77"/>
      <c r="B11" s="62" t="s">
        <v>102</v>
      </c>
      <c r="C11" s="63">
        <f>SUM(C5:C10)</f>
        <v>9826</v>
      </c>
    </row>
    <row r="12" spans="1:3" s="1" customFormat="1" ht="12.75" x14ac:dyDescent="0.2">
      <c r="A12" s="77"/>
      <c r="B12" s="1" t="s">
        <v>127</v>
      </c>
      <c r="C12" s="2"/>
    </row>
    <row r="13" spans="1:3" s="1" customFormat="1" ht="12.75" x14ac:dyDescent="0.2">
      <c r="A13" s="77">
        <v>107</v>
      </c>
      <c r="B13" s="41" t="s">
        <v>6</v>
      </c>
      <c r="C13" s="2">
        <v>1350</v>
      </c>
    </row>
    <row r="14" spans="1:3" s="1" customFormat="1" ht="12.75" x14ac:dyDescent="0.2">
      <c r="A14" s="77">
        <v>108</v>
      </c>
      <c r="B14" s="41" t="s">
        <v>50</v>
      </c>
      <c r="C14" s="2">
        <v>614</v>
      </c>
    </row>
    <row r="15" spans="1:3" s="1" customFormat="1" ht="12.75" x14ac:dyDescent="0.2">
      <c r="A15" s="77">
        <v>109</v>
      </c>
      <c r="B15" s="41" t="s">
        <v>49</v>
      </c>
      <c r="C15" s="2">
        <v>0</v>
      </c>
    </row>
    <row r="16" spans="1:3" s="1" customFormat="1" ht="12.75" x14ac:dyDescent="0.2">
      <c r="A16" s="77"/>
      <c r="B16" s="1" t="s">
        <v>128</v>
      </c>
      <c r="C16" s="2">
        <f>C13+C14+C15</f>
        <v>1964</v>
      </c>
    </row>
    <row r="17" spans="1:3" s="1" customFormat="1" ht="12.75" x14ac:dyDescent="0.2">
      <c r="A17" s="77"/>
      <c r="B17" s="64" t="s">
        <v>129</v>
      </c>
      <c r="C17" s="65">
        <f>C16</f>
        <v>1964</v>
      </c>
    </row>
    <row r="18" spans="1:3" s="1" customFormat="1" ht="12.75" x14ac:dyDescent="0.2">
      <c r="A18" s="77"/>
      <c r="B18" s="66" t="s">
        <v>103</v>
      </c>
      <c r="C18" s="67">
        <f>C11+C17</f>
        <v>11790</v>
      </c>
    </row>
    <row r="19" spans="1:3" s="1" customFormat="1" ht="12.75" x14ac:dyDescent="0.2">
      <c r="A19" s="77"/>
      <c r="C19" s="2"/>
    </row>
    <row r="20" spans="1:3" s="1" customFormat="1" ht="12.75" x14ac:dyDescent="0.2">
      <c r="A20" s="77"/>
      <c r="C20" s="2"/>
    </row>
    <row r="21" spans="1:3" s="1" customFormat="1" ht="12.75" x14ac:dyDescent="0.2">
      <c r="A21" s="77"/>
      <c r="B21" s="1" t="s">
        <v>104</v>
      </c>
      <c r="C21" s="2">
        <v>0</v>
      </c>
    </row>
    <row r="22" spans="1:3" s="1" customFormat="1" ht="12.75" x14ac:dyDescent="0.2">
      <c r="A22" s="77"/>
      <c r="B22" s="1" t="s">
        <v>105</v>
      </c>
      <c r="C22" s="2">
        <v>0</v>
      </c>
    </row>
    <row r="23" spans="1:3" s="1" customFormat="1" ht="12.75" x14ac:dyDescent="0.2">
      <c r="A23" s="77"/>
      <c r="B23" s="64" t="s">
        <v>106</v>
      </c>
      <c r="C23" s="65">
        <f>SUM(C21:C22)</f>
        <v>0</v>
      </c>
    </row>
    <row r="24" spans="1:3" s="1" customFormat="1" ht="12.75" x14ac:dyDescent="0.2">
      <c r="A24" s="77"/>
      <c r="B24" s="1" t="s">
        <v>13</v>
      </c>
      <c r="C24" s="2">
        <v>17687</v>
      </c>
    </row>
    <row r="25" spans="1:3" s="1" customFormat="1" ht="12.75" x14ac:dyDescent="0.2">
      <c r="A25" s="77"/>
      <c r="B25" s="1" t="s">
        <v>107</v>
      </c>
      <c r="C25" s="2">
        <v>-5897</v>
      </c>
    </row>
    <row r="26" spans="1:3" s="1" customFormat="1" ht="12.75" x14ac:dyDescent="0.2">
      <c r="A26" s="77"/>
      <c r="B26" s="64" t="s">
        <v>108</v>
      </c>
      <c r="C26" s="65">
        <f>C24+C25</f>
        <v>11790</v>
      </c>
    </row>
    <row r="27" spans="1:3" s="1" customFormat="1" ht="12.75" x14ac:dyDescent="0.2">
      <c r="A27" s="77"/>
      <c r="B27" s="66" t="s">
        <v>109</v>
      </c>
      <c r="C27" s="67">
        <f>C23+C26</f>
        <v>11790</v>
      </c>
    </row>
    <row r="28" spans="1:3" s="1" customFormat="1" ht="12.75" x14ac:dyDescent="0.2">
      <c r="A28" s="77"/>
      <c r="C28" s="2"/>
    </row>
    <row r="29" spans="1:3" s="1" customFormat="1" ht="12.75" x14ac:dyDescent="0.2">
      <c r="A29" s="77"/>
    </row>
    <row r="30" spans="1:3" s="1" customFormat="1" ht="12.75" x14ac:dyDescent="0.2">
      <c r="A30" s="77"/>
    </row>
    <row r="31" spans="1:3" s="1" customFormat="1" ht="12.75" x14ac:dyDescent="0.2">
      <c r="A31" s="77"/>
    </row>
    <row r="32" spans="1:3" s="1" customFormat="1" ht="12.75" x14ac:dyDescent="0.2">
      <c r="A32" s="77"/>
    </row>
    <row r="33" spans="1:1" s="1" customFormat="1" ht="12.75" x14ac:dyDescent="0.2">
      <c r="A33" s="77"/>
    </row>
    <row r="34" spans="1:1" s="1" customFormat="1" ht="12.75" x14ac:dyDescent="0.2">
      <c r="A34" s="77"/>
    </row>
    <row r="35" spans="1:1" s="1" customFormat="1" ht="12.75" x14ac:dyDescent="0.2">
      <c r="A35" s="77"/>
    </row>
    <row r="36" spans="1:1" s="1" customFormat="1" ht="12.75" x14ac:dyDescent="0.2">
      <c r="A36" s="77"/>
    </row>
    <row r="37" spans="1:1" s="1" customFormat="1" ht="12.75" x14ac:dyDescent="0.2">
      <c r="A37" s="77"/>
    </row>
    <row r="38" spans="1:1" s="1" customFormat="1" ht="12.75" x14ac:dyDescent="0.2">
      <c r="A38" s="77"/>
    </row>
    <row r="39" spans="1:1" s="1" customFormat="1" ht="12.75" x14ac:dyDescent="0.2">
      <c r="A39" s="77"/>
    </row>
  </sheetData>
  <mergeCells count="1">
    <mergeCell ref="B2:B3"/>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L17"/>
  <sheetViews>
    <sheetView showGridLines="0" workbookViewId="0">
      <selection activeCell="G24" sqref="G24"/>
    </sheetView>
  </sheetViews>
  <sheetFormatPr defaultRowHeight="12.75" x14ac:dyDescent="0.2"/>
  <cols>
    <col min="1" max="1" width="5.7109375" style="1" customWidth="1"/>
    <col min="2" max="2" width="27" style="68" customWidth="1"/>
    <col min="3" max="3" width="11.7109375" style="1" bestFit="1" customWidth="1"/>
    <col min="4" max="5" width="9.140625" style="1" bestFit="1" customWidth="1"/>
    <col min="6" max="6" width="8.85546875" style="1" bestFit="1" customWidth="1"/>
    <col min="7" max="7" width="9.140625" style="1"/>
    <col min="8" max="8" width="22.85546875" style="1" bestFit="1" customWidth="1"/>
    <col min="9" max="9" width="14.7109375" style="1" customWidth="1"/>
    <col min="10" max="10" width="10.5703125" style="1" bestFit="1" customWidth="1"/>
    <col min="11" max="11" width="16.5703125" style="1" bestFit="1" customWidth="1"/>
    <col min="12" max="12" width="13" style="1" bestFit="1" customWidth="1"/>
    <col min="13" max="16384" width="9.140625" style="1"/>
  </cols>
  <sheetData>
    <row r="1" spans="2:12" x14ac:dyDescent="0.2">
      <c r="B1" s="1" t="s">
        <v>90</v>
      </c>
      <c r="H1" s="82" t="s">
        <v>5</v>
      </c>
      <c r="I1" s="82"/>
      <c r="J1" s="82"/>
      <c r="K1" s="82"/>
      <c r="L1" s="82"/>
    </row>
    <row r="2" spans="2:12" x14ac:dyDescent="0.2">
      <c r="B2" s="9" t="s">
        <v>80</v>
      </c>
      <c r="H2" s="68"/>
    </row>
    <row r="3" spans="2:12" x14ac:dyDescent="0.2">
      <c r="B3" s="9" t="s">
        <v>89</v>
      </c>
      <c r="H3" s="61" t="s">
        <v>0</v>
      </c>
      <c r="I3" s="69" t="s">
        <v>47</v>
      </c>
      <c r="J3" s="61" t="s">
        <v>48</v>
      </c>
      <c r="K3" s="69" t="s">
        <v>60</v>
      </c>
      <c r="L3" s="61" t="s">
        <v>61</v>
      </c>
    </row>
    <row r="4" spans="2:12" x14ac:dyDescent="0.2">
      <c r="B4" s="1"/>
      <c r="H4" s="71">
        <v>44136</v>
      </c>
      <c r="I4" s="72">
        <v>1500</v>
      </c>
      <c r="J4" s="72">
        <v>1500</v>
      </c>
      <c r="K4" s="72">
        <v>1500</v>
      </c>
      <c r="L4" s="72">
        <v>1500</v>
      </c>
    </row>
    <row r="5" spans="2:12" x14ac:dyDescent="0.2">
      <c r="B5" s="73" t="s">
        <v>91</v>
      </c>
      <c r="C5" s="74" t="s">
        <v>47</v>
      </c>
      <c r="D5" s="73" t="s">
        <v>48</v>
      </c>
      <c r="E5" s="74" t="s">
        <v>81</v>
      </c>
      <c r="F5" s="73" t="s">
        <v>82</v>
      </c>
      <c r="H5" s="70">
        <v>44348</v>
      </c>
      <c r="I5" s="29">
        <v>2500</v>
      </c>
      <c r="J5" s="29">
        <v>500</v>
      </c>
      <c r="K5" s="29">
        <v>2000</v>
      </c>
      <c r="L5" s="29">
        <v>0</v>
      </c>
    </row>
    <row r="6" spans="2:12" x14ac:dyDescent="0.2">
      <c r="B6" s="9" t="s">
        <v>83</v>
      </c>
      <c r="C6" s="29">
        <v>-203.25</v>
      </c>
      <c r="D6" s="29">
        <v>-203.25</v>
      </c>
      <c r="E6" s="29">
        <v>-203.25</v>
      </c>
      <c r="F6" s="29">
        <v>-203.25</v>
      </c>
      <c r="H6" s="70">
        <v>44390</v>
      </c>
      <c r="I6" s="29">
        <v>0</v>
      </c>
      <c r="J6" s="29">
        <v>0</v>
      </c>
      <c r="K6" s="29">
        <v>1500</v>
      </c>
      <c r="L6" s="29">
        <v>0</v>
      </c>
    </row>
    <row r="7" spans="2:12" x14ac:dyDescent="0.2">
      <c r="B7" s="1" t="s">
        <v>84</v>
      </c>
      <c r="C7" s="29">
        <v>8500</v>
      </c>
      <c r="D7" s="29">
        <v>3000</v>
      </c>
      <c r="E7" s="29">
        <v>5500</v>
      </c>
      <c r="F7" s="29">
        <v>1500</v>
      </c>
      <c r="H7" s="70">
        <v>44492</v>
      </c>
      <c r="I7" s="29">
        <v>1020</v>
      </c>
      <c r="J7" s="29">
        <v>0</v>
      </c>
      <c r="K7" s="29">
        <v>0</v>
      </c>
      <c r="L7" s="29">
        <v>0</v>
      </c>
    </row>
    <row r="8" spans="2:12" x14ac:dyDescent="0.2">
      <c r="B8" s="1" t="s">
        <v>85</v>
      </c>
      <c r="C8" s="29">
        <v>-1474.25</v>
      </c>
      <c r="D8" s="29">
        <v>-1474.25</v>
      </c>
      <c r="E8" s="29">
        <v>-1474.25</v>
      </c>
      <c r="F8" s="29">
        <v>-1474.25</v>
      </c>
      <c r="H8" s="70">
        <v>44509</v>
      </c>
      <c r="I8" s="29">
        <v>4450</v>
      </c>
      <c r="J8" s="29">
        <v>2000</v>
      </c>
      <c r="K8" s="29">
        <v>2000</v>
      </c>
      <c r="L8" s="29">
        <v>1000</v>
      </c>
    </row>
    <row r="9" spans="2:12" x14ac:dyDescent="0.2">
      <c r="B9" s="66" t="s">
        <v>108</v>
      </c>
      <c r="C9" s="67">
        <f>SUM(C6:C8)</f>
        <v>6822.5</v>
      </c>
      <c r="D9" s="67">
        <f t="shared" ref="D9:F9" si="0">SUM(D6:D8)</f>
        <v>1322.5</v>
      </c>
      <c r="E9" s="67">
        <f t="shared" si="0"/>
        <v>3822.5</v>
      </c>
      <c r="F9" s="67">
        <f t="shared" si="0"/>
        <v>-177.5</v>
      </c>
      <c r="H9" s="70">
        <v>44561</v>
      </c>
      <c r="I9" s="29">
        <v>530</v>
      </c>
      <c r="J9" s="29">
        <v>500</v>
      </c>
      <c r="K9" s="29">
        <v>0</v>
      </c>
      <c r="L9" s="29">
        <v>500</v>
      </c>
    </row>
    <row r="10" spans="2:12" x14ac:dyDescent="0.2">
      <c r="B10" s="9"/>
      <c r="C10" s="2"/>
      <c r="D10" s="2"/>
      <c r="E10" s="2"/>
      <c r="F10" s="2"/>
      <c r="H10" s="66" t="s">
        <v>131</v>
      </c>
      <c r="I10" s="67">
        <f>SUBTOTAL(9,I$4:I$9)</f>
        <v>10000</v>
      </c>
      <c r="J10" s="67">
        <f t="shared" ref="J10:L10" si="1">SUBTOTAL(9,J$4:J$9)</f>
        <v>4500</v>
      </c>
      <c r="K10" s="67">
        <f t="shared" si="1"/>
        <v>7000</v>
      </c>
      <c r="L10" s="67">
        <f t="shared" si="1"/>
        <v>3000</v>
      </c>
    </row>
    <row r="11" spans="2:12" x14ac:dyDescent="0.2">
      <c r="B11" s="9" t="s">
        <v>51</v>
      </c>
      <c r="C11" s="29">
        <v>0</v>
      </c>
      <c r="D11" s="29">
        <v>0</v>
      </c>
      <c r="E11" s="29">
        <v>0</v>
      </c>
      <c r="F11" s="29">
        <v>0</v>
      </c>
      <c r="H11" s="75" t="s">
        <v>77</v>
      </c>
      <c r="I11" s="76">
        <f>(100*I$10)/SUM($I$10:$L$10)</f>
        <v>40.816326530612244</v>
      </c>
      <c r="J11" s="76">
        <f>(100*J$10)/SUM($I$10:$L$10)</f>
        <v>18.367346938775512</v>
      </c>
      <c r="K11" s="76">
        <f>(100*K$10)/SUM($I$10:$L$10)</f>
        <v>28.571428571428573</v>
      </c>
      <c r="L11" s="76">
        <f>(100*L$10)/SUM($I$10:$L$10)</f>
        <v>12.244897959183673</v>
      </c>
    </row>
    <row r="12" spans="2:12" x14ac:dyDescent="0.2">
      <c r="B12" s="9" t="s">
        <v>86</v>
      </c>
      <c r="C12" s="29">
        <v>0</v>
      </c>
      <c r="D12" s="29">
        <v>0</v>
      </c>
      <c r="E12" s="29">
        <v>0</v>
      </c>
      <c r="F12" s="29">
        <v>0</v>
      </c>
      <c r="H12" s="68"/>
    </row>
    <row r="13" spans="2:12" x14ac:dyDescent="0.2">
      <c r="B13" s="1"/>
      <c r="C13" s="29">
        <f>SUM(C11:C12)</f>
        <v>0</v>
      </c>
      <c r="D13" s="29">
        <f t="shared" ref="D13:F13" si="2">SUM(D11:D12)</f>
        <v>0</v>
      </c>
      <c r="E13" s="29">
        <f t="shared" si="2"/>
        <v>0</v>
      </c>
      <c r="F13" s="29">
        <f t="shared" si="2"/>
        <v>0</v>
      </c>
      <c r="H13" s="68" t="s">
        <v>78</v>
      </c>
      <c r="I13" s="1" t="s">
        <v>79</v>
      </c>
    </row>
    <row r="14" spans="2:12" x14ac:dyDescent="0.2">
      <c r="B14" s="1"/>
      <c r="C14" s="29"/>
      <c r="D14" s="29"/>
      <c r="E14" s="29"/>
      <c r="F14" s="29"/>
    </row>
    <row r="15" spans="2:12" x14ac:dyDescent="0.2">
      <c r="B15" s="9" t="s">
        <v>87</v>
      </c>
      <c r="C15" s="29">
        <v>0</v>
      </c>
      <c r="D15" s="29">
        <v>0</v>
      </c>
      <c r="E15" s="29">
        <v>0</v>
      </c>
      <c r="F15" s="29">
        <v>0</v>
      </c>
    </row>
    <row r="16" spans="2:12" x14ac:dyDescent="0.2">
      <c r="B16" s="1"/>
    </row>
    <row r="17" spans="2:6" x14ac:dyDescent="0.2">
      <c r="B17" s="66" t="s">
        <v>88</v>
      </c>
      <c r="C17" s="67">
        <f>C9-C13+C15</f>
        <v>6822.5</v>
      </c>
      <c r="D17" s="67">
        <f t="shared" ref="D17:F17" si="3">D9-D13+D15</f>
        <v>1322.5</v>
      </c>
      <c r="E17" s="67">
        <f t="shared" si="3"/>
        <v>3822.5</v>
      </c>
      <c r="F17" s="67">
        <f t="shared" si="3"/>
        <v>-177.5</v>
      </c>
    </row>
  </sheetData>
  <mergeCells count="1">
    <mergeCell ref="H1:L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Chart AC</vt:lpstr>
      <vt:lpstr>Journal</vt:lpstr>
      <vt:lpstr>GLedger</vt:lpstr>
      <vt:lpstr>PL</vt:lpstr>
      <vt:lpstr>BS</vt:lpstr>
      <vt:lpstr>Equity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DragonHunter101</dc:creator>
  <cp:lastModifiedBy>Rumana Amin</cp:lastModifiedBy>
  <cp:lastPrinted>2022-06-23T15:28:18Z</cp:lastPrinted>
  <dcterms:created xsi:type="dcterms:W3CDTF">2020-11-19T03:46:55Z</dcterms:created>
  <dcterms:modified xsi:type="dcterms:W3CDTF">2023-10-19T02:39:24Z</dcterms:modified>
</cp:coreProperties>
</file>