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SU\IT\code\"/>
    </mc:Choice>
  </mc:AlternateContent>
  <bookViews>
    <workbookView xWindow="0" yWindow="0" windowWidth="28800" windowHeight="11730"/>
  </bookViews>
  <sheets>
    <sheet name="Тест" sheetId="7" r:id="rId1"/>
    <sheet name="Пример 1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7" l="1"/>
  <c r="L14" i="7"/>
  <c r="L13" i="7"/>
  <c r="L12" i="7"/>
  <c r="L11" i="7"/>
  <c r="L10" i="7"/>
  <c r="L9" i="7"/>
  <c r="L8" i="7"/>
  <c r="L7" i="7"/>
  <c r="L6" i="7"/>
  <c r="C5" i="7"/>
  <c r="J27" i="7" l="1"/>
  <c r="K27" i="7" s="1"/>
  <c r="J28" i="7"/>
  <c r="K28" i="7" s="1"/>
  <c r="J29" i="7"/>
  <c r="K29" i="7"/>
  <c r="J30" i="7"/>
  <c r="K30" i="7"/>
  <c r="J31" i="7"/>
  <c r="K31" i="7" s="1"/>
  <c r="J32" i="7"/>
  <c r="K32" i="7" s="1"/>
  <c r="J33" i="7"/>
  <c r="K33" i="7"/>
  <c r="J34" i="7"/>
  <c r="K34" i="7"/>
  <c r="J35" i="7"/>
  <c r="K35" i="7" s="1"/>
  <c r="J36" i="7"/>
  <c r="K36" i="7" s="1"/>
  <c r="J37" i="7"/>
  <c r="K37" i="7" s="1"/>
  <c r="K25" i="7"/>
  <c r="K24" i="7"/>
  <c r="K23" i="7"/>
  <c r="K15" i="7"/>
  <c r="K14" i="7"/>
  <c r="J20" i="7"/>
  <c r="K20" i="7" s="1"/>
  <c r="J21" i="7"/>
  <c r="K21" i="7" s="1"/>
  <c r="J22" i="7"/>
  <c r="K22" i="7" s="1"/>
  <c r="J23" i="7"/>
  <c r="J24" i="7"/>
  <c r="J25" i="7"/>
  <c r="J26" i="7"/>
  <c r="K26" i="7" s="1"/>
  <c r="J19" i="7"/>
  <c r="K19" i="7" s="1"/>
  <c r="J18" i="7"/>
  <c r="K18" i="7" s="1"/>
  <c r="J17" i="7"/>
  <c r="K17" i="7" s="1"/>
  <c r="J16" i="7"/>
  <c r="K16" i="7" s="1"/>
  <c r="J15" i="7"/>
  <c r="J14" i="7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J7" i="7"/>
  <c r="K7" i="7" s="1"/>
  <c r="K6" i="7"/>
  <c r="D5" i="7"/>
  <c r="D69" i="10" l="1"/>
  <c r="D77" i="10"/>
  <c r="C6" i="7" l="1" a="1"/>
  <c r="C6" i="7" s="1"/>
  <c r="D6" i="7" l="1" a="1"/>
  <c r="D6" i="7" s="1"/>
  <c r="D33" i="7" l="1"/>
  <c r="E5" i="7" l="1"/>
  <c r="E26" i="7"/>
  <c r="E6" i="7" l="1" a="1"/>
  <c r="E6" i="7" s="1"/>
  <c r="C7" i="7" a="1"/>
  <c r="C7" i="7" s="1"/>
  <c r="C8" i="7" l="1" a="1"/>
  <c r="C8" i="7" s="1"/>
  <c r="C9" i="7" s="1" a="1"/>
  <c r="C9" i="7" s="1"/>
  <c r="C10" i="7" s="1" a="1"/>
  <c r="C10" i="7" s="1"/>
  <c r="C11" i="7" s="1" a="1"/>
  <c r="C11" i="7" s="1"/>
  <c r="C12" i="7" s="1" a="1"/>
  <c r="C12" i="7" s="1"/>
  <c r="C13" i="7" s="1" a="1"/>
  <c r="C13" i="7" s="1"/>
  <c r="C14" i="7" s="1" a="1"/>
  <c r="C14" i="7" s="1"/>
  <c r="C15" i="7" s="1" a="1"/>
  <c r="C15" i="7" s="1"/>
  <c r="C16" i="7" s="1" a="1"/>
  <c r="C16" i="7" s="1"/>
  <c r="C17" i="7" s="1" a="1"/>
  <c r="C17" i="7" s="1"/>
  <c r="C18" i="7" s="1" a="1"/>
  <c r="C18" i="7" s="1"/>
  <c r="C19" i="7" s="1" a="1"/>
  <c r="C19" i="7" s="1"/>
  <c r="D7" i="7" a="1"/>
  <c r="D7" i="7" s="1"/>
  <c r="D8" i="7" s="1" a="1"/>
  <c r="D8" i="7" s="1"/>
  <c r="D9" i="7" s="1" a="1"/>
  <c r="D9" i="7" s="1"/>
  <c r="D10" i="7" s="1" a="1"/>
  <c r="D10" i="7" s="1"/>
  <c r="D11" i="7" s="1" a="1"/>
  <c r="D11" i="7" s="1"/>
  <c r="D12" i="7" s="1" a="1"/>
  <c r="D12" i="7" s="1"/>
  <c r="D13" i="7" s="1" a="1"/>
  <c r="D13" i="7" s="1"/>
  <c r="D14" i="7" s="1" a="1"/>
  <c r="D14" i="7" s="1"/>
  <c r="D15" i="7" s="1" a="1"/>
  <c r="D15" i="7" s="1"/>
  <c r="D16" i="7" s="1" a="1"/>
  <c r="D16" i="7" s="1"/>
  <c r="D17" i="7" s="1" a="1"/>
  <c r="D17" i="7" s="1"/>
  <c r="D18" i="7" s="1" a="1"/>
  <c r="D18" i="7" s="1"/>
  <c r="D19" i="7" s="1" a="1"/>
  <c r="D19" i="7" s="1"/>
  <c r="C20" i="7" l="1"/>
  <c r="F5" i="7"/>
  <c r="G5" i="7"/>
  <c r="D34" i="7" l="1"/>
  <c r="C34" i="7" s="1"/>
  <c r="F6" i="7" a="1"/>
  <c r="F6" i="7" s="1"/>
  <c r="F7" i="7" s="1" a="1"/>
  <c r="F7" i="7" s="1"/>
  <c r="F8" i="7" s="1" a="1"/>
  <c r="F8" i="7" s="1"/>
  <c r="F9" i="7" s="1" a="1"/>
  <c r="F9" i="7" s="1"/>
  <c r="F10" i="7" s="1" a="1"/>
  <c r="F10" i="7" s="1"/>
  <c r="F11" i="7" s="1" a="1"/>
  <c r="F11" i="7" s="1"/>
  <c r="F12" i="7" s="1" a="1"/>
  <c r="F12" i="7" s="1"/>
  <c r="F13" i="7" s="1" a="1"/>
  <c r="F13" i="7" s="1"/>
  <c r="F14" i="7" s="1" a="1"/>
  <c r="F14" i="7" s="1"/>
  <c r="F15" i="7" s="1" a="1"/>
  <c r="F15" i="7" s="1"/>
  <c r="F16" i="7" s="1" a="1"/>
  <c r="F16" i="7" s="1"/>
  <c r="F17" i="7" s="1" a="1"/>
  <c r="F17" i="7" s="1"/>
  <c r="F18" i="7" s="1" a="1"/>
  <c r="F18" i="7" s="1"/>
  <c r="F19" i="7" s="1" a="1"/>
  <c r="F19" i="7" s="1"/>
  <c r="G6" i="7" a="1"/>
  <c r="G6" i="7" s="1"/>
  <c r="E7" i="7" a="1"/>
  <c r="E7" i="7" s="1"/>
  <c r="C21" i="7" s="1"/>
  <c r="G7" i="7" l="1" a="1"/>
  <c r="G7" i="7" s="1"/>
  <c r="G8" i="7" s="1" a="1"/>
  <c r="G8" i="7" s="1"/>
  <c r="G9" i="7" s="1" a="1"/>
  <c r="G9" i="7" s="1"/>
  <c r="G10" i="7" s="1" a="1"/>
  <c r="G10" i="7" s="1"/>
  <c r="G11" i="7" s="1" a="1"/>
  <c r="G11" i="7" s="1"/>
  <c r="G12" i="7" s="1" a="1"/>
  <c r="G12" i="7" s="1"/>
  <c r="G13" i="7" s="1" a="1"/>
  <c r="G13" i="7" s="1"/>
  <c r="G14" i="7" s="1" a="1"/>
  <c r="G14" i="7" s="1"/>
  <c r="G15" i="7" s="1" a="1"/>
  <c r="G15" i="7" s="1"/>
  <c r="G16" i="7" s="1" a="1"/>
  <c r="G16" i="7" s="1"/>
  <c r="G17" i="7" s="1" a="1"/>
  <c r="G17" i="7" s="1"/>
  <c r="G18" i="7" s="1" a="1"/>
  <c r="G18" i="7" s="1"/>
  <c r="G19" i="7" s="1" a="1"/>
  <c r="G19" i="7" s="1"/>
  <c r="E8" i="7" a="1"/>
  <c r="E8" i="7" s="1"/>
  <c r="C22" i="7" s="1"/>
  <c r="E9" i="7" l="1" a="1"/>
  <c r="E9" i="7" s="1"/>
  <c r="C23" i="7" s="1"/>
  <c r="E10" i="7" l="1" a="1"/>
  <c r="E10" i="7" s="1"/>
  <c r="C24" i="7" s="1"/>
  <c r="E11" i="7" l="1" a="1"/>
  <c r="E11" i="7" s="1"/>
  <c r="C25" i="7" s="1"/>
  <c r="E12" i="7" l="1" a="1"/>
  <c r="E12" i="7" s="1"/>
  <c r="C26" i="7" s="1"/>
  <c r="E13" i="7" l="1" a="1"/>
  <c r="E13" i="7" s="1"/>
  <c r="C27" i="7" s="1"/>
  <c r="E14" i="7" l="1" a="1"/>
  <c r="E14" i="7" s="1"/>
  <c r="C28" i="7" s="1"/>
  <c r="E15" i="7" l="1" a="1"/>
  <c r="E15" i="7" s="1"/>
  <c r="C29" i="7" s="1"/>
  <c r="C30" i="7" l="1"/>
  <c r="D35" i="7" s="1"/>
  <c r="C35" i="7" s="1"/>
  <c r="C36" i="7" s="1"/>
  <c r="E16" i="7" a="1"/>
  <c r="E16" i="7" s="1"/>
  <c r="E17" i="7" s="1" a="1"/>
  <c r="E17" i="7" s="1"/>
  <c r="E18" i="7" s="1" a="1"/>
  <c r="E18" i="7" s="1"/>
  <c r="E19" i="7" s="1" a="1"/>
  <c r="E19" i="7" s="1"/>
  <c r="C33" i="7"/>
</calcChain>
</file>

<file path=xl/sharedStrings.xml><?xml version="1.0" encoding="utf-8"?>
<sst xmlns="http://schemas.openxmlformats.org/spreadsheetml/2006/main" count="288" uniqueCount="41">
  <si>
    <t>Простые делители</t>
  </si>
  <si>
    <t>Кол-во информации</t>
  </si>
  <si>
    <t>Двоичный вид</t>
  </si>
  <si>
    <t>Исходное сообщение</t>
  </si>
  <si>
    <t>Закодированное, часть 1</t>
  </si>
  <si>
    <t>Закодированное, часть 2</t>
  </si>
  <si>
    <t>НОД(k,m) и его простые делители</t>
  </si>
  <si>
    <t>Результат от деления k/НОД(k,m) и его простые делители</t>
  </si>
  <si>
    <t>Результат от деления m/НОД(k,m) и его простые делители</t>
  </si>
  <si>
    <t>Результат</t>
  </si>
  <si>
    <t>-</t>
  </si>
  <si>
    <t/>
  </si>
  <si>
    <t>Ключ k и его простые делители</t>
  </si>
  <si>
    <r>
      <t xml:space="preserve">Сообщение </t>
    </r>
    <r>
      <rPr>
        <b/>
        <u/>
        <sz val="11"/>
        <color theme="1"/>
        <rFont val="Calibri"/>
        <family val="2"/>
        <charset val="204"/>
        <scheme val="minor"/>
      </rPr>
      <t>m</t>
    </r>
    <r>
      <rPr>
        <b/>
        <sz val="11"/>
        <color theme="1"/>
        <rFont val="Calibri"/>
        <family val="2"/>
        <charset val="204"/>
        <scheme val="minor"/>
      </rPr>
      <t xml:space="preserve">  и его простые делители</t>
    </r>
  </si>
  <si>
    <r>
      <t xml:space="preserve">Ключ </t>
    </r>
    <r>
      <rPr>
        <b/>
        <u/>
        <sz val="11"/>
        <color theme="1"/>
        <rFont val="Calibri"/>
        <family val="2"/>
        <charset val="204"/>
        <scheme val="minor"/>
      </rPr>
      <t>k</t>
    </r>
    <r>
      <rPr>
        <b/>
        <sz val="11"/>
        <color theme="1"/>
        <rFont val="Calibri"/>
        <family val="2"/>
        <charset val="204"/>
        <scheme val="minor"/>
      </rPr>
      <t xml:space="preserve"> и его простые делители</t>
    </r>
  </si>
  <si>
    <r>
      <rPr>
        <b/>
        <u/>
        <sz val="11"/>
        <color theme="1"/>
        <rFont val="Calibri"/>
        <family val="2"/>
        <charset val="204"/>
        <scheme val="minor"/>
      </rPr>
      <t>НОД(k,m)</t>
    </r>
    <r>
      <rPr>
        <b/>
        <sz val="11"/>
        <color theme="1"/>
        <rFont val="Calibri"/>
        <family val="2"/>
        <charset val="204"/>
        <scheme val="minor"/>
      </rPr>
      <t xml:space="preserve"> и его простые делители</t>
    </r>
  </si>
  <si>
    <r>
      <t xml:space="preserve">Результат от деления </t>
    </r>
    <r>
      <rPr>
        <b/>
        <u/>
        <sz val="11"/>
        <color theme="1"/>
        <rFont val="Calibri"/>
        <family val="2"/>
        <charset val="204"/>
        <scheme val="minor"/>
      </rPr>
      <t>k/НОД(k,m)</t>
    </r>
    <r>
      <rPr>
        <b/>
        <sz val="11"/>
        <color theme="1"/>
        <rFont val="Calibri"/>
        <family val="2"/>
        <charset val="204"/>
        <scheme val="minor"/>
      </rPr>
      <t xml:space="preserve"> и его простые делители</t>
    </r>
  </si>
  <si>
    <r>
      <t xml:space="preserve">Результат от деления </t>
    </r>
    <r>
      <rPr>
        <b/>
        <u/>
        <sz val="11"/>
        <color theme="1"/>
        <rFont val="Calibri"/>
        <family val="2"/>
        <charset val="204"/>
        <scheme val="minor"/>
      </rPr>
      <t>m/НОД(k,m)</t>
    </r>
    <r>
      <rPr>
        <b/>
        <sz val="11"/>
        <color theme="1"/>
        <rFont val="Calibri"/>
        <family val="2"/>
        <charset val="204"/>
        <scheme val="minor"/>
      </rPr>
      <t xml:space="preserve"> и его простые делители</t>
    </r>
  </si>
  <si>
    <t>Сообщение m  и его простые делители</t>
  </si>
  <si>
    <t>Итого</t>
  </si>
  <si>
    <t>Степени двойки для двоичного представления номеров  делитедей НОД(k,m) в делителях m</t>
  </si>
  <si>
    <t>Десятичное представление  номеров  делитедей НОД(k,m) в делителях m</t>
  </si>
  <si>
    <t>1001110000101011</t>
  </si>
  <si>
    <t>1010011</t>
  </si>
  <si>
    <t>10001100110011100111000100</t>
  </si>
  <si>
    <t>1010101101011</t>
  </si>
  <si>
    <t>110001111</t>
  </si>
  <si>
    <t>1011100001011111111100101</t>
  </si>
  <si>
    <t>1001100100111111001</t>
  </si>
  <si>
    <t>11000</t>
  </si>
  <si>
    <t>Простые</t>
  </si>
  <si>
    <t>Двоичная запись</t>
  </si>
  <si>
    <t>Сообщение и его простые делители</t>
  </si>
  <si>
    <t>1111010000011100100000100</t>
  </si>
  <si>
    <t xml:space="preserve">Итого закодированное сообщение </t>
  </si>
  <si>
    <t>Распределение простых чисел</t>
  </si>
  <si>
    <t>Разница</t>
  </si>
  <si>
    <t>2^n</t>
  </si>
  <si>
    <t>n</t>
  </si>
  <si>
    <t>Закодированное, часть 1 (c_0)</t>
  </si>
  <si>
    <t>Закодированное, часть  (c_1)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</si>
</sst>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3" fontId="2" fillId="0" borderId="1" xfId="0" applyNumberFormat="1" applyFont="1" applyBorder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/>
    <xf numFmtId="4" fontId="0" fillId="0" borderId="1" xfId="0" applyNumberFormat="1" applyBorder="1"/>
    <xf numFmtId="0" fontId="0" fillId="0" borderId="1" xfId="0" applyBorder="1" applyAlignment="1">
      <alignment textRotation="90" wrapText="1"/>
    </xf>
    <xf numFmtId="3" fontId="0" fillId="0" borderId="2" xfId="0" applyNumberForma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0" fillId="3" borderId="1" xfId="0" applyFill="1" applyBorder="1"/>
    <xf numFmtId="3" fontId="4" fillId="0" borderId="1" xfId="0" applyNumberFormat="1" applyFont="1" applyBorder="1" applyAlignment="1"/>
    <xf numFmtId="3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/>
    <xf numFmtId="3" fontId="5" fillId="0" borderId="0" xfId="0" applyNumberFormat="1" applyFont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vertical="center" textRotation="90"/>
    </xf>
    <xf numFmtId="3" fontId="0" fillId="4" borderId="1" xfId="0" applyNumberFormat="1" applyFill="1" applyBorder="1"/>
    <xf numFmtId="49" fontId="0" fillId="0" borderId="0" xfId="0" applyNumberFormat="1" applyAlignment="1"/>
    <xf numFmtId="49" fontId="0" fillId="0" borderId="1" xfId="0" applyNumberFormat="1" applyBorder="1"/>
    <xf numFmtId="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Тест!$I$2</c:f>
              <c:strCache>
                <c:ptCount val="1"/>
                <c:pt idx="0">
                  <c:v>Простые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Тест!$I$6:$I$13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Тест!$H$6:$H$13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F1B7-470B-9CE1-323461FE58ED}"/>
            </c:ext>
          </c:extLst>
        </c:ser>
        <c:ser>
          <c:idx val="2"/>
          <c:order val="1"/>
          <c:tx>
            <c:strRef>
              <c:f>Тест!$L$2</c:f>
              <c:strCache>
                <c:ptCount val="1"/>
                <c:pt idx="0">
                  <c:v>2^n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Тест!$L$6:$L$13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Тест!$H$6:$H$13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F1B7-470B-9CE1-323461FE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1099344"/>
        <c:axId val="1191297056"/>
      </c:lineChart>
      <c:catAx>
        <c:axId val="11910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1297056"/>
        <c:crosses val="autoZero"/>
        <c:auto val="1"/>
        <c:lblAlgn val="ctr"/>
        <c:lblOffset val="100"/>
        <c:noMultiLvlLbl val="0"/>
      </c:catAx>
      <c:valAx>
        <c:axId val="11912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10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321469</xdr:colOff>
      <xdr:row>3</xdr:row>
      <xdr:rowOff>152399</xdr:rowOff>
    </xdr:from>
    <xdr:to>
      <xdr:col>18</xdr:col>
      <xdr:colOff>35718</xdr:colOff>
      <xdr:row>22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T37"/>
  <sheetViews>
    <sheetView tabSelected="1" zoomScale="80" zoomScaleNormal="80" workbookViewId="0">
      <selection activeCell="B39" sqref="B39"/>
    </sheetView>
  </sheetViews>
  <sheetFormatPr defaultRowHeight="15" outlineLevelRow="1" outlineLevelCol="1" x14ac:dyDescent="0.25"/>
  <cols>
    <col min="2" max="2" width="18" customWidth="1"/>
    <col min="3" max="3" width="20.28515625" style="1" customWidth="1"/>
    <col min="4" max="4" width="24.5703125" customWidth="1"/>
    <col min="5" max="5" width="19" customWidth="1"/>
    <col min="6" max="6" width="21.85546875" style="3" customWidth="1"/>
    <col min="7" max="7" width="23.28515625" style="2" customWidth="1"/>
    <col min="8" max="8" width="0" hidden="1" customWidth="1" outlineLevel="1"/>
    <col min="9" max="9" width="15.140625" hidden="1" customWidth="1" outlineLevel="1"/>
    <col min="10" max="10" width="13.5703125" style="33" hidden="1" customWidth="1" outlineLevel="1"/>
    <col min="11" max="11" width="10" hidden="1" customWidth="1" outlineLevel="1"/>
    <col min="12" max="19" width="0" hidden="1" customWidth="1" outlineLevel="1"/>
    <col min="20" max="20" width="9.140625" collapsed="1"/>
  </cols>
  <sheetData>
    <row r="2" spans="2:12" ht="15" customHeight="1" x14ac:dyDescent="0.25">
      <c r="B2" s="36"/>
      <c r="C2" s="37" t="s">
        <v>14</v>
      </c>
      <c r="D2" s="37" t="s">
        <v>13</v>
      </c>
      <c r="E2" s="34" t="s">
        <v>15</v>
      </c>
      <c r="F2" s="34" t="s">
        <v>16</v>
      </c>
      <c r="G2" s="34" t="s">
        <v>17</v>
      </c>
      <c r="H2" s="34" t="s">
        <v>38</v>
      </c>
      <c r="I2" s="34" t="s">
        <v>30</v>
      </c>
      <c r="J2" s="34" t="s">
        <v>35</v>
      </c>
      <c r="K2" s="34" t="s">
        <v>36</v>
      </c>
      <c r="L2" s="34" t="s">
        <v>37</v>
      </c>
    </row>
    <row r="3" spans="2:12" ht="15" customHeight="1" x14ac:dyDescent="0.25">
      <c r="B3" s="36"/>
      <c r="C3" s="37"/>
      <c r="D3" s="37"/>
      <c r="E3" s="34"/>
      <c r="F3" s="34"/>
      <c r="G3" s="34"/>
      <c r="H3" s="34"/>
      <c r="I3" s="34"/>
      <c r="J3" s="34"/>
      <c r="K3" s="34"/>
      <c r="L3" s="34"/>
    </row>
    <row r="4" spans="2:12" x14ac:dyDescent="0.25">
      <c r="B4" s="36"/>
      <c r="C4" s="37"/>
      <c r="D4" s="37"/>
      <c r="E4" s="34"/>
      <c r="F4" s="34"/>
      <c r="G4" s="34"/>
      <c r="H4" s="34"/>
      <c r="I4" s="34"/>
      <c r="J4" s="34"/>
      <c r="K4" s="34"/>
      <c r="L4" s="34"/>
    </row>
    <row r="5" spans="2:12" x14ac:dyDescent="0.25">
      <c r="B5" s="36"/>
      <c r="C5" s="11">
        <f ca="1">3*5*7*13*17*INDIRECT("I"&amp;RANDBETWEEN(9,17))*19</f>
        <v>7495215</v>
      </c>
      <c r="D5" s="11">
        <f ca="1">RANDBETWEEN(2^24,2^26)</f>
        <v>43445045</v>
      </c>
      <c r="E5" s="12">
        <f ca="1">GCD($C$5,D5)</f>
        <v>35</v>
      </c>
      <c r="F5" s="13">
        <f ca="1">C5/E5</f>
        <v>214149</v>
      </c>
      <c r="G5" s="22">
        <f ca="1">D5/E5</f>
        <v>1241287</v>
      </c>
    </row>
    <row r="6" spans="2:12" outlineLevel="1" x14ac:dyDescent="0.25">
      <c r="B6" s="39" t="s">
        <v>0</v>
      </c>
      <c r="C6" s="5">
        <f t="array" aca="1" ref="C6" ca="1">IF((C5="")+(C$5^2/PRODUCT(C5:C$5)=1),"",MATCH(0,MOD(C$5^2/PRODUCT(C5:C$5),ROW($A$2:$O$1000002)),0)+1)</f>
        <v>3</v>
      </c>
      <c r="D6" s="5">
        <f t="array" aca="1" ref="D6" ca="1">IF((D5="")+(D$5^2/PRODUCT(D5:D$5)=1),"",MATCH(0,MOD(D$5^2/PRODUCT(D5:D$5),ROW($A$2:$O$1000002)),0)+1)</f>
        <v>5</v>
      </c>
      <c r="E6" s="5">
        <f t="array" aca="1" ref="E6" ca="1">IF((E5="-")+(E$5^2/PRODUCT(E5:E$5)=1),"-",MATCH(0,MOD(E$5^2/PRODUCT(E5:E$5),ROW($A$2:$O$1000002)),0)+1)</f>
        <v>5</v>
      </c>
      <c r="F6" s="23">
        <f t="array" aca="1" ref="F6" ca="1">IF((F5="-")+(F$5^2/PRODUCT(F5:F$5)=1),"-",MATCH(0,MOD(F$5^2/PRODUCT(F5:F$5),ROW($A$2:$O$1000002)),0)+1)</f>
        <v>3</v>
      </c>
      <c r="G6" s="24">
        <f t="array" aca="1" ref="G6" ca="1">IF((G5="-")+(G$5^2/PRODUCT(G5:G$5)=1),"-",MATCH(0,MOD(G$5^2/PRODUCT(G5:G$5),ROW($A$2:$O$1000002)),0)+1)</f>
        <v>23</v>
      </c>
      <c r="H6">
        <v>0</v>
      </c>
      <c r="I6">
        <v>1</v>
      </c>
      <c r="J6" s="33">
        <v>0</v>
      </c>
      <c r="K6" s="33">
        <f>J6-I6</f>
        <v>-1</v>
      </c>
      <c r="L6">
        <f>2^(H6-1)</f>
        <v>0.5</v>
      </c>
    </row>
    <row r="7" spans="2:12" ht="15" customHeight="1" outlineLevel="1" x14ac:dyDescent="0.25">
      <c r="B7" s="39"/>
      <c r="C7" s="5">
        <f t="array" aca="1" ref="C7" ca="1">IF((C6="")+(C$5^2/PRODUCT(C$5:C6)=1),"",MATCH(0,MOD(C$5^2/PRODUCT(C$5:C6),ROW($A$2:$O$1000002)),0)+1)</f>
        <v>5</v>
      </c>
      <c r="D7" s="5">
        <f t="array" aca="1" ref="D7" ca="1">IF((D6="")+(D$5^2/PRODUCT(D$5:D6)=1),"",MATCH(0,MOD(D$5^2/PRODUCT(D$5:D6),ROW($A$2:$O$1000002)),0)+1)</f>
        <v>7</v>
      </c>
      <c r="E7" s="5">
        <f t="array" aca="1" ref="E7" ca="1">IF((E6="-")+(E$5^2/PRODUCT(E$5:E6)=1),"-",MATCH(0,MOD(E$5^2/PRODUCT(E$5:E6),ROW($A$2:$O$1000002)),0)+1)</f>
        <v>7</v>
      </c>
      <c r="F7" s="23">
        <f t="array" aca="1" ref="F7" ca="1">IF((F6="-")+(F$5^2/PRODUCT(F$5:F6)=1),"-",MATCH(0,MOD(F$5^2/PRODUCT(F$5:F6),ROW($A$2:$O$1000002)),0)+1)</f>
        <v>13</v>
      </c>
      <c r="G7" s="24">
        <f t="array" aca="1" ref="G7" ca="1">IF((G6="-")+(G$5^2/PRODUCT(G$5:G6)=1),"-",MATCH(0,MOD(G$5^2/PRODUCT(G$5:G6),ROW($A$2:$O$1000002)),0)+1)</f>
        <v>29</v>
      </c>
      <c r="H7">
        <v>1</v>
      </c>
      <c r="I7">
        <v>2</v>
      </c>
      <c r="J7" s="33">
        <f t="shared" ref="J7:J26" si="0">H7*LN(H7)</f>
        <v>0</v>
      </c>
      <c r="K7" s="33">
        <f t="shared" ref="K7:K26" si="1">J7-I7</f>
        <v>-2</v>
      </c>
      <c r="L7">
        <f>2^(H7-1)</f>
        <v>1</v>
      </c>
    </row>
    <row r="8" spans="2:12" outlineLevel="1" x14ac:dyDescent="0.25">
      <c r="B8" s="39"/>
      <c r="C8" s="5">
        <f t="array" aca="1" ref="C8" ca="1">IF((C7="")+(C$5^2/PRODUCT(C$5:C7)=1),"",MATCH(0,MOD(C$5^2/PRODUCT(C$5:C7),ROW($A$2:$O$1000002)),0)+1)</f>
        <v>7</v>
      </c>
      <c r="D8" s="5">
        <f t="array" aca="1" ref="D8" ca="1">IF((D7="")+(D$5^2/PRODUCT(D$5:D7)=1),"",MATCH(0,MOD(D$5^2/PRODUCT(D$5:D7),ROW($A$2:$O$1000002)),0)+1)</f>
        <v>23</v>
      </c>
      <c r="E8" s="5" t="str">
        <f t="array" aca="1" ref="E8" ca="1">IF((E7="-")+(E$5^2/PRODUCT(E$5:E7)=1),"-",MATCH(0,MOD(E$5^2/PRODUCT(E$5:E7),ROW($A$2:$O$1000002)),0)+1)</f>
        <v>-</v>
      </c>
      <c r="F8" s="23">
        <f t="array" aca="1" ref="F8" ca="1">IF((F7="-")+(F$5^2/PRODUCT(F$5:F7)=1),"-",MATCH(0,MOD(F$5^2/PRODUCT(F$5:F7),ROW($A$2:$O$1000002)),0)+1)</f>
        <v>17</v>
      </c>
      <c r="G8" s="24">
        <f t="array" aca="1" ref="G8" ca="1">IF((G7="-")+(G$5^2/PRODUCT(G$5:G7)=1),"-",MATCH(0,MOD(G$5^2/PRODUCT(G$5:G7),ROW($A$2:$O$1000002)),0)+1)</f>
        <v>1861</v>
      </c>
      <c r="H8">
        <v>2</v>
      </c>
      <c r="I8">
        <v>3</v>
      </c>
      <c r="J8" s="33">
        <f t="shared" si="0"/>
        <v>1.3862943611198906</v>
      </c>
      <c r="K8" s="33">
        <f t="shared" si="1"/>
        <v>-1.6137056388801094</v>
      </c>
      <c r="L8">
        <f>2^(H8-1)</f>
        <v>2</v>
      </c>
    </row>
    <row r="9" spans="2:12" outlineLevel="1" x14ac:dyDescent="0.25">
      <c r="B9" s="39"/>
      <c r="C9" s="5">
        <f t="array" aca="1" ref="C9" ca="1">IF((C8="")+(C$5^2/PRODUCT(C$5:C8)=1),"",MATCH(0,MOD(C$5^2/PRODUCT(C$5:C8),ROW($A$2:$O$1000002)),0)+1)</f>
        <v>13</v>
      </c>
      <c r="D9" s="5">
        <f t="array" aca="1" ref="D9" ca="1">IF((D8="")+(D$5^2/PRODUCT(D$5:D8)=1),"",MATCH(0,MOD(D$5^2/PRODUCT(D$5:D8),ROW($A$2:$O$1000002)),0)+1)</f>
        <v>29</v>
      </c>
      <c r="E9" s="5" t="str">
        <f t="array" aca="1" ref="E9" ca="1">IF((E8="-")+(E$5^2/PRODUCT(E$5:E8)=1),"-",MATCH(0,MOD(E$5^2/PRODUCT(E$5:E8),ROW($A$2:$O$1000002)),0)+1)</f>
        <v>-</v>
      </c>
      <c r="F9" s="23">
        <f t="array" aca="1" ref="F9" ca="1">IF((F8="-")+(F$5^2/PRODUCT(F$5:F8)=1),"-",MATCH(0,MOD(F$5^2/PRODUCT(F$5:F8),ROW($A$2:$O$1000002)),0)+1)</f>
        <v>17</v>
      </c>
      <c r="G9" s="24" t="str">
        <f t="array" aca="1" ref="G9" ca="1">IF((G8="-")+(G$5^2/PRODUCT(G$5:G8)=1),"-",MATCH(0,MOD(G$5^2/PRODUCT(G$5:G8),ROW($A$2:$O$1000002)),0)+1)</f>
        <v>-</v>
      </c>
      <c r="H9">
        <v>3</v>
      </c>
      <c r="I9">
        <v>5</v>
      </c>
      <c r="J9" s="33">
        <f t="shared" si="0"/>
        <v>3.2958368660043291</v>
      </c>
      <c r="K9" s="33">
        <f t="shared" si="1"/>
        <v>-1.7041631339956709</v>
      </c>
      <c r="L9">
        <f>2^(H9-1)</f>
        <v>4</v>
      </c>
    </row>
    <row r="10" spans="2:12" outlineLevel="1" x14ac:dyDescent="0.25">
      <c r="B10" s="39"/>
      <c r="C10" s="5">
        <f t="array" aca="1" ref="C10" ca="1">IF((C9="")+(C$5^2/PRODUCT(C$5:C9)=1),"",MATCH(0,MOD(C$5^2/PRODUCT(C$5:C9),ROW($A$2:$O$1000002)),0)+1)</f>
        <v>17</v>
      </c>
      <c r="D10" s="5">
        <f t="array" aca="1" ref="D10" ca="1">IF((D9="")+(D$5^2/PRODUCT(D$5:D9)=1),"",MATCH(0,MOD(D$5^2/PRODUCT(D$5:D9),ROW($A$2:$O$1000002)),0)+1)</f>
        <v>1861</v>
      </c>
      <c r="E10" s="5" t="str">
        <f t="array" aca="1" ref="E10" ca="1">IF((E9="-")+(E$5^2/PRODUCT(E$5:E9)=1),"-",MATCH(0,MOD(E$5^2/PRODUCT(E$5:E9),ROW($A$2:$O$1000002)),0)+1)</f>
        <v>-</v>
      </c>
      <c r="F10" s="23">
        <f t="array" aca="1" ref="F10" ca="1">IF((F9="-")+(F$5^2/PRODUCT(F$5:F9)=1),"-",MATCH(0,MOD(F$5^2/PRODUCT(F$5:F9),ROW($A$2:$O$1000002)),0)+1)</f>
        <v>19</v>
      </c>
      <c r="G10" s="24" t="str">
        <f t="array" aca="1" ref="G10" ca="1">IF((G9="-")+(G$5^2/PRODUCT(G$5:G9)=1),"-",MATCH(0,MOD(G$5^2/PRODUCT(G$5:G9),ROW($A$2:$O$1000002)),0)+1)</f>
        <v>-</v>
      </c>
      <c r="H10">
        <v>4</v>
      </c>
      <c r="I10">
        <v>7</v>
      </c>
      <c r="J10" s="33">
        <f t="shared" si="0"/>
        <v>5.5451774444795623</v>
      </c>
      <c r="K10" s="33">
        <f t="shared" si="1"/>
        <v>-1.4548225555204377</v>
      </c>
      <c r="L10">
        <f>2^(H10-1)</f>
        <v>8</v>
      </c>
    </row>
    <row r="11" spans="2:12" outlineLevel="1" x14ac:dyDescent="0.25">
      <c r="B11" s="39"/>
      <c r="C11" s="5">
        <f t="array" aca="1" ref="C11" ca="1">IF((C10="")+(C$5^2/PRODUCT(C$5:C10)=1),"",MATCH(0,MOD(C$5^2/PRODUCT(C$5:C10),ROW($A$2:$O$1000002)),0)+1)</f>
        <v>17</v>
      </c>
      <c r="D11" s="5" t="str">
        <f t="array" aca="1" ref="D11" ca="1">IF((D10="")+(D$5^2/PRODUCT(D$5:D10)=1),"",MATCH(0,MOD(D$5^2/PRODUCT(D$5:D10),ROW($A$2:$O$1000002)),0)+1)</f>
        <v/>
      </c>
      <c r="E11" s="5" t="str">
        <f t="array" aca="1" ref="E11" ca="1">IF((E10="-")+(E$5^2/PRODUCT(E$5:E10)=1),"-",MATCH(0,MOD(E$5^2/PRODUCT(E$5:E10),ROW($A$2:$O$1000002)),0)+1)</f>
        <v>-</v>
      </c>
      <c r="F11" s="23" t="str">
        <f t="array" aca="1" ref="F11" ca="1">IF((F10="-")+(F$5^2/PRODUCT(F$5:F10)=1),"-",MATCH(0,MOD(F$5^2/PRODUCT(F$5:F10),ROW($A$2:$O$1000002)),0)+1)</f>
        <v>-</v>
      </c>
      <c r="G11" s="24" t="str">
        <f t="array" aca="1" ref="G11" ca="1">IF((G10="-")+(G$5^2/PRODUCT(G$5:G10)=1),"-",MATCH(0,MOD(G$5^2/PRODUCT(G$5:G10),ROW($A$2:$O$1000002)),0)+1)</f>
        <v>-</v>
      </c>
      <c r="H11">
        <v>5</v>
      </c>
      <c r="I11">
        <v>11</v>
      </c>
      <c r="J11" s="33">
        <f t="shared" si="0"/>
        <v>8.0471895621705016</v>
      </c>
      <c r="K11" s="33">
        <f t="shared" si="1"/>
        <v>-2.9528104378294984</v>
      </c>
      <c r="L11">
        <f>2^(H11-1)</f>
        <v>16</v>
      </c>
    </row>
    <row r="12" spans="2:12" outlineLevel="1" x14ac:dyDescent="0.25">
      <c r="B12" s="39"/>
      <c r="C12" s="5">
        <f t="array" aca="1" ref="C12" ca="1">IF((C11="")+(C$5^2/PRODUCT(C$5:C11)=1),"",MATCH(0,MOD(C$5^2/PRODUCT(C$5:C11),ROW($A$2:$O$1000002)),0)+1)</f>
        <v>19</v>
      </c>
      <c r="D12" s="5" t="str">
        <f t="array" aca="1" ref="D12" ca="1">IF((D11="")+(D$5^2/PRODUCT(D$5:D11)=1),"",MATCH(0,MOD(D$5^2/PRODUCT(D$5:D11),ROW($A$2:$O$1000002)),0)+1)</f>
        <v/>
      </c>
      <c r="E12" s="5" t="str">
        <f t="array" aca="1" ref="E12" ca="1">IF((E11="-")+(E$5^2/PRODUCT(E$5:E11)=1),"-",MATCH(0,MOD(E$5^2/PRODUCT(E$5:E11),ROW($A$2:$O$1000002)),0)+1)</f>
        <v>-</v>
      </c>
      <c r="F12" s="23" t="str">
        <f t="array" aca="1" ref="F12" ca="1">IF((F11="-")+(F$5^2/PRODUCT(F$5:F11)=1),"-",MATCH(0,MOD(F$5^2/PRODUCT(F$5:F11),ROW($A$2:$O$1000002)),0)+1)</f>
        <v>-</v>
      </c>
      <c r="G12" s="24" t="str">
        <f t="array" aca="1" ref="G12" ca="1">IF((G11="-")+(G$5^2/PRODUCT(G$5:G11)=1),"-",MATCH(0,MOD(G$5^2/PRODUCT(G$5:G11),ROW($A$2:$O$1000002)),0)+1)</f>
        <v>-</v>
      </c>
      <c r="H12">
        <v>6</v>
      </c>
      <c r="I12">
        <v>13</v>
      </c>
      <c r="J12" s="33">
        <f t="shared" si="0"/>
        <v>10.750556815368331</v>
      </c>
      <c r="K12" s="33">
        <f t="shared" si="1"/>
        <v>-2.2494431846316694</v>
      </c>
      <c r="L12">
        <f>2^(H12-1)</f>
        <v>32</v>
      </c>
    </row>
    <row r="13" spans="2:12" outlineLevel="1" x14ac:dyDescent="0.25">
      <c r="B13" s="39"/>
      <c r="C13" s="5" t="str">
        <f t="array" aca="1" ref="C13" ca="1">IF((C12="")+(C$5^2/PRODUCT(C$5:C12)=1),"",MATCH(0,MOD(C$5^2/PRODUCT(C$5:C12),ROW($A$2:$O$1000002)),0)+1)</f>
        <v/>
      </c>
      <c r="D13" s="5" t="str">
        <f t="array" aca="1" ref="D13" ca="1">IF((D12="")+(D$5^2/PRODUCT(D$5:D12)=1),"",MATCH(0,MOD(D$5^2/PRODUCT(D$5:D12),ROW($A$2:$O$1000002)),0)+1)</f>
        <v/>
      </c>
      <c r="E13" s="5" t="str">
        <f t="array" aca="1" ref="E13" ca="1">IF((E12="-")+(E$5^2/PRODUCT(E$5:E12)=1),"-",MATCH(0,MOD(E$5^2/PRODUCT(E$5:E12),ROW($A$2:$O$1000002)),0)+1)</f>
        <v>-</v>
      </c>
      <c r="F13" s="23" t="str">
        <f t="array" aca="1" ref="F13" ca="1">IF((F12="-")+(F$5^2/PRODUCT(F$5:F12)=1),"-",MATCH(0,MOD(F$5^2/PRODUCT(F$5:F12),ROW($A$2:$O$1000002)),0)+1)</f>
        <v>-</v>
      </c>
      <c r="G13" s="24" t="str">
        <f t="array" aca="1" ref="G13" ca="1">IF((G12="-")+(G$5^2/PRODUCT(G$5:G12)=1),"-",MATCH(0,MOD(G$5^2/PRODUCT(G$5:G12),ROW($A$2:$O$1000002)),0)+1)</f>
        <v>-</v>
      </c>
      <c r="H13">
        <v>7</v>
      </c>
      <c r="I13">
        <v>17</v>
      </c>
      <c r="J13" s="33">
        <f t="shared" si="0"/>
        <v>13.621371043387192</v>
      </c>
      <c r="K13" s="33">
        <f t="shared" si="1"/>
        <v>-3.3786289566128076</v>
      </c>
      <c r="L13">
        <f>2^(H13-1)</f>
        <v>64</v>
      </c>
    </row>
    <row r="14" spans="2:12" outlineLevel="1" x14ac:dyDescent="0.25">
      <c r="B14" s="39"/>
      <c r="C14" s="5" t="str">
        <f t="array" aca="1" ref="C14" ca="1">IF((C13="")+(C$5^2/PRODUCT(C$5:C13)=1),"",MATCH(0,MOD(C$5^2/PRODUCT(C$5:C13),ROW($A$2:$O$1000002)),0)+1)</f>
        <v/>
      </c>
      <c r="D14" s="5" t="str">
        <f t="array" aca="1" ref="D14" ca="1">IF((D13="")+(D$5^2/PRODUCT(D$5:D13)=1),"",MATCH(0,MOD(D$5^2/PRODUCT(D$5:D13),ROW($A$2:$O$1000002)),0)+1)</f>
        <v/>
      </c>
      <c r="E14" s="5" t="str">
        <f t="array" aca="1" ref="E14" ca="1">IF((E13="-")+(E$5^2/PRODUCT(E$5:E13)=1),"-",MATCH(0,MOD(E$5^2/PRODUCT(E$5:E13),ROW($A$2:$O$1000002)),0)+1)</f>
        <v>-</v>
      </c>
      <c r="F14" s="23" t="str">
        <f t="array" aca="1" ref="F14" ca="1">IF((F13="-")+(F$5^2/PRODUCT(F$5:F13)=1),"-",MATCH(0,MOD(F$5^2/PRODUCT(F$5:F13),ROW($A$2:$O$1000002)),0)+1)</f>
        <v>-</v>
      </c>
      <c r="G14" s="24" t="str">
        <f t="array" aca="1" ref="G14" ca="1">IF((G13="-")+(G$5^2/PRODUCT(G$5:G13)=1),"-",MATCH(0,MOD(G$5^2/PRODUCT(G$5:G13),ROW($A$2:$O$1000002)),0)+1)</f>
        <v>-</v>
      </c>
      <c r="H14">
        <v>8</v>
      </c>
      <c r="I14">
        <v>19</v>
      </c>
      <c r="J14" s="33">
        <f t="shared" si="0"/>
        <v>16.635532333438686</v>
      </c>
      <c r="K14" s="33">
        <f t="shared" si="1"/>
        <v>-2.364467666561314</v>
      </c>
      <c r="L14">
        <f>2^(H14-1)</f>
        <v>128</v>
      </c>
    </row>
    <row r="15" spans="2:12" outlineLevel="1" x14ac:dyDescent="0.25">
      <c r="B15" s="39"/>
      <c r="C15" s="5" t="str">
        <f t="array" aca="1" ref="C15" ca="1">IF((C14="")+(C$5^2/PRODUCT(C$5:C14)=1),"",MATCH(0,MOD(C$5^2/PRODUCT(C$5:C14),ROW($A$2:$O$1000002)),0)+1)</f>
        <v/>
      </c>
      <c r="D15" s="5" t="str">
        <f t="array" aca="1" ref="D15" ca="1">IF((D14="")+(D$5^2/PRODUCT(D$5:D14)=1),"",MATCH(0,MOD(D$5^2/PRODUCT(D$5:D14),ROW($A$2:$O$1000002)),0)+1)</f>
        <v/>
      </c>
      <c r="E15" s="5" t="str">
        <f t="array" aca="1" ref="E15" ca="1">IF((E14="-")+(E$5^2/PRODUCT(E$5:E14)=1),"-",MATCH(0,MOD(E$5^2/PRODUCT(E$5:E14),ROW($A$2:$O$1000002)),0)+1)</f>
        <v>-</v>
      </c>
      <c r="F15" s="23" t="str">
        <f t="array" aca="1" ref="F15" ca="1">IF((F14="-")+(F$5^2/PRODUCT(F$5:F14)=1),"-",MATCH(0,MOD(F$5^2/PRODUCT(F$5:F14),ROW($A$2:$O$1000002)),0)+1)</f>
        <v>-</v>
      </c>
      <c r="G15" s="24" t="str">
        <f t="array" aca="1" ref="G15" ca="1">IF((G14="-")+(G$5^2/PRODUCT(G$5:G14)=1),"-",MATCH(0,MOD(G$5^2/PRODUCT(G$5:G14),ROW($A$2:$O$1000002)),0)+1)</f>
        <v>-</v>
      </c>
      <c r="H15">
        <v>9</v>
      </c>
      <c r="I15">
        <v>23</v>
      </c>
      <c r="J15" s="33">
        <f t="shared" si="0"/>
        <v>19.775021196025975</v>
      </c>
      <c r="K15" s="33">
        <f t="shared" si="1"/>
        <v>-3.2249788039740253</v>
      </c>
      <c r="L15">
        <f>2^(H15-1)</f>
        <v>256</v>
      </c>
    </row>
    <row r="16" spans="2:12" outlineLevel="1" x14ac:dyDescent="0.25">
      <c r="B16" s="39"/>
      <c r="C16" s="5" t="str">
        <f t="array" aca="1" ref="C16" ca="1">IF((C15="")+(C$5^2/PRODUCT(C$5:C15)=1),"",MATCH(0,MOD(C$5^2/PRODUCT(C$5:C15),ROW($A$2:$O$1000002)),0)+1)</f>
        <v/>
      </c>
      <c r="D16" s="5" t="str">
        <f t="array" aca="1" ref="D16" ca="1">IF((D15="")+(D$5^2/PRODUCT(D$5:D15)=1),"",MATCH(0,MOD(D$5^2/PRODUCT(D$5:D15),ROW($A$2:$O$1000002)),0)+1)</f>
        <v/>
      </c>
      <c r="E16" s="5" t="str">
        <f t="array" aca="1" ref="E16" ca="1">IF((E15="-")+(E$5^2/PRODUCT(E$5:E15)=1),"-",MATCH(0,MOD(E$5^2/PRODUCT(E$5:E15),ROW($A$2:$O$1000002)),0)+1)</f>
        <v>-</v>
      </c>
      <c r="F16" s="23" t="str">
        <f t="array" aca="1" ref="F16" ca="1">IF((F15="-")+(F$5^2/PRODUCT(F$5:F15)=1),"-",MATCH(0,MOD(F$5^2/PRODUCT(F$5:F15),ROW($A$2:$O$1000002)),0)+1)</f>
        <v>-</v>
      </c>
      <c r="G16" s="24" t="str">
        <f t="array" aca="1" ref="G16" ca="1">IF((G15="-")+(G$5^2/PRODUCT(G$5:G15)=1),"-",MATCH(0,MOD(G$5^2/PRODUCT(G$5:G15),ROW($A$2:$O$1000002)),0)+1)</f>
        <v>-</v>
      </c>
      <c r="H16">
        <v>10</v>
      </c>
      <c r="I16">
        <v>29</v>
      </c>
      <c r="J16" s="33">
        <f t="shared" si="0"/>
        <v>23.025850929940461</v>
      </c>
      <c r="K16" s="33">
        <f t="shared" si="1"/>
        <v>-5.9741490700595392</v>
      </c>
    </row>
    <row r="17" spans="2:11" outlineLevel="1" x14ac:dyDescent="0.25">
      <c r="B17" s="39"/>
      <c r="C17" s="5" t="str">
        <f t="array" aca="1" ref="C17" ca="1">IF((C16="")+(C$5^2/PRODUCT(C$5:C16)=1),"",MATCH(0,MOD(C$5^2/PRODUCT(C$5:C16),ROW($A$2:$O$1000002)),0)+1)</f>
        <v/>
      </c>
      <c r="D17" s="5" t="str">
        <f t="array" aca="1" ref="D17" ca="1">IF((D16="")+(D$5^2/PRODUCT(D$5:D16)=1),"",MATCH(0,MOD(D$5^2/PRODUCT(D$5:D16),ROW($A$2:$O$1000002)),0)+1)</f>
        <v/>
      </c>
      <c r="E17" s="5" t="str">
        <f t="array" aca="1" ref="E17" ca="1">IF((E16="-")+(E$5^2/PRODUCT(E$5:E16)=1),"-",MATCH(0,MOD(E$5^2/PRODUCT(E$5:E16),ROW($A$2:$O$1000002)),0)+1)</f>
        <v>-</v>
      </c>
      <c r="F17" s="23" t="str">
        <f t="array" aca="1" ref="F17" ca="1">IF((F16="-")+(F$5^2/PRODUCT(F$5:F16)=1),"-",MATCH(0,MOD(F$5^2/PRODUCT(F$5:F16),ROW($A$2:$O$1000002)),0)+1)</f>
        <v>-</v>
      </c>
      <c r="G17" s="24" t="str">
        <f t="array" aca="1" ref="G17" ca="1">IF((G16="-")+(G$5^2/PRODUCT(G$5:G16)=1),"-",MATCH(0,MOD(G$5^2/PRODUCT(G$5:G16),ROW($A$2:$O$1000002)),0)+1)</f>
        <v>-</v>
      </c>
      <c r="H17">
        <v>11</v>
      </c>
      <c r="I17">
        <v>31</v>
      </c>
      <c r="J17" s="33">
        <f t="shared" si="0"/>
        <v>26.376848000782076</v>
      </c>
      <c r="K17" s="33">
        <f t="shared" si="1"/>
        <v>-4.6231519992179244</v>
      </c>
    </row>
    <row r="18" spans="2:11" outlineLevel="1" x14ac:dyDescent="0.25">
      <c r="B18" s="39"/>
      <c r="C18" s="5" t="str">
        <f t="array" aca="1" ref="C18" ca="1">IF((C17="")+(C$5^2/PRODUCT(C$5:C17)=1),"",MATCH(0,MOD(C$5^2/PRODUCT(C$5:C17),ROW($A$2:$O$1000002)),0)+1)</f>
        <v/>
      </c>
      <c r="D18" s="5" t="str">
        <f t="array" aca="1" ref="D18" ca="1">IF((D17="")+(D$5^2/PRODUCT(D$5:D17)=1),"",MATCH(0,MOD(D$5^2/PRODUCT(D$5:D17),ROW($A$2:$O$1000002)),0)+1)</f>
        <v/>
      </c>
      <c r="E18" s="5" t="str">
        <f t="array" aca="1" ref="E18" ca="1">IF((E17="-")+(E$5^2/PRODUCT(E$5:E17)=1),"-",MATCH(0,MOD(E$5^2/PRODUCT(E$5:E17),ROW($A$2:$O$1000002)),0)+1)</f>
        <v>-</v>
      </c>
      <c r="F18" s="23" t="str">
        <f t="array" aca="1" ref="F18" ca="1">IF((F17="-")+(F$5^2/PRODUCT(F$5:F17)=1),"-",MATCH(0,MOD(F$5^2/PRODUCT(F$5:F17),ROW($A$2:$O$1000002)),0)+1)</f>
        <v>-</v>
      </c>
      <c r="G18" s="24" t="str">
        <f t="array" aca="1" ref="G18" ca="1">IF((G17="-")+(G$5^2/PRODUCT(G$5:G17)=1),"-",MATCH(0,MOD(G$5^2/PRODUCT(G$5:G17),ROW($A$2:$O$1000002)),0)+1)</f>
        <v>-</v>
      </c>
      <c r="H18">
        <v>12</v>
      </c>
      <c r="I18">
        <v>37</v>
      </c>
      <c r="J18" s="33">
        <f t="shared" si="0"/>
        <v>29.818879797456006</v>
      </c>
      <c r="K18" s="33">
        <f t="shared" si="1"/>
        <v>-7.181120202543994</v>
      </c>
    </row>
    <row r="19" spans="2:11" outlineLevel="1" x14ac:dyDescent="0.25">
      <c r="B19" s="39"/>
      <c r="C19" s="5" t="str">
        <f t="array" aca="1" ref="C19" ca="1">IF((C18="")+(C$5^2/PRODUCT(C$5:C18)=1),"",MATCH(0,MOD(C$5^2/PRODUCT(C$5:C18),ROW($A$2:$O$1000002)),0)+1)</f>
        <v/>
      </c>
      <c r="D19" s="5" t="str">
        <f t="array" aca="1" ref="D19" ca="1">IF((D18="")+(D$5^2/PRODUCT(D$5:D18)=1),"",MATCH(0,MOD(D$5^2/PRODUCT(D$5:D18),ROW($A$2:$O$1000002)),0)+1)</f>
        <v/>
      </c>
      <c r="E19" s="5" t="str">
        <f t="array" aca="1" ref="E19" ca="1">IF((E18="-")+(E$5^2/PRODUCT(E$5:E18)=1),"-",MATCH(0,MOD(E$5^2/PRODUCT(E$5:E18),ROW($A$2:$O$1000002)),0)+1)</f>
        <v>-</v>
      </c>
      <c r="F19" s="23" t="str">
        <f t="array" aca="1" ref="F19" ca="1">IF((F18="-")+(F$5^2/PRODUCT(F$5:F18)=1),"-",MATCH(0,MOD(F$5^2/PRODUCT(F$5:F18),ROW($A$2:$O$1000002)),0)+1)</f>
        <v>-</v>
      </c>
      <c r="G19" s="24" t="str">
        <f t="array" aca="1" ref="G19" ca="1">IF((G18="-")+(G$5^2/PRODUCT(G$5:G18)=1),"-",MATCH(0,MOD(G$5^2/PRODUCT(G$5:G18),ROW($A$2:$O$1000002)),0)+1)</f>
        <v>-</v>
      </c>
      <c r="H19">
        <v>13</v>
      </c>
      <c r="I19">
        <v>41</v>
      </c>
      <c r="J19" s="33">
        <f t="shared" si="0"/>
        <v>33.344341646999979</v>
      </c>
      <c r="K19" s="33">
        <f t="shared" si="1"/>
        <v>-7.6556583530000211</v>
      </c>
    </row>
    <row r="20" spans="2:11" ht="15" customHeight="1" outlineLevel="1" x14ac:dyDescent="0.25">
      <c r="B20" s="38" t="s">
        <v>20</v>
      </c>
      <c r="C20" s="5">
        <f ca="1">IFERROR(MATCH(E6,$C$6:$C$19,0)-1,"")</f>
        <v>1</v>
      </c>
      <c r="D20" s="27"/>
      <c r="E20" s="1"/>
      <c r="F20" s="25"/>
      <c r="G20" s="26"/>
      <c r="H20">
        <v>14</v>
      </c>
      <c r="I20">
        <v>43</v>
      </c>
      <c r="J20" s="33">
        <f t="shared" si="0"/>
        <v>36.946802614613617</v>
      </c>
      <c r="K20" s="33">
        <f t="shared" si="1"/>
        <v>-6.0531973853863832</v>
      </c>
    </row>
    <row r="21" spans="2:11" ht="15" customHeight="1" outlineLevel="1" x14ac:dyDescent="0.25">
      <c r="B21" s="38"/>
      <c r="C21" s="5">
        <f ca="1">IFERROR(IF(MATCH(E7,$C$6:$C$19,0)-1=MATCH(E6,$C$6:$C$19,0)-1,C20+1,MATCH(E7,$C$6:$C$19,0)-1),"")</f>
        <v>2</v>
      </c>
      <c r="D21" s="27"/>
      <c r="E21" s="1"/>
      <c r="F21" s="25"/>
      <c r="G21" s="26"/>
      <c r="H21">
        <v>15</v>
      </c>
      <c r="I21">
        <v>47</v>
      </c>
      <c r="J21" s="33">
        <f t="shared" si="0"/>
        <v>40.620753016533151</v>
      </c>
      <c r="K21" s="33">
        <f t="shared" si="1"/>
        <v>-6.3792469834668495</v>
      </c>
    </row>
    <row r="22" spans="2:11" outlineLevel="1" x14ac:dyDescent="0.25">
      <c r="B22" s="38"/>
      <c r="C22" s="5" t="str">
        <f t="shared" ref="C22:C29" ca="1" si="2">IFERROR(IF(MATCH(E8,$C$6:$C$19,0)-1=MATCH(E7,$C$6:$C$19,0)-1,C21+1,MATCH(E8,$C$6:$C$19,0)-1),"")</f>
        <v/>
      </c>
      <c r="D22" s="27"/>
      <c r="E22" s="1"/>
      <c r="F22" s="25"/>
      <c r="G22" s="26"/>
      <c r="H22">
        <v>16</v>
      </c>
      <c r="I22">
        <v>51</v>
      </c>
      <c r="J22" s="33">
        <f t="shared" si="0"/>
        <v>44.361419555836498</v>
      </c>
      <c r="K22" s="33">
        <f t="shared" si="1"/>
        <v>-6.6385804441635017</v>
      </c>
    </row>
    <row r="23" spans="2:11" outlineLevel="1" x14ac:dyDescent="0.25">
      <c r="B23" s="38"/>
      <c r="C23" s="5" t="str">
        <f t="shared" ca="1" si="2"/>
        <v/>
      </c>
      <c r="D23" s="27"/>
      <c r="E23" s="1"/>
      <c r="F23" s="25"/>
      <c r="G23" s="26"/>
      <c r="H23">
        <v>17</v>
      </c>
      <c r="I23">
        <v>53</v>
      </c>
      <c r="J23" s="33">
        <f t="shared" si="0"/>
        <v>48.164626848955677</v>
      </c>
      <c r="K23" s="33">
        <f t="shared" si="1"/>
        <v>-4.8353731510443225</v>
      </c>
    </row>
    <row r="24" spans="2:11" outlineLevel="1" x14ac:dyDescent="0.25">
      <c r="B24" s="38"/>
      <c r="C24" s="5" t="str">
        <f t="shared" ca="1" si="2"/>
        <v/>
      </c>
      <c r="D24" s="27"/>
      <c r="E24" s="1"/>
      <c r="F24" s="25"/>
      <c r="G24" s="26"/>
      <c r="H24">
        <v>18</v>
      </c>
      <c r="I24">
        <v>57</v>
      </c>
      <c r="J24" s="33">
        <f t="shared" si="0"/>
        <v>52.026691642130963</v>
      </c>
      <c r="K24" s="33">
        <f t="shared" si="1"/>
        <v>-4.9733083578690369</v>
      </c>
    </row>
    <row r="25" spans="2:11" outlineLevel="1" x14ac:dyDescent="0.25">
      <c r="B25" s="38"/>
      <c r="C25" s="5" t="str">
        <f t="shared" ca="1" si="2"/>
        <v/>
      </c>
      <c r="D25" s="27"/>
      <c r="E25" s="1"/>
      <c r="F25" s="25"/>
      <c r="G25" s="26"/>
      <c r="H25">
        <v>19</v>
      </c>
      <c r="I25">
        <v>59</v>
      </c>
      <c r="J25" s="33">
        <f t="shared" si="0"/>
        <v>55.944340604162363</v>
      </c>
      <c r="K25" s="33">
        <f t="shared" si="1"/>
        <v>-3.0556593958376368</v>
      </c>
    </row>
    <row r="26" spans="2:11" outlineLevel="1" x14ac:dyDescent="0.25">
      <c r="B26" s="38"/>
      <c r="C26" s="5" t="str">
        <f t="shared" ca="1" si="2"/>
        <v/>
      </c>
      <c r="D26" s="27"/>
      <c r="E26" s="1" t="str">
        <f t="shared" ref="E26" si="3">IFERROR(IF(IFERROR(MATCH(K12,$J$6:$J$19,0),"")-1&gt;E25,IFERROR(MATCH(K12,$J$6:$J$19,0)-1,""),E25+1),"")</f>
        <v/>
      </c>
      <c r="F26" s="25"/>
      <c r="G26" s="26"/>
      <c r="H26">
        <v>20</v>
      </c>
      <c r="I26">
        <v>61</v>
      </c>
      <c r="J26" s="33">
        <f t="shared" si="0"/>
        <v>59.914645471079815</v>
      </c>
      <c r="K26" s="33">
        <f t="shared" si="1"/>
        <v>-1.0853545289201847</v>
      </c>
    </row>
    <row r="27" spans="2:11" outlineLevel="1" x14ac:dyDescent="0.25">
      <c r="B27" s="38"/>
      <c r="C27" s="5" t="str">
        <f t="shared" ca="1" si="2"/>
        <v/>
      </c>
      <c r="D27" s="27"/>
      <c r="E27" s="1"/>
      <c r="F27" s="25"/>
      <c r="G27" s="26"/>
      <c r="H27">
        <v>21</v>
      </c>
      <c r="I27">
        <v>65</v>
      </c>
      <c r="J27" s="33">
        <f t="shared" ref="J27:J37" si="4">H27*LN(H27)</f>
        <v>63.934971192191881</v>
      </c>
      <c r="K27" s="33">
        <f t="shared" ref="K27:K37" si="5">J27-I27</f>
        <v>-1.0650288078081189</v>
      </c>
    </row>
    <row r="28" spans="2:11" outlineLevel="1" x14ac:dyDescent="0.25">
      <c r="B28" s="38"/>
      <c r="C28" s="5" t="str">
        <f t="shared" ca="1" si="2"/>
        <v/>
      </c>
      <c r="D28" s="27"/>
      <c r="E28" s="1"/>
      <c r="F28" s="25"/>
      <c r="G28" s="26"/>
      <c r="H28">
        <v>22</v>
      </c>
      <c r="I28">
        <v>67</v>
      </c>
      <c r="J28" s="33">
        <f t="shared" si="4"/>
        <v>68.002933973882961</v>
      </c>
      <c r="K28" s="33">
        <f t="shared" si="5"/>
        <v>1.0029339738829606</v>
      </c>
    </row>
    <row r="29" spans="2:11" outlineLevel="1" x14ac:dyDescent="0.25">
      <c r="B29" s="38"/>
      <c r="C29" s="5" t="str">
        <f t="shared" ca="1" si="2"/>
        <v/>
      </c>
      <c r="D29" s="27"/>
      <c r="E29" s="1"/>
      <c r="F29" s="25"/>
      <c r="G29" s="26"/>
      <c r="H29">
        <v>23</v>
      </c>
      <c r="I29">
        <v>71</v>
      </c>
      <c r="J29" s="33">
        <f t="shared" si="4"/>
        <v>72.116366966370435</v>
      </c>
      <c r="K29" s="33">
        <f t="shared" si="5"/>
        <v>1.1163669663704354</v>
      </c>
    </row>
    <row r="30" spans="2:11" ht="79.5" x14ac:dyDescent="0.25">
      <c r="B30" s="17" t="s">
        <v>21</v>
      </c>
      <c r="C30" s="5">
        <f ca="1">IFERROR(2^C20,0)+IFERROR(2^C21,0)+IFERROR(2^C22,0)+IFERROR(2^C23,0)+IFERROR(2^C24,0)+IFERROR(2^C25,0)+IFERROR(2^C26,0)+IFERROR(2^C27,0)+IFERROR(2^C28,0)+IFERROR(2^C29,0)</f>
        <v>6</v>
      </c>
      <c r="D30" s="1"/>
      <c r="E30" s="1"/>
      <c r="F30" s="25"/>
      <c r="G30" s="26"/>
      <c r="H30">
        <v>24</v>
      </c>
      <c r="I30">
        <v>73</v>
      </c>
      <c r="J30" s="33">
        <f t="shared" si="4"/>
        <v>76.273291928350702</v>
      </c>
      <c r="K30" s="33">
        <f t="shared" si="5"/>
        <v>3.2732919283507016</v>
      </c>
    </row>
    <row r="31" spans="2:11" x14ac:dyDescent="0.25">
      <c r="B31" s="35" t="s">
        <v>9</v>
      </c>
      <c r="C31" s="35"/>
      <c r="D31" s="35"/>
      <c r="H31">
        <v>25</v>
      </c>
      <c r="I31">
        <v>79</v>
      </c>
      <c r="J31" s="33">
        <f t="shared" si="4"/>
        <v>80.471895621705016</v>
      </c>
      <c r="K31" s="33">
        <f t="shared" si="5"/>
        <v>1.4718956217050163</v>
      </c>
    </row>
    <row r="32" spans="2:11" x14ac:dyDescent="0.25">
      <c r="B32" s="4"/>
      <c r="C32" s="7" t="s">
        <v>1</v>
      </c>
      <c r="D32" s="8" t="s">
        <v>2</v>
      </c>
      <c r="H32">
        <v>26</v>
      </c>
      <c r="I32">
        <v>83</v>
      </c>
      <c r="J32" s="33">
        <f t="shared" si="4"/>
        <v>84.710509988558542</v>
      </c>
      <c r="K32" s="33">
        <f t="shared" si="5"/>
        <v>1.7105099885585417</v>
      </c>
    </row>
    <row r="33" spans="2:11" ht="30" x14ac:dyDescent="0.25">
      <c r="B33" s="6" t="s">
        <v>3</v>
      </c>
      <c r="C33" s="15">
        <f ca="1">-SUM(LEN(D33))*1/2*LOG(1/2,2)</f>
        <v>13</v>
      </c>
      <c r="D33" s="2" t="str">
        <f ca="1">IF(INT(D5/(2^18))&gt;0,DEC2BIN(INT(D5/(2^18)))&amp;DEC2BIN(MOD(INT(D5/(2^9)),512),9)&amp;DEC2BIN(MOD(D5,512),9),IF(MOD(INT(D5/(2^9)),512)&gt;0,DEC2BIN(MOD(INT(D5/(2^9)),512))&amp;DEC2BIN(MOD(D5,512),9),DEC2BIN(MOD(D5,512))))</f>
        <v>10100101101110101100110101</v>
      </c>
      <c r="H33">
        <v>27</v>
      </c>
      <c r="I33">
        <v>87</v>
      </c>
      <c r="J33" s="33">
        <f t="shared" si="4"/>
        <v>88.987595382116893</v>
      </c>
      <c r="K33" s="33">
        <f t="shared" si="5"/>
        <v>1.9875953821168935</v>
      </c>
    </row>
    <row r="34" spans="2:11" ht="30" x14ac:dyDescent="0.25">
      <c r="B34" s="6" t="s">
        <v>39</v>
      </c>
      <c r="C34" s="16">
        <f ca="1">-SUM(LEN(D34))*1/2*LOG(1/2,2)</f>
        <v>10.5</v>
      </c>
      <c r="D34" s="4" t="str">
        <f ca="1">IF(INT(G5/(2^18))&gt;0,DEC2BIN(INT(G5/(2^18)))&amp;DEC2BIN(MOD(INT(G5/(2^9)),512),9)&amp;DEC2BIN(MOD(G5,512),9),IF(MOD(INT(G5/(2^9)),512)&gt;0,DEC2BIN(MOD(INT(G5/(2^9)),512))&amp;DEC2BIN(MOD(G5,512),9),DEC2BIN(MOD(G5,512))))</f>
        <v>100101111000011000111</v>
      </c>
      <c r="H34">
        <v>28</v>
      </c>
      <c r="I34">
        <v>89</v>
      </c>
      <c r="J34" s="33">
        <f t="shared" si="4"/>
        <v>93.301726284905712</v>
      </c>
      <c r="K34" s="33">
        <f t="shared" si="5"/>
        <v>4.3017262849057119</v>
      </c>
    </row>
    <row r="35" spans="2:11" ht="30" x14ac:dyDescent="0.25">
      <c r="B35" s="6" t="s">
        <v>40</v>
      </c>
      <c r="C35" s="16">
        <f ca="1">-SUM(LEN(D35))*1/2*LOG(1/2,2)</f>
        <v>1.5</v>
      </c>
      <c r="D35" s="4" t="str">
        <f ca="1">IF(INT(C30/(2^18))&gt;0,DEC2BIN(INT(C30/(2^18)))&amp;DEC2BIN(MOD(INT(C30/(2^9)),512),9)&amp;DEC2BIN(MOD(C30,512),9),IF(MOD(INT(C30/(2^9)),512)&gt;0,DEC2BIN(MOD(INT(C30/(2^9)),512))&amp;DEC2BIN(MOD(C30,512),9),DEC2BIN(MOD(C30,512))))</f>
        <v>110</v>
      </c>
      <c r="H35">
        <v>29</v>
      </c>
      <c r="I35">
        <v>91</v>
      </c>
      <c r="J35" s="33">
        <f t="shared" si="4"/>
        <v>97.651579069607749</v>
      </c>
      <c r="K35" s="33">
        <f t="shared" si="5"/>
        <v>6.6515790696077488</v>
      </c>
    </row>
    <row r="36" spans="2:11" ht="45" x14ac:dyDescent="0.25">
      <c r="B36" s="14" t="s">
        <v>34</v>
      </c>
      <c r="C36" s="15">
        <f ca="1">C34+C35</f>
        <v>12</v>
      </c>
      <c r="D36" s="4"/>
      <c r="H36">
        <v>30</v>
      </c>
      <c r="I36">
        <v>97</v>
      </c>
      <c r="J36" s="33">
        <f t="shared" si="4"/>
        <v>102.03592144986466</v>
      </c>
      <c r="K36" s="33">
        <f t="shared" si="5"/>
        <v>5.0359214498646594</v>
      </c>
    </row>
    <row r="37" spans="2:11" x14ac:dyDescent="0.25">
      <c r="H37">
        <v>31</v>
      </c>
      <c r="I37">
        <v>101</v>
      </c>
      <c r="J37" s="33">
        <f t="shared" si="4"/>
        <v>106.45360333903953</v>
      </c>
      <c r="K37" s="33">
        <f t="shared" si="5"/>
        <v>5.4536033390395318</v>
      </c>
    </row>
  </sheetData>
  <mergeCells count="14">
    <mergeCell ref="J2:J4"/>
    <mergeCell ref="K2:K4"/>
    <mergeCell ref="L2:L4"/>
    <mergeCell ref="H2:H4"/>
    <mergeCell ref="I2:I4"/>
    <mergeCell ref="B31:D31"/>
    <mergeCell ref="B2:B5"/>
    <mergeCell ref="E2:E4"/>
    <mergeCell ref="F2:F4"/>
    <mergeCell ref="G2:G4"/>
    <mergeCell ref="C2:C4"/>
    <mergeCell ref="D2:D4"/>
    <mergeCell ref="B20:B29"/>
    <mergeCell ref="B6:B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7"/>
  <sheetViews>
    <sheetView topLeftCell="B33" zoomScale="90" zoomScaleNormal="90" workbookViewId="0">
      <selection activeCell="F47" sqref="F47"/>
    </sheetView>
  </sheetViews>
  <sheetFormatPr defaultRowHeight="15" x14ac:dyDescent="0.25"/>
  <cols>
    <col min="1" max="1" width="2.28515625" customWidth="1"/>
    <col min="2" max="2" width="13.5703125" customWidth="1"/>
    <col min="3" max="7" width="15.7109375" customWidth="1"/>
    <col min="8" max="8" width="2.140625" customWidth="1"/>
    <col min="9" max="14" width="15.7109375" customWidth="1"/>
    <col min="15" max="15" width="1.7109375" customWidth="1"/>
    <col min="16" max="21" width="15.7109375" customWidth="1"/>
  </cols>
  <sheetData>
    <row r="2" spans="2:21" ht="15" customHeight="1" x14ac:dyDescent="0.25">
      <c r="B2" s="36"/>
      <c r="C2" s="37" t="s">
        <v>12</v>
      </c>
      <c r="D2" s="37" t="s">
        <v>18</v>
      </c>
      <c r="E2" s="34" t="s">
        <v>6</v>
      </c>
      <c r="F2" s="34" t="s">
        <v>7</v>
      </c>
      <c r="G2" s="34" t="s">
        <v>8</v>
      </c>
      <c r="I2" s="36"/>
      <c r="J2" s="37" t="s">
        <v>12</v>
      </c>
      <c r="K2" s="37" t="s">
        <v>18</v>
      </c>
      <c r="L2" s="34" t="s">
        <v>6</v>
      </c>
      <c r="M2" s="34" t="s">
        <v>7</v>
      </c>
      <c r="N2" s="34" t="s">
        <v>8</v>
      </c>
      <c r="P2" s="36"/>
      <c r="Q2" s="37" t="s">
        <v>12</v>
      </c>
      <c r="R2" s="37" t="s">
        <v>18</v>
      </c>
      <c r="S2" s="34" t="s">
        <v>6</v>
      </c>
      <c r="T2" s="34" t="s">
        <v>7</v>
      </c>
      <c r="U2" s="34" t="s">
        <v>8</v>
      </c>
    </row>
    <row r="3" spans="2:21" ht="15" customHeight="1" x14ac:dyDescent="0.25">
      <c r="B3" s="36"/>
      <c r="C3" s="37"/>
      <c r="D3" s="37"/>
      <c r="E3" s="34"/>
      <c r="F3" s="34"/>
      <c r="G3" s="34"/>
      <c r="I3" s="36"/>
      <c r="J3" s="37"/>
      <c r="K3" s="37"/>
      <c r="L3" s="34"/>
      <c r="M3" s="34"/>
      <c r="N3" s="34"/>
      <c r="P3" s="36"/>
      <c r="Q3" s="37"/>
      <c r="R3" s="37"/>
      <c r="S3" s="34"/>
      <c r="T3" s="34"/>
      <c r="U3" s="34"/>
    </row>
    <row r="4" spans="2:21" ht="15" customHeight="1" x14ac:dyDescent="0.25">
      <c r="B4" s="36"/>
      <c r="C4" s="37"/>
      <c r="D4" s="37"/>
      <c r="E4" s="34"/>
      <c r="F4" s="34"/>
      <c r="G4" s="34"/>
      <c r="I4" s="36"/>
      <c r="J4" s="37"/>
      <c r="K4" s="37"/>
      <c r="L4" s="34"/>
      <c r="M4" s="34"/>
      <c r="N4" s="34"/>
      <c r="P4" s="36"/>
      <c r="Q4" s="37"/>
      <c r="R4" s="37"/>
      <c r="S4" s="34"/>
      <c r="T4" s="34"/>
      <c r="U4" s="34"/>
    </row>
    <row r="5" spans="2:21" ht="15" customHeight="1" x14ac:dyDescent="0.25">
      <c r="B5" s="36"/>
      <c r="C5" s="11">
        <v>746130</v>
      </c>
      <c r="D5" s="11">
        <v>50133666</v>
      </c>
      <c r="E5" s="12">
        <v>1254</v>
      </c>
      <c r="F5" s="13">
        <v>595</v>
      </c>
      <c r="G5" s="22">
        <v>39979</v>
      </c>
      <c r="I5" s="36"/>
      <c r="J5" s="11">
        <v>1178100</v>
      </c>
      <c r="K5" s="11">
        <v>36911556</v>
      </c>
      <c r="L5" s="12">
        <v>6732</v>
      </c>
      <c r="M5" s="13">
        <v>175</v>
      </c>
      <c r="N5" s="22">
        <v>5483</v>
      </c>
      <c r="P5" s="36"/>
      <c r="Q5" s="11">
        <v>667590</v>
      </c>
      <c r="R5" s="11">
        <v>24166373</v>
      </c>
      <c r="S5" s="12">
        <v>77</v>
      </c>
      <c r="T5" s="13">
        <v>8670</v>
      </c>
      <c r="U5" s="22">
        <v>313849</v>
      </c>
    </row>
    <row r="6" spans="2:21" ht="15" customHeight="1" x14ac:dyDescent="0.25">
      <c r="B6" s="39" t="s">
        <v>0</v>
      </c>
      <c r="C6" s="4">
        <v>2</v>
      </c>
      <c r="D6" s="5">
        <v>2</v>
      </c>
      <c r="E6" s="4">
        <v>2</v>
      </c>
      <c r="F6" s="10">
        <v>5</v>
      </c>
      <c r="G6" s="9">
        <v>39979</v>
      </c>
      <c r="I6" s="39" t="s">
        <v>0</v>
      </c>
      <c r="J6" s="4">
        <v>2</v>
      </c>
      <c r="K6" s="5">
        <v>2</v>
      </c>
      <c r="L6" s="4">
        <v>2</v>
      </c>
      <c r="M6" s="10">
        <v>5</v>
      </c>
      <c r="N6" s="9">
        <v>5483</v>
      </c>
      <c r="P6" s="39" t="s">
        <v>0</v>
      </c>
      <c r="Q6" s="5">
        <v>2</v>
      </c>
      <c r="R6" s="5">
        <v>7</v>
      </c>
      <c r="S6" s="5">
        <v>7</v>
      </c>
      <c r="T6" s="23">
        <v>2</v>
      </c>
      <c r="U6" s="24">
        <v>313849</v>
      </c>
    </row>
    <row r="7" spans="2:21" ht="15" customHeight="1" x14ac:dyDescent="0.25">
      <c r="B7" s="39"/>
      <c r="C7" s="4">
        <v>3</v>
      </c>
      <c r="D7" s="5">
        <v>3</v>
      </c>
      <c r="E7" s="4">
        <v>3</v>
      </c>
      <c r="F7" s="10">
        <v>7</v>
      </c>
      <c r="G7" s="9" t="s">
        <v>10</v>
      </c>
      <c r="I7" s="39"/>
      <c r="J7" s="4">
        <v>2</v>
      </c>
      <c r="K7" s="5">
        <v>2</v>
      </c>
      <c r="L7" s="4">
        <v>2</v>
      </c>
      <c r="M7" s="10">
        <v>5</v>
      </c>
      <c r="N7" s="9" t="s">
        <v>10</v>
      </c>
      <c r="P7" s="39"/>
      <c r="Q7" s="5">
        <v>3</v>
      </c>
      <c r="R7" s="5">
        <v>11</v>
      </c>
      <c r="S7" s="5">
        <v>11</v>
      </c>
      <c r="T7" s="23">
        <v>3</v>
      </c>
      <c r="U7" s="24" t="s">
        <v>10</v>
      </c>
    </row>
    <row r="8" spans="2:21" x14ac:dyDescent="0.25">
      <c r="B8" s="39"/>
      <c r="C8" s="4">
        <v>5</v>
      </c>
      <c r="D8" s="5">
        <v>11</v>
      </c>
      <c r="E8" s="4">
        <v>11</v>
      </c>
      <c r="F8" s="10">
        <v>17</v>
      </c>
      <c r="G8" s="9" t="s">
        <v>10</v>
      </c>
      <c r="I8" s="39"/>
      <c r="J8" s="4">
        <v>3</v>
      </c>
      <c r="K8" s="5">
        <v>3</v>
      </c>
      <c r="L8" s="4">
        <v>3</v>
      </c>
      <c r="M8" s="10">
        <v>7</v>
      </c>
      <c r="N8" s="9" t="s">
        <v>10</v>
      </c>
      <c r="P8" s="39"/>
      <c r="Q8" s="5">
        <v>5</v>
      </c>
      <c r="R8" s="5">
        <v>313849</v>
      </c>
      <c r="S8" s="5" t="s">
        <v>10</v>
      </c>
      <c r="T8" s="23">
        <v>5</v>
      </c>
      <c r="U8" s="24" t="s">
        <v>10</v>
      </c>
    </row>
    <row r="9" spans="2:21" x14ac:dyDescent="0.25">
      <c r="B9" s="39"/>
      <c r="C9" s="4">
        <v>7</v>
      </c>
      <c r="D9" s="5">
        <v>19</v>
      </c>
      <c r="E9" s="4">
        <v>19</v>
      </c>
      <c r="F9" s="10" t="s">
        <v>10</v>
      </c>
      <c r="G9" s="9" t="s">
        <v>10</v>
      </c>
      <c r="I9" s="39"/>
      <c r="J9" s="4">
        <v>3</v>
      </c>
      <c r="K9" s="5">
        <v>3</v>
      </c>
      <c r="L9" s="4">
        <v>3</v>
      </c>
      <c r="M9" s="10" t="s">
        <v>10</v>
      </c>
      <c r="N9" s="9" t="s">
        <v>10</v>
      </c>
      <c r="P9" s="39"/>
      <c r="Q9" s="5">
        <v>7</v>
      </c>
      <c r="R9" s="5" t="s">
        <v>11</v>
      </c>
      <c r="S9" s="5" t="s">
        <v>10</v>
      </c>
      <c r="T9" s="23">
        <v>17</v>
      </c>
      <c r="U9" s="24" t="s">
        <v>10</v>
      </c>
    </row>
    <row r="10" spans="2:21" x14ac:dyDescent="0.25">
      <c r="B10" s="39"/>
      <c r="C10" s="4">
        <v>11</v>
      </c>
      <c r="D10" s="5">
        <v>39979</v>
      </c>
      <c r="E10" s="4" t="s">
        <v>10</v>
      </c>
      <c r="F10" s="10" t="s">
        <v>10</v>
      </c>
      <c r="G10" s="9" t="s">
        <v>10</v>
      </c>
      <c r="I10" s="39"/>
      <c r="J10" s="4">
        <v>5</v>
      </c>
      <c r="K10" s="5">
        <v>11</v>
      </c>
      <c r="L10" s="4">
        <v>11</v>
      </c>
      <c r="M10" s="10" t="s">
        <v>10</v>
      </c>
      <c r="N10" s="9" t="s">
        <v>10</v>
      </c>
      <c r="P10" s="39"/>
      <c r="Q10" s="5">
        <v>11</v>
      </c>
      <c r="R10" s="5" t="s">
        <v>11</v>
      </c>
      <c r="S10" s="5" t="s">
        <v>10</v>
      </c>
      <c r="T10" s="23">
        <v>17</v>
      </c>
      <c r="U10" s="24" t="s">
        <v>10</v>
      </c>
    </row>
    <row r="11" spans="2:21" x14ac:dyDescent="0.25">
      <c r="B11" s="39"/>
      <c r="C11" s="4">
        <v>17</v>
      </c>
      <c r="D11" s="5" t="s">
        <v>11</v>
      </c>
      <c r="E11" s="4" t="s">
        <v>10</v>
      </c>
      <c r="F11" s="10" t="s">
        <v>10</v>
      </c>
      <c r="G11" s="9" t="s">
        <v>10</v>
      </c>
      <c r="I11" s="39"/>
      <c r="J11" s="4">
        <v>5</v>
      </c>
      <c r="K11" s="5">
        <v>17</v>
      </c>
      <c r="L11" s="4">
        <v>17</v>
      </c>
      <c r="M11" s="10" t="s">
        <v>10</v>
      </c>
      <c r="N11" s="9" t="s">
        <v>10</v>
      </c>
      <c r="P11" s="39"/>
      <c r="Q11" s="5">
        <v>17</v>
      </c>
      <c r="R11" s="5" t="s">
        <v>11</v>
      </c>
      <c r="S11" s="5" t="s">
        <v>10</v>
      </c>
      <c r="T11" s="23" t="s">
        <v>10</v>
      </c>
      <c r="U11" s="24" t="s">
        <v>10</v>
      </c>
    </row>
    <row r="12" spans="2:21" x14ac:dyDescent="0.25">
      <c r="B12" s="39"/>
      <c r="C12" s="4">
        <v>19</v>
      </c>
      <c r="D12" s="5" t="s">
        <v>11</v>
      </c>
      <c r="E12" s="4" t="s">
        <v>10</v>
      </c>
      <c r="F12" s="10" t="s">
        <v>10</v>
      </c>
      <c r="G12" s="9" t="s">
        <v>10</v>
      </c>
      <c r="I12" s="39"/>
      <c r="J12" s="4">
        <v>7</v>
      </c>
      <c r="K12" s="5">
        <v>5483</v>
      </c>
      <c r="L12" s="4" t="s">
        <v>10</v>
      </c>
      <c r="M12" s="10" t="s">
        <v>10</v>
      </c>
      <c r="N12" s="9" t="s">
        <v>10</v>
      </c>
      <c r="P12" s="39"/>
      <c r="Q12" s="5">
        <v>17</v>
      </c>
      <c r="R12" s="5" t="s">
        <v>11</v>
      </c>
      <c r="S12" s="5" t="s">
        <v>10</v>
      </c>
      <c r="T12" s="23" t="s">
        <v>10</v>
      </c>
      <c r="U12" s="24" t="s">
        <v>10</v>
      </c>
    </row>
    <row r="13" spans="2:21" x14ac:dyDescent="0.25">
      <c r="B13" s="39"/>
      <c r="C13" s="4" t="s">
        <v>11</v>
      </c>
      <c r="D13" s="5" t="s">
        <v>11</v>
      </c>
      <c r="E13" s="4" t="s">
        <v>10</v>
      </c>
      <c r="F13" s="10" t="s">
        <v>10</v>
      </c>
      <c r="G13" s="9" t="s">
        <v>10</v>
      </c>
      <c r="I13" s="39"/>
      <c r="J13" s="4">
        <v>11</v>
      </c>
      <c r="K13" s="5" t="s">
        <v>11</v>
      </c>
      <c r="L13" s="4" t="s">
        <v>10</v>
      </c>
      <c r="M13" s="10" t="s">
        <v>10</v>
      </c>
      <c r="N13" s="9" t="s">
        <v>10</v>
      </c>
      <c r="P13" s="39"/>
      <c r="Q13" s="5" t="s">
        <v>11</v>
      </c>
      <c r="R13" s="5" t="s">
        <v>11</v>
      </c>
      <c r="S13" s="5" t="s">
        <v>10</v>
      </c>
      <c r="T13" s="23" t="s">
        <v>10</v>
      </c>
      <c r="U13" s="24" t="s">
        <v>10</v>
      </c>
    </row>
    <row r="14" spans="2:21" x14ac:dyDescent="0.25">
      <c r="B14" s="39"/>
      <c r="C14" s="4" t="s">
        <v>11</v>
      </c>
      <c r="D14" s="5" t="s">
        <v>11</v>
      </c>
      <c r="E14" s="4" t="s">
        <v>10</v>
      </c>
      <c r="F14" s="10" t="s">
        <v>10</v>
      </c>
      <c r="G14" s="9" t="s">
        <v>10</v>
      </c>
      <c r="I14" s="39"/>
      <c r="J14" s="4">
        <v>17</v>
      </c>
      <c r="K14" s="5" t="s">
        <v>11</v>
      </c>
      <c r="L14" s="4" t="s">
        <v>10</v>
      </c>
      <c r="M14" s="10" t="s">
        <v>10</v>
      </c>
      <c r="N14" s="9" t="s">
        <v>10</v>
      </c>
      <c r="P14" s="39"/>
      <c r="Q14" s="5" t="s">
        <v>11</v>
      </c>
      <c r="R14" s="5" t="s">
        <v>11</v>
      </c>
      <c r="S14" s="5" t="s">
        <v>10</v>
      </c>
      <c r="T14" s="23" t="s">
        <v>10</v>
      </c>
      <c r="U14" s="24" t="s">
        <v>10</v>
      </c>
    </row>
    <row r="15" spans="2:21" x14ac:dyDescent="0.25">
      <c r="B15" s="39"/>
      <c r="C15" s="4" t="s">
        <v>11</v>
      </c>
      <c r="D15" s="5" t="s">
        <v>11</v>
      </c>
      <c r="E15" s="4" t="s">
        <v>10</v>
      </c>
      <c r="F15" s="10" t="s">
        <v>10</v>
      </c>
      <c r="G15" s="9" t="s">
        <v>10</v>
      </c>
      <c r="I15" s="39"/>
      <c r="J15" s="4" t="s">
        <v>11</v>
      </c>
      <c r="K15" s="5" t="s">
        <v>11</v>
      </c>
      <c r="L15" s="4" t="s">
        <v>10</v>
      </c>
      <c r="M15" s="10" t="s">
        <v>10</v>
      </c>
      <c r="N15" s="9" t="s">
        <v>10</v>
      </c>
      <c r="P15" s="39"/>
      <c r="Q15" s="5" t="s">
        <v>11</v>
      </c>
      <c r="R15" s="5" t="s">
        <v>11</v>
      </c>
      <c r="S15" s="5" t="s">
        <v>10</v>
      </c>
      <c r="T15" s="23" t="s">
        <v>10</v>
      </c>
      <c r="U15" s="24" t="s">
        <v>10</v>
      </c>
    </row>
    <row r="16" spans="2:21" x14ac:dyDescent="0.25">
      <c r="B16" s="39"/>
      <c r="C16" s="4" t="s">
        <v>11</v>
      </c>
      <c r="D16" s="5" t="s">
        <v>11</v>
      </c>
      <c r="E16" s="4" t="s">
        <v>10</v>
      </c>
      <c r="F16" s="10" t="s">
        <v>10</v>
      </c>
      <c r="G16" s="9" t="s">
        <v>10</v>
      </c>
      <c r="I16" s="39"/>
      <c r="J16" s="4" t="s">
        <v>11</v>
      </c>
      <c r="K16" s="5" t="s">
        <v>11</v>
      </c>
      <c r="L16" s="4" t="s">
        <v>10</v>
      </c>
      <c r="M16" s="10" t="s">
        <v>10</v>
      </c>
      <c r="N16" s="9" t="s">
        <v>10</v>
      </c>
      <c r="P16" s="39"/>
      <c r="Q16" s="5" t="s">
        <v>11</v>
      </c>
      <c r="R16" s="5" t="s">
        <v>11</v>
      </c>
      <c r="S16" s="5" t="s">
        <v>10</v>
      </c>
      <c r="T16" s="23" t="s">
        <v>10</v>
      </c>
      <c r="U16" s="24" t="s">
        <v>10</v>
      </c>
    </row>
    <row r="17" spans="2:21" x14ac:dyDescent="0.25">
      <c r="B17" s="39"/>
      <c r="C17" s="4" t="s">
        <v>11</v>
      </c>
      <c r="D17" s="5" t="s">
        <v>11</v>
      </c>
      <c r="E17" s="4" t="s">
        <v>10</v>
      </c>
      <c r="F17" s="10" t="s">
        <v>10</v>
      </c>
      <c r="G17" s="9" t="s">
        <v>10</v>
      </c>
      <c r="I17" s="39"/>
      <c r="J17" s="4" t="s">
        <v>11</v>
      </c>
      <c r="K17" s="5" t="s">
        <v>11</v>
      </c>
      <c r="L17" s="4" t="s">
        <v>10</v>
      </c>
      <c r="M17" s="10" t="s">
        <v>10</v>
      </c>
      <c r="N17" s="9" t="s">
        <v>10</v>
      </c>
      <c r="P17" s="39"/>
      <c r="Q17" s="5" t="s">
        <v>11</v>
      </c>
      <c r="R17" s="5" t="s">
        <v>11</v>
      </c>
      <c r="S17" s="5" t="s">
        <v>10</v>
      </c>
      <c r="T17" s="23" t="s">
        <v>10</v>
      </c>
      <c r="U17" s="24" t="s">
        <v>10</v>
      </c>
    </row>
    <row r="18" spans="2:21" x14ac:dyDescent="0.25">
      <c r="B18" s="39"/>
      <c r="C18" s="4" t="s">
        <v>11</v>
      </c>
      <c r="D18" s="5" t="s">
        <v>11</v>
      </c>
      <c r="E18" s="4" t="s">
        <v>10</v>
      </c>
      <c r="F18" s="10" t="s">
        <v>10</v>
      </c>
      <c r="G18" s="9" t="s">
        <v>10</v>
      </c>
      <c r="I18" s="39"/>
      <c r="J18" s="4" t="s">
        <v>11</v>
      </c>
      <c r="K18" s="5" t="s">
        <v>11</v>
      </c>
      <c r="L18" s="4" t="s">
        <v>10</v>
      </c>
      <c r="M18" s="10" t="s">
        <v>10</v>
      </c>
      <c r="N18" s="9" t="s">
        <v>10</v>
      </c>
      <c r="P18" s="39"/>
      <c r="Q18" s="5" t="s">
        <v>11</v>
      </c>
      <c r="R18" s="5" t="s">
        <v>11</v>
      </c>
      <c r="S18" s="5" t="s">
        <v>10</v>
      </c>
      <c r="T18" s="23" t="s">
        <v>10</v>
      </c>
      <c r="U18" s="24" t="s">
        <v>10</v>
      </c>
    </row>
    <row r="19" spans="2:21" x14ac:dyDescent="0.25">
      <c r="B19" s="39"/>
      <c r="C19" s="4" t="s">
        <v>11</v>
      </c>
      <c r="D19" s="5" t="s">
        <v>11</v>
      </c>
      <c r="E19" s="4" t="s">
        <v>10</v>
      </c>
      <c r="F19" s="10" t="s">
        <v>10</v>
      </c>
      <c r="G19" s="9" t="s">
        <v>10</v>
      </c>
      <c r="I19" s="39"/>
      <c r="J19" s="4" t="s">
        <v>11</v>
      </c>
      <c r="K19" s="5" t="s">
        <v>11</v>
      </c>
      <c r="L19" s="4" t="s">
        <v>10</v>
      </c>
      <c r="M19" s="10" t="s">
        <v>10</v>
      </c>
      <c r="N19" s="9" t="s">
        <v>10</v>
      </c>
      <c r="P19" s="39"/>
      <c r="Q19" s="5" t="s">
        <v>11</v>
      </c>
      <c r="R19" s="5" t="s">
        <v>11</v>
      </c>
      <c r="S19" s="5" t="s">
        <v>10</v>
      </c>
      <c r="T19" s="23" t="s">
        <v>10</v>
      </c>
      <c r="U19" s="24" t="s">
        <v>10</v>
      </c>
    </row>
    <row r="20" spans="2:21" ht="15" customHeight="1" x14ac:dyDescent="0.25">
      <c r="B20" s="38" t="s">
        <v>20</v>
      </c>
      <c r="C20" s="5">
        <v>0</v>
      </c>
      <c r="F20" s="3"/>
      <c r="G20" s="2"/>
      <c r="I20" s="38" t="s">
        <v>20</v>
      </c>
      <c r="J20" s="5">
        <v>0</v>
      </c>
      <c r="M20" s="3"/>
      <c r="N20" s="2"/>
      <c r="P20" s="38" t="s">
        <v>20</v>
      </c>
      <c r="Q20" s="5">
        <v>3</v>
      </c>
      <c r="R20" s="27"/>
      <c r="S20" s="1"/>
      <c r="T20" s="25"/>
      <c r="U20" s="26"/>
    </row>
    <row r="21" spans="2:21" x14ac:dyDescent="0.25">
      <c r="B21" s="38"/>
      <c r="C21" s="5">
        <v>1</v>
      </c>
      <c r="D21" s="18"/>
      <c r="F21" s="3"/>
      <c r="G21" s="2"/>
      <c r="I21" s="38"/>
      <c r="J21" s="5">
        <v>1</v>
      </c>
      <c r="K21" s="18"/>
      <c r="M21" s="3"/>
      <c r="N21" s="2"/>
      <c r="P21" s="38"/>
      <c r="Q21" s="5">
        <v>4</v>
      </c>
      <c r="R21" s="27"/>
      <c r="S21" s="1"/>
      <c r="T21" s="25"/>
      <c r="U21" s="26"/>
    </row>
    <row r="22" spans="2:21" x14ac:dyDescent="0.25">
      <c r="B22" s="38"/>
      <c r="C22" s="5">
        <v>4</v>
      </c>
      <c r="D22" s="18"/>
      <c r="F22" s="3"/>
      <c r="G22" s="2"/>
      <c r="I22" s="38"/>
      <c r="J22" s="5">
        <v>2</v>
      </c>
      <c r="K22" s="18"/>
      <c r="M22" s="3"/>
      <c r="N22" s="2"/>
      <c r="P22" s="38"/>
      <c r="Q22" s="5" t="s">
        <v>11</v>
      </c>
      <c r="R22" s="27"/>
      <c r="S22" s="1"/>
      <c r="T22" s="25"/>
      <c r="U22" s="26"/>
    </row>
    <row r="23" spans="2:21" x14ac:dyDescent="0.25">
      <c r="B23" s="38"/>
      <c r="C23" s="5">
        <v>6</v>
      </c>
      <c r="D23" s="18"/>
      <c r="F23" s="3"/>
      <c r="G23" s="2"/>
      <c r="I23" s="38"/>
      <c r="J23" s="5">
        <v>3</v>
      </c>
      <c r="K23" s="18"/>
      <c r="M23" s="3"/>
      <c r="N23" s="2"/>
      <c r="P23" s="38"/>
      <c r="Q23" s="5" t="s">
        <v>11</v>
      </c>
      <c r="R23" s="27"/>
      <c r="S23" s="1"/>
      <c r="T23" s="25"/>
      <c r="U23" s="26"/>
    </row>
    <row r="24" spans="2:21" x14ac:dyDescent="0.25">
      <c r="B24" s="38"/>
      <c r="C24" s="5" t="s">
        <v>11</v>
      </c>
      <c r="D24" s="18"/>
      <c r="F24" s="3"/>
      <c r="G24" s="2"/>
      <c r="I24" s="38"/>
      <c r="J24" s="5">
        <v>7</v>
      </c>
      <c r="K24" s="18"/>
      <c r="M24" s="3"/>
      <c r="N24" s="2"/>
      <c r="P24" s="38"/>
      <c r="Q24" s="5" t="s">
        <v>11</v>
      </c>
      <c r="R24" s="27"/>
      <c r="S24" s="1"/>
      <c r="T24" s="25"/>
      <c r="U24" s="26"/>
    </row>
    <row r="25" spans="2:21" x14ac:dyDescent="0.25">
      <c r="B25" s="38"/>
      <c r="C25" s="5" t="s">
        <v>11</v>
      </c>
      <c r="D25" s="18"/>
      <c r="F25" s="3"/>
      <c r="G25" s="2"/>
      <c r="I25" s="38"/>
      <c r="J25" s="5">
        <v>8</v>
      </c>
      <c r="K25" s="18"/>
      <c r="M25" s="3"/>
      <c r="N25" s="2"/>
      <c r="P25" s="38"/>
      <c r="Q25" s="5" t="s">
        <v>11</v>
      </c>
      <c r="R25" s="27"/>
      <c r="S25" s="1"/>
      <c r="T25" s="25"/>
      <c r="U25" s="26"/>
    </row>
    <row r="26" spans="2:21" x14ac:dyDescent="0.25">
      <c r="B26" s="38"/>
      <c r="C26" s="5" t="s">
        <v>11</v>
      </c>
      <c r="D26" s="18"/>
      <c r="E26" t="s">
        <v>11</v>
      </c>
      <c r="F26" s="3"/>
      <c r="G26" s="2"/>
      <c r="I26" s="38"/>
      <c r="J26" s="5" t="s">
        <v>11</v>
      </c>
      <c r="K26" s="18"/>
      <c r="L26" t="s">
        <v>11</v>
      </c>
      <c r="M26" s="3"/>
      <c r="N26" s="2"/>
      <c r="P26" s="38"/>
      <c r="Q26" s="5" t="s">
        <v>11</v>
      </c>
      <c r="R26" s="27"/>
      <c r="S26" s="1" t="s">
        <v>11</v>
      </c>
      <c r="T26" s="25"/>
      <c r="U26" s="26"/>
    </row>
    <row r="27" spans="2:21" x14ac:dyDescent="0.25">
      <c r="B27" s="38"/>
      <c r="C27" s="5" t="s">
        <v>11</v>
      </c>
      <c r="D27" s="18"/>
      <c r="F27" s="3"/>
      <c r="G27" s="2"/>
      <c r="I27" s="38"/>
      <c r="J27" s="5" t="s">
        <v>11</v>
      </c>
      <c r="K27" s="18"/>
      <c r="M27" s="3"/>
      <c r="N27" s="2"/>
      <c r="P27" s="38"/>
      <c r="Q27" s="5" t="s">
        <v>11</v>
      </c>
      <c r="R27" s="27"/>
      <c r="S27" s="1"/>
      <c r="T27" s="25"/>
      <c r="U27" s="26"/>
    </row>
    <row r="28" spans="2:21" x14ac:dyDescent="0.25">
      <c r="B28" s="38"/>
      <c r="C28" s="5" t="s">
        <v>11</v>
      </c>
      <c r="D28" s="18"/>
      <c r="F28" s="3"/>
      <c r="G28" s="2"/>
      <c r="I28" s="38"/>
      <c r="J28" s="5" t="s">
        <v>11</v>
      </c>
      <c r="K28" s="18"/>
      <c r="M28" s="3"/>
      <c r="N28" s="2"/>
      <c r="P28" s="38"/>
      <c r="Q28" s="5" t="s">
        <v>11</v>
      </c>
      <c r="R28" s="27"/>
      <c r="S28" s="1"/>
      <c r="T28" s="25"/>
      <c r="U28" s="26"/>
    </row>
    <row r="29" spans="2:21" x14ac:dyDescent="0.25">
      <c r="B29" s="38"/>
      <c r="C29" s="5" t="s">
        <v>11</v>
      </c>
      <c r="D29" s="18"/>
      <c r="F29" s="3"/>
      <c r="G29" s="2"/>
      <c r="I29" s="38"/>
      <c r="J29" s="5" t="s">
        <v>11</v>
      </c>
      <c r="K29" s="18"/>
      <c r="M29" s="3"/>
      <c r="N29" s="2"/>
      <c r="P29" s="38"/>
      <c r="Q29" s="5" t="s">
        <v>11</v>
      </c>
      <c r="R29" s="27"/>
      <c r="S29" s="1"/>
      <c r="T29" s="25"/>
      <c r="U29" s="26"/>
    </row>
    <row r="30" spans="2:21" ht="104.25" customHeight="1" x14ac:dyDescent="0.25">
      <c r="B30" s="28" t="s">
        <v>21</v>
      </c>
      <c r="C30" s="5">
        <v>83</v>
      </c>
      <c r="F30" s="3"/>
      <c r="G30" s="2"/>
      <c r="I30" s="28" t="s">
        <v>21</v>
      </c>
      <c r="J30" s="5">
        <v>399</v>
      </c>
      <c r="M30" s="3"/>
      <c r="N30" s="2"/>
      <c r="P30" s="28" t="s">
        <v>21</v>
      </c>
      <c r="Q30" s="5">
        <v>24</v>
      </c>
      <c r="R30" s="1"/>
      <c r="S30" s="1"/>
      <c r="T30" s="25"/>
      <c r="U30" s="26"/>
    </row>
    <row r="31" spans="2:21" x14ac:dyDescent="0.25">
      <c r="B31" s="35" t="s">
        <v>9</v>
      </c>
      <c r="C31" s="35"/>
      <c r="D31" s="35"/>
      <c r="F31" s="3"/>
      <c r="G31" s="2"/>
      <c r="I31" s="35" t="s">
        <v>9</v>
      </c>
      <c r="J31" s="35"/>
      <c r="K31" s="35"/>
      <c r="M31" s="3"/>
      <c r="N31" s="2"/>
      <c r="P31" s="35" t="s">
        <v>9</v>
      </c>
      <c r="Q31" s="35"/>
      <c r="R31" s="35"/>
      <c r="T31" s="3"/>
      <c r="U31" s="2"/>
    </row>
    <row r="32" spans="2:21" x14ac:dyDescent="0.25">
      <c r="B32" s="4"/>
      <c r="C32" s="7" t="s">
        <v>1</v>
      </c>
      <c r="D32" s="8" t="s">
        <v>2</v>
      </c>
      <c r="F32" s="3"/>
      <c r="G32" s="2"/>
      <c r="I32" s="4"/>
      <c r="J32" s="7" t="s">
        <v>1</v>
      </c>
      <c r="K32" s="8" t="s">
        <v>2</v>
      </c>
      <c r="M32" s="3"/>
      <c r="N32" s="2"/>
      <c r="P32" s="4"/>
      <c r="Q32" s="7" t="s">
        <v>1</v>
      </c>
      <c r="R32" s="8" t="s">
        <v>2</v>
      </c>
      <c r="T32" s="3"/>
      <c r="U32" s="2"/>
    </row>
    <row r="33" spans="2:21" ht="30" x14ac:dyDescent="0.25">
      <c r="B33" s="6" t="s">
        <v>3</v>
      </c>
      <c r="C33" s="15">
        <v>13</v>
      </c>
      <c r="D33" s="31" t="s">
        <v>33</v>
      </c>
      <c r="F33" s="11"/>
      <c r="G33" s="2"/>
      <c r="I33" s="6" t="s">
        <v>3</v>
      </c>
      <c r="J33" s="15">
        <v>13</v>
      </c>
      <c r="K33" s="2" t="s">
        <v>24</v>
      </c>
      <c r="M33" s="11"/>
      <c r="N33" s="2"/>
      <c r="P33" s="6" t="s">
        <v>3</v>
      </c>
      <c r="Q33" s="15">
        <v>12.5</v>
      </c>
      <c r="R33" s="2" t="s">
        <v>27</v>
      </c>
      <c r="T33" s="3"/>
      <c r="U33" s="2"/>
    </row>
    <row r="34" spans="2:21" ht="30" x14ac:dyDescent="0.25">
      <c r="B34" s="6" t="s">
        <v>4</v>
      </c>
      <c r="C34" s="16">
        <v>8</v>
      </c>
      <c r="D34" s="32" t="s">
        <v>22</v>
      </c>
      <c r="F34" s="3"/>
      <c r="G34" s="2"/>
      <c r="I34" s="6" t="s">
        <v>4</v>
      </c>
      <c r="J34" s="16">
        <v>6.5</v>
      </c>
      <c r="K34" s="4" t="s">
        <v>25</v>
      </c>
      <c r="M34" s="3"/>
      <c r="N34" s="2"/>
      <c r="P34" s="6" t="s">
        <v>4</v>
      </c>
      <c r="Q34" s="16">
        <v>9.5</v>
      </c>
      <c r="R34" s="4" t="s">
        <v>28</v>
      </c>
      <c r="T34" s="3"/>
      <c r="U34" s="2"/>
    </row>
    <row r="35" spans="2:21" ht="30" x14ac:dyDescent="0.25">
      <c r="B35" s="6" t="s">
        <v>5</v>
      </c>
      <c r="C35" s="16">
        <v>3.5</v>
      </c>
      <c r="D35" s="32" t="s">
        <v>23</v>
      </c>
      <c r="F35" s="3"/>
      <c r="G35" s="2"/>
      <c r="I35" s="6" t="s">
        <v>5</v>
      </c>
      <c r="J35" s="16">
        <v>4.5</v>
      </c>
      <c r="K35" s="4" t="s">
        <v>26</v>
      </c>
      <c r="M35" s="3"/>
      <c r="N35" s="2"/>
      <c r="P35" s="6" t="s">
        <v>5</v>
      </c>
      <c r="Q35" s="16">
        <v>2.5</v>
      </c>
      <c r="R35" s="4" t="s">
        <v>29</v>
      </c>
      <c r="T35" s="3"/>
      <c r="U35" s="2"/>
    </row>
    <row r="36" spans="2:21" x14ac:dyDescent="0.25">
      <c r="B36" s="14" t="s">
        <v>19</v>
      </c>
      <c r="C36" s="15">
        <v>11.5</v>
      </c>
      <c r="D36" s="4"/>
      <c r="F36" s="3"/>
      <c r="G36" s="2"/>
      <c r="I36" s="14" t="s">
        <v>19</v>
      </c>
      <c r="J36" s="15">
        <v>11</v>
      </c>
      <c r="K36" s="4"/>
      <c r="M36" s="3"/>
      <c r="N36" s="2"/>
      <c r="P36" s="14" t="s">
        <v>19</v>
      </c>
      <c r="Q36" s="15">
        <v>12</v>
      </c>
      <c r="R36" s="4"/>
      <c r="T36" s="3"/>
      <c r="U36" s="2"/>
    </row>
    <row r="39" spans="2:21" x14ac:dyDescent="0.25">
      <c r="B39" s="36"/>
      <c r="C39" s="37" t="s">
        <v>12</v>
      </c>
      <c r="D39" s="37" t="s">
        <v>18</v>
      </c>
      <c r="E39" s="34" t="s">
        <v>6</v>
      </c>
      <c r="F39" s="34" t="s">
        <v>7</v>
      </c>
      <c r="G39" s="34" t="s">
        <v>8</v>
      </c>
    </row>
    <row r="40" spans="2:21" x14ac:dyDescent="0.25">
      <c r="B40" s="36"/>
      <c r="C40" s="37"/>
      <c r="D40" s="37"/>
      <c r="E40" s="34"/>
      <c r="F40" s="34"/>
      <c r="G40" s="34"/>
    </row>
    <row r="41" spans="2:21" x14ac:dyDescent="0.25">
      <c r="B41" s="36"/>
      <c r="C41" s="37"/>
      <c r="D41" s="37"/>
      <c r="E41" s="34"/>
      <c r="F41" s="34"/>
      <c r="G41" s="34"/>
    </row>
    <row r="42" spans="2:21" x14ac:dyDescent="0.25">
      <c r="B42" s="36"/>
      <c r="C42" s="11">
        <v>746130</v>
      </c>
      <c r="D42" s="11">
        <v>50133666</v>
      </c>
      <c r="E42" s="11">
        <v>1254</v>
      </c>
      <c r="F42" s="13">
        <v>595</v>
      </c>
      <c r="G42" s="22">
        <v>39979</v>
      </c>
    </row>
    <row r="43" spans="2:21" ht="15" customHeight="1" x14ac:dyDescent="0.25">
      <c r="B43" s="40" t="s">
        <v>0</v>
      </c>
      <c r="C43" s="19">
        <v>2</v>
      </c>
      <c r="D43" s="20">
        <v>2</v>
      </c>
      <c r="E43" s="19">
        <v>2</v>
      </c>
      <c r="F43" s="10"/>
      <c r="G43" s="9"/>
    </row>
    <row r="44" spans="2:21" x14ac:dyDescent="0.25">
      <c r="B44" s="41"/>
      <c r="C44" s="19">
        <v>3</v>
      </c>
      <c r="D44" s="20">
        <v>3</v>
      </c>
      <c r="E44" s="19">
        <v>3</v>
      </c>
      <c r="F44" s="10"/>
      <c r="G44" s="9" t="s">
        <v>10</v>
      </c>
    </row>
    <row r="45" spans="2:21" x14ac:dyDescent="0.25">
      <c r="B45" s="41"/>
      <c r="C45" s="21">
        <v>5</v>
      </c>
      <c r="D45" s="5"/>
      <c r="E45" s="4"/>
      <c r="F45" s="10">
        <v>5</v>
      </c>
      <c r="G45" s="9" t="s">
        <v>10</v>
      </c>
    </row>
    <row r="46" spans="2:21" x14ac:dyDescent="0.25">
      <c r="B46" s="41"/>
      <c r="C46" s="21">
        <v>7</v>
      </c>
      <c r="D46" s="5"/>
      <c r="E46" s="4"/>
      <c r="F46" s="10">
        <v>7</v>
      </c>
      <c r="G46" s="9" t="s">
        <v>10</v>
      </c>
    </row>
    <row r="47" spans="2:21" x14ac:dyDescent="0.25">
      <c r="B47" s="41"/>
      <c r="C47" s="19">
        <v>11</v>
      </c>
      <c r="D47" s="20">
        <v>11</v>
      </c>
      <c r="E47" s="19">
        <v>11</v>
      </c>
      <c r="F47" s="10"/>
      <c r="G47" s="9" t="s">
        <v>10</v>
      </c>
    </row>
    <row r="48" spans="2:21" x14ac:dyDescent="0.25">
      <c r="B48" s="41"/>
      <c r="C48" s="21">
        <v>17</v>
      </c>
      <c r="D48" s="5"/>
      <c r="E48" s="4"/>
      <c r="F48" s="10">
        <v>17</v>
      </c>
      <c r="G48" s="9" t="s">
        <v>10</v>
      </c>
    </row>
    <row r="49" spans="2:7" x14ac:dyDescent="0.25">
      <c r="B49" s="41"/>
      <c r="C49" s="19">
        <v>19</v>
      </c>
      <c r="D49" s="20">
        <v>19</v>
      </c>
      <c r="E49" s="19">
        <v>19</v>
      </c>
      <c r="F49" s="10" t="s">
        <v>10</v>
      </c>
      <c r="G49" s="9" t="s">
        <v>10</v>
      </c>
    </row>
    <row r="50" spans="2:7" x14ac:dyDescent="0.25">
      <c r="B50" s="42"/>
      <c r="C50" s="4" t="s">
        <v>11</v>
      </c>
      <c r="D50" s="30">
        <v>39979</v>
      </c>
      <c r="E50" s="4" t="s">
        <v>10</v>
      </c>
      <c r="F50" s="10" t="s">
        <v>10</v>
      </c>
      <c r="G50" s="9">
        <v>39979</v>
      </c>
    </row>
    <row r="51" spans="2:7" x14ac:dyDescent="0.25">
      <c r="B51" s="29"/>
      <c r="C51" s="4" t="s">
        <v>11</v>
      </c>
      <c r="D51" s="5" t="s">
        <v>11</v>
      </c>
      <c r="E51" s="4" t="s">
        <v>10</v>
      </c>
      <c r="F51" s="10" t="s">
        <v>10</v>
      </c>
      <c r="G51" s="9" t="s">
        <v>10</v>
      </c>
    </row>
    <row r="52" spans="2:7" x14ac:dyDescent="0.25">
      <c r="B52" s="29"/>
      <c r="C52" s="4" t="s">
        <v>11</v>
      </c>
      <c r="D52" s="5" t="s">
        <v>11</v>
      </c>
      <c r="E52" s="4" t="s">
        <v>10</v>
      </c>
      <c r="F52" s="10" t="s">
        <v>10</v>
      </c>
      <c r="G52" s="9" t="s">
        <v>10</v>
      </c>
    </row>
    <row r="53" spans="2:7" ht="15" customHeight="1" x14ac:dyDescent="0.25">
      <c r="B53" s="36"/>
      <c r="C53" s="37" t="s">
        <v>12</v>
      </c>
      <c r="D53" s="34" t="s">
        <v>6</v>
      </c>
      <c r="E53" s="34" t="s">
        <v>31</v>
      </c>
      <c r="F53" s="10" t="s">
        <v>10</v>
      </c>
      <c r="G53" s="9" t="s">
        <v>10</v>
      </c>
    </row>
    <row r="54" spans="2:7" x14ac:dyDescent="0.25">
      <c r="B54" s="36"/>
      <c r="C54" s="37"/>
      <c r="D54" s="34"/>
      <c r="E54" s="34"/>
      <c r="F54" s="10" t="s">
        <v>10</v>
      </c>
      <c r="G54" s="9" t="s">
        <v>10</v>
      </c>
    </row>
    <row r="55" spans="2:7" x14ac:dyDescent="0.25">
      <c r="B55" s="36"/>
      <c r="C55" s="37"/>
      <c r="D55" s="34"/>
      <c r="E55" s="34"/>
      <c r="F55" s="10" t="s">
        <v>10</v>
      </c>
      <c r="G55" s="9" t="s">
        <v>10</v>
      </c>
    </row>
    <row r="56" spans="2:7" x14ac:dyDescent="0.25">
      <c r="B56" s="36"/>
      <c r="C56" s="11">
        <v>746130</v>
      </c>
      <c r="D56" s="11">
        <v>1254</v>
      </c>
      <c r="E56" s="11">
        <v>1254</v>
      </c>
      <c r="F56" s="10" t="s">
        <v>10</v>
      </c>
      <c r="G56" s="9" t="s">
        <v>10</v>
      </c>
    </row>
    <row r="57" spans="2:7" x14ac:dyDescent="0.25">
      <c r="B57" s="40" t="s">
        <v>0</v>
      </c>
      <c r="C57" s="19">
        <v>2</v>
      </c>
      <c r="D57" s="19">
        <v>2</v>
      </c>
      <c r="E57" s="19">
        <v>1</v>
      </c>
    </row>
    <row r="58" spans="2:7" x14ac:dyDescent="0.25">
      <c r="B58" s="41"/>
      <c r="C58" s="19">
        <v>3</v>
      </c>
      <c r="D58" s="19">
        <v>3</v>
      </c>
      <c r="E58" s="19">
        <v>1</v>
      </c>
    </row>
    <row r="59" spans="2:7" x14ac:dyDescent="0.25">
      <c r="B59" s="41"/>
      <c r="C59" s="21">
        <v>5</v>
      </c>
      <c r="D59" s="4"/>
      <c r="E59" s="4">
        <v>0</v>
      </c>
    </row>
    <row r="60" spans="2:7" x14ac:dyDescent="0.25">
      <c r="B60" s="41"/>
      <c r="C60" s="21">
        <v>7</v>
      </c>
      <c r="D60" s="4"/>
      <c r="E60" s="4">
        <v>0</v>
      </c>
    </row>
    <row r="61" spans="2:7" x14ac:dyDescent="0.25">
      <c r="B61" s="41"/>
      <c r="C61" s="19">
        <v>11</v>
      </c>
      <c r="D61" s="19">
        <v>11</v>
      </c>
      <c r="E61" s="19">
        <v>1</v>
      </c>
    </row>
    <row r="62" spans="2:7" x14ac:dyDescent="0.25">
      <c r="B62" s="41"/>
      <c r="C62" s="21">
        <v>17</v>
      </c>
      <c r="D62" s="4"/>
      <c r="E62" s="4">
        <v>0</v>
      </c>
    </row>
    <row r="63" spans="2:7" x14ac:dyDescent="0.25">
      <c r="B63" s="41"/>
      <c r="C63" s="19">
        <v>19</v>
      </c>
      <c r="D63" s="19">
        <v>19</v>
      </c>
      <c r="E63" s="19">
        <v>1</v>
      </c>
    </row>
    <row r="64" spans="2:7" x14ac:dyDescent="0.25">
      <c r="B64" s="42"/>
      <c r="C64" s="4" t="s">
        <v>11</v>
      </c>
      <c r="D64" s="4" t="s">
        <v>11</v>
      </c>
      <c r="E64" s="4" t="s">
        <v>11</v>
      </c>
    </row>
    <row r="66" spans="2:5" x14ac:dyDescent="0.25">
      <c r="B66" s="36"/>
      <c r="C66" s="37" t="s">
        <v>12</v>
      </c>
      <c r="D66" s="34" t="s">
        <v>32</v>
      </c>
      <c r="E66" s="34" t="s">
        <v>31</v>
      </c>
    </row>
    <row r="67" spans="2:5" x14ac:dyDescent="0.25">
      <c r="B67" s="36"/>
      <c r="C67" s="37"/>
      <c r="D67" s="34"/>
      <c r="E67" s="34"/>
    </row>
    <row r="68" spans="2:5" x14ac:dyDescent="0.25">
      <c r="B68" s="36"/>
      <c r="C68" s="37"/>
      <c r="D68" s="34"/>
      <c r="E68" s="34"/>
    </row>
    <row r="69" spans="2:5" x14ac:dyDescent="0.25">
      <c r="B69" s="36"/>
      <c r="C69" s="11">
        <v>746130</v>
      </c>
      <c r="D69" s="11">
        <f>PRODUCT(D70:D77)</f>
        <v>50133666</v>
      </c>
      <c r="E69" s="11">
        <v>1254</v>
      </c>
    </row>
    <row r="70" spans="2:5" x14ac:dyDescent="0.25">
      <c r="B70" s="40" t="s">
        <v>0</v>
      </c>
      <c r="C70" s="19">
        <v>2</v>
      </c>
      <c r="D70" s="19">
        <v>2</v>
      </c>
      <c r="E70" s="19">
        <v>1</v>
      </c>
    </row>
    <row r="71" spans="2:5" x14ac:dyDescent="0.25">
      <c r="B71" s="41"/>
      <c r="C71" s="19">
        <v>3</v>
      </c>
      <c r="D71" s="19">
        <v>3</v>
      </c>
      <c r="E71" s="19">
        <v>1</v>
      </c>
    </row>
    <row r="72" spans="2:5" x14ac:dyDescent="0.25">
      <c r="B72" s="41"/>
      <c r="C72" s="21">
        <v>5</v>
      </c>
      <c r="D72" s="4"/>
      <c r="E72" s="4">
        <v>0</v>
      </c>
    </row>
    <row r="73" spans="2:5" x14ac:dyDescent="0.25">
      <c r="B73" s="41"/>
      <c r="C73" s="21">
        <v>7</v>
      </c>
      <c r="D73" s="4"/>
      <c r="E73" s="4">
        <v>0</v>
      </c>
    </row>
    <row r="74" spans="2:5" x14ac:dyDescent="0.25">
      <c r="B74" s="41"/>
      <c r="C74" s="19">
        <v>11</v>
      </c>
      <c r="D74" s="19">
        <v>11</v>
      </c>
      <c r="E74" s="19">
        <v>1</v>
      </c>
    </row>
    <row r="75" spans="2:5" x14ac:dyDescent="0.25">
      <c r="B75" s="41"/>
      <c r="C75" s="21">
        <v>17</v>
      </c>
      <c r="D75" s="4"/>
      <c r="E75" s="4">
        <v>0</v>
      </c>
    </row>
    <row r="76" spans="2:5" x14ac:dyDescent="0.25">
      <c r="B76" s="41"/>
      <c r="C76" s="19">
        <v>19</v>
      </c>
      <c r="D76" s="19">
        <v>19</v>
      </c>
      <c r="E76" s="19">
        <v>1</v>
      </c>
    </row>
    <row r="77" spans="2:5" x14ac:dyDescent="0.25">
      <c r="B77" s="42"/>
      <c r="C77" s="4" t="s">
        <v>11</v>
      </c>
      <c r="D77" s="30">
        <f>D50</f>
        <v>39979</v>
      </c>
      <c r="E77" s="4" t="s">
        <v>11</v>
      </c>
    </row>
  </sheetData>
  <mergeCells count="44">
    <mergeCell ref="E53:E55"/>
    <mergeCell ref="B57:B64"/>
    <mergeCell ref="B66:B69"/>
    <mergeCell ref="C66:C68"/>
    <mergeCell ref="D66:D68"/>
    <mergeCell ref="E66:E68"/>
    <mergeCell ref="B43:B50"/>
    <mergeCell ref="B53:B56"/>
    <mergeCell ref="C53:C55"/>
    <mergeCell ref="D53:D55"/>
    <mergeCell ref="B70:B77"/>
    <mergeCell ref="E39:E41"/>
    <mergeCell ref="F39:F41"/>
    <mergeCell ref="G39:G41"/>
    <mergeCell ref="B6:B19"/>
    <mergeCell ref="B20:B29"/>
    <mergeCell ref="B31:D31"/>
    <mergeCell ref="B39:B42"/>
    <mergeCell ref="C39:C41"/>
    <mergeCell ref="D39:D41"/>
    <mergeCell ref="M2:M4"/>
    <mergeCell ref="N2:N4"/>
    <mergeCell ref="I6:I19"/>
    <mergeCell ref="I20:I29"/>
    <mergeCell ref="B2:B5"/>
    <mergeCell ref="C2:C4"/>
    <mergeCell ref="D2:D4"/>
    <mergeCell ref="E2:E4"/>
    <mergeCell ref="F2:F4"/>
    <mergeCell ref="G2:G4"/>
    <mergeCell ref="I31:K31"/>
    <mergeCell ref="I2:I5"/>
    <mergeCell ref="J2:J4"/>
    <mergeCell ref="K2:K4"/>
    <mergeCell ref="L2:L4"/>
    <mergeCell ref="U2:U4"/>
    <mergeCell ref="P6:P19"/>
    <mergeCell ref="P20:P29"/>
    <mergeCell ref="P31:R31"/>
    <mergeCell ref="T2:T4"/>
    <mergeCell ref="P2:P5"/>
    <mergeCell ref="Q2:Q4"/>
    <mergeCell ref="R2:R4"/>
    <mergeCell ref="S2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</vt:lpstr>
      <vt:lpstr>Пример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2017-11-04T16:46:15Z</dcterms:created>
  <dcterms:modified xsi:type="dcterms:W3CDTF">2018-01-02T10:57:56Z</dcterms:modified>
</cp:coreProperties>
</file>