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40" tabRatio="827"/>
  </bookViews>
  <sheets>
    <sheet name="1. Cover" sheetId="18" r:id="rId1"/>
    <sheet name="2. Consolidated" sheetId="9" r:id="rId2"/>
    <sheet name="3. Segment Build" sheetId="15" r:id="rId3"/>
    <sheet name="4. Summary Model" sheetId="22" r:id="rId4"/>
  </sheets>
  <definedNames>
    <definedName name="___OR2">#REF!</definedName>
    <definedName name="___OR3">#REF!</definedName>
    <definedName name="___OR4">#REF!</definedName>
    <definedName name="__123Graph_A" hidden="1">#REF!</definedName>
    <definedName name="__123Graph_ACASHFLOW" hidden="1">#REF!</definedName>
    <definedName name="__123Graph_ACOREBIZ" hidden="1">#REF!</definedName>
    <definedName name="__123Graph_ADEBTEQUITY" hidden="1">#REF!</definedName>
    <definedName name="__123Graph_APROFITABILITY" hidden="1">#REF!</definedName>
    <definedName name="__123Graph_AREALVALUE" hidden="1">#REF!</definedName>
    <definedName name="__123Graph_ASHAREPRICE" hidden="1">#REF!</definedName>
    <definedName name="__123Graph_ASIG" hidden="1">#REF!</definedName>
    <definedName name="__123Graph_B" hidden="1">#REF!</definedName>
    <definedName name="__123Graph_BCOREBIZ" hidden="1">#REF!</definedName>
    <definedName name="__123Graph_BDEBTEQUITY" hidden="1">#REF!</definedName>
    <definedName name="__123Graph_BPROFITABILITY" hidden="1">#REF!</definedName>
    <definedName name="__123Graph_BREALVALUE" hidden="1">#REF!</definedName>
    <definedName name="__123Graph_BSIG" hidden="1">#REF!</definedName>
    <definedName name="__123Graph_C" hidden="1">#REF!</definedName>
    <definedName name="__123Graph_CCOREBIZ" hidden="1">#REF!</definedName>
    <definedName name="__123Graph_CPROFITABILITY" hidden="1">#REF!</definedName>
    <definedName name="__123Graph_CSIG" hidden="1">#REF!</definedName>
    <definedName name="__123Graph_D" hidden="1">#REF!</definedName>
    <definedName name="__123Graph_DSIG" hidden="1">#REF!</definedName>
    <definedName name="__123Graph_E" hidden="1">#REF!</definedName>
    <definedName name="__123Graph_X" hidden="1">#REF!</definedName>
    <definedName name="__123Graph_XCOREBIZ" hidden="1">#REF!</definedName>
    <definedName name="__123Graph_XDEBTEQUITY" hidden="1">#REF!</definedName>
    <definedName name="__123Graph_XPROFITABILITY" hidden="1">#REF!</definedName>
    <definedName name="__123Graph_XREALVALUE" hidden="1">#REF!</definedName>
    <definedName name="__123Graph_XSHAREPRICE" hidden="1">#REF!</definedName>
    <definedName name="__123Graph_XSIG" hidden="1">#REF!</definedName>
    <definedName name="__a1" hidden="1">{"mgmt forecast",#N/A,FALSE,"Mgmt Forecast";"dcf table",#N/A,FALSE,"Mgmt Forecast";"sensitivity",#N/A,FALSE,"Mgmt Forecast";"table inputs",#N/A,FALSE,"Mgmt Forecast";"calculations",#N/A,FALSE,"Mgmt Forecast"}</definedName>
    <definedName name="__a2" hidden="1">{"mgmt forecast",#N/A,FALSE,"Mgmt Forecast";"dcf table",#N/A,FALSE,"Mgmt Forecast";"sensitivity",#N/A,FALSE,"Mgmt Forecast";"table inputs",#N/A,FALSE,"Mgmt Forecast";"calculations",#N/A,FALSE,"Mgmt Forecast"}</definedName>
    <definedName name="__ANI01">#REF!</definedName>
    <definedName name="__ANI02">#REF!</definedName>
    <definedName name="__ANI03">#REF!</definedName>
    <definedName name="__ANI04">#REF!</definedName>
    <definedName name="__ANI05">#REF!</definedName>
    <definedName name="__ANI06">#REF!</definedName>
    <definedName name="__ANI07">#REF!</definedName>
    <definedName name="__ANI87">#REF!</definedName>
    <definedName name="__ANI88">#REF!</definedName>
    <definedName name="__ANI89">#REF!</definedName>
    <definedName name="__ANI90">#REF!</definedName>
    <definedName name="__ANI91">#REF!</definedName>
    <definedName name="__ANI92">#REF!</definedName>
    <definedName name="__ANI93">#REF!</definedName>
    <definedName name="__ANI94">#REF!</definedName>
    <definedName name="__ANI95">#REF!</definedName>
    <definedName name="__ANI96">#REF!</definedName>
    <definedName name="__ANI97">#REF!</definedName>
    <definedName name="__ANI98">#REF!</definedName>
    <definedName name="__ANI99">#REF!</definedName>
    <definedName name="__DPS01">#REF!</definedName>
    <definedName name="__DPS04">#REF!</definedName>
    <definedName name="__DPS98">#REF!</definedName>
    <definedName name="__DPS99">#REF!</definedName>
    <definedName name="__FDS_HYPERLINK_TOGGLE_STATE__" hidden="1">"ON"</definedName>
    <definedName name="__FDS_UNIQUE_RANGE_ID_GENERATOR_COUNTER" hidden="1">18</definedName>
    <definedName name="__FDS_USED_FOR_REUSING_RANGE_IDS_RECYCLE" hidden="1">{70,71,72,73,59,60,61,74,75,69,4,68,3,78,1,54,55,56,2,18}</definedName>
    <definedName name="__FEE01">#REF!</definedName>
    <definedName name="__FEE02">#REF!</definedName>
    <definedName name="__FEE03">#REF!</definedName>
    <definedName name="__FEE04">#REF!</definedName>
    <definedName name="__FEE05">#REF!</definedName>
    <definedName name="__FEE06">#REF!</definedName>
    <definedName name="__FEE07">#REF!</definedName>
    <definedName name="__FEE87">#REF!</definedName>
    <definedName name="__FEE88">#REF!</definedName>
    <definedName name="__FEE89">#REF!</definedName>
    <definedName name="__FEE90">#REF!</definedName>
    <definedName name="__FEE91">#REF!</definedName>
    <definedName name="__FEE92">#REF!</definedName>
    <definedName name="__FEE93">#REF!</definedName>
    <definedName name="__FEE94">#REF!</definedName>
    <definedName name="__FEE95">#REF!</definedName>
    <definedName name="__FEE96">#REF!</definedName>
    <definedName name="__FEE97">#REF!</definedName>
    <definedName name="__FEE98">#REF!</definedName>
    <definedName name="__FEE99">#REF!</definedName>
    <definedName name="__GBP01">#REF!</definedName>
    <definedName name="__GBP98">#REF!</definedName>
    <definedName name="__GBP99">#REF!</definedName>
    <definedName name="__GOI01">#REF!</definedName>
    <definedName name="__GOI02">#REF!</definedName>
    <definedName name="__GOI03">#REF!</definedName>
    <definedName name="__GOI04">#REF!</definedName>
    <definedName name="__GOI05">#REF!</definedName>
    <definedName name="__GOI06">#REF!</definedName>
    <definedName name="__GOI07">#REF!</definedName>
    <definedName name="__GOI87">#REF!</definedName>
    <definedName name="__GOI88">#REF!</definedName>
    <definedName name="__GOI89">#REF!</definedName>
    <definedName name="__GOI90">#REF!</definedName>
    <definedName name="__GOI91">#REF!</definedName>
    <definedName name="__GOI92">#REF!</definedName>
    <definedName name="__GOI93">#REF!</definedName>
    <definedName name="__GOI94">#REF!</definedName>
    <definedName name="__GOI95">#REF!</definedName>
    <definedName name="__GOI96">#REF!</definedName>
    <definedName name="__GOI97">#REF!</definedName>
    <definedName name="__GOI98">#REF!</definedName>
    <definedName name="__GOI99">#REF!</definedName>
    <definedName name="__IntlFixup" hidden="1">TRUE</definedName>
    <definedName name="__NAP01">#REF!</definedName>
    <definedName name="__NAP02">#REF!</definedName>
    <definedName name="__NAP03">#REF!</definedName>
    <definedName name="__NAP04">#REF!</definedName>
    <definedName name="__NAP05">#REF!</definedName>
    <definedName name="__NAP06">#REF!</definedName>
    <definedName name="__NAP07">#REF!</definedName>
    <definedName name="__NAP87">#REF!</definedName>
    <definedName name="__NAP88">#REF!</definedName>
    <definedName name="__NAP89">#REF!</definedName>
    <definedName name="__NAP90">#REF!</definedName>
    <definedName name="__NAP91">#REF!</definedName>
    <definedName name="__NAP92">#REF!</definedName>
    <definedName name="__NAP93">#REF!</definedName>
    <definedName name="__NAP94">#REF!</definedName>
    <definedName name="__NAP95">#REF!</definedName>
    <definedName name="__NAV01">#REF!</definedName>
    <definedName name="__NAV04">#REF!</definedName>
    <definedName name="__NAV98">#REF!</definedName>
    <definedName name="__NAV99">#REF!</definedName>
    <definedName name="__NI01">#REF!</definedName>
    <definedName name="__NI02">#REF!</definedName>
    <definedName name="__NI03">#REF!</definedName>
    <definedName name="__NI04">#REF!</definedName>
    <definedName name="__NI05">#REF!</definedName>
    <definedName name="__NI06">#REF!</definedName>
    <definedName name="__NI07">#REF!</definedName>
    <definedName name="__NI87">#REF!</definedName>
    <definedName name="__NI88">#REF!</definedName>
    <definedName name="__NI89">#REF!</definedName>
    <definedName name="__NI90">#REF!</definedName>
    <definedName name="__NI91">#REF!</definedName>
    <definedName name="__NI92">#REF!</definedName>
    <definedName name="__NI93">#REF!</definedName>
    <definedName name="__NI94">#REF!</definedName>
    <definedName name="__NI95">#REF!</definedName>
    <definedName name="__NI96">#REF!</definedName>
    <definedName name="__NI97">#REF!</definedName>
    <definedName name="__NI98">#REF!</definedName>
    <definedName name="__NI99">#REF!</definedName>
    <definedName name="__NII01">#REF!</definedName>
    <definedName name="__NII02">#REF!</definedName>
    <definedName name="__NII03">#REF!</definedName>
    <definedName name="__NII04">#REF!</definedName>
    <definedName name="__NII05">#REF!</definedName>
    <definedName name="__NII06">#REF!</definedName>
    <definedName name="__NII07">#REF!</definedName>
    <definedName name="__NII87">#REF!</definedName>
    <definedName name="__NII88">#REF!</definedName>
    <definedName name="__NII89">#REF!</definedName>
    <definedName name="__NII90">#REF!</definedName>
    <definedName name="__NII91">#REF!</definedName>
    <definedName name="__NII92">#REF!</definedName>
    <definedName name="__NII93">#REF!</definedName>
    <definedName name="__NII94">#REF!</definedName>
    <definedName name="__NII95">#REF!</definedName>
    <definedName name="__NRE01">#REF!</definedName>
    <definedName name="__NRE02">#REF!</definedName>
    <definedName name="__NRE03">#REF!</definedName>
    <definedName name="__NRE04">#REF!</definedName>
    <definedName name="__NRE97">#REF!</definedName>
    <definedName name="__NRE98">#REF!</definedName>
    <definedName name="__NRE99">#REF!</definedName>
    <definedName name="__NRI01">#REF!</definedName>
    <definedName name="__NRI02">#REF!</definedName>
    <definedName name="__NRI03">#REF!</definedName>
    <definedName name="__NRI04">#REF!</definedName>
    <definedName name="__NRI97">#REF!</definedName>
    <definedName name="__NRI98">#REF!</definedName>
    <definedName name="__NRI99">#REF!</definedName>
    <definedName name="__NRP01">#REF!</definedName>
    <definedName name="__NRP02">#REF!</definedName>
    <definedName name="__NRP03">#REF!</definedName>
    <definedName name="__NRP04">#REF!</definedName>
    <definedName name="__NRP97">#REF!</definedName>
    <definedName name="__NRP98">#REF!</definedName>
    <definedName name="__NRP99">#REF!</definedName>
    <definedName name="__OBS01">#REF!</definedName>
    <definedName name="__OBS02">#REF!</definedName>
    <definedName name="__OBS03">#REF!</definedName>
    <definedName name="__OBS04">#REF!</definedName>
    <definedName name="__OBS05">#REF!</definedName>
    <definedName name="__OBS06">#REF!</definedName>
    <definedName name="__OBS07">#REF!</definedName>
    <definedName name="__OBS87">#REF!</definedName>
    <definedName name="__OBS88">#REF!</definedName>
    <definedName name="__OBS89">#REF!</definedName>
    <definedName name="__OBS90">#REF!</definedName>
    <definedName name="__OBS91">#REF!</definedName>
    <definedName name="__OBS92">#REF!</definedName>
    <definedName name="__OBS93">#REF!</definedName>
    <definedName name="__OBS94">#REF!</definedName>
    <definedName name="__OBS95">#REF!</definedName>
    <definedName name="__OBS96">#REF!</definedName>
    <definedName name="__OBS97">#REF!</definedName>
    <definedName name="__OBS98">#REF!</definedName>
    <definedName name="__OBS99">#REF!</definedName>
    <definedName name="__OR1">#REF!</definedName>
    <definedName name="__OR2">#REF!</definedName>
    <definedName name="__OR3">#REF!</definedName>
    <definedName name="__OR4">#REF!</definedName>
    <definedName name="__RWA01">#REF!</definedName>
    <definedName name="__RWA02">#REF!</definedName>
    <definedName name="__RWA03">#REF!</definedName>
    <definedName name="__RWA04">#REF!</definedName>
    <definedName name="__RWA05">#REF!</definedName>
    <definedName name="__RWA06">#REF!</definedName>
    <definedName name="__RWA07">#REF!</definedName>
    <definedName name="__RWA87">#REF!</definedName>
    <definedName name="__RWA88">#REF!</definedName>
    <definedName name="__RWA89">#REF!</definedName>
    <definedName name="__RWA90">#REF!</definedName>
    <definedName name="__RWA91">#REF!</definedName>
    <definedName name="__RWA92">#REF!</definedName>
    <definedName name="__RWA93">#REF!</definedName>
    <definedName name="__RWA94">#REF!</definedName>
    <definedName name="__RWA95">#REF!</definedName>
    <definedName name="__RWA96">#REF!</definedName>
    <definedName name="__RWA97">#REF!</definedName>
    <definedName name="__RWA98">#REF!</definedName>
    <definedName name="__RWA99">#REF!</definedName>
    <definedName name="__TAX01">#REF!</definedName>
    <definedName name="__TAX02">#REF!</definedName>
    <definedName name="__TAX03">#REF!</definedName>
    <definedName name="__TAX04">#REF!</definedName>
    <definedName name="__TAX97">#REF!</definedName>
    <definedName name="__TAX98">#REF!</definedName>
    <definedName name="__TAX99">#REF!</definedName>
    <definedName name="__VAR01">#REF!</definedName>
    <definedName name="__VAR02">#REF!</definedName>
    <definedName name="__VAR03">#REF!</definedName>
    <definedName name="__VAR04">#REF!</definedName>
    <definedName name="__VAR97">#REF!</definedName>
    <definedName name="__VAR98">#REF!</definedName>
    <definedName name="__VAR99">#REF!</definedName>
    <definedName name="_1__123Graph_AG_BILAN" hidden="1">#REF!</definedName>
    <definedName name="_1__FDSAUDITLINK__" hidden="1">{"fdsup://Directions/FactSet Auditing Viewer?action=AUDIT_VALUE&amp;DB=129&amp;ID1=597500&amp;VALUEID=01001&amp;SDATE=2009&amp;PERIODTYPE=ANN_STD&amp;SCFT=3&amp;window=popup_no_bar&amp;width=385&amp;height=120&amp;START_MAXIMIZED=FALSE&amp;creator=factset&amp;display_string=Audit"}</definedName>
    <definedName name="_1_FDSAUDITLINK__2" hidden="1">{"fdsup://FactSet/ClickThruEstimates?ID=74144T10&amp;BROKER=42&amp;DATE=20110128&amp;FACT=10200&amp;YEAR=2010&amp;COLOR=16763945&amp;&amp;creator=FactSet"}</definedName>
    <definedName name="_10__123Graph_DREPART_CA" hidden="1">#REF!</definedName>
    <definedName name="_10__FDSAUDITLINK__" hidden="1">{"fdsup://Directions/FactSet Auditing Viewer?action=AUDIT_VALUE&amp;DB=129&amp;ID1=597500&amp;VALUEID=01001&amp;SDATE=2010&amp;PERIODTYPE=ANNR_STD&amp;SCFT=3&amp;window=popup_no_bar&amp;width=385&amp;height=120&amp;START_MAXIMIZED=FALSE&amp;creator=factset&amp;display_string=Audit"}</definedName>
    <definedName name="_100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158"}</definedName>
    <definedName name="_101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157"}</definedName>
    <definedName name="_102__123Graph_XREP_CA94" hidden="1">#REF!</definedName>
    <definedName name="_102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156"}</definedName>
    <definedName name="_103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155"}</definedName>
    <definedName name="_104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154"}</definedName>
    <definedName name="_105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153"}</definedName>
    <definedName name="_106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152"}</definedName>
    <definedName name="_107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151"}</definedName>
    <definedName name="_108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181"}</definedName>
    <definedName name="_109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149"}</definedName>
    <definedName name="_11__123Graph_EG_BILAN" hidden="1">#REF!</definedName>
    <definedName name="_11__FDSAUDITLINK__" hidden="1">{"fdsup://Directions/FactSet Auditing Viewer?action=AUDIT_VALUE&amp;DB=129&amp;ID1=597500&amp;VALUEID=01001&amp;SDATE=2011&amp;PERIODTYPE=ANN_STD&amp;SCFT=3&amp;window=popup_no_bar&amp;width=385&amp;height=120&amp;START_MAXIMIZED=FALSE&amp;creator=factset&amp;display_string=Audit"}</definedName>
    <definedName name="_110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148"}</definedName>
    <definedName name="_111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147"}</definedName>
    <definedName name="_112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146"}</definedName>
    <definedName name="_113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145"}</definedName>
    <definedName name="_114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144"}</definedName>
    <definedName name="_115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143"}</definedName>
    <definedName name="_116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142"}</definedName>
    <definedName name="_117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141"}</definedName>
    <definedName name="_118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140"}</definedName>
    <definedName name="_119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139"}</definedName>
    <definedName name="_12__123Graph_AREPART_CA" hidden="1">#REF!</definedName>
    <definedName name="_12__123Graph_EREPART_CA" hidden="1">#REF!</definedName>
    <definedName name="_12__FDSAUDITLINK__" hidden="1">{"fdsup://Directions/FactSet Auditing Viewer?action=AUDIT_VALUE&amp;DB=129&amp;ID1=597500&amp;VALUEID=01001&amp;SDATE=2010&amp;PERIODTYPE=ANN_STD&amp;SCFT=3&amp;window=popup_no_bar&amp;width=385&amp;height=120&amp;START_MAXIMIZED=FALSE&amp;creator=factset&amp;display_string=Audit"}</definedName>
    <definedName name="_120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138"}</definedName>
    <definedName name="_121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137"}</definedName>
    <definedName name="_122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136"}</definedName>
    <definedName name="_123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135"}</definedName>
    <definedName name="_1233__FDSAUDITLINK__" hidden="1">{"fdsup://Directions/FactSet Auditing Viewer?action=AUDIT_VALUE&amp;DB=129&amp;ID1=96822320&amp;VALUEID=18352&amp;SDATE=2010&amp;PERIODTYPE=ANN_STD&amp;SCFT=3&amp;window=popup_no_bar&amp;width=385&amp;height=120&amp;START_MAXIMIZED=FALSE&amp;creator=factset&amp;display_string=Audit"}</definedName>
    <definedName name="_1234__FDSAUDITLINK__" hidden="1">{"fdsup://Directions/FactSet Auditing Viewer?action=AUDIT_VALUE&amp;DB=129&amp;ID1=567151&amp;VALUEID=02250&amp;SDATE=201102&amp;PERIODTYPE=SEMI_STD&amp;SCFT=3&amp;window=popup_no_bar&amp;width=385&amp;height=120&amp;START_MAXIMIZED=FALSE&amp;creator=factset&amp;display_string=Audit"}</definedName>
    <definedName name="_124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134"}</definedName>
    <definedName name="_125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133"}</definedName>
    <definedName name="_126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132"}</definedName>
    <definedName name="_127__FDSAUDITLINK__" hidden="1">{"fdsup://directions/FAT Viewer?action=UPDATE&amp;creator=factset&amp;DYN_ARGS=TRUE&amp;DOC_NAME=FAT:FQL_AUDITING_CLIENT_TEMPLATE.FAT&amp;display_string=Audit&amp;VAR:KEY=OBKLKZQXMB&amp;VAR:QUERY=Q1NGX1BFX0RJTChRVFIsLTEwQVksMCxDUSk=&amp;WINDOW=FIRST_POPUP&amp;HEIGHT=450&amp;WIDTH=450&amp;START_MA","XIMIZED=FALSE&amp;VAR:CALENDAR=US&amp;VAR:SYMBOL=BEN&amp;VAR:INDEX=7"}</definedName>
    <definedName name="_128__FDSAUDITLINK__" hidden="1">{"fdsup://directions/FAT Viewer?action=UPDATE&amp;creator=factset&amp;DYN_ARGS=TRUE&amp;DOC_NAME=FAT:FQL_AUDITING_CLIENT_TEMPLATE.FAT&amp;display_string=Audit&amp;VAR:KEY=OBKLKZQXMB&amp;VAR:QUERY=Q1NGX1BFX0RJTChRVFIsLTEwQVksMCxDUSk=&amp;WINDOW=FIRST_POPUP&amp;HEIGHT=450&amp;WIDTH=450&amp;START_MA","XIMIZED=FALSE&amp;VAR:CALENDAR=US&amp;VAR:SYMBOL=BEN&amp;VAR:INDEX=6"}</definedName>
    <definedName name="_129__FDSAUDITLINK__" hidden="1">{"fdsup://directions/FAT Viewer?action=UPDATE&amp;creator=factset&amp;DYN_ARGS=TRUE&amp;DOC_NAME=FAT:FQL_AUDITING_CLIENT_TEMPLATE.FAT&amp;display_string=Audit&amp;VAR:KEY=OBKLKZQXMB&amp;VAR:QUERY=Q1NGX1BFX0RJTChRVFIsLTEwQVksMCxDUSk=&amp;WINDOW=FIRST_POPUP&amp;HEIGHT=450&amp;WIDTH=450&amp;START_MA","XIMIZED=FALSE&amp;VAR:CALENDAR=US&amp;VAR:SYMBOL=BEN&amp;VAR:INDEX=5"}</definedName>
    <definedName name="_13__123Graph_FG_BILAN" hidden="1">#REF!</definedName>
    <definedName name="_13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245"}</definedName>
    <definedName name="_130__FDSAUDITLINK__" hidden="1">{"fdsup://directions/FAT Viewer?action=UPDATE&amp;creator=factset&amp;DYN_ARGS=TRUE&amp;DOC_NAME=FAT:FQL_AUDITING_CLIENT_TEMPLATE.FAT&amp;display_string=Audit&amp;VAR:KEY=OBKLKZQXMB&amp;VAR:QUERY=Q1NGX1BFX0RJTChRVFIsLTEwQVksMCxDUSk=&amp;WINDOW=FIRST_POPUP&amp;HEIGHT=450&amp;WIDTH=450&amp;START_MA","XIMIZED=FALSE&amp;VAR:CALENDAR=US&amp;VAR:SYMBOL=BEN&amp;VAR:INDEX=4"}</definedName>
    <definedName name="_131__FDSAUDITLINK__" hidden="1">{"fdsup://directions/FAT Viewer?action=UPDATE&amp;creator=factset&amp;DYN_ARGS=TRUE&amp;DOC_NAME=FAT:FQL_AUDITING_CLIENT_TEMPLATE.FAT&amp;display_string=Audit&amp;VAR:KEY=OBKLKZQXMB&amp;VAR:QUERY=Q1NGX1BFX0RJTChRVFIsLTEwQVksMCxDUSk=&amp;WINDOW=FIRST_POPUP&amp;HEIGHT=450&amp;WIDTH=450&amp;START_MA","XIMIZED=FALSE&amp;VAR:CALENDAR=US&amp;VAR:SYMBOL=BEN&amp;VAR:INDEX=3"}</definedName>
    <definedName name="_132__FDSAUDITLINK__" hidden="1">{"fdsup://directions/FAT Viewer?action=UPDATE&amp;creator=factset&amp;DYN_ARGS=TRUE&amp;DOC_NAME=FAT:FQL_AUDITING_CLIENT_TEMPLATE.FAT&amp;display_string=Audit&amp;VAR:KEY=OBKLKZQXMB&amp;VAR:QUERY=Q1NGX1BFX0RJTChRVFIsLTEwQVksMCxDUSk=&amp;WINDOW=FIRST_POPUP&amp;HEIGHT=450&amp;WIDTH=450&amp;START_MA","XIMIZED=FALSE&amp;VAR:CALENDAR=US&amp;VAR:SYMBOL=BEN&amp;VAR:INDEX=2"}</definedName>
    <definedName name="_133__FDSAUDITLINK__" hidden="1">{"fdsup://directions/FAT Viewer?action=UPDATE&amp;creator=factset&amp;DYN_ARGS=TRUE&amp;DOC_NAME=FAT:FQL_AUDITING_CLIENT_TEMPLATE.FAT&amp;display_string=Audit&amp;VAR:KEY=OBKLKZQXMB&amp;VAR:QUERY=Q1NGX1BFX0RJTChRVFIsLTEwQVksMCxDUSk=&amp;WINDOW=FIRST_POPUP&amp;HEIGHT=450&amp;WIDTH=450&amp;START_MA","XIMIZED=FALSE&amp;VAR:CALENDAR=US&amp;VAR:SYMBOL=BEN&amp;VAR:INDEX=1"}</definedName>
    <definedName name="_134__FDSAUDITLINK__" hidden="1">{"fdsup://directions/FAT Viewer?action=UPDATE&amp;creator=factset&amp;DYN_ARGS=TRUE&amp;DOC_NAME=FAT:FQL_AUDITING_CLIENT_TEMPLATE.FAT&amp;display_string=Audit&amp;VAR:KEY=OBKLKZQXMB&amp;VAR:QUERY=Q1NGX1BFX0RJTChRVFIsLTEwQVksMCxDUSk=&amp;WINDOW=FIRST_POPUP&amp;HEIGHT=450&amp;WIDTH=450&amp;START_MA","XIMIZED=FALSE&amp;VAR:CALENDAR=US&amp;VAR:SYMBOL=BEN&amp;VAR:INDEX=0"}</definedName>
    <definedName name="_135__FDSAUDITLINK__" hidden="1">{"fdsup://directions/FAT Viewer?action=UPDATE&amp;creator=factset&amp;DYN_ARGS=TRUE&amp;DOC_NAME=FAT:FQL_AUDITING_CLIENT_TEMPLATE.FAT&amp;display_string=Audit&amp;VAR:KEY=ULIJUBOHQJ&amp;VAR:QUERY=Q1NGX1BFX0RJTChRVFIsLTEwQVksMCxDUSk=&amp;WINDOW=FIRST_POPUP&amp;HEIGHT=450&amp;WIDTH=450&amp;START_MA","XIMIZED=FALSE&amp;VAR:CALENDAR=US&amp;VAR:SYMBOL=TROW&amp;VAR:INDEX=39"}</definedName>
    <definedName name="_136__FDSAUDITLINK__" hidden="1">{"fdsup://directions/FAT Viewer?action=UPDATE&amp;creator=factset&amp;DYN_ARGS=TRUE&amp;DOC_NAME=FAT:FQL_AUDITING_CLIENT_TEMPLATE.FAT&amp;display_string=Audit&amp;VAR:KEY=ULIJUBOHQJ&amp;VAR:QUERY=Q1NGX1BFX0RJTChRVFIsLTEwQVksMCxDUSk=&amp;WINDOW=FIRST_POPUP&amp;HEIGHT=450&amp;WIDTH=450&amp;START_MA","XIMIZED=FALSE&amp;VAR:CALENDAR=US&amp;VAR:SYMBOL=TROW&amp;VAR:INDEX=38"}</definedName>
    <definedName name="_137__FDSAUDITLINK__" hidden="1">{"fdsup://directions/FAT Viewer?action=UPDATE&amp;creator=factset&amp;DYN_ARGS=TRUE&amp;DOC_NAME=FAT:FQL_AUDITING_CLIENT_TEMPLATE.FAT&amp;display_string=Audit&amp;VAR:KEY=ULIJUBOHQJ&amp;VAR:QUERY=Q1NGX1BFX0RJTChRVFIsLTEwQVksMCxDUSk=&amp;WINDOW=FIRST_POPUP&amp;HEIGHT=450&amp;WIDTH=450&amp;START_MA","XIMIZED=FALSE&amp;VAR:CALENDAR=US&amp;VAR:SYMBOL=TROW&amp;VAR:INDEX=37"}</definedName>
    <definedName name="_138__FDSAUDITLINK__" hidden="1">{"fdsup://directions/FAT Viewer?action=UPDATE&amp;creator=factset&amp;DYN_ARGS=TRUE&amp;DOC_NAME=FAT:FQL_AUDITING_CLIENT_TEMPLATE.FAT&amp;display_string=Audit&amp;VAR:KEY=ULIJUBOHQJ&amp;VAR:QUERY=Q1NGX1BFX0RJTChRVFIsLTEwQVksMCxDUSk=&amp;WINDOW=FIRST_POPUP&amp;HEIGHT=450&amp;WIDTH=450&amp;START_MA","XIMIZED=FALSE&amp;VAR:CALENDAR=US&amp;VAR:SYMBOL=TROW&amp;VAR:INDEX=36"}</definedName>
    <definedName name="_139__FDSAUDITLINK__" hidden="1">{"fdsup://directions/FAT Viewer?action=UPDATE&amp;creator=factset&amp;DYN_ARGS=TRUE&amp;DOC_NAME=FAT:FQL_AUDITING_CLIENT_TEMPLATE.FAT&amp;display_string=Audit&amp;VAR:KEY=ULIJUBOHQJ&amp;VAR:QUERY=Q1NGX1BFX0RJTChRVFIsLTEwQVksMCxDUSk=&amp;WINDOW=FIRST_POPUP&amp;HEIGHT=450&amp;WIDTH=450&amp;START_MA","XIMIZED=FALSE&amp;VAR:CALENDAR=US&amp;VAR:SYMBOL=TROW&amp;VAR:INDEX=35"}</definedName>
    <definedName name="_14__123Graph_XG_BILAN" hidden="1">#REF!</definedName>
    <definedName name="_14__FDSAUDITLINK__" hidden="1">{"fdsup://Directions/FactSet Auditing Viewer?action=AUDIT_VALUE&amp;DB=129&amp;ID1=597500&amp;VALUEID=01001&amp;SDATE=2011&amp;PERIODTYPE=ANNR_STD&amp;SCFT=3&amp;window=popup_no_bar&amp;width=385&amp;height=120&amp;START_MAXIMIZED=FALSE&amp;creator=factset&amp;display_string=Audit"}</definedName>
    <definedName name="_140__FDSAUDITLINK__" hidden="1">{"fdsup://directions/FAT Viewer?action=UPDATE&amp;creator=factset&amp;DYN_ARGS=TRUE&amp;DOC_NAME=FAT:FQL_AUDITING_CLIENT_TEMPLATE.FAT&amp;display_string=Audit&amp;VAR:KEY=ULIJUBOHQJ&amp;VAR:QUERY=Q1NGX1BFX0RJTChRVFIsLTEwQVksMCxDUSk=&amp;WINDOW=FIRST_POPUP&amp;HEIGHT=450&amp;WIDTH=450&amp;START_MA","XIMIZED=FALSE&amp;VAR:CALENDAR=US&amp;VAR:SYMBOL=TROW&amp;VAR:INDEX=34"}</definedName>
    <definedName name="_141__FDSAUDITLINK__" hidden="1">{"fdsup://directions/FAT Viewer?action=UPDATE&amp;creator=factset&amp;DYN_ARGS=TRUE&amp;DOC_NAME=FAT:FQL_AUDITING_CLIENT_TEMPLATE.FAT&amp;display_string=Audit&amp;VAR:KEY=ULIJUBOHQJ&amp;VAR:QUERY=Q1NGX1BFX0RJTChRVFIsLTEwQVksMCxDUSk=&amp;WINDOW=FIRST_POPUP&amp;HEIGHT=450&amp;WIDTH=450&amp;START_MA","XIMIZED=FALSE&amp;VAR:CALENDAR=US&amp;VAR:SYMBOL=TROW&amp;VAR:INDEX=33"}</definedName>
    <definedName name="_142__FDSAUDITLINK__" hidden="1">{"fdsup://directions/FAT Viewer?action=UPDATE&amp;creator=factset&amp;DYN_ARGS=TRUE&amp;DOC_NAME=FAT:FQL_AUDITING_CLIENT_TEMPLATE.FAT&amp;display_string=Audit&amp;VAR:KEY=ULIJUBOHQJ&amp;VAR:QUERY=Q1NGX1BFX0RJTChRVFIsLTEwQVksMCxDUSk=&amp;WINDOW=FIRST_POPUP&amp;HEIGHT=450&amp;WIDTH=450&amp;START_MA","XIMIZED=FALSE&amp;VAR:CALENDAR=US&amp;VAR:SYMBOL=TROW&amp;VAR:INDEX=32"}</definedName>
    <definedName name="_143__FDSAUDITLINK__" hidden="1">{"fdsup://directions/FAT Viewer?action=UPDATE&amp;creator=factset&amp;DYN_ARGS=TRUE&amp;DOC_NAME=FAT:FQL_AUDITING_CLIENT_TEMPLATE.FAT&amp;display_string=Audit&amp;VAR:KEY=ULIJUBOHQJ&amp;VAR:QUERY=Q1NGX1BFX0RJTChRVFIsLTEwQVksMCxDUSk=&amp;WINDOW=FIRST_POPUP&amp;HEIGHT=450&amp;WIDTH=450&amp;START_MA","XIMIZED=FALSE&amp;VAR:CALENDAR=US&amp;VAR:SYMBOL=TROW&amp;VAR:INDEX=31"}</definedName>
    <definedName name="_144__FDSAUDITLINK__" hidden="1">{"fdsup://directions/FAT Viewer?action=UPDATE&amp;creator=factset&amp;DYN_ARGS=TRUE&amp;DOC_NAME=FAT:FQL_AUDITING_CLIENT_TEMPLATE.FAT&amp;display_string=Audit&amp;VAR:KEY=ULIJUBOHQJ&amp;VAR:QUERY=Q1NGX1BFX0RJTChRVFIsLTEwQVksMCxDUSk=&amp;WINDOW=FIRST_POPUP&amp;HEIGHT=450&amp;WIDTH=450&amp;START_MA","XIMIZED=FALSE&amp;VAR:CALENDAR=US&amp;VAR:SYMBOL=TROW&amp;VAR:INDEX=30"}</definedName>
    <definedName name="_1444__FDSAUDITLINK__" hidden="1">{"fdsup://directions/FAT Viewer?action=UPDATE&amp;creator=factSet&amp;DYN_ARGS=true&amp;DOC_NAME=FAT:RGQ_ENTRPR_VAL_EV_SOURCE_WINDOW.FAT&amp;VAR:ID1=B07VZ9&amp;VAR:SDATE=20070621&amp;VAR:FDATE=20070330&amp;VAR:FREQ=DAILY&amp;VAR:RELITEM=&amp;VAR:CURRENCY=&amp;VAR:DB_TYPE=&amp;VAR:UNITS=M&amp;window=popup","&amp;width=535&amp;height=425&amp;START_MAXIMIZED=FALSE&amp;Y=120"}</definedName>
    <definedName name="_1445__FDSAUDITLINK__" hidden="1">{"fdsup://directions/FAT Viewer?action=UPDATE&amp;creator=factSet&amp;DYN_ARGS=true&amp;DOC_NAME=FAT:RGQ_ENTRPR_VAL_EV_SOURCE_WINDOW.FAT&amp;VAR:ID1=B04M10&amp;VAR:SDATE=20070621&amp;VAR:FDATE=20070330&amp;VAR:FREQ=DAILY&amp;VAR:RELITEM=&amp;VAR:CURRENCY=&amp;VAR:DB_TYPE=&amp;VAR:UNITS=M&amp;window=popup","&amp;width=535&amp;height=425&amp;START_MAXIMIZED=FALSE&amp;Y=120"}</definedName>
    <definedName name="_1446__FDSAUDITLINK__" hidden="1">{"fdsup://directions/FAT Viewer?action=UPDATE&amp;creator=factSet&amp;DYN_ARGS=true&amp;DOC_NAME=FAT:RGA_ENTRPR_VAL_EV_SOURCE_WINDOW.FAT&amp;VAR:ID1=599390&amp;VAR:SDATE=20061117&amp;VAR:FDATE=20051230&amp;VAR:FREQ=DAILY&amp;VAR:RELITEM=&amp;VAR:CURRENCY=&amp;VAR:DB_TYPE=&amp;VAR:UNITS=M&amp;window=popup","&amp;width=535&amp;height=425&amp;START_MAXIMIZED=FALSE&amp;Y=120"}</definedName>
    <definedName name="_1447__FDSAUDITLINK__" hidden="1">{"fdsup://directions/FAT Viewer?action=UPDATE&amp;creator=factSet&amp;DYN_ARGS=true&amp;DOC_NAME=FAT:RGQ_ENTRPR_VAL_EV_SOURCE_WINDOW.FAT&amp;VAR:ID1=457913&amp;VAR:SDATE=20070125&amp;VAR:FDATE=20061229&amp;VAR:FREQ=DAILY&amp;VAR:RELITEM=&amp;VAR:CURRENCY=&amp;VAR:DB_TYPE=&amp;VAR:UNITS=M&amp;window=popup","&amp;width=535&amp;height=425&amp;START_MAXIMIZED=FALSE&amp;Y=120"}</definedName>
    <definedName name="_1448__FDSAUDITLINK__" hidden="1">{"fdsup://directions/FAT Viewer?action=UPDATE&amp;creator=factSet&amp;DYN_ARGS=true&amp;DOC_NAME=FAT:RGA_ENTRPR_VAL_EV_SOURCE_WINDOW.FAT&amp;VAR:ID1=043254&amp;VAR:SDATE=20060406&amp;VAR:FDATE=20051230&amp;VAR:FREQ=DAILY&amp;VAR:RELITEM=&amp;VAR:CURRENCY=&amp;VAR:DB_TYPE=&amp;VAR:UNITS=M&amp;window=popup","&amp;width=535&amp;height=425&amp;START_MAXIMIZED=FALSE&amp;Y=120"}</definedName>
    <definedName name="_1449__FDSAUDITLINK__" hidden="1">{"fdsup://directions/FAT Viewer?action=UPDATE&amp;creator=factSet&amp;DYN_ARGS=true&amp;DOC_NAME=FAT:RGQ_ENTRPR_VAL_EV_SOURCE_WINDOW.FAT&amp;VAR:ID1=B151P4&amp;VAR:SDATE=20060802&amp;VAR:FDATE=20060630&amp;VAR:FREQ=DAILY&amp;VAR:RELITEM=&amp;VAR:CURRENCY=&amp;VAR:DB_TYPE=&amp;VAR:UNITS=M&amp;window=popup","&amp;width=535&amp;height=425&amp;START_MAXIMIZED=FALSE&amp;Y=120"}</definedName>
    <definedName name="_145__FDSAUDITLINK__" hidden="1">{"fdsup://directions/FAT Viewer?action=UPDATE&amp;creator=factset&amp;DYN_ARGS=TRUE&amp;DOC_NAME=FAT:FQL_AUDITING_CLIENT_TEMPLATE.FAT&amp;display_string=Audit&amp;VAR:KEY=WNEPQNALIB&amp;VAR:QUERY=UkdGX0VOVFJQUl9WQUxfREFJTFkoMzg0Nzgp&amp;WINDOW=FIRST_POPUP&amp;HEIGHT=450&amp;WIDTH=450&amp;START_MA","XIMIZED=FALSE&amp;VAR:CALENDAR=US&amp;VAR:SYMBOL=B29LCJ&amp;VAR:INDEX=0"}</definedName>
    <definedName name="_1450__FDSAUDITLINK__" hidden="1">{"fdsup://directions/FAT Viewer?action=UPDATE&amp;creator=factSet&amp;DYN_ARGS=true&amp;DOC_NAME=FAT:RGQ_ENTRPR_VAL_EV_SOURCE_WINDOW.FAT&amp;VAR:ID1=B151P4&amp;VAR:SDATE=20050726&amp;VAR:FDATE=20050630&amp;VAR:FREQ=DAILY&amp;VAR:RELITEM=&amp;VAR:CURRENCY=&amp;VAR:DB_TYPE=&amp;VAR:UNITS=M&amp;window=popup","&amp;width=535&amp;height=425&amp;START_MAXIMIZED=FALSE&amp;Y=120"}</definedName>
    <definedName name="_1451__FDSAUDITLINK__" hidden="1">{"fdsup://directions/FAT Viewer?action=UPDATE&amp;creator=factSet&amp;DYN_ARGS=true&amp;DOC_NAME=FAT:RGQ_ENTRPR_VAL_EV_SOURCE_WINDOW.FAT&amp;VAR:ID1=507794&amp;VAR:SDATE=20050726&amp;VAR:FDATE=20050630&amp;VAR:FREQ=DAILY&amp;VAR:RELITEM=&amp;VAR:CURRENCY=&amp;VAR:DB_TYPE=&amp;VAR:UNITS=M&amp;window=popup","&amp;width=535&amp;height=425&amp;START_MAXIMIZED=FALSE&amp;Y=120"}</definedName>
    <definedName name="_1452__FDSAUDITLINK__" hidden="1">{"fdsup://directions/FAT Viewer?action=UPDATE&amp;creator=factSet&amp;DYN_ARGS=true&amp;DOC_NAME=FAT:RGA_ENTRPR_VAL_EV_SOURCE_WINDOW.FAT&amp;VAR:ID1=599390&amp;VAR:SDATE=20050726&amp;VAR:FDATE=20041231&amp;VAR:FREQ=DAILY&amp;VAR:RELITEM=&amp;VAR:CURRENCY=&amp;VAR:DB_TYPE=&amp;VAR:UNITS=M&amp;window=popup","&amp;width=535&amp;height=425&amp;START_MAXIMIZED=FALSE&amp;Y=120"}</definedName>
    <definedName name="_1453__FDSAUDITLINK__" hidden="1">{"fdsup://directions/FAT Viewer?action=UPDATE&amp;creator=factSet&amp;DYN_ARGS=true&amp;DOC_NAME=FAT:RGA_ENTRPR_VAL_EV_SOURCE_WINDOW.FAT&amp;VAR:ID1=339864&amp;VAR:SDATE=20050726&amp;VAR:FDATE=20041231&amp;VAR:FREQ=DAILY&amp;VAR:RELITEM=&amp;VAR:CURRENCY=&amp;VAR:DB_TYPE=&amp;VAR:UNITS=M&amp;window=popup","&amp;width=535&amp;height=425&amp;START_MAXIMIZED=FALSE&amp;Y=120"}</definedName>
    <definedName name="_1454__FDSAUDITLINK__" hidden="1">{"fdsup://directions/FAT Viewer?action=UPDATE&amp;creator=factSet&amp;DYN_ARGS=true&amp;DOC_NAME=FAT:RGQ_ENTRPR_VAL_EV_SOURCE_WINDOW.FAT&amp;VAR:ID1=CETV&amp;VAR:SDATE=20050726&amp;VAR:FDATE=20050630&amp;VAR:FREQ=DAILY&amp;VAR:RELITEM=&amp;VAR:CURRENCY=&amp;VAR:DB_TYPE=&amp;VAR:UNITS=M&amp;window=popup&amp;w","idth=535&amp;height=425&amp;START_MAXIMIZED=FALSE&amp;Y=120"}</definedName>
    <definedName name="_1455__FDSAUDITLINK__" hidden="1">{"fdsup://directions/FAT Viewer?action=UPDATE&amp;creator=factSet&amp;DYN_ARGS=true&amp;DOC_NAME=FAT:RGQ_ENTRPR_VAL_EV_SOURCE_WINDOW.FAT&amp;VAR:ID1=B07VZ9&amp;VAR:SDATE=20050726&amp;VAR:FDATE=20050630&amp;VAR:FREQ=DAILY&amp;VAR:RELITEM=&amp;VAR:CURRENCY=&amp;VAR:DB_TYPE=&amp;VAR:UNITS=M&amp;window=popup","&amp;width=535&amp;height=425&amp;START_MAXIMIZED=FALSE&amp;Y=120"}</definedName>
    <definedName name="_1456__FDSAUDITLINK__" hidden="1">{"fdsup://directions/FAT Viewer?action=UPDATE&amp;creator=factSet&amp;DYN_ARGS=true&amp;DOC_NAME=FAT:RGQ_ENTRPR_VAL_EV_SOURCE_WINDOW.FAT&amp;VAR:ID1=B04M10&amp;VAR:SDATE=20050726&amp;VAR:FDATE=20050630&amp;VAR:FREQ=DAILY&amp;VAR:RELITEM=&amp;VAR:CURRENCY=&amp;VAR:DB_TYPE=&amp;VAR:UNITS=M&amp;window=popup","&amp;width=535&amp;height=425&amp;START_MAXIMIZED=FALSE&amp;Y=120"}</definedName>
    <definedName name="_1457__FDSAUDITLINK__" hidden="1">{"fdsup://directions/FAT Viewer?action=UPDATE&amp;creator=factSet&amp;DYN_ARGS=true&amp;DOC_NAME=FAT:RGA_ENTRPR_VAL_EV_SOURCE_WINDOW.FAT&amp;VAR:ID1=DYHOL-TR&amp;VAR:SDATE=20050804&amp;VAR:FDATE=20041231&amp;VAR:FREQ=DAILY&amp;VAR:RELITEM=&amp;VAR:CURRENCY=&amp;VAR:DB_TYPE=&amp;VAR:UNITS=M&amp;window=pop","up&amp;width=535&amp;height=425&amp;START_MAXIMIZED=FALSE&amp;Y=120"}</definedName>
    <definedName name="_1458__FDSAUDITLINK__" hidden="1">{"fdsup://directions/FAT Viewer?action=UPDATE&amp;creator=factSet&amp;DYN_ARGS=true&amp;DOC_NAME=FAT:RGA_ENTRPR_VAL_EV_SOURCE_WINDOW.FAT&amp;VAR:ID1=091139&amp;VAR:SDATE=20050804&amp;VAR:FDATE=20041231&amp;VAR:FREQ=DAILY&amp;VAR:RELITEM=&amp;VAR:CURRENCY=&amp;VAR:DB_TYPE=&amp;VAR:UNITS=M&amp;window=popup","&amp;width=535&amp;height=425&amp;START_MAXIMIZED=FALSE&amp;Y=120"}</definedName>
    <definedName name="_1459__FDSAUDITLINK__" hidden="1">{"fdsup://directions/FAT Viewer?action=UPDATE&amp;creator=factSet&amp;DYN_ARGS=true&amp;DOC_NAME=FAT:RGQ_ENTRPR_VAL_EV_SOURCE_WINDOW.FAT&amp;VAR:ID1=599711&amp;VAR:SDATE=20050804&amp;VAR:FDATE=20050630&amp;VAR:FREQ=DAILY&amp;VAR:RELITEM=&amp;VAR:CURRENCY=&amp;VAR:DB_TYPE=&amp;VAR:UNITS=M&amp;window=popup","&amp;width=535&amp;height=425&amp;START_MAXIMIZED=FALSE&amp;Y=120"}</definedName>
    <definedName name="_146__FDSAUDITLINK__" hidden="1">{"fdsup://directions/FAT Viewer?action=UPDATE&amp;creator=factset&amp;DYN_ARGS=TRUE&amp;DOC_NAME=FAT:FQL_AUDITING_CLIENT_TEMPLATE.FAT&amp;display_string=Audit&amp;VAR:KEY=SXSLYPWXSF&amp;VAR:QUERY=UkdGX0VOVFJQUl9WQUxfREFJTFkoMzg0ODMp&amp;WINDOW=FIRST_POPUP&amp;HEIGHT=450&amp;WIDTH=450&amp;START_MA","XIMIZED=FALSE&amp;VAR:CALENDAR=US&amp;VAR:SYMBOL=B29LCJ&amp;VAR:INDEX=0"}</definedName>
    <definedName name="_1460__FDSAUDITLINK__" hidden="1">{"fdsup://directions/FAT Viewer?action=UPDATE&amp;creator=factSet&amp;DYN_ARGS=true&amp;DOC_NAME=FAT:RGQ_ENTRPR_VAL_EV_SOURCE_WINDOW.FAT&amp;VAR:ID1=B01G2K&amp;VAR:SDATE=20050804&amp;VAR:FDATE=20050630&amp;VAR:FREQ=DAILY&amp;VAR:RELITEM=&amp;VAR:CURRENCY=&amp;VAR:DB_TYPE=&amp;VAR:UNITS=M&amp;window=popup","&amp;width=535&amp;height=425&amp;START_MAXIMIZED=FALSE&amp;Y=120"}</definedName>
    <definedName name="_1461__FDSAUDITLINK__" hidden="1">{"fdsup://directions/FAT Viewer?action=UPDATE&amp;creator=factSet&amp;DYN_ARGS=true&amp;DOC_NAME=FAT:RGA_ENTRPR_VAL_EV_SOURCE_WINDOW.FAT&amp;VAR:ID1=043254&amp;VAR:SDATE=20050804&amp;VAR:FDATE=20041231&amp;VAR:FREQ=DAILY&amp;VAR:RELITEM=&amp;VAR:CURRENCY=&amp;VAR:DB_TYPE=&amp;VAR:UNITS=M&amp;window=popup","&amp;width=535&amp;height=425&amp;START_MAXIMIZED=FALSE&amp;Y=120"}</definedName>
    <definedName name="_1462__FDSAUDITLINK__" hidden="1">{"fdsup://directions/FAT Viewer?action=UPDATE&amp;creator=factSet&amp;DYN_ARGS=true&amp;DOC_NAME=FAT:RGA_ENTRPR_VAL_EV_SOURCE_WINDOW.FAT&amp;VAR:ID1=RTL-BE&amp;VAR:SDATE=20050804&amp;VAR:FDATE=20041231&amp;VAR:FREQ=DAILY&amp;VAR:RELITEM=&amp;VAR:CURRENCY=&amp;VAR:DB_TYPE=&amp;VAR:UNITS=M&amp;window=popup","&amp;width=535&amp;height=425&amp;START_MAXIMIZED=FALSE&amp;Y=120"}</definedName>
    <definedName name="_1463__FDSAUDITLINK__" hidden="1">{"fdsup://directions/FAT Viewer?action=UPDATE&amp;creator=factSet&amp;DYN_ARGS=true&amp;DOC_NAME=FAT:RGQ_ENTRPR_VAL_EV_SOURCE_WINDOW.FAT&amp;VAR:ID1=457913&amp;VAR:SDATE=20050804&amp;VAR:FDATE=20050630&amp;VAR:FREQ=DAILY&amp;VAR:RELITEM=&amp;VAR:CURRENCY=&amp;VAR:DB_TYPE=&amp;VAR:UNITS=M&amp;window=popup","&amp;width=535&amp;height=425&amp;START_MAXIMIZED=FALSE&amp;Y=120"}</definedName>
    <definedName name="_1464__FDSAUDITLINK__" hidden="1">{"fdsup://directions/FAT Viewer?action=UPDATE&amp;creator=factSet&amp;DYN_ARGS=true&amp;DOC_NAME=FAT:RGQ_ENTRPR_VAL_EV_SOURCE_WINDOW.FAT&amp;VAR:ID1=599711&amp;VAR:SDATE=20050330&amp;VAR:FDATE=20041231&amp;VAR:FREQ=DAILY&amp;VAR:RELITEM=&amp;VAR:CURRENCY=&amp;VAR:DB_TYPE=&amp;VAR:UNITS=M&amp;window=popup","&amp;width=535&amp;height=425&amp;START_MAXIMIZED=FALSE&amp;Y=120"}</definedName>
    <definedName name="_1465__FDSAUDITLINK__" hidden="1">{"fdsup://directions/FAT Viewer?action=UPDATE&amp;creator=factSet&amp;DYN_ARGS=true&amp;DOC_NAME=FAT:RGA_ENTRPR_VAL_EV_SOURCE_WINDOW.FAT&amp;VAR:ID1=RTL-BE&amp;VAR:SDATE=20040708&amp;VAR:FDATE=20031231&amp;VAR:FREQ=DAILY&amp;VAR:RELITEM=&amp;VAR:CURRENCY=&amp;VAR:DB_TYPE=&amp;VAR:UNITS=M&amp;window=popup","&amp;width=535&amp;height=425&amp;START_MAXIMIZED=FALSE&amp;Y=120"}</definedName>
    <definedName name="_1466__FDSAUDITLINK__" hidden="1">{"fdsup://directions/FAT Viewer?action=UPDATE&amp;creator=factSet&amp;DYN_ARGS=true&amp;DOC_NAME=FAT:RGA_ENTRPR_VAL_EV_SOURCE_WINDOW.FAT&amp;VAR:ID1=RTL-BE&amp;VAR:SDATE=20051209&amp;VAR:FDATE=20041231&amp;VAR:FREQ=DAILY&amp;VAR:RELITEM=&amp;VAR:CURRENCY=&amp;VAR:DB_TYPE=&amp;VAR:UNITS=M&amp;window=popup","&amp;width=535&amp;height=425&amp;START_MAXIMIZED=FALSE&amp;Y=120"}</definedName>
    <definedName name="_1467__FDSAUDITLINK__" hidden="1">{"fdsup://directions/FAT Viewer?action=UPDATE&amp;creator=factSet&amp;DYN_ARGS=true&amp;DOC_NAME=FAT:RGA_ENTRPR_VAL_EV_SOURCE_WINDOW.FAT&amp;VAR:ID1=339864&amp;VAR:SDATE=20041123&amp;VAR:FDATE=20031231&amp;VAR:FREQ=DAILY&amp;VAR:RELITEM=&amp;VAR:CURRENCY=&amp;VAR:DB_TYPE=&amp;VAR:UNITS=M&amp;window=popup","&amp;width=535&amp;height=425&amp;START_MAXIMIZED=FALSE&amp;Y=120"}</definedName>
    <definedName name="_1468__FDSAUDITLINK__" hidden="1">{"fdsup://directions/FAT Viewer?action=UPDATE&amp;creator=factSet&amp;DYN_ARGS=true&amp;DOC_NAME=FAT:RGQ_ENTRPR_VAL_EV_SOURCE_WINDOW.FAT&amp;VAR:ID1=CTCM&amp;VAR:SDATE=20080616&amp;VAR:FDATE=20080331&amp;VAR:FREQ=DAILY&amp;VAR:RELITEM=&amp;VAR:CURRENCY=&amp;VAR:DB_TYPE=&amp;VAR:UNITS=M&amp;window=popup&amp;w","idth=535&amp;height=425&amp;START_MAXIMIZED=FALSE&amp;Y=120"}</definedName>
    <definedName name="_1469__FDSAUDITLINK__" hidden="1">{"fdsup://directions/FAT Viewer?action=UPDATE&amp;creator=factSet&amp;DYN_ARGS=true&amp;DOC_NAME=FAT:RGQ_ENTRPR_VAL_EV_SOURCE_WINDOW.FAT&amp;VAR:ID1=CTCM&amp;VAR:SDATE=20080625&amp;VAR:FDATE=20080331&amp;VAR:FREQ=DAILY&amp;VAR:RELITEM=&amp;VAR:CURRENCY=&amp;VAR:DB_TYPE=&amp;VAR:UNITS=M&amp;window=popup&amp;w","idth=535&amp;height=425&amp;START_MAXIMIZED=FALSE&amp;Y=120"}</definedName>
    <definedName name="_147__FDSAUDITLINK__" hidden="1">{"fdsup://directions/FAT Viewer?action=UPDATE&amp;creator=factset&amp;DYN_ARGS=TRUE&amp;DOC_NAME=FAT:FQL_AUDITING_CLIENT_TEMPLATE.FAT&amp;display_string=Audit&amp;VAR:KEY=QVADEVQXQR&amp;VAR:QUERY=UkdGX0VOVFJQUl9WQUxfREFJTFkoMzg0ODgp&amp;WINDOW=FIRST_POPUP&amp;HEIGHT=450&amp;WIDTH=450&amp;START_MA","XIMIZED=FALSE&amp;VAR:CALENDAR=US&amp;VAR:SYMBOL=B29LCJ&amp;VAR:INDEX=0"}</definedName>
    <definedName name="_1470__FDSAUDITLINK__" hidden="1">{"fdsup://directions/FAT Viewer?action=UPDATE&amp;creator=factSet&amp;DYN_ARGS=true&amp;DOC_NAME=FAT:RGQ_ENTRPR_VAL_EV_SOURCE_WINDOW.FAT&amp;VAR:ID1=CTCM&amp;VAR:SDATE=20080703&amp;VAR:FDATE=20080630&amp;VAR:FREQ=DAILY&amp;VAR:RELITEM=&amp;VAR:CURRENCY=&amp;VAR:DB_TYPE=&amp;VAR:UNITS=M&amp;window=popup&amp;w","idth=535&amp;height=425&amp;START_MAXIMIZED=FALSE&amp;Y=120"}</definedName>
    <definedName name="_1471__FDSAUDITLINK__" hidden="1">{"fdsup://directions/FAT Viewer?action=UPDATE&amp;creator=factSet&amp;DYN_ARGS=true&amp;DOC_NAME=FAT:RGQ_ENTRPR_VAL_EV_SOURCE_WINDOW.FAT&amp;VAR:ID1=CTCM&amp;VAR:SDATE=20071017&amp;VAR:FDATE=20070928&amp;VAR:FREQ=DAILY&amp;VAR:RELITEM=&amp;VAR:CURRENCY=&amp;VAR:DB_TYPE=&amp;VAR:UNITS=M&amp;window=popup&amp;w","idth=535&amp;height=425&amp;START_MAXIMIZED=FALSE&amp;Y=120"}</definedName>
    <definedName name="_1472__FDSAUDITLINK__" hidden="1">{"fdsup://directions/FAT Viewer?action=UPDATE&amp;creator=factSet&amp;DYN_ARGS=true&amp;DOC_NAME=FAT:RGA_ENTRPR_VAL_EV_SOURCE_WINDOW.FAT&amp;VAR:ID1=RTL-BE&amp;VAR:SDATE=20080114&amp;VAR:FDATE=20071231&amp;VAR:FREQ=DAILY&amp;VAR:RELITEM=&amp;VAR:CURRENCY=&amp;VAR:DB_TYPE=&amp;VAR:UNITS=M&amp;window=popup","&amp;width=535&amp;height=425&amp;START_MAXIMIZED=FALSE&amp;Y=120"}</definedName>
    <definedName name="_1473__FDSAUDITLINK__" hidden="1">{"fdsup://directions/FAT Viewer?action=UPDATE&amp;creator=factSet&amp;DYN_ARGS=true&amp;DOC_NAME=FAT:RGA_ENTRPR_VAL_EV_SOURCE_WINDOW.FAT&amp;VAR:ID1=599390&amp;VAR:SDATE=20070711&amp;VAR:FDATE=20061229&amp;VAR:FREQ=DAILY&amp;VAR:RELITEM=&amp;VAR:CURRENCY=&amp;VAR:DB_TYPE=&amp;VAR:UNITS=M&amp;window=popup","&amp;width=535&amp;height=425&amp;START_MAXIMIZED=FALSE&amp;Y=120"}</definedName>
    <definedName name="_1474__FDSAUDITLINK__" hidden="1">{"fdsup://directions/FAT Viewer?action=UPDATE&amp;creator=factSet&amp;DYN_ARGS=true&amp;DOC_NAME=FAT:RGA_ENTRPR_VAL_EV_SOURCE_WINDOW.FAT&amp;VAR:ID1=091139&amp;VAR:SDATE=20060426&amp;VAR:FDATE=20051230&amp;VAR:FREQ=DAILY&amp;VAR:RELITEM=&amp;VAR:CURRENCY=&amp;VAR:DB_TYPE=&amp;VAR:UNITS=M&amp;window=popup","&amp;width=535&amp;height=425&amp;START_MAXIMIZED=FALSE&amp;Y=120"}</definedName>
    <definedName name="_1475__FDSAUDITLINK__" hidden="1">{"fdsup://directions/FAT Viewer?action=UPDATE&amp;creator=factSet&amp;DYN_ARGS=true&amp;DOC_NAME=FAT:RGA_ENTRPR_VAL_EV_SOURCE_WINDOW.FAT&amp;VAR:ID1=339864&amp;VAR:SDATE=20060811&amp;VAR:FDATE=20051230&amp;VAR:FREQ=DAILY&amp;VAR:RELITEM=&amp;VAR:CURRENCY=&amp;VAR:DB_TYPE=&amp;VAR:UNITS=M&amp;window=popup","&amp;width=535&amp;height=425&amp;START_MAXIMIZED=FALSE&amp;Y=120"}</definedName>
    <definedName name="_1476__FDSAUDITLINK__" hidden="1">{"fdsup://directions/FAT Viewer?action=UPDATE&amp;creator=factSet&amp;DYN_ARGS=true&amp;DOC_NAME=FAT:RGQ_ENTRPR_VAL_EV_SOURCE_WINDOW.FAT&amp;VAR:ID1=CETV&amp;VAR:SDATE=20060811&amp;VAR:FDATE=20060630&amp;VAR:FREQ=DAILY&amp;VAR:RELITEM=&amp;VAR:CURRENCY=&amp;VAR:DB_TYPE=&amp;VAR:UNITS=M&amp;window=popup&amp;w","idth=535&amp;height=425&amp;START_MAXIMIZED=FALSE&amp;Y=120"}</definedName>
    <definedName name="_1477__FDSAUDITLINK__" hidden="1">{"fdsup://directions/FAT Viewer?action=UPDATE&amp;creator=factSet&amp;DYN_ARGS=true&amp;DOC_NAME=FAT:RGA_ENTRPR_VAL_EV_SOURCE_WINDOW.FAT&amp;VAR:ID1=RTL-BE&amp;VAR:SDATE=20050815&amp;VAR:FDATE=20041231&amp;VAR:FREQ=DAILY&amp;VAR:RELITEM=&amp;VAR:CURRENCY=&amp;VAR:DB_TYPE=&amp;VAR:UNITS=M&amp;window=popup","&amp;width=535&amp;height=425&amp;START_MAXIMIZED=FALSE&amp;Y=120"}</definedName>
    <definedName name="_1478__FDSAUDITLINK__" hidden="1">{"fdsup://directions/FAT Viewer?action=UPDATE&amp;creator=factSet&amp;DYN_ARGS=true&amp;DOC_NAME=FAT:RGQ_ENTRPR_VAL_EV_SOURCE_WINDOW.FAT&amp;VAR:ID1=457913&amp;VAR:SDATE=20050815&amp;VAR:FDATE=20050630&amp;VAR:FREQ=DAILY&amp;VAR:RELITEM=&amp;VAR:CURRENCY=&amp;VAR:DB_TYPE=&amp;VAR:UNITS=M&amp;window=popup","&amp;width=535&amp;height=425&amp;START_MAXIMIZED=FALSE&amp;Y=120"}</definedName>
    <definedName name="_1479__FDSAUDITLINK__" hidden="1">{"fdsup://directions/FAT Viewer?action=UPDATE&amp;creator=factSet&amp;DYN_ARGS=true&amp;DOC_NAME=FAT:RGQ_ENTRPR_VAL_EV_SOURCE_WINDOW.FAT&amp;VAR:ID1=599711&amp;VAR:SDATE=20050408&amp;VAR:FDATE=20050331&amp;VAR:FREQ=DAILY&amp;VAR:RELITEM=&amp;VAR:CURRENCY=&amp;VAR:DB_TYPE=&amp;VAR:UNITS=M&amp;window=popup","&amp;width=535&amp;height=425&amp;START_MAXIMIZED=FALSE&amp;Y=120"}</definedName>
    <definedName name="_148__FDSAUDITLINK__" hidden="1">{"fdsup://directions/FAT Viewer?action=UPDATE&amp;creator=factset&amp;DYN_ARGS=TRUE&amp;DOC_NAME=FAT:FQL_AUDITING_CLIENT_TEMPLATE.FAT&amp;display_string=Audit&amp;VAR:KEY=EXEHSLWBQN&amp;VAR:QUERY=UkdGX0VOVFJQUl9WQUxfREFJTFkoMzg0OTEp&amp;WINDOW=FIRST_POPUP&amp;HEIGHT=450&amp;WIDTH=450&amp;START_MA","XIMIZED=FALSE&amp;VAR:CALENDAR=US&amp;VAR:SYMBOL=B29LCJ&amp;VAR:INDEX=0"}</definedName>
    <definedName name="_1480__FDSAUDITLINK__" hidden="1">{"fdsup://directions/FAT Viewer?action=UPDATE&amp;creator=factSet&amp;DYN_ARGS=true&amp;DOC_NAME=FAT:RGQ_ENTRPR_VAL_EV_SOURCE_WINDOW.FAT&amp;VAR:ID1=B01G2K&amp;VAR:SDATE=20050408&amp;VAR:FDATE=20050331&amp;VAR:FREQ=DAILY&amp;VAR:RELITEM=&amp;VAR:CURRENCY=&amp;VAR:DB_TYPE=&amp;VAR:UNITS=M&amp;window=popup","&amp;width=535&amp;height=425&amp;START_MAXIMIZED=FALSE&amp;Y=120"}</definedName>
    <definedName name="_1481__FDSAUDITLINK__" hidden="1">{"fdsup://directions/FAT Viewer?action=UPDATE&amp;creator=factSet&amp;DYN_ARGS=true&amp;DOC_NAME=FAT:RGQ_ENTRPR_VAL_EV_SOURCE_WINDOW.FAT&amp;VAR:ID1=B151P4&amp;VAR:SDATE=20040719&amp;VAR:FDATE=20040630&amp;VAR:FREQ=DAILY&amp;VAR:RELITEM=&amp;VAR:CURRENCY=&amp;VAR:DB_TYPE=&amp;VAR:UNITS=M&amp;window=popup","&amp;width=535&amp;height=425&amp;START_MAXIMIZED=FALSE&amp;Y=120"}</definedName>
    <definedName name="_1482__FDSAUDITLINK__" hidden="1">{"fdsup://directions/FAT Viewer?action=UPDATE&amp;creator=factSet&amp;DYN_ARGS=true&amp;DOC_NAME=FAT:RGQ_ENTRPR_VAL_EV_SOURCE_WINDOW.FAT&amp;VAR:ID1=507794&amp;VAR:SDATE=20040719&amp;VAR:FDATE=20040630&amp;VAR:FREQ=DAILY&amp;VAR:RELITEM=&amp;VAR:CURRENCY=&amp;VAR:DB_TYPE=&amp;VAR:UNITS=M&amp;window=popup","&amp;width=535&amp;height=425&amp;START_MAXIMIZED=FALSE&amp;Y=120"}</definedName>
    <definedName name="_1483__FDSAUDITLINK__" hidden="1">{"fdsup://directions/FAT Viewer?action=UPDATE&amp;creator=factSet&amp;DYN_ARGS=true&amp;DOC_NAME=FAT:RGQ_ENTRPR_VAL_EV_SOURCE_WINDOW.FAT&amp;VAR:ID1=B151P4&amp;VAR:SDATE=20051220&amp;VAR:FDATE=20050930&amp;VAR:FREQ=DAILY&amp;VAR:RELITEM=&amp;VAR:CURRENCY=&amp;VAR:DB_TYPE=&amp;VAR:UNITS=M&amp;window=popup","&amp;width=535&amp;height=425&amp;START_MAXIMIZED=FALSE&amp;Y=120"}</definedName>
    <definedName name="_1484__FDSAUDITLINK__" hidden="1">{"fdsup://directions/FAT Viewer?action=UPDATE&amp;creator=factSet&amp;DYN_ARGS=true&amp;DOC_NAME=FAT:RGQ_ENTRPR_VAL_EV_SOURCE_WINDOW.FAT&amp;VAR:ID1=507794&amp;VAR:SDATE=20051220&amp;VAR:FDATE=20050930&amp;VAR:FREQ=DAILY&amp;VAR:RELITEM=&amp;VAR:CURRENCY=&amp;VAR:DB_TYPE=&amp;VAR:UNITS=M&amp;window=popup","&amp;width=535&amp;height=425&amp;START_MAXIMIZED=FALSE&amp;Y=120"}</definedName>
    <definedName name="_1485__FDSAUDITLINK__" hidden="1">{"fdsup://directions/FAT Viewer?action=UPDATE&amp;creator=factSet&amp;DYN_ARGS=true&amp;DOC_NAME=FAT:RGA_ENTRPR_VAL_EV_SOURCE_WINDOW.FAT&amp;VAR:ID1=DYHOL-TR&amp;VAR:SDATE=20041213&amp;VAR:FDATE=20031231&amp;VAR:FREQ=DAILY&amp;VAR:RELITEM=&amp;VAR:CURRENCY=&amp;VAR:DB_TYPE=&amp;VAR:UNITS=M&amp;window=pop","up&amp;width=535&amp;height=425&amp;START_MAXIMIZED=FALSE&amp;Y=120"}</definedName>
    <definedName name="_1486__FDSAUDITLINK__" hidden="1">{"fdsup://directions/FAT Viewer?action=UPDATE&amp;creator=factSet&amp;DYN_ARGS=true&amp;DOC_NAME=FAT:RGA_ENTRPR_VAL_EV_SOURCE_WINDOW.FAT&amp;VAR:ID1=091139&amp;VAR:SDATE=20041213&amp;VAR:FDATE=20031231&amp;VAR:FREQ=DAILY&amp;VAR:RELITEM=&amp;VAR:CURRENCY=&amp;VAR:DB_TYPE=&amp;VAR:UNITS=M&amp;window=popup","&amp;width=535&amp;height=425&amp;START_MAXIMIZED=FALSE&amp;Y=120"}</definedName>
    <definedName name="_1487__FDSAUDITLINK__" hidden="1">{"fdsup://directions/FAT Viewer?action=UPDATE&amp;creator=factSet&amp;DYN_ARGS=true&amp;DOC_NAME=FAT:RGQ_ENTRPR_VAL_EV_SOURCE_WINDOW.FAT&amp;VAR:ID1=CTCM&amp;VAR:SDATE=20081218&amp;VAR:FDATE=20080930&amp;VAR:FREQ=DAILY&amp;VAR:RELITEM=&amp;VAR:CURRENCY=&amp;VAR:DB_TYPE=&amp;VAR:UNITS=M&amp;window=popup&amp;w","idth=535&amp;height=425&amp;START_MAXIMIZED=FALSE&amp;Y=120"}</definedName>
    <definedName name="_1488__FDSAUDITLINK__" hidden="1">{"fdsup://directions/FAT Viewer?action=UPDATE&amp;creator=factSet&amp;DYN_ARGS=true&amp;DOC_NAME=FAT:RGQ_ENTRPR_VAL_EV_SOURCE_WINDOW.FAT&amp;VAR:ID1=CTCM&amp;VAR:SDATE=20071026&amp;VAR:FDATE=20070928&amp;VAR:FREQ=DAILY&amp;VAR:RELITEM=&amp;VAR:CURRENCY=&amp;VAR:DB_TYPE=&amp;VAR:UNITS=M&amp;window=popup&amp;w","idth=535&amp;height=425&amp;START_MAXIMIZED=FALSE&amp;Y=120"}</definedName>
    <definedName name="_1489__FDSAUDITLINK__" hidden="1">{"fdsup://directions/FAT Viewer?action=UPDATE&amp;creator=factSet&amp;DYN_ARGS=true&amp;DOC_NAME=FAT:RGQ_ENTRPR_VAL_EV_SOURCE_WINDOW.FAT&amp;VAR:ID1=457913&amp;VAR:SDATE=20080123&amp;VAR:FDATE=20071231&amp;VAR:FREQ=DAILY&amp;VAR:RELITEM=&amp;VAR:CURRENCY=&amp;VAR:DB_TYPE=&amp;VAR:UNITS=M&amp;window=popup","&amp;width=535&amp;height=425&amp;START_MAXIMIZED=FALSE&amp;Y=120"}</definedName>
    <definedName name="_149__FDSAUDITLINK__" hidden="1">{"fdsup://directions/FAT Viewer?action=UPDATE&amp;creator=factset&amp;DYN_ARGS=TRUE&amp;DOC_NAME=FAT:FQL_AUDITING_CLIENT_TEMPLATE.FAT&amp;display_string=Audit&amp;VAR:KEY=GDITWVGTGB&amp;VAR:QUERY=UkdGX0VOVFJQUl9WQUxfREFJTFkoMzg0OTYp&amp;WINDOW=FIRST_POPUP&amp;HEIGHT=450&amp;WIDTH=450&amp;START_MA","XIMIZED=FALSE&amp;VAR:CALENDAR=US&amp;VAR:SYMBOL=B29LCJ&amp;VAR:INDEX=0"}</definedName>
    <definedName name="_1490__FDSAUDITLINK__" hidden="1">{"fdsup://directions/FAT Viewer?action=UPDATE&amp;creator=factSet&amp;DYN_ARGS=true&amp;DOC_NAME=FAT:RGQ_ENTRPR_VAL_EV_SOURCE_WINDOW.FAT&amp;VAR:ID1=B151P4&amp;VAR:SDATE=20080123&amp;VAR:FDATE=20071231&amp;VAR:FREQ=DAILY&amp;VAR:RELITEM=&amp;VAR:CURRENCY=&amp;VAR:DB_TYPE=&amp;VAR:UNITS=M&amp;window=popup","&amp;width=535&amp;height=425&amp;START_MAXIMIZED=FALSE&amp;Y=120"}</definedName>
    <definedName name="_1491__FDSAUDITLINK__" hidden="1">{"fdsup://directions/FAT Viewer?action=UPDATE&amp;creator=factSet&amp;DYN_ARGS=true&amp;DOC_NAME=FAT:RGA_ENTRPR_VAL_EV_SOURCE_WINDOW.FAT&amp;VAR:ID1=599390&amp;VAR:SDATE=20070720&amp;VAR:FDATE=20061229&amp;VAR:FREQ=DAILY&amp;VAR:RELITEM=&amp;VAR:CURRENCY=&amp;VAR:DB_TYPE=&amp;VAR:UNITS=M&amp;window=popup","&amp;width=535&amp;height=425&amp;START_MAXIMIZED=FALSE&amp;Y=120"}</definedName>
    <definedName name="_1492__FDSAUDITLINK__" hidden="1">{"fdsup://directions/FAT Viewer?action=UPDATE&amp;creator=factSet&amp;DYN_ARGS=true&amp;DOC_NAME=FAT:RGA_ENTRPR_VAL_EV_SOURCE_WINDOW.FAT&amp;VAR:ID1=339864&amp;VAR:SDATE=20070720&amp;VAR:FDATE=20061229&amp;VAR:FREQ=DAILY&amp;VAR:RELITEM=&amp;VAR:CURRENCY=&amp;VAR:DB_TYPE=&amp;VAR:UNITS=M&amp;window=popup","&amp;width=535&amp;height=425&amp;START_MAXIMIZED=FALSE&amp;Y=120"}</definedName>
    <definedName name="_1493__FDSAUDITLINK__" hidden="1">{"fdsup://directions/FAT Viewer?action=UPDATE&amp;creator=factSet&amp;DYN_ARGS=true&amp;DOC_NAME=FAT:RGA_ENTRPR_VAL_EV_SOURCE_WINDOW.FAT&amp;VAR:ID1=RTL-BE&amp;VAR:SDATE=20061218&amp;VAR:FDATE=20051230&amp;VAR:FREQ=DAILY&amp;VAR:RELITEM=&amp;VAR:CURRENCY=&amp;VAR:DB_TYPE=&amp;VAR:UNITS=M&amp;window=popup","&amp;width=535&amp;height=425&amp;START_MAXIMIZED=FALSE&amp;Y=120"}</definedName>
    <definedName name="_1494__FDSAUDITLINK__" hidden="1">{"fdsup://directions/FAT Viewer?action=UPDATE&amp;creator=factSet&amp;DYN_ARGS=true&amp;DOC_NAME=FAT:RGQ_ENTRPR_VAL_EV_SOURCE_WINDOW.FAT&amp;VAR:ID1=CETV&amp;VAR:SDATE=20041123&amp;VAR:FDATE=20040930&amp;VAR:FREQ=DAILY&amp;VAR:RELITEM=&amp;VAR:CURRENCY=&amp;VAR:DB_TYPE=&amp;VAR:UNITS=M&amp;window=popup&amp;w","idth=535&amp;height=425&amp;START_MAXIMIZED=FALSE&amp;Y=120"}</definedName>
    <definedName name="_1495__FDSAUDITLINK__" hidden="1">{"fdsup://directions/FAT Viewer?action=UPDATE&amp;creator=factSet&amp;DYN_ARGS=true&amp;DOC_NAME=FAT:RGQ_ENTRPR_VAL_EV_SOURCE_WINDOW.FAT&amp;VAR:ID1=CETV&amp;VAR:SDATE=20040219&amp;VAR:FDATE=20031231&amp;VAR:FREQ=DAILY&amp;VAR:RELITEM=&amp;VAR:CURRENCY=&amp;VAR:DB_TYPE=&amp;VAR:UNITS=M&amp;window=popup&amp;w","idth=535&amp;height=425&amp;START_MAXIMIZED=FALSE&amp;Y=120"}</definedName>
    <definedName name="_1496__FDSAUDITLINK__" hidden="1">{"fdsup://directions/FAT Viewer?action=UPDATE&amp;creator=factSet&amp;DYN_ARGS=true&amp;DOC_NAME=FAT:RGQ_ENTRPR_VAL_EV_SOURCE_WINDOW.FAT&amp;VAR:ID1=CETV&amp;VAR:SDATE=20040301&amp;VAR:FDATE=20031231&amp;VAR:FREQ=DAILY&amp;VAR:RELITEM=&amp;VAR:CURRENCY=&amp;VAR:DB_TYPE=&amp;VAR:UNITS=M&amp;window=popup&amp;w","idth=535&amp;height=425&amp;START_MAXIMIZED=FALSE&amp;Y=120"}</definedName>
    <definedName name="_1497__FDSAUDITLINK__" hidden="1">{"fdsup://directions/FAT Viewer?action=UPDATE&amp;creator=factSet&amp;DYN_ARGS=true&amp;DOC_NAME=FAT:RGQ_ENTRPR_VAL_EV_SOURCE_WINDOW.FAT&amp;VAR:ID1=CETV&amp;VAR:SDATE=20040310&amp;VAR:FDATE=20031231&amp;VAR:FREQ=DAILY&amp;VAR:RELITEM=&amp;VAR:CURRENCY=&amp;VAR:DB_TYPE=&amp;VAR:UNITS=M&amp;window=popup&amp;w","idth=535&amp;height=425&amp;START_MAXIMIZED=FALSE&amp;Y=120"}</definedName>
    <definedName name="_1498__FDSAUDITLINK__" hidden="1">{"fdsup://directions/FAT Viewer?action=UPDATE&amp;creator=factSet&amp;DYN_ARGS=true&amp;DOC_NAME=FAT:RGQ_ENTRPR_VAL_EV_SOURCE_WINDOW.FAT&amp;VAR:ID1=CETV&amp;VAR:SDATE=20040319&amp;VAR:FDATE=20031231&amp;VAR:FREQ=DAILY&amp;VAR:RELITEM=&amp;VAR:CURRENCY=&amp;VAR:DB_TYPE=&amp;VAR:UNITS=M&amp;window=popup&amp;w","idth=535&amp;height=425&amp;START_MAXIMIZED=FALSE&amp;Y=120"}</definedName>
    <definedName name="_1499__FDSAUDITLINK__" hidden="1">{"fdsup://directions/FAT Viewer?action=UPDATE&amp;creator=factSet&amp;DYN_ARGS=true&amp;DOC_NAME=FAT:RGQ_ENTRPR_VAL_EV_SOURCE_WINDOW.FAT&amp;VAR:ID1=CETV&amp;VAR:SDATE=20040330&amp;VAR:FDATE=20031231&amp;VAR:FREQ=DAILY&amp;VAR:RELITEM=&amp;VAR:CURRENCY=&amp;VAR:DB_TYPE=&amp;VAR:UNITS=M&amp;window=popup&amp;w","idth=535&amp;height=425&amp;START_MAXIMIZED=FALSE&amp;Y=120"}</definedName>
    <definedName name="_15__123Graph_XREPART_CA" hidden="1">#REF!</definedName>
    <definedName name="_15__FDSAUDITLINK__" hidden="1">{"fdsup://Directions/FactSet Auditing Viewer?action=AUDIT_VALUE&amp;DB=129&amp;ID1=597500&amp;VALUEID=01001&amp;SDATE=201201&amp;PERIODTYPE=QTR_STD&amp;SCFT=3&amp;window=popup_no_bar&amp;width=385&amp;height=120&amp;START_MAXIMIZED=FALSE&amp;creator=factset&amp;display_string=Audit"}</definedName>
    <definedName name="_150__FDSAUDITLINK__" hidden="1">{"fdsup://directions/FAT Viewer?action=UPDATE&amp;creator=factset&amp;DYN_ARGS=TRUE&amp;DOC_NAME=FAT:FQL_AUDITING_CLIENT_TEMPLATE.FAT&amp;display_string=Audit&amp;VAR:KEY=OZWTMXSHCH&amp;VAR:QUERY=UkdGX0VOVFJQUl9WQUxfREFJTFkoMzg0OTkp&amp;WINDOW=FIRST_POPUP&amp;HEIGHT=450&amp;WIDTH=450&amp;START_MA","XIMIZED=FALSE&amp;VAR:CALENDAR=US&amp;VAR:SYMBOL=B29LCJ&amp;VAR:INDEX=0"}</definedName>
    <definedName name="_1500__FDSAUDITLINK__" hidden="1">{"fdsup://directions/FAT Viewer?action=UPDATE&amp;creator=factSet&amp;DYN_ARGS=true&amp;DOC_NAME=FAT:RGQ_ENTRPR_VAL_EV_SOURCE_WINDOW.FAT&amp;VAR:ID1=CETV&amp;VAR:SDATE=20040408&amp;VAR:FDATE=20040331&amp;VAR:FREQ=DAILY&amp;VAR:RELITEM=&amp;VAR:CURRENCY=&amp;VAR:DB_TYPE=&amp;VAR:UNITS=M&amp;window=popup&amp;w","idth=535&amp;height=425&amp;START_MAXIMIZED=FALSE&amp;Y=120"}</definedName>
    <definedName name="_1501__FDSAUDITLINK__" hidden="1">{"fdsup://directions/FAT Viewer?action=UPDATE&amp;creator=factSet&amp;DYN_ARGS=true&amp;DOC_NAME=FAT:RGQ_ENTRPR_VAL_EV_SOURCE_WINDOW.FAT&amp;VAR:ID1=CETV&amp;VAR:SDATE=20040419&amp;VAR:FDATE=20040331&amp;VAR:FREQ=DAILY&amp;VAR:RELITEM=&amp;VAR:CURRENCY=&amp;VAR:DB_TYPE=&amp;VAR:UNITS=M&amp;window=popup&amp;w","idth=535&amp;height=425&amp;START_MAXIMIZED=FALSE&amp;Y=120"}</definedName>
    <definedName name="_1502__FDSAUDITLINK__" hidden="1">{"fdsup://directions/FAT Viewer?action=UPDATE&amp;creator=factSet&amp;DYN_ARGS=true&amp;DOC_NAME=FAT:RGQ_ENTRPR_VAL_EV_SOURCE_WINDOW.FAT&amp;VAR:ID1=CETV&amp;VAR:SDATE=20040428&amp;VAR:FDATE=20040331&amp;VAR:FREQ=DAILY&amp;VAR:RELITEM=&amp;VAR:CURRENCY=&amp;VAR:DB_TYPE=&amp;VAR:UNITS=M&amp;window=popup&amp;w","idth=535&amp;height=425&amp;START_MAXIMIZED=FALSE&amp;Y=120"}</definedName>
    <definedName name="_1503__FDSAUDITLINK__" hidden="1">{"fdsup://directions/FAT Viewer?action=UPDATE&amp;creator=factSet&amp;DYN_ARGS=true&amp;DOC_NAME=FAT:RGQ_ENTRPR_VAL_EV_SOURCE_WINDOW.FAT&amp;VAR:ID1=CETV&amp;VAR:SDATE=20040507&amp;VAR:FDATE=20040331&amp;VAR:FREQ=DAILY&amp;VAR:RELITEM=&amp;VAR:CURRENCY=&amp;VAR:DB_TYPE=&amp;VAR:UNITS=M&amp;window=popup&amp;w","idth=535&amp;height=425&amp;START_MAXIMIZED=FALSE&amp;Y=120"}</definedName>
    <definedName name="_1504__FDSAUDITLINK__" hidden="1">{"fdsup://directions/FAT Viewer?action=UPDATE&amp;creator=factSet&amp;DYN_ARGS=true&amp;DOC_NAME=FAT:RGQ_ENTRPR_VAL_EV_SOURCE_WINDOW.FAT&amp;VAR:ID1=CETV&amp;VAR:SDATE=20040518&amp;VAR:FDATE=20040331&amp;VAR:FREQ=DAILY&amp;VAR:RELITEM=&amp;VAR:CURRENCY=&amp;VAR:DB_TYPE=&amp;VAR:UNITS=M&amp;window=popup&amp;w","idth=535&amp;height=425&amp;START_MAXIMIZED=FALSE&amp;Y=120"}</definedName>
    <definedName name="_1505__FDSAUDITLINK__" hidden="1">{"fdsup://directions/FAT Viewer?action=UPDATE&amp;creator=factSet&amp;DYN_ARGS=true&amp;DOC_NAME=FAT:RGQ_ENTRPR_VAL_EV_SOURCE_WINDOW.FAT&amp;VAR:ID1=CETV&amp;VAR:SDATE=20040527&amp;VAR:FDATE=20040331&amp;VAR:FREQ=DAILY&amp;VAR:RELITEM=&amp;VAR:CURRENCY=&amp;VAR:DB_TYPE=&amp;VAR:UNITS=M&amp;window=popup&amp;w","idth=535&amp;height=425&amp;START_MAXIMIZED=FALSE&amp;Y=120"}</definedName>
    <definedName name="_1506__FDSAUDITLINK__" hidden="1">{"fdsup://directions/FAT Viewer?action=UPDATE&amp;creator=factSet&amp;DYN_ARGS=true&amp;DOC_NAME=FAT:RGQ_ENTRPR_VAL_EV_SOURCE_WINDOW.FAT&amp;VAR:ID1=CETV&amp;VAR:SDATE=20040607&amp;VAR:FDATE=20040331&amp;VAR:FREQ=DAILY&amp;VAR:RELITEM=&amp;VAR:CURRENCY=&amp;VAR:DB_TYPE=&amp;VAR:UNITS=M&amp;window=popup&amp;w","idth=535&amp;height=425&amp;START_MAXIMIZED=FALSE&amp;Y=120"}</definedName>
    <definedName name="_1507__FDSAUDITLINK__" hidden="1">{"fdsup://directions/FAT Viewer?action=UPDATE&amp;creator=factSet&amp;DYN_ARGS=true&amp;DOC_NAME=FAT:RGQ_ENTRPR_VAL_EV_SOURCE_WINDOW.FAT&amp;VAR:ID1=CETV&amp;VAR:SDATE=20040616&amp;VAR:FDATE=20040331&amp;VAR:FREQ=DAILY&amp;VAR:RELITEM=&amp;VAR:CURRENCY=&amp;VAR:DB_TYPE=&amp;VAR:UNITS=M&amp;window=popup&amp;w","idth=535&amp;height=425&amp;START_MAXIMIZED=FALSE&amp;Y=120"}</definedName>
    <definedName name="_1508__FDSAUDITLINK__" hidden="1">{"fdsup://directions/FAT Viewer?action=UPDATE&amp;creator=factSet&amp;DYN_ARGS=true&amp;DOC_NAME=FAT:RGQ_ENTRPR_VAL_EV_SOURCE_WINDOW.FAT&amp;VAR:ID1=CETV&amp;VAR:SDATE=20040625&amp;VAR:FDATE=20040331&amp;VAR:FREQ=DAILY&amp;VAR:RELITEM=&amp;VAR:CURRENCY=&amp;VAR:DB_TYPE=&amp;VAR:UNITS=M&amp;window=popup&amp;w","idth=535&amp;height=425&amp;START_MAXIMIZED=FALSE&amp;Y=120"}</definedName>
    <definedName name="_1509__FDSAUDITLINK__" hidden="1">{"fdsup://directions/FAT Viewer?action=UPDATE&amp;creator=factSet&amp;DYN_ARGS=true&amp;DOC_NAME=FAT:RGQ_ENTRPR_VAL_EV_SOURCE_WINDOW.FAT&amp;VAR:ID1=CETV&amp;VAR:SDATE=20040706&amp;VAR:FDATE=20040630&amp;VAR:FREQ=DAILY&amp;VAR:RELITEM=&amp;VAR:CURRENCY=&amp;VAR:DB_TYPE=&amp;VAR:UNITS=M&amp;window=popup&amp;w","idth=535&amp;height=425&amp;START_MAXIMIZED=FALSE&amp;Y=120"}</definedName>
    <definedName name="_151__FDSAUDITLINK__" hidden="1">{"fdsup://directions/FAT Viewer?action=UPDATE&amp;creator=factset&amp;DYN_ARGS=TRUE&amp;DOC_NAME=FAT:FQL_AUDITING_CLIENT_TEMPLATE.FAT&amp;display_string=Audit&amp;VAR:KEY=CNCVGFCRCB&amp;VAR:QUERY=UkdGX0VOVFJQUl9WQUxfREFJTFkoMzg1MDQp&amp;WINDOW=FIRST_POPUP&amp;HEIGHT=450&amp;WIDTH=450&amp;START_MA","XIMIZED=FALSE&amp;VAR:CALENDAR=US&amp;VAR:SYMBOL=B29LCJ&amp;VAR:INDEX=0"}</definedName>
    <definedName name="_1510__FDSAUDITLINK__" hidden="1">{"fdsup://directions/FAT Viewer?action=UPDATE&amp;creator=factSet&amp;DYN_ARGS=true&amp;DOC_NAME=FAT:RGQ_ENTRPR_VAL_EV_SOURCE_WINDOW.FAT&amp;VAR:ID1=CETV&amp;VAR:SDATE=20040715&amp;VAR:FDATE=20040630&amp;VAR:FREQ=DAILY&amp;VAR:RELITEM=&amp;VAR:CURRENCY=&amp;VAR:DB_TYPE=&amp;VAR:UNITS=M&amp;window=popup&amp;w","idth=535&amp;height=425&amp;START_MAXIMIZED=FALSE&amp;Y=120"}</definedName>
    <definedName name="_1511__FDSAUDITLINK__" hidden="1">{"fdsup://directions/FAT Viewer?action=UPDATE&amp;creator=factSet&amp;DYN_ARGS=true&amp;DOC_NAME=FAT:RGQ_ENTRPR_VAL_EV_SOURCE_WINDOW.FAT&amp;VAR:ID1=CETV&amp;VAR:SDATE=20040726&amp;VAR:FDATE=20040630&amp;VAR:FREQ=DAILY&amp;VAR:RELITEM=&amp;VAR:CURRENCY=&amp;VAR:DB_TYPE=&amp;VAR:UNITS=M&amp;window=popup&amp;w","idth=535&amp;height=425&amp;START_MAXIMIZED=FALSE&amp;Y=120"}</definedName>
    <definedName name="_1512__FDSAUDITLINK__" hidden="1">{"fdsup://directions/FAT Viewer?action=UPDATE&amp;creator=factSet&amp;DYN_ARGS=true&amp;DOC_NAME=FAT:RGQ_ENTRPR_VAL_EV_SOURCE_WINDOW.FAT&amp;VAR:ID1=CETV&amp;VAR:SDATE=20040804&amp;VAR:FDATE=20040630&amp;VAR:FREQ=DAILY&amp;VAR:RELITEM=&amp;VAR:CURRENCY=&amp;VAR:DB_TYPE=&amp;VAR:UNITS=M&amp;window=popup&amp;w","idth=535&amp;height=425&amp;START_MAXIMIZED=FALSE&amp;Y=120"}</definedName>
    <definedName name="_1513__FDSAUDITLINK__" hidden="1">{"fdsup://directions/FAT Viewer?action=UPDATE&amp;creator=factSet&amp;DYN_ARGS=true&amp;DOC_NAME=FAT:RGQ_ENTRPR_VAL_EV_SOURCE_WINDOW.FAT&amp;VAR:ID1=CETV&amp;VAR:SDATE=20040813&amp;VAR:FDATE=20040630&amp;VAR:FREQ=DAILY&amp;VAR:RELITEM=&amp;VAR:CURRENCY=&amp;VAR:DB_TYPE=&amp;VAR:UNITS=M&amp;window=popup&amp;w","idth=535&amp;height=425&amp;START_MAXIMIZED=FALSE&amp;Y=120"}</definedName>
    <definedName name="_1514__FDSAUDITLINK__" hidden="1">{"fdsup://directions/FAT Viewer?action=UPDATE&amp;creator=factSet&amp;DYN_ARGS=true&amp;DOC_NAME=FAT:RGQ_ENTRPR_VAL_EV_SOURCE_WINDOW.FAT&amp;VAR:ID1=CETV&amp;VAR:SDATE=20040824&amp;VAR:FDATE=20040630&amp;VAR:FREQ=DAILY&amp;VAR:RELITEM=&amp;VAR:CURRENCY=&amp;VAR:DB_TYPE=&amp;VAR:UNITS=M&amp;window=popup&amp;w","idth=535&amp;height=425&amp;START_MAXIMIZED=FALSE&amp;Y=120"}</definedName>
    <definedName name="_1515__FDSAUDITLINK__" hidden="1">{"fdsup://directions/FAT Viewer?action=UPDATE&amp;creator=factSet&amp;DYN_ARGS=true&amp;DOC_NAME=FAT:RGQ_ENTRPR_VAL_EV_SOURCE_WINDOW.FAT&amp;VAR:ID1=CETV&amp;VAR:SDATE=20040902&amp;VAR:FDATE=20040630&amp;VAR:FREQ=DAILY&amp;VAR:RELITEM=&amp;VAR:CURRENCY=&amp;VAR:DB_TYPE=&amp;VAR:UNITS=M&amp;window=popup&amp;w","idth=535&amp;height=425&amp;START_MAXIMIZED=FALSE&amp;Y=120"}</definedName>
    <definedName name="_1516__FDSAUDITLINK__" hidden="1">{"fdsup://directions/FAT Viewer?action=UPDATE&amp;creator=factSet&amp;DYN_ARGS=true&amp;DOC_NAME=FAT:RGQ_ENTRPR_VAL_EV_SOURCE_WINDOW.FAT&amp;VAR:ID1=CETV&amp;VAR:SDATE=20040913&amp;VAR:FDATE=20040630&amp;VAR:FREQ=DAILY&amp;VAR:RELITEM=&amp;VAR:CURRENCY=&amp;VAR:DB_TYPE=&amp;VAR:UNITS=M&amp;window=popup&amp;w","idth=535&amp;height=425&amp;START_MAXIMIZED=FALSE&amp;Y=120"}</definedName>
    <definedName name="_1517__FDSAUDITLINK__" hidden="1">{"fdsup://directions/FAT Viewer?action=UPDATE&amp;creator=factSet&amp;DYN_ARGS=true&amp;DOC_NAME=FAT:RGQ_ENTRPR_VAL_EV_SOURCE_WINDOW.FAT&amp;VAR:ID1=CETV&amp;VAR:SDATE=20040922&amp;VAR:FDATE=20040630&amp;VAR:FREQ=DAILY&amp;VAR:RELITEM=&amp;VAR:CURRENCY=&amp;VAR:DB_TYPE=&amp;VAR:UNITS=M&amp;window=popup&amp;w","idth=535&amp;height=425&amp;START_MAXIMIZED=FALSE&amp;Y=120"}</definedName>
    <definedName name="_1518__FDSAUDITLINK__" hidden="1">{"fdsup://directions/FAT Viewer?action=UPDATE&amp;creator=factSet&amp;DYN_ARGS=true&amp;DOC_NAME=FAT:RGQ_ENTRPR_VAL_EV_SOURCE_WINDOW.FAT&amp;VAR:ID1=CETV&amp;VAR:SDATE=20041001&amp;VAR:FDATE=20040930&amp;VAR:FREQ=DAILY&amp;VAR:RELITEM=&amp;VAR:CURRENCY=&amp;VAR:DB_TYPE=&amp;VAR:UNITS=M&amp;window=popup&amp;w","idth=535&amp;height=425&amp;START_MAXIMIZED=FALSE&amp;Y=120"}</definedName>
    <definedName name="_1519__FDSAUDITLINK__" hidden="1">{"fdsup://directions/FAT Viewer?action=UPDATE&amp;creator=factSet&amp;DYN_ARGS=true&amp;DOC_NAME=FAT:RGQ_ENTRPR_VAL_EV_SOURCE_WINDOW.FAT&amp;VAR:ID1=CETV&amp;VAR:SDATE=20041012&amp;VAR:FDATE=20040930&amp;VAR:FREQ=DAILY&amp;VAR:RELITEM=&amp;VAR:CURRENCY=&amp;VAR:DB_TYPE=&amp;VAR:UNITS=M&amp;window=popup&amp;w","idth=535&amp;height=425&amp;START_MAXIMIZED=FALSE&amp;Y=120"}</definedName>
    <definedName name="_152__FDSAUDITLINK__" hidden="1">{"fdsup://directions/FAT Viewer?action=UPDATE&amp;creator=factset&amp;DYN_ARGS=TRUE&amp;DOC_NAME=FAT:FQL_AUDITING_CLIENT_TEMPLATE.FAT&amp;display_string=Audit&amp;VAR:KEY=UJQTOJOZOR&amp;VAR:QUERY=UkdGX0VOVFJQUl9WQUxfREFJTFkoMzg1MDkp&amp;WINDOW=FIRST_POPUP&amp;HEIGHT=450&amp;WIDTH=450&amp;START_MA","XIMIZED=FALSE&amp;VAR:CALENDAR=US&amp;VAR:SYMBOL=B29LCJ&amp;VAR:INDEX=0"}</definedName>
    <definedName name="_1520__FDSAUDITLINK__" hidden="1">{"fdsup://directions/FAT Viewer?action=UPDATE&amp;creator=factSet&amp;DYN_ARGS=true&amp;DOC_NAME=FAT:RGQ_ENTRPR_VAL_EV_SOURCE_WINDOW.FAT&amp;VAR:ID1=CETV&amp;VAR:SDATE=20041021&amp;VAR:FDATE=20040930&amp;VAR:FREQ=DAILY&amp;VAR:RELITEM=&amp;VAR:CURRENCY=&amp;VAR:DB_TYPE=&amp;VAR:UNITS=M&amp;window=popup&amp;w","idth=535&amp;height=425&amp;START_MAXIMIZED=FALSE&amp;Y=120"}</definedName>
    <definedName name="_1521__FDSAUDITLINK__" hidden="1">{"fdsup://directions/FAT Viewer?action=UPDATE&amp;creator=factSet&amp;DYN_ARGS=true&amp;DOC_NAME=FAT:RGQ_ENTRPR_VAL_EV_SOURCE_WINDOW.FAT&amp;VAR:ID1=CETV&amp;VAR:SDATE=20041101&amp;VAR:FDATE=20040930&amp;VAR:FREQ=DAILY&amp;VAR:RELITEM=&amp;VAR:CURRENCY=&amp;VAR:DB_TYPE=&amp;VAR:UNITS=M&amp;window=popup&amp;w","idth=535&amp;height=425&amp;START_MAXIMIZED=FALSE&amp;Y=120"}</definedName>
    <definedName name="_1522__FDSAUDITLINK__" hidden="1">{"fdsup://directions/FAT Viewer?action=UPDATE&amp;creator=factSet&amp;DYN_ARGS=true&amp;DOC_NAME=FAT:RGQ_ENTRPR_VAL_EV_SOURCE_WINDOW.FAT&amp;VAR:ID1=CETV&amp;VAR:SDATE=20041110&amp;VAR:FDATE=20040930&amp;VAR:FREQ=DAILY&amp;VAR:RELITEM=&amp;VAR:CURRENCY=&amp;VAR:DB_TYPE=&amp;VAR:UNITS=M&amp;window=popup&amp;w","idth=535&amp;height=425&amp;START_MAXIMIZED=FALSE&amp;Y=120"}</definedName>
    <definedName name="_1523__FDSAUDITLINK__" hidden="1">{"fdsup://directions/FAT Viewer?action=UPDATE&amp;creator=factSet&amp;DYN_ARGS=true&amp;DOC_NAME=FAT:RGQ_ENTRPR_VAL_EV_SOURCE_WINDOW.FAT&amp;VAR:ID1=CETV&amp;VAR:SDATE=20041119&amp;VAR:FDATE=20040930&amp;VAR:FREQ=DAILY&amp;VAR:RELITEM=&amp;VAR:CURRENCY=&amp;VAR:DB_TYPE=&amp;VAR:UNITS=M&amp;window=popup&amp;w","idth=535&amp;height=425&amp;START_MAXIMIZED=FALSE&amp;Y=120"}</definedName>
    <definedName name="_1524__FDSAUDITLINK__" hidden="1">{"fdsup://directions/FAT Viewer?action=UPDATE&amp;creator=factSet&amp;DYN_ARGS=true&amp;DOC_NAME=FAT:RGQ_ENTRPR_VAL_EV_SOURCE_WINDOW.FAT&amp;VAR:ID1=CETV&amp;VAR:SDATE=20041130&amp;VAR:FDATE=20040930&amp;VAR:FREQ=DAILY&amp;VAR:RELITEM=&amp;VAR:CURRENCY=&amp;VAR:DB_TYPE=&amp;VAR:UNITS=M&amp;window=popup&amp;w","idth=535&amp;height=425&amp;START_MAXIMIZED=FALSE&amp;Y=120"}</definedName>
    <definedName name="_1525__FDSAUDITLINK__" hidden="1">{"fdsup://directions/FAT Viewer?action=UPDATE&amp;creator=factSet&amp;DYN_ARGS=true&amp;DOC_NAME=FAT:RGQ_ENTRPR_VAL_EV_SOURCE_WINDOW.FAT&amp;VAR:ID1=CETV&amp;VAR:SDATE=20041209&amp;VAR:FDATE=20040930&amp;VAR:FREQ=DAILY&amp;VAR:RELITEM=&amp;VAR:CURRENCY=&amp;VAR:DB_TYPE=&amp;VAR:UNITS=M&amp;window=popup&amp;w","idth=535&amp;height=425&amp;START_MAXIMIZED=FALSE&amp;Y=120"}</definedName>
    <definedName name="_1526__FDSAUDITLINK__" hidden="1">{"fdsup://directions/FAT Viewer?action=UPDATE&amp;creator=factSet&amp;DYN_ARGS=true&amp;DOC_NAME=FAT:RGQ_ENTRPR_VAL_EV_SOURCE_WINDOW.FAT&amp;VAR:ID1=CETV&amp;VAR:SDATE=20041220&amp;VAR:FDATE=20040930&amp;VAR:FREQ=DAILY&amp;VAR:RELITEM=&amp;VAR:CURRENCY=&amp;VAR:DB_TYPE=&amp;VAR:UNITS=M&amp;window=popup&amp;w","idth=535&amp;height=425&amp;START_MAXIMIZED=FALSE&amp;Y=120"}</definedName>
    <definedName name="_1527__FDSAUDITLINK__" hidden="1">{"fdsup://directions/FAT Viewer?action=UPDATE&amp;creator=factSet&amp;DYN_ARGS=true&amp;DOC_NAME=FAT:RGQ_ENTRPR_VAL_EV_SOURCE_WINDOW.FAT&amp;VAR:ID1=CETV&amp;VAR:SDATE=20041229&amp;VAR:FDATE=20040930&amp;VAR:FREQ=DAILY&amp;VAR:RELITEM=&amp;VAR:CURRENCY=&amp;VAR:DB_TYPE=&amp;VAR:UNITS=M&amp;window=popup&amp;w","idth=535&amp;height=425&amp;START_MAXIMIZED=FALSE&amp;Y=120"}</definedName>
    <definedName name="_1528__FDSAUDITLINK__" hidden="1">{"fdsup://directions/FAT Viewer?action=UPDATE&amp;creator=factSet&amp;DYN_ARGS=true&amp;DOC_NAME=FAT:RGQ_ENTRPR_VAL_EV_SOURCE_WINDOW.FAT&amp;VAR:ID1=CETV&amp;VAR:SDATE=20050107&amp;VAR:FDATE=20041231&amp;VAR:FREQ=DAILY&amp;VAR:RELITEM=&amp;VAR:CURRENCY=&amp;VAR:DB_TYPE=&amp;VAR:UNITS=M&amp;window=popup&amp;w","idth=535&amp;height=425&amp;START_MAXIMIZED=FALSE&amp;Y=120"}</definedName>
    <definedName name="_1529__FDSAUDITLINK__" hidden="1">{"fdsup://directions/FAT Viewer?action=UPDATE&amp;creator=factSet&amp;DYN_ARGS=true&amp;DOC_NAME=FAT:RGQ_ENTRPR_VAL_EV_SOURCE_WINDOW.FAT&amp;VAR:ID1=CETV&amp;VAR:SDATE=20050118&amp;VAR:FDATE=20041231&amp;VAR:FREQ=DAILY&amp;VAR:RELITEM=&amp;VAR:CURRENCY=&amp;VAR:DB_TYPE=&amp;VAR:UNITS=M&amp;window=popup&amp;w","idth=535&amp;height=425&amp;START_MAXIMIZED=FALSE&amp;Y=120"}</definedName>
    <definedName name="_153__FDSAUDITLINK__" hidden="1">{"fdsup://directions/FAT Viewer?action=UPDATE&amp;creator=factset&amp;DYN_ARGS=TRUE&amp;DOC_NAME=FAT:FQL_AUDITING_CLIENT_TEMPLATE.FAT&amp;display_string=Audit&amp;VAR:KEY=CFYVOLEDMF&amp;VAR:QUERY=UkdGX0VOVFJQUl9WQUxfREFJTFkoMzg1MTIp&amp;WINDOW=FIRST_POPUP&amp;HEIGHT=450&amp;WIDTH=450&amp;START_MA","XIMIZED=FALSE&amp;VAR:CALENDAR=US&amp;VAR:SYMBOL=B29LCJ&amp;VAR:INDEX=0"}</definedName>
    <definedName name="_1530__FDSAUDITLINK__" hidden="1">{"fdsup://directions/FAT Viewer?action=UPDATE&amp;creator=factSet&amp;DYN_ARGS=true&amp;DOC_NAME=FAT:RGQ_ENTRPR_VAL_EV_SOURCE_WINDOW.FAT&amp;VAR:ID1=CETV&amp;VAR:SDATE=20050127&amp;VAR:FDATE=20041231&amp;VAR:FREQ=DAILY&amp;VAR:RELITEM=&amp;VAR:CURRENCY=&amp;VAR:DB_TYPE=&amp;VAR:UNITS=M&amp;window=popup&amp;w","idth=535&amp;height=425&amp;START_MAXIMIZED=FALSE&amp;Y=120"}</definedName>
    <definedName name="_1531__FDSAUDITLINK__" hidden="1">{"fdsup://directions/FAT Viewer?action=UPDATE&amp;creator=factSet&amp;DYN_ARGS=true&amp;DOC_NAME=FAT:RGQ_ENTRPR_VAL_EV_SOURCE_WINDOW.FAT&amp;VAR:ID1=CETV&amp;VAR:SDATE=20050207&amp;VAR:FDATE=20041231&amp;VAR:FREQ=DAILY&amp;VAR:RELITEM=&amp;VAR:CURRENCY=&amp;VAR:DB_TYPE=&amp;VAR:UNITS=M&amp;window=popup&amp;w","idth=535&amp;height=425&amp;START_MAXIMIZED=FALSE&amp;Y=120"}</definedName>
    <definedName name="_1532__FDSAUDITLINK__" hidden="1">{"fdsup://directions/FAT Viewer?action=UPDATE&amp;creator=factSet&amp;DYN_ARGS=true&amp;DOC_NAME=FAT:RGQ_ENTRPR_VAL_EV_SOURCE_WINDOW.FAT&amp;VAR:ID1=CETV&amp;VAR:SDATE=20050216&amp;VAR:FDATE=20041231&amp;VAR:FREQ=DAILY&amp;VAR:RELITEM=&amp;VAR:CURRENCY=&amp;VAR:DB_TYPE=&amp;VAR:UNITS=M&amp;window=popup&amp;w","idth=535&amp;height=425&amp;START_MAXIMIZED=FALSE&amp;Y=120"}</definedName>
    <definedName name="_1533__FDSAUDITLINK__" hidden="1">{"fdsup://directions/FAT Viewer?action=UPDATE&amp;creator=factSet&amp;DYN_ARGS=true&amp;DOC_NAME=FAT:RGQ_ENTRPR_VAL_EV_SOURCE_WINDOW.FAT&amp;VAR:ID1=CETV&amp;VAR:SDATE=20050225&amp;VAR:FDATE=20041231&amp;VAR:FREQ=DAILY&amp;VAR:RELITEM=&amp;VAR:CURRENCY=&amp;VAR:DB_TYPE=&amp;VAR:UNITS=M&amp;window=popup&amp;w","idth=535&amp;height=425&amp;START_MAXIMIZED=FALSE&amp;Y=120"}</definedName>
    <definedName name="_1534__FDSAUDITLINK__" hidden="1">{"fdsup://directions/FAT Viewer?action=UPDATE&amp;creator=factSet&amp;DYN_ARGS=true&amp;DOC_NAME=FAT:RGQ_ENTRPR_VAL_EV_SOURCE_WINDOW.FAT&amp;VAR:ID1=CETV&amp;VAR:SDATE=20050308&amp;VAR:FDATE=20041231&amp;VAR:FREQ=DAILY&amp;VAR:RELITEM=&amp;VAR:CURRENCY=&amp;VAR:DB_TYPE=&amp;VAR:UNITS=M&amp;window=popup&amp;w","idth=535&amp;height=425&amp;START_MAXIMIZED=FALSE&amp;Y=120"}</definedName>
    <definedName name="_1535__FDSAUDITLINK__" hidden="1">{"fdsup://directions/FAT Viewer?action=UPDATE&amp;creator=factSet&amp;DYN_ARGS=true&amp;DOC_NAME=FAT:RGQ_ENTRPR_VAL_EV_SOURCE_WINDOW.FAT&amp;VAR:ID1=CETV&amp;VAR:SDATE=20050317&amp;VAR:FDATE=20041231&amp;VAR:FREQ=DAILY&amp;VAR:RELITEM=&amp;VAR:CURRENCY=&amp;VAR:DB_TYPE=&amp;VAR:UNITS=M&amp;window=popup&amp;w","idth=535&amp;height=425&amp;START_MAXIMIZED=FALSE&amp;Y=120"}</definedName>
    <definedName name="_1536__FDSAUDITLINK__" hidden="1">{"fdsup://directions/FAT Viewer?action=UPDATE&amp;creator=factSet&amp;DYN_ARGS=true&amp;DOC_NAME=FAT:RGQ_ENTRPR_VAL_EV_SOURCE_WINDOW.FAT&amp;VAR:ID1=CETV&amp;VAR:SDATE=20050328&amp;VAR:FDATE=20041231&amp;VAR:FREQ=DAILY&amp;VAR:RELITEM=&amp;VAR:CURRENCY=&amp;VAR:DB_TYPE=&amp;VAR:UNITS=M&amp;window=popup&amp;w","idth=535&amp;height=425&amp;START_MAXIMIZED=FALSE&amp;Y=120"}</definedName>
    <definedName name="_1537__FDSAUDITLINK__" hidden="1">{"fdsup://directions/FAT Viewer?action=UPDATE&amp;creator=factSet&amp;DYN_ARGS=true&amp;DOC_NAME=FAT:RGQ_ENTRPR_VAL_EV_SOURCE_WINDOW.FAT&amp;VAR:ID1=CETV&amp;VAR:SDATE=20050406&amp;VAR:FDATE=20050331&amp;VAR:FREQ=DAILY&amp;VAR:RELITEM=&amp;VAR:CURRENCY=&amp;VAR:DB_TYPE=&amp;VAR:UNITS=M&amp;window=popup&amp;w","idth=535&amp;height=425&amp;START_MAXIMIZED=FALSE&amp;Y=120"}</definedName>
    <definedName name="_1538__FDSAUDITLINK__" hidden="1">{"fdsup://directions/FAT Viewer?action=UPDATE&amp;creator=factSet&amp;DYN_ARGS=true&amp;DOC_NAME=FAT:RGQ_ENTRPR_VAL_EV_SOURCE_WINDOW.FAT&amp;VAR:ID1=CETV&amp;VAR:SDATE=20050415&amp;VAR:FDATE=20050331&amp;VAR:FREQ=DAILY&amp;VAR:RELITEM=&amp;VAR:CURRENCY=&amp;VAR:DB_TYPE=&amp;VAR:UNITS=M&amp;window=popup&amp;w","idth=535&amp;height=425&amp;START_MAXIMIZED=FALSE&amp;Y=120"}</definedName>
    <definedName name="_1539__FDSAUDITLINK__" hidden="1">{"fdsup://directions/FAT Viewer?action=UPDATE&amp;creator=factSet&amp;DYN_ARGS=true&amp;DOC_NAME=FAT:RGQ_ENTRPR_VAL_EV_SOURCE_WINDOW.FAT&amp;VAR:ID1=CETV&amp;VAR:SDATE=20050426&amp;VAR:FDATE=20050331&amp;VAR:FREQ=DAILY&amp;VAR:RELITEM=&amp;VAR:CURRENCY=&amp;VAR:DB_TYPE=&amp;VAR:UNITS=M&amp;window=popup&amp;w","idth=535&amp;height=425&amp;START_MAXIMIZED=FALSE&amp;Y=120"}</definedName>
    <definedName name="_154__FDSAUDITLINK__" hidden="1">{"fdsup://directions/FAT Viewer?action=UPDATE&amp;creator=factset&amp;DYN_ARGS=TRUE&amp;DOC_NAME=FAT:FQL_AUDITING_CLIENT_TEMPLATE.FAT&amp;display_string=Audit&amp;VAR:KEY=INIHKFWVCN&amp;VAR:QUERY=UkdGX0VOVFJQUl9WQUxfREFJTFkoMzg1MTcp&amp;WINDOW=FIRST_POPUP&amp;HEIGHT=450&amp;WIDTH=450&amp;START_MA","XIMIZED=FALSE&amp;VAR:CALENDAR=US&amp;VAR:SYMBOL=B29LCJ&amp;VAR:INDEX=0"}</definedName>
    <definedName name="_1540__FDSAUDITLINK__" hidden="1">{"fdsup://directions/FAT Viewer?action=UPDATE&amp;creator=factSet&amp;DYN_ARGS=true&amp;DOC_NAME=FAT:RGQ_ENTRPR_VAL_EV_SOURCE_WINDOW.FAT&amp;VAR:ID1=CETV&amp;VAR:SDATE=20050505&amp;VAR:FDATE=20050331&amp;VAR:FREQ=DAILY&amp;VAR:RELITEM=&amp;VAR:CURRENCY=&amp;VAR:DB_TYPE=&amp;VAR:UNITS=M&amp;window=popup&amp;w","idth=535&amp;height=425&amp;START_MAXIMIZED=FALSE&amp;Y=120"}</definedName>
    <definedName name="_1541__FDSAUDITLINK__" hidden="1">{"fdsup://directions/FAT Viewer?action=UPDATE&amp;creator=factSet&amp;DYN_ARGS=true&amp;DOC_NAME=FAT:RGQ_ENTRPR_VAL_EV_SOURCE_WINDOW.FAT&amp;VAR:ID1=CETV&amp;VAR:SDATE=20050516&amp;VAR:FDATE=20050331&amp;VAR:FREQ=DAILY&amp;VAR:RELITEM=&amp;VAR:CURRENCY=&amp;VAR:DB_TYPE=&amp;VAR:UNITS=M&amp;window=popup&amp;w","idth=535&amp;height=425&amp;START_MAXIMIZED=FALSE&amp;Y=120"}</definedName>
    <definedName name="_1542__FDSAUDITLINK__" hidden="1">{"fdsup://directions/FAT Viewer?action=UPDATE&amp;creator=factSet&amp;DYN_ARGS=true&amp;DOC_NAME=FAT:RGQ_ENTRPR_VAL_EV_SOURCE_WINDOW.FAT&amp;VAR:ID1=CETV&amp;VAR:SDATE=20050525&amp;VAR:FDATE=20050331&amp;VAR:FREQ=DAILY&amp;VAR:RELITEM=&amp;VAR:CURRENCY=&amp;VAR:DB_TYPE=&amp;VAR:UNITS=M&amp;window=popup&amp;w","idth=535&amp;height=425&amp;START_MAXIMIZED=FALSE&amp;Y=120"}</definedName>
    <definedName name="_1543__FDSAUDITLINK__" hidden="1">{"fdsup://directions/FAT Viewer?action=UPDATE&amp;creator=factSet&amp;DYN_ARGS=true&amp;DOC_NAME=FAT:RGQ_ENTRPR_VAL_EV_SOURCE_WINDOW.FAT&amp;VAR:ID1=CETV&amp;VAR:SDATE=20050603&amp;VAR:FDATE=20050331&amp;VAR:FREQ=DAILY&amp;VAR:RELITEM=&amp;VAR:CURRENCY=&amp;VAR:DB_TYPE=&amp;VAR:UNITS=M&amp;window=popup&amp;w","idth=535&amp;height=425&amp;START_MAXIMIZED=FALSE&amp;Y=120"}</definedName>
    <definedName name="_1544__FDSAUDITLINK__" hidden="1">{"fdsup://directions/FAT Viewer?action=UPDATE&amp;creator=factSet&amp;DYN_ARGS=true&amp;DOC_NAME=FAT:RGQ_ENTRPR_VAL_EV_SOURCE_WINDOW.FAT&amp;VAR:ID1=CETV&amp;VAR:SDATE=20050614&amp;VAR:FDATE=20050331&amp;VAR:FREQ=DAILY&amp;VAR:RELITEM=&amp;VAR:CURRENCY=&amp;VAR:DB_TYPE=&amp;VAR:UNITS=M&amp;window=popup&amp;w","idth=535&amp;height=425&amp;START_MAXIMIZED=FALSE&amp;Y=120"}</definedName>
    <definedName name="_1545__FDSAUDITLINK__" hidden="1">{"fdsup://directions/FAT Viewer?action=UPDATE&amp;creator=factSet&amp;DYN_ARGS=true&amp;DOC_NAME=FAT:RGQ_ENTRPR_VAL_EV_SOURCE_WINDOW.FAT&amp;VAR:ID1=CETV&amp;VAR:SDATE=20050623&amp;VAR:FDATE=20050331&amp;VAR:FREQ=DAILY&amp;VAR:RELITEM=&amp;VAR:CURRENCY=&amp;VAR:DB_TYPE=&amp;VAR:UNITS=M&amp;window=popup&amp;w","idth=535&amp;height=425&amp;START_MAXIMIZED=FALSE&amp;Y=120"}</definedName>
    <definedName name="_1546__FDSAUDITLINK__" hidden="1">{"fdsup://directions/FAT Viewer?action=UPDATE&amp;creator=factSet&amp;DYN_ARGS=true&amp;DOC_NAME=FAT:RGQ_ENTRPR_VAL_EV_SOURCE_WINDOW.FAT&amp;VAR:ID1=CETV&amp;VAR:SDATE=20050701&amp;VAR:FDATE=20050630&amp;VAR:FREQ=DAILY&amp;VAR:RELITEM=&amp;VAR:CURRENCY=&amp;VAR:DB_TYPE=&amp;VAR:UNITS=M&amp;window=popup&amp;w","idth=535&amp;height=425&amp;START_MAXIMIZED=FALSE&amp;Y=120"}</definedName>
    <definedName name="_1547__FDSAUDITLINK__" hidden="1">{"fdsup://directions/FAT Viewer?action=UPDATE&amp;creator=factSet&amp;DYN_ARGS=true&amp;DOC_NAME=FAT:RGQ_ENTRPR_VAL_EV_SOURCE_WINDOW.FAT&amp;VAR:ID1=CETV&amp;VAR:SDATE=20050713&amp;VAR:FDATE=20050630&amp;VAR:FREQ=DAILY&amp;VAR:RELITEM=&amp;VAR:CURRENCY=&amp;VAR:DB_TYPE=&amp;VAR:UNITS=M&amp;window=popup&amp;w","idth=535&amp;height=425&amp;START_MAXIMIZED=FALSE&amp;Y=120"}</definedName>
    <definedName name="_1548__FDSAUDITLINK__" hidden="1">{"fdsup://directions/FAT Viewer?action=UPDATE&amp;creator=factSet&amp;DYN_ARGS=true&amp;DOC_NAME=FAT:RGQ_ENTRPR_VAL_EV_SOURCE_WINDOW.FAT&amp;VAR:ID1=CETV&amp;VAR:SDATE=20050722&amp;VAR:FDATE=20050630&amp;VAR:FREQ=DAILY&amp;VAR:RELITEM=&amp;VAR:CURRENCY=&amp;VAR:DB_TYPE=&amp;VAR:UNITS=M&amp;window=popup&amp;w","idth=535&amp;height=425&amp;START_MAXIMIZED=FALSE&amp;Y=120"}</definedName>
    <definedName name="_1549__FDSAUDITLINK__" hidden="1">{"fdsup://directions/FAT Viewer?action=UPDATE&amp;creator=factSet&amp;DYN_ARGS=true&amp;DOC_NAME=FAT:RGQ_ENTRPR_VAL_EV_SOURCE_WINDOW.FAT&amp;VAR:ID1=CETV&amp;VAR:SDATE=20050802&amp;VAR:FDATE=20050630&amp;VAR:FREQ=DAILY&amp;VAR:RELITEM=&amp;VAR:CURRENCY=&amp;VAR:DB_TYPE=&amp;VAR:UNITS=M&amp;window=popup&amp;w","idth=535&amp;height=425&amp;START_MAXIMIZED=FALSE&amp;Y=120"}</definedName>
    <definedName name="_155__FDSAUDITLINK__" hidden="1">{"fdsup://directions/FAT Viewer?action=UPDATE&amp;creator=factset&amp;DYN_ARGS=TRUE&amp;DOC_NAME=FAT:FQL_AUDITING_CLIENT_TEMPLATE.FAT&amp;display_string=Audit&amp;VAR:KEY=CDEBODCNKV&amp;VAR:QUERY=UkdGX0VOVFJQUl9WQUxfREFJTFkoMzg1MjAp&amp;WINDOW=FIRST_POPUP&amp;HEIGHT=450&amp;WIDTH=450&amp;START_MA","XIMIZED=FALSE&amp;VAR:CALENDAR=US&amp;VAR:SYMBOL=B29LCJ&amp;VAR:INDEX=0"}</definedName>
    <definedName name="_1550__FDSAUDITLINK__" hidden="1">{"fdsup://directions/FAT Viewer?action=UPDATE&amp;creator=factSet&amp;DYN_ARGS=true&amp;DOC_NAME=FAT:RGQ_ENTRPR_VAL_EV_SOURCE_WINDOW.FAT&amp;VAR:ID1=CETV&amp;VAR:SDATE=20050811&amp;VAR:FDATE=20050630&amp;VAR:FREQ=DAILY&amp;VAR:RELITEM=&amp;VAR:CURRENCY=&amp;VAR:DB_TYPE=&amp;VAR:UNITS=M&amp;window=popup&amp;w","idth=535&amp;height=425&amp;START_MAXIMIZED=FALSE&amp;Y=120"}</definedName>
    <definedName name="_1551__FDSAUDITLINK__" hidden="1">{"fdsup://directions/FAT Viewer?action=UPDATE&amp;creator=factSet&amp;DYN_ARGS=true&amp;DOC_NAME=FAT:RGQ_ENTRPR_VAL_EV_SOURCE_WINDOW.FAT&amp;VAR:ID1=CETV&amp;VAR:SDATE=20050822&amp;VAR:FDATE=20050630&amp;VAR:FREQ=DAILY&amp;VAR:RELITEM=&amp;VAR:CURRENCY=&amp;VAR:DB_TYPE=&amp;VAR:UNITS=M&amp;window=popup&amp;w","idth=535&amp;height=425&amp;START_MAXIMIZED=FALSE&amp;Y=120"}</definedName>
    <definedName name="_1552__FDSAUDITLINK__" hidden="1">{"fdsup://directions/FAT Viewer?action=UPDATE&amp;creator=factSet&amp;DYN_ARGS=true&amp;DOC_NAME=FAT:RGQ_ENTRPR_VAL_EV_SOURCE_WINDOW.FAT&amp;VAR:ID1=CETV&amp;VAR:SDATE=20050831&amp;VAR:FDATE=20050630&amp;VAR:FREQ=DAILY&amp;VAR:RELITEM=&amp;VAR:CURRENCY=&amp;VAR:DB_TYPE=&amp;VAR:UNITS=M&amp;window=popup&amp;w","idth=535&amp;height=425&amp;START_MAXIMIZED=FALSE&amp;Y=120"}</definedName>
    <definedName name="_1553__FDSAUDITLINK__" hidden="1">{"fdsup://directions/FAT Viewer?action=UPDATE&amp;creator=factSet&amp;DYN_ARGS=true&amp;DOC_NAME=FAT:RGQ_ENTRPR_VAL_EV_SOURCE_WINDOW.FAT&amp;VAR:ID1=CETV&amp;VAR:SDATE=20050909&amp;VAR:FDATE=20050630&amp;VAR:FREQ=DAILY&amp;VAR:RELITEM=&amp;VAR:CURRENCY=&amp;VAR:DB_TYPE=&amp;VAR:UNITS=M&amp;window=popup&amp;w","idth=535&amp;height=425&amp;START_MAXIMIZED=FALSE&amp;Y=120"}</definedName>
    <definedName name="_1554__FDSAUDITLINK__" hidden="1">{"fdsup://directions/FAT Viewer?action=UPDATE&amp;creator=factSet&amp;DYN_ARGS=true&amp;DOC_NAME=FAT:RGQ_ENTRPR_VAL_EV_SOURCE_WINDOW.FAT&amp;VAR:ID1=CETV&amp;VAR:SDATE=20050920&amp;VAR:FDATE=20050630&amp;VAR:FREQ=DAILY&amp;VAR:RELITEM=&amp;VAR:CURRENCY=&amp;VAR:DB_TYPE=&amp;VAR:UNITS=M&amp;window=popup&amp;w","idth=535&amp;height=425&amp;START_MAXIMIZED=FALSE&amp;Y=120"}</definedName>
    <definedName name="_1555__FDSAUDITLINK__" hidden="1">{"fdsup://directions/FAT Viewer?action=UPDATE&amp;creator=factSet&amp;DYN_ARGS=true&amp;DOC_NAME=FAT:RGQ_ENTRPR_VAL_EV_SOURCE_WINDOW.FAT&amp;VAR:ID1=CETV&amp;VAR:SDATE=20050929&amp;VAR:FDATE=20050630&amp;VAR:FREQ=DAILY&amp;VAR:RELITEM=&amp;VAR:CURRENCY=&amp;VAR:DB_TYPE=&amp;VAR:UNITS=M&amp;window=popup&amp;w","idth=535&amp;height=425&amp;START_MAXIMIZED=FALSE&amp;Y=120"}</definedName>
    <definedName name="_1556__FDSAUDITLINK__" hidden="1">{"fdsup://directions/FAT Viewer?action=UPDATE&amp;creator=factSet&amp;DYN_ARGS=true&amp;DOC_NAME=FAT:RGQ_ENTRPR_VAL_EV_SOURCE_WINDOW.FAT&amp;VAR:ID1=CETV&amp;VAR:SDATE=20051010&amp;VAR:FDATE=20050930&amp;VAR:FREQ=DAILY&amp;VAR:RELITEM=&amp;VAR:CURRENCY=&amp;VAR:DB_TYPE=&amp;VAR:UNITS=M&amp;window=popup&amp;w","idth=535&amp;height=425&amp;START_MAXIMIZED=FALSE&amp;Y=120"}</definedName>
    <definedName name="_1557__FDSAUDITLINK__" hidden="1">{"fdsup://directions/FAT Viewer?action=UPDATE&amp;creator=factSet&amp;DYN_ARGS=true&amp;DOC_NAME=FAT:RGQ_ENTRPR_VAL_EV_SOURCE_WINDOW.FAT&amp;VAR:ID1=CETV&amp;VAR:SDATE=20051019&amp;VAR:FDATE=20050930&amp;VAR:FREQ=DAILY&amp;VAR:RELITEM=&amp;VAR:CURRENCY=&amp;VAR:DB_TYPE=&amp;VAR:UNITS=M&amp;window=popup&amp;w","idth=535&amp;height=425&amp;START_MAXIMIZED=FALSE&amp;Y=120"}</definedName>
    <definedName name="_1558__FDSAUDITLINK__" hidden="1">{"fdsup://directions/FAT Viewer?action=UPDATE&amp;creator=factSet&amp;DYN_ARGS=true&amp;DOC_NAME=FAT:RGQ_ENTRPR_VAL_EV_SOURCE_WINDOW.FAT&amp;VAR:ID1=CETV&amp;VAR:SDATE=20051028&amp;VAR:FDATE=20050930&amp;VAR:FREQ=DAILY&amp;VAR:RELITEM=&amp;VAR:CURRENCY=&amp;VAR:DB_TYPE=&amp;VAR:UNITS=M&amp;window=popup&amp;w","idth=535&amp;height=425&amp;START_MAXIMIZED=FALSE&amp;Y=120"}</definedName>
    <definedName name="_1559__FDSAUDITLINK__" hidden="1">{"fdsup://directions/FAT Viewer?action=UPDATE&amp;creator=factSet&amp;DYN_ARGS=true&amp;DOC_NAME=FAT:RGQ_ENTRPR_VAL_EV_SOURCE_WINDOW.FAT&amp;VAR:ID1=CETV&amp;VAR:SDATE=20051108&amp;VAR:FDATE=20050930&amp;VAR:FREQ=DAILY&amp;VAR:RELITEM=&amp;VAR:CURRENCY=&amp;VAR:DB_TYPE=&amp;VAR:UNITS=M&amp;window=popup&amp;w","idth=535&amp;height=425&amp;START_MAXIMIZED=FALSE&amp;Y=120"}</definedName>
    <definedName name="_156__FDSAUDITLINK__" hidden="1">{"fdsup://directions/FAT Viewer?action=UPDATE&amp;creator=factset&amp;DYN_ARGS=TRUE&amp;DOC_NAME=FAT:FQL_AUDITING_CLIENT_TEMPLATE.FAT&amp;display_string=Audit&amp;VAR:KEY=OHKROZAPYZ&amp;VAR:QUERY=UkdGX0VOVFJQUl9WQUxfREFJTFkoMzg1MjUp&amp;WINDOW=FIRST_POPUP&amp;HEIGHT=450&amp;WIDTH=450&amp;START_MA","XIMIZED=FALSE&amp;VAR:CALENDAR=US&amp;VAR:SYMBOL=B29LCJ&amp;VAR:INDEX=0"}</definedName>
    <definedName name="_1560__FDSAUDITLINK__" hidden="1">{"fdsup://directions/FAT Viewer?action=UPDATE&amp;creator=factSet&amp;DYN_ARGS=true&amp;DOC_NAME=FAT:RGQ_ENTRPR_VAL_EV_SOURCE_WINDOW.FAT&amp;VAR:ID1=CETV&amp;VAR:SDATE=20051117&amp;VAR:FDATE=20050930&amp;VAR:FREQ=DAILY&amp;VAR:RELITEM=&amp;VAR:CURRENCY=&amp;VAR:DB_TYPE=&amp;VAR:UNITS=M&amp;window=popup&amp;w","idth=535&amp;height=425&amp;START_MAXIMIZED=FALSE&amp;Y=120"}</definedName>
    <definedName name="_1561__FDSAUDITLINK__" hidden="1">{"fdsup://directions/FAT Viewer?action=UPDATE&amp;creator=factSet&amp;DYN_ARGS=true&amp;DOC_NAME=FAT:RGQ_ENTRPR_VAL_EV_SOURCE_WINDOW.FAT&amp;VAR:ID1=CETV&amp;VAR:SDATE=20051128&amp;VAR:FDATE=20050930&amp;VAR:FREQ=DAILY&amp;VAR:RELITEM=&amp;VAR:CURRENCY=&amp;VAR:DB_TYPE=&amp;VAR:UNITS=M&amp;window=popup&amp;w","idth=535&amp;height=425&amp;START_MAXIMIZED=FALSE&amp;Y=120"}</definedName>
    <definedName name="_1562__FDSAUDITLINK__" hidden="1">{"fdsup://directions/FAT Viewer?action=UPDATE&amp;creator=factSet&amp;DYN_ARGS=true&amp;DOC_NAME=FAT:RGQ_ENTRPR_VAL_EV_SOURCE_WINDOW.FAT&amp;VAR:ID1=CETV&amp;VAR:SDATE=20051207&amp;VAR:FDATE=20050930&amp;VAR:FREQ=DAILY&amp;VAR:RELITEM=&amp;VAR:CURRENCY=&amp;VAR:DB_TYPE=&amp;VAR:UNITS=M&amp;window=popup&amp;w","idth=535&amp;height=425&amp;START_MAXIMIZED=FALSE&amp;Y=120"}</definedName>
    <definedName name="_1563__FDSAUDITLINK__" hidden="1">{"fdsup://directions/FAT Viewer?action=UPDATE&amp;creator=factSet&amp;DYN_ARGS=true&amp;DOC_NAME=FAT:RGQ_ENTRPR_VAL_EV_SOURCE_WINDOW.FAT&amp;VAR:ID1=CETV&amp;VAR:SDATE=20051216&amp;VAR:FDATE=20050930&amp;VAR:FREQ=DAILY&amp;VAR:RELITEM=&amp;VAR:CURRENCY=&amp;VAR:DB_TYPE=&amp;VAR:UNITS=M&amp;window=popup&amp;w","idth=535&amp;height=425&amp;START_MAXIMIZED=FALSE&amp;Y=120"}</definedName>
    <definedName name="_1564__FDSAUDITLINK__" hidden="1">{"fdsup://directions/FAT Viewer?action=UPDATE&amp;creator=factSet&amp;DYN_ARGS=true&amp;DOC_NAME=FAT:RGQ_ENTRPR_VAL_EV_SOURCE_WINDOW.FAT&amp;VAR:ID1=CETV&amp;VAR:SDATE=20051227&amp;VAR:FDATE=20050930&amp;VAR:FREQ=DAILY&amp;VAR:RELITEM=&amp;VAR:CURRENCY=&amp;VAR:DB_TYPE=&amp;VAR:UNITS=M&amp;window=popup&amp;w","idth=535&amp;height=425&amp;START_MAXIMIZED=FALSE&amp;Y=120"}</definedName>
    <definedName name="_1565__FDSAUDITLINK__" hidden="1">{"fdsup://directions/FAT Viewer?action=UPDATE&amp;creator=factSet&amp;DYN_ARGS=true&amp;DOC_NAME=FAT:RGQ_ENTRPR_VAL_EV_SOURCE_WINDOW.FAT&amp;VAR:ID1=CETV&amp;VAR:SDATE=20060105&amp;VAR:FDATE=20051230&amp;VAR:FREQ=DAILY&amp;VAR:RELITEM=&amp;VAR:CURRENCY=&amp;VAR:DB_TYPE=&amp;VAR:UNITS=M&amp;window=popup&amp;w","idth=535&amp;height=425&amp;START_MAXIMIZED=FALSE&amp;Y=120"}</definedName>
    <definedName name="_1566__FDSAUDITLINK__" hidden="1">{"fdsup://directions/FAT Viewer?action=UPDATE&amp;creator=factSet&amp;DYN_ARGS=true&amp;DOC_NAME=FAT:RGQ_ENTRPR_VAL_EV_SOURCE_WINDOW.FAT&amp;VAR:ID1=CETV&amp;VAR:SDATE=20060113&amp;VAR:FDATE=20051230&amp;VAR:FREQ=DAILY&amp;VAR:RELITEM=&amp;VAR:CURRENCY=&amp;VAR:DB_TYPE=&amp;VAR:UNITS=M&amp;window=popup&amp;w","idth=535&amp;height=425&amp;START_MAXIMIZED=FALSE&amp;Y=120"}</definedName>
    <definedName name="_1567__FDSAUDITLINK__" hidden="1">{"fdsup://directions/FAT Viewer?action=UPDATE&amp;creator=factSet&amp;DYN_ARGS=true&amp;DOC_NAME=FAT:RGQ_ENTRPR_VAL_EV_SOURCE_WINDOW.FAT&amp;VAR:ID1=CETV&amp;VAR:SDATE=20060125&amp;VAR:FDATE=20051230&amp;VAR:FREQ=DAILY&amp;VAR:RELITEM=&amp;VAR:CURRENCY=&amp;VAR:DB_TYPE=&amp;VAR:UNITS=M&amp;window=popup&amp;w","idth=535&amp;height=425&amp;START_MAXIMIZED=FALSE&amp;Y=120"}</definedName>
    <definedName name="_1568__FDSAUDITLINK__" hidden="1">{"fdsup://directions/FAT Viewer?action=UPDATE&amp;creator=factSet&amp;DYN_ARGS=true&amp;DOC_NAME=FAT:RGQ_ENTRPR_VAL_EV_SOURCE_WINDOW.FAT&amp;VAR:ID1=CETV&amp;VAR:SDATE=20060203&amp;VAR:FDATE=20051230&amp;VAR:FREQ=DAILY&amp;VAR:RELITEM=&amp;VAR:CURRENCY=&amp;VAR:DB_TYPE=&amp;VAR:UNITS=M&amp;window=popup&amp;w","idth=535&amp;height=425&amp;START_MAXIMIZED=FALSE&amp;Y=120"}</definedName>
    <definedName name="_1569__FDSAUDITLINK__" hidden="1">{"fdsup://directions/FAT Viewer?action=UPDATE&amp;creator=factSet&amp;DYN_ARGS=true&amp;DOC_NAME=FAT:RGQ_ENTRPR_VAL_EV_SOURCE_WINDOW.FAT&amp;VAR:ID1=CETV&amp;VAR:SDATE=20060214&amp;VAR:FDATE=20051230&amp;VAR:FREQ=DAILY&amp;VAR:RELITEM=&amp;VAR:CURRENCY=&amp;VAR:DB_TYPE=&amp;VAR:UNITS=M&amp;window=popup&amp;w","idth=535&amp;height=425&amp;START_MAXIMIZED=FALSE&amp;Y=120"}</definedName>
    <definedName name="_157__FDSAUDITLINK__" hidden="1">{"fdsup://directions/FAT Viewer?action=UPDATE&amp;creator=factset&amp;DYN_ARGS=TRUE&amp;DOC_NAME=FAT:FQL_AUDITING_CLIENT_TEMPLATE.FAT&amp;display_string=Audit&amp;VAR:KEY=WJKBSRERMP&amp;VAR:QUERY=UkdGX0VOVFJQUl9WQUxfREFJTFkoMzg1MzAp&amp;WINDOW=FIRST_POPUP&amp;HEIGHT=450&amp;WIDTH=450&amp;START_MA","XIMIZED=FALSE&amp;VAR:CALENDAR=US&amp;VAR:SYMBOL=B29LCJ&amp;VAR:INDEX=0"}</definedName>
    <definedName name="_1570__FDSAUDITLINK__" hidden="1">{"fdsup://directions/FAT Viewer?action=UPDATE&amp;creator=factSet&amp;DYN_ARGS=true&amp;DOC_NAME=FAT:RGQ_ENTRPR_VAL_EV_SOURCE_WINDOW.FAT&amp;VAR:ID1=CETV&amp;VAR:SDATE=20060223&amp;VAR:FDATE=20051230&amp;VAR:FREQ=DAILY&amp;VAR:RELITEM=&amp;VAR:CURRENCY=&amp;VAR:DB_TYPE=&amp;VAR:UNITS=M&amp;window=popup&amp;w","idth=535&amp;height=425&amp;START_MAXIMIZED=FALSE&amp;Y=120"}</definedName>
    <definedName name="_1571__FDSAUDITLINK__" hidden="1">{"fdsup://directions/FAT Viewer?action=UPDATE&amp;creator=factSet&amp;DYN_ARGS=true&amp;DOC_NAME=FAT:RGQ_ENTRPR_VAL_EV_SOURCE_WINDOW.FAT&amp;VAR:ID1=CETV&amp;VAR:SDATE=20060306&amp;VAR:FDATE=20051230&amp;VAR:FREQ=DAILY&amp;VAR:RELITEM=&amp;VAR:CURRENCY=&amp;VAR:DB_TYPE=&amp;VAR:UNITS=M&amp;window=popup&amp;w","idth=535&amp;height=425&amp;START_MAXIMIZED=FALSE&amp;Y=120"}</definedName>
    <definedName name="_1572__FDSAUDITLINK__" hidden="1">{"fdsup://directions/FAT Viewer?action=UPDATE&amp;creator=factSet&amp;DYN_ARGS=true&amp;DOC_NAME=FAT:RGQ_ENTRPR_VAL_EV_SOURCE_WINDOW.FAT&amp;VAR:ID1=CETV&amp;VAR:SDATE=20060315&amp;VAR:FDATE=20051230&amp;VAR:FREQ=DAILY&amp;VAR:RELITEM=&amp;VAR:CURRENCY=&amp;VAR:DB_TYPE=&amp;VAR:UNITS=M&amp;window=popup&amp;w","idth=535&amp;height=425&amp;START_MAXIMIZED=FALSE&amp;Y=120"}</definedName>
    <definedName name="_1573__FDSAUDITLINK__" hidden="1">{"fdsup://directions/FAT Viewer?action=UPDATE&amp;creator=factSet&amp;DYN_ARGS=true&amp;DOC_NAME=FAT:RGQ_ENTRPR_VAL_EV_SOURCE_WINDOW.FAT&amp;VAR:ID1=CETV&amp;VAR:SDATE=20060324&amp;VAR:FDATE=20051230&amp;VAR:FREQ=DAILY&amp;VAR:RELITEM=&amp;VAR:CURRENCY=&amp;VAR:DB_TYPE=&amp;VAR:UNITS=M&amp;window=popup&amp;w","idth=535&amp;height=425&amp;START_MAXIMIZED=FALSE&amp;Y=120"}</definedName>
    <definedName name="_1574__FDSAUDITLINK__" hidden="1">{"fdsup://directions/FAT Viewer?action=UPDATE&amp;creator=factSet&amp;DYN_ARGS=true&amp;DOC_NAME=FAT:RGQ_ENTRPR_VAL_EV_SOURCE_WINDOW.FAT&amp;VAR:ID1=CETV&amp;VAR:SDATE=20060404&amp;VAR:FDATE=20060331&amp;VAR:FREQ=DAILY&amp;VAR:RELITEM=&amp;VAR:CURRENCY=&amp;VAR:DB_TYPE=&amp;VAR:UNITS=M&amp;window=popup&amp;w","idth=535&amp;height=425&amp;START_MAXIMIZED=FALSE&amp;Y=120"}</definedName>
    <definedName name="_1575__FDSAUDITLINK__" hidden="1">{"fdsup://directions/FAT Viewer?action=UPDATE&amp;creator=factSet&amp;DYN_ARGS=true&amp;DOC_NAME=FAT:RGQ_ENTRPR_VAL_EV_SOURCE_WINDOW.FAT&amp;VAR:ID1=CETV&amp;VAR:SDATE=20060413&amp;VAR:FDATE=20060331&amp;VAR:FREQ=DAILY&amp;VAR:RELITEM=&amp;VAR:CURRENCY=&amp;VAR:DB_TYPE=&amp;VAR:UNITS=M&amp;window=popup&amp;w","idth=535&amp;height=425&amp;START_MAXIMIZED=FALSE&amp;Y=120"}</definedName>
    <definedName name="_1576__FDSAUDITLINK__" hidden="1">{"fdsup://directions/FAT Viewer?action=UPDATE&amp;creator=factSet&amp;DYN_ARGS=true&amp;DOC_NAME=FAT:RGQ_ENTRPR_VAL_EV_SOURCE_WINDOW.FAT&amp;VAR:ID1=CETV&amp;VAR:SDATE=20060424&amp;VAR:FDATE=20060331&amp;VAR:FREQ=DAILY&amp;VAR:RELITEM=&amp;VAR:CURRENCY=&amp;VAR:DB_TYPE=&amp;VAR:UNITS=M&amp;window=popup&amp;w","idth=535&amp;height=425&amp;START_MAXIMIZED=FALSE&amp;Y=120"}</definedName>
    <definedName name="_1577__FDSAUDITLINK__" hidden="1">{"fdsup://directions/FAT Viewer?action=UPDATE&amp;creator=factSet&amp;DYN_ARGS=true&amp;DOC_NAME=FAT:RGQ_ENTRPR_VAL_EV_SOURCE_WINDOW.FAT&amp;VAR:ID1=CETV&amp;VAR:SDATE=20060503&amp;VAR:FDATE=20060331&amp;VAR:FREQ=DAILY&amp;VAR:RELITEM=&amp;VAR:CURRENCY=&amp;VAR:DB_TYPE=&amp;VAR:UNITS=M&amp;window=popup&amp;w","idth=535&amp;height=425&amp;START_MAXIMIZED=FALSE&amp;Y=120"}</definedName>
    <definedName name="_1578__FDSAUDITLINK__" hidden="1">{"fdsup://directions/FAT Viewer?action=UPDATE&amp;creator=factSet&amp;DYN_ARGS=true&amp;DOC_NAME=FAT:RGQ_ENTRPR_VAL_EV_SOURCE_WINDOW.FAT&amp;VAR:ID1=CETV&amp;VAR:SDATE=20060512&amp;VAR:FDATE=20060331&amp;VAR:FREQ=DAILY&amp;VAR:RELITEM=&amp;VAR:CURRENCY=&amp;VAR:DB_TYPE=&amp;VAR:UNITS=M&amp;window=popup&amp;w","idth=535&amp;height=425&amp;START_MAXIMIZED=FALSE&amp;Y=120"}</definedName>
    <definedName name="_1579__FDSAUDITLINK__" hidden="1">{"fdsup://directions/FAT Viewer?action=UPDATE&amp;creator=factSet&amp;DYN_ARGS=true&amp;DOC_NAME=FAT:RGQ_ENTRPR_VAL_EV_SOURCE_WINDOW.FAT&amp;VAR:ID1=CETV&amp;VAR:SDATE=20060523&amp;VAR:FDATE=20060331&amp;VAR:FREQ=DAILY&amp;VAR:RELITEM=&amp;VAR:CURRENCY=&amp;VAR:DB_TYPE=&amp;VAR:UNITS=M&amp;window=popup&amp;w","idth=535&amp;height=425&amp;START_MAXIMIZED=FALSE&amp;Y=120"}</definedName>
    <definedName name="_158__FDSAUDITLINK__" hidden="1">{"fdsup://directions/FAT Viewer?action=UPDATE&amp;creator=factset&amp;DYN_ARGS=TRUE&amp;DOC_NAME=FAT:FQL_AUDITING_CLIENT_TEMPLATE.FAT&amp;display_string=Audit&amp;VAR:KEY=CDSFGNUVGH&amp;VAR:QUERY=UkdGX0VOVFJQUl9WQUxfREFJTFkoMzg1MzMp&amp;WINDOW=FIRST_POPUP&amp;HEIGHT=450&amp;WIDTH=450&amp;START_MA","XIMIZED=FALSE&amp;VAR:CALENDAR=US&amp;VAR:SYMBOL=B29LCJ&amp;VAR:INDEX=0"}</definedName>
    <definedName name="_1580__FDSAUDITLINK__" hidden="1">{"fdsup://directions/FAT Viewer?action=UPDATE&amp;creator=factSet&amp;DYN_ARGS=true&amp;DOC_NAME=FAT:RGQ_ENTRPR_VAL_EV_SOURCE_WINDOW.FAT&amp;VAR:ID1=CETV&amp;VAR:SDATE=20060601&amp;VAR:FDATE=20060331&amp;VAR:FREQ=DAILY&amp;VAR:RELITEM=&amp;VAR:CURRENCY=&amp;VAR:DB_TYPE=&amp;VAR:UNITS=M&amp;window=popup&amp;w","idth=535&amp;height=425&amp;START_MAXIMIZED=FALSE&amp;Y=120"}</definedName>
    <definedName name="_1581__FDSAUDITLINK__" hidden="1">{"fdsup://directions/FAT Viewer?action=UPDATE&amp;creator=factSet&amp;DYN_ARGS=true&amp;DOC_NAME=FAT:RGQ_ENTRPR_VAL_EV_SOURCE_WINDOW.FAT&amp;VAR:ID1=CETV&amp;VAR:SDATE=20060612&amp;VAR:FDATE=20060331&amp;VAR:FREQ=DAILY&amp;VAR:RELITEM=&amp;VAR:CURRENCY=&amp;VAR:DB_TYPE=&amp;VAR:UNITS=M&amp;window=popup&amp;w","idth=535&amp;height=425&amp;START_MAXIMIZED=FALSE&amp;Y=120"}</definedName>
    <definedName name="_1582__FDSAUDITLINK__" hidden="1">{"fdsup://directions/FAT Viewer?action=UPDATE&amp;creator=factSet&amp;DYN_ARGS=true&amp;DOC_NAME=FAT:RGQ_ENTRPR_VAL_EV_SOURCE_WINDOW.FAT&amp;VAR:ID1=CETV&amp;VAR:SDATE=20060621&amp;VAR:FDATE=20060331&amp;VAR:FREQ=DAILY&amp;VAR:RELITEM=&amp;VAR:CURRENCY=&amp;VAR:DB_TYPE=&amp;VAR:UNITS=M&amp;window=popup&amp;w","idth=535&amp;height=425&amp;START_MAXIMIZED=FALSE&amp;Y=120"}</definedName>
    <definedName name="_1583__FDSAUDITLINK__" hidden="1">{"fdsup://directions/FAT Viewer?action=UPDATE&amp;creator=factSet&amp;DYN_ARGS=true&amp;DOC_NAME=FAT:RGQ_ENTRPR_VAL_EV_SOURCE_WINDOW.FAT&amp;VAR:ID1=CETV&amp;VAR:SDATE=20060630&amp;VAR:FDATE=20060630&amp;VAR:FREQ=DAILY&amp;VAR:RELITEM=&amp;VAR:CURRENCY=&amp;VAR:DB_TYPE=&amp;VAR:UNITS=M&amp;window=popup&amp;w","idth=535&amp;height=425&amp;START_MAXIMIZED=FALSE&amp;Y=120"}</definedName>
    <definedName name="_1584__FDSAUDITLINK__" hidden="1">{"fdsup://directions/FAT Viewer?action=UPDATE&amp;creator=factSet&amp;DYN_ARGS=true&amp;DOC_NAME=FAT:RGQ_ENTRPR_VAL_EV_SOURCE_WINDOW.FAT&amp;VAR:ID1=CETV&amp;VAR:SDATE=20060711&amp;VAR:FDATE=20060630&amp;VAR:FREQ=DAILY&amp;VAR:RELITEM=&amp;VAR:CURRENCY=&amp;VAR:DB_TYPE=&amp;VAR:UNITS=M&amp;window=popup&amp;w","idth=535&amp;height=425&amp;START_MAXIMIZED=FALSE&amp;Y=120"}</definedName>
    <definedName name="_1585__FDSAUDITLINK__" hidden="1">{"fdsup://directions/FAT Viewer?action=UPDATE&amp;creator=factSet&amp;DYN_ARGS=true&amp;DOC_NAME=FAT:RGQ_ENTRPR_VAL_EV_SOURCE_WINDOW.FAT&amp;VAR:ID1=CETV&amp;VAR:SDATE=20060720&amp;VAR:FDATE=20060630&amp;VAR:FREQ=DAILY&amp;VAR:RELITEM=&amp;VAR:CURRENCY=&amp;VAR:DB_TYPE=&amp;VAR:UNITS=M&amp;window=popup&amp;w","idth=535&amp;height=425&amp;START_MAXIMIZED=FALSE&amp;Y=120"}</definedName>
    <definedName name="_1586__FDSAUDITLINK__" hidden="1">{"fdsup://directions/FAT Viewer?action=UPDATE&amp;creator=factSet&amp;DYN_ARGS=true&amp;DOC_NAME=FAT:RGQ_ENTRPR_VAL_EV_SOURCE_WINDOW.FAT&amp;VAR:ID1=CETV&amp;VAR:SDATE=20060731&amp;VAR:FDATE=20060630&amp;VAR:FREQ=DAILY&amp;VAR:RELITEM=&amp;VAR:CURRENCY=&amp;VAR:DB_TYPE=&amp;VAR:UNITS=M&amp;window=popup&amp;w","idth=535&amp;height=425&amp;START_MAXIMIZED=FALSE&amp;Y=120"}</definedName>
    <definedName name="_1587__FDSAUDITLINK__" hidden="1">{"fdsup://directions/FAT Viewer?action=UPDATE&amp;creator=factSet&amp;DYN_ARGS=true&amp;DOC_NAME=FAT:RGQ_ENTRPR_VAL_EV_SOURCE_WINDOW.FAT&amp;VAR:ID1=CETV&amp;VAR:SDATE=20060809&amp;VAR:FDATE=20060630&amp;VAR:FREQ=DAILY&amp;VAR:RELITEM=&amp;VAR:CURRENCY=&amp;VAR:DB_TYPE=&amp;VAR:UNITS=M&amp;window=popup&amp;w","idth=535&amp;height=425&amp;START_MAXIMIZED=FALSE&amp;Y=120"}</definedName>
    <definedName name="_1588__FDSAUDITLINK__" hidden="1">{"fdsup://directions/FAT Viewer?action=UPDATE&amp;creator=factSet&amp;DYN_ARGS=true&amp;DOC_NAME=FAT:RGQ_ENTRPR_VAL_EV_SOURCE_WINDOW.FAT&amp;VAR:ID1=CETV&amp;VAR:SDATE=20060818&amp;VAR:FDATE=20060630&amp;VAR:FREQ=DAILY&amp;VAR:RELITEM=&amp;VAR:CURRENCY=&amp;VAR:DB_TYPE=&amp;VAR:UNITS=M&amp;window=popup&amp;w","idth=535&amp;height=425&amp;START_MAXIMIZED=FALSE&amp;Y=120"}</definedName>
    <definedName name="_1589__FDSAUDITLINK__" hidden="1">{"fdsup://directions/FAT Viewer?action=UPDATE&amp;creator=factSet&amp;DYN_ARGS=true&amp;DOC_NAME=FAT:RGQ_ENTRPR_VAL_EV_SOURCE_WINDOW.FAT&amp;VAR:ID1=CETV&amp;VAR:SDATE=20060829&amp;VAR:FDATE=20060630&amp;VAR:FREQ=DAILY&amp;VAR:RELITEM=&amp;VAR:CURRENCY=&amp;VAR:DB_TYPE=&amp;VAR:UNITS=M&amp;window=popup&amp;w","idth=535&amp;height=425&amp;START_MAXIMIZED=FALSE&amp;Y=120"}</definedName>
    <definedName name="_159__FDSAUDITLINK__" hidden="1">{"fdsup://directions/FAT Viewer?action=UPDATE&amp;creator=factset&amp;DYN_ARGS=TRUE&amp;DOC_NAME=FAT:FQL_AUDITING_CLIENT_TEMPLATE.FAT&amp;display_string=Audit&amp;VAR:KEY=QBUBSFULAT&amp;VAR:QUERY=UkdGX0VOVFJQUl9WQUxfREFJTFkoMzg1Mzgp&amp;WINDOW=FIRST_POPUP&amp;HEIGHT=450&amp;WIDTH=450&amp;START_MA","XIMIZED=FALSE&amp;VAR:CALENDAR=US&amp;VAR:SYMBOL=B29LCJ&amp;VAR:INDEX=0"}</definedName>
    <definedName name="_1590__FDSAUDITLINK__" hidden="1">{"fdsup://directions/FAT Viewer?action=UPDATE&amp;creator=factSet&amp;DYN_ARGS=true&amp;DOC_NAME=FAT:RGQ_ENTRPR_VAL_EV_SOURCE_WINDOW.FAT&amp;VAR:ID1=CETV&amp;VAR:SDATE=20060907&amp;VAR:FDATE=20060630&amp;VAR:FREQ=DAILY&amp;VAR:RELITEM=&amp;VAR:CURRENCY=&amp;VAR:DB_TYPE=&amp;VAR:UNITS=M&amp;window=popup&amp;w","idth=535&amp;height=425&amp;START_MAXIMIZED=FALSE&amp;Y=120"}</definedName>
    <definedName name="_1591__FDSAUDITLINK__" hidden="1">{"fdsup://directions/FAT Viewer?action=UPDATE&amp;creator=factSet&amp;DYN_ARGS=true&amp;DOC_NAME=FAT:RGQ_ENTRPR_VAL_EV_SOURCE_WINDOW.FAT&amp;VAR:ID1=CETV&amp;VAR:SDATE=20060918&amp;VAR:FDATE=20060630&amp;VAR:FREQ=DAILY&amp;VAR:RELITEM=&amp;VAR:CURRENCY=&amp;VAR:DB_TYPE=&amp;VAR:UNITS=M&amp;window=popup&amp;w","idth=535&amp;height=425&amp;START_MAXIMIZED=FALSE&amp;Y=120"}</definedName>
    <definedName name="_1592__FDSAUDITLINK__" hidden="1">{"fdsup://directions/FAT Viewer?action=UPDATE&amp;creator=factSet&amp;DYN_ARGS=true&amp;DOC_NAME=FAT:RGQ_ENTRPR_VAL_EV_SOURCE_WINDOW.FAT&amp;VAR:ID1=CETV&amp;VAR:SDATE=20060927&amp;VAR:FDATE=20060630&amp;VAR:FREQ=DAILY&amp;VAR:RELITEM=&amp;VAR:CURRENCY=&amp;VAR:DB_TYPE=&amp;VAR:UNITS=M&amp;window=popup&amp;w","idth=535&amp;height=425&amp;START_MAXIMIZED=FALSE&amp;Y=120"}</definedName>
    <definedName name="_1593__FDSAUDITLINK__" hidden="1">{"fdsup://directions/FAT Viewer?action=UPDATE&amp;creator=factSet&amp;DYN_ARGS=true&amp;DOC_NAME=FAT:RGQ_ENTRPR_VAL_EV_SOURCE_WINDOW.FAT&amp;VAR:ID1=CETV&amp;VAR:SDATE=20061006&amp;VAR:FDATE=20060929&amp;VAR:FREQ=DAILY&amp;VAR:RELITEM=&amp;VAR:CURRENCY=&amp;VAR:DB_TYPE=&amp;VAR:UNITS=M&amp;window=popup&amp;w","idth=535&amp;height=425&amp;START_MAXIMIZED=FALSE&amp;Y=120"}</definedName>
    <definedName name="_1594__FDSAUDITLINK__" hidden="1">{"fdsup://directions/FAT Viewer?action=UPDATE&amp;creator=factSet&amp;DYN_ARGS=true&amp;DOC_NAME=FAT:RGQ_ENTRPR_VAL_EV_SOURCE_WINDOW.FAT&amp;VAR:ID1=CETV&amp;VAR:SDATE=20061017&amp;VAR:FDATE=20060929&amp;VAR:FREQ=DAILY&amp;VAR:RELITEM=&amp;VAR:CURRENCY=&amp;VAR:DB_TYPE=&amp;VAR:UNITS=M&amp;window=popup&amp;w","idth=535&amp;height=425&amp;START_MAXIMIZED=FALSE&amp;Y=120"}</definedName>
    <definedName name="_1595__FDSAUDITLINK__" hidden="1">{"fdsup://directions/FAT Viewer?action=UPDATE&amp;creator=factSet&amp;DYN_ARGS=true&amp;DOC_NAME=FAT:RGQ_ENTRPR_VAL_EV_SOURCE_WINDOW.FAT&amp;VAR:ID1=CETV&amp;VAR:SDATE=20061026&amp;VAR:FDATE=20060929&amp;VAR:FREQ=DAILY&amp;VAR:RELITEM=&amp;VAR:CURRENCY=&amp;VAR:DB_TYPE=&amp;VAR:UNITS=M&amp;window=popup&amp;w","idth=535&amp;height=425&amp;START_MAXIMIZED=FALSE&amp;Y=120"}</definedName>
    <definedName name="_1596__FDSAUDITLINK__" hidden="1">{"fdsup://directions/FAT Viewer?action=UPDATE&amp;creator=factSet&amp;DYN_ARGS=true&amp;DOC_NAME=FAT:RGQ_ENTRPR_VAL_EV_SOURCE_WINDOW.FAT&amp;VAR:ID1=CETV&amp;VAR:SDATE=20061106&amp;VAR:FDATE=20060929&amp;VAR:FREQ=DAILY&amp;VAR:RELITEM=&amp;VAR:CURRENCY=&amp;VAR:DB_TYPE=&amp;VAR:UNITS=M&amp;window=popup&amp;w","idth=535&amp;height=425&amp;START_MAXIMIZED=FALSE&amp;Y=120"}</definedName>
    <definedName name="_1597__FDSAUDITLINK__" hidden="1">{"fdsup://directions/FAT Viewer?action=UPDATE&amp;creator=factSet&amp;DYN_ARGS=true&amp;DOC_NAME=FAT:RGQ_ENTRPR_VAL_EV_SOURCE_WINDOW.FAT&amp;VAR:ID1=CETV&amp;VAR:SDATE=20061115&amp;VAR:FDATE=20060929&amp;VAR:FREQ=DAILY&amp;VAR:RELITEM=&amp;VAR:CURRENCY=&amp;VAR:DB_TYPE=&amp;VAR:UNITS=M&amp;window=popup&amp;w","idth=535&amp;height=425&amp;START_MAXIMIZED=FALSE&amp;Y=120"}</definedName>
    <definedName name="_1598__FDSAUDITLINK__" hidden="1">{"fdsup://directions/FAT Viewer?action=UPDATE&amp;creator=factSet&amp;DYN_ARGS=true&amp;DOC_NAME=FAT:RGQ_ENTRPR_VAL_EV_SOURCE_WINDOW.FAT&amp;VAR:ID1=CETV&amp;VAR:SDATE=20061124&amp;VAR:FDATE=20060929&amp;VAR:FREQ=DAILY&amp;VAR:RELITEM=&amp;VAR:CURRENCY=&amp;VAR:DB_TYPE=&amp;VAR:UNITS=M&amp;window=popup&amp;w","idth=535&amp;height=425&amp;START_MAXIMIZED=FALSE&amp;Y=120"}</definedName>
    <definedName name="_1599__FDSAUDITLINK__" hidden="1">{"fdsup://directions/FAT Viewer?action=UPDATE&amp;creator=factSet&amp;DYN_ARGS=true&amp;DOC_NAME=FAT:RGQ_ENTRPR_VAL_EV_SOURCE_WINDOW.FAT&amp;VAR:ID1=CETV&amp;VAR:SDATE=20061205&amp;VAR:FDATE=20060929&amp;VAR:FREQ=DAILY&amp;VAR:RELITEM=&amp;VAR:CURRENCY=&amp;VAR:DB_TYPE=&amp;VAR:UNITS=M&amp;window=popup&amp;w","idth=535&amp;height=425&amp;START_MAXIMIZED=FALSE&amp;Y=120"}</definedName>
    <definedName name="_16__123Graph_XREP_CA91" hidden="1">#REF!</definedName>
    <definedName name="_16__FDSAUDITLINK__" hidden="1">{"fdsup://Directions/FactSet Auditing Viewer?action=AUDIT_VALUE&amp;DB=129&amp;ID1=597500&amp;VALUEID=01001&amp;SDATE=201201&amp;PERIODTYPE=QTR_STD&amp;SCFT=3&amp;window=popup_no_bar&amp;width=385&amp;height=120&amp;START_MAXIMIZED=FALSE&amp;creator=factset&amp;display_string=Audit"}</definedName>
    <definedName name="_160__FDSAUDITLINK__" hidden="1">{"fdsup://directions/FAT Viewer?action=UPDATE&amp;creator=factset&amp;DYN_ARGS=TRUE&amp;DOC_NAME=FAT:FQL_AUDITING_CLIENT_TEMPLATE.FAT&amp;display_string=Audit&amp;VAR:KEY=CJEDCTMXCR&amp;VAR:QUERY=UkdGX0VOVFJQUl9WQUxfREFJTFkoMzg1NDEp&amp;WINDOW=FIRST_POPUP&amp;HEIGHT=450&amp;WIDTH=450&amp;START_MA","XIMIZED=FALSE&amp;VAR:CALENDAR=US&amp;VAR:SYMBOL=B29LCJ&amp;VAR:INDEX=0"}</definedName>
    <definedName name="_1600__FDSAUDITLINK__" hidden="1">{"fdsup://directions/FAT Viewer?action=UPDATE&amp;creator=factSet&amp;DYN_ARGS=true&amp;DOC_NAME=FAT:RGQ_ENTRPR_VAL_EV_SOURCE_WINDOW.FAT&amp;VAR:ID1=CETV&amp;VAR:SDATE=20061214&amp;VAR:FDATE=20060929&amp;VAR:FREQ=DAILY&amp;VAR:RELITEM=&amp;VAR:CURRENCY=&amp;VAR:DB_TYPE=&amp;VAR:UNITS=M&amp;window=popup&amp;w","idth=535&amp;height=425&amp;START_MAXIMIZED=FALSE&amp;Y=120"}</definedName>
    <definedName name="_1601__FDSAUDITLINK__" hidden="1">{"fdsup://directions/FAT Viewer?action=UPDATE&amp;creator=factSet&amp;DYN_ARGS=true&amp;DOC_NAME=FAT:RGQ_ENTRPR_VAL_EV_SOURCE_WINDOW.FAT&amp;VAR:ID1=CETV&amp;VAR:SDATE=20061222&amp;VAR:FDATE=20060929&amp;VAR:FREQ=DAILY&amp;VAR:RELITEM=&amp;VAR:CURRENCY=&amp;VAR:DB_TYPE=&amp;VAR:UNITS=M&amp;window=popup&amp;w","idth=535&amp;height=425&amp;START_MAXIMIZED=FALSE&amp;Y=120"}</definedName>
    <definedName name="_1602__FDSAUDITLINK__" hidden="1">{"fdsup://directions/FAT Viewer?action=UPDATE&amp;creator=factSet&amp;DYN_ARGS=true&amp;DOC_NAME=FAT:RGQ_ENTRPR_VAL_EV_SOURCE_WINDOW.FAT&amp;VAR:ID1=CETV&amp;VAR:SDATE=20070103&amp;VAR:FDATE=20061229&amp;VAR:FREQ=DAILY&amp;VAR:RELITEM=&amp;VAR:CURRENCY=&amp;VAR:DB_TYPE=&amp;VAR:UNITS=M&amp;window=popup&amp;w","idth=535&amp;height=425&amp;START_MAXIMIZED=FALSE&amp;Y=120"}</definedName>
    <definedName name="_1603__FDSAUDITLINK__" hidden="1">{"fdsup://directions/FAT Viewer?action=UPDATE&amp;creator=factSet&amp;DYN_ARGS=true&amp;DOC_NAME=FAT:RGQ_ENTRPR_VAL_EV_SOURCE_WINDOW.FAT&amp;VAR:ID1=CETV&amp;VAR:SDATE=20070112&amp;VAR:FDATE=20061229&amp;VAR:FREQ=DAILY&amp;VAR:RELITEM=&amp;VAR:CURRENCY=&amp;VAR:DB_TYPE=&amp;VAR:UNITS=M&amp;window=popup&amp;w","idth=535&amp;height=425&amp;START_MAXIMIZED=FALSE&amp;Y=120"}</definedName>
    <definedName name="_1604__FDSAUDITLINK__" hidden="1">{"fdsup://directions/FAT Viewer?action=UPDATE&amp;creator=factSet&amp;DYN_ARGS=true&amp;DOC_NAME=FAT:RGQ_ENTRPR_VAL_EV_SOURCE_WINDOW.FAT&amp;VAR:ID1=CETV&amp;VAR:SDATE=20070123&amp;VAR:FDATE=20061229&amp;VAR:FREQ=DAILY&amp;VAR:RELITEM=&amp;VAR:CURRENCY=&amp;VAR:DB_TYPE=&amp;VAR:UNITS=M&amp;window=popup&amp;w","idth=535&amp;height=425&amp;START_MAXIMIZED=FALSE&amp;Y=120"}</definedName>
    <definedName name="_1605__FDSAUDITLINK__" hidden="1">{"fdsup://directions/FAT Viewer?action=UPDATE&amp;creator=factSet&amp;DYN_ARGS=true&amp;DOC_NAME=FAT:RGQ_ENTRPR_VAL_EV_SOURCE_WINDOW.FAT&amp;VAR:ID1=CETV&amp;VAR:SDATE=20070201&amp;VAR:FDATE=20061229&amp;VAR:FREQ=DAILY&amp;VAR:RELITEM=&amp;VAR:CURRENCY=&amp;VAR:DB_TYPE=&amp;VAR:UNITS=M&amp;window=popup&amp;w","idth=535&amp;height=425&amp;START_MAXIMIZED=FALSE&amp;Y=120"}</definedName>
    <definedName name="_1606__FDSAUDITLINK__" hidden="1">{"fdsup://directions/FAT Viewer?action=UPDATE&amp;creator=factSet&amp;DYN_ARGS=true&amp;DOC_NAME=FAT:RGQ_ENTRPR_VAL_EV_SOURCE_WINDOW.FAT&amp;VAR:ID1=CETV&amp;VAR:SDATE=20070212&amp;VAR:FDATE=20061229&amp;VAR:FREQ=DAILY&amp;VAR:RELITEM=&amp;VAR:CURRENCY=&amp;VAR:DB_TYPE=&amp;VAR:UNITS=M&amp;window=popup&amp;w","idth=535&amp;height=425&amp;START_MAXIMIZED=FALSE&amp;Y=120"}</definedName>
    <definedName name="_1607__FDSAUDITLINK__" hidden="1">{"fdsup://directions/FAT Viewer?action=UPDATE&amp;creator=factSet&amp;DYN_ARGS=true&amp;DOC_NAME=FAT:RGQ_ENTRPR_VAL_EV_SOURCE_WINDOW.FAT&amp;VAR:ID1=CETV&amp;VAR:SDATE=20070221&amp;VAR:FDATE=20061229&amp;VAR:FREQ=DAILY&amp;VAR:RELITEM=&amp;VAR:CURRENCY=&amp;VAR:DB_TYPE=&amp;VAR:UNITS=M&amp;window=popup&amp;w","idth=535&amp;height=425&amp;START_MAXIMIZED=FALSE&amp;Y=120"}</definedName>
    <definedName name="_1608__FDSAUDITLINK__" hidden="1">{"fdsup://directions/FAT Viewer?action=UPDATE&amp;creator=factSet&amp;DYN_ARGS=true&amp;DOC_NAME=FAT:RGQ_ENTRPR_VAL_EV_SOURCE_WINDOW.FAT&amp;VAR:ID1=CETV&amp;VAR:SDATE=20070302&amp;VAR:FDATE=20061229&amp;VAR:FREQ=DAILY&amp;VAR:RELITEM=&amp;VAR:CURRENCY=&amp;VAR:DB_TYPE=&amp;VAR:UNITS=M&amp;window=popup&amp;w","idth=535&amp;height=425&amp;START_MAXIMIZED=FALSE&amp;Y=120"}</definedName>
    <definedName name="_1609__FDSAUDITLINK__" hidden="1">{"fdsup://directions/FAT Viewer?action=UPDATE&amp;creator=factSet&amp;DYN_ARGS=true&amp;DOC_NAME=FAT:RGQ_ENTRPR_VAL_EV_SOURCE_WINDOW.FAT&amp;VAR:ID1=CETV&amp;VAR:SDATE=20070313&amp;VAR:FDATE=20061229&amp;VAR:FREQ=DAILY&amp;VAR:RELITEM=&amp;VAR:CURRENCY=&amp;VAR:DB_TYPE=&amp;VAR:UNITS=M&amp;window=popup&amp;w","idth=535&amp;height=425&amp;START_MAXIMIZED=FALSE&amp;Y=120"}</definedName>
    <definedName name="_161__FDSAUDITLINK__" hidden="1">{"fdsup://directions/FAT Viewer?action=UPDATE&amp;creator=factset&amp;DYN_ARGS=TRUE&amp;DOC_NAME=FAT:FQL_AUDITING_CLIENT_TEMPLATE.FAT&amp;display_string=Audit&amp;VAR:KEY=AJSHYBAPKV&amp;VAR:QUERY=UkdGX0VOVFJQUl9WQUxfREFJTFkoMzg1NDYp&amp;WINDOW=FIRST_POPUP&amp;HEIGHT=450&amp;WIDTH=450&amp;START_MA","XIMIZED=FALSE&amp;VAR:CALENDAR=US&amp;VAR:SYMBOL=B29LCJ&amp;VAR:INDEX=0"}</definedName>
    <definedName name="_1610__FDSAUDITLINK__" hidden="1">{"fdsup://directions/FAT Viewer?action=UPDATE&amp;creator=factSet&amp;DYN_ARGS=true&amp;DOC_NAME=FAT:RGQ_ENTRPR_VAL_EV_SOURCE_WINDOW.FAT&amp;VAR:ID1=CETV&amp;VAR:SDATE=20070322&amp;VAR:FDATE=20061229&amp;VAR:FREQ=DAILY&amp;VAR:RELITEM=&amp;VAR:CURRENCY=&amp;VAR:DB_TYPE=&amp;VAR:UNITS=M&amp;window=popup&amp;w","idth=535&amp;height=425&amp;START_MAXIMIZED=FALSE&amp;Y=120"}</definedName>
    <definedName name="_1611__FDSAUDITLINK__" hidden="1">{"fdsup://directions/FAT Viewer?action=UPDATE&amp;creator=factSet&amp;DYN_ARGS=true&amp;DOC_NAME=FAT:RGQ_ENTRPR_VAL_EV_SOURCE_WINDOW.FAT&amp;VAR:ID1=CETV&amp;VAR:SDATE=20070402&amp;VAR:FDATE=20070330&amp;VAR:FREQ=DAILY&amp;VAR:RELITEM=&amp;VAR:CURRENCY=&amp;VAR:DB_TYPE=&amp;VAR:UNITS=M&amp;window=popup&amp;w","idth=535&amp;height=425&amp;START_MAXIMIZED=FALSE&amp;Y=120"}</definedName>
    <definedName name="_1612__FDSAUDITLINK__" hidden="1">{"fdsup://directions/FAT Viewer?action=UPDATE&amp;creator=factSet&amp;DYN_ARGS=true&amp;DOC_NAME=FAT:RGQ_ENTRPR_VAL_EV_SOURCE_WINDOW.FAT&amp;VAR:ID1=CETV&amp;VAR:SDATE=20070411&amp;VAR:FDATE=20070330&amp;VAR:FREQ=DAILY&amp;VAR:RELITEM=&amp;VAR:CURRENCY=&amp;VAR:DB_TYPE=&amp;VAR:UNITS=M&amp;window=popup&amp;w","idth=535&amp;height=425&amp;START_MAXIMIZED=FALSE&amp;Y=120"}</definedName>
    <definedName name="_1613__FDSAUDITLINK__" hidden="1">{"fdsup://directions/FAT Viewer?action=UPDATE&amp;creator=factSet&amp;DYN_ARGS=true&amp;DOC_NAME=FAT:RGQ_ENTRPR_VAL_EV_SOURCE_WINDOW.FAT&amp;VAR:ID1=CETV&amp;VAR:SDATE=20070420&amp;VAR:FDATE=20070330&amp;VAR:FREQ=DAILY&amp;VAR:RELITEM=&amp;VAR:CURRENCY=&amp;VAR:DB_TYPE=&amp;VAR:UNITS=M&amp;window=popup&amp;w","idth=535&amp;height=425&amp;START_MAXIMIZED=FALSE&amp;Y=120"}</definedName>
    <definedName name="_1614__FDSAUDITLINK__" hidden="1">{"fdsup://directions/FAT Viewer?action=UPDATE&amp;creator=factSet&amp;DYN_ARGS=true&amp;DOC_NAME=FAT:RGQ_ENTRPR_VAL_EV_SOURCE_WINDOW.FAT&amp;VAR:ID1=CETV&amp;VAR:SDATE=20070501&amp;VAR:FDATE=20070330&amp;VAR:FREQ=DAILY&amp;VAR:RELITEM=&amp;VAR:CURRENCY=&amp;VAR:DB_TYPE=&amp;VAR:UNITS=M&amp;window=popup&amp;w","idth=535&amp;height=425&amp;START_MAXIMIZED=FALSE&amp;Y=120"}</definedName>
    <definedName name="_1615__FDSAUDITLINK__" hidden="1">{"fdsup://directions/FAT Viewer?action=UPDATE&amp;creator=factSet&amp;DYN_ARGS=true&amp;DOC_NAME=FAT:RGQ_ENTRPR_VAL_EV_SOURCE_WINDOW.FAT&amp;VAR:ID1=CETV&amp;VAR:SDATE=20070510&amp;VAR:FDATE=20070330&amp;VAR:FREQ=DAILY&amp;VAR:RELITEM=&amp;VAR:CURRENCY=&amp;VAR:DB_TYPE=&amp;VAR:UNITS=M&amp;window=popup&amp;w","idth=535&amp;height=425&amp;START_MAXIMIZED=FALSE&amp;Y=120"}</definedName>
    <definedName name="_1616__FDSAUDITLINK__" hidden="1">{"fdsup://directions/FAT Viewer?action=UPDATE&amp;creator=factSet&amp;DYN_ARGS=true&amp;DOC_NAME=FAT:RGQ_ENTRPR_VAL_EV_SOURCE_WINDOW.FAT&amp;VAR:ID1=CETV&amp;VAR:SDATE=20070521&amp;VAR:FDATE=20070330&amp;VAR:FREQ=DAILY&amp;VAR:RELITEM=&amp;VAR:CURRENCY=&amp;VAR:DB_TYPE=&amp;VAR:UNITS=M&amp;window=popup&amp;w","idth=535&amp;height=425&amp;START_MAXIMIZED=FALSE&amp;Y=120"}</definedName>
    <definedName name="_1617__FDSAUDITLINK__" hidden="1">{"fdsup://directions/FAT Viewer?action=UPDATE&amp;creator=factSet&amp;DYN_ARGS=true&amp;DOC_NAME=FAT:RGQ_ENTRPR_VAL_EV_SOURCE_WINDOW.FAT&amp;VAR:ID1=CETV&amp;VAR:SDATE=20070530&amp;VAR:FDATE=20070330&amp;VAR:FREQ=DAILY&amp;VAR:RELITEM=&amp;VAR:CURRENCY=&amp;VAR:DB_TYPE=&amp;VAR:UNITS=M&amp;window=popup&amp;w","idth=535&amp;height=425&amp;START_MAXIMIZED=FALSE&amp;Y=120"}</definedName>
    <definedName name="_1618__FDSAUDITLINK__" hidden="1">{"fdsup://directions/FAT Viewer?action=UPDATE&amp;creator=factSet&amp;DYN_ARGS=true&amp;DOC_NAME=FAT:RGQ_ENTRPR_VAL_EV_SOURCE_WINDOW.FAT&amp;VAR:ID1=CETV&amp;VAR:SDATE=20070608&amp;VAR:FDATE=20070330&amp;VAR:FREQ=DAILY&amp;VAR:RELITEM=&amp;VAR:CURRENCY=&amp;VAR:DB_TYPE=&amp;VAR:UNITS=M&amp;window=popup&amp;w","idth=535&amp;height=425&amp;START_MAXIMIZED=FALSE&amp;Y=120"}</definedName>
    <definedName name="_1619__FDSAUDITLINK__" hidden="1">{"fdsup://directions/FAT Viewer?action=UPDATE&amp;creator=factSet&amp;DYN_ARGS=true&amp;DOC_NAME=FAT:RGQ_ENTRPR_VAL_EV_SOURCE_WINDOW.FAT&amp;VAR:ID1=CETV&amp;VAR:SDATE=20070619&amp;VAR:FDATE=20070330&amp;VAR:FREQ=DAILY&amp;VAR:RELITEM=&amp;VAR:CURRENCY=&amp;VAR:DB_TYPE=&amp;VAR:UNITS=M&amp;window=popup&amp;w","idth=535&amp;height=425&amp;START_MAXIMIZED=FALSE&amp;Y=120"}</definedName>
    <definedName name="_162__FDSAUDITLINK__" hidden="1">{"fdsup://directions/FAT Viewer?action=UPDATE&amp;creator=factset&amp;DYN_ARGS=TRUE&amp;DOC_NAME=FAT:FQL_AUDITING_CLIENT_TEMPLATE.FAT&amp;display_string=Audit&amp;VAR:KEY=WJIRWVIDYN&amp;VAR:QUERY=UkdGX0VOVFJQUl9WQUxfREFJTFkoMzg1NTEp&amp;WINDOW=FIRST_POPUP&amp;HEIGHT=450&amp;WIDTH=450&amp;START_MA","XIMIZED=FALSE&amp;VAR:CALENDAR=US&amp;VAR:SYMBOL=B29LCJ&amp;VAR:INDEX=0"}</definedName>
    <definedName name="_1620__FDSAUDITLINK__" hidden="1">{"fdsup://directions/FAT Viewer?action=UPDATE&amp;creator=factSet&amp;DYN_ARGS=true&amp;DOC_NAME=FAT:RGQ_ENTRPR_VAL_EV_SOURCE_WINDOW.FAT&amp;VAR:ID1=CETV&amp;VAR:SDATE=20070628&amp;VAR:FDATE=20070330&amp;VAR:FREQ=DAILY&amp;VAR:RELITEM=&amp;VAR:CURRENCY=&amp;VAR:DB_TYPE=&amp;VAR:UNITS=M&amp;window=popup&amp;w","idth=535&amp;height=425&amp;START_MAXIMIZED=FALSE&amp;Y=120"}</definedName>
    <definedName name="_1621__FDSAUDITLINK__" hidden="1">{"fdsup://directions/FAT Viewer?action=UPDATE&amp;creator=factSet&amp;DYN_ARGS=true&amp;DOC_NAME=FAT:RGQ_ENTRPR_VAL_EV_SOURCE_WINDOW.FAT&amp;VAR:ID1=CETV&amp;VAR:SDATE=20070709&amp;VAR:FDATE=20070629&amp;VAR:FREQ=DAILY&amp;VAR:RELITEM=&amp;VAR:CURRENCY=&amp;VAR:DB_TYPE=&amp;VAR:UNITS=M&amp;window=popup&amp;w","idth=535&amp;height=425&amp;START_MAXIMIZED=FALSE&amp;Y=120"}</definedName>
    <definedName name="_1622__FDSAUDITLINK__" hidden="1">{"fdsup://directions/FAT Viewer?action=UPDATE&amp;creator=factSet&amp;DYN_ARGS=true&amp;DOC_NAME=FAT:RGQ_ENTRPR_VAL_EV_SOURCE_WINDOW.FAT&amp;VAR:ID1=CETV&amp;VAR:SDATE=20070718&amp;VAR:FDATE=20070629&amp;VAR:FREQ=DAILY&amp;VAR:RELITEM=&amp;VAR:CURRENCY=&amp;VAR:DB_TYPE=&amp;VAR:UNITS=M&amp;window=popup&amp;w","idth=535&amp;height=425&amp;START_MAXIMIZED=FALSE&amp;Y=120"}</definedName>
    <definedName name="_1623__FDSAUDITLINK__" hidden="1">{"fdsup://directions/FAT Viewer?action=UPDATE&amp;creator=factSet&amp;DYN_ARGS=true&amp;DOC_NAME=FAT:RGQ_ENTRPR_VAL_EV_SOURCE_WINDOW.FAT&amp;VAR:ID1=CETV&amp;VAR:SDATE=20070727&amp;VAR:FDATE=20070629&amp;VAR:FREQ=DAILY&amp;VAR:RELITEM=&amp;VAR:CURRENCY=&amp;VAR:DB_TYPE=&amp;VAR:UNITS=M&amp;window=popup&amp;w","idth=535&amp;height=425&amp;START_MAXIMIZED=FALSE&amp;Y=120"}</definedName>
    <definedName name="_1624__FDSAUDITLINK__" hidden="1">{"fdsup://directions/FAT Viewer?action=UPDATE&amp;creator=factSet&amp;DYN_ARGS=true&amp;DOC_NAME=FAT:RGQ_ENTRPR_VAL_EV_SOURCE_WINDOW.FAT&amp;VAR:ID1=CETV&amp;VAR:SDATE=20070807&amp;VAR:FDATE=20070629&amp;VAR:FREQ=DAILY&amp;VAR:RELITEM=&amp;VAR:CURRENCY=&amp;VAR:DB_TYPE=&amp;VAR:UNITS=M&amp;window=popup&amp;w","idth=535&amp;height=425&amp;START_MAXIMIZED=FALSE&amp;Y=120"}</definedName>
    <definedName name="_1625__FDSAUDITLINK__" hidden="1">{"fdsup://directions/FAT Viewer?action=UPDATE&amp;creator=factSet&amp;DYN_ARGS=true&amp;DOC_NAME=FAT:RGQ_ENTRPR_VAL_EV_SOURCE_WINDOW.FAT&amp;VAR:ID1=CETV&amp;VAR:SDATE=20070816&amp;VAR:FDATE=20070629&amp;VAR:FREQ=DAILY&amp;VAR:RELITEM=&amp;VAR:CURRENCY=&amp;VAR:DB_TYPE=&amp;VAR:UNITS=M&amp;window=popup&amp;w","idth=535&amp;height=425&amp;START_MAXIMIZED=FALSE&amp;Y=120"}</definedName>
    <definedName name="_1626__FDSAUDITLINK__" hidden="1">{"fdsup://directions/FAT Viewer?action=UPDATE&amp;creator=factSet&amp;DYN_ARGS=true&amp;DOC_NAME=FAT:RGQ_ENTRPR_VAL_EV_SOURCE_WINDOW.FAT&amp;VAR:ID1=CETV&amp;VAR:SDATE=20070827&amp;VAR:FDATE=20070629&amp;VAR:FREQ=DAILY&amp;VAR:RELITEM=&amp;VAR:CURRENCY=&amp;VAR:DB_TYPE=&amp;VAR:UNITS=M&amp;window=popup&amp;w","idth=535&amp;height=425&amp;START_MAXIMIZED=FALSE&amp;Y=120"}</definedName>
    <definedName name="_1627__FDSAUDITLINK__" hidden="1">{"fdsup://directions/FAT Viewer?action=UPDATE&amp;creator=factSet&amp;DYN_ARGS=true&amp;DOC_NAME=FAT:RGQ_ENTRPR_VAL_EV_SOURCE_WINDOW.FAT&amp;VAR:ID1=CETV&amp;VAR:SDATE=20070905&amp;VAR:FDATE=20070629&amp;VAR:FREQ=DAILY&amp;VAR:RELITEM=&amp;VAR:CURRENCY=&amp;VAR:DB_TYPE=&amp;VAR:UNITS=M&amp;window=popup&amp;w","idth=535&amp;height=425&amp;START_MAXIMIZED=FALSE&amp;Y=120"}</definedName>
    <definedName name="_1628__FDSAUDITLINK__" hidden="1">{"fdsup://directions/FAT Viewer?action=UPDATE&amp;creator=factSet&amp;DYN_ARGS=true&amp;DOC_NAME=FAT:RGQ_ENTRPR_VAL_EV_SOURCE_WINDOW.FAT&amp;VAR:ID1=CETV&amp;VAR:SDATE=20070914&amp;VAR:FDATE=20070629&amp;VAR:FREQ=DAILY&amp;VAR:RELITEM=&amp;VAR:CURRENCY=&amp;VAR:DB_TYPE=&amp;VAR:UNITS=M&amp;window=popup&amp;w","idth=535&amp;height=425&amp;START_MAXIMIZED=FALSE&amp;Y=120"}</definedName>
    <definedName name="_1629__FDSAUDITLINK__" hidden="1">{"fdsup://directions/FAT Viewer?action=UPDATE&amp;creator=factSet&amp;DYN_ARGS=true&amp;DOC_NAME=FAT:RGQ_ENTRPR_VAL_EV_SOURCE_WINDOW.FAT&amp;VAR:ID1=CETV&amp;VAR:SDATE=20070925&amp;VAR:FDATE=20070629&amp;VAR:FREQ=DAILY&amp;VAR:RELITEM=&amp;VAR:CURRENCY=&amp;VAR:DB_TYPE=&amp;VAR:UNITS=M&amp;window=popup&amp;w","idth=535&amp;height=425&amp;START_MAXIMIZED=FALSE&amp;Y=120"}</definedName>
    <definedName name="_163__FDSAUDITLINK__" hidden="1">{"fdsup://directions/FAT Viewer?action=UPDATE&amp;creator=factset&amp;DYN_ARGS=TRUE&amp;DOC_NAME=FAT:FQL_AUDITING_CLIENT_TEMPLATE.FAT&amp;display_string=Audit&amp;VAR:KEY=MJWLUNYHQN&amp;VAR:QUERY=UkdGX0VOVFJQUl9WQUxfREFJTFkoMzg1NTQp&amp;WINDOW=FIRST_POPUP&amp;HEIGHT=450&amp;WIDTH=450&amp;START_MA","XIMIZED=FALSE&amp;VAR:CALENDAR=US&amp;VAR:SYMBOL=B29LCJ&amp;VAR:INDEX=0"}</definedName>
    <definedName name="_1630__FDSAUDITLINK__" hidden="1">{"fdsup://directions/FAT Viewer?action=UPDATE&amp;creator=factSet&amp;DYN_ARGS=true&amp;DOC_NAME=FAT:RGQ_ENTRPR_VAL_EV_SOURCE_WINDOW.FAT&amp;VAR:ID1=CETV&amp;VAR:SDATE=20071004&amp;VAR:FDATE=20070928&amp;VAR:FREQ=DAILY&amp;VAR:RELITEM=&amp;VAR:CURRENCY=&amp;VAR:DB_TYPE=&amp;VAR:UNITS=M&amp;window=popup&amp;w","idth=535&amp;height=425&amp;START_MAXIMIZED=FALSE&amp;Y=120"}</definedName>
    <definedName name="_1631__FDSAUDITLINK__" hidden="1">{"fdsup://directions/FAT Viewer?action=UPDATE&amp;creator=factSet&amp;DYN_ARGS=true&amp;DOC_NAME=FAT:RGQ_ENTRPR_VAL_EV_SOURCE_WINDOW.FAT&amp;VAR:ID1=CETV&amp;VAR:SDATE=20071015&amp;VAR:FDATE=20070928&amp;VAR:FREQ=DAILY&amp;VAR:RELITEM=&amp;VAR:CURRENCY=&amp;VAR:DB_TYPE=&amp;VAR:UNITS=M&amp;window=popup&amp;w","idth=535&amp;height=425&amp;START_MAXIMIZED=FALSE&amp;Y=120"}</definedName>
    <definedName name="_1632__FDSAUDITLINK__" hidden="1">{"fdsup://directions/FAT Viewer?action=UPDATE&amp;creator=factSet&amp;DYN_ARGS=true&amp;DOC_NAME=FAT:RGQ_ENTRPR_VAL_EV_SOURCE_WINDOW.FAT&amp;VAR:ID1=CETV&amp;VAR:SDATE=20071024&amp;VAR:FDATE=20070928&amp;VAR:FREQ=DAILY&amp;VAR:RELITEM=&amp;VAR:CURRENCY=&amp;VAR:DB_TYPE=&amp;VAR:UNITS=M&amp;window=popup&amp;w","idth=535&amp;height=425&amp;START_MAXIMIZED=FALSE&amp;Y=120"}</definedName>
    <definedName name="_1633__FDSAUDITLINK__" hidden="1">{"fdsup://directions/FAT Viewer?action=UPDATE&amp;creator=factSet&amp;DYN_ARGS=true&amp;DOC_NAME=FAT:RGQ_ENTRPR_VAL_EV_SOURCE_WINDOW.FAT&amp;VAR:ID1=CETV&amp;VAR:SDATE=20071102&amp;VAR:FDATE=20070928&amp;VAR:FREQ=DAILY&amp;VAR:RELITEM=&amp;VAR:CURRENCY=&amp;VAR:DB_TYPE=&amp;VAR:UNITS=M&amp;window=popup&amp;w","idth=535&amp;height=425&amp;START_MAXIMIZED=FALSE&amp;Y=120"}</definedName>
    <definedName name="_1634__FDSAUDITLINK__" hidden="1">{"fdsup://directions/FAT Viewer?action=UPDATE&amp;creator=factSet&amp;DYN_ARGS=true&amp;DOC_NAME=FAT:RGQ_ENTRPR_VAL_EV_SOURCE_WINDOW.FAT&amp;VAR:ID1=CETV&amp;VAR:SDATE=20071113&amp;VAR:FDATE=20070928&amp;VAR:FREQ=DAILY&amp;VAR:RELITEM=&amp;VAR:CURRENCY=&amp;VAR:DB_TYPE=&amp;VAR:UNITS=M&amp;window=popup&amp;w","idth=535&amp;height=425&amp;START_MAXIMIZED=FALSE&amp;Y=120"}</definedName>
    <definedName name="_1635__FDSAUDITLINK__" hidden="1">{"fdsup://directions/FAT Viewer?action=UPDATE&amp;creator=factSet&amp;DYN_ARGS=true&amp;DOC_NAME=FAT:RGQ_ENTRPR_VAL_EV_SOURCE_WINDOW.FAT&amp;VAR:ID1=CETV&amp;VAR:SDATE=20071121&amp;VAR:FDATE=20070928&amp;VAR:FREQ=DAILY&amp;VAR:RELITEM=&amp;VAR:CURRENCY=&amp;VAR:DB_TYPE=&amp;VAR:UNITS=M&amp;window=popup&amp;w","idth=535&amp;height=425&amp;START_MAXIMIZED=FALSE&amp;Y=120"}</definedName>
    <definedName name="_1636__FDSAUDITLINK__" hidden="1">{"fdsup://directions/FAT Viewer?action=UPDATE&amp;creator=factSet&amp;DYN_ARGS=true&amp;DOC_NAME=FAT:RGQ_ENTRPR_VAL_EV_SOURCE_WINDOW.FAT&amp;VAR:ID1=CETV&amp;VAR:SDATE=20071203&amp;VAR:FDATE=20070928&amp;VAR:FREQ=DAILY&amp;VAR:RELITEM=&amp;VAR:CURRENCY=&amp;VAR:DB_TYPE=&amp;VAR:UNITS=M&amp;window=popup&amp;w","idth=535&amp;height=425&amp;START_MAXIMIZED=FALSE&amp;Y=120"}</definedName>
    <definedName name="_1637__FDSAUDITLINK__" hidden="1">{"fdsup://directions/FAT Viewer?action=UPDATE&amp;creator=factSet&amp;DYN_ARGS=true&amp;DOC_NAME=FAT:RGQ_ENTRPR_VAL_EV_SOURCE_WINDOW.FAT&amp;VAR:ID1=CETV&amp;VAR:SDATE=20071212&amp;VAR:FDATE=20070928&amp;VAR:FREQ=DAILY&amp;VAR:RELITEM=&amp;VAR:CURRENCY=&amp;VAR:DB_TYPE=&amp;VAR:UNITS=M&amp;window=popup&amp;w","idth=535&amp;height=425&amp;START_MAXIMIZED=FALSE&amp;Y=120"}</definedName>
    <definedName name="_1638__FDSAUDITLINK__" hidden="1">{"fdsup://directions/FAT Viewer?action=UPDATE&amp;creator=factSet&amp;DYN_ARGS=true&amp;DOC_NAME=FAT:RGQ_ENTRPR_VAL_EV_SOURCE_WINDOW.FAT&amp;VAR:ID1=CETV&amp;VAR:SDATE=20071221&amp;VAR:FDATE=20070928&amp;VAR:FREQ=DAILY&amp;VAR:RELITEM=&amp;VAR:CURRENCY=&amp;VAR:DB_TYPE=&amp;VAR:UNITS=M&amp;window=popup&amp;w","idth=535&amp;height=425&amp;START_MAXIMIZED=FALSE&amp;Y=120"}</definedName>
    <definedName name="_1639__FDSAUDITLINK__" hidden="1">{"fdsup://directions/FAT Viewer?action=UPDATE&amp;creator=factSet&amp;DYN_ARGS=true&amp;DOC_NAME=FAT:RGQ_ENTRPR_VAL_EV_SOURCE_WINDOW.FAT&amp;VAR:ID1=CETV&amp;VAR:SDATE=20071231&amp;VAR:FDATE=20071231&amp;VAR:FREQ=DAILY&amp;VAR:RELITEM=&amp;VAR:CURRENCY=&amp;VAR:DB_TYPE=&amp;VAR:UNITS=M&amp;window=popup&amp;w","idth=535&amp;height=425&amp;START_MAXIMIZED=FALSE&amp;Y=120"}</definedName>
    <definedName name="_164__FDSAUDITLINK__" hidden="1">{"fdsup://directions/FAT Viewer?action=UPDATE&amp;creator=factset&amp;DYN_ARGS=TRUE&amp;DOC_NAME=FAT:FQL_AUDITING_CLIENT_TEMPLATE.FAT&amp;display_string=Audit&amp;VAR:KEY=GFERUZUHOH&amp;VAR:QUERY=UkdGX0VOVFJQUl9WQUxfREFJTFkoMzg1NTkp&amp;WINDOW=FIRST_POPUP&amp;HEIGHT=450&amp;WIDTH=450&amp;START_MA","XIMIZED=FALSE&amp;VAR:CALENDAR=US&amp;VAR:SYMBOL=B29LCJ&amp;VAR:INDEX=0"}</definedName>
    <definedName name="_1640__FDSAUDITLINK__" hidden="1">{"fdsup://directions/FAT Viewer?action=UPDATE&amp;creator=factSet&amp;DYN_ARGS=true&amp;DOC_NAME=FAT:RGQ_ENTRPR_VAL_EV_SOURCE_WINDOW.FAT&amp;VAR:ID1=CETV&amp;VAR:SDATE=20080110&amp;VAR:FDATE=20071231&amp;VAR:FREQ=DAILY&amp;VAR:RELITEM=&amp;VAR:CURRENCY=&amp;VAR:DB_TYPE=&amp;VAR:UNITS=M&amp;window=popup&amp;w","idth=535&amp;height=425&amp;START_MAXIMIZED=FALSE&amp;Y=120"}</definedName>
    <definedName name="_1641__FDSAUDITLINK__" hidden="1">{"fdsup://directions/FAT Viewer?action=UPDATE&amp;creator=factSet&amp;DYN_ARGS=true&amp;DOC_NAME=FAT:RGQ_ENTRPR_VAL_EV_SOURCE_WINDOW.FAT&amp;VAR:ID1=CETV&amp;VAR:SDATE=20080118&amp;VAR:FDATE=20071231&amp;VAR:FREQ=DAILY&amp;VAR:RELITEM=&amp;VAR:CURRENCY=&amp;VAR:DB_TYPE=&amp;VAR:UNITS=M&amp;window=popup&amp;w","idth=535&amp;height=425&amp;START_MAXIMIZED=FALSE&amp;Y=120"}</definedName>
    <definedName name="_1642__FDSAUDITLINK__" hidden="1">{"fdsup://directions/FAT Viewer?action=UPDATE&amp;creator=factSet&amp;DYN_ARGS=true&amp;DOC_NAME=FAT:RGQ_ENTRPR_VAL_EV_SOURCE_WINDOW.FAT&amp;VAR:ID1=CETV&amp;VAR:SDATE=20080130&amp;VAR:FDATE=20071231&amp;VAR:FREQ=DAILY&amp;VAR:RELITEM=&amp;VAR:CURRENCY=&amp;VAR:DB_TYPE=&amp;VAR:UNITS=M&amp;window=popup&amp;w","idth=535&amp;height=425&amp;START_MAXIMIZED=FALSE&amp;Y=120"}</definedName>
    <definedName name="_1643__FDSAUDITLINK__" hidden="1">{"fdsup://directions/FAT Viewer?action=UPDATE&amp;creator=factSet&amp;DYN_ARGS=true&amp;DOC_NAME=FAT:RGQ_ENTRPR_VAL_EV_SOURCE_WINDOW.FAT&amp;VAR:ID1=CETV&amp;VAR:SDATE=20080208&amp;VAR:FDATE=20071231&amp;VAR:FREQ=DAILY&amp;VAR:RELITEM=&amp;VAR:CURRENCY=&amp;VAR:DB_TYPE=&amp;VAR:UNITS=M&amp;window=popup&amp;w","idth=535&amp;height=425&amp;START_MAXIMIZED=FALSE&amp;Y=120"}</definedName>
    <definedName name="_1644__FDSAUDITLINK__" hidden="1">{"fdsup://directions/FAT Viewer?action=UPDATE&amp;creator=factSet&amp;DYN_ARGS=true&amp;DOC_NAME=FAT:RGQ_ENTRPR_VAL_EV_SOURCE_WINDOW.FAT&amp;VAR:ID1=CETV&amp;VAR:SDATE=20080219&amp;VAR:FDATE=20071231&amp;VAR:FREQ=DAILY&amp;VAR:RELITEM=&amp;VAR:CURRENCY=&amp;VAR:DB_TYPE=&amp;VAR:UNITS=M&amp;window=popup&amp;w","idth=535&amp;height=425&amp;START_MAXIMIZED=FALSE&amp;Y=120"}</definedName>
    <definedName name="_1645__FDSAUDITLINK__" hidden="1">{"fdsup://directions/FAT Viewer?action=UPDATE&amp;creator=factSet&amp;DYN_ARGS=true&amp;DOC_NAME=FAT:RGQ_ENTRPR_VAL_EV_SOURCE_WINDOW.FAT&amp;VAR:ID1=CETV&amp;VAR:SDATE=20080228&amp;VAR:FDATE=20071231&amp;VAR:FREQ=DAILY&amp;VAR:RELITEM=&amp;VAR:CURRENCY=&amp;VAR:DB_TYPE=&amp;VAR:UNITS=M&amp;window=popup&amp;w","idth=535&amp;height=425&amp;START_MAXIMIZED=FALSE&amp;Y=120"}</definedName>
    <definedName name="_1646__FDSAUDITLINK__" hidden="1">{"fdsup://directions/FAT Viewer?action=UPDATE&amp;creator=factSet&amp;DYN_ARGS=true&amp;DOC_NAME=FAT:RGQ_ENTRPR_VAL_EV_SOURCE_WINDOW.FAT&amp;VAR:ID1=B01G2K&amp;VAR:SDATE=20051121&amp;VAR:FDATE=20050930&amp;VAR:FREQ=DAILY&amp;VAR:RELITEM=&amp;VAR:CURRENCY=&amp;VAR:DB_TYPE=&amp;VAR:UNITS=M&amp;window=popup","&amp;width=535&amp;height=425&amp;START_MAXIMIZED=FALSE&amp;Y=120"}</definedName>
    <definedName name="_1647__FDSAUDITLINK__" hidden="1">{"fdsup://directions/FAT Viewer?action=UPDATE&amp;creator=factSet&amp;DYN_ARGS=true&amp;DOC_NAME=FAT:RGA_ENTRPR_VAL_EV_SOURCE_WINDOW.FAT&amp;VAR:ID1=DYHOL-TR&amp;VAR:SDATE=20040618&amp;VAR:FDATE=20031231&amp;VAR:FREQ=DAILY&amp;VAR:RELITEM=&amp;VAR:CURRENCY=&amp;VAR:DB_TYPE=&amp;VAR:UNITS=M&amp;window=pop","up&amp;width=535&amp;height=425&amp;START_MAXIMIZED=FALSE&amp;Y=120"}</definedName>
    <definedName name="_1648__FDSAUDITLINK__" hidden="1">{"fdsup://directions/FAT Viewer?action=UPDATE&amp;creator=factSet&amp;DYN_ARGS=true&amp;DOC_NAME=FAT:RGQ_ENTRPR_VAL_EV_SOURCE_WINDOW.FAT&amp;VAR:ID1=457913&amp;VAR:SDATE=20050715&amp;VAR:FDATE=20050630&amp;VAR:FREQ=DAILY&amp;VAR:RELITEM=&amp;VAR:CURRENCY=&amp;VAR:DB_TYPE=&amp;VAR:UNITS=M&amp;window=popup","&amp;width=535&amp;height=425&amp;START_MAXIMIZED=FALSE&amp;Y=120"}</definedName>
    <definedName name="_1649__FDSAUDITLINK__" hidden="1">{"fdsup://directions/FAT Viewer?action=UPDATE&amp;creator=factSet&amp;DYN_ARGS=true&amp;DOC_NAME=FAT:RGQ_ENTRPR_VAL_EV_SOURCE_WINDOW.FAT&amp;VAR:ID1=507794&amp;VAR:SDATE=20060724&amp;VAR:FDATE=20060630&amp;VAR:FREQ=DAILY&amp;VAR:RELITEM=&amp;VAR:CURRENCY=&amp;VAR:DB_TYPE=&amp;VAR:UNITS=M&amp;window=popup","&amp;width=535&amp;height=425&amp;START_MAXIMIZED=FALSE&amp;Y=120"}</definedName>
    <definedName name="_165__FDSAUDITLINK__" hidden="1">{"fdsup://directions/FAT Viewer?action=UPDATE&amp;creator=factset&amp;DYN_ARGS=TRUE&amp;DOC_NAME=FAT:FQL_AUDITING_CLIENT_TEMPLATE.FAT&amp;display_string=Audit&amp;VAR:KEY=ANYZMPATIV&amp;VAR:QUERY=UkdGX0VOVFJQUl9WQUxfREFJTFkoMzg1NjIp&amp;WINDOW=FIRST_POPUP&amp;HEIGHT=450&amp;WIDTH=450&amp;START_MA","XIMIZED=FALSE&amp;VAR:CALENDAR=US&amp;VAR:SYMBOL=B29LCJ&amp;VAR:INDEX=0"}</definedName>
    <definedName name="_1650__FDSAUDITLINK__" hidden="1">{"fdsup://directions/FAT Viewer?action=UPDATE&amp;creator=factSet&amp;DYN_ARGS=true&amp;DOC_NAME=FAT:RGA_ENTRPR_VAL_EV_SOURCE_WINDOW.FAT&amp;VAR:ID1=RTL-BE&amp;VAR:SDATE=20060328&amp;VAR:FDATE=20051230&amp;VAR:FREQ=DAILY&amp;VAR:RELITEM=&amp;VAR:CURRENCY=&amp;VAR:DB_TYPE=&amp;VAR:UNITS=M&amp;window=popup","&amp;width=535&amp;height=425&amp;START_MAXIMIZED=FALSE&amp;Y=120"}</definedName>
    <definedName name="_1651__FDSAUDITLINK__" hidden="1">{"fdsup://directions/FAT Viewer?action=UPDATE&amp;creator=factSet&amp;DYN_ARGS=true&amp;DOC_NAME=FAT:RGQ_ENTRPR_VAL_EV_SOURCE_WINDOW.FAT&amp;VAR:ID1=B07VZ9&amp;VAR:SDATE=20070116&amp;VAR:FDATE=20061229&amp;VAR:FREQ=DAILY&amp;VAR:RELITEM=&amp;VAR:CURRENCY=&amp;VAR:DB_TYPE=&amp;VAR:UNITS=M&amp;window=popup","&amp;width=535&amp;height=425&amp;START_MAXIMIZED=FALSE&amp;Y=120"}</definedName>
    <definedName name="_1652__FDSAUDITLINK__" hidden="1">{"fdsup://directions/FAT Viewer?action=UPDATE&amp;creator=factSet&amp;DYN_ARGS=true&amp;DOC_NAME=FAT:RGQ_ENTRPR_VAL_EV_SOURCE_WINDOW.FAT&amp;VAR:ID1=B04M10&amp;VAR:SDATE=20061108&amp;VAR:FDATE=20060929&amp;VAR:FREQ=DAILY&amp;VAR:RELITEM=&amp;VAR:CURRENCY=&amp;VAR:DB_TYPE=&amp;VAR:UNITS=M&amp;window=popup","&amp;width=535&amp;height=425&amp;START_MAXIMIZED=FALSE&amp;Y=120"}</definedName>
    <definedName name="_1653__FDSAUDITLINK__" hidden="1">{"fdsup://directions/FAT Viewer?action=UPDATE&amp;creator=factSet&amp;DYN_ARGS=true&amp;DOC_NAME=FAT:RGA_ENTRPR_VAL_EV_SOURCE_WINDOW.FAT&amp;VAR:ID1=RTL-BE&amp;VAR:SDATE=20070621&amp;VAR:FDATE=20061229&amp;VAR:FREQ=DAILY&amp;VAR:RELITEM=&amp;VAR:CURRENCY=&amp;VAR:DB_TYPE=&amp;VAR:UNITS=M&amp;window=popup","&amp;width=535&amp;height=425&amp;START_MAXIMIZED=FALSE&amp;Y=120"}</definedName>
    <definedName name="_1654__FDSAUDITLINK__" hidden="1">{"fdsup://directions/FAT Viewer?action=UPDATE&amp;creator=factSet&amp;DYN_ARGS=true&amp;DOC_NAME=FAT:RGQ_ENTRPR_VAL_EV_SOURCE_WINDOW.FAT&amp;VAR:ID1=B07VZ9&amp;VAR:SDATE=20070927&amp;VAR:FDATE=20070629&amp;VAR:FREQ=DAILY&amp;VAR:RELITEM=&amp;VAR:CURRENCY=&amp;VAR:DB_TYPE=&amp;VAR:UNITS=M&amp;window=popup","&amp;width=535&amp;height=425&amp;START_MAXIMIZED=FALSE&amp;Y=120"}</definedName>
    <definedName name="_1655__FDSAUDITLINK__" hidden="1">{"fdsup://directions/FAT Viewer?action=UPDATE&amp;creator=factSet&amp;DYN_ARGS=true&amp;DOC_NAME=FAT:RGQ_ENTRPR_VAL_EV_SOURCE_WINDOW.FAT&amp;VAR:ID1=CETV&amp;VAR:SDATE=20080605&amp;VAR:FDATE=20080331&amp;VAR:FREQ=DAILY&amp;VAR:RELITEM=&amp;VAR:CURRENCY=&amp;VAR:DB_TYPE=&amp;VAR:UNITS=M&amp;window=popup&amp;w","idth=535&amp;height=425&amp;START_MAXIMIZED=FALSE&amp;Y=120"}</definedName>
    <definedName name="_1656__FDSAUDITLINK__" hidden="1">{"fdsup://directions/FAT Viewer?action=UPDATE&amp;creator=factSet&amp;DYN_ARGS=true&amp;DOC_NAME=FAT:RGA_ENTRPR_VAL_EV_SOURCE_WINDOW.FAT&amp;VAR:ID1=043254&amp;VAR:SDATE=20051121&amp;VAR:FDATE=20041231&amp;VAR:FREQ=DAILY&amp;VAR:RELITEM=&amp;VAR:CURRENCY=&amp;VAR:DB_TYPE=&amp;VAR:UNITS=M&amp;window=popup","&amp;width=535&amp;height=425&amp;START_MAXIMIZED=FALSE&amp;Y=120"}</definedName>
    <definedName name="_1657__FDSAUDITLINK__" hidden="1">{"fdsup://directions/FAT Viewer?action=UPDATE&amp;creator=factSet&amp;DYN_ARGS=true&amp;DOC_NAME=FAT:RGA_ENTRPR_VAL_EV_SOURCE_WINDOW.FAT&amp;VAR:ID1=091139&amp;VAR:SDATE=20040618&amp;VAR:FDATE=20031231&amp;VAR:FREQ=DAILY&amp;VAR:RELITEM=&amp;VAR:CURRENCY=&amp;VAR:DB_TYPE=&amp;VAR:UNITS=M&amp;window=popup","&amp;width=535&amp;height=425&amp;START_MAXIMIZED=FALSE&amp;Y=120"}</definedName>
    <definedName name="_1658__FDSAUDITLINK__" hidden="1">{"fdsup://directions/FAT Viewer?action=UPDATE&amp;creator=factSet&amp;DYN_ARGS=true&amp;DOC_NAME=FAT:RGQ_ENTRPR_VAL_EV_SOURCE_WINDOW.FAT&amp;VAR:ID1=B151P4&amp;VAR:SDATE=20050715&amp;VAR:FDATE=20050630&amp;VAR:FREQ=DAILY&amp;VAR:RELITEM=&amp;VAR:CURRENCY=&amp;VAR:DB_TYPE=&amp;VAR:UNITS=M&amp;window=popup","&amp;width=535&amp;height=425&amp;START_MAXIMIZED=FALSE&amp;Y=120"}</definedName>
    <definedName name="_1659__FDSAUDITLINK__" hidden="1">{"fdsup://directions/FAT Viewer?action=UPDATE&amp;creator=factSet&amp;DYN_ARGS=true&amp;DOC_NAME=FAT:RGA_ENTRPR_VAL_EV_SOURCE_WINDOW.FAT&amp;VAR:ID1=599390&amp;VAR:SDATE=20060724&amp;VAR:FDATE=20051230&amp;VAR:FREQ=DAILY&amp;VAR:RELITEM=&amp;VAR:CURRENCY=&amp;VAR:DB_TYPE=&amp;VAR:UNITS=M&amp;window=popup","&amp;width=535&amp;height=425&amp;START_MAXIMIZED=FALSE&amp;Y=120"}</definedName>
    <definedName name="_166__FDSAUDITLINK__" hidden="1">{"fdsup://directions/FAT Viewer?action=UPDATE&amp;creator=factset&amp;DYN_ARGS=TRUE&amp;DOC_NAME=FAT:FQL_AUDITING_CLIENT_TEMPLATE.FAT&amp;display_string=Audit&amp;VAR:KEY=KTGTOZOZCR&amp;VAR:QUERY=UkdGX0VOVFJQUl9WQUxfREFJTFkoMzg1Njcp&amp;WINDOW=FIRST_POPUP&amp;HEIGHT=450&amp;WIDTH=450&amp;START_MA","XIMIZED=FALSE&amp;VAR:CALENDAR=US&amp;VAR:SYMBOL=B29LCJ&amp;VAR:INDEX=0"}</definedName>
    <definedName name="_1660__FDSAUDITLINK__" hidden="1">{"fdsup://directions/FAT Viewer?action=UPDATE&amp;creator=factSet&amp;DYN_ARGS=true&amp;DOC_NAME=FAT:RGQ_ENTRPR_VAL_EV_SOURCE_WINDOW.FAT&amp;VAR:ID1=457913&amp;VAR:SDATE=20060328&amp;VAR:FDATE=20051230&amp;VAR:FREQ=DAILY&amp;VAR:RELITEM=&amp;VAR:CURRENCY=&amp;VAR:DB_TYPE=&amp;VAR:UNITS=M&amp;window=popup","&amp;width=535&amp;height=425&amp;START_MAXIMIZED=FALSE&amp;Y=120"}</definedName>
    <definedName name="_1661__FDSAUDITLINK__" hidden="1">{"fdsup://directions/FAT Viewer?action=UPDATE&amp;creator=factSet&amp;DYN_ARGS=true&amp;DOC_NAME=FAT:RGQ_ENTRPR_VAL_EV_SOURCE_WINDOW.FAT&amp;VAR:ID1=B04M10&amp;VAR:SDATE=20070116&amp;VAR:FDATE=20061229&amp;VAR:FREQ=DAILY&amp;VAR:RELITEM=&amp;VAR:CURRENCY=&amp;VAR:DB_TYPE=&amp;VAR:UNITS=M&amp;window=popup","&amp;width=535&amp;height=425&amp;START_MAXIMIZED=FALSE&amp;Y=120"}</definedName>
    <definedName name="_1662__FDSAUDITLINK__" hidden="1">{"fdsup://directions/FAT Viewer?action=UPDATE&amp;creator=factSet&amp;DYN_ARGS=true&amp;DOC_NAME=FAT:RGA_ENTRPR_VAL_EV_SOURCE_WINDOW.FAT&amp;VAR:ID1=DYHOL-TR&amp;VAR:SDATE=20061117&amp;VAR:FDATE=20051230&amp;VAR:FREQ=DAILY&amp;VAR:RELITEM=&amp;VAR:CURRENCY=&amp;VAR:DB_TYPE=&amp;VAR:UNITS=M&amp;window=pop","up&amp;width=535&amp;height=425&amp;START_MAXIMIZED=FALSE&amp;Y=120"}</definedName>
    <definedName name="_1663__FDSAUDITLINK__" hidden="1">{"fdsup://directions/FAT Viewer?action=UPDATE&amp;creator=factSet&amp;DYN_ARGS=true&amp;DOC_NAME=FAT:RGQ_ENTRPR_VAL_EV_SOURCE_WINDOW.FAT&amp;VAR:ID1=457913&amp;VAR:SDATE=20070621&amp;VAR:FDATE=20070330&amp;VAR:FREQ=DAILY&amp;VAR:RELITEM=&amp;VAR:CURRENCY=&amp;VAR:DB_TYPE=&amp;VAR:UNITS=M&amp;window=popup","&amp;width=535&amp;height=425&amp;START_MAXIMIZED=FALSE&amp;Y=120"}</definedName>
    <definedName name="_1664__FDSAUDITLINK__" hidden="1">{"fdsup://directions/FAT Viewer?action=UPDATE&amp;creator=factSet&amp;DYN_ARGS=true&amp;DOC_NAME=FAT:RGQ_ENTRPR_VAL_EV_SOURCE_WINDOW.FAT&amp;VAR:ID1=B04M10&amp;VAR:SDATE=20070927&amp;VAR:FDATE=20070629&amp;VAR:FREQ=DAILY&amp;VAR:RELITEM=&amp;VAR:CURRENCY=&amp;VAR:DB_TYPE=&amp;VAR:UNITS=M&amp;window=popup","&amp;width=535&amp;height=425&amp;START_MAXIMIZED=FALSE&amp;Y=120"}</definedName>
    <definedName name="_1665__FDSAUDITLINK__" hidden="1">{"fdsup://directions/FAT Viewer?action=UPDATE&amp;creator=factSet&amp;DYN_ARGS=true&amp;DOC_NAME=FAT:RGQ_ENTRPR_VAL_EV_SOURCE_WINDOW.FAT&amp;VAR:ID1=CETV&amp;VAR:SDATE=20080911&amp;VAR:FDATE=20080630&amp;VAR:FREQ=DAILY&amp;VAR:RELITEM=&amp;VAR:CURRENCY=&amp;VAR:DB_TYPE=&amp;VAR:UNITS=M&amp;window=popup&amp;w","idth=535&amp;height=425&amp;START_MAXIMIZED=FALSE&amp;Y=120"}</definedName>
    <definedName name="_1666__FDSAUDITLINK__" hidden="1">{"fdsup://directions/FAT Viewer?action=UPDATE&amp;creator=factSet&amp;DYN_ARGS=true&amp;DOC_NAME=FAT:RGA_ENTRPR_VAL_EV_SOURCE_WINDOW.FAT&amp;VAR:ID1=RTL-BE&amp;VAR:SDATE=20051121&amp;VAR:FDATE=20041231&amp;VAR:FREQ=DAILY&amp;VAR:RELITEM=&amp;VAR:CURRENCY=&amp;VAR:DB_TYPE=&amp;VAR:UNITS=M&amp;window=popup","&amp;width=535&amp;height=425&amp;START_MAXIMIZED=FALSE&amp;Y=120"}</definedName>
    <definedName name="_1667__FDSAUDITLINK__" hidden="1">{"fdsup://directions/FAT Viewer?action=UPDATE&amp;creator=factSet&amp;DYN_ARGS=true&amp;DOC_NAME=FAT:RGQ_ENTRPR_VAL_EV_SOURCE_WINDOW.FAT&amp;VAR:ID1=599711&amp;VAR:SDATE=20040618&amp;VAR:FDATE=20040331&amp;VAR:FREQ=DAILY&amp;VAR:RELITEM=&amp;VAR:CURRENCY=&amp;VAR:DB_TYPE=&amp;VAR:UNITS=M&amp;window=popup","&amp;width=535&amp;height=425&amp;START_MAXIMIZED=FALSE&amp;Y=120"}</definedName>
    <definedName name="_1668__FDSAUDITLINK__" hidden="1">{"fdsup://directions/FAT Viewer?action=UPDATE&amp;creator=factSet&amp;DYN_ARGS=true&amp;DOC_NAME=FAT:RGQ_ENTRPR_VAL_EV_SOURCE_WINDOW.FAT&amp;VAR:ID1=507794&amp;VAR:SDATE=20050715&amp;VAR:FDATE=20050630&amp;VAR:FREQ=DAILY&amp;VAR:RELITEM=&amp;VAR:CURRENCY=&amp;VAR:DB_TYPE=&amp;VAR:UNITS=M&amp;window=popup","&amp;width=535&amp;height=425&amp;START_MAXIMIZED=FALSE&amp;Y=120"}</definedName>
    <definedName name="_1669__FDSAUDITLINK__" hidden="1">{"fdsup://directions/FAT Viewer?action=UPDATE&amp;creator=factSet&amp;DYN_ARGS=true&amp;DOC_NAME=FAT:RGA_ENTRPR_VAL_EV_SOURCE_WINDOW.FAT&amp;VAR:ID1=339864&amp;VAR:SDATE=20060724&amp;VAR:FDATE=20051230&amp;VAR:FREQ=DAILY&amp;VAR:RELITEM=&amp;VAR:CURRENCY=&amp;VAR:DB_TYPE=&amp;VAR:UNITS=M&amp;window=popup","&amp;width=535&amp;height=425&amp;START_MAXIMIZED=FALSE&amp;Y=120"}</definedName>
    <definedName name="_167__FDSAUDITLINK__" hidden="1">{"fdsup://directions/FAT Viewer?action=UPDATE&amp;creator=factset&amp;DYN_ARGS=TRUE&amp;DOC_NAME=FAT:FQL_AUDITING_CLIENT_TEMPLATE.FAT&amp;display_string=Audit&amp;VAR:KEY=UDMTUDOZCZ&amp;VAR:QUERY=UkdGX0VOVFJQUl9WQUxfREFJTFkoMzg1NzIp&amp;WINDOW=FIRST_POPUP&amp;HEIGHT=450&amp;WIDTH=450&amp;START_MA","XIMIZED=FALSE&amp;VAR:CALENDAR=US&amp;VAR:SYMBOL=B29LCJ&amp;VAR:INDEX=0"}</definedName>
    <definedName name="_1670__FDSAUDITLINK__" hidden="1">{"fdsup://directions/FAT Viewer?action=UPDATE&amp;creator=factSet&amp;DYN_ARGS=true&amp;DOC_NAME=FAT:RGQ_ENTRPR_VAL_EV_SOURCE_WINDOW.FAT&amp;VAR:ID1=B151P4&amp;VAR:SDATE=20060328&amp;VAR:FDATE=20051230&amp;VAR:FREQ=DAILY&amp;VAR:RELITEM=&amp;VAR:CURRENCY=&amp;VAR:DB_TYPE=&amp;VAR:UNITS=M&amp;window=popup","&amp;width=535&amp;height=425&amp;START_MAXIMIZED=FALSE&amp;Y=120"}</definedName>
    <definedName name="_1671__FDSAUDITLINK__" hidden="1">{"fdsup://directions/FAT Viewer?action=UPDATE&amp;creator=factSet&amp;DYN_ARGS=true&amp;DOC_NAME=FAT:RGA_ENTRPR_VAL_EV_SOURCE_WINDOW.FAT&amp;VAR:ID1=DYHOL-TR&amp;VAR:SDATE=20070125&amp;VAR:FDATE=20061229&amp;VAR:FREQ=DAILY&amp;VAR:RELITEM=&amp;VAR:CURRENCY=&amp;VAR:DB_TYPE=&amp;VAR:UNITS=M&amp;window=pop","up&amp;width=535&amp;height=425&amp;START_MAXIMIZED=FALSE&amp;Y=120"}</definedName>
    <definedName name="_1672__FDSAUDITLINK__" hidden="1">{"fdsup://directions/FAT Viewer?action=UPDATE&amp;creator=factSet&amp;DYN_ARGS=true&amp;DOC_NAME=FAT:RGA_ENTRPR_VAL_EV_SOURCE_WINDOW.FAT&amp;VAR:ID1=091139&amp;VAR:SDATE=20061117&amp;VAR:FDATE=20051230&amp;VAR:FREQ=DAILY&amp;VAR:RELITEM=&amp;VAR:CURRENCY=&amp;VAR:DB_TYPE=&amp;VAR:UNITS=M&amp;window=popup","&amp;width=535&amp;height=425&amp;START_MAXIMIZED=FALSE&amp;Y=120"}</definedName>
    <definedName name="_1673__FDSAUDITLINK__" hidden="1">{"fdsup://directions/FAT Viewer?action=UPDATE&amp;creator=factSet&amp;DYN_ARGS=true&amp;DOC_NAME=FAT:RGQ_ENTRPR_VAL_EV_SOURCE_WINDOW.FAT&amp;VAR:ID1=B151P4&amp;VAR:SDATE=20070621&amp;VAR:FDATE=20070330&amp;VAR:FREQ=DAILY&amp;VAR:RELITEM=&amp;VAR:CURRENCY=&amp;VAR:DB_TYPE=&amp;VAR:UNITS=M&amp;window=popup","&amp;width=535&amp;height=425&amp;START_MAXIMIZED=FALSE&amp;Y=120"}</definedName>
    <definedName name="_1674__FDSAUDITLINK__" hidden="1">{"fdsup://directions/FAT Viewer?action=UPDATE&amp;creator=factSet&amp;DYN_ARGS=true&amp;DOC_NAME=FAT:RGA_ENTRPR_VAL_EV_SOURCE_WINDOW.FAT&amp;VAR:ID1=DYHOL-TR&amp;VAR:SDATE=20071008&amp;VAR:FDATE=20061229&amp;VAR:FREQ=DAILY&amp;VAR:RELITEM=&amp;VAR:CURRENCY=&amp;VAR:DB_TYPE=&amp;VAR:UNITS=M&amp;window=pop","up&amp;width=535&amp;height=425&amp;START_MAXIMIZED=FALSE&amp;Y=120"}</definedName>
    <definedName name="_1675__FDSAUDITLINK__" hidden="1">{"fdsup://directions/FAT Viewer?action=UPDATE&amp;creator=factSet&amp;DYN_ARGS=true&amp;DOC_NAME=FAT:RGQ_ENTRPR_VAL_EV_SOURCE_WINDOW.FAT&amp;VAR:ID1=CETV&amp;VAR:SDATE=20081218&amp;VAR:FDATE=20080930&amp;VAR:FREQ=DAILY&amp;VAR:RELITEM=&amp;VAR:CURRENCY=&amp;VAR:DB_TYPE=&amp;VAR:UNITS=M&amp;window=popup&amp;w","idth=535&amp;height=425&amp;START_MAXIMIZED=FALSE&amp;Y=120"}</definedName>
    <definedName name="_1676__FDSAUDITLINK__" hidden="1">{"fdsup://directions/FAT Viewer?action=UPDATE&amp;creator=factSet&amp;DYN_ARGS=true&amp;DOC_NAME=FAT:RGQ_ENTRPR_VAL_EV_SOURCE_WINDOW.FAT&amp;VAR:ID1=CETV&amp;VAR:SDATE=20081229&amp;VAR:FDATE=20080930&amp;VAR:FREQ=DAILY&amp;VAR:RELITEM=&amp;VAR:CURRENCY=&amp;VAR:DB_TYPE=&amp;VAR:UNITS=M&amp;window=popup&amp;w","idth=535&amp;height=425&amp;START_MAXIMIZED=FALSE&amp;Y=120"}</definedName>
    <definedName name="_1677__FDSAUDITLINK__" hidden="1">{"fdsup://directions/FAT Viewer?action=UPDATE&amp;creator=factSet&amp;DYN_ARGS=true&amp;DOC_NAME=FAT:RGQ_ENTRPR_VAL_EV_SOURCE_WINDOW.FAT&amp;VAR:ID1=B151P4&amp;VAR:SDATE=20041103&amp;VAR:FDATE=20040930&amp;VAR:FREQ=DAILY&amp;VAR:RELITEM=&amp;VAR:CURRENCY=&amp;VAR:DB_TYPE=&amp;VAR:UNITS=M&amp;window=popup","&amp;width=535&amp;height=425&amp;START_MAXIMIZED=FALSE&amp;Y=120"}</definedName>
    <definedName name="_1678__FDSAUDITLINK__" hidden="1">{"fdsup://directions/FAT Viewer?action=UPDATE&amp;creator=factSet&amp;DYN_ARGS=true&amp;DOC_NAME=FAT:RGQ_ENTRPR_VAL_EV_SOURCE_WINDOW.FAT&amp;VAR:ID1=457913&amp;VAR:SDATE=20051121&amp;VAR:FDATE=20050930&amp;VAR:FREQ=DAILY&amp;VAR:RELITEM=&amp;VAR:CURRENCY=&amp;VAR:DB_TYPE=&amp;VAR:UNITS=M&amp;window=popup","&amp;width=535&amp;height=425&amp;START_MAXIMIZED=FALSE&amp;Y=120"}</definedName>
    <definedName name="_1679__FDSAUDITLINK__" hidden="1">{"fdsup://directions/FAT Viewer?action=UPDATE&amp;creator=factSet&amp;DYN_ARGS=true&amp;DOC_NAME=FAT:RGA_ENTRPR_VAL_EV_SOURCE_WINDOW.FAT&amp;VAR:ID1=043254&amp;VAR:SDATE=20040618&amp;VAR:FDATE=20031231&amp;VAR:FREQ=DAILY&amp;VAR:RELITEM=&amp;VAR:CURRENCY=&amp;VAR:DB_TYPE=&amp;VAR:UNITS=M&amp;window=popup","&amp;width=535&amp;height=425&amp;START_MAXIMIZED=FALSE&amp;Y=120"}</definedName>
    <definedName name="_168__FDSAUDITLINK__" hidden="1">{"fdsup://directions/FAT Viewer?action=UPDATE&amp;creator=factset&amp;DYN_ARGS=TRUE&amp;DOC_NAME=FAT:FQL_AUDITING_CLIENT_TEMPLATE.FAT&amp;display_string=Audit&amp;VAR:KEY=ARQHAXYTGH&amp;VAR:QUERY=UkdGX0VOVFJQUl9WQUxfREFJTFkoMzg1NzUp&amp;WINDOW=FIRST_POPUP&amp;HEIGHT=450&amp;WIDTH=450&amp;START_MA","XIMIZED=FALSE&amp;VAR:CALENDAR=US&amp;VAR:SYMBOL=B29LCJ&amp;VAR:INDEX=0"}</definedName>
    <definedName name="_1680__FDSAUDITLINK__" hidden="1">{"fdsup://directions/FAT Viewer?action=UPDATE&amp;creator=factSet&amp;DYN_ARGS=true&amp;DOC_NAME=FAT:RGA_ENTRPR_VAL_EV_SOURCE_WINDOW.FAT&amp;VAR:ID1=599390&amp;VAR:SDATE=20050715&amp;VAR:FDATE=20041231&amp;VAR:FREQ=DAILY&amp;VAR:RELITEM=&amp;VAR:CURRENCY=&amp;VAR:DB_TYPE=&amp;VAR:UNITS=M&amp;window=popup","&amp;width=535&amp;height=425&amp;START_MAXIMIZED=FALSE&amp;Y=120"}</definedName>
    <definedName name="_1681__FDSAUDITLINK__" hidden="1">{"fdsup://directions/FAT Viewer?action=UPDATE&amp;creator=factSet&amp;DYN_ARGS=true&amp;DOC_NAME=FAT:RGQ_ENTRPR_VAL_EV_SOURCE_WINDOW.FAT&amp;VAR:ID1=CETV&amp;VAR:SDATE=20090213&amp;VAR:FDATE=20080930&amp;VAR:FREQ=DAILY&amp;VAR:RELITEM=&amp;VAR:CURRENCY=&amp;VAR:DB_TYPE=&amp;VAR:UNITS=M&amp;window=popup&amp;w","idth=535&amp;height=425&amp;START_MAXIMIZED=FALSE&amp;Y=120"}</definedName>
    <definedName name="_1682__FDSAUDITLINK__" hidden="1">{"fdsup://directions/FAT Viewer?action=UPDATE&amp;creator=factSet&amp;DYN_ARGS=true&amp;DOC_NAME=FAT:RGA_ENTRPR_VAL_EV_SOURCE_WINDOW.FAT&amp;VAR:ID1=RTL-BE&amp;VAR:SDATE=20040618&amp;VAR:FDATE=20031231&amp;VAR:FREQ=DAILY&amp;VAR:RELITEM=&amp;VAR:CURRENCY=&amp;VAR:DB_TYPE=&amp;VAR:UNITS=M&amp;window=popup","&amp;width=535&amp;height=425&amp;START_MAXIMIZED=FALSE&amp;Y=120"}</definedName>
    <definedName name="_1683__FDSAUDITLINK__" hidden="1">{"fdsup://directions/FAT Viewer?action=UPDATE&amp;creator=factSet&amp;DYN_ARGS=true&amp;DOC_NAME=FAT:RGA_ENTRPR_VAL_EV_SOURCE_WINDOW.FAT&amp;VAR:ID1=DISCA&amp;VAR:SDATE=20080611&amp;VAR:FDATE=20071231&amp;VAR:FREQ=DAILY&amp;VAR:RELITEM=&amp;VAR:CURRENCY=&amp;VAR:DB_TYPE=&amp;VAR:UNITS=M&amp;window=popup&amp;","width=535&amp;height=425&amp;START_MAXIMIZED=FALSE&amp;Y=120"}</definedName>
    <definedName name="_1684__FDSAUDITLINK__" hidden="1">{"fdsup://directions/FAT Viewer?action=UPDATE&amp;creator=factSet&amp;DYN_ARGS=true&amp;DOC_NAME=FAT:RGA_ENTRPR_VAL_EV_SOURCE_WINDOW.FAT&amp;VAR:ID1=DISCA&amp;VAR:SDATE=20080610&amp;VAR:FDATE=20071231&amp;VAR:FREQ=DAILY&amp;VAR:RELITEM=&amp;VAR:CURRENCY=&amp;VAR:DB_TYPE=&amp;VAR:UNITS=M&amp;window=popup&amp;","width=535&amp;height=425&amp;START_MAXIMIZED=FALSE&amp;Y=120"}</definedName>
    <definedName name="_1685__FDSAUDITLINK__" hidden="1">{"fdsup://directions/FAT Viewer?action=UPDATE&amp;creator=factSet&amp;DYN_ARGS=true&amp;DOC_NAME=FAT:RGA_ENTRPR_VAL_EV_SOURCE_WINDOW.FAT&amp;VAR:ID1=DISCA&amp;VAR:SDATE=20080609&amp;VAR:FDATE=20071231&amp;VAR:FREQ=DAILY&amp;VAR:RELITEM=&amp;VAR:CURRENCY=&amp;VAR:DB_TYPE=&amp;VAR:UNITS=M&amp;window=popup&amp;","width=535&amp;height=425&amp;START_MAXIMIZED=FALSE&amp;Y=120"}</definedName>
    <definedName name="_1686__FDSAUDITLINK__" hidden="1">{"fdsup://directions/FAT Viewer?action=UPDATE&amp;creator=factSet&amp;DYN_ARGS=true&amp;DOC_NAME=FAT:RGA_ENTRPR_VAL_EV_SOURCE_WINDOW.FAT&amp;VAR:ID1=DISCA&amp;VAR:SDATE=20080606&amp;VAR:FDATE=20071231&amp;VAR:FREQ=DAILY&amp;VAR:RELITEM=&amp;VAR:CURRENCY=&amp;VAR:DB_TYPE=&amp;VAR:UNITS=M&amp;window=popup&amp;","width=535&amp;height=425&amp;START_MAXIMIZED=FALSE&amp;Y=120"}</definedName>
    <definedName name="_1687__FDSAUDITLINK__" hidden="1">{"fdsup://directions/FAT Viewer?action=UPDATE&amp;creator=factSet&amp;DYN_ARGS=true&amp;DOC_NAME=FAT:RGA_ENTRPR_VAL_EV_SOURCE_WINDOW.FAT&amp;VAR:ID1=DISCA&amp;VAR:SDATE=20080605&amp;VAR:FDATE=20071231&amp;VAR:FREQ=DAILY&amp;VAR:RELITEM=&amp;VAR:CURRENCY=&amp;VAR:DB_TYPE=&amp;VAR:UNITS=M&amp;window=popup&amp;","width=535&amp;height=425&amp;START_MAXIMIZED=FALSE&amp;Y=120"}</definedName>
    <definedName name="_1688__FDSAUDITLINK__" hidden="1">{"fdsup://directions/FAT Viewer?action=UPDATE&amp;creator=factSet&amp;DYN_ARGS=true&amp;DOC_NAME=FAT:RGA_ENTRPR_VAL_EV_SOURCE_WINDOW.FAT&amp;VAR:ID1=DISCA&amp;VAR:SDATE=20080604&amp;VAR:FDATE=20071231&amp;VAR:FREQ=DAILY&amp;VAR:RELITEM=&amp;VAR:CURRENCY=&amp;VAR:DB_TYPE=&amp;VAR:UNITS=M&amp;window=popup&amp;","width=535&amp;height=425&amp;START_MAXIMIZED=FALSE&amp;Y=120"}</definedName>
    <definedName name="_1689__FDSAUDITLINK__" hidden="1">{"fdsup://directions/FAT Viewer?action=UPDATE&amp;creator=factSet&amp;DYN_ARGS=true&amp;DOC_NAME=FAT:RGA_ENTRPR_VAL_EV_SOURCE_WINDOW.FAT&amp;VAR:ID1=DISCA&amp;VAR:SDATE=20080603&amp;VAR:FDATE=20071231&amp;VAR:FREQ=DAILY&amp;VAR:RELITEM=&amp;VAR:CURRENCY=&amp;VAR:DB_TYPE=&amp;VAR:UNITS=M&amp;window=popup&amp;","width=535&amp;height=425&amp;START_MAXIMIZED=FALSE&amp;Y=120"}</definedName>
    <definedName name="_169__FDSAUDITLINK__" hidden="1">{"fdsup://directions/FAT Viewer?action=UPDATE&amp;creator=factset&amp;DYN_ARGS=TRUE&amp;DOC_NAME=FAT:FQL_AUDITING_CLIENT_TEMPLATE.FAT&amp;display_string=Audit&amp;VAR:KEY=CXGDITGVGJ&amp;VAR:QUERY=UkdGX0VOVFJQUl9WQUxfREFJTFkoMzg1ODAp&amp;WINDOW=FIRST_POPUP&amp;HEIGHT=450&amp;WIDTH=450&amp;START_MA","XIMIZED=FALSE&amp;VAR:CALENDAR=US&amp;VAR:SYMBOL=B29LCJ&amp;VAR:INDEX=0"}</definedName>
    <definedName name="_1690__FDSAUDITLINK__" hidden="1">{"fdsup://directions/FAT Viewer?action=UPDATE&amp;creator=factSet&amp;DYN_ARGS=true&amp;DOC_NAME=FAT:RGA_ENTRPR_VAL_EV_SOURCE_WINDOW.FAT&amp;VAR:ID1=DISCA&amp;VAR:SDATE=20080602&amp;VAR:FDATE=20071231&amp;VAR:FREQ=DAILY&amp;VAR:RELITEM=&amp;VAR:CURRENCY=&amp;VAR:DB_TYPE=&amp;VAR:UNITS=M&amp;window=popup&amp;","width=535&amp;height=425&amp;START_MAXIMIZED=FALSE&amp;Y=120"}</definedName>
    <definedName name="_1691__FDSAUDITLINK__" hidden="1">{"fdsup://directions/FAT Viewer?action=UPDATE&amp;creator=factSet&amp;DYN_ARGS=true&amp;DOC_NAME=FAT:RGA_ENTRPR_VAL_EV_SOURCE_WINDOW.FAT&amp;VAR:ID1=DISCA&amp;VAR:SDATE=20080530&amp;VAR:FDATE=20071231&amp;VAR:FREQ=DAILY&amp;VAR:RELITEM=&amp;VAR:CURRENCY=&amp;VAR:DB_TYPE=&amp;VAR:UNITS=M&amp;window=popup&amp;","width=535&amp;height=425&amp;START_MAXIMIZED=FALSE&amp;Y=120"}</definedName>
    <definedName name="_1692__FDSAUDITLINK__" hidden="1">{"fdsup://directions/FAT Viewer?action=UPDATE&amp;creator=factSet&amp;DYN_ARGS=true&amp;DOC_NAME=FAT:RGA_ENTRPR_VAL_EV_SOURCE_WINDOW.FAT&amp;VAR:ID1=DISCA&amp;VAR:SDATE=20080529&amp;VAR:FDATE=20071231&amp;VAR:FREQ=DAILY&amp;VAR:RELITEM=&amp;VAR:CURRENCY=&amp;VAR:DB_TYPE=&amp;VAR:UNITS=M&amp;window=popup&amp;","width=535&amp;height=425&amp;START_MAXIMIZED=FALSE&amp;Y=120"}</definedName>
    <definedName name="_1693__FDSAUDITLINK__" hidden="1">{"fdsup://directions/FAT Viewer?action=UPDATE&amp;creator=factSet&amp;DYN_ARGS=true&amp;DOC_NAME=FAT:RGA_ENTRPR_VAL_EV_SOURCE_WINDOW.FAT&amp;VAR:ID1=DISCA&amp;VAR:SDATE=20080528&amp;VAR:FDATE=20071231&amp;VAR:FREQ=DAILY&amp;VAR:RELITEM=&amp;VAR:CURRENCY=&amp;VAR:DB_TYPE=&amp;VAR:UNITS=M&amp;window=popup&amp;","width=535&amp;height=425&amp;START_MAXIMIZED=FALSE&amp;Y=120"}</definedName>
    <definedName name="_1694__FDSAUDITLINK__" hidden="1">{"fdsup://directions/FAT Viewer?action=UPDATE&amp;creator=factSet&amp;DYN_ARGS=true&amp;DOC_NAME=FAT:RGA_ENTRPR_VAL_EV_SOURCE_WINDOW.FAT&amp;VAR:ID1=DISCA&amp;VAR:SDATE=20080527&amp;VAR:FDATE=20071231&amp;VAR:FREQ=DAILY&amp;VAR:RELITEM=&amp;VAR:CURRENCY=&amp;VAR:DB_TYPE=&amp;VAR:UNITS=M&amp;window=popup&amp;","width=535&amp;height=425&amp;START_MAXIMIZED=FALSE&amp;Y=120"}</definedName>
    <definedName name="_1695__FDSAUDITLINK__" hidden="1">{"fdsup://directions/FAT Viewer?action=UPDATE&amp;creator=factSet&amp;DYN_ARGS=true&amp;DOC_NAME=FAT:RGA_ENTRPR_VAL_EV_SOURCE_WINDOW.FAT&amp;VAR:ID1=DISCA&amp;VAR:SDATE=20080523&amp;VAR:FDATE=20071231&amp;VAR:FREQ=DAILY&amp;VAR:RELITEM=&amp;VAR:CURRENCY=&amp;VAR:DB_TYPE=&amp;VAR:UNITS=M&amp;window=popup&amp;","width=535&amp;height=425&amp;START_MAXIMIZED=FALSE&amp;Y=120"}</definedName>
    <definedName name="_1696__FDSAUDITLINK__" hidden="1">{"fdsup://directions/FAT Viewer?action=UPDATE&amp;creator=factSet&amp;DYN_ARGS=true&amp;DOC_NAME=FAT:RGA_ENTRPR_VAL_EV_SOURCE_WINDOW.FAT&amp;VAR:ID1=DISCA&amp;VAR:SDATE=20080523&amp;VAR:FDATE=20071231&amp;VAR:FREQ=DAILY&amp;VAR:RELITEM=&amp;VAR:CURRENCY=&amp;VAR:DB_TYPE=&amp;VAR:UNITS=M&amp;window=popup&amp;","width=535&amp;height=425&amp;START_MAXIMIZED=FALSE&amp;Y=120"}</definedName>
    <definedName name="_1697__FDSAUDITLINK__" hidden="1">{"fdsup://directions/FAT Viewer?action=UPDATE&amp;creator=factSet&amp;DYN_ARGS=true&amp;DOC_NAME=FAT:RGA_ENTRPR_VAL_EV_SOURCE_WINDOW.FAT&amp;VAR:ID1=DISCA&amp;VAR:SDATE=20080522&amp;VAR:FDATE=20071231&amp;VAR:FREQ=DAILY&amp;VAR:RELITEM=&amp;VAR:CURRENCY=&amp;VAR:DB_TYPE=&amp;VAR:UNITS=M&amp;window=popup&amp;","width=535&amp;height=425&amp;START_MAXIMIZED=FALSE&amp;Y=120"}</definedName>
    <definedName name="_1698__FDSAUDITLINK__" hidden="1">{"fdsup://directions/FAT Viewer?action=UPDATE&amp;creator=factSet&amp;DYN_ARGS=true&amp;DOC_NAME=FAT:RGA_ENTRPR_VAL_EV_SOURCE_WINDOW.FAT&amp;VAR:ID1=DISCA&amp;VAR:SDATE=20080521&amp;VAR:FDATE=20071231&amp;VAR:FREQ=DAILY&amp;VAR:RELITEM=&amp;VAR:CURRENCY=&amp;VAR:DB_TYPE=&amp;VAR:UNITS=M&amp;window=popup&amp;","width=535&amp;height=425&amp;START_MAXIMIZED=FALSE&amp;Y=120"}</definedName>
    <definedName name="_1699__FDSAUDITLINK__" hidden="1">{"fdsup://directions/FAT Viewer?action=UPDATE&amp;creator=factSet&amp;DYN_ARGS=true&amp;DOC_NAME=FAT:RGA_ENTRPR_VAL_EV_SOURCE_WINDOW.FAT&amp;VAR:ID1=DISCA&amp;VAR:SDATE=20080520&amp;VAR:FDATE=20071231&amp;VAR:FREQ=DAILY&amp;VAR:RELITEM=&amp;VAR:CURRENCY=&amp;VAR:DB_TYPE=&amp;VAR:UNITS=M&amp;window=popup&amp;","width=535&amp;height=425&amp;START_MAXIMIZED=FALSE&amp;Y=120"}</definedName>
    <definedName name="_17__123Graph_XREP_CA94" hidden="1">#REF!</definedName>
    <definedName name="_17__FDSAUDITLINK__" hidden="1">{"fdsup://Directions/FactSet Auditing Viewer?action=AUDIT_VALUE&amp;DB=129&amp;ID1=597500&amp;VALUEID=01001&amp;SDATE=201201&amp;PERIODTYPE=QTR_STD&amp;SCFT=3&amp;window=popup_no_bar&amp;width=385&amp;height=120&amp;START_MAXIMIZED=FALSE&amp;creator=factset&amp;display_string=Audit"}</definedName>
    <definedName name="_170__FDSAUDITLINK__" hidden="1">{"fdsup://directions/FAT Viewer?action=UPDATE&amp;creator=factset&amp;DYN_ARGS=TRUE&amp;DOC_NAME=FAT:FQL_AUDITING_CLIENT_TEMPLATE.FAT&amp;display_string=Audit&amp;VAR:KEY=ERULEHSTYT&amp;VAR:QUERY=UkdGX0VOVFJQUl9WQUxfREFJTFkoMzg1ODMp&amp;WINDOW=FIRST_POPUP&amp;HEIGHT=450&amp;WIDTH=450&amp;START_MA","XIMIZED=FALSE&amp;VAR:CALENDAR=US&amp;VAR:SYMBOL=B29LCJ&amp;VAR:INDEX=0"}</definedName>
    <definedName name="_1700__FDSAUDITLINK__" hidden="1">{"fdsup://directions/FAT Viewer?action=UPDATE&amp;creator=factSet&amp;DYN_ARGS=true&amp;DOC_NAME=FAT:RGA_ENTRPR_VAL_EV_SOURCE_WINDOW.FAT&amp;VAR:ID1=DISCA&amp;VAR:SDATE=20080519&amp;VAR:FDATE=20071231&amp;VAR:FREQ=DAILY&amp;VAR:RELITEM=&amp;VAR:CURRENCY=&amp;VAR:DB_TYPE=&amp;VAR:UNITS=M&amp;window=popup&amp;","width=535&amp;height=425&amp;START_MAXIMIZED=FALSE&amp;Y=120"}</definedName>
    <definedName name="_1701__FDSAUDITLINK__" hidden="1">{"fdsup://directions/FAT Viewer?action=UPDATE&amp;creator=factSet&amp;DYN_ARGS=true&amp;DOC_NAME=FAT:RGA_ENTRPR_VAL_EV_SOURCE_WINDOW.FAT&amp;VAR:ID1=DISCA&amp;VAR:SDATE=20080516&amp;VAR:FDATE=20071231&amp;VAR:FREQ=DAILY&amp;VAR:RELITEM=&amp;VAR:CURRENCY=&amp;VAR:DB_TYPE=&amp;VAR:UNITS=M&amp;window=popup&amp;","width=535&amp;height=425&amp;START_MAXIMIZED=FALSE&amp;Y=120"}</definedName>
    <definedName name="_1702__FDSAUDITLINK__" hidden="1">{"fdsup://directions/FAT Viewer?action=UPDATE&amp;creator=factSet&amp;DYN_ARGS=true&amp;DOC_NAME=FAT:RGA_ENTRPR_VAL_EV_SOURCE_WINDOW.FAT&amp;VAR:ID1=DISCA&amp;VAR:SDATE=20080515&amp;VAR:FDATE=20071231&amp;VAR:FREQ=DAILY&amp;VAR:RELITEM=&amp;VAR:CURRENCY=&amp;VAR:DB_TYPE=&amp;VAR:UNITS=M&amp;window=popup&amp;","width=535&amp;height=425&amp;START_MAXIMIZED=FALSE&amp;Y=120"}</definedName>
    <definedName name="_1703__FDSAUDITLINK__" hidden="1">{"fdsup://directions/FAT Viewer?action=UPDATE&amp;creator=factSet&amp;DYN_ARGS=true&amp;DOC_NAME=FAT:RGA_ENTRPR_VAL_EV_SOURCE_WINDOW.FAT&amp;VAR:ID1=DISCA&amp;VAR:SDATE=20080514&amp;VAR:FDATE=20071231&amp;VAR:FREQ=DAILY&amp;VAR:RELITEM=&amp;VAR:CURRENCY=&amp;VAR:DB_TYPE=&amp;VAR:UNITS=M&amp;window=popup&amp;","width=535&amp;height=425&amp;START_MAXIMIZED=FALSE&amp;Y=120"}</definedName>
    <definedName name="_1704__FDSAUDITLINK__" hidden="1">{"fdsup://directions/FAT Viewer?action=UPDATE&amp;creator=factSet&amp;DYN_ARGS=true&amp;DOC_NAME=FAT:RGA_ENTRPR_VAL_EV_SOURCE_WINDOW.FAT&amp;VAR:ID1=DISCA&amp;VAR:SDATE=20080513&amp;VAR:FDATE=20071231&amp;VAR:FREQ=DAILY&amp;VAR:RELITEM=&amp;VAR:CURRENCY=&amp;VAR:DB_TYPE=&amp;VAR:UNITS=M&amp;window=popup&amp;","width=535&amp;height=425&amp;START_MAXIMIZED=FALSE&amp;Y=120"}</definedName>
    <definedName name="_1705__FDSAUDITLINK__" hidden="1">{"fdsup://directions/FAT Viewer?action=UPDATE&amp;creator=factSet&amp;DYN_ARGS=true&amp;DOC_NAME=FAT:RGA_ENTRPR_VAL_EV_SOURCE_WINDOW.FAT&amp;VAR:ID1=DISCA&amp;VAR:SDATE=20080512&amp;VAR:FDATE=20071231&amp;VAR:FREQ=DAILY&amp;VAR:RELITEM=&amp;VAR:CURRENCY=&amp;VAR:DB_TYPE=&amp;VAR:UNITS=M&amp;window=popup&amp;","width=535&amp;height=425&amp;START_MAXIMIZED=FALSE&amp;Y=120"}</definedName>
    <definedName name="_1706__FDSAUDITLINK__" hidden="1">{"fdsup://directions/FAT Viewer?action=UPDATE&amp;creator=factSet&amp;DYN_ARGS=true&amp;DOC_NAME=FAT:RGA_ENTRPR_VAL_EV_SOURCE_WINDOW.FAT&amp;VAR:ID1=DISCA&amp;VAR:SDATE=20080509&amp;VAR:FDATE=20071231&amp;VAR:FREQ=DAILY&amp;VAR:RELITEM=&amp;VAR:CURRENCY=&amp;VAR:DB_TYPE=&amp;VAR:UNITS=M&amp;window=popup&amp;","width=535&amp;height=425&amp;START_MAXIMIZED=FALSE&amp;Y=120"}</definedName>
    <definedName name="_1707__FDSAUDITLINK__" hidden="1">{"fdsup://directions/FAT Viewer?action=UPDATE&amp;creator=factSet&amp;DYN_ARGS=true&amp;DOC_NAME=FAT:RGA_ENTRPR_VAL_EV_SOURCE_WINDOW.FAT&amp;VAR:ID1=DISCA&amp;VAR:SDATE=20080508&amp;VAR:FDATE=20071231&amp;VAR:FREQ=DAILY&amp;VAR:RELITEM=&amp;VAR:CURRENCY=&amp;VAR:DB_TYPE=&amp;VAR:UNITS=M&amp;window=popup&amp;","width=535&amp;height=425&amp;START_MAXIMIZED=FALSE&amp;Y=120"}</definedName>
    <definedName name="_1708__FDSAUDITLINK__" hidden="1">{"fdsup://directions/FAT Viewer?action=UPDATE&amp;creator=factSet&amp;DYN_ARGS=true&amp;DOC_NAME=FAT:RGA_ENTRPR_VAL_EV_SOURCE_WINDOW.FAT&amp;VAR:ID1=DISCA&amp;VAR:SDATE=20080507&amp;VAR:FDATE=20071231&amp;VAR:FREQ=DAILY&amp;VAR:RELITEM=&amp;VAR:CURRENCY=&amp;VAR:DB_TYPE=&amp;VAR:UNITS=M&amp;window=popup&amp;","width=535&amp;height=425&amp;START_MAXIMIZED=FALSE&amp;Y=120"}</definedName>
    <definedName name="_1709__FDSAUDITLINK__" hidden="1">{"fdsup://directions/FAT Viewer?action=UPDATE&amp;creator=factSet&amp;DYN_ARGS=true&amp;DOC_NAME=FAT:RGA_ENTRPR_VAL_EV_SOURCE_WINDOW.FAT&amp;VAR:ID1=DISCA&amp;VAR:SDATE=20080506&amp;VAR:FDATE=20071231&amp;VAR:FREQ=DAILY&amp;VAR:RELITEM=&amp;VAR:CURRENCY=&amp;VAR:DB_TYPE=&amp;VAR:UNITS=M&amp;window=popup&amp;","width=535&amp;height=425&amp;START_MAXIMIZED=FALSE&amp;Y=120"}</definedName>
    <definedName name="_171__FDSAUDITLINK__" hidden="1">{"fdsup://directions/FAT Viewer?action=UPDATE&amp;creator=factset&amp;DYN_ARGS=TRUE&amp;DOC_NAME=FAT:FQL_AUDITING_CLIENT_TEMPLATE.FAT&amp;display_string=Audit&amp;VAR:KEY=UDQVQBOBQV&amp;VAR:QUERY=UkdGX0VOVFJQUl9WQUxfREFJTFkoMzg1ODgp&amp;WINDOW=FIRST_POPUP&amp;HEIGHT=450&amp;WIDTH=450&amp;START_MA","XIMIZED=FALSE&amp;VAR:CALENDAR=US&amp;VAR:SYMBOL=B29LCJ&amp;VAR:INDEX=0"}</definedName>
    <definedName name="_1710__FDSAUDITLINK__" hidden="1">{"fdsup://directions/FAT Viewer?action=UPDATE&amp;creator=factSet&amp;DYN_ARGS=true&amp;DOC_NAME=FAT:RGA_ENTRPR_VAL_EV_SOURCE_WINDOW.FAT&amp;VAR:ID1=DISCA&amp;VAR:SDATE=20080505&amp;VAR:FDATE=20071231&amp;VAR:FREQ=DAILY&amp;VAR:RELITEM=&amp;VAR:CURRENCY=&amp;VAR:DB_TYPE=&amp;VAR:UNITS=M&amp;window=popup&amp;","width=535&amp;height=425&amp;START_MAXIMIZED=FALSE&amp;Y=120"}</definedName>
    <definedName name="_1711__FDSAUDITLINK__" hidden="1">{"fdsup://directions/FAT Viewer?action=UPDATE&amp;creator=factSet&amp;DYN_ARGS=true&amp;DOC_NAME=FAT:RGA_ENTRPR_VAL_EV_SOURCE_WINDOW.FAT&amp;VAR:ID1=DISCA&amp;VAR:SDATE=20080502&amp;VAR:FDATE=20071231&amp;VAR:FREQ=DAILY&amp;VAR:RELITEM=&amp;VAR:CURRENCY=&amp;VAR:DB_TYPE=&amp;VAR:UNITS=M&amp;window=popup&amp;","width=535&amp;height=425&amp;START_MAXIMIZED=FALSE&amp;Y=120"}</definedName>
    <definedName name="_1712__FDSAUDITLINK__" hidden="1">{"fdsup://directions/FAT Viewer?action=UPDATE&amp;creator=factSet&amp;DYN_ARGS=true&amp;DOC_NAME=FAT:RGA_ENTRPR_VAL_EV_SOURCE_WINDOW.FAT&amp;VAR:ID1=DISCA&amp;VAR:SDATE=20080501&amp;VAR:FDATE=20071231&amp;VAR:FREQ=DAILY&amp;VAR:RELITEM=&amp;VAR:CURRENCY=&amp;VAR:DB_TYPE=&amp;VAR:UNITS=M&amp;window=popup&amp;","width=535&amp;height=425&amp;START_MAXIMIZED=FALSE&amp;Y=120"}</definedName>
    <definedName name="_1713__FDSAUDITLINK__" hidden="1">{"fdsup://directions/FAT Viewer?action=UPDATE&amp;creator=factSet&amp;DYN_ARGS=true&amp;DOC_NAME=FAT:RGA_ENTRPR_VAL_EV_SOURCE_WINDOW.FAT&amp;VAR:ID1=DISCA&amp;VAR:SDATE=20080430&amp;VAR:FDATE=20071231&amp;VAR:FREQ=DAILY&amp;VAR:RELITEM=&amp;VAR:CURRENCY=&amp;VAR:DB_TYPE=&amp;VAR:UNITS=M&amp;window=popup&amp;","width=535&amp;height=425&amp;START_MAXIMIZED=FALSE&amp;Y=120"}</definedName>
    <definedName name="_1714__FDSAUDITLINK__" hidden="1">{"fdsup://directions/FAT Viewer?action=UPDATE&amp;creator=factSet&amp;DYN_ARGS=true&amp;DOC_NAME=FAT:RGA_ENTRPR_VAL_EV_SOURCE_WINDOW.FAT&amp;VAR:ID1=DISCA&amp;VAR:SDATE=20080429&amp;VAR:FDATE=20071231&amp;VAR:FREQ=DAILY&amp;VAR:RELITEM=&amp;VAR:CURRENCY=&amp;VAR:DB_TYPE=&amp;VAR:UNITS=M&amp;window=popup&amp;","width=535&amp;height=425&amp;START_MAXIMIZED=FALSE&amp;Y=120"}</definedName>
    <definedName name="_1715__FDSAUDITLINK__" hidden="1">{"fdsup://directions/FAT Viewer?action=UPDATE&amp;creator=factSet&amp;DYN_ARGS=true&amp;DOC_NAME=FAT:RGA_ENTRPR_VAL_EV_SOURCE_WINDOW.FAT&amp;VAR:ID1=DISCA&amp;VAR:SDATE=20080428&amp;VAR:FDATE=20071231&amp;VAR:FREQ=DAILY&amp;VAR:RELITEM=&amp;VAR:CURRENCY=&amp;VAR:DB_TYPE=&amp;VAR:UNITS=M&amp;window=popup&amp;","width=535&amp;height=425&amp;START_MAXIMIZED=FALSE&amp;Y=120"}</definedName>
    <definedName name="_1716__FDSAUDITLINK__" hidden="1">{"fdsup://directions/FAT Viewer?action=UPDATE&amp;creator=factSet&amp;DYN_ARGS=true&amp;DOC_NAME=FAT:RGA_ENTRPR_VAL_EV_SOURCE_WINDOW.FAT&amp;VAR:ID1=DISCA&amp;VAR:SDATE=20080425&amp;VAR:FDATE=20071231&amp;VAR:FREQ=DAILY&amp;VAR:RELITEM=&amp;VAR:CURRENCY=&amp;VAR:DB_TYPE=&amp;VAR:UNITS=M&amp;window=popup&amp;","width=535&amp;height=425&amp;START_MAXIMIZED=FALSE&amp;Y=120"}</definedName>
    <definedName name="_1717__FDSAUDITLINK__" hidden="1">{"fdsup://directions/FAT Viewer?action=UPDATE&amp;creator=factSet&amp;DYN_ARGS=true&amp;DOC_NAME=FAT:RGA_ENTRPR_VAL_EV_SOURCE_WINDOW.FAT&amp;VAR:ID1=DISCA&amp;VAR:SDATE=20080424&amp;VAR:FDATE=20071231&amp;VAR:FREQ=DAILY&amp;VAR:RELITEM=&amp;VAR:CURRENCY=&amp;VAR:DB_TYPE=&amp;VAR:UNITS=M&amp;window=popup&amp;","width=535&amp;height=425&amp;START_MAXIMIZED=FALSE&amp;Y=120"}</definedName>
    <definedName name="_1718__FDSAUDITLINK__" hidden="1">{"fdsup://directions/FAT Viewer?action=UPDATE&amp;creator=factSet&amp;DYN_ARGS=true&amp;DOC_NAME=FAT:RGA_ENTRPR_VAL_EV_SOURCE_WINDOW.FAT&amp;VAR:ID1=DISCA&amp;VAR:SDATE=20080423&amp;VAR:FDATE=20071231&amp;VAR:FREQ=DAILY&amp;VAR:RELITEM=&amp;VAR:CURRENCY=&amp;VAR:DB_TYPE=&amp;VAR:UNITS=M&amp;window=popup&amp;","width=535&amp;height=425&amp;START_MAXIMIZED=FALSE&amp;Y=120"}</definedName>
    <definedName name="_1719__FDSAUDITLINK__" hidden="1">{"fdsup://directions/FAT Viewer?action=UPDATE&amp;creator=factSet&amp;DYN_ARGS=true&amp;DOC_NAME=FAT:RGA_ENTRPR_VAL_EV_SOURCE_WINDOW.FAT&amp;VAR:ID1=DISCA&amp;VAR:SDATE=20080422&amp;VAR:FDATE=20071231&amp;VAR:FREQ=DAILY&amp;VAR:RELITEM=&amp;VAR:CURRENCY=&amp;VAR:DB_TYPE=&amp;VAR:UNITS=M&amp;window=popup&amp;","width=535&amp;height=425&amp;START_MAXIMIZED=FALSE&amp;Y=120"}</definedName>
    <definedName name="_172__FDSAUDITLINK__" hidden="1">{"fdsup://directions/FAT Viewer?action=UPDATE&amp;creator=factset&amp;DYN_ARGS=TRUE&amp;DOC_NAME=FAT:FQL_AUDITING_CLIENT_TEMPLATE.FAT&amp;display_string=Audit&amp;VAR:KEY=YXMZAZYJUH&amp;VAR:QUERY=UkdGX0VOVFJQUl9WQUxfREFJTFkoMzg1OTMp&amp;WINDOW=FIRST_POPUP&amp;HEIGHT=450&amp;WIDTH=450&amp;START_MA","XIMIZED=FALSE&amp;VAR:CALENDAR=US&amp;VAR:SYMBOL=B29LCJ&amp;VAR:INDEX=0"}</definedName>
    <definedName name="_1720__FDSAUDITLINK__" hidden="1">{"fdsup://directions/FAT Viewer?action=UPDATE&amp;creator=factSet&amp;DYN_ARGS=true&amp;DOC_NAME=FAT:RGA_ENTRPR_VAL_EV_SOURCE_WINDOW.FAT&amp;VAR:ID1=DISCA&amp;VAR:SDATE=20080421&amp;VAR:FDATE=20071231&amp;VAR:FREQ=DAILY&amp;VAR:RELITEM=&amp;VAR:CURRENCY=&amp;VAR:DB_TYPE=&amp;VAR:UNITS=M&amp;window=popup&amp;","width=535&amp;height=425&amp;START_MAXIMIZED=FALSE&amp;Y=120"}</definedName>
    <definedName name="_1721__FDSAUDITLINK__" hidden="1">{"fdsup://directions/FAT Viewer?action=UPDATE&amp;creator=factSet&amp;DYN_ARGS=true&amp;DOC_NAME=FAT:RGA_ENTRPR_VAL_EV_SOURCE_WINDOW.FAT&amp;VAR:ID1=DISCA&amp;VAR:SDATE=20080418&amp;VAR:FDATE=20071231&amp;VAR:FREQ=DAILY&amp;VAR:RELITEM=&amp;VAR:CURRENCY=&amp;VAR:DB_TYPE=&amp;VAR:UNITS=M&amp;window=popup&amp;","width=535&amp;height=425&amp;START_MAXIMIZED=FALSE&amp;Y=120"}</definedName>
    <definedName name="_1722__FDSAUDITLINK__" hidden="1">{"fdsup://directions/FAT Viewer?action=UPDATE&amp;creator=factSet&amp;DYN_ARGS=true&amp;DOC_NAME=FAT:RGA_ENTRPR_VAL_EV_SOURCE_WINDOW.FAT&amp;VAR:ID1=DISCA&amp;VAR:SDATE=20080417&amp;VAR:FDATE=20071231&amp;VAR:FREQ=DAILY&amp;VAR:RELITEM=&amp;VAR:CURRENCY=&amp;VAR:DB_TYPE=&amp;VAR:UNITS=M&amp;window=popup&amp;","width=535&amp;height=425&amp;START_MAXIMIZED=FALSE&amp;Y=120"}</definedName>
    <definedName name="_1723__FDSAUDITLINK__" hidden="1">{"fdsup://directions/FAT Viewer?action=UPDATE&amp;creator=factSet&amp;DYN_ARGS=true&amp;DOC_NAME=FAT:RGA_ENTRPR_VAL_EV_SOURCE_WINDOW.FAT&amp;VAR:ID1=DISCA&amp;VAR:SDATE=20080416&amp;VAR:FDATE=20071231&amp;VAR:FREQ=DAILY&amp;VAR:RELITEM=&amp;VAR:CURRENCY=&amp;VAR:DB_TYPE=&amp;VAR:UNITS=M&amp;window=popup&amp;","width=535&amp;height=425&amp;START_MAXIMIZED=FALSE&amp;Y=120"}</definedName>
    <definedName name="_1724__FDSAUDITLINK__" hidden="1">{"fdsup://directions/FAT Viewer?action=UPDATE&amp;creator=factSet&amp;DYN_ARGS=true&amp;DOC_NAME=FAT:RGA_ENTRPR_VAL_EV_SOURCE_WINDOW.FAT&amp;VAR:ID1=DISCA&amp;VAR:SDATE=20080415&amp;VAR:FDATE=20071231&amp;VAR:FREQ=DAILY&amp;VAR:RELITEM=&amp;VAR:CURRENCY=&amp;VAR:DB_TYPE=&amp;VAR:UNITS=M&amp;window=popup&amp;","width=535&amp;height=425&amp;START_MAXIMIZED=FALSE&amp;Y=120"}</definedName>
    <definedName name="_1725__FDSAUDITLINK__" hidden="1">{"fdsup://directions/FAT Viewer?action=UPDATE&amp;creator=factSet&amp;DYN_ARGS=true&amp;DOC_NAME=FAT:RGA_ENTRPR_VAL_EV_SOURCE_WINDOW.FAT&amp;VAR:ID1=DISCA&amp;VAR:SDATE=20080414&amp;VAR:FDATE=20071231&amp;VAR:FREQ=DAILY&amp;VAR:RELITEM=&amp;VAR:CURRENCY=&amp;VAR:DB_TYPE=&amp;VAR:UNITS=M&amp;window=popup&amp;","width=535&amp;height=425&amp;START_MAXIMIZED=FALSE&amp;Y=120"}</definedName>
    <definedName name="_1726__FDSAUDITLINK__" hidden="1">{"fdsup://directions/FAT Viewer?action=UPDATE&amp;creator=factSet&amp;DYN_ARGS=true&amp;DOC_NAME=FAT:RGA_ENTRPR_VAL_EV_SOURCE_WINDOW.FAT&amp;VAR:ID1=DISCA&amp;VAR:SDATE=20080411&amp;VAR:FDATE=20071231&amp;VAR:FREQ=DAILY&amp;VAR:RELITEM=&amp;VAR:CURRENCY=&amp;VAR:DB_TYPE=&amp;VAR:UNITS=M&amp;window=popup&amp;","width=535&amp;height=425&amp;START_MAXIMIZED=FALSE&amp;Y=120"}</definedName>
    <definedName name="_1727__FDSAUDITLINK__" hidden="1">{"fdsup://directions/FAT Viewer?action=UPDATE&amp;creator=factSet&amp;DYN_ARGS=true&amp;DOC_NAME=FAT:RGA_ENTRPR_VAL_EV_SOURCE_WINDOW.FAT&amp;VAR:ID1=DISCA&amp;VAR:SDATE=20080410&amp;VAR:FDATE=20071231&amp;VAR:FREQ=DAILY&amp;VAR:RELITEM=&amp;VAR:CURRENCY=&amp;VAR:DB_TYPE=&amp;VAR:UNITS=M&amp;window=popup&amp;","width=535&amp;height=425&amp;START_MAXIMIZED=FALSE&amp;Y=120"}</definedName>
    <definedName name="_1728__FDSAUDITLINK__" hidden="1">{"fdsup://directions/FAT Viewer?action=UPDATE&amp;creator=factSet&amp;DYN_ARGS=true&amp;DOC_NAME=FAT:RGA_ENTRPR_VAL_EV_SOURCE_WINDOW.FAT&amp;VAR:ID1=DISCA&amp;VAR:SDATE=20080409&amp;VAR:FDATE=20071231&amp;VAR:FREQ=DAILY&amp;VAR:RELITEM=&amp;VAR:CURRENCY=&amp;VAR:DB_TYPE=&amp;VAR:UNITS=M&amp;window=popup&amp;","width=535&amp;height=425&amp;START_MAXIMIZED=FALSE&amp;Y=120"}</definedName>
    <definedName name="_1729__FDSAUDITLINK__" hidden="1">{"fdsup://directions/FAT Viewer?action=UPDATE&amp;creator=factSet&amp;DYN_ARGS=true&amp;DOC_NAME=FAT:RGA_ENTRPR_VAL_EV_SOURCE_WINDOW.FAT&amp;VAR:ID1=DISCA&amp;VAR:SDATE=20080408&amp;VAR:FDATE=20071231&amp;VAR:FREQ=DAILY&amp;VAR:RELITEM=&amp;VAR:CURRENCY=&amp;VAR:DB_TYPE=&amp;VAR:UNITS=M&amp;window=popup&amp;","width=535&amp;height=425&amp;START_MAXIMIZED=FALSE&amp;Y=120"}</definedName>
    <definedName name="_173__FDSAUDITLINK__" hidden="1">{"fdsup://directions/FAT Viewer?action=UPDATE&amp;creator=factset&amp;DYN_ARGS=TRUE&amp;DOC_NAME=FAT:FQL_AUDITING_CLIENT_TEMPLATE.FAT&amp;display_string=Audit&amp;VAR:KEY=KPIFGHWXUJ&amp;VAR:QUERY=UkdGX0VOVFJQUl9WQUxfREFJTFkoMzg1OTYp&amp;WINDOW=FIRST_POPUP&amp;HEIGHT=450&amp;WIDTH=450&amp;START_MA","XIMIZED=FALSE&amp;VAR:CALENDAR=US&amp;VAR:SYMBOL=B29LCJ&amp;VAR:INDEX=0"}</definedName>
    <definedName name="_1730__FDSAUDITLINK__" hidden="1">{"fdsup://directions/FAT Viewer?action=UPDATE&amp;creator=factSet&amp;DYN_ARGS=true&amp;DOC_NAME=FAT:RGA_ENTRPR_VAL_EV_SOURCE_WINDOW.FAT&amp;VAR:ID1=DISCA&amp;VAR:SDATE=20080407&amp;VAR:FDATE=20071231&amp;VAR:FREQ=DAILY&amp;VAR:RELITEM=&amp;VAR:CURRENCY=&amp;VAR:DB_TYPE=&amp;VAR:UNITS=M&amp;window=popup&amp;","width=535&amp;height=425&amp;START_MAXIMIZED=FALSE&amp;Y=120"}</definedName>
    <definedName name="_1731__FDSAUDITLINK__" hidden="1">{"fdsup://directions/FAT Viewer?action=UPDATE&amp;creator=factSet&amp;DYN_ARGS=true&amp;DOC_NAME=FAT:RGA_ENTRPR_VAL_EV_SOURCE_WINDOW.FAT&amp;VAR:ID1=DISCA&amp;VAR:SDATE=20080404&amp;VAR:FDATE=20071231&amp;VAR:FREQ=DAILY&amp;VAR:RELITEM=&amp;VAR:CURRENCY=&amp;VAR:DB_TYPE=&amp;VAR:UNITS=M&amp;window=popup&amp;","width=535&amp;height=425&amp;START_MAXIMIZED=FALSE&amp;Y=120"}</definedName>
    <definedName name="_1732__FDSAUDITLINK__" hidden="1">{"fdsup://directions/FAT Viewer?action=UPDATE&amp;creator=factSet&amp;DYN_ARGS=true&amp;DOC_NAME=FAT:RGA_ENTRPR_VAL_EV_SOURCE_WINDOW.FAT&amp;VAR:ID1=DISCA&amp;VAR:SDATE=20080403&amp;VAR:FDATE=20071231&amp;VAR:FREQ=DAILY&amp;VAR:RELITEM=&amp;VAR:CURRENCY=&amp;VAR:DB_TYPE=&amp;VAR:UNITS=M&amp;window=popup&amp;","width=535&amp;height=425&amp;START_MAXIMIZED=FALSE&amp;Y=120"}</definedName>
    <definedName name="_1733__FDSAUDITLINK__" hidden="1">{"fdsup://directions/FAT Viewer?action=UPDATE&amp;creator=factSet&amp;DYN_ARGS=true&amp;DOC_NAME=FAT:RGA_ENTRPR_VAL_EV_SOURCE_WINDOW.FAT&amp;VAR:ID1=DISCA&amp;VAR:SDATE=20080402&amp;VAR:FDATE=20071231&amp;VAR:FREQ=DAILY&amp;VAR:RELITEM=&amp;VAR:CURRENCY=&amp;VAR:DB_TYPE=&amp;VAR:UNITS=M&amp;window=popup&amp;","width=535&amp;height=425&amp;START_MAXIMIZED=FALSE&amp;Y=120"}</definedName>
    <definedName name="_1734__FDSAUDITLINK__" hidden="1">{"fdsup://directions/FAT Viewer?action=UPDATE&amp;creator=factSet&amp;DYN_ARGS=true&amp;DOC_NAME=FAT:RGA_ENTRPR_VAL_EV_SOURCE_WINDOW.FAT&amp;VAR:ID1=DISCA&amp;VAR:SDATE=20080401&amp;VAR:FDATE=20071231&amp;VAR:FREQ=DAILY&amp;VAR:RELITEM=&amp;VAR:CURRENCY=&amp;VAR:DB_TYPE=&amp;VAR:UNITS=M&amp;window=popup&amp;","width=535&amp;height=425&amp;START_MAXIMIZED=FALSE&amp;Y=120"}</definedName>
    <definedName name="_1735__FDSAUDITLINK__" hidden="1">{"fdsup://directions/FAT Viewer?action=UPDATE&amp;creator=factSet&amp;DYN_ARGS=true&amp;DOC_NAME=FAT:RGA_ENTRPR_VAL_EV_SOURCE_WINDOW.FAT&amp;VAR:ID1=DISCA&amp;VAR:SDATE=20080331&amp;VAR:FDATE=20071231&amp;VAR:FREQ=DAILY&amp;VAR:RELITEM=&amp;VAR:CURRENCY=&amp;VAR:DB_TYPE=&amp;VAR:UNITS=M&amp;window=popup&amp;","width=535&amp;height=425&amp;START_MAXIMIZED=FALSE&amp;Y=120"}</definedName>
    <definedName name="_1736__FDSAUDITLINK__" hidden="1">{"fdsup://directions/FAT Viewer?action=UPDATE&amp;creator=factSet&amp;DYN_ARGS=true&amp;DOC_NAME=FAT:RGA_ENTRPR_VAL_EV_SOURCE_WINDOW.FAT&amp;VAR:ID1=DISCA&amp;VAR:SDATE=20080328&amp;VAR:FDATE=20071231&amp;VAR:FREQ=DAILY&amp;VAR:RELITEM=&amp;VAR:CURRENCY=&amp;VAR:DB_TYPE=&amp;VAR:UNITS=M&amp;window=popup&amp;","width=535&amp;height=425&amp;START_MAXIMIZED=FALSE&amp;Y=120"}</definedName>
    <definedName name="_1737__FDSAUDITLINK__" hidden="1">{"fdsup://directions/FAT Viewer?action=UPDATE&amp;creator=factSet&amp;DYN_ARGS=true&amp;DOC_NAME=FAT:RGA_ENTRPR_VAL_EV_SOURCE_WINDOW.FAT&amp;VAR:ID1=DISCA&amp;VAR:SDATE=20080327&amp;VAR:FDATE=20071231&amp;VAR:FREQ=DAILY&amp;VAR:RELITEM=&amp;VAR:CURRENCY=&amp;VAR:DB_TYPE=&amp;VAR:UNITS=M&amp;window=popup&amp;","width=535&amp;height=425&amp;START_MAXIMIZED=FALSE&amp;Y=120"}</definedName>
    <definedName name="_1738__FDSAUDITLINK__" hidden="1">{"fdsup://directions/FAT Viewer?action=UPDATE&amp;creator=factSet&amp;DYN_ARGS=true&amp;DOC_NAME=FAT:RGA_ENTRPR_VAL_EV_SOURCE_WINDOW.FAT&amp;VAR:ID1=DISCA&amp;VAR:SDATE=20080326&amp;VAR:FDATE=20071231&amp;VAR:FREQ=DAILY&amp;VAR:RELITEM=&amp;VAR:CURRENCY=&amp;VAR:DB_TYPE=&amp;VAR:UNITS=M&amp;window=popup&amp;","width=535&amp;height=425&amp;START_MAXIMIZED=FALSE&amp;Y=120"}</definedName>
    <definedName name="_1739__FDSAUDITLINK__" hidden="1">{"fdsup://directions/FAT Viewer?action=UPDATE&amp;creator=factSet&amp;DYN_ARGS=true&amp;DOC_NAME=FAT:RGA_ENTRPR_VAL_EV_SOURCE_WINDOW.FAT&amp;VAR:ID1=DISCA&amp;VAR:SDATE=20080325&amp;VAR:FDATE=20071231&amp;VAR:FREQ=DAILY&amp;VAR:RELITEM=&amp;VAR:CURRENCY=&amp;VAR:DB_TYPE=&amp;VAR:UNITS=M&amp;window=popup&amp;","width=535&amp;height=425&amp;START_MAXIMIZED=FALSE&amp;Y=120"}</definedName>
    <definedName name="_174__FDSAUDITLINK__" hidden="1">{"fdsup://directions/FAT Viewer?action=UPDATE&amp;creator=factset&amp;DYN_ARGS=TRUE&amp;DOC_NAME=FAT:FQL_AUDITING_CLIENT_TEMPLATE.FAT&amp;display_string=Audit&amp;VAR:KEY=AFCFUHULMX&amp;VAR:QUERY=UkdGX0VOVFJQUl9WQUxfREFJTFkoMzg2MDEp&amp;WINDOW=FIRST_POPUP&amp;HEIGHT=450&amp;WIDTH=450&amp;START_MA","XIMIZED=FALSE&amp;VAR:CALENDAR=US&amp;VAR:SYMBOL=B29LCJ&amp;VAR:INDEX=0"}</definedName>
    <definedName name="_1740__FDSAUDITLINK__" hidden="1">{"fdsup://directions/FAT Viewer?action=UPDATE&amp;creator=factSet&amp;DYN_ARGS=true&amp;DOC_NAME=FAT:RGA_ENTRPR_VAL_EV_SOURCE_WINDOW.FAT&amp;VAR:ID1=DISCA&amp;VAR:SDATE=20080324&amp;VAR:FDATE=20071231&amp;VAR:FREQ=DAILY&amp;VAR:RELITEM=&amp;VAR:CURRENCY=&amp;VAR:DB_TYPE=&amp;VAR:UNITS=M&amp;window=popup&amp;","width=535&amp;height=425&amp;START_MAXIMIZED=FALSE&amp;Y=120"}</definedName>
    <definedName name="_1741__FDSAUDITLINK__" hidden="1">{"fdsup://directions/FAT Viewer?action=UPDATE&amp;creator=factSet&amp;DYN_ARGS=true&amp;DOC_NAME=FAT:RGA_ENTRPR_VAL_EV_SOURCE_WINDOW.FAT&amp;VAR:ID1=DISCA&amp;VAR:SDATE=20080320&amp;VAR:FDATE=20071231&amp;VAR:FREQ=DAILY&amp;VAR:RELITEM=&amp;VAR:CURRENCY=&amp;VAR:DB_TYPE=&amp;VAR:UNITS=M&amp;window=popup&amp;","width=535&amp;height=425&amp;START_MAXIMIZED=FALSE&amp;Y=120"}</definedName>
    <definedName name="_1742__FDSAUDITLINK__" hidden="1">{"fdsup://directions/FAT Viewer?action=UPDATE&amp;creator=factSet&amp;DYN_ARGS=true&amp;DOC_NAME=FAT:RGA_ENTRPR_VAL_EV_SOURCE_WINDOW.FAT&amp;VAR:ID1=DISCA&amp;VAR:SDATE=20080320&amp;VAR:FDATE=20071231&amp;VAR:FREQ=DAILY&amp;VAR:RELITEM=&amp;VAR:CURRENCY=&amp;VAR:DB_TYPE=&amp;VAR:UNITS=M&amp;window=popup&amp;","width=535&amp;height=425&amp;START_MAXIMIZED=FALSE&amp;Y=120"}</definedName>
    <definedName name="_1743__FDSAUDITLINK__" hidden="1">{"fdsup://directions/FAT Viewer?action=UPDATE&amp;creator=factSet&amp;DYN_ARGS=true&amp;DOC_NAME=FAT:RGA_ENTRPR_VAL_EV_SOURCE_WINDOW.FAT&amp;VAR:ID1=DISCA&amp;VAR:SDATE=20080319&amp;VAR:FDATE=20071231&amp;VAR:FREQ=DAILY&amp;VAR:RELITEM=&amp;VAR:CURRENCY=&amp;VAR:DB_TYPE=&amp;VAR:UNITS=M&amp;window=popup&amp;","width=535&amp;height=425&amp;START_MAXIMIZED=FALSE&amp;Y=120"}</definedName>
    <definedName name="_1744__FDSAUDITLINK__" hidden="1">{"fdsup://directions/FAT Viewer?action=UPDATE&amp;creator=factSet&amp;DYN_ARGS=true&amp;DOC_NAME=FAT:RGA_ENTRPR_VAL_EV_SOURCE_WINDOW.FAT&amp;VAR:ID1=DISCA&amp;VAR:SDATE=20080318&amp;VAR:FDATE=20071231&amp;VAR:FREQ=DAILY&amp;VAR:RELITEM=&amp;VAR:CURRENCY=&amp;VAR:DB_TYPE=&amp;VAR:UNITS=M&amp;window=popup&amp;","width=535&amp;height=425&amp;START_MAXIMIZED=FALSE&amp;Y=120"}</definedName>
    <definedName name="_1745__FDSAUDITLINK__" hidden="1">{"fdsup://directions/FAT Viewer?action=UPDATE&amp;creator=factSet&amp;DYN_ARGS=true&amp;DOC_NAME=FAT:RGA_ENTRPR_VAL_EV_SOURCE_WINDOW.FAT&amp;VAR:ID1=DISCA&amp;VAR:SDATE=20080317&amp;VAR:FDATE=20071231&amp;VAR:FREQ=DAILY&amp;VAR:RELITEM=&amp;VAR:CURRENCY=&amp;VAR:DB_TYPE=&amp;VAR:UNITS=M&amp;window=popup&amp;","width=535&amp;height=425&amp;START_MAXIMIZED=FALSE&amp;Y=120"}</definedName>
    <definedName name="_1746__FDSAUDITLINK__" hidden="1">{"fdsup://directions/FAT Viewer?action=UPDATE&amp;creator=factSet&amp;DYN_ARGS=true&amp;DOC_NAME=FAT:RGA_ENTRPR_VAL_EV_SOURCE_WINDOW.FAT&amp;VAR:ID1=DISCA&amp;VAR:SDATE=20080314&amp;VAR:FDATE=20071231&amp;VAR:FREQ=DAILY&amp;VAR:RELITEM=&amp;VAR:CURRENCY=&amp;VAR:DB_TYPE=&amp;VAR:UNITS=M&amp;window=popup&amp;","width=535&amp;height=425&amp;START_MAXIMIZED=FALSE&amp;Y=120"}</definedName>
    <definedName name="_1747__FDSAUDITLINK__" hidden="1">{"fdsup://directions/FAT Viewer?action=UPDATE&amp;creator=factSet&amp;DYN_ARGS=true&amp;DOC_NAME=FAT:RGA_ENTRPR_VAL_EV_SOURCE_WINDOW.FAT&amp;VAR:ID1=DISCA&amp;VAR:SDATE=20080313&amp;VAR:FDATE=20071231&amp;VAR:FREQ=DAILY&amp;VAR:RELITEM=&amp;VAR:CURRENCY=&amp;VAR:DB_TYPE=&amp;VAR:UNITS=M&amp;window=popup&amp;","width=535&amp;height=425&amp;START_MAXIMIZED=FALSE&amp;Y=120"}</definedName>
    <definedName name="_1748__FDSAUDITLINK__" hidden="1">{"fdsup://directions/FAT Viewer?action=UPDATE&amp;creator=factSet&amp;DYN_ARGS=true&amp;DOC_NAME=FAT:RGA_ENTRPR_VAL_EV_SOURCE_WINDOW.FAT&amp;VAR:ID1=DISCA&amp;VAR:SDATE=20080312&amp;VAR:FDATE=20071231&amp;VAR:FREQ=DAILY&amp;VAR:RELITEM=&amp;VAR:CURRENCY=&amp;VAR:DB_TYPE=&amp;VAR:UNITS=M&amp;window=popup&amp;","width=535&amp;height=425&amp;START_MAXIMIZED=FALSE&amp;Y=120"}</definedName>
    <definedName name="_1749__FDSAUDITLINK__" hidden="1">{"fdsup://directions/FAT Viewer?action=UPDATE&amp;creator=factSet&amp;DYN_ARGS=true&amp;DOC_NAME=FAT:RGA_ENTRPR_VAL_EV_SOURCE_WINDOW.FAT&amp;VAR:ID1=DISCA&amp;VAR:SDATE=20080311&amp;VAR:FDATE=20071231&amp;VAR:FREQ=DAILY&amp;VAR:RELITEM=&amp;VAR:CURRENCY=&amp;VAR:DB_TYPE=&amp;VAR:UNITS=M&amp;window=popup&amp;","width=535&amp;height=425&amp;START_MAXIMIZED=FALSE&amp;Y=120"}</definedName>
    <definedName name="_175__FDSAUDITLINK__" hidden="1">{"fdsup://directions/FAT Viewer?action=UPDATE&amp;creator=factset&amp;DYN_ARGS=TRUE&amp;DOC_NAME=FAT:FQL_AUDITING_CLIENT_TEMPLATE.FAT&amp;display_string=Audit&amp;VAR:KEY=KVOZELETGF&amp;VAR:QUERY=UkdGX0VOVFJQUl9WQUxfREFJTFkoMzg2MDQp&amp;WINDOW=FIRST_POPUP&amp;HEIGHT=450&amp;WIDTH=450&amp;START_MA","XIMIZED=FALSE&amp;VAR:CALENDAR=US&amp;VAR:SYMBOL=B29LCJ&amp;VAR:INDEX=0"}</definedName>
    <definedName name="_1750__FDSAUDITLINK__" hidden="1">{"fdsup://directions/FAT Viewer?action=UPDATE&amp;creator=factSet&amp;DYN_ARGS=true&amp;DOC_NAME=FAT:RGA_ENTRPR_VAL_EV_SOURCE_WINDOW.FAT&amp;VAR:ID1=DISCA&amp;VAR:SDATE=20080310&amp;VAR:FDATE=20071231&amp;VAR:FREQ=DAILY&amp;VAR:RELITEM=&amp;VAR:CURRENCY=&amp;VAR:DB_TYPE=&amp;VAR:UNITS=M&amp;window=popup&amp;","width=535&amp;height=425&amp;START_MAXIMIZED=FALSE&amp;Y=120"}</definedName>
    <definedName name="_1751__FDSAUDITLINK__" hidden="1">{"fdsup://directions/FAT Viewer?action=UPDATE&amp;creator=factSet&amp;DYN_ARGS=true&amp;DOC_NAME=FAT:RGA_ENTRPR_VAL_EV_SOURCE_WINDOW.FAT&amp;VAR:ID1=DISCA&amp;VAR:SDATE=20080307&amp;VAR:FDATE=20071231&amp;VAR:FREQ=DAILY&amp;VAR:RELITEM=&amp;VAR:CURRENCY=&amp;VAR:DB_TYPE=&amp;VAR:UNITS=M&amp;window=popup&amp;","width=535&amp;height=425&amp;START_MAXIMIZED=FALSE&amp;Y=120"}</definedName>
    <definedName name="_1752__FDSAUDITLINK__" hidden="1">{"fdsup://directions/FAT Viewer?action=UPDATE&amp;creator=factSet&amp;DYN_ARGS=true&amp;DOC_NAME=FAT:RGA_ENTRPR_VAL_EV_SOURCE_WINDOW.FAT&amp;VAR:ID1=DISCA&amp;VAR:SDATE=20080306&amp;VAR:FDATE=20071231&amp;VAR:FREQ=DAILY&amp;VAR:RELITEM=&amp;VAR:CURRENCY=&amp;VAR:DB_TYPE=&amp;VAR:UNITS=M&amp;window=popup&amp;","width=535&amp;height=425&amp;START_MAXIMIZED=FALSE&amp;Y=120"}</definedName>
    <definedName name="_1753__FDSAUDITLINK__" hidden="1">{"fdsup://directions/FAT Viewer?action=UPDATE&amp;creator=factSet&amp;DYN_ARGS=true&amp;DOC_NAME=FAT:RGA_ENTRPR_VAL_EV_SOURCE_WINDOW.FAT&amp;VAR:ID1=DISCA&amp;VAR:SDATE=20080305&amp;VAR:FDATE=20071231&amp;VAR:FREQ=DAILY&amp;VAR:RELITEM=&amp;VAR:CURRENCY=&amp;VAR:DB_TYPE=&amp;VAR:UNITS=M&amp;window=popup&amp;","width=535&amp;height=425&amp;START_MAXIMIZED=FALSE&amp;Y=120"}</definedName>
    <definedName name="_1754__FDSAUDITLINK__" hidden="1">{"fdsup://directions/FAT Viewer?action=UPDATE&amp;creator=factSet&amp;DYN_ARGS=true&amp;DOC_NAME=FAT:RGA_ENTRPR_VAL_EV_SOURCE_WINDOW.FAT&amp;VAR:ID1=DISCA&amp;VAR:SDATE=20080304&amp;VAR:FDATE=20071231&amp;VAR:FREQ=DAILY&amp;VAR:RELITEM=&amp;VAR:CURRENCY=&amp;VAR:DB_TYPE=&amp;VAR:UNITS=M&amp;window=popup&amp;","width=535&amp;height=425&amp;START_MAXIMIZED=FALSE&amp;Y=120"}</definedName>
    <definedName name="_1755__FDSAUDITLINK__" hidden="1">{"fdsup://directions/FAT Viewer?action=UPDATE&amp;creator=factSet&amp;DYN_ARGS=true&amp;DOC_NAME=FAT:RGA_ENTRPR_VAL_EV_SOURCE_WINDOW.FAT&amp;VAR:ID1=DISCA&amp;VAR:SDATE=20080303&amp;VAR:FDATE=20071231&amp;VAR:FREQ=DAILY&amp;VAR:RELITEM=&amp;VAR:CURRENCY=&amp;VAR:DB_TYPE=&amp;VAR:UNITS=M&amp;window=popup&amp;","width=535&amp;height=425&amp;START_MAXIMIZED=FALSE&amp;Y=120"}</definedName>
    <definedName name="_1756__FDSAUDITLINK__" hidden="1">{"fdsup://directions/FAT Viewer?action=UPDATE&amp;creator=factSet&amp;DYN_ARGS=true&amp;DOC_NAME=FAT:RGA_ENTRPR_VAL_EV_SOURCE_WINDOW.FAT&amp;VAR:ID1=DISCA&amp;VAR:SDATE=20080229&amp;VAR:FDATE=20071231&amp;VAR:FREQ=DAILY&amp;VAR:RELITEM=&amp;VAR:CURRENCY=&amp;VAR:DB_TYPE=&amp;VAR:UNITS=M&amp;window=popup&amp;","width=535&amp;height=425&amp;START_MAXIMIZED=FALSE&amp;Y=120"}</definedName>
    <definedName name="_1757__FDSAUDITLINK__" hidden="1">{"fdsup://directions/FAT Viewer?action=UPDATE&amp;creator=factSet&amp;DYN_ARGS=true&amp;DOC_NAME=FAT:RGA_ENTRPR_VAL_EV_SOURCE_WINDOW.FAT&amp;VAR:ID1=DISCA&amp;VAR:SDATE=20080228&amp;VAR:FDATE=20071231&amp;VAR:FREQ=DAILY&amp;VAR:RELITEM=&amp;VAR:CURRENCY=&amp;VAR:DB_TYPE=&amp;VAR:UNITS=M&amp;window=popup&amp;","width=535&amp;height=425&amp;START_MAXIMIZED=FALSE&amp;Y=120"}</definedName>
    <definedName name="_1758__FDSAUDITLINK__" hidden="1">{"fdsup://directions/FAT Viewer?action=UPDATE&amp;creator=factSet&amp;DYN_ARGS=true&amp;DOC_NAME=FAT:RGA_ENTRPR_VAL_EV_SOURCE_WINDOW.FAT&amp;VAR:ID1=DISCA&amp;VAR:SDATE=20080227&amp;VAR:FDATE=20071231&amp;VAR:FREQ=DAILY&amp;VAR:RELITEM=&amp;VAR:CURRENCY=&amp;VAR:DB_TYPE=&amp;VAR:UNITS=M&amp;window=popup&amp;","width=535&amp;height=425&amp;START_MAXIMIZED=FALSE&amp;Y=120"}</definedName>
    <definedName name="_1759__FDSAUDITLINK__" hidden="1">{"fdsup://directions/FAT Viewer?action=UPDATE&amp;creator=factSet&amp;DYN_ARGS=true&amp;DOC_NAME=FAT:RGA_ENTRPR_VAL_EV_SOURCE_WINDOW.FAT&amp;VAR:ID1=DISCA&amp;VAR:SDATE=20080226&amp;VAR:FDATE=20071231&amp;VAR:FREQ=DAILY&amp;VAR:RELITEM=&amp;VAR:CURRENCY=&amp;VAR:DB_TYPE=&amp;VAR:UNITS=M&amp;window=popup&amp;","width=535&amp;height=425&amp;START_MAXIMIZED=FALSE&amp;Y=120"}</definedName>
    <definedName name="_176__FDSAUDITLINK__" hidden="1">{"fdsup://directions/FAT Viewer?action=UPDATE&amp;creator=factset&amp;DYN_ARGS=TRUE&amp;DOC_NAME=FAT:FQL_AUDITING_CLIENT_TEMPLATE.FAT&amp;display_string=Audit&amp;VAR:KEY=ETSDQNOLAZ&amp;VAR:QUERY=UkdGX0VOVFJQUl9WQUxfREFJTFkoMzg2MDkp&amp;WINDOW=FIRST_POPUP&amp;HEIGHT=450&amp;WIDTH=450&amp;START_MA","XIMIZED=FALSE&amp;VAR:CALENDAR=US&amp;VAR:SYMBOL=B29LCJ&amp;VAR:INDEX=0"}</definedName>
    <definedName name="_1760__FDSAUDITLINK__" hidden="1">{"fdsup://directions/FAT Viewer?action=UPDATE&amp;creator=factSet&amp;DYN_ARGS=true&amp;DOC_NAME=FAT:RGA_ENTRPR_VAL_EV_SOURCE_WINDOW.FAT&amp;VAR:ID1=DISCA&amp;VAR:SDATE=20080225&amp;VAR:FDATE=20071231&amp;VAR:FREQ=DAILY&amp;VAR:RELITEM=&amp;VAR:CURRENCY=&amp;VAR:DB_TYPE=&amp;VAR:UNITS=M&amp;window=popup&amp;","width=535&amp;height=425&amp;START_MAXIMIZED=FALSE&amp;Y=120"}</definedName>
    <definedName name="_1761__FDSAUDITLINK__" hidden="1">{"fdsup://directions/FAT Viewer?action=UPDATE&amp;creator=factSet&amp;DYN_ARGS=true&amp;DOC_NAME=FAT:RGA_ENTRPR_VAL_EV_SOURCE_WINDOW.FAT&amp;VAR:ID1=DISCA&amp;VAR:SDATE=20080222&amp;VAR:FDATE=20071231&amp;VAR:FREQ=DAILY&amp;VAR:RELITEM=&amp;VAR:CURRENCY=&amp;VAR:DB_TYPE=&amp;VAR:UNITS=M&amp;window=popup&amp;","width=535&amp;height=425&amp;START_MAXIMIZED=FALSE&amp;Y=120"}</definedName>
    <definedName name="_1762__FDSAUDITLINK__" hidden="1">{"fdsup://directions/FAT Viewer?action=UPDATE&amp;creator=factSet&amp;DYN_ARGS=true&amp;DOC_NAME=FAT:RGA_ENTRPR_VAL_EV_SOURCE_WINDOW.FAT&amp;VAR:ID1=DISCA&amp;VAR:SDATE=20080221&amp;VAR:FDATE=20071231&amp;VAR:FREQ=DAILY&amp;VAR:RELITEM=&amp;VAR:CURRENCY=&amp;VAR:DB_TYPE=&amp;VAR:UNITS=M&amp;window=popup&amp;","width=535&amp;height=425&amp;START_MAXIMIZED=FALSE&amp;Y=120"}</definedName>
    <definedName name="_1763__FDSAUDITLINK__" hidden="1">{"fdsup://directions/FAT Viewer?action=UPDATE&amp;creator=factSet&amp;DYN_ARGS=true&amp;DOC_NAME=FAT:RGA_ENTRPR_VAL_EV_SOURCE_WINDOW.FAT&amp;VAR:ID1=DISCA&amp;VAR:SDATE=20080220&amp;VAR:FDATE=20071231&amp;VAR:FREQ=DAILY&amp;VAR:RELITEM=&amp;VAR:CURRENCY=&amp;VAR:DB_TYPE=&amp;VAR:UNITS=M&amp;window=popup&amp;","width=535&amp;height=425&amp;START_MAXIMIZED=FALSE&amp;Y=120"}</definedName>
    <definedName name="_1764__FDSAUDITLINK__" hidden="1">{"fdsup://directions/FAT Viewer?action=UPDATE&amp;creator=factSet&amp;DYN_ARGS=true&amp;DOC_NAME=FAT:RGA_ENTRPR_VAL_EV_SOURCE_WINDOW.FAT&amp;VAR:ID1=DISCA&amp;VAR:SDATE=20080219&amp;VAR:FDATE=20071231&amp;VAR:FREQ=DAILY&amp;VAR:RELITEM=&amp;VAR:CURRENCY=&amp;VAR:DB_TYPE=&amp;VAR:UNITS=M&amp;window=popup&amp;","width=535&amp;height=425&amp;START_MAXIMIZED=FALSE&amp;Y=120"}</definedName>
    <definedName name="_1765__FDSAUDITLINK__" hidden="1">{"fdsup://directions/FAT Viewer?action=UPDATE&amp;creator=factSet&amp;DYN_ARGS=true&amp;DOC_NAME=FAT:RGA_ENTRPR_VAL_EV_SOURCE_WINDOW.FAT&amp;VAR:ID1=DISCA&amp;VAR:SDATE=20080215&amp;VAR:FDATE=20071231&amp;VAR:FREQ=DAILY&amp;VAR:RELITEM=&amp;VAR:CURRENCY=&amp;VAR:DB_TYPE=&amp;VAR:UNITS=M&amp;window=popup&amp;","width=535&amp;height=425&amp;START_MAXIMIZED=FALSE&amp;Y=120"}</definedName>
    <definedName name="_1766__FDSAUDITLINK__" hidden="1">{"fdsup://directions/FAT Viewer?action=UPDATE&amp;creator=factSet&amp;DYN_ARGS=true&amp;DOC_NAME=FAT:RGA_ENTRPR_VAL_EV_SOURCE_WINDOW.FAT&amp;VAR:ID1=DISCA&amp;VAR:SDATE=20080215&amp;VAR:FDATE=20071231&amp;VAR:FREQ=DAILY&amp;VAR:RELITEM=&amp;VAR:CURRENCY=&amp;VAR:DB_TYPE=&amp;VAR:UNITS=M&amp;window=popup&amp;","width=535&amp;height=425&amp;START_MAXIMIZED=FALSE&amp;Y=120"}</definedName>
    <definedName name="_1767__FDSAUDITLINK__" hidden="1">{"fdsup://directions/FAT Viewer?action=UPDATE&amp;creator=factSet&amp;DYN_ARGS=true&amp;DOC_NAME=FAT:RGA_ENTRPR_VAL_EV_SOURCE_WINDOW.FAT&amp;VAR:ID1=DISCA&amp;VAR:SDATE=20080214&amp;VAR:FDATE=20071231&amp;VAR:FREQ=DAILY&amp;VAR:RELITEM=&amp;VAR:CURRENCY=&amp;VAR:DB_TYPE=&amp;VAR:UNITS=M&amp;window=popup&amp;","width=535&amp;height=425&amp;START_MAXIMIZED=FALSE&amp;Y=120"}</definedName>
    <definedName name="_1768__FDSAUDITLINK__" hidden="1">{"fdsup://directions/FAT Viewer?action=UPDATE&amp;creator=factSet&amp;DYN_ARGS=true&amp;DOC_NAME=FAT:RGA_ENTRPR_VAL_EV_SOURCE_WINDOW.FAT&amp;VAR:ID1=DISCA&amp;VAR:SDATE=20080213&amp;VAR:FDATE=20071231&amp;VAR:FREQ=DAILY&amp;VAR:RELITEM=&amp;VAR:CURRENCY=&amp;VAR:DB_TYPE=&amp;VAR:UNITS=M&amp;window=popup&amp;","width=535&amp;height=425&amp;START_MAXIMIZED=FALSE&amp;Y=120"}</definedName>
    <definedName name="_1769__FDSAUDITLINK__" hidden="1">{"fdsup://directions/FAT Viewer?action=UPDATE&amp;creator=factSet&amp;DYN_ARGS=true&amp;DOC_NAME=FAT:RGA_ENTRPR_VAL_EV_SOURCE_WINDOW.FAT&amp;VAR:ID1=DISCA&amp;VAR:SDATE=20080212&amp;VAR:FDATE=20071231&amp;VAR:FREQ=DAILY&amp;VAR:RELITEM=&amp;VAR:CURRENCY=&amp;VAR:DB_TYPE=&amp;VAR:UNITS=M&amp;window=popup&amp;","width=535&amp;height=425&amp;START_MAXIMIZED=FALSE&amp;Y=120"}</definedName>
    <definedName name="_177__FDSAUDITLINK__" hidden="1">{"fdsup://directions/FAT Viewer?action=UPDATE&amp;creator=factset&amp;DYN_ARGS=TRUE&amp;DOC_NAME=FAT:FQL_AUDITING_CLIENT_TEMPLATE.FAT&amp;display_string=Audit&amp;VAR:KEY=YLITQRUZGX&amp;VAR:QUERY=UkdGX0VOVFJQUl9WQUxfREFJTFkoMzg2MTQp&amp;WINDOW=FIRST_POPUP&amp;HEIGHT=450&amp;WIDTH=450&amp;START_MA","XIMIZED=FALSE&amp;VAR:CALENDAR=US&amp;VAR:SYMBOL=B29LCJ&amp;VAR:INDEX=0"}</definedName>
    <definedName name="_1770__FDSAUDITLINK__" hidden="1">{"fdsup://directions/FAT Viewer?action=UPDATE&amp;creator=factSet&amp;DYN_ARGS=true&amp;DOC_NAME=FAT:RGA_ENTRPR_VAL_EV_SOURCE_WINDOW.FAT&amp;VAR:ID1=DISCA&amp;VAR:SDATE=20080211&amp;VAR:FDATE=20071231&amp;VAR:FREQ=DAILY&amp;VAR:RELITEM=&amp;VAR:CURRENCY=&amp;VAR:DB_TYPE=&amp;VAR:UNITS=M&amp;window=popup&amp;","width=535&amp;height=425&amp;START_MAXIMIZED=FALSE&amp;Y=120"}</definedName>
    <definedName name="_1771__FDSAUDITLINK__" hidden="1">{"fdsup://directions/FAT Viewer?action=UPDATE&amp;creator=factSet&amp;DYN_ARGS=true&amp;DOC_NAME=FAT:RGA_ENTRPR_VAL_EV_SOURCE_WINDOW.FAT&amp;VAR:ID1=DISCA&amp;VAR:SDATE=20080208&amp;VAR:FDATE=20071231&amp;VAR:FREQ=DAILY&amp;VAR:RELITEM=&amp;VAR:CURRENCY=&amp;VAR:DB_TYPE=&amp;VAR:UNITS=M&amp;window=popup&amp;","width=535&amp;height=425&amp;START_MAXIMIZED=FALSE&amp;Y=120"}</definedName>
    <definedName name="_1772__FDSAUDITLINK__" hidden="1">{"fdsup://directions/FAT Viewer?action=UPDATE&amp;creator=factSet&amp;DYN_ARGS=true&amp;DOC_NAME=FAT:RGA_ENTRPR_VAL_EV_SOURCE_WINDOW.FAT&amp;VAR:ID1=DISCA&amp;VAR:SDATE=20080207&amp;VAR:FDATE=20071231&amp;VAR:FREQ=DAILY&amp;VAR:RELITEM=&amp;VAR:CURRENCY=&amp;VAR:DB_TYPE=&amp;VAR:UNITS=M&amp;window=popup&amp;","width=535&amp;height=425&amp;START_MAXIMIZED=FALSE&amp;Y=120"}</definedName>
    <definedName name="_1773__FDSAUDITLINK__" hidden="1">{"fdsup://directions/FAT Viewer?action=UPDATE&amp;creator=factSet&amp;DYN_ARGS=true&amp;DOC_NAME=FAT:RGA_ENTRPR_VAL_EV_SOURCE_WINDOW.FAT&amp;VAR:ID1=DISCA&amp;VAR:SDATE=20080206&amp;VAR:FDATE=20071231&amp;VAR:FREQ=DAILY&amp;VAR:RELITEM=&amp;VAR:CURRENCY=&amp;VAR:DB_TYPE=&amp;VAR:UNITS=M&amp;window=popup&amp;","width=535&amp;height=425&amp;START_MAXIMIZED=FALSE&amp;Y=120"}</definedName>
    <definedName name="_1774__FDSAUDITLINK__" hidden="1">{"fdsup://directions/FAT Viewer?action=UPDATE&amp;creator=factSet&amp;DYN_ARGS=true&amp;DOC_NAME=FAT:RGA_ENTRPR_VAL_EV_SOURCE_WINDOW.FAT&amp;VAR:ID1=DISCA&amp;VAR:SDATE=20080205&amp;VAR:FDATE=20071231&amp;VAR:FREQ=DAILY&amp;VAR:RELITEM=&amp;VAR:CURRENCY=&amp;VAR:DB_TYPE=&amp;VAR:UNITS=M&amp;window=popup&amp;","width=535&amp;height=425&amp;START_MAXIMIZED=FALSE&amp;Y=120"}</definedName>
    <definedName name="_1775__FDSAUDITLINK__" hidden="1">{"fdsup://directions/FAT Viewer?action=UPDATE&amp;creator=factSet&amp;DYN_ARGS=true&amp;DOC_NAME=FAT:RGA_ENTRPR_VAL_EV_SOURCE_WINDOW.FAT&amp;VAR:ID1=DISCA&amp;VAR:SDATE=20080204&amp;VAR:FDATE=20071231&amp;VAR:FREQ=DAILY&amp;VAR:RELITEM=&amp;VAR:CURRENCY=&amp;VAR:DB_TYPE=&amp;VAR:UNITS=M&amp;window=popup&amp;","width=535&amp;height=425&amp;START_MAXIMIZED=FALSE&amp;Y=120"}</definedName>
    <definedName name="_1776__FDSAUDITLINK__" hidden="1">{"fdsup://directions/FAT Viewer?action=UPDATE&amp;creator=factSet&amp;DYN_ARGS=true&amp;DOC_NAME=FAT:RGA_ENTRPR_VAL_EV_SOURCE_WINDOW.FAT&amp;VAR:ID1=DISCA&amp;VAR:SDATE=20080201&amp;VAR:FDATE=20071231&amp;VAR:FREQ=DAILY&amp;VAR:RELITEM=&amp;VAR:CURRENCY=&amp;VAR:DB_TYPE=&amp;VAR:UNITS=M&amp;window=popup&amp;","width=535&amp;height=425&amp;START_MAXIMIZED=FALSE&amp;Y=120"}</definedName>
    <definedName name="_1777__FDSAUDITLINK__" hidden="1">{"fdsup://directions/FAT Viewer?action=UPDATE&amp;creator=factSet&amp;DYN_ARGS=true&amp;DOC_NAME=FAT:RGA_ENTRPR_VAL_EV_SOURCE_WINDOW.FAT&amp;VAR:ID1=DISCA&amp;VAR:SDATE=20080131&amp;VAR:FDATE=20071231&amp;VAR:FREQ=DAILY&amp;VAR:RELITEM=&amp;VAR:CURRENCY=&amp;VAR:DB_TYPE=&amp;VAR:UNITS=M&amp;window=popup&amp;","width=535&amp;height=425&amp;START_MAXIMIZED=FALSE&amp;Y=120"}</definedName>
    <definedName name="_1778__FDSAUDITLINK__" hidden="1">{"fdsup://directions/FAT Viewer?action=UPDATE&amp;creator=factSet&amp;DYN_ARGS=true&amp;DOC_NAME=FAT:RGA_ENTRPR_VAL_EV_SOURCE_WINDOW.FAT&amp;VAR:ID1=DISCA&amp;VAR:SDATE=20080130&amp;VAR:FDATE=20071231&amp;VAR:FREQ=DAILY&amp;VAR:RELITEM=&amp;VAR:CURRENCY=&amp;VAR:DB_TYPE=&amp;VAR:UNITS=M&amp;window=popup&amp;","width=535&amp;height=425&amp;START_MAXIMIZED=FALSE&amp;Y=120"}</definedName>
    <definedName name="_1779__FDSAUDITLINK__" hidden="1">{"fdsup://directions/FAT Viewer?action=UPDATE&amp;creator=factSet&amp;DYN_ARGS=true&amp;DOC_NAME=FAT:RGA_ENTRPR_VAL_EV_SOURCE_WINDOW.FAT&amp;VAR:ID1=DISCA&amp;VAR:SDATE=20080129&amp;VAR:FDATE=20071231&amp;VAR:FREQ=DAILY&amp;VAR:RELITEM=&amp;VAR:CURRENCY=&amp;VAR:DB_TYPE=&amp;VAR:UNITS=M&amp;window=popup&amp;","width=535&amp;height=425&amp;START_MAXIMIZED=FALSE&amp;Y=120"}</definedName>
    <definedName name="_178__FDSAUDITLINK__" hidden="1">{"fdsup://directions/FAT Viewer?action=UPDATE&amp;creator=factset&amp;DYN_ARGS=TRUE&amp;DOC_NAME=FAT:FQL_AUDITING_CLIENT_TEMPLATE.FAT&amp;display_string=Audit&amp;VAR:KEY=MDKDSXOVUD&amp;VAR:QUERY=UkdGX0VOVFJQUl9WQUxfREFJTFkoMzg2MTcp&amp;WINDOW=FIRST_POPUP&amp;HEIGHT=450&amp;WIDTH=450&amp;START_MA","XIMIZED=FALSE&amp;VAR:CALENDAR=US&amp;VAR:SYMBOL=B29LCJ&amp;VAR:INDEX=0"}</definedName>
    <definedName name="_1780__FDSAUDITLINK__" hidden="1">{"fdsup://directions/FAT Viewer?action=UPDATE&amp;creator=factSet&amp;DYN_ARGS=true&amp;DOC_NAME=FAT:RGA_ENTRPR_VAL_EV_SOURCE_WINDOW.FAT&amp;VAR:ID1=DISCA&amp;VAR:SDATE=20080128&amp;VAR:FDATE=20071231&amp;VAR:FREQ=DAILY&amp;VAR:RELITEM=&amp;VAR:CURRENCY=&amp;VAR:DB_TYPE=&amp;VAR:UNITS=M&amp;window=popup&amp;","width=535&amp;height=425&amp;START_MAXIMIZED=FALSE&amp;Y=120"}</definedName>
    <definedName name="_1781__FDSAUDITLINK__" hidden="1">{"fdsup://directions/FAT Viewer?action=UPDATE&amp;creator=factSet&amp;DYN_ARGS=true&amp;DOC_NAME=FAT:RGA_ENTRPR_VAL_EV_SOURCE_WINDOW.FAT&amp;VAR:ID1=DISCA&amp;VAR:SDATE=20080125&amp;VAR:FDATE=20071231&amp;VAR:FREQ=DAILY&amp;VAR:RELITEM=&amp;VAR:CURRENCY=&amp;VAR:DB_TYPE=&amp;VAR:UNITS=M&amp;window=popup&amp;","width=535&amp;height=425&amp;START_MAXIMIZED=FALSE&amp;Y=120"}</definedName>
    <definedName name="_1782__FDSAUDITLINK__" hidden="1">{"fdsup://directions/FAT Viewer?action=UPDATE&amp;creator=factSet&amp;DYN_ARGS=true&amp;DOC_NAME=FAT:RGA_ENTRPR_VAL_EV_SOURCE_WINDOW.FAT&amp;VAR:ID1=DISCA&amp;VAR:SDATE=20080124&amp;VAR:FDATE=20071231&amp;VAR:FREQ=DAILY&amp;VAR:RELITEM=&amp;VAR:CURRENCY=&amp;VAR:DB_TYPE=&amp;VAR:UNITS=M&amp;window=popup&amp;","width=535&amp;height=425&amp;START_MAXIMIZED=FALSE&amp;Y=120"}</definedName>
    <definedName name="_1783__FDSAUDITLINK__" hidden="1">{"fdsup://directions/FAT Viewer?action=UPDATE&amp;creator=factSet&amp;DYN_ARGS=true&amp;DOC_NAME=FAT:RGA_ENTRPR_VAL_EV_SOURCE_WINDOW.FAT&amp;VAR:ID1=DISCA&amp;VAR:SDATE=20080123&amp;VAR:FDATE=20071231&amp;VAR:FREQ=DAILY&amp;VAR:RELITEM=&amp;VAR:CURRENCY=&amp;VAR:DB_TYPE=&amp;VAR:UNITS=M&amp;window=popup&amp;","width=535&amp;height=425&amp;START_MAXIMIZED=FALSE&amp;Y=120"}</definedName>
    <definedName name="_1784__FDSAUDITLINK__" hidden="1">{"fdsup://directions/FAT Viewer?action=UPDATE&amp;creator=factSet&amp;DYN_ARGS=true&amp;DOC_NAME=FAT:RGA_ENTRPR_VAL_EV_SOURCE_WINDOW.FAT&amp;VAR:ID1=DISCA&amp;VAR:SDATE=20080122&amp;VAR:FDATE=20071231&amp;VAR:FREQ=DAILY&amp;VAR:RELITEM=&amp;VAR:CURRENCY=&amp;VAR:DB_TYPE=&amp;VAR:UNITS=M&amp;window=popup&amp;","width=535&amp;height=425&amp;START_MAXIMIZED=FALSE&amp;Y=120"}</definedName>
    <definedName name="_1785__FDSAUDITLINK__" hidden="1">{"fdsup://directions/FAT Viewer?action=UPDATE&amp;creator=factSet&amp;DYN_ARGS=true&amp;DOC_NAME=FAT:RGA_ENTRPR_VAL_EV_SOURCE_WINDOW.FAT&amp;VAR:ID1=DISCA&amp;VAR:SDATE=20080118&amp;VAR:FDATE=20071231&amp;VAR:FREQ=DAILY&amp;VAR:RELITEM=&amp;VAR:CURRENCY=&amp;VAR:DB_TYPE=&amp;VAR:UNITS=M&amp;window=popup&amp;","width=535&amp;height=425&amp;START_MAXIMIZED=FALSE&amp;Y=120"}</definedName>
    <definedName name="_1786__FDSAUDITLINK__" hidden="1">{"fdsup://directions/FAT Viewer?action=UPDATE&amp;creator=factSet&amp;DYN_ARGS=true&amp;DOC_NAME=FAT:RGA_ENTRPR_VAL_EV_SOURCE_WINDOW.FAT&amp;VAR:ID1=DISCA&amp;VAR:SDATE=20080118&amp;VAR:FDATE=20071231&amp;VAR:FREQ=DAILY&amp;VAR:RELITEM=&amp;VAR:CURRENCY=&amp;VAR:DB_TYPE=&amp;VAR:UNITS=M&amp;window=popup&amp;","width=535&amp;height=425&amp;START_MAXIMIZED=FALSE&amp;Y=120"}</definedName>
    <definedName name="_1787__FDSAUDITLINK__" hidden="1">{"fdsup://directions/FAT Viewer?action=UPDATE&amp;creator=factSet&amp;DYN_ARGS=true&amp;DOC_NAME=FAT:RGA_ENTRPR_VAL_EV_SOURCE_WINDOW.FAT&amp;VAR:ID1=DISCA&amp;VAR:SDATE=20080117&amp;VAR:FDATE=20071231&amp;VAR:FREQ=DAILY&amp;VAR:RELITEM=&amp;VAR:CURRENCY=&amp;VAR:DB_TYPE=&amp;VAR:UNITS=M&amp;window=popup&amp;","width=535&amp;height=425&amp;START_MAXIMIZED=FALSE&amp;Y=120"}</definedName>
    <definedName name="_1788__FDSAUDITLINK__" hidden="1">{"fdsup://directions/FAT Viewer?action=UPDATE&amp;creator=factSet&amp;DYN_ARGS=true&amp;DOC_NAME=FAT:RGA_ENTRPR_VAL_EV_SOURCE_WINDOW.FAT&amp;VAR:ID1=DISCA&amp;VAR:SDATE=20080116&amp;VAR:FDATE=20071231&amp;VAR:FREQ=DAILY&amp;VAR:RELITEM=&amp;VAR:CURRENCY=&amp;VAR:DB_TYPE=&amp;VAR:UNITS=M&amp;window=popup&amp;","width=535&amp;height=425&amp;START_MAXIMIZED=FALSE&amp;Y=120"}</definedName>
    <definedName name="_1789__FDSAUDITLINK__" hidden="1">{"fdsup://directions/FAT Viewer?action=UPDATE&amp;creator=factSet&amp;DYN_ARGS=true&amp;DOC_NAME=FAT:RGA_ENTRPR_VAL_EV_SOURCE_WINDOW.FAT&amp;VAR:ID1=DISCA&amp;VAR:SDATE=20080115&amp;VAR:FDATE=20071231&amp;VAR:FREQ=DAILY&amp;VAR:RELITEM=&amp;VAR:CURRENCY=&amp;VAR:DB_TYPE=&amp;VAR:UNITS=M&amp;window=popup&amp;","width=535&amp;height=425&amp;START_MAXIMIZED=FALSE&amp;Y=120"}</definedName>
    <definedName name="_179__FDSAUDITLINK__" hidden="1">{"fdsup://directions/FAT Viewer?action=UPDATE&amp;creator=factset&amp;DYN_ARGS=TRUE&amp;DOC_NAME=FAT:FQL_AUDITING_CLIENT_TEMPLATE.FAT&amp;display_string=Audit&amp;VAR:KEY=EBQXQHODEL&amp;VAR:QUERY=UkdGX0VOVFJQUl9WQUxfREFJTFkoMzg2MjIp&amp;WINDOW=FIRST_POPUP&amp;HEIGHT=450&amp;WIDTH=450&amp;START_MA","XIMIZED=FALSE&amp;VAR:CALENDAR=US&amp;VAR:SYMBOL=B29LCJ&amp;VAR:INDEX=0"}</definedName>
    <definedName name="_1790__FDSAUDITLINK__" hidden="1">{"fdsup://directions/FAT Viewer?action=UPDATE&amp;creator=factSet&amp;DYN_ARGS=true&amp;DOC_NAME=FAT:RGA_ENTRPR_VAL_EV_SOURCE_WINDOW.FAT&amp;VAR:ID1=DISCA&amp;VAR:SDATE=20080114&amp;VAR:FDATE=20071231&amp;VAR:FREQ=DAILY&amp;VAR:RELITEM=&amp;VAR:CURRENCY=&amp;VAR:DB_TYPE=&amp;VAR:UNITS=M&amp;window=popup&amp;","width=535&amp;height=425&amp;START_MAXIMIZED=FALSE&amp;Y=120"}</definedName>
    <definedName name="_1791__FDSAUDITLINK__" hidden="1">{"fdsup://directions/FAT Viewer?action=UPDATE&amp;creator=factSet&amp;DYN_ARGS=true&amp;DOC_NAME=FAT:RGA_ENTRPR_VAL_EV_SOURCE_WINDOW.FAT&amp;VAR:ID1=DISCA&amp;VAR:SDATE=20080111&amp;VAR:FDATE=20071231&amp;VAR:FREQ=DAILY&amp;VAR:RELITEM=&amp;VAR:CURRENCY=&amp;VAR:DB_TYPE=&amp;VAR:UNITS=M&amp;window=popup&amp;","width=535&amp;height=425&amp;START_MAXIMIZED=FALSE&amp;Y=120"}</definedName>
    <definedName name="_1792__FDSAUDITLINK__" hidden="1">{"fdsup://directions/FAT Viewer?action=UPDATE&amp;creator=factSet&amp;DYN_ARGS=true&amp;DOC_NAME=FAT:RGA_ENTRPR_VAL_EV_SOURCE_WINDOW.FAT&amp;VAR:ID1=DISCA&amp;VAR:SDATE=20080110&amp;VAR:FDATE=20071231&amp;VAR:FREQ=DAILY&amp;VAR:RELITEM=&amp;VAR:CURRENCY=&amp;VAR:DB_TYPE=&amp;VAR:UNITS=M&amp;window=popup&amp;","width=535&amp;height=425&amp;START_MAXIMIZED=FALSE&amp;Y=120"}</definedName>
    <definedName name="_1793__FDSAUDITLINK__" hidden="1">{"fdsup://directions/FAT Viewer?action=UPDATE&amp;creator=factSet&amp;DYN_ARGS=true&amp;DOC_NAME=FAT:RGA_ENTRPR_VAL_EV_SOURCE_WINDOW.FAT&amp;VAR:ID1=DISCA&amp;VAR:SDATE=20080109&amp;VAR:FDATE=20071231&amp;VAR:FREQ=DAILY&amp;VAR:RELITEM=&amp;VAR:CURRENCY=&amp;VAR:DB_TYPE=&amp;VAR:UNITS=M&amp;window=popup&amp;","width=535&amp;height=425&amp;START_MAXIMIZED=FALSE&amp;Y=120"}</definedName>
    <definedName name="_1794__FDSAUDITLINK__" hidden="1">{"fdsup://directions/FAT Viewer?action=UPDATE&amp;creator=factSet&amp;DYN_ARGS=true&amp;DOC_NAME=FAT:RGA_ENTRPR_VAL_EV_SOURCE_WINDOW.FAT&amp;VAR:ID1=DISCA&amp;VAR:SDATE=20080108&amp;VAR:FDATE=20071231&amp;VAR:FREQ=DAILY&amp;VAR:RELITEM=&amp;VAR:CURRENCY=&amp;VAR:DB_TYPE=&amp;VAR:UNITS=M&amp;window=popup&amp;","width=535&amp;height=425&amp;START_MAXIMIZED=FALSE&amp;Y=120"}</definedName>
    <definedName name="_1795__FDSAUDITLINK__" hidden="1">{"fdsup://directions/FAT Viewer?action=UPDATE&amp;creator=factSet&amp;DYN_ARGS=true&amp;DOC_NAME=FAT:RGA_ENTRPR_VAL_EV_SOURCE_WINDOW.FAT&amp;VAR:ID1=DISCA&amp;VAR:SDATE=20080107&amp;VAR:FDATE=20071231&amp;VAR:FREQ=DAILY&amp;VAR:RELITEM=&amp;VAR:CURRENCY=&amp;VAR:DB_TYPE=&amp;VAR:UNITS=M&amp;window=popup&amp;","width=535&amp;height=425&amp;START_MAXIMIZED=FALSE&amp;Y=120"}</definedName>
    <definedName name="_1796__FDSAUDITLINK__" hidden="1">{"fdsup://directions/FAT Viewer?action=UPDATE&amp;creator=factSet&amp;DYN_ARGS=true&amp;DOC_NAME=FAT:RGA_ENTRPR_VAL_EV_SOURCE_WINDOW.FAT&amp;VAR:ID1=DISCA&amp;VAR:SDATE=20080104&amp;VAR:FDATE=20071231&amp;VAR:FREQ=DAILY&amp;VAR:RELITEM=&amp;VAR:CURRENCY=&amp;VAR:DB_TYPE=&amp;VAR:UNITS=M&amp;window=popup&amp;","width=535&amp;height=425&amp;START_MAXIMIZED=FALSE&amp;Y=120"}</definedName>
    <definedName name="_1797__FDSAUDITLINK__" hidden="1">{"fdsup://directions/FAT Viewer?action=UPDATE&amp;creator=factSet&amp;DYN_ARGS=true&amp;DOC_NAME=FAT:RGA_ENTRPR_VAL_EV_SOURCE_WINDOW.FAT&amp;VAR:ID1=DISCA&amp;VAR:SDATE=20080103&amp;VAR:FDATE=20071231&amp;VAR:FREQ=DAILY&amp;VAR:RELITEM=&amp;VAR:CURRENCY=&amp;VAR:DB_TYPE=&amp;VAR:UNITS=M&amp;window=popup&amp;","width=535&amp;height=425&amp;START_MAXIMIZED=FALSE&amp;Y=120"}</definedName>
    <definedName name="_1798__FDSAUDITLINK__" hidden="1">{"fdsup://directions/FAT Viewer?action=UPDATE&amp;creator=factSet&amp;DYN_ARGS=true&amp;DOC_NAME=FAT:RGA_ENTRPR_VAL_EV_SOURCE_WINDOW.FAT&amp;VAR:ID1=DISCA&amp;VAR:SDATE=20080102&amp;VAR:FDATE=20071231&amp;VAR:FREQ=DAILY&amp;VAR:RELITEM=&amp;VAR:CURRENCY=&amp;VAR:DB_TYPE=&amp;VAR:UNITS=M&amp;window=popup&amp;","width=535&amp;height=425&amp;START_MAXIMIZED=FALSE&amp;Y=120"}</definedName>
    <definedName name="_1799__FDSAUDITLINK__" hidden="1">{"fdsup://directions/FAT Viewer?action=UPDATE&amp;creator=factSet&amp;DYN_ARGS=true&amp;DOC_NAME=FAT:RGA_ENTRPR_VAL_EV_SOURCE_WINDOW.FAT&amp;VAR:ID1=DISCA&amp;VAR:SDATE=20071231&amp;VAR:FDATE=20071231&amp;VAR:FREQ=DAILY&amp;VAR:RELITEM=&amp;VAR:CURRENCY=&amp;VAR:DB_TYPE=&amp;VAR:UNITS=M&amp;window=popup&amp;","width=535&amp;height=425&amp;START_MAXIMIZED=FALSE&amp;Y=120"}</definedName>
    <definedName name="_18__123Graph_AREP_CA91" hidden="1">#REF!</definedName>
    <definedName name="_18__FDSAUDITLINK__" hidden="1">{"fdsup://Directions/FactSet Auditing Viewer?action=AUDIT_VALUE&amp;DB=129&amp;ID1=58064510&amp;VALUEID=02256&amp;SDATE=201202&amp;PERIODTYPE=QTR_STD&amp;SCFT=3&amp;window=popup_no_bar&amp;width=385&amp;height=120&amp;START_MAXIMIZED=FALSE&amp;creator=factset&amp;display_string=Audit"}</definedName>
    <definedName name="_180__FDSAUDITLINK__" hidden="1">{"fdsup://directions/FAT Viewer?action=UPDATE&amp;creator=factset&amp;DYN_ARGS=TRUE&amp;DOC_NAME=FAT:FQL_AUDITING_CLIENT_TEMPLATE.FAT&amp;display_string=Audit&amp;VAR:KEY=KJYBKHIPMB&amp;VAR:QUERY=UkdGX0VOVFJQUl9WQUxfREFJTFkoMzg2MjUp&amp;WINDOW=FIRST_POPUP&amp;HEIGHT=450&amp;WIDTH=450&amp;START_MA","XIMIZED=FALSE&amp;VAR:CALENDAR=US&amp;VAR:SYMBOL=B29LCJ&amp;VAR:INDEX=0"}</definedName>
    <definedName name="_1800__FDSAUDITLINK__" hidden="1">{"fdsup://directions/FAT Viewer?action=UPDATE&amp;creator=factSet&amp;DYN_ARGS=true&amp;DOC_NAME=FAT:RGA_ENTRPR_VAL_EV_SOURCE_WINDOW.FAT&amp;VAR:ID1=DISCA&amp;VAR:SDATE=20071231&amp;VAR:FDATE=20071231&amp;VAR:FREQ=DAILY&amp;VAR:RELITEM=&amp;VAR:CURRENCY=&amp;VAR:DB_TYPE=&amp;VAR:UNITS=M&amp;window=popup&amp;","width=535&amp;height=425&amp;START_MAXIMIZED=FALSE&amp;Y=120"}</definedName>
    <definedName name="_1801__FDSAUDITLINK__" hidden="1">{"fdsup://directions/FAT Viewer?action=UPDATE&amp;creator=factSet&amp;DYN_ARGS=true&amp;DOC_NAME=FAT:RGA_ENTRPR_VAL_EV_SOURCE_WINDOW.FAT&amp;VAR:ID1=DISCA&amp;VAR:SDATE=20071228&amp;VAR:FDATE=20061229&amp;VAR:FREQ=DAILY&amp;VAR:RELITEM=&amp;VAR:CURRENCY=&amp;VAR:DB_TYPE=&amp;VAR:UNITS=M&amp;window=popup&amp;","width=535&amp;height=425&amp;START_MAXIMIZED=FALSE&amp;Y=120"}</definedName>
    <definedName name="_1802__FDSAUDITLINK__" hidden="1">{"fdsup://directions/FAT Viewer?action=UPDATE&amp;creator=factSet&amp;DYN_ARGS=true&amp;DOC_NAME=FAT:RGA_ENTRPR_VAL_EV_SOURCE_WINDOW.FAT&amp;VAR:ID1=DISCA&amp;VAR:SDATE=20071227&amp;VAR:FDATE=20061229&amp;VAR:FREQ=DAILY&amp;VAR:RELITEM=&amp;VAR:CURRENCY=&amp;VAR:DB_TYPE=&amp;VAR:UNITS=M&amp;window=popup&amp;","width=535&amp;height=425&amp;START_MAXIMIZED=FALSE&amp;Y=120"}</definedName>
    <definedName name="_1803__FDSAUDITLINK__" hidden="1">{"fdsup://directions/FAT Viewer?action=UPDATE&amp;creator=factSet&amp;DYN_ARGS=true&amp;DOC_NAME=FAT:RGA_ENTRPR_VAL_EV_SOURCE_WINDOW.FAT&amp;VAR:ID1=DISCA&amp;VAR:SDATE=20071226&amp;VAR:FDATE=20061229&amp;VAR:FREQ=DAILY&amp;VAR:RELITEM=&amp;VAR:CURRENCY=&amp;VAR:DB_TYPE=&amp;VAR:UNITS=M&amp;window=popup&amp;","width=535&amp;height=425&amp;START_MAXIMIZED=FALSE&amp;Y=120"}</definedName>
    <definedName name="_1804__FDSAUDITLINK__" hidden="1">{"fdsup://directions/FAT Viewer?action=UPDATE&amp;creator=factSet&amp;DYN_ARGS=true&amp;DOC_NAME=FAT:RGA_ENTRPR_VAL_EV_SOURCE_WINDOW.FAT&amp;VAR:ID1=DISCA&amp;VAR:SDATE=20071224&amp;VAR:FDATE=20061229&amp;VAR:FREQ=DAILY&amp;VAR:RELITEM=&amp;VAR:CURRENCY=&amp;VAR:DB_TYPE=&amp;VAR:UNITS=M&amp;window=popup&amp;","width=535&amp;height=425&amp;START_MAXIMIZED=FALSE&amp;Y=120"}</definedName>
    <definedName name="_1805__FDSAUDITLINK__" hidden="1">{"fdsup://directions/FAT Viewer?action=UPDATE&amp;creator=factSet&amp;DYN_ARGS=true&amp;DOC_NAME=FAT:RGA_ENTRPR_VAL_EV_SOURCE_WINDOW.FAT&amp;VAR:ID1=DISCA&amp;VAR:SDATE=20071224&amp;VAR:FDATE=20061229&amp;VAR:FREQ=DAILY&amp;VAR:RELITEM=&amp;VAR:CURRENCY=&amp;VAR:DB_TYPE=&amp;VAR:UNITS=M&amp;window=popup&amp;","width=535&amp;height=425&amp;START_MAXIMIZED=FALSE&amp;Y=120"}</definedName>
    <definedName name="_1806__FDSAUDITLINK__" hidden="1">{"fdsup://directions/FAT Viewer?action=UPDATE&amp;creator=factSet&amp;DYN_ARGS=true&amp;DOC_NAME=FAT:RGA_ENTRPR_VAL_EV_SOURCE_WINDOW.FAT&amp;VAR:ID1=DISCA&amp;VAR:SDATE=20071221&amp;VAR:FDATE=20061229&amp;VAR:FREQ=DAILY&amp;VAR:RELITEM=&amp;VAR:CURRENCY=&amp;VAR:DB_TYPE=&amp;VAR:UNITS=M&amp;window=popup&amp;","width=535&amp;height=425&amp;START_MAXIMIZED=FALSE&amp;Y=120"}</definedName>
    <definedName name="_1807__FDSAUDITLINK__" hidden="1">{"fdsup://directions/FAT Viewer?action=UPDATE&amp;creator=factSet&amp;DYN_ARGS=true&amp;DOC_NAME=FAT:RGA_ENTRPR_VAL_EV_SOURCE_WINDOW.FAT&amp;VAR:ID1=DISCA&amp;VAR:SDATE=20071220&amp;VAR:FDATE=20061229&amp;VAR:FREQ=DAILY&amp;VAR:RELITEM=&amp;VAR:CURRENCY=&amp;VAR:DB_TYPE=&amp;VAR:UNITS=M&amp;window=popup&amp;","width=535&amp;height=425&amp;START_MAXIMIZED=FALSE&amp;Y=120"}</definedName>
    <definedName name="_1808__FDSAUDITLINK__" hidden="1">{"fdsup://directions/FAT Viewer?action=UPDATE&amp;creator=factSet&amp;DYN_ARGS=true&amp;DOC_NAME=FAT:RGA_ENTRPR_VAL_EV_SOURCE_WINDOW.FAT&amp;VAR:ID1=DISCA&amp;VAR:SDATE=20071219&amp;VAR:FDATE=20061229&amp;VAR:FREQ=DAILY&amp;VAR:RELITEM=&amp;VAR:CURRENCY=&amp;VAR:DB_TYPE=&amp;VAR:UNITS=M&amp;window=popup&amp;","width=535&amp;height=425&amp;START_MAXIMIZED=FALSE&amp;Y=120"}</definedName>
    <definedName name="_1809__FDSAUDITLINK__" hidden="1">{"fdsup://directions/FAT Viewer?action=UPDATE&amp;creator=factSet&amp;DYN_ARGS=true&amp;DOC_NAME=FAT:RGA_ENTRPR_VAL_EV_SOURCE_WINDOW.FAT&amp;VAR:ID1=DISCA&amp;VAR:SDATE=20071218&amp;VAR:FDATE=20061229&amp;VAR:FREQ=DAILY&amp;VAR:RELITEM=&amp;VAR:CURRENCY=&amp;VAR:DB_TYPE=&amp;VAR:UNITS=M&amp;window=popup&amp;","width=535&amp;height=425&amp;START_MAXIMIZED=FALSE&amp;Y=120"}</definedName>
    <definedName name="_181__FDSAUDITLINK__" hidden="1">{"fdsup://directions/FAT Viewer?action=UPDATE&amp;creator=factset&amp;DYN_ARGS=TRUE&amp;DOC_NAME=FAT:FQL_AUDITING_CLIENT_TEMPLATE.FAT&amp;display_string=Audit&amp;VAR:KEY=QHUHEDQJKT&amp;VAR:QUERY=UkdGX0VOVFJQUl9WQUxfREFJTFkoMzg2MzAp&amp;WINDOW=FIRST_POPUP&amp;HEIGHT=450&amp;WIDTH=450&amp;START_MA","XIMIZED=FALSE&amp;VAR:CALENDAR=US&amp;VAR:SYMBOL=B29LCJ&amp;VAR:INDEX=0"}</definedName>
    <definedName name="_1810__FDSAUDITLINK__" hidden="1">{"fdsup://directions/FAT Viewer?action=UPDATE&amp;creator=factSet&amp;DYN_ARGS=true&amp;DOC_NAME=FAT:RGA_ENTRPR_VAL_EV_SOURCE_WINDOW.FAT&amp;VAR:ID1=DISCA&amp;VAR:SDATE=20071217&amp;VAR:FDATE=20061229&amp;VAR:FREQ=DAILY&amp;VAR:RELITEM=&amp;VAR:CURRENCY=&amp;VAR:DB_TYPE=&amp;VAR:UNITS=M&amp;window=popup&amp;","width=535&amp;height=425&amp;START_MAXIMIZED=FALSE&amp;Y=120"}</definedName>
    <definedName name="_1811__FDSAUDITLINK__" hidden="1">{"fdsup://directions/FAT Viewer?action=UPDATE&amp;creator=factSet&amp;DYN_ARGS=true&amp;DOC_NAME=FAT:RGA_ENTRPR_VAL_EV_SOURCE_WINDOW.FAT&amp;VAR:ID1=DISCA&amp;VAR:SDATE=20071214&amp;VAR:FDATE=20061229&amp;VAR:FREQ=DAILY&amp;VAR:RELITEM=&amp;VAR:CURRENCY=&amp;VAR:DB_TYPE=&amp;VAR:UNITS=M&amp;window=popup&amp;","width=535&amp;height=425&amp;START_MAXIMIZED=FALSE&amp;Y=120"}</definedName>
    <definedName name="_1812__FDSAUDITLINK__" hidden="1">{"fdsup://directions/FAT Viewer?action=UPDATE&amp;creator=factSet&amp;DYN_ARGS=true&amp;DOC_NAME=FAT:RGA_ENTRPR_VAL_EV_SOURCE_WINDOW.FAT&amp;VAR:ID1=DISCA&amp;VAR:SDATE=20071213&amp;VAR:FDATE=20061229&amp;VAR:FREQ=DAILY&amp;VAR:RELITEM=&amp;VAR:CURRENCY=&amp;VAR:DB_TYPE=&amp;VAR:UNITS=M&amp;window=popup&amp;","width=535&amp;height=425&amp;START_MAXIMIZED=FALSE&amp;Y=120"}</definedName>
    <definedName name="_1813__FDSAUDITLINK__" hidden="1">{"fdsup://directions/FAT Viewer?action=UPDATE&amp;creator=factSet&amp;DYN_ARGS=true&amp;DOC_NAME=FAT:RGA_ENTRPR_VAL_EV_SOURCE_WINDOW.FAT&amp;VAR:ID1=DISCA&amp;VAR:SDATE=20071212&amp;VAR:FDATE=20061229&amp;VAR:FREQ=DAILY&amp;VAR:RELITEM=&amp;VAR:CURRENCY=&amp;VAR:DB_TYPE=&amp;VAR:UNITS=M&amp;window=popup&amp;","width=535&amp;height=425&amp;START_MAXIMIZED=FALSE&amp;Y=120"}</definedName>
    <definedName name="_1814__FDSAUDITLINK__" hidden="1">{"fdsup://directions/FAT Viewer?action=UPDATE&amp;creator=factSet&amp;DYN_ARGS=true&amp;DOC_NAME=FAT:RGA_ENTRPR_VAL_EV_SOURCE_WINDOW.FAT&amp;VAR:ID1=DISCA&amp;VAR:SDATE=20071211&amp;VAR:FDATE=20061229&amp;VAR:FREQ=DAILY&amp;VAR:RELITEM=&amp;VAR:CURRENCY=&amp;VAR:DB_TYPE=&amp;VAR:UNITS=M&amp;window=popup&amp;","width=535&amp;height=425&amp;START_MAXIMIZED=FALSE&amp;Y=120"}</definedName>
    <definedName name="_1815__FDSAUDITLINK__" hidden="1">{"fdsup://directions/FAT Viewer?action=UPDATE&amp;creator=factSet&amp;DYN_ARGS=true&amp;DOC_NAME=FAT:RGA_ENTRPR_VAL_EV_SOURCE_WINDOW.FAT&amp;VAR:ID1=DISCA&amp;VAR:SDATE=20071210&amp;VAR:FDATE=20061229&amp;VAR:FREQ=DAILY&amp;VAR:RELITEM=&amp;VAR:CURRENCY=&amp;VAR:DB_TYPE=&amp;VAR:UNITS=M&amp;window=popup&amp;","width=535&amp;height=425&amp;START_MAXIMIZED=FALSE&amp;Y=120"}</definedName>
    <definedName name="_1816__FDSAUDITLINK__" hidden="1">{"fdsup://directions/FAT Viewer?action=UPDATE&amp;creator=factSet&amp;DYN_ARGS=true&amp;DOC_NAME=FAT:RGA_ENTRPR_VAL_EV_SOURCE_WINDOW.FAT&amp;VAR:ID1=DISCA&amp;VAR:SDATE=20071207&amp;VAR:FDATE=20061229&amp;VAR:FREQ=DAILY&amp;VAR:RELITEM=&amp;VAR:CURRENCY=&amp;VAR:DB_TYPE=&amp;VAR:UNITS=M&amp;window=popup&amp;","width=535&amp;height=425&amp;START_MAXIMIZED=FALSE&amp;Y=120"}</definedName>
    <definedName name="_1817__FDSAUDITLINK__" hidden="1">{"fdsup://directions/FAT Viewer?action=UPDATE&amp;creator=factSet&amp;DYN_ARGS=true&amp;DOC_NAME=FAT:RGA_ENTRPR_VAL_EV_SOURCE_WINDOW.FAT&amp;VAR:ID1=DISCA&amp;VAR:SDATE=20071206&amp;VAR:FDATE=20061229&amp;VAR:FREQ=DAILY&amp;VAR:RELITEM=&amp;VAR:CURRENCY=&amp;VAR:DB_TYPE=&amp;VAR:UNITS=M&amp;window=popup&amp;","width=535&amp;height=425&amp;START_MAXIMIZED=FALSE&amp;Y=120"}</definedName>
    <definedName name="_1818__FDSAUDITLINK__" hidden="1">{"fdsup://directions/FAT Viewer?action=UPDATE&amp;creator=factSet&amp;DYN_ARGS=true&amp;DOC_NAME=FAT:RGA_ENTRPR_VAL_EV_SOURCE_WINDOW.FAT&amp;VAR:ID1=DISCA&amp;VAR:SDATE=20071205&amp;VAR:FDATE=20061229&amp;VAR:FREQ=DAILY&amp;VAR:RELITEM=&amp;VAR:CURRENCY=&amp;VAR:DB_TYPE=&amp;VAR:UNITS=M&amp;window=popup&amp;","width=535&amp;height=425&amp;START_MAXIMIZED=FALSE&amp;Y=120"}</definedName>
    <definedName name="_1819__FDSAUDITLINK__" hidden="1">{"fdsup://directions/FAT Viewer?action=UPDATE&amp;creator=factSet&amp;DYN_ARGS=true&amp;DOC_NAME=FAT:RGA_ENTRPR_VAL_EV_SOURCE_WINDOW.FAT&amp;VAR:ID1=DISCA&amp;VAR:SDATE=20071204&amp;VAR:FDATE=20061229&amp;VAR:FREQ=DAILY&amp;VAR:RELITEM=&amp;VAR:CURRENCY=&amp;VAR:DB_TYPE=&amp;VAR:UNITS=M&amp;window=popup&amp;","width=535&amp;height=425&amp;START_MAXIMIZED=FALSE&amp;Y=120"}</definedName>
    <definedName name="_182__FDSAUDITLINK__" hidden="1">{"fdsup://directions/FAT Viewer?action=UPDATE&amp;creator=factset&amp;DYN_ARGS=TRUE&amp;DOC_NAME=FAT:FQL_AUDITING_CLIENT_TEMPLATE.FAT&amp;display_string=Audit&amp;VAR:KEY=QBKDIVUFOR&amp;VAR:QUERY=UkdGX0VOVFJQUl9WQUxfREFJTFkoMzg2MzUp&amp;WINDOW=FIRST_POPUP&amp;HEIGHT=450&amp;WIDTH=450&amp;START_MA","XIMIZED=FALSE&amp;VAR:CALENDAR=US&amp;VAR:SYMBOL=B29LCJ&amp;VAR:INDEX=0"}</definedName>
    <definedName name="_1820__FDSAUDITLINK__" hidden="1">{"fdsup://directions/FAT Viewer?action=UPDATE&amp;creator=factSet&amp;DYN_ARGS=true&amp;DOC_NAME=FAT:RGA_ENTRPR_VAL_EV_SOURCE_WINDOW.FAT&amp;VAR:ID1=DISCA&amp;VAR:SDATE=20071203&amp;VAR:FDATE=20061229&amp;VAR:FREQ=DAILY&amp;VAR:RELITEM=&amp;VAR:CURRENCY=&amp;VAR:DB_TYPE=&amp;VAR:UNITS=M&amp;window=popup&amp;","width=535&amp;height=425&amp;START_MAXIMIZED=FALSE&amp;Y=120"}</definedName>
    <definedName name="_1821__FDSAUDITLINK__" hidden="1">{"fdsup://directions/FAT Viewer?action=UPDATE&amp;creator=factSet&amp;DYN_ARGS=true&amp;DOC_NAME=FAT:RGA_ENTRPR_VAL_EV_SOURCE_WINDOW.FAT&amp;VAR:ID1=DISCA&amp;VAR:SDATE=20071130&amp;VAR:FDATE=20061229&amp;VAR:FREQ=DAILY&amp;VAR:RELITEM=&amp;VAR:CURRENCY=&amp;VAR:DB_TYPE=&amp;VAR:UNITS=M&amp;window=popup&amp;","width=535&amp;height=425&amp;START_MAXIMIZED=FALSE&amp;Y=120"}</definedName>
    <definedName name="_1822__FDSAUDITLINK__" hidden="1">{"fdsup://directions/FAT Viewer?action=UPDATE&amp;creator=factSet&amp;DYN_ARGS=true&amp;DOC_NAME=FAT:RGA_ENTRPR_VAL_EV_SOURCE_WINDOW.FAT&amp;VAR:ID1=DISCA&amp;VAR:SDATE=20071129&amp;VAR:FDATE=20061229&amp;VAR:FREQ=DAILY&amp;VAR:RELITEM=&amp;VAR:CURRENCY=&amp;VAR:DB_TYPE=&amp;VAR:UNITS=M&amp;window=popup&amp;","width=535&amp;height=425&amp;START_MAXIMIZED=FALSE&amp;Y=120"}</definedName>
    <definedName name="_1823__FDSAUDITLINK__" hidden="1">{"fdsup://directions/FAT Viewer?action=UPDATE&amp;creator=factSet&amp;DYN_ARGS=true&amp;DOC_NAME=FAT:RGA_ENTRPR_VAL_EV_SOURCE_WINDOW.FAT&amp;VAR:ID1=DISCA&amp;VAR:SDATE=20071128&amp;VAR:FDATE=20061229&amp;VAR:FREQ=DAILY&amp;VAR:RELITEM=&amp;VAR:CURRENCY=&amp;VAR:DB_TYPE=&amp;VAR:UNITS=M&amp;window=popup&amp;","width=535&amp;height=425&amp;START_MAXIMIZED=FALSE&amp;Y=120"}</definedName>
    <definedName name="_1824__FDSAUDITLINK__" hidden="1">{"fdsup://directions/FAT Viewer?action=UPDATE&amp;creator=factSet&amp;DYN_ARGS=true&amp;DOC_NAME=FAT:RGA_ENTRPR_VAL_EV_SOURCE_WINDOW.FAT&amp;VAR:ID1=DISCA&amp;VAR:SDATE=20071127&amp;VAR:FDATE=20061229&amp;VAR:FREQ=DAILY&amp;VAR:RELITEM=&amp;VAR:CURRENCY=&amp;VAR:DB_TYPE=&amp;VAR:UNITS=M&amp;window=popup&amp;","width=535&amp;height=425&amp;START_MAXIMIZED=FALSE&amp;Y=120"}</definedName>
    <definedName name="_1825__FDSAUDITLINK__" hidden="1">{"fdsup://directions/FAT Viewer?action=UPDATE&amp;creator=factSet&amp;DYN_ARGS=true&amp;DOC_NAME=FAT:RGA_ENTRPR_VAL_EV_SOURCE_WINDOW.FAT&amp;VAR:ID1=DISCA&amp;VAR:SDATE=20071126&amp;VAR:FDATE=20061229&amp;VAR:FREQ=DAILY&amp;VAR:RELITEM=&amp;VAR:CURRENCY=&amp;VAR:DB_TYPE=&amp;VAR:UNITS=M&amp;window=popup&amp;","width=535&amp;height=425&amp;START_MAXIMIZED=FALSE&amp;Y=120"}</definedName>
    <definedName name="_1826__FDSAUDITLINK__" hidden="1">{"fdsup://directions/FAT Viewer?action=UPDATE&amp;creator=factSet&amp;DYN_ARGS=true&amp;DOC_NAME=FAT:RGA_ENTRPR_VAL_EV_SOURCE_WINDOW.FAT&amp;VAR:ID1=DISCA&amp;VAR:SDATE=20071123&amp;VAR:FDATE=20061229&amp;VAR:FREQ=DAILY&amp;VAR:RELITEM=&amp;VAR:CURRENCY=&amp;VAR:DB_TYPE=&amp;VAR:UNITS=M&amp;window=popup&amp;","width=535&amp;height=425&amp;START_MAXIMIZED=FALSE&amp;Y=120"}</definedName>
    <definedName name="_1827__FDSAUDITLINK__" hidden="1">{"fdsup://directions/FAT Viewer?action=UPDATE&amp;creator=factSet&amp;DYN_ARGS=true&amp;DOC_NAME=FAT:RGA_ENTRPR_VAL_EV_SOURCE_WINDOW.FAT&amp;VAR:ID1=DISCA&amp;VAR:SDATE=20071121&amp;VAR:FDATE=20061229&amp;VAR:FREQ=DAILY&amp;VAR:RELITEM=&amp;VAR:CURRENCY=&amp;VAR:DB_TYPE=&amp;VAR:UNITS=M&amp;window=popup&amp;","width=535&amp;height=425&amp;START_MAXIMIZED=FALSE&amp;Y=120"}</definedName>
    <definedName name="_1828__FDSAUDITLINK__" hidden="1">{"fdsup://directions/FAT Viewer?action=UPDATE&amp;creator=factSet&amp;DYN_ARGS=true&amp;DOC_NAME=FAT:RGA_ENTRPR_VAL_EV_SOURCE_WINDOW.FAT&amp;VAR:ID1=DISCA&amp;VAR:SDATE=20071121&amp;VAR:FDATE=20061229&amp;VAR:FREQ=DAILY&amp;VAR:RELITEM=&amp;VAR:CURRENCY=&amp;VAR:DB_TYPE=&amp;VAR:UNITS=M&amp;window=popup&amp;","width=535&amp;height=425&amp;START_MAXIMIZED=FALSE&amp;Y=120"}</definedName>
    <definedName name="_1829__FDSAUDITLINK__" hidden="1">{"fdsup://directions/FAT Viewer?action=UPDATE&amp;creator=factSet&amp;DYN_ARGS=true&amp;DOC_NAME=FAT:RGA_ENTRPR_VAL_EV_SOURCE_WINDOW.FAT&amp;VAR:ID1=DISCA&amp;VAR:SDATE=20071120&amp;VAR:FDATE=20061229&amp;VAR:FREQ=DAILY&amp;VAR:RELITEM=&amp;VAR:CURRENCY=&amp;VAR:DB_TYPE=&amp;VAR:UNITS=M&amp;window=popup&amp;","width=535&amp;height=425&amp;START_MAXIMIZED=FALSE&amp;Y=120"}</definedName>
    <definedName name="_183__FDSAUDITLINK__" hidden="1">{"fdsup://directions/FAT Viewer?action=UPDATE&amp;creator=factset&amp;DYN_ARGS=TRUE&amp;DOC_NAME=FAT:FQL_AUDITING_CLIENT_TEMPLATE.FAT&amp;display_string=Audit&amp;VAR:KEY=ANKFAJAHWF&amp;VAR:QUERY=UkdGX0VOVFJQUl9WQUxfREFJTFkoMzg2Mzgp&amp;WINDOW=FIRST_POPUP&amp;HEIGHT=450&amp;WIDTH=450&amp;START_MA","XIMIZED=FALSE&amp;VAR:CALENDAR=US&amp;VAR:SYMBOL=B29LCJ&amp;VAR:INDEX=0"}</definedName>
    <definedName name="_1830__FDSAUDITLINK__" hidden="1">{"fdsup://directions/FAT Viewer?action=UPDATE&amp;creator=factSet&amp;DYN_ARGS=true&amp;DOC_NAME=FAT:RGA_ENTRPR_VAL_EV_SOURCE_WINDOW.FAT&amp;VAR:ID1=DISCA&amp;VAR:SDATE=20071119&amp;VAR:FDATE=20061229&amp;VAR:FREQ=DAILY&amp;VAR:RELITEM=&amp;VAR:CURRENCY=&amp;VAR:DB_TYPE=&amp;VAR:UNITS=M&amp;window=popup&amp;","width=535&amp;height=425&amp;START_MAXIMIZED=FALSE&amp;Y=120"}</definedName>
    <definedName name="_1831__FDSAUDITLINK__" hidden="1">{"fdsup://directions/FAT Viewer?action=UPDATE&amp;creator=factSet&amp;DYN_ARGS=true&amp;DOC_NAME=FAT:RGA_ENTRPR_VAL_EV_SOURCE_WINDOW.FAT&amp;VAR:ID1=DISCA&amp;VAR:SDATE=20071116&amp;VAR:FDATE=20061229&amp;VAR:FREQ=DAILY&amp;VAR:RELITEM=&amp;VAR:CURRENCY=&amp;VAR:DB_TYPE=&amp;VAR:UNITS=M&amp;window=popup&amp;","width=535&amp;height=425&amp;START_MAXIMIZED=FALSE&amp;Y=120"}</definedName>
    <definedName name="_1832__FDSAUDITLINK__" hidden="1">{"fdsup://directions/FAT Viewer?action=UPDATE&amp;creator=factSet&amp;DYN_ARGS=true&amp;DOC_NAME=FAT:RGA_ENTRPR_VAL_EV_SOURCE_WINDOW.FAT&amp;VAR:ID1=DISCA&amp;VAR:SDATE=20071115&amp;VAR:FDATE=20061229&amp;VAR:FREQ=DAILY&amp;VAR:RELITEM=&amp;VAR:CURRENCY=&amp;VAR:DB_TYPE=&amp;VAR:UNITS=M&amp;window=popup&amp;","width=535&amp;height=425&amp;START_MAXIMIZED=FALSE&amp;Y=120"}</definedName>
    <definedName name="_1833__FDSAUDITLINK__" hidden="1">{"fdsup://directions/FAT Viewer?action=UPDATE&amp;creator=factSet&amp;DYN_ARGS=true&amp;DOC_NAME=FAT:RGA_ENTRPR_VAL_EV_SOURCE_WINDOW.FAT&amp;VAR:ID1=DISCA&amp;VAR:SDATE=20071114&amp;VAR:FDATE=20061229&amp;VAR:FREQ=DAILY&amp;VAR:RELITEM=&amp;VAR:CURRENCY=&amp;VAR:DB_TYPE=&amp;VAR:UNITS=M&amp;window=popup&amp;","width=535&amp;height=425&amp;START_MAXIMIZED=FALSE&amp;Y=120"}</definedName>
    <definedName name="_1834__FDSAUDITLINK__" hidden="1">{"fdsup://directions/FAT Viewer?action=UPDATE&amp;creator=factSet&amp;DYN_ARGS=true&amp;DOC_NAME=FAT:RGA_ENTRPR_VAL_EV_SOURCE_WINDOW.FAT&amp;VAR:ID1=DISCA&amp;VAR:SDATE=20071113&amp;VAR:FDATE=20061229&amp;VAR:FREQ=DAILY&amp;VAR:RELITEM=&amp;VAR:CURRENCY=&amp;VAR:DB_TYPE=&amp;VAR:UNITS=M&amp;window=popup&amp;","width=535&amp;height=425&amp;START_MAXIMIZED=FALSE&amp;Y=120"}</definedName>
    <definedName name="_1835__FDSAUDITLINK__" hidden="1">{"fdsup://directions/FAT Viewer?action=UPDATE&amp;creator=factSet&amp;DYN_ARGS=true&amp;DOC_NAME=FAT:RGA_ENTRPR_VAL_EV_SOURCE_WINDOW.FAT&amp;VAR:ID1=DISCA&amp;VAR:SDATE=20071112&amp;VAR:FDATE=20061229&amp;VAR:FREQ=DAILY&amp;VAR:RELITEM=&amp;VAR:CURRENCY=&amp;VAR:DB_TYPE=&amp;VAR:UNITS=M&amp;window=popup&amp;","width=535&amp;height=425&amp;START_MAXIMIZED=FALSE&amp;Y=120"}</definedName>
    <definedName name="_1836__FDSAUDITLINK__" hidden="1">{"fdsup://directions/FAT Viewer?action=UPDATE&amp;creator=factSet&amp;DYN_ARGS=true&amp;DOC_NAME=FAT:RGA_ENTRPR_VAL_EV_SOURCE_WINDOW.FAT&amp;VAR:ID1=DISCA&amp;VAR:SDATE=20071109&amp;VAR:FDATE=20061229&amp;VAR:FREQ=DAILY&amp;VAR:RELITEM=&amp;VAR:CURRENCY=&amp;VAR:DB_TYPE=&amp;VAR:UNITS=M&amp;window=popup&amp;","width=535&amp;height=425&amp;START_MAXIMIZED=FALSE&amp;Y=120"}</definedName>
    <definedName name="_1837__FDSAUDITLINK__" hidden="1">{"fdsup://directions/FAT Viewer?action=UPDATE&amp;creator=factSet&amp;DYN_ARGS=true&amp;DOC_NAME=FAT:RGA_ENTRPR_VAL_EV_SOURCE_WINDOW.FAT&amp;VAR:ID1=DISCA&amp;VAR:SDATE=20071108&amp;VAR:FDATE=20061229&amp;VAR:FREQ=DAILY&amp;VAR:RELITEM=&amp;VAR:CURRENCY=&amp;VAR:DB_TYPE=&amp;VAR:UNITS=M&amp;window=popup&amp;","width=535&amp;height=425&amp;START_MAXIMIZED=FALSE&amp;Y=120"}</definedName>
    <definedName name="_1838__FDSAUDITLINK__" hidden="1">{"fdsup://directions/FAT Viewer?action=UPDATE&amp;creator=factSet&amp;DYN_ARGS=true&amp;DOC_NAME=FAT:RGA_ENTRPR_VAL_EV_SOURCE_WINDOW.FAT&amp;VAR:ID1=DISCA&amp;VAR:SDATE=20071107&amp;VAR:FDATE=20061229&amp;VAR:FREQ=DAILY&amp;VAR:RELITEM=&amp;VAR:CURRENCY=&amp;VAR:DB_TYPE=&amp;VAR:UNITS=M&amp;window=popup&amp;","width=535&amp;height=425&amp;START_MAXIMIZED=FALSE&amp;Y=120"}</definedName>
    <definedName name="_1839__FDSAUDITLINK__" hidden="1">{"fdsup://directions/FAT Viewer?action=UPDATE&amp;creator=factSet&amp;DYN_ARGS=true&amp;DOC_NAME=FAT:RGA_ENTRPR_VAL_EV_SOURCE_WINDOW.FAT&amp;VAR:ID1=DISCA&amp;VAR:SDATE=20071106&amp;VAR:FDATE=20061229&amp;VAR:FREQ=DAILY&amp;VAR:RELITEM=&amp;VAR:CURRENCY=&amp;VAR:DB_TYPE=&amp;VAR:UNITS=M&amp;window=popup&amp;","width=535&amp;height=425&amp;START_MAXIMIZED=FALSE&amp;Y=120"}</definedName>
    <definedName name="_184__FDSAUDITLINK__" hidden="1">{"fdsup://directions/FAT Viewer?action=UPDATE&amp;creator=factset&amp;DYN_ARGS=TRUE&amp;DOC_NAME=FAT:FQL_AUDITING_CLIENT_TEMPLATE.FAT&amp;display_string=Audit&amp;VAR:KEY=OXEFQVYNGN&amp;VAR:QUERY=UkdGX0VOVFJQUl9WQUxfREFJTFkoMzg2NDMp&amp;WINDOW=FIRST_POPUP&amp;HEIGHT=450&amp;WIDTH=450&amp;START_MA","XIMIZED=FALSE&amp;VAR:CALENDAR=US&amp;VAR:SYMBOL=B29LCJ&amp;VAR:INDEX=0"}</definedName>
    <definedName name="_1840__FDSAUDITLINK__" hidden="1">{"fdsup://directions/FAT Viewer?action=UPDATE&amp;creator=factSet&amp;DYN_ARGS=true&amp;DOC_NAME=FAT:RGA_ENTRPR_VAL_EV_SOURCE_WINDOW.FAT&amp;VAR:ID1=DISCA&amp;VAR:SDATE=20071105&amp;VAR:FDATE=20061229&amp;VAR:FREQ=DAILY&amp;VAR:RELITEM=&amp;VAR:CURRENCY=&amp;VAR:DB_TYPE=&amp;VAR:UNITS=M&amp;window=popup&amp;","width=535&amp;height=425&amp;START_MAXIMIZED=FALSE&amp;Y=120"}</definedName>
    <definedName name="_1841__FDSAUDITLINK__" hidden="1">{"fdsup://directions/FAT Viewer?action=UPDATE&amp;creator=factSet&amp;DYN_ARGS=true&amp;DOC_NAME=FAT:RGA_ENTRPR_VAL_EV_SOURCE_WINDOW.FAT&amp;VAR:ID1=DISCA&amp;VAR:SDATE=20071102&amp;VAR:FDATE=20061229&amp;VAR:FREQ=DAILY&amp;VAR:RELITEM=&amp;VAR:CURRENCY=&amp;VAR:DB_TYPE=&amp;VAR:UNITS=M&amp;window=popup&amp;","width=535&amp;height=425&amp;START_MAXIMIZED=FALSE&amp;Y=120"}</definedName>
    <definedName name="_1842__FDSAUDITLINK__" hidden="1">{"fdsup://directions/FAT Viewer?action=UPDATE&amp;creator=factSet&amp;DYN_ARGS=true&amp;DOC_NAME=FAT:RGA_ENTRPR_VAL_EV_SOURCE_WINDOW.FAT&amp;VAR:ID1=DISCA&amp;VAR:SDATE=20071101&amp;VAR:FDATE=20061229&amp;VAR:FREQ=DAILY&amp;VAR:RELITEM=&amp;VAR:CURRENCY=&amp;VAR:DB_TYPE=&amp;VAR:UNITS=M&amp;window=popup&amp;","width=535&amp;height=425&amp;START_MAXIMIZED=FALSE&amp;Y=120"}</definedName>
    <definedName name="_1843__FDSAUDITLINK__" hidden="1">{"fdsup://directions/FAT Viewer?action=UPDATE&amp;creator=factSet&amp;DYN_ARGS=true&amp;DOC_NAME=FAT:RGA_ENTRPR_VAL_EV_SOURCE_WINDOW.FAT&amp;VAR:ID1=DISCA&amp;VAR:SDATE=20071031&amp;VAR:FDATE=20061229&amp;VAR:FREQ=DAILY&amp;VAR:RELITEM=&amp;VAR:CURRENCY=&amp;VAR:DB_TYPE=&amp;VAR:UNITS=M&amp;window=popup&amp;","width=535&amp;height=425&amp;START_MAXIMIZED=FALSE&amp;Y=120"}</definedName>
    <definedName name="_1844__FDSAUDITLINK__" hidden="1">{"fdsup://directions/FAT Viewer?action=UPDATE&amp;creator=factSet&amp;DYN_ARGS=true&amp;DOC_NAME=FAT:RGA_ENTRPR_VAL_EV_SOURCE_WINDOW.FAT&amp;VAR:ID1=DISCA&amp;VAR:SDATE=20071030&amp;VAR:FDATE=20061229&amp;VAR:FREQ=DAILY&amp;VAR:RELITEM=&amp;VAR:CURRENCY=&amp;VAR:DB_TYPE=&amp;VAR:UNITS=M&amp;window=popup&amp;","width=535&amp;height=425&amp;START_MAXIMIZED=FALSE&amp;Y=120"}</definedName>
    <definedName name="_1845__FDSAUDITLINK__" hidden="1">{"fdsup://directions/FAT Viewer?action=UPDATE&amp;creator=factSet&amp;DYN_ARGS=true&amp;DOC_NAME=FAT:RGA_ENTRPR_VAL_EV_SOURCE_WINDOW.FAT&amp;VAR:ID1=DISCA&amp;VAR:SDATE=20071029&amp;VAR:FDATE=20061229&amp;VAR:FREQ=DAILY&amp;VAR:RELITEM=&amp;VAR:CURRENCY=&amp;VAR:DB_TYPE=&amp;VAR:UNITS=M&amp;window=popup&amp;","width=535&amp;height=425&amp;START_MAXIMIZED=FALSE&amp;Y=120"}</definedName>
    <definedName name="_1846__FDSAUDITLINK__" hidden="1">{"fdsup://directions/FAT Viewer?action=UPDATE&amp;creator=factSet&amp;DYN_ARGS=true&amp;DOC_NAME=FAT:RGA_ENTRPR_VAL_EV_SOURCE_WINDOW.FAT&amp;VAR:ID1=DISCA&amp;VAR:SDATE=20071026&amp;VAR:FDATE=20061229&amp;VAR:FREQ=DAILY&amp;VAR:RELITEM=&amp;VAR:CURRENCY=&amp;VAR:DB_TYPE=&amp;VAR:UNITS=M&amp;window=popup&amp;","width=535&amp;height=425&amp;START_MAXIMIZED=FALSE&amp;Y=120"}</definedName>
    <definedName name="_1847__FDSAUDITLINK__" hidden="1">{"fdsup://directions/FAT Viewer?action=UPDATE&amp;creator=factSet&amp;DYN_ARGS=true&amp;DOC_NAME=FAT:RGA_ENTRPR_VAL_EV_SOURCE_WINDOW.FAT&amp;VAR:ID1=DISCA&amp;VAR:SDATE=20071025&amp;VAR:FDATE=20061229&amp;VAR:FREQ=DAILY&amp;VAR:RELITEM=&amp;VAR:CURRENCY=&amp;VAR:DB_TYPE=&amp;VAR:UNITS=M&amp;window=popup&amp;","width=535&amp;height=425&amp;START_MAXIMIZED=FALSE&amp;Y=120"}</definedName>
    <definedName name="_1848__FDSAUDITLINK__" hidden="1">{"fdsup://directions/FAT Viewer?action=UPDATE&amp;creator=factSet&amp;DYN_ARGS=true&amp;DOC_NAME=FAT:RGA_ENTRPR_VAL_EV_SOURCE_WINDOW.FAT&amp;VAR:ID1=DISCA&amp;VAR:SDATE=20071024&amp;VAR:FDATE=20061229&amp;VAR:FREQ=DAILY&amp;VAR:RELITEM=&amp;VAR:CURRENCY=&amp;VAR:DB_TYPE=&amp;VAR:UNITS=M&amp;window=popup&amp;","width=535&amp;height=425&amp;START_MAXIMIZED=FALSE&amp;Y=120"}</definedName>
    <definedName name="_1849__FDSAUDITLINK__" hidden="1">{"fdsup://directions/FAT Viewer?action=UPDATE&amp;creator=factSet&amp;DYN_ARGS=true&amp;DOC_NAME=FAT:RGA_ENTRPR_VAL_EV_SOURCE_WINDOW.FAT&amp;VAR:ID1=DISCA&amp;VAR:SDATE=20071023&amp;VAR:FDATE=20061229&amp;VAR:FREQ=DAILY&amp;VAR:RELITEM=&amp;VAR:CURRENCY=&amp;VAR:DB_TYPE=&amp;VAR:UNITS=M&amp;window=popup&amp;","width=535&amp;height=425&amp;START_MAXIMIZED=FALSE&amp;Y=120"}</definedName>
    <definedName name="_185__FDSAUDITLINK__" hidden="1">{"fdsup://directions/FAT Viewer?action=UPDATE&amp;creator=factset&amp;DYN_ARGS=TRUE&amp;DOC_NAME=FAT:FQL_AUDITING_CLIENT_TEMPLATE.FAT&amp;display_string=Audit&amp;VAR:KEY=GNELWPOPQB&amp;VAR:QUERY=UkdGX0VOVFJQUl9WQUxfREFJTFkoMzg2NDYp&amp;WINDOW=FIRST_POPUP&amp;HEIGHT=450&amp;WIDTH=450&amp;START_MA","XIMIZED=FALSE&amp;VAR:CALENDAR=US&amp;VAR:SYMBOL=B29LCJ&amp;VAR:INDEX=0"}</definedName>
    <definedName name="_1850__FDSAUDITLINK__" hidden="1">{"fdsup://directions/FAT Viewer?action=UPDATE&amp;creator=factSet&amp;DYN_ARGS=true&amp;DOC_NAME=FAT:RGA_ENTRPR_VAL_EV_SOURCE_WINDOW.FAT&amp;VAR:ID1=DISCA&amp;VAR:SDATE=20071022&amp;VAR:FDATE=20061229&amp;VAR:FREQ=DAILY&amp;VAR:RELITEM=&amp;VAR:CURRENCY=&amp;VAR:DB_TYPE=&amp;VAR:UNITS=M&amp;window=popup&amp;","width=535&amp;height=425&amp;START_MAXIMIZED=FALSE&amp;Y=120"}</definedName>
    <definedName name="_1851__FDSAUDITLINK__" hidden="1">{"fdsup://directions/FAT Viewer?action=UPDATE&amp;creator=factSet&amp;DYN_ARGS=true&amp;DOC_NAME=FAT:RGA_ENTRPR_VAL_EV_SOURCE_WINDOW.FAT&amp;VAR:ID1=DISCA&amp;VAR:SDATE=20071019&amp;VAR:FDATE=20061229&amp;VAR:FREQ=DAILY&amp;VAR:RELITEM=&amp;VAR:CURRENCY=&amp;VAR:DB_TYPE=&amp;VAR:UNITS=M&amp;window=popup&amp;","width=535&amp;height=425&amp;START_MAXIMIZED=FALSE&amp;Y=120"}</definedName>
    <definedName name="_1852__FDSAUDITLINK__" hidden="1">{"fdsup://directions/FAT Viewer?action=UPDATE&amp;creator=factSet&amp;DYN_ARGS=true&amp;DOC_NAME=FAT:RGA_ENTRPR_VAL_EV_SOURCE_WINDOW.FAT&amp;VAR:ID1=DISCA&amp;VAR:SDATE=20071018&amp;VAR:FDATE=20061229&amp;VAR:FREQ=DAILY&amp;VAR:RELITEM=&amp;VAR:CURRENCY=&amp;VAR:DB_TYPE=&amp;VAR:UNITS=M&amp;window=popup&amp;","width=535&amp;height=425&amp;START_MAXIMIZED=FALSE&amp;Y=120"}</definedName>
    <definedName name="_1853__FDSAUDITLINK__" hidden="1">{"fdsup://directions/FAT Viewer?action=UPDATE&amp;creator=factSet&amp;DYN_ARGS=true&amp;DOC_NAME=FAT:RGA_ENTRPR_VAL_EV_SOURCE_WINDOW.FAT&amp;VAR:ID1=DISCA&amp;VAR:SDATE=20071017&amp;VAR:FDATE=20061229&amp;VAR:FREQ=DAILY&amp;VAR:RELITEM=&amp;VAR:CURRENCY=&amp;VAR:DB_TYPE=&amp;VAR:UNITS=M&amp;window=popup&amp;","width=535&amp;height=425&amp;START_MAXIMIZED=FALSE&amp;Y=120"}</definedName>
    <definedName name="_1854__FDSAUDITLINK__" hidden="1">{"fdsup://directions/FAT Viewer?action=UPDATE&amp;creator=factSet&amp;DYN_ARGS=true&amp;DOC_NAME=FAT:RGA_ENTRPR_VAL_EV_SOURCE_WINDOW.FAT&amp;VAR:ID1=DISCA&amp;VAR:SDATE=20071016&amp;VAR:FDATE=20061229&amp;VAR:FREQ=DAILY&amp;VAR:RELITEM=&amp;VAR:CURRENCY=&amp;VAR:DB_TYPE=&amp;VAR:UNITS=M&amp;window=popup&amp;","width=535&amp;height=425&amp;START_MAXIMIZED=FALSE&amp;Y=120"}</definedName>
    <definedName name="_1855__FDSAUDITLINK__" hidden="1">{"fdsup://directions/FAT Viewer?action=UPDATE&amp;creator=factSet&amp;DYN_ARGS=true&amp;DOC_NAME=FAT:RGA_ENTRPR_VAL_EV_SOURCE_WINDOW.FAT&amp;VAR:ID1=DISCA&amp;VAR:SDATE=20071015&amp;VAR:FDATE=20061229&amp;VAR:FREQ=DAILY&amp;VAR:RELITEM=&amp;VAR:CURRENCY=&amp;VAR:DB_TYPE=&amp;VAR:UNITS=M&amp;window=popup&amp;","width=535&amp;height=425&amp;START_MAXIMIZED=FALSE&amp;Y=120"}</definedName>
    <definedName name="_1856__FDSAUDITLINK__" hidden="1">{"fdsup://directions/FAT Viewer?action=UPDATE&amp;creator=factSet&amp;DYN_ARGS=true&amp;DOC_NAME=FAT:RGA_ENTRPR_VAL_EV_SOURCE_WINDOW.FAT&amp;VAR:ID1=DISCA&amp;VAR:SDATE=20071012&amp;VAR:FDATE=20061229&amp;VAR:FREQ=DAILY&amp;VAR:RELITEM=&amp;VAR:CURRENCY=&amp;VAR:DB_TYPE=&amp;VAR:UNITS=M&amp;window=popup&amp;","width=535&amp;height=425&amp;START_MAXIMIZED=FALSE&amp;Y=120"}</definedName>
    <definedName name="_1857__FDSAUDITLINK__" hidden="1">{"fdsup://directions/FAT Viewer?action=UPDATE&amp;creator=factSet&amp;DYN_ARGS=true&amp;DOC_NAME=FAT:RGA_ENTRPR_VAL_EV_SOURCE_WINDOW.FAT&amp;VAR:ID1=DISCA&amp;VAR:SDATE=20071011&amp;VAR:FDATE=20061229&amp;VAR:FREQ=DAILY&amp;VAR:RELITEM=&amp;VAR:CURRENCY=&amp;VAR:DB_TYPE=&amp;VAR:UNITS=M&amp;window=popup&amp;","width=535&amp;height=425&amp;START_MAXIMIZED=FALSE&amp;Y=120"}</definedName>
    <definedName name="_1858__FDSAUDITLINK__" hidden="1">{"fdsup://directions/FAT Viewer?action=UPDATE&amp;creator=factSet&amp;DYN_ARGS=true&amp;DOC_NAME=FAT:RGA_ENTRPR_VAL_EV_SOURCE_WINDOW.FAT&amp;VAR:ID1=DISCA&amp;VAR:SDATE=20071010&amp;VAR:FDATE=20061229&amp;VAR:FREQ=DAILY&amp;VAR:RELITEM=&amp;VAR:CURRENCY=&amp;VAR:DB_TYPE=&amp;VAR:UNITS=M&amp;window=popup&amp;","width=535&amp;height=425&amp;START_MAXIMIZED=FALSE&amp;Y=120"}</definedName>
    <definedName name="_1859__FDSAUDITLINK__" hidden="1">{"fdsup://directions/FAT Viewer?action=UPDATE&amp;creator=factSet&amp;DYN_ARGS=true&amp;DOC_NAME=FAT:RGA_ENTRPR_VAL_EV_SOURCE_WINDOW.FAT&amp;VAR:ID1=DISCA&amp;VAR:SDATE=20071009&amp;VAR:FDATE=20061229&amp;VAR:FREQ=DAILY&amp;VAR:RELITEM=&amp;VAR:CURRENCY=&amp;VAR:DB_TYPE=&amp;VAR:UNITS=M&amp;window=popup&amp;","width=535&amp;height=425&amp;START_MAXIMIZED=FALSE&amp;Y=120"}</definedName>
    <definedName name="_186__FDSAUDITLINK__" hidden="1">{"fdsup://directions/FAT Viewer?action=UPDATE&amp;creator=factset&amp;DYN_ARGS=TRUE&amp;DOC_NAME=FAT:FQL_AUDITING_CLIENT_TEMPLATE.FAT&amp;display_string=Audit&amp;VAR:KEY=QNGNCPOBYJ&amp;VAR:QUERY=UkdGX0VOVFJQUl9WQUxfREFJTFkoMzg2NTEp&amp;WINDOW=FIRST_POPUP&amp;HEIGHT=450&amp;WIDTH=450&amp;START_MA","XIMIZED=FALSE&amp;VAR:CALENDAR=US&amp;VAR:SYMBOL=B29LCJ&amp;VAR:INDEX=0"}</definedName>
    <definedName name="_1860__FDSAUDITLINK__" hidden="1">{"fdsup://directions/FAT Viewer?action=UPDATE&amp;creator=factSet&amp;DYN_ARGS=true&amp;DOC_NAME=FAT:RGA_ENTRPR_VAL_EV_SOURCE_WINDOW.FAT&amp;VAR:ID1=DISCA&amp;VAR:SDATE=20071008&amp;VAR:FDATE=20061229&amp;VAR:FREQ=DAILY&amp;VAR:RELITEM=&amp;VAR:CURRENCY=&amp;VAR:DB_TYPE=&amp;VAR:UNITS=M&amp;window=popup&amp;","width=535&amp;height=425&amp;START_MAXIMIZED=FALSE&amp;Y=120"}</definedName>
    <definedName name="_1861__FDSAUDITLINK__" hidden="1">{"fdsup://directions/FAT Viewer?action=UPDATE&amp;creator=factSet&amp;DYN_ARGS=true&amp;DOC_NAME=FAT:RGA_ENTRPR_VAL_EV_SOURCE_WINDOW.FAT&amp;VAR:ID1=DISCA&amp;VAR:SDATE=20071005&amp;VAR:FDATE=20061229&amp;VAR:FREQ=DAILY&amp;VAR:RELITEM=&amp;VAR:CURRENCY=&amp;VAR:DB_TYPE=&amp;VAR:UNITS=M&amp;window=popup&amp;","width=535&amp;height=425&amp;START_MAXIMIZED=FALSE&amp;Y=120"}</definedName>
    <definedName name="_1862__FDSAUDITLINK__" hidden="1">{"fdsup://directions/FAT Viewer?action=UPDATE&amp;creator=factSet&amp;DYN_ARGS=true&amp;DOC_NAME=FAT:RGA_ENTRPR_VAL_EV_SOURCE_WINDOW.FAT&amp;VAR:ID1=DISCA&amp;VAR:SDATE=20071004&amp;VAR:FDATE=20061229&amp;VAR:FREQ=DAILY&amp;VAR:RELITEM=&amp;VAR:CURRENCY=&amp;VAR:DB_TYPE=&amp;VAR:UNITS=M&amp;window=popup&amp;","width=535&amp;height=425&amp;START_MAXIMIZED=FALSE&amp;Y=120"}</definedName>
    <definedName name="_1863__FDSAUDITLINK__" hidden="1">{"fdsup://directions/FAT Viewer?action=UPDATE&amp;creator=factSet&amp;DYN_ARGS=true&amp;DOC_NAME=FAT:RGA_ENTRPR_VAL_EV_SOURCE_WINDOW.FAT&amp;VAR:ID1=DISCA&amp;VAR:SDATE=20071003&amp;VAR:FDATE=20061229&amp;VAR:FREQ=DAILY&amp;VAR:RELITEM=&amp;VAR:CURRENCY=&amp;VAR:DB_TYPE=&amp;VAR:UNITS=M&amp;window=popup&amp;","width=535&amp;height=425&amp;START_MAXIMIZED=FALSE&amp;Y=120"}</definedName>
    <definedName name="_1864__FDSAUDITLINK__" hidden="1">{"fdsup://directions/FAT Viewer?action=UPDATE&amp;creator=factSet&amp;DYN_ARGS=true&amp;DOC_NAME=FAT:RGA_ENTRPR_VAL_EV_SOURCE_WINDOW.FAT&amp;VAR:ID1=DISCA&amp;VAR:SDATE=20071002&amp;VAR:FDATE=20061229&amp;VAR:FREQ=DAILY&amp;VAR:RELITEM=&amp;VAR:CURRENCY=&amp;VAR:DB_TYPE=&amp;VAR:UNITS=M&amp;window=popup&amp;","width=535&amp;height=425&amp;START_MAXIMIZED=FALSE&amp;Y=120"}</definedName>
    <definedName name="_1865__FDSAUDITLINK__" hidden="1">{"fdsup://directions/FAT Viewer?action=UPDATE&amp;creator=factSet&amp;DYN_ARGS=true&amp;DOC_NAME=FAT:RGA_ENTRPR_VAL_EV_SOURCE_WINDOW.FAT&amp;VAR:ID1=DISCA&amp;VAR:SDATE=20071001&amp;VAR:FDATE=20061229&amp;VAR:FREQ=DAILY&amp;VAR:RELITEM=&amp;VAR:CURRENCY=&amp;VAR:DB_TYPE=&amp;VAR:UNITS=M&amp;window=popup&amp;","width=535&amp;height=425&amp;START_MAXIMIZED=FALSE&amp;Y=120"}</definedName>
    <definedName name="_1866__FDSAUDITLINK__" hidden="1">{"fdsup://directions/FAT Viewer?action=UPDATE&amp;creator=factSet&amp;DYN_ARGS=true&amp;DOC_NAME=FAT:RGA_ENTRPR_VAL_EV_SOURCE_WINDOW.FAT&amp;VAR:ID1=DISCA&amp;VAR:SDATE=20070928&amp;VAR:FDATE=20061229&amp;VAR:FREQ=DAILY&amp;VAR:RELITEM=&amp;VAR:CURRENCY=&amp;VAR:DB_TYPE=&amp;VAR:UNITS=M&amp;window=popup&amp;","width=535&amp;height=425&amp;START_MAXIMIZED=FALSE&amp;Y=120"}</definedName>
    <definedName name="_1867__FDSAUDITLINK__" hidden="1">{"fdsup://directions/FAT Viewer?action=UPDATE&amp;creator=factSet&amp;DYN_ARGS=true&amp;DOC_NAME=FAT:RGA_ENTRPR_VAL_EV_SOURCE_WINDOW.FAT&amp;VAR:ID1=DISCA&amp;VAR:SDATE=20070927&amp;VAR:FDATE=20061229&amp;VAR:FREQ=DAILY&amp;VAR:RELITEM=&amp;VAR:CURRENCY=&amp;VAR:DB_TYPE=&amp;VAR:UNITS=M&amp;window=popup&amp;","width=535&amp;height=425&amp;START_MAXIMIZED=FALSE&amp;Y=120"}</definedName>
    <definedName name="_1868__FDSAUDITLINK__" hidden="1">{"fdsup://directions/FAT Viewer?action=UPDATE&amp;creator=factSet&amp;DYN_ARGS=true&amp;DOC_NAME=FAT:RGA_ENTRPR_VAL_EV_SOURCE_WINDOW.FAT&amp;VAR:ID1=DISCA&amp;VAR:SDATE=20070926&amp;VAR:FDATE=20061229&amp;VAR:FREQ=DAILY&amp;VAR:RELITEM=&amp;VAR:CURRENCY=&amp;VAR:DB_TYPE=&amp;VAR:UNITS=M&amp;window=popup&amp;","width=535&amp;height=425&amp;START_MAXIMIZED=FALSE&amp;Y=120"}</definedName>
    <definedName name="_1869__FDSAUDITLINK__" hidden="1">{"fdsup://directions/FAT Viewer?action=UPDATE&amp;creator=factSet&amp;DYN_ARGS=true&amp;DOC_NAME=FAT:RGA_ENTRPR_VAL_EV_SOURCE_WINDOW.FAT&amp;VAR:ID1=DISCA&amp;VAR:SDATE=20070924&amp;VAR:FDATE=20061229&amp;VAR:FREQ=DAILY&amp;VAR:RELITEM=&amp;VAR:CURRENCY=&amp;VAR:DB_TYPE=&amp;VAR:UNITS=M&amp;window=popup&amp;","width=535&amp;height=425&amp;START_MAXIMIZED=FALSE&amp;Y=120"}</definedName>
    <definedName name="_187__FDSAUDITLINK__" hidden="1">{"fdsup://directions/FAT Viewer?action=UPDATE&amp;creator=factset&amp;DYN_ARGS=TRUE&amp;DOC_NAME=FAT:FQL_AUDITING_CLIENT_TEMPLATE.FAT&amp;display_string=Audit&amp;VAR:KEY=CHYLQNUXYH&amp;VAR:QUERY=UkdGX0VOVFJQUl9WQUxfREFJTFkoMzg2NTYp&amp;WINDOW=FIRST_POPUP&amp;HEIGHT=450&amp;WIDTH=450&amp;START_MA","XIMIZED=FALSE&amp;VAR:CALENDAR=US&amp;VAR:SYMBOL=B29LCJ&amp;VAR:INDEX=0"}</definedName>
    <definedName name="_1870__FDSAUDITLINK__" hidden="1">{"fdsup://directions/FAT Viewer?action=UPDATE&amp;creator=factSet&amp;DYN_ARGS=true&amp;DOC_NAME=FAT:RGA_ENTRPR_VAL_EV_SOURCE_WINDOW.FAT&amp;VAR:ID1=DISCA&amp;VAR:SDATE=20090925&amp;VAR:FDATE=20081231&amp;VAR:FREQ=DAILY&amp;VAR:RELITEM=&amp;VAR:CURRENCY=&amp;VAR:DB_TYPE=&amp;VAR:UNITS=M&amp;window=popup&amp;","width=535&amp;height=425&amp;START_MAXIMIZED=FALSE&amp;Y=120"}</definedName>
    <definedName name="_1871__FDSAUDITLINK__" hidden="1">{"fdsup://directions/FAT Viewer?action=UPDATE&amp;creator=factSet&amp;DYN_ARGS=true&amp;DOC_NAME=FAT:RGA_ENTRPR_VAL_EV_SOURCE_WINDOW.FAT&amp;VAR:ID1=DISCA&amp;VAR:SDATE=20060925&amp;VAR:FDATE=20051230&amp;VAR:FREQ=DAILY&amp;VAR:RELITEM=&amp;VAR:CURRENCY=&amp;VAR:DB_TYPE=&amp;VAR:UNITS=M&amp;window=popup&amp;","width=535&amp;height=425&amp;START_MAXIMIZED=FALSE&amp;Y=120"}</definedName>
    <definedName name="_1872__FDSAUDITLINK__" hidden="1">{"fdsup://directions/FAT Viewer?action=UPDATE&amp;creator=factSet&amp;DYN_ARGS=true&amp;DOC_NAME=FAT:RGA_ENTRPR_VAL_EV_SOURCE_WINDOW.FAT&amp;VAR:ID1=DISCA&amp;VAR:SDATE=20060927&amp;VAR:FDATE=20051230&amp;VAR:FREQ=DAILY&amp;VAR:RELITEM=&amp;VAR:CURRENCY=&amp;VAR:DB_TYPE=&amp;VAR:UNITS=M&amp;window=popup&amp;","width=535&amp;height=425&amp;START_MAXIMIZED=FALSE&amp;Y=120"}</definedName>
    <definedName name="_1873__FDSAUDITLINK__" hidden="1">{"fdsup://directions/FAT Viewer?action=UPDATE&amp;creator=factSet&amp;DYN_ARGS=true&amp;DOC_NAME=FAT:RGA_ENTRPR_VAL_EV_SOURCE_WINDOW.FAT&amp;VAR:ID1=DISCA&amp;VAR:SDATE=20060926&amp;VAR:FDATE=20051230&amp;VAR:FREQ=DAILY&amp;VAR:RELITEM=&amp;VAR:CURRENCY=&amp;VAR:DB_TYPE=&amp;VAR:UNITS=M&amp;window=popup&amp;","width=535&amp;height=425&amp;START_MAXIMIZED=FALSE&amp;Y=120"}</definedName>
    <definedName name="_1874__FDSAUDITLINK__" hidden="1">{"fdsup://directions/FAT Viewer?action=UPDATE&amp;creator=factSet&amp;DYN_ARGS=true&amp;DOC_NAME=FAT:RGA_ENTRPR_VAL_EV_SOURCE_WINDOW.FAT&amp;VAR:ID1=DISCA&amp;VAR:SDATE=20060925&amp;VAR:FDATE=20051230&amp;VAR:FREQ=DAILY&amp;VAR:RELITEM=&amp;VAR:CURRENCY=&amp;VAR:DB_TYPE=&amp;VAR:UNITS=M&amp;window=popup&amp;","width=535&amp;height=425&amp;START_MAXIMIZED=FALSE&amp;Y=120"}</definedName>
    <definedName name="_1875__FDSAUDITLINK__" hidden="1">{"fdsup://directions/FAT Viewer?action=UPDATE&amp;creator=factSet&amp;DYN_ARGS=true&amp;DOC_NAME=FAT:RGA_ENTRPR_VAL_EV_SOURCE_WINDOW.FAT&amp;VAR:ID1=DISCA&amp;VAR:SDATE=20060929&amp;VAR:FDATE=20051230&amp;VAR:FREQ=DAILY&amp;VAR:RELITEM=&amp;VAR:CURRENCY=&amp;VAR:DB_TYPE=&amp;VAR:UNITS=M&amp;window=popup&amp;","width=535&amp;height=425&amp;START_MAXIMIZED=FALSE&amp;Y=120"}</definedName>
    <definedName name="_1876__FDSAUDITLINK__" hidden="1">{"fdsup://directions/FAT Viewer?action=UPDATE&amp;creator=factSet&amp;DYN_ARGS=true&amp;DOC_NAME=FAT:RGA_ENTRPR_VAL_EV_SOURCE_WINDOW.FAT&amp;VAR:ID1=DISCA&amp;VAR:SDATE=20060928&amp;VAR:FDATE=20051230&amp;VAR:FREQ=DAILY&amp;VAR:RELITEM=&amp;VAR:CURRENCY=&amp;VAR:DB_TYPE=&amp;VAR:UNITS=M&amp;window=popup&amp;","width=535&amp;height=425&amp;START_MAXIMIZED=FALSE&amp;Y=120"}</definedName>
    <definedName name="_1877__FDSAUDITLINK__" hidden="1">{"fdsup://directions/FAT Viewer?action=UPDATE&amp;creator=factSet&amp;DYN_ARGS=true&amp;DOC_NAME=FAT:RGA_ENTRPR_VAL_EV_SOURCE_WINDOW.FAT&amp;VAR:ID1=DISCA&amp;VAR:SDATE=20060927&amp;VAR:FDATE=20051230&amp;VAR:FREQ=DAILY&amp;VAR:RELITEM=&amp;VAR:CURRENCY=&amp;VAR:DB_TYPE=&amp;VAR:UNITS=M&amp;window=popup&amp;","width=535&amp;height=425&amp;START_MAXIMIZED=FALSE&amp;Y=120"}</definedName>
    <definedName name="_1878__FDSAUDITLINK__" hidden="1">{"fdsup://directions/FAT Viewer?action=UPDATE&amp;creator=factSet&amp;DYN_ARGS=true&amp;DOC_NAME=FAT:RGA_ENTRPR_VAL_EV_SOURCE_WINDOW.FAT&amp;VAR:ID1=DISCA&amp;VAR:SDATE=20060926&amp;VAR:FDATE=20051230&amp;VAR:FREQ=DAILY&amp;VAR:RELITEM=&amp;VAR:CURRENCY=&amp;VAR:DB_TYPE=&amp;VAR:UNITS=M&amp;window=popup&amp;","width=535&amp;height=425&amp;START_MAXIMIZED=FALSE&amp;Y=120"}</definedName>
    <definedName name="_1879__FDSAUDITLINK__" hidden="1">{"fdsup://directions/FAT Viewer?action=UPDATE&amp;creator=factSet&amp;DYN_ARGS=true&amp;DOC_NAME=FAT:RGA_ENTRPR_VAL_EV_SOURCE_WINDOW.FAT&amp;VAR:ID1=DISCA&amp;VAR:SDATE=20060925&amp;VAR:FDATE=20051230&amp;VAR:FREQ=DAILY&amp;VAR:RELITEM=&amp;VAR:CURRENCY=&amp;VAR:DB_TYPE=&amp;VAR:UNITS=M&amp;window=popup&amp;","width=535&amp;height=425&amp;START_MAXIMIZED=FALSE&amp;Y=120"}</definedName>
    <definedName name="_188__FDSAUDITLINK__" hidden="1">{"fdsup://directions/FAT Viewer?action=UPDATE&amp;creator=factset&amp;DYN_ARGS=TRUE&amp;DOC_NAME=FAT:FQL_AUDITING_CLIENT_TEMPLATE.FAT&amp;display_string=Audit&amp;VAR:KEY=CREJOHULQR&amp;VAR:QUERY=UkdGX0VOVFJQUl9WQUxfREFJTFkoMzg2NTkp&amp;WINDOW=FIRST_POPUP&amp;HEIGHT=450&amp;WIDTH=450&amp;START_MA","XIMIZED=FALSE&amp;VAR:CALENDAR=US&amp;VAR:SYMBOL=B29LCJ&amp;VAR:INDEX=0"}</definedName>
    <definedName name="_1880__FDSAUDITLINK__" hidden="1">{"fdsup://IBCentral/FAT Viewer?action=UPDATE&amp;creator=factset&amp;DOC_NAME=fat:reuters_ltm_source_window.fat&amp;display_string=Audit&amp;DYN_ARGS=TRUE&amp;VAR:ID1=CBS&amp;VAR:RCODE=SBDA&amp;VAR:SDATE=20080399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881__FDSAUDITLINK__" hidden="1">{"fdsup://directions/FAT Viewer?action=UPDATE&amp;creator=factSet&amp;DYN_ARGS=true&amp;DOC_NAME=FAT:RGA_ENTRPR_VAL_EV_SOURCE_WINDOW.FAT&amp;VAR:ID1=CBS&amp;VAR:SDATE=20080421&amp;VAR:FDATE=20071231&amp;VAR:FREQ=DAILY&amp;VAR:RELITEM=RF&amp;VAR:CURRENCY=&amp;VAR:DB_TYPE=&amp;VAR:UNITS=M&amp;window=popup&amp;","width=535&amp;height=425&amp;START_MAXIMIZED=FALSE&amp;Y=120"}</definedName>
    <definedName name="_1882__FDSAUDITLINK__" hidden="1">{"fdsup://IBCentral/FAT Viewer?action=UPDATE&amp;creator=factset&amp;DOC_NAME=fat:reuters_ltm_source_window.fat&amp;display_string=Audit&amp;DYN_ARGS=TRUE&amp;VAR:ID1=LAMR&amp;VAR:RCODE=SBDA&amp;VAR:SDATE=20080399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1883__FDSAUDITLINK__" hidden="1">{"fdsup://directions/FAT Viewer?action=UPDATE&amp;creator=factSet&amp;DYN_ARGS=true&amp;DOC_NAME=FAT:RGA_ENTRPR_VAL_EV_SOURCE_WINDOW.FAT&amp;VAR:ID1=LAMR&amp;VAR:SDATE=20080421&amp;VAR:FDATE=20071231&amp;VAR:FREQ=DAILY&amp;VAR:RELITEM=RF&amp;VAR:CURRENCY=&amp;VAR:DB_TYPE=&amp;VAR:UNITS=M&amp;window=popup","&amp;width=535&amp;height=425&amp;START_MAXIMIZED=FALSE&amp;Y=120"}</definedName>
    <definedName name="_1884__FDSAUDITLINK__" hidden="1">{"fdsup://IBCentral/FAT Viewer?action=UPDATE&amp;creator=factset&amp;DOC_NAME=fat:reuters_ltm_source_window.fat&amp;display_string=Audit&amp;DYN_ARGS=TRUE&amp;VAR:ID1=CCO&amp;VAR:RCODE=SBDA&amp;VAR:SDATE=20080399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885__FDSAUDITLINK__" hidden="1">{"fdsup://directions/FAT Viewer?action=UPDATE&amp;creator=factSet&amp;DYN_ARGS=true&amp;DOC_NAME=FAT:RGA_ENTRPR_VAL_EV_SOURCE_WINDOW.FAT&amp;VAR:ID1=CCO&amp;VAR:SDATE=20080418&amp;VAR:FDATE=20071231&amp;VAR:FREQ=DAILY&amp;VAR:RELITEM=RF&amp;VAR:CURRENCY=&amp;VAR:DB_TYPE=&amp;VAR:UNITS=M&amp;window=popup&amp;","width=535&amp;height=425&amp;START_MAXIMIZED=FALSE&amp;Y=120"}</definedName>
    <definedName name="_1886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1887__FDSAUDITLINK__" hidden="1">{"fdsup://directions/FAT Viewer?action=UPDATE&amp;creator=factSet&amp;DYN_ARGS=true&amp;DOC_NAME=FAT:RGA_ENTRPR_VAL_EV_SOURCE_WINDOW.FAT&amp;VAR:ID1=DEC-FR&amp;VAR:SDATE=20080418&amp;VAR:FDATE=20071231&amp;VAR:FREQ=DAILY&amp;VAR:RELITEM=RF&amp;VAR:CURRENCY=&amp;VAR:DB_TYPE=&amp;VAR:UNITS=M&amp;window=pop","up&amp;width=535&amp;height=425&amp;START_MAXIMIZED=FALSE&amp;Y=120"}</definedName>
    <definedName name="_1888__FDSAUDITLINK__" hidden="1">{"fdsup://IBCentral/FAT Viewer?action=UPDATE&amp;creator=factset&amp;DOC_NAME=fat:reuters_ltm_source_window.fat&amp;display_string=Audit&amp;DYN_ARGS=TRUE&amp;VAR:ID1=CBS&amp;VAR:RCODE=SBDA&amp;VAR:SDATE=20080399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889__FDSAUDITLINK__" hidden="1">{"fdsup://directions/FAT Viewer?action=UPDATE&amp;creator=factSet&amp;DYN_ARGS=true&amp;DOC_NAME=FAT:RGA_ENTRPR_VAL_EV_SOURCE_WINDOW.FAT&amp;VAR:ID1=CBS&amp;VAR:SDATE=20080418&amp;VAR:FDATE=20071231&amp;VAR:FREQ=DAILY&amp;VAR:RELITEM=RF&amp;VAR:CURRENCY=&amp;VAR:DB_TYPE=&amp;VAR:UNITS=M&amp;window=popup&amp;","width=535&amp;height=425&amp;START_MAXIMIZED=FALSE&amp;Y=120"}</definedName>
    <definedName name="_189__FDSAUDITLINK__" hidden="1">{"fdsup://directions/FAT Viewer?action=UPDATE&amp;creator=factset&amp;DYN_ARGS=TRUE&amp;DOC_NAME=FAT:FQL_AUDITING_CLIENT_TEMPLATE.FAT&amp;display_string=Audit&amp;VAR:KEY=ERANSRQTUZ&amp;VAR:QUERY=UkdGX0VOVFJQUl9WQUxfREFJTFkoMzg2NjQp&amp;WINDOW=FIRST_POPUP&amp;HEIGHT=450&amp;WIDTH=450&amp;START_MA","XIMIZED=FALSE&amp;VAR:CALENDAR=US&amp;VAR:SYMBOL=B29LCJ&amp;VAR:INDEX=0"}</definedName>
    <definedName name="_1890__FDSAUDITLINK__" hidden="1">{"fdsup://IBCentral/FAT Viewer?action=UPDATE&amp;creator=factset&amp;DOC_NAME=fat:reuters_ltm_source_window.fat&amp;display_string=Audit&amp;DYN_ARGS=TRUE&amp;VAR:ID1=LAMR&amp;VAR:RCODE=SBDA&amp;VAR:SDATE=20080399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1891__FDSAUDITLINK__" hidden="1">{"fdsup://directions/FAT Viewer?action=UPDATE&amp;creator=factSet&amp;DYN_ARGS=true&amp;DOC_NAME=FAT:RGA_ENTRPR_VAL_EV_SOURCE_WINDOW.FAT&amp;VAR:ID1=LAMR&amp;VAR:SDATE=20080418&amp;VAR:FDATE=20071231&amp;VAR:FREQ=DAILY&amp;VAR:RELITEM=RF&amp;VAR:CURRENCY=&amp;VAR:DB_TYPE=&amp;VAR:UNITS=M&amp;window=popup","&amp;width=535&amp;height=425&amp;START_MAXIMIZED=FALSE&amp;Y=120"}</definedName>
    <definedName name="_1892__FDSAUDITLINK__" hidden="1">{"fdsup://IBCentral/FAT Viewer?action=UPDATE&amp;creator=factset&amp;DOC_NAME=fat:reuters_ltm_source_window.fat&amp;display_string=Audit&amp;DYN_ARGS=TRUE&amp;VAR:ID1=CCO&amp;VAR:RCODE=SBDA&amp;VAR:SDATE=20080399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893__FDSAUDITLINK__" hidden="1">{"fdsup://directions/FAT Viewer?action=UPDATE&amp;creator=factSet&amp;DYN_ARGS=true&amp;DOC_NAME=FAT:RGA_ENTRPR_VAL_EV_SOURCE_WINDOW.FAT&amp;VAR:ID1=CCO&amp;VAR:SDATE=20080417&amp;VAR:FDATE=20071231&amp;VAR:FREQ=DAILY&amp;VAR:RELITEM=RF&amp;VAR:CURRENCY=&amp;VAR:DB_TYPE=&amp;VAR:UNITS=M&amp;window=popup&amp;","width=535&amp;height=425&amp;START_MAXIMIZED=FALSE&amp;Y=120"}</definedName>
    <definedName name="_1894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1895__FDSAUDITLINK__" hidden="1">{"fdsup://directions/FAT Viewer?action=UPDATE&amp;creator=factSet&amp;DYN_ARGS=true&amp;DOC_NAME=FAT:RGA_ENTRPR_VAL_EV_SOURCE_WINDOW.FAT&amp;VAR:ID1=DEC-FR&amp;VAR:SDATE=20080417&amp;VAR:FDATE=20071231&amp;VAR:FREQ=DAILY&amp;VAR:RELITEM=RF&amp;VAR:CURRENCY=&amp;VAR:DB_TYPE=&amp;VAR:UNITS=M&amp;window=pop","up&amp;width=535&amp;height=425&amp;START_MAXIMIZED=FALSE&amp;Y=120"}</definedName>
    <definedName name="_1896__FDSAUDITLINK__" hidden="1">{"fdsup://IBCentral/FAT Viewer?action=UPDATE&amp;creator=factset&amp;DOC_NAME=fat:reuters_ltm_source_window.fat&amp;display_string=Audit&amp;DYN_ARGS=TRUE&amp;VAR:ID1=CBS&amp;VAR:RCODE=SBDA&amp;VAR:SDATE=20080399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897__FDSAUDITLINK__" hidden="1">{"fdsup://directions/FAT Viewer?action=UPDATE&amp;creator=factSet&amp;DYN_ARGS=true&amp;DOC_NAME=FAT:RGA_ENTRPR_VAL_EV_SOURCE_WINDOW.FAT&amp;VAR:ID1=CBS&amp;VAR:SDATE=20080417&amp;VAR:FDATE=20071231&amp;VAR:FREQ=DAILY&amp;VAR:RELITEM=RF&amp;VAR:CURRENCY=&amp;VAR:DB_TYPE=&amp;VAR:UNITS=M&amp;window=popup&amp;","width=535&amp;height=425&amp;START_MAXIMIZED=FALSE&amp;Y=120"}</definedName>
    <definedName name="_1898__FDSAUDITLINK__" hidden="1">{"fdsup://IBCentral/FAT Viewer?action=UPDATE&amp;creator=factset&amp;DOC_NAME=fat:reuters_ltm_source_window.fat&amp;display_string=Audit&amp;DYN_ARGS=TRUE&amp;VAR:ID1=LAMR&amp;VAR:RCODE=SBDA&amp;VAR:SDATE=20080399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1899__FDSAUDITLINK__" hidden="1">{"fdsup://directions/FAT Viewer?action=UPDATE&amp;creator=factSet&amp;DYN_ARGS=true&amp;DOC_NAME=FAT:RGA_ENTRPR_VAL_EV_SOURCE_WINDOW.FAT&amp;VAR:ID1=LAMR&amp;VAR:SDATE=20080417&amp;VAR:FDATE=20071231&amp;VAR:FREQ=DAILY&amp;VAR:RELITEM=RF&amp;VAR:CURRENCY=&amp;VAR:DB_TYPE=&amp;VAR:UNITS=M&amp;window=popup","&amp;width=535&amp;height=425&amp;START_MAXIMIZED=FALSE&amp;Y=120"}</definedName>
    <definedName name="_19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239"}</definedName>
    <definedName name="_190__FDSAUDITLINK__" hidden="1">{"fdsup://directions/FAT Viewer?action=UPDATE&amp;creator=factset&amp;DYN_ARGS=TRUE&amp;DOC_NAME=FAT:FQL_AUDITING_CLIENT_TEMPLATE.FAT&amp;display_string=Audit&amp;VAR:KEY=UTSLMXWFUB&amp;VAR:QUERY=UkdGX0VOVFJQUl9WQUxfREFJTFkoMzg2Njcp&amp;WINDOW=FIRST_POPUP&amp;HEIGHT=450&amp;WIDTH=450&amp;START_MA","XIMIZED=FALSE&amp;VAR:CALENDAR=US&amp;VAR:SYMBOL=B29LCJ&amp;VAR:INDEX=0"}</definedName>
    <definedName name="_1900__FDSAUDITLINK__" hidden="1">{"fdsup://IBCentral/FAT Viewer?action=UPDATE&amp;creator=factset&amp;DOC_NAME=fat:reuters_ltm_source_window.fat&amp;display_string=Audit&amp;DYN_ARGS=TRUE&amp;VAR:ID1=CCO&amp;VAR:RCODE=SBDA&amp;VAR:SDATE=20080399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01__FDSAUDITLINK__" hidden="1">{"fdsup://directions/FAT Viewer?action=UPDATE&amp;creator=factSet&amp;DYN_ARGS=true&amp;DOC_NAME=FAT:RGA_ENTRPR_VAL_EV_SOURCE_WINDOW.FAT&amp;VAR:ID1=CCO&amp;VAR:SDATE=20080416&amp;VAR:FDATE=20071231&amp;VAR:FREQ=DAILY&amp;VAR:RELITEM=RF&amp;VAR:CURRENCY=&amp;VAR:DB_TYPE=&amp;VAR:UNITS=M&amp;window=popup&amp;","width=535&amp;height=425&amp;START_MAXIMIZED=FALSE&amp;Y=120"}</definedName>
    <definedName name="_1902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1903__FDSAUDITLINK__" hidden="1">{"fdsup://directions/FAT Viewer?action=UPDATE&amp;creator=factSet&amp;DYN_ARGS=true&amp;DOC_NAME=FAT:RGA_ENTRPR_VAL_EV_SOURCE_WINDOW.FAT&amp;VAR:ID1=DEC-FR&amp;VAR:SDATE=20080416&amp;VAR:FDATE=20071231&amp;VAR:FREQ=DAILY&amp;VAR:RELITEM=RF&amp;VAR:CURRENCY=&amp;VAR:DB_TYPE=&amp;VAR:UNITS=M&amp;window=pop","up&amp;width=535&amp;height=425&amp;START_MAXIMIZED=FALSE&amp;Y=120"}</definedName>
    <definedName name="_1904__FDSAUDITLINK__" hidden="1">{"fdsup://IBCentral/FAT Viewer?action=UPDATE&amp;creator=factset&amp;DOC_NAME=fat:reuters_ltm_source_window.fat&amp;display_string=Audit&amp;DYN_ARGS=TRUE&amp;VAR:ID1=CBS&amp;VAR:RCODE=SBDA&amp;VAR:SDATE=20080399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05__FDSAUDITLINK__" hidden="1">{"fdsup://directions/FAT Viewer?action=UPDATE&amp;creator=factSet&amp;DYN_ARGS=true&amp;DOC_NAME=FAT:RGA_ENTRPR_VAL_EV_SOURCE_WINDOW.FAT&amp;VAR:ID1=CBS&amp;VAR:SDATE=20080416&amp;VAR:FDATE=20071231&amp;VAR:FREQ=DAILY&amp;VAR:RELITEM=RF&amp;VAR:CURRENCY=&amp;VAR:DB_TYPE=&amp;VAR:UNITS=M&amp;window=popup&amp;","width=535&amp;height=425&amp;START_MAXIMIZED=FALSE&amp;Y=120"}</definedName>
    <definedName name="_1906__FDSAUDITLINK__" hidden="1">{"fdsup://IBCentral/FAT Viewer?action=UPDATE&amp;creator=factset&amp;DOC_NAME=fat:reuters_ltm_source_window.fat&amp;display_string=Audit&amp;DYN_ARGS=TRUE&amp;VAR:ID1=LAMR&amp;VAR:RCODE=SBDA&amp;VAR:SDATE=20080399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1907__FDSAUDITLINK__" hidden="1">{"fdsup://directions/FAT Viewer?action=UPDATE&amp;creator=factSet&amp;DYN_ARGS=true&amp;DOC_NAME=FAT:RGA_ENTRPR_VAL_EV_SOURCE_WINDOW.FAT&amp;VAR:ID1=LAMR&amp;VAR:SDATE=20080416&amp;VAR:FDATE=20071231&amp;VAR:FREQ=DAILY&amp;VAR:RELITEM=RF&amp;VAR:CURRENCY=&amp;VAR:DB_TYPE=&amp;VAR:UNITS=M&amp;window=popup","&amp;width=535&amp;height=425&amp;START_MAXIMIZED=FALSE&amp;Y=120"}</definedName>
    <definedName name="_1908__FDSAUDITLINK__" hidden="1">{"fdsup://IBCentral/FAT Viewer?action=UPDATE&amp;creator=factset&amp;DOC_NAME=fat:reuters_ltm_source_window.fat&amp;display_string=Audit&amp;DYN_ARGS=TRUE&amp;VAR:ID1=CCO&amp;VAR:RCODE=SBDA&amp;VAR:SDATE=20080399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09__FDSAUDITLINK__" hidden="1">{"fdsup://directions/FAT Viewer?action=UPDATE&amp;creator=factSet&amp;DYN_ARGS=true&amp;DOC_NAME=FAT:RGA_ENTRPR_VAL_EV_SOURCE_WINDOW.FAT&amp;VAR:ID1=CCO&amp;VAR:SDATE=20080415&amp;VAR:FDATE=20071231&amp;VAR:FREQ=DAILY&amp;VAR:RELITEM=RF&amp;VAR:CURRENCY=&amp;VAR:DB_TYPE=&amp;VAR:UNITS=M&amp;window=popup&amp;","width=535&amp;height=425&amp;START_MAXIMIZED=FALSE&amp;Y=120"}</definedName>
    <definedName name="_191__FDSAUDITLINK__" hidden="1">{"fdsup://directions/FAT Viewer?action=UPDATE&amp;creator=factset&amp;DYN_ARGS=TRUE&amp;DOC_NAME=FAT:FQL_AUDITING_CLIENT_TEMPLATE.FAT&amp;display_string=Audit&amp;VAR:KEY=WDQJUVWBEN&amp;VAR:QUERY=UkdGX0VOVFJQUl9WQUxfREFJTFkoMzg2NzIp&amp;WINDOW=FIRST_POPUP&amp;HEIGHT=450&amp;WIDTH=450&amp;START_MA","XIMIZED=FALSE&amp;VAR:CALENDAR=US&amp;VAR:SYMBOL=B29LCJ&amp;VAR:INDEX=0"}</definedName>
    <definedName name="_1910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1911__FDSAUDITLINK__" hidden="1">{"fdsup://directions/FAT Viewer?action=UPDATE&amp;creator=factSet&amp;DYN_ARGS=true&amp;DOC_NAME=FAT:RGA_ENTRPR_VAL_EV_SOURCE_WINDOW.FAT&amp;VAR:ID1=DEC-FR&amp;VAR:SDATE=20080415&amp;VAR:FDATE=20071231&amp;VAR:FREQ=DAILY&amp;VAR:RELITEM=RF&amp;VAR:CURRENCY=&amp;VAR:DB_TYPE=&amp;VAR:UNITS=M&amp;window=pop","up&amp;width=535&amp;height=425&amp;START_MAXIMIZED=FALSE&amp;Y=120"}</definedName>
    <definedName name="_1912__FDSAUDITLINK__" hidden="1">{"fdsup://IBCentral/FAT Viewer?action=UPDATE&amp;creator=factset&amp;DOC_NAME=fat:reuters_ltm_source_window.fat&amp;display_string=Audit&amp;DYN_ARGS=TRUE&amp;VAR:ID1=CBS&amp;VAR:RCODE=SBDA&amp;VAR:SDATE=20080399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13__FDSAUDITLINK__" hidden="1">{"fdsup://directions/FAT Viewer?action=UPDATE&amp;creator=factSet&amp;DYN_ARGS=true&amp;DOC_NAME=FAT:RGA_ENTRPR_VAL_EV_SOURCE_WINDOW.FAT&amp;VAR:ID1=CBS&amp;VAR:SDATE=20080415&amp;VAR:FDATE=20071231&amp;VAR:FREQ=DAILY&amp;VAR:RELITEM=RF&amp;VAR:CURRENCY=&amp;VAR:DB_TYPE=&amp;VAR:UNITS=M&amp;window=popup&amp;","width=535&amp;height=425&amp;START_MAXIMIZED=FALSE&amp;Y=120"}</definedName>
    <definedName name="_1914__FDSAUDITLINK__" hidden="1">{"fdsup://IBCentral/FAT Viewer?action=UPDATE&amp;creator=factset&amp;DOC_NAME=fat:reuters_ltm_source_window.fat&amp;display_string=Audit&amp;DYN_ARGS=TRUE&amp;VAR:ID1=LAMR&amp;VAR:RCODE=SBDA&amp;VAR:SDATE=20080399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1915__FDSAUDITLINK__" hidden="1">{"fdsup://directions/FAT Viewer?action=UPDATE&amp;creator=factSet&amp;DYN_ARGS=true&amp;DOC_NAME=FAT:RGA_ENTRPR_VAL_EV_SOURCE_WINDOW.FAT&amp;VAR:ID1=LAMR&amp;VAR:SDATE=20080415&amp;VAR:FDATE=20071231&amp;VAR:FREQ=DAILY&amp;VAR:RELITEM=RF&amp;VAR:CURRENCY=&amp;VAR:DB_TYPE=&amp;VAR:UNITS=M&amp;window=popup","&amp;width=535&amp;height=425&amp;START_MAXIMIZED=FALSE&amp;Y=120"}</definedName>
    <definedName name="_1916__FDSAUDITLINK__" hidden="1">{"fdsup://IBCentral/FAT Viewer?action=UPDATE&amp;creator=factset&amp;DOC_NAME=fat:reuters_ltm_source_window.fat&amp;display_string=Audit&amp;DYN_ARGS=TRUE&amp;VAR:ID1=CCO&amp;VAR:RCODE=SBDA&amp;VAR:SDATE=20080399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17__FDSAUDITLINK__" hidden="1">{"fdsup://directions/FAT Viewer?action=UPDATE&amp;creator=factSet&amp;DYN_ARGS=true&amp;DOC_NAME=FAT:RGA_ENTRPR_VAL_EV_SOURCE_WINDOW.FAT&amp;VAR:ID1=CCO&amp;VAR:SDATE=20080414&amp;VAR:FDATE=20071231&amp;VAR:FREQ=DAILY&amp;VAR:RELITEM=RF&amp;VAR:CURRENCY=&amp;VAR:DB_TYPE=&amp;VAR:UNITS=M&amp;window=popup&amp;","width=535&amp;height=425&amp;START_MAXIMIZED=FALSE&amp;Y=120"}</definedName>
    <definedName name="_1918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1919__FDSAUDITLINK__" hidden="1">{"fdsup://directions/FAT Viewer?action=UPDATE&amp;creator=factSet&amp;DYN_ARGS=true&amp;DOC_NAME=FAT:RGA_ENTRPR_VAL_EV_SOURCE_WINDOW.FAT&amp;VAR:ID1=DEC-FR&amp;VAR:SDATE=20080414&amp;VAR:FDATE=20071231&amp;VAR:FREQ=DAILY&amp;VAR:RELITEM=RF&amp;VAR:CURRENCY=&amp;VAR:DB_TYPE=&amp;VAR:UNITS=M&amp;window=pop","up&amp;width=535&amp;height=425&amp;START_MAXIMIZED=FALSE&amp;Y=120"}</definedName>
    <definedName name="_192__FDSAUDITLINK__" hidden="1">{"fdsup://directions/FAT Viewer?action=UPDATE&amp;creator=factset&amp;DYN_ARGS=TRUE&amp;DOC_NAME=FAT:FQL_AUDITING_CLIENT_TEMPLATE.FAT&amp;display_string=Audit&amp;VAR:KEY=QDGLYZKTMD&amp;VAR:QUERY=UkdGX0VOVFJQUl9WQUxfREFJTFkoMzg2Nzcp&amp;WINDOW=FIRST_POPUP&amp;HEIGHT=450&amp;WIDTH=450&amp;START_MA","XIMIZED=FALSE&amp;VAR:CALENDAR=US&amp;VAR:SYMBOL=B29LCJ&amp;VAR:INDEX=0"}</definedName>
    <definedName name="_1920__FDSAUDITLINK__" hidden="1">{"fdsup://IBCentral/FAT Viewer?action=UPDATE&amp;creator=factset&amp;DOC_NAME=fat:reuters_ltm_source_window.fat&amp;display_string=Audit&amp;DYN_ARGS=TRUE&amp;VAR:ID1=CBS&amp;VAR:RCODE=SBDA&amp;VAR:SDATE=20080399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21__FDSAUDITLINK__" hidden="1">{"fdsup://directions/FAT Viewer?action=UPDATE&amp;creator=factSet&amp;DYN_ARGS=true&amp;DOC_NAME=FAT:RGA_ENTRPR_VAL_EV_SOURCE_WINDOW.FAT&amp;VAR:ID1=CBS&amp;VAR:SDATE=20080414&amp;VAR:FDATE=20071231&amp;VAR:FREQ=DAILY&amp;VAR:RELITEM=RF&amp;VAR:CURRENCY=&amp;VAR:DB_TYPE=&amp;VAR:UNITS=M&amp;window=popup&amp;","width=535&amp;height=425&amp;START_MAXIMIZED=FALSE&amp;Y=120"}</definedName>
    <definedName name="_1922__FDSAUDITLINK__" hidden="1">{"fdsup://IBCentral/FAT Viewer?action=UPDATE&amp;creator=factset&amp;DOC_NAME=fat:reuters_ltm_source_window.fat&amp;display_string=Audit&amp;DYN_ARGS=TRUE&amp;VAR:ID1=LAMR&amp;VAR:RCODE=SBDA&amp;VAR:SDATE=20080399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1923__FDSAUDITLINK__" hidden="1">{"fdsup://directions/FAT Viewer?action=UPDATE&amp;creator=factSet&amp;DYN_ARGS=true&amp;DOC_NAME=FAT:RGA_ENTRPR_VAL_EV_SOURCE_WINDOW.FAT&amp;VAR:ID1=LAMR&amp;VAR:SDATE=20080414&amp;VAR:FDATE=20071231&amp;VAR:FREQ=DAILY&amp;VAR:RELITEM=RF&amp;VAR:CURRENCY=&amp;VAR:DB_TYPE=&amp;VAR:UNITS=M&amp;window=popup","&amp;width=535&amp;height=425&amp;START_MAXIMIZED=FALSE&amp;Y=120"}</definedName>
    <definedName name="_1924__FDSAUDITLINK__" hidden="1">{"fdsup://IBCentral/FAT Viewer?action=UPDATE&amp;creator=factset&amp;DOC_NAME=fat:reuters_ltm_source_window.fat&amp;display_string=Audit&amp;DYN_ARGS=TRUE&amp;VAR:ID1=CCO&amp;VAR:RCODE=SBDA&amp;VAR:SDATE=20080399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25__FDSAUDITLINK__" hidden="1">{"fdsup://directions/FAT Viewer?action=UPDATE&amp;creator=factSet&amp;DYN_ARGS=true&amp;DOC_NAME=FAT:RGA_ENTRPR_VAL_EV_SOURCE_WINDOW.FAT&amp;VAR:ID1=CCO&amp;VAR:SDATE=20080411&amp;VAR:FDATE=20071231&amp;VAR:FREQ=DAILY&amp;VAR:RELITEM=RF&amp;VAR:CURRENCY=&amp;VAR:DB_TYPE=&amp;VAR:UNITS=M&amp;window=popup&amp;","width=535&amp;height=425&amp;START_MAXIMIZED=FALSE&amp;Y=120"}</definedName>
    <definedName name="_1926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1927__FDSAUDITLINK__" hidden="1">{"fdsup://directions/FAT Viewer?action=UPDATE&amp;creator=factSet&amp;DYN_ARGS=true&amp;DOC_NAME=FAT:RGA_ENTRPR_VAL_EV_SOURCE_WINDOW.FAT&amp;VAR:ID1=DEC-FR&amp;VAR:SDATE=20080411&amp;VAR:FDATE=20071231&amp;VAR:FREQ=DAILY&amp;VAR:RELITEM=RF&amp;VAR:CURRENCY=&amp;VAR:DB_TYPE=&amp;VAR:UNITS=M&amp;window=pop","up&amp;width=535&amp;height=425&amp;START_MAXIMIZED=FALSE&amp;Y=120"}</definedName>
    <definedName name="_1928__FDSAUDITLINK__" hidden="1">{"fdsup://IBCentral/FAT Viewer?action=UPDATE&amp;creator=factset&amp;DOC_NAME=fat:reuters_ltm_source_window.fat&amp;display_string=Audit&amp;DYN_ARGS=TRUE&amp;VAR:ID1=CBS&amp;VAR:RCODE=SBDA&amp;VAR:SDATE=20080399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29__FDSAUDITLINK__" hidden="1">{"fdsup://directions/FAT Viewer?action=UPDATE&amp;creator=factSet&amp;DYN_ARGS=true&amp;DOC_NAME=FAT:RGA_ENTRPR_VAL_EV_SOURCE_WINDOW.FAT&amp;VAR:ID1=CBS&amp;VAR:SDATE=20080411&amp;VAR:FDATE=20071231&amp;VAR:FREQ=DAILY&amp;VAR:RELITEM=RF&amp;VAR:CURRENCY=&amp;VAR:DB_TYPE=&amp;VAR:UNITS=M&amp;window=popup&amp;","width=535&amp;height=425&amp;START_MAXIMIZED=FALSE&amp;Y=120"}</definedName>
    <definedName name="_193__FDSAUDITLINK__" hidden="1">{"fdsup://directions/FAT Viewer?action=UPDATE&amp;creator=factset&amp;DYN_ARGS=TRUE&amp;DOC_NAME=FAT:FQL_AUDITING_CLIENT_TEMPLATE.FAT&amp;display_string=Audit&amp;VAR:KEY=MHWREXQDIZ&amp;VAR:QUERY=UkdGX0VOVFJQUl9WQUxfREFJTFkoMzg2ODAp&amp;WINDOW=FIRST_POPUP&amp;HEIGHT=450&amp;WIDTH=450&amp;START_MA","XIMIZED=FALSE&amp;VAR:CALENDAR=US&amp;VAR:SYMBOL=B29LCJ&amp;VAR:INDEX=0"}</definedName>
    <definedName name="_1930__FDSAUDITLINK__" hidden="1">{"fdsup://IBCentral/FAT Viewer?action=UPDATE&amp;creator=factset&amp;DOC_NAME=fat:reuters_ltm_source_window.fat&amp;display_string=Audit&amp;DYN_ARGS=TRUE&amp;VAR:ID1=LAMR&amp;VAR:RCODE=SBDA&amp;VAR:SDATE=20080399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1931__FDSAUDITLINK__" hidden="1">{"fdsup://directions/FAT Viewer?action=UPDATE&amp;creator=factSet&amp;DYN_ARGS=true&amp;DOC_NAME=FAT:RGA_ENTRPR_VAL_EV_SOURCE_WINDOW.FAT&amp;VAR:ID1=LAMR&amp;VAR:SDATE=20080411&amp;VAR:FDATE=20071231&amp;VAR:FREQ=DAILY&amp;VAR:RELITEM=RF&amp;VAR:CURRENCY=&amp;VAR:DB_TYPE=&amp;VAR:UNITS=M&amp;window=popup","&amp;width=535&amp;height=425&amp;START_MAXIMIZED=FALSE&amp;Y=120"}</definedName>
    <definedName name="_1932__FDSAUDITLINK__" hidden="1">{"fdsup://IBCentral/FAT Viewer?action=UPDATE&amp;creator=factset&amp;DOC_NAME=fat:reuters_ltm_source_window.fat&amp;display_string=Audit&amp;DYN_ARGS=TRUE&amp;VAR:ID1=CCO&amp;VAR:RCODE=SBDA&amp;VAR:SDATE=20080399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33__FDSAUDITLINK__" hidden="1">{"fdsup://directions/FAT Viewer?action=UPDATE&amp;creator=factSet&amp;DYN_ARGS=true&amp;DOC_NAME=FAT:RGA_ENTRPR_VAL_EV_SOURCE_WINDOW.FAT&amp;VAR:ID1=CCO&amp;VAR:SDATE=20080410&amp;VAR:FDATE=20071231&amp;VAR:FREQ=DAILY&amp;VAR:RELITEM=RF&amp;VAR:CURRENCY=&amp;VAR:DB_TYPE=&amp;VAR:UNITS=M&amp;window=popup&amp;","width=535&amp;height=425&amp;START_MAXIMIZED=FALSE&amp;Y=120"}</definedName>
    <definedName name="_1934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1935__FDSAUDITLINK__" hidden="1">{"fdsup://directions/FAT Viewer?action=UPDATE&amp;creator=factSet&amp;DYN_ARGS=true&amp;DOC_NAME=FAT:RGA_ENTRPR_VAL_EV_SOURCE_WINDOW.FAT&amp;VAR:ID1=DEC-FR&amp;VAR:SDATE=20080410&amp;VAR:FDATE=20071231&amp;VAR:FREQ=DAILY&amp;VAR:RELITEM=RF&amp;VAR:CURRENCY=&amp;VAR:DB_TYPE=&amp;VAR:UNITS=M&amp;window=pop","up&amp;width=535&amp;height=425&amp;START_MAXIMIZED=FALSE&amp;Y=120"}</definedName>
    <definedName name="_1936__FDSAUDITLINK__" hidden="1">{"fdsup://IBCentral/FAT Viewer?action=UPDATE&amp;creator=factset&amp;DOC_NAME=fat:reuters_ltm_source_window.fat&amp;display_string=Audit&amp;DYN_ARGS=TRUE&amp;VAR:ID1=CBS&amp;VAR:RCODE=SBDA&amp;VAR:SDATE=20080399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37__FDSAUDITLINK__" hidden="1">{"fdsup://directions/FAT Viewer?action=UPDATE&amp;creator=factSet&amp;DYN_ARGS=true&amp;DOC_NAME=FAT:RGA_ENTRPR_VAL_EV_SOURCE_WINDOW.FAT&amp;VAR:ID1=CBS&amp;VAR:SDATE=20080410&amp;VAR:FDATE=20071231&amp;VAR:FREQ=DAILY&amp;VAR:RELITEM=RF&amp;VAR:CURRENCY=&amp;VAR:DB_TYPE=&amp;VAR:UNITS=M&amp;window=popup&amp;","width=535&amp;height=425&amp;START_MAXIMIZED=FALSE&amp;Y=120"}</definedName>
    <definedName name="_1938__FDSAUDITLINK__" hidden="1">{"fdsup://IBCentral/FAT Viewer?action=UPDATE&amp;creator=factset&amp;DOC_NAME=fat:reuters_ltm_source_window.fat&amp;display_string=Audit&amp;DYN_ARGS=TRUE&amp;VAR:ID1=LAMR&amp;VAR:RCODE=SBDA&amp;VAR:SDATE=20080399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1939__FDSAUDITLINK__" hidden="1">{"fdsup://directions/FAT Viewer?action=UPDATE&amp;creator=factSet&amp;DYN_ARGS=true&amp;DOC_NAME=FAT:RGA_ENTRPR_VAL_EV_SOURCE_WINDOW.FAT&amp;VAR:ID1=LAMR&amp;VAR:SDATE=20080410&amp;VAR:FDATE=20071231&amp;VAR:FREQ=DAILY&amp;VAR:RELITEM=RF&amp;VAR:CURRENCY=&amp;VAR:DB_TYPE=&amp;VAR:UNITS=M&amp;window=popup","&amp;width=535&amp;height=425&amp;START_MAXIMIZED=FALSE&amp;Y=120"}</definedName>
    <definedName name="_194__FDSAUDITLINK__" hidden="1">{"fdsup://directions/FAT Viewer?action=UPDATE&amp;creator=factset&amp;DYN_ARGS=TRUE&amp;DOC_NAME=FAT:FQL_AUDITING_CLIENT_TEMPLATE.FAT&amp;display_string=Audit&amp;VAR:KEY=QFUZGHQXOH&amp;VAR:QUERY=UkdGX0VOVFJQUl9WQUxfREFJTFkoMzg2ODUp&amp;WINDOW=FIRST_POPUP&amp;HEIGHT=450&amp;WIDTH=450&amp;START_MA","XIMIZED=FALSE&amp;VAR:CALENDAR=US&amp;VAR:SYMBOL=B29LCJ&amp;VAR:INDEX=0"}</definedName>
    <definedName name="_1940__FDSAUDITLINK__" hidden="1">{"fdsup://IBCentral/FAT Viewer?action=UPDATE&amp;creator=factset&amp;DOC_NAME=fat:reuters_ltm_source_window.fat&amp;display_string=Audit&amp;DYN_ARGS=TRUE&amp;VAR:ID1=CCO&amp;VAR:RCODE=SBDA&amp;VAR:SDATE=20080399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41__FDSAUDITLINK__" hidden="1">{"fdsup://directions/FAT Viewer?action=UPDATE&amp;creator=factSet&amp;DYN_ARGS=true&amp;DOC_NAME=FAT:RGA_ENTRPR_VAL_EV_SOURCE_WINDOW.FAT&amp;VAR:ID1=CCO&amp;VAR:SDATE=20080409&amp;VAR:FDATE=20071231&amp;VAR:FREQ=DAILY&amp;VAR:RELITEM=RF&amp;VAR:CURRENCY=&amp;VAR:DB_TYPE=&amp;VAR:UNITS=M&amp;window=popup&amp;","width=535&amp;height=425&amp;START_MAXIMIZED=FALSE&amp;Y=120"}</definedName>
    <definedName name="_1942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1943__FDSAUDITLINK__" hidden="1">{"fdsup://directions/FAT Viewer?action=UPDATE&amp;creator=factSet&amp;DYN_ARGS=true&amp;DOC_NAME=FAT:RGA_ENTRPR_VAL_EV_SOURCE_WINDOW.FAT&amp;VAR:ID1=DEC-FR&amp;VAR:SDATE=20080409&amp;VAR:FDATE=20071231&amp;VAR:FREQ=DAILY&amp;VAR:RELITEM=RF&amp;VAR:CURRENCY=&amp;VAR:DB_TYPE=&amp;VAR:UNITS=M&amp;window=pop","up&amp;width=535&amp;height=425&amp;START_MAXIMIZED=FALSE&amp;Y=120"}</definedName>
    <definedName name="_1944__FDSAUDITLINK__" hidden="1">{"fdsup://IBCentral/FAT Viewer?action=UPDATE&amp;creator=factset&amp;DOC_NAME=fat:reuters_ltm_source_window.fat&amp;display_string=Audit&amp;DYN_ARGS=TRUE&amp;VAR:ID1=CBS&amp;VAR:RCODE=SBDA&amp;VAR:SDATE=20080399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45__FDSAUDITLINK__" hidden="1">{"fdsup://directions/FAT Viewer?action=UPDATE&amp;creator=factSet&amp;DYN_ARGS=true&amp;DOC_NAME=FAT:RGA_ENTRPR_VAL_EV_SOURCE_WINDOW.FAT&amp;VAR:ID1=CBS&amp;VAR:SDATE=20080409&amp;VAR:FDATE=20071231&amp;VAR:FREQ=DAILY&amp;VAR:RELITEM=RF&amp;VAR:CURRENCY=&amp;VAR:DB_TYPE=&amp;VAR:UNITS=M&amp;window=popup&amp;","width=535&amp;height=425&amp;START_MAXIMIZED=FALSE&amp;Y=120"}</definedName>
    <definedName name="_1946__FDSAUDITLINK__" hidden="1">{"fdsup://IBCentral/FAT Viewer?action=UPDATE&amp;creator=factset&amp;DOC_NAME=fat:reuters_ltm_source_window.fat&amp;display_string=Audit&amp;DYN_ARGS=TRUE&amp;VAR:ID1=LAMR&amp;VAR:RCODE=SBDA&amp;VAR:SDATE=20080399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1947__FDSAUDITLINK__" hidden="1">{"fdsup://directions/FAT Viewer?action=UPDATE&amp;creator=factSet&amp;DYN_ARGS=true&amp;DOC_NAME=FAT:RGA_ENTRPR_VAL_EV_SOURCE_WINDOW.FAT&amp;VAR:ID1=LAMR&amp;VAR:SDATE=20080409&amp;VAR:FDATE=20071231&amp;VAR:FREQ=DAILY&amp;VAR:RELITEM=RF&amp;VAR:CURRENCY=&amp;VAR:DB_TYPE=&amp;VAR:UNITS=M&amp;window=popup","&amp;width=535&amp;height=425&amp;START_MAXIMIZED=FALSE&amp;Y=120"}</definedName>
    <definedName name="_1948__FDSAUDITLINK__" hidden="1">{"fdsup://IBCentral/FAT Viewer?action=UPDATE&amp;creator=factset&amp;DOC_NAME=fat:reuters_ltm_source_window.fat&amp;display_string=Audit&amp;DYN_ARGS=TRUE&amp;VAR:ID1=CCO&amp;VAR:RCODE=SBDA&amp;VAR:SDATE=20080399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49__FDSAUDITLINK__" hidden="1">{"fdsup://directions/FAT Viewer?action=UPDATE&amp;creator=factSet&amp;DYN_ARGS=true&amp;DOC_NAME=FAT:RGA_ENTRPR_VAL_EV_SOURCE_WINDOW.FAT&amp;VAR:ID1=CCO&amp;VAR:SDATE=20080408&amp;VAR:FDATE=20071231&amp;VAR:FREQ=DAILY&amp;VAR:RELITEM=RF&amp;VAR:CURRENCY=&amp;VAR:DB_TYPE=&amp;VAR:UNITS=M&amp;window=popup&amp;","width=535&amp;height=425&amp;START_MAXIMIZED=FALSE&amp;Y=120"}</definedName>
    <definedName name="_195__FDSAUDITLINK__" hidden="1">{"fdsup://directions/FAT Viewer?action=UPDATE&amp;creator=factset&amp;DYN_ARGS=TRUE&amp;DOC_NAME=FAT:FQL_AUDITING_CLIENT_TEMPLATE.FAT&amp;display_string=Audit&amp;VAR:KEY=YRUPWFYBAR&amp;VAR:QUERY=UkdGX0VOVFJQUl9WQUxfREFJTFkoMzg2ODgp&amp;WINDOW=FIRST_POPUP&amp;HEIGHT=450&amp;WIDTH=450&amp;START_MA","XIMIZED=FALSE&amp;VAR:CALENDAR=US&amp;VAR:SYMBOL=B29LCJ&amp;VAR:INDEX=0"}</definedName>
    <definedName name="_1950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1951__FDSAUDITLINK__" hidden="1">{"fdsup://directions/FAT Viewer?action=UPDATE&amp;creator=factSet&amp;DYN_ARGS=true&amp;DOC_NAME=FAT:RGA_ENTRPR_VAL_EV_SOURCE_WINDOW.FAT&amp;VAR:ID1=DEC-FR&amp;VAR:SDATE=20080408&amp;VAR:FDATE=20071231&amp;VAR:FREQ=DAILY&amp;VAR:RELITEM=RF&amp;VAR:CURRENCY=&amp;VAR:DB_TYPE=&amp;VAR:UNITS=M&amp;window=pop","up&amp;width=535&amp;height=425&amp;START_MAXIMIZED=FALSE&amp;Y=120"}</definedName>
    <definedName name="_1952__FDSAUDITLINK__" hidden="1">{"fdsup://IBCentral/FAT Viewer?action=UPDATE&amp;creator=factset&amp;DOC_NAME=fat:reuters_ltm_source_window.fat&amp;display_string=Audit&amp;DYN_ARGS=TRUE&amp;VAR:ID1=CBS&amp;VAR:RCODE=SBDA&amp;VAR:SDATE=20080399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53__FDSAUDITLINK__" hidden="1">{"fdsup://directions/FAT Viewer?action=UPDATE&amp;creator=factSet&amp;DYN_ARGS=true&amp;DOC_NAME=FAT:RGA_ENTRPR_VAL_EV_SOURCE_WINDOW.FAT&amp;VAR:ID1=CBS&amp;VAR:SDATE=20080408&amp;VAR:FDATE=20071231&amp;VAR:FREQ=DAILY&amp;VAR:RELITEM=RF&amp;VAR:CURRENCY=&amp;VAR:DB_TYPE=&amp;VAR:UNITS=M&amp;window=popup&amp;","width=535&amp;height=425&amp;START_MAXIMIZED=FALSE&amp;Y=120"}</definedName>
    <definedName name="_1954__FDSAUDITLINK__" hidden="1">{"fdsup://IBCentral/FAT Viewer?action=UPDATE&amp;creator=factset&amp;DOC_NAME=fat:reuters_ltm_source_window.fat&amp;display_string=Audit&amp;DYN_ARGS=TRUE&amp;VAR:ID1=LAMR&amp;VAR:RCODE=SBDA&amp;VAR:SDATE=20080399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1955__FDSAUDITLINK__" hidden="1">{"fdsup://directions/FAT Viewer?action=UPDATE&amp;creator=factSet&amp;DYN_ARGS=true&amp;DOC_NAME=FAT:RGA_ENTRPR_VAL_EV_SOURCE_WINDOW.FAT&amp;VAR:ID1=LAMR&amp;VAR:SDATE=20080408&amp;VAR:FDATE=20071231&amp;VAR:FREQ=DAILY&amp;VAR:RELITEM=RF&amp;VAR:CURRENCY=&amp;VAR:DB_TYPE=&amp;VAR:UNITS=M&amp;window=popup","&amp;width=535&amp;height=425&amp;START_MAXIMIZED=FALSE&amp;Y=120"}</definedName>
    <definedName name="_1956__FDSAUDITLINK__" hidden="1">{"fdsup://IBCentral/FAT Viewer?action=UPDATE&amp;creator=factset&amp;DOC_NAME=fat:reuters_ltm_source_window.fat&amp;display_string=Audit&amp;DYN_ARGS=TRUE&amp;VAR:ID1=CCO&amp;VAR:RCODE=SBDA&amp;VAR:SDATE=20080399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57__FDSAUDITLINK__" hidden="1">{"fdsup://directions/FAT Viewer?action=UPDATE&amp;creator=factSet&amp;DYN_ARGS=true&amp;DOC_NAME=FAT:RGA_ENTRPR_VAL_EV_SOURCE_WINDOW.FAT&amp;VAR:ID1=CCO&amp;VAR:SDATE=20080407&amp;VAR:FDATE=20071231&amp;VAR:FREQ=DAILY&amp;VAR:RELITEM=RF&amp;VAR:CURRENCY=&amp;VAR:DB_TYPE=&amp;VAR:UNITS=M&amp;window=popup&amp;","width=535&amp;height=425&amp;START_MAXIMIZED=FALSE&amp;Y=120"}</definedName>
    <definedName name="_1958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1959__FDSAUDITLINK__" hidden="1">{"fdsup://directions/FAT Viewer?action=UPDATE&amp;creator=factSet&amp;DYN_ARGS=true&amp;DOC_NAME=FAT:RGA_ENTRPR_VAL_EV_SOURCE_WINDOW.FAT&amp;VAR:ID1=DEC-FR&amp;VAR:SDATE=20080407&amp;VAR:FDATE=20071231&amp;VAR:FREQ=DAILY&amp;VAR:RELITEM=RF&amp;VAR:CURRENCY=&amp;VAR:DB_TYPE=&amp;VAR:UNITS=M&amp;window=pop","up&amp;width=535&amp;height=425&amp;START_MAXIMIZED=FALSE&amp;Y=120"}</definedName>
    <definedName name="_196__FDSAUDITLINK__" hidden="1">{"fdsup://directions/FAT Viewer?action=UPDATE&amp;creator=factset&amp;DYN_ARGS=TRUE&amp;DOC_NAME=FAT:FQL_AUDITING_CLIENT_TEMPLATE.FAT&amp;display_string=Audit&amp;VAR:KEY=KNERAHSTMJ&amp;VAR:QUERY=UkdGX0VOVFJQUl9WQUxfREFJTFkoMzg2OTMp&amp;WINDOW=FIRST_POPUP&amp;HEIGHT=450&amp;WIDTH=450&amp;START_MA","XIMIZED=FALSE&amp;VAR:CALENDAR=US&amp;VAR:SYMBOL=B29LCJ&amp;VAR:INDEX=0"}</definedName>
    <definedName name="_1960__FDSAUDITLINK__" hidden="1">{"fdsup://IBCentral/FAT Viewer?action=UPDATE&amp;creator=factset&amp;DOC_NAME=fat:reuters_ltm_source_window.fat&amp;display_string=Audit&amp;DYN_ARGS=TRUE&amp;VAR:ID1=CBS&amp;VAR:RCODE=SBDA&amp;VAR:SDATE=20080399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61__FDSAUDITLINK__" hidden="1">{"fdsup://directions/FAT Viewer?action=UPDATE&amp;creator=factSet&amp;DYN_ARGS=true&amp;DOC_NAME=FAT:RGA_ENTRPR_VAL_EV_SOURCE_WINDOW.FAT&amp;VAR:ID1=CBS&amp;VAR:SDATE=20080407&amp;VAR:FDATE=20071231&amp;VAR:FREQ=DAILY&amp;VAR:RELITEM=RF&amp;VAR:CURRENCY=&amp;VAR:DB_TYPE=&amp;VAR:UNITS=M&amp;window=popup&amp;","width=535&amp;height=425&amp;START_MAXIMIZED=FALSE&amp;Y=120"}</definedName>
    <definedName name="_1962__FDSAUDITLINK__" hidden="1">{"fdsup://IBCentral/FAT Viewer?action=UPDATE&amp;creator=factset&amp;DOC_NAME=fat:reuters_ltm_source_window.fat&amp;display_string=Audit&amp;DYN_ARGS=TRUE&amp;VAR:ID1=LAMR&amp;VAR:RCODE=SBDA&amp;VAR:SDATE=20080399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1963__FDSAUDITLINK__" hidden="1">{"fdsup://directions/FAT Viewer?action=UPDATE&amp;creator=factSet&amp;DYN_ARGS=true&amp;DOC_NAME=FAT:RGA_ENTRPR_VAL_EV_SOURCE_WINDOW.FAT&amp;VAR:ID1=LAMR&amp;VAR:SDATE=20080407&amp;VAR:FDATE=20071231&amp;VAR:FREQ=DAILY&amp;VAR:RELITEM=RF&amp;VAR:CURRENCY=&amp;VAR:DB_TYPE=&amp;VAR:UNITS=M&amp;window=popup","&amp;width=535&amp;height=425&amp;START_MAXIMIZED=FALSE&amp;Y=120"}</definedName>
    <definedName name="_1964__FDSAUDITLINK__" hidden="1">{"fdsup://IBCentral/FAT Viewer?action=UPDATE&amp;creator=factset&amp;DOC_NAME=fat:reuters_ltm_source_window.fat&amp;display_string=Audit&amp;DYN_ARGS=TRUE&amp;VAR:ID1=CCO&amp;VAR:RCODE=SBDA&amp;VAR:SDATE=20080399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65__FDSAUDITLINK__" hidden="1">{"fdsup://directions/FAT Viewer?action=UPDATE&amp;creator=factSet&amp;DYN_ARGS=true&amp;DOC_NAME=FAT:RGA_ENTRPR_VAL_EV_SOURCE_WINDOW.FAT&amp;VAR:ID1=CCO&amp;VAR:SDATE=20080404&amp;VAR:FDATE=20071231&amp;VAR:FREQ=DAILY&amp;VAR:RELITEM=RF&amp;VAR:CURRENCY=&amp;VAR:DB_TYPE=&amp;VAR:UNITS=M&amp;window=popup&amp;","width=535&amp;height=425&amp;START_MAXIMIZED=FALSE&amp;Y=120"}</definedName>
    <definedName name="_1966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1967__FDSAUDITLINK__" hidden="1">{"fdsup://directions/FAT Viewer?action=UPDATE&amp;creator=factSet&amp;DYN_ARGS=true&amp;DOC_NAME=FAT:RGA_ENTRPR_VAL_EV_SOURCE_WINDOW.FAT&amp;VAR:ID1=DEC-FR&amp;VAR:SDATE=20080404&amp;VAR:FDATE=20071231&amp;VAR:FREQ=DAILY&amp;VAR:RELITEM=RF&amp;VAR:CURRENCY=&amp;VAR:DB_TYPE=&amp;VAR:UNITS=M&amp;window=pop","up&amp;width=535&amp;height=425&amp;START_MAXIMIZED=FALSE&amp;Y=120"}</definedName>
    <definedName name="_1968__FDSAUDITLINK__" hidden="1">{"fdsup://IBCentral/FAT Viewer?action=UPDATE&amp;creator=factset&amp;DOC_NAME=fat:reuters_ltm_source_window.fat&amp;display_string=Audit&amp;DYN_ARGS=TRUE&amp;VAR:ID1=CBS&amp;VAR:RCODE=SBDA&amp;VAR:SDATE=20080399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69__FDSAUDITLINK__" hidden="1">{"fdsup://directions/FAT Viewer?action=UPDATE&amp;creator=factSet&amp;DYN_ARGS=true&amp;DOC_NAME=FAT:RGA_ENTRPR_VAL_EV_SOURCE_WINDOW.FAT&amp;VAR:ID1=CBS&amp;VAR:SDATE=20080404&amp;VAR:FDATE=20071231&amp;VAR:FREQ=DAILY&amp;VAR:RELITEM=RF&amp;VAR:CURRENCY=&amp;VAR:DB_TYPE=&amp;VAR:UNITS=M&amp;window=popup&amp;","width=535&amp;height=425&amp;START_MAXIMIZED=FALSE&amp;Y=120"}</definedName>
    <definedName name="_197__FDSAUDITLINK__" hidden="1">{"fdsup://directions/FAT Viewer?action=UPDATE&amp;creator=factset&amp;DYN_ARGS=TRUE&amp;DOC_NAME=FAT:FQL_AUDITING_CLIENT_TEMPLATE.FAT&amp;display_string=Audit&amp;VAR:KEY=MPGBIZWBGZ&amp;VAR:QUERY=UkdGX0VOVFJQUl9WQUxfREFJTFkoMzg2OTgp&amp;WINDOW=FIRST_POPUP&amp;HEIGHT=450&amp;WIDTH=450&amp;START_MA","XIMIZED=FALSE&amp;VAR:CALENDAR=US&amp;VAR:SYMBOL=B29LCJ&amp;VAR:INDEX=0"}</definedName>
    <definedName name="_1970__FDSAUDITLINK__" hidden="1">{"fdsup://IBCentral/FAT Viewer?action=UPDATE&amp;creator=factset&amp;DOC_NAME=fat:reuters_ltm_source_window.fat&amp;display_string=Audit&amp;DYN_ARGS=TRUE&amp;VAR:ID1=LAMR&amp;VAR:RCODE=SBDA&amp;VAR:SDATE=20080399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1971__FDSAUDITLINK__" hidden="1">{"fdsup://directions/FAT Viewer?action=UPDATE&amp;creator=factSet&amp;DYN_ARGS=true&amp;DOC_NAME=FAT:RGA_ENTRPR_VAL_EV_SOURCE_WINDOW.FAT&amp;VAR:ID1=LAMR&amp;VAR:SDATE=20080404&amp;VAR:FDATE=20071231&amp;VAR:FREQ=DAILY&amp;VAR:RELITEM=RF&amp;VAR:CURRENCY=&amp;VAR:DB_TYPE=&amp;VAR:UNITS=M&amp;window=popup","&amp;width=535&amp;height=425&amp;START_MAXIMIZED=FALSE&amp;Y=120"}</definedName>
    <definedName name="_1972__FDSAUDITLINK__" hidden="1">{"fdsup://IBCentral/FAT Viewer?action=UPDATE&amp;creator=factset&amp;DOC_NAME=fat:reuters_ltm_source_window.fat&amp;display_string=Audit&amp;DYN_ARGS=TRUE&amp;VAR:ID1=CCO&amp;VAR:RCODE=SBDA&amp;VAR:SDATE=20080399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73__FDSAUDITLINK__" hidden="1">{"fdsup://directions/FAT Viewer?action=UPDATE&amp;creator=factSet&amp;DYN_ARGS=true&amp;DOC_NAME=FAT:RGA_ENTRPR_VAL_EV_SOURCE_WINDOW.FAT&amp;VAR:ID1=CCO&amp;VAR:SDATE=20080403&amp;VAR:FDATE=20071231&amp;VAR:FREQ=DAILY&amp;VAR:RELITEM=RF&amp;VAR:CURRENCY=&amp;VAR:DB_TYPE=&amp;VAR:UNITS=M&amp;window=popup&amp;","width=535&amp;height=425&amp;START_MAXIMIZED=FALSE&amp;Y=120"}</definedName>
    <definedName name="_1974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1975__FDSAUDITLINK__" hidden="1">{"fdsup://directions/FAT Viewer?action=UPDATE&amp;creator=factSet&amp;DYN_ARGS=true&amp;DOC_NAME=FAT:RGA_ENTRPR_VAL_EV_SOURCE_WINDOW.FAT&amp;VAR:ID1=DEC-FR&amp;VAR:SDATE=20080403&amp;VAR:FDATE=20071231&amp;VAR:FREQ=DAILY&amp;VAR:RELITEM=RF&amp;VAR:CURRENCY=&amp;VAR:DB_TYPE=&amp;VAR:UNITS=M&amp;window=pop","up&amp;width=535&amp;height=425&amp;START_MAXIMIZED=FALSE&amp;Y=120"}</definedName>
    <definedName name="_1976__FDSAUDITLINK__" hidden="1">{"fdsup://IBCentral/FAT Viewer?action=UPDATE&amp;creator=factset&amp;DOC_NAME=fat:reuters_ltm_source_window.fat&amp;display_string=Audit&amp;DYN_ARGS=TRUE&amp;VAR:ID1=CBS&amp;VAR:RCODE=SBDA&amp;VAR:SDATE=20080399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77__FDSAUDITLINK__" hidden="1">{"fdsup://directions/FAT Viewer?action=UPDATE&amp;creator=factSet&amp;DYN_ARGS=true&amp;DOC_NAME=FAT:RGA_ENTRPR_VAL_EV_SOURCE_WINDOW.FAT&amp;VAR:ID1=CBS&amp;VAR:SDATE=20080403&amp;VAR:FDATE=20071231&amp;VAR:FREQ=DAILY&amp;VAR:RELITEM=RF&amp;VAR:CURRENCY=&amp;VAR:DB_TYPE=&amp;VAR:UNITS=M&amp;window=popup&amp;","width=535&amp;height=425&amp;START_MAXIMIZED=FALSE&amp;Y=120"}</definedName>
    <definedName name="_1978__FDSAUDITLINK__" hidden="1">{"fdsup://IBCentral/FAT Viewer?action=UPDATE&amp;creator=factset&amp;DOC_NAME=fat:reuters_ltm_source_window.fat&amp;display_string=Audit&amp;DYN_ARGS=TRUE&amp;VAR:ID1=LAMR&amp;VAR:RCODE=SBDA&amp;VAR:SDATE=20080399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1979__FDSAUDITLINK__" hidden="1">{"fdsup://directions/FAT Viewer?action=UPDATE&amp;creator=factSet&amp;DYN_ARGS=true&amp;DOC_NAME=FAT:RGA_ENTRPR_VAL_EV_SOURCE_WINDOW.FAT&amp;VAR:ID1=LAMR&amp;VAR:SDATE=20080403&amp;VAR:FDATE=20071231&amp;VAR:FREQ=DAILY&amp;VAR:RELITEM=RF&amp;VAR:CURRENCY=&amp;VAR:DB_TYPE=&amp;VAR:UNITS=M&amp;window=popup","&amp;width=535&amp;height=425&amp;START_MAXIMIZED=FALSE&amp;Y=120"}</definedName>
    <definedName name="_198__FDSAUDITLINK__" hidden="1">{"fdsup://directions/FAT Viewer?action=UPDATE&amp;creator=factset&amp;DYN_ARGS=TRUE&amp;DOC_NAME=FAT:FQL_AUDITING_CLIENT_TEMPLATE.FAT&amp;display_string=Audit&amp;VAR:KEY=QTWBCXGJWX&amp;VAR:QUERY=UkdGX0VOVFJQUl9WQUxfREFJTFkoMzg3MDEp&amp;WINDOW=FIRST_POPUP&amp;HEIGHT=450&amp;WIDTH=450&amp;START_MA","XIMIZED=FALSE&amp;VAR:CALENDAR=US&amp;VAR:SYMBOL=B29LCJ&amp;VAR:INDEX=0"}</definedName>
    <definedName name="_1980__FDSAUDITLINK__" hidden="1">{"fdsup://IBCentral/FAT Viewer?action=UPDATE&amp;creator=factset&amp;DOC_NAME=fat:reuters_ltm_source_window.fat&amp;display_string=Audit&amp;DYN_ARGS=TRUE&amp;VAR:ID1=CCO&amp;VAR:RCODE=SBDA&amp;VAR:SDATE=20080399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81__FDSAUDITLINK__" hidden="1">{"fdsup://directions/FAT Viewer?action=UPDATE&amp;creator=factSet&amp;DYN_ARGS=true&amp;DOC_NAME=FAT:RGA_ENTRPR_VAL_EV_SOURCE_WINDOW.FAT&amp;VAR:ID1=CCO&amp;VAR:SDATE=20080402&amp;VAR:FDATE=20071231&amp;VAR:FREQ=DAILY&amp;VAR:RELITEM=RF&amp;VAR:CURRENCY=&amp;VAR:DB_TYPE=&amp;VAR:UNITS=M&amp;window=popup&amp;","width=535&amp;height=425&amp;START_MAXIMIZED=FALSE&amp;Y=120"}</definedName>
    <definedName name="_1982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1983__FDSAUDITLINK__" hidden="1">{"fdsup://directions/FAT Viewer?action=UPDATE&amp;creator=factSet&amp;DYN_ARGS=true&amp;DOC_NAME=FAT:RGA_ENTRPR_VAL_EV_SOURCE_WINDOW.FAT&amp;VAR:ID1=DEC-FR&amp;VAR:SDATE=20080402&amp;VAR:FDATE=20071231&amp;VAR:FREQ=DAILY&amp;VAR:RELITEM=RF&amp;VAR:CURRENCY=&amp;VAR:DB_TYPE=&amp;VAR:UNITS=M&amp;window=pop","up&amp;width=535&amp;height=425&amp;START_MAXIMIZED=FALSE&amp;Y=120"}</definedName>
    <definedName name="_1984__FDSAUDITLINK__" hidden="1">{"fdsup://IBCentral/FAT Viewer?action=UPDATE&amp;creator=factset&amp;DOC_NAME=fat:reuters_ltm_source_window.fat&amp;display_string=Audit&amp;DYN_ARGS=TRUE&amp;VAR:ID1=CBS&amp;VAR:RCODE=SBDA&amp;VAR:SDATE=20080399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85__FDSAUDITLINK__" hidden="1">{"fdsup://directions/FAT Viewer?action=UPDATE&amp;creator=factSet&amp;DYN_ARGS=true&amp;DOC_NAME=FAT:RGA_ENTRPR_VAL_EV_SOURCE_WINDOW.FAT&amp;VAR:ID1=CBS&amp;VAR:SDATE=20080402&amp;VAR:FDATE=20071231&amp;VAR:FREQ=DAILY&amp;VAR:RELITEM=RF&amp;VAR:CURRENCY=&amp;VAR:DB_TYPE=&amp;VAR:UNITS=M&amp;window=popup&amp;","width=535&amp;height=425&amp;START_MAXIMIZED=FALSE&amp;Y=120"}</definedName>
    <definedName name="_1986__FDSAUDITLINK__" hidden="1">{"fdsup://IBCentral/FAT Viewer?action=UPDATE&amp;creator=factset&amp;DOC_NAME=fat:reuters_ltm_source_window.fat&amp;display_string=Audit&amp;DYN_ARGS=TRUE&amp;VAR:ID1=LAMR&amp;VAR:RCODE=SBDA&amp;VAR:SDATE=20080399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1987__FDSAUDITLINK__" hidden="1">{"fdsup://directions/FAT Viewer?action=UPDATE&amp;creator=factSet&amp;DYN_ARGS=true&amp;DOC_NAME=FAT:RGA_ENTRPR_VAL_EV_SOURCE_WINDOW.FAT&amp;VAR:ID1=LAMR&amp;VAR:SDATE=20080402&amp;VAR:FDATE=20071231&amp;VAR:FREQ=DAILY&amp;VAR:RELITEM=RF&amp;VAR:CURRENCY=&amp;VAR:DB_TYPE=&amp;VAR:UNITS=M&amp;window=popup","&amp;width=535&amp;height=425&amp;START_MAXIMIZED=FALSE&amp;Y=120"}</definedName>
    <definedName name="_1988__FDSAUDITLINK__" hidden="1">{"fdsup://IBCentral/FAT Viewer?action=UPDATE&amp;creator=factset&amp;DOC_NAME=fat:reuters_ltm_source_window.fat&amp;display_string=Audit&amp;DYN_ARGS=TRUE&amp;VAR:ID1=CCO&amp;VAR:RCODE=SBDA&amp;VAR:SDATE=20080399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89__FDSAUDITLINK__" hidden="1">{"fdsup://directions/FAT Viewer?action=UPDATE&amp;creator=factSet&amp;DYN_ARGS=true&amp;DOC_NAME=FAT:RGA_ENTRPR_VAL_EV_SOURCE_WINDOW.FAT&amp;VAR:ID1=CCO&amp;VAR:SDATE=20080401&amp;VAR:FDATE=20071231&amp;VAR:FREQ=DAILY&amp;VAR:RELITEM=RF&amp;VAR:CURRENCY=&amp;VAR:DB_TYPE=&amp;VAR:UNITS=M&amp;window=popup&amp;","width=535&amp;height=425&amp;START_MAXIMIZED=FALSE&amp;Y=120"}</definedName>
    <definedName name="_199__FDSAUDITLINK__" hidden="1">{"fdsup://directions/FAT Viewer?action=UPDATE&amp;creator=factset&amp;DYN_ARGS=TRUE&amp;DOC_NAME=FAT:FQL_AUDITING_CLIENT_TEMPLATE.FAT&amp;display_string=Audit&amp;VAR:KEY=SPSPIHYPOV&amp;VAR:QUERY=UkdGX0VOVFJQUl9WQUxfREFJTFkoMzg3MDYp&amp;WINDOW=FIRST_POPUP&amp;HEIGHT=450&amp;WIDTH=450&amp;START_MA","XIMIZED=FALSE&amp;VAR:CALENDAR=US&amp;VAR:SYMBOL=B29LCJ&amp;VAR:INDEX=0"}</definedName>
    <definedName name="_1990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1991__FDSAUDITLINK__" hidden="1">{"fdsup://directions/FAT Viewer?action=UPDATE&amp;creator=factSet&amp;DYN_ARGS=true&amp;DOC_NAME=FAT:RGA_ENTRPR_VAL_EV_SOURCE_WINDOW.FAT&amp;VAR:ID1=DEC-FR&amp;VAR:SDATE=20080401&amp;VAR:FDATE=20071231&amp;VAR:FREQ=DAILY&amp;VAR:RELITEM=RF&amp;VAR:CURRENCY=&amp;VAR:DB_TYPE=&amp;VAR:UNITS=M&amp;window=pop","up&amp;width=535&amp;height=425&amp;START_MAXIMIZED=FALSE&amp;Y=120"}</definedName>
    <definedName name="_1992__FDSAUDITLINK__" hidden="1">{"fdsup://IBCentral/FAT Viewer?action=UPDATE&amp;creator=factset&amp;DOC_NAME=fat:reuters_ltm_source_window.fat&amp;display_string=Audit&amp;DYN_ARGS=TRUE&amp;VAR:ID1=CBS&amp;VAR:RCODE=SBDA&amp;VAR:SDATE=20080399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93__FDSAUDITLINK__" hidden="1">{"fdsup://directions/FAT Viewer?action=UPDATE&amp;creator=factSet&amp;DYN_ARGS=true&amp;DOC_NAME=FAT:RGA_ENTRPR_VAL_EV_SOURCE_WINDOW.FAT&amp;VAR:ID1=CBS&amp;VAR:SDATE=20080401&amp;VAR:FDATE=20071231&amp;VAR:FREQ=DAILY&amp;VAR:RELITEM=RF&amp;VAR:CURRENCY=&amp;VAR:DB_TYPE=&amp;VAR:UNITS=M&amp;window=popup&amp;","width=535&amp;height=425&amp;START_MAXIMIZED=FALSE&amp;Y=120"}</definedName>
    <definedName name="_1994__FDSAUDITLINK__" hidden="1">{"fdsup://IBCentral/FAT Viewer?action=UPDATE&amp;creator=factset&amp;DOC_NAME=fat:reuters_ltm_source_window.fat&amp;display_string=Audit&amp;DYN_ARGS=TRUE&amp;VAR:ID1=LAMR&amp;VAR:RCODE=SBDA&amp;VAR:SDATE=20080399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1995__FDSAUDITLINK__" hidden="1">{"fdsup://directions/FAT Viewer?action=UPDATE&amp;creator=factSet&amp;DYN_ARGS=true&amp;DOC_NAME=FAT:RGA_ENTRPR_VAL_EV_SOURCE_WINDOW.FAT&amp;VAR:ID1=LAMR&amp;VAR:SDATE=20080401&amp;VAR:FDATE=20071231&amp;VAR:FREQ=DAILY&amp;VAR:RELITEM=RF&amp;VAR:CURRENCY=&amp;VAR:DB_TYPE=&amp;VAR:UNITS=M&amp;window=popup","&amp;width=535&amp;height=425&amp;START_MAXIMIZED=FALSE&amp;Y=120"}</definedName>
    <definedName name="_1996__FDSAUDITLINK__" hidden="1">{"fdsup://IBCentral/FAT Viewer?action=UPDATE&amp;creator=factset&amp;DOC_NAME=fat:reuters_ltm_source_window.fat&amp;display_string=Audit&amp;DYN_ARGS=TRUE&amp;VAR:ID1=CCO&amp;VAR:RCODE=SBDA&amp;VAR:SDATE=20080399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1997__FDSAUDITLINK__" hidden="1">{"fdsup://directions/FAT Viewer?action=UPDATE&amp;creator=factSet&amp;DYN_ARGS=true&amp;DOC_NAME=FAT:RGA_ENTRPR_VAL_EV_SOURCE_WINDOW.FAT&amp;VAR:ID1=CCO&amp;VAR:SDATE=20080331&amp;VAR:FDATE=20071231&amp;VAR:FREQ=DAILY&amp;VAR:RELITEM=RF&amp;VAR:CURRENCY=&amp;VAR:DB_TYPE=&amp;VAR:UNITS=M&amp;window=popup&amp;","width=535&amp;height=425&amp;START_MAXIMIZED=FALSE&amp;Y=120"}</definedName>
    <definedName name="_1998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1999__FDSAUDITLINK__" hidden="1">{"fdsup://directions/FAT Viewer?action=UPDATE&amp;creator=factSet&amp;DYN_ARGS=true&amp;DOC_NAME=FAT:RGA_ENTRPR_VAL_EV_SOURCE_WINDOW.FAT&amp;VAR:ID1=DEC-FR&amp;VAR:SDATE=20080331&amp;VAR:FDATE=20071231&amp;VAR:FREQ=DAILY&amp;VAR:RELITEM=RF&amp;VAR:CURRENCY=&amp;VAR:DB_TYPE=&amp;VAR:UNITS=M&amp;window=pop","up&amp;width=535&amp;height=425&amp;START_MAXIMIZED=FALSE&amp;Y=120"}</definedName>
    <definedName name="_2__123Graph_ACHART_4" hidden="1">#REF!</definedName>
    <definedName name="_2__123Graph_AREPART_CA" hidden="1">#REF!</definedName>
    <definedName name="_2__FDSAUDITLINK__" hidden="1">{"fdsup://Directions/FactSet Auditing Viewer?action=AUDIT_VALUE&amp;DB=129&amp;ID1=597500&amp;VALUEID=01001&amp;SDATE=2010&amp;PERIODTYPE=ANN_STD&amp;SCFT=3&amp;window=popup_no_bar&amp;width=385&amp;height=120&amp;START_MAXIMIZED=FALSE&amp;creator=factset&amp;display_string=Audit"}</definedName>
    <definedName name="_2__FDSAUDITLINK__A" hidden="1">{"fdsup://FactSet/ClickThruEstimates?ID=74144T10&amp;BROKER=42&amp;DATE=20110128&amp;FACT=10316&amp;YEAR=2010&amp;COLOR=16763945&amp;&amp;creator=FactSet"}</definedName>
    <definedName name="_20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238"}</definedName>
    <definedName name="_200__FDSAUDITLINK__" hidden="1">{"fdsup://directions/FAT Viewer?action=UPDATE&amp;creator=factset&amp;DYN_ARGS=TRUE&amp;DOC_NAME=FAT:FQL_AUDITING_CLIENT_TEMPLATE.FAT&amp;display_string=Audit&amp;VAR:KEY=WNQDYPADWX&amp;VAR:QUERY=UkdGX0VOVFJQUl9WQUxfREFJTFkoMzg3MDkp&amp;WINDOW=FIRST_POPUP&amp;HEIGHT=450&amp;WIDTH=450&amp;START_MA","XIMIZED=FALSE&amp;VAR:CALENDAR=US&amp;VAR:SYMBOL=B29LCJ&amp;VAR:INDEX=0"}</definedName>
    <definedName name="_2000__FDSAUDITLINK__" hidden="1">{"fdsup://IBCentral/FAT Viewer?action=UPDATE&amp;creator=factset&amp;DOC_NAME=fat:reuters_ltm_source_window.fat&amp;display_string=Audit&amp;DYN_ARGS=TRUE&amp;VAR:ID1=CBS&amp;VAR:RCODE=SBDA&amp;VAR:SDATE=20080399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001__FDSAUDITLINK__" hidden="1">{"fdsup://directions/FAT Viewer?action=UPDATE&amp;creator=factSet&amp;DYN_ARGS=true&amp;DOC_NAME=FAT:RGA_ENTRPR_VAL_EV_SOURCE_WINDOW.FAT&amp;VAR:ID1=CBS&amp;VAR:SDATE=20080331&amp;VAR:FDATE=20071231&amp;VAR:FREQ=DAILY&amp;VAR:RELITEM=RF&amp;VAR:CURRENCY=&amp;VAR:DB_TYPE=&amp;VAR:UNITS=M&amp;window=popup&amp;","width=535&amp;height=425&amp;START_MAXIMIZED=FALSE&amp;Y=120"}</definedName>
    <definedName name="_2002__FDSAUDITLINK__" hidden="1">{"fdsup://IBCentral/FAT Viewer?action=UPDATE&amp;creator=factset&amp;DOC_NAME=fat:reuters_ltm_source_window.fat&amp;display_string=Audit&amp;DYN_ARGS=TRUE&amp;VAR:ID1=LAMR&amp;VAR:RCODE=SBDA&amp;VAR:SDATE=20080399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003__FDSAUDITLINK__" hidden="1">{"fdsup://directions/FAT Viewer?action=UPDATE&amp;creator=factSet&amp;DYN_ARGS=true&amp;DOC_NAME=FAT:RGA_ENTRPR_VAL_EV_SOURCE_WINDOW.FAT&amp;VAR:ID1=LAMR&amp;VAR:SDATE=20080331&amp;VAR:FDATE=20071231&amp;VAR:FREQ=DAILY&amp;VAR:RELITEM=RF&amp;VAR:CURRENCY=&amp;VAR:DB_TYPE=&amp;VAR:UNITS=M&amp;window=popup","&amp;width=535&amp;height=425&amp;START_MAXIMIZED=FALSE&amp;Y=120"}</definedName>
    <definedName name="_2004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04F3AI">#REF!</definedName>
    <definedName name="_2004F3AM">#REF!</definedName>
    <definedName name="_2004F3BK">#REF!</definedName>
    <definedName name="_2004F3CM">#REF!</definedName>
    <definedName name="_2004F3FM">#REF!</definedName>
    <definedName name="_2004F3HS">#REF!</definedName>
    <definedName name="_2004F3OH">#REF!</definedName>
    <definedName name="_2005__FDSAUDITLINK__" hidden="1">{"fdsup://directions/FAT Viewer?action=UPDATE&amp;creator=factSet&amp;DYN_ARGS=true&amp;DOC_NAME=FAT:RGA_ENTRPR_VAL_EV_SOURCE_WINDOW.FAT&amp;VAR:ID1=CCO&amp;VAR:SDATE=20080328&amp;VAR:FDATE=20071231&amp;VAR:FREQ=DAILY&amp;VAR:RELITEM=RF&amp;VAR:CURRENCY=&amp;VAR:DB_TYPE=&amp;VAR:UNITS=M&amp;window=popup&amp;","width=535&amp;height=425&amp;START_MAXIMIZED=FALSE&amp;Y=120"}</definedName>
    <definedName name="_2006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007__FDSAUDITLINK__" hidden="1">{"fdsup://directions/FAT Viewer?action=UPDATE&amp;creator=factSet&amp;DYN_ARGS=true&amp;DOC_NAME=FAT:RGA_ENTRPR_VAL_EV_SOURCE_WINDOW.FAT&amp;VAR:ID1=DEC-FR&amp;VAR:SDATE=20080328&amp;VAR:FDATE=20071231&amp;VAR:FREQ=DAILY&amp;VAR:RELITEM=RF&amp;VAR:CURRENCY=&amp;VAR:DB_TYPE=&amp;VAR:UNITS=M&amp;window=pop","up&amp;width=535&amp;height=425&amp;START_MAXIMIZED=FALSE&amp;Y=120"}</definedName>
    <definedName name="_2008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09__FDSAUDITLINK__" hidden="1">{"fdsup://directions/FAT Viewer?action=UPDATE&amp;creator=factSet&amp;DYN_ARGS=true&amp;DOC_NAME=FAT:RGA_ENTRPR_VAL_EV_SOURCE_WINDOW.FAT&amp;VAR:ID1=CBS&amp;VAR:SDATE=20080328&amp;VAR:FDATE=20071231&amp;VAR:FREQ=DAILY&amp;VAR:RELITEM=RF&amp;VAR:CURRENCY=&amp;VAR:DB_TYPE=&amp;VAR:UNITS=M&amp;window=popup&amp;","width=535&amp;height=425&amp;START_MAXIMIZED=FALSE&amp;Y=120"}</definedName>
    <definedName name="_201__FDSAUDITLINK__" hidden="1">{"fdsup://directions/FAT Viewer?action=UPDATE&amp;creator=factset&amp;DYN_ARGS=TRUE&amp;DOC_NAME=FAT:FQL_AUDITING_CLIENT_TEMPLATE.FAT&amp;display_string=Audit&amp;VAR:KEY=WRKPSNWXWT&amp;VAR:QUERY=UkdGX0VOVFJQUl9WQUxfREFJTFkoMzg3MTQp&amp;WINDOW=FIRST_POPUP&amp;HEIGHT=450&amp;WIDTH=450&amp;START_MA","XIMIZED=FALSE&amp;VAR:CALENDAR=US&amp;VAR:SYMBOL=B29LCJ&amp;VAR:INDEX=0"}</definedName>
    <definedName name="_2010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11__FDSAUDITLINK__" hidden="1">{"fdsup://directions/FAT Viewer?action=UPDATE&amp;creator=factSet&amp;DYN_ARGS=true&amp;DOC_NAME=FAT:RGA_ENTRPR_VAL_EV_SOURCE_WINDOW.FAT&amp;VAR:ID1=LAMR&amp;VAR:SDATE=20080328&amp;VAR:FDATE=20071231&amp;VAR:FREQ=DAILY&amp;VAR:RELITEM=RF&amp;VAR:CURRENCY=&amp;VAR:DB_TYPE=&amp;VAR:UNITS=M&amp;window=popup","&amp;width=535&amp;height=425&amp;START_MAXIMIZED=FALSE&amp;Y=120"}</definedName>
    <definedName name="_2012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13__FDSAUDITLINK__" hidden="1">{"fdsup://directions/FAT Viewer?action=UPDATE&amp;creator=factSet&amp;DYN_ARGS=true&amp;DOC_NAME=FAT:RGA_ENTRPR_VAL_EV_SOURCE_WINDOW.FAT&amp;VAR:ID1=CCO&amp;VAR:SDATE=20080327&amp;VAR:FDATE=20071231&amp;VAR:FREQ=DAILY&amp;VAR:RELITEM=RF&amp;VAR:CURRENCY=&amp;VAR:DB_TYPE=&amp;VAR:UNITS=M&amp;window=popup&amp;","width=535&amp;height=425&amp;START_MAXIMIZED=FALSE&amp;Y=120"}</definedName>
    <definedName name="_2014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015__FDSAUDITLINK__" hidden="1">{"fdsup://directions/FAT Viewer?action=UPDATE&amp;creator=factSet&amp;DYN_ARGS=true&amp;DOC_NAME=FAT:RGA_ENTRPR_VAL_EV_SOURCE_WINDOW.FAT&amp;VAR:ID1=DEC-FR&amp;VAR:SDATE=20080327&amp;VAR:FDATE=20071231&amp;VAR:FREQ=DAILY&amp;VAR:RELITEM=RF&amp;VAR:CURRENCY=&amp;VAR:DB_TYPE=&amp;VAR:UNITS=M&amp;window=pop","up&amp;width=535&amp;height=425&amp;START_MAXIMIZED=FALSE&amp;Y=120"}</definedName>
    <definedName name="_2016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17__FDSAUDITLINK__" hidden="1">{"fdsup://directions/FAT Viewer?action=UPDATE&amp;creator=factSet&amp;DYN_ARGS=true&amp;DOC_NAME=FAT:RGA_ENTRPR_VAL_EV_SOURCE_WINDOW.FAT&amp;VAR:ID1=CBS&amp;VAR:SDATE=20080327&amp;VAR:FDATE=20071231&amp;VAR:FREQ=DAILY&amp;VAR:RELITEM=RF&amp;VAR:CURRENCY=&amp;VAR:DB_TYPE=&amp;VAR:UNITS=M&amp;window=popup&amp;","width=535&amp;height=425&amp;START_MAXIMIZED=FALSE&amp;Y=120"}</definedName>
    <definedName name="_2018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19__FDSAUDITLINK__" hidden="1">{"fdsup://directions/FAT Viewer?action=UPDATE&amp;creator=factSet&amp;DYN_ARGS=true&amp;DOC_NAME=FAT:RGA_ENTRPR_VAL_EV_SOURCE_WINDOW.FAT&amp;VAR:ID1=LAMR&amp;VAR:SDATE=20080327&amp;VAR:FDATE=20071231&amp;VAR:FREQ=DAILY&amp;VAR:RELITEM=RF&amp;VAR:CURRENCY=&amp;VAR:DB_TYPE=&amp;VAR:UNITS=M&amp;window=popup","&amp;width=535&amp;height=425&amp;START_MAXIMIZED=FALSE&amp;Y=120"}</definedName>
    <definedName name="_202__FDSAUDITLINK__" hidden="1">{"fdsup://directions/FAT Viewer?action=UPDATE&amp;creator=factset&amp;DYN_ARGS=TRUE&amp;DOC_NAME=FAT:FQL_AUDITING_CLIENT_TEMPLATE.FAT&amp;display_string=Audit&amp;VAR:KEY=MHURKJKHKF&amp;VAR:QUERY=UkdGX0VOVFJQUl9WQUxfREFJTFkoMzg3MTkp&amp;WINDOW=FIRST_POPUP&amp;HEIGHT=450&amp;WIDTH=450&amp;START_MA","XIMIZED=FALSE&amp;VAR:CALENDAR=US&amp;VAR:SYMBOL=B29LCJ&amp;VAR:INDEX=0"}</definedName>
    <definedName name="_2020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21__FDSAUDITLINK__" hidden="1">{"fdsup://directions/FAT Viewer?action=UPDATE&amp;creator=factSet&amp;DYN_ARGS=true&amp;DOC_NAME=FAT:RGA_ENTRPR_VAL_EV_SOURCE_WINDOW.FAT&amp;VAR:ID1=CCO&amp;VAR:SDATE=20080326&amp;VAR:FDATE=20071231&amp;VAR:FREQ=DAILY&amp;VAR:RELITEM=RF&amp;VAR:CURRENCY=&amp;VAR:DB_TYPE=&amp;VAR:UNITS=M&amp;window=popup&amp;","width=535&amp;height=425&amp;START_MAXIMIZED=FALSE&amp;Y=120"}</definedName>
    <definedName name="_2022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023__FDSAUDITLINK__" hidden="1">{"fdsup://directions/FAT Viewer?action=UPDATE&amp;creator=factSet&amp;DYN_ARGS=true&amp;DOC_NAME=FAT:RGA_ENTRPR_VAL_EV_SOURCE_WINDOW.FAT&amp;VAR:ID1=DEC-FR&amp;VAR:SDATE=20080326&amp;VAR:FDATE=20071231&amp;VAR:FREQ=DAILY&amp;VAR:RELITEM=RF&amp;VAR:CURRENCY=&amp;VAR:DB_TYPE=&amp;VAR:UNITS=M&amp;window=pop","up&amp;width=535&amp;height=425&amp;START_MAXIMIZED=FALSE&amp;Y=120"}</definedName>
    <definedName name="_2024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25__FDSAUDITLINK__" hidden="1">{"fdsup://directions/FAT Viewer?action=UPDATE&amp;creator=factSet&amp;DYN_ARGS=true&amp;DOC_NAME=FAT:RGA_ENTRPR_VAL_EV_SOURCE_WINDOW.FAT&amp;VAR:ID1=CBS&amp;VAR:SDATE=20080326&amp;VAR:FDATE=20071231&amp;VAR:FREQ=DAILY&amp;VAR:RELITEM=RF&amp;VAR:CURRENCY=&amp;VAR:DB_TYPE=&amp;VAR:UNITS=M&amp;window=popup&amp;","width=535&amp;height=425&amp;START_MAXIMIZED=FALSE&amp;Y=120"}</definedName>
    <definedName name="_2026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27__FDSAUDITLINK__" hidden="1">{"fdsup://directions/FAT Viewer?action=UPDATE&amp;creator=factSet&amp;DYN_ARGS=true&amp;DOC_NAME=FAT:RGA_ENTRPR_VAL_EV_SOURCE_WINDOW.FAT&amp;VAR:ID1=LAMR&amp;VAR:SDATE=20080326&amp;VAR:FDATE=20071231&amp;VAR:FREQ=DAILY&amp;VAR:RELITEM=RF&amp;VAR:CURRENCY=&amp;VAR:DB_TYPE=&amp;VAR:UNITS=M&amp;window=popup","&amp;width=535&amp;height=425&amp;START_MAXIMIZED=FALSE&amp;Y=120"}</definedName>
    <definedName name="_2028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29__FDSAUDITLINK__" hidden="1">{"fdsup://directions/FAT Viewer?action=UPDATE&amp;creator=factSet&amp;DYN_ARGS=true&amp;DOC_NAME=FAT:RGA_ENTRPR_VAL_EV_SOURCE_WINDOW.FAT&amp;VAR:ID1=CCO&amp;VAR:SDATE=20080325&amp;VAR:FDATE=20071231&amp;VAR:FREQ=DAILY&amp;VAR:RELITEM=RF&amp;VAR:CURRENCY=&amp;VAR:DB_TYPE=&amp;VAR:UNITS=M&amp;window=popup&amp;","width=535&amp;height=425&amp;START_MAXIMIZED=FALSE&amp;Y=120"}</definedName>
    <definedName name="_203__FDSAUDITLINK__" hidden="1">{"fdsup://directions/FAT Viewer?action=UPDATE&amp;creator=factset&amp;DYN_ARGS=TRUE&amp;DOC_NAME=FAT:FQL_AUDITING_CLIENT_TEMPLATE.FAT&amp;display_string=Audit&amp;VAR:KEY=GHADMFMFUZ&amp;VAR:QUERY=UkdGX0VOVFJQUl9WQUxfREFJTFkoMzg3MjIp&amp;WINDOW=FIRST_POPUP&amp;HEIGHT=450&amp;WIDTH=450&amp;START_MA","XIMIZED=FALSE&amp;VAR:CALENDAR=US&amp;VAR:SYMBOL=B29LCJ&amp;VAR:INDEX=0"}</definedName>
    <definedName name="_2030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031__FDSAUDITLINK__" hidden="1">{"fdsup://directions/FAT Viewer?action=UPDATE&amp;creator=factSet&amp;DYN_ARGS=true&amp;DOC_NAME=FAT:RGA_ENTRPR_VAL_EV_SOURCE_WINDOW.FAT&amp;VAR:ID1=DEC-FR&amp;VAR:SDATE=20080325&amp;VAR:FDATE=20071231&amp;VAR:FREQ=DAILY&amp;VAR:RELITEM=RF&amp;VAR:CURRENCY=&amp;VAR:DB_TYPE=&amp;VAR:UNITS=M&amp;window=pop","up&amp;width=535&amp;height=425&amp;START_MAXIMIZED=FALSE&amp;Y=120"}</definedName>
    <definedName name="_2032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33__FDSAUDITLINK__" hidden="1">{"fdsup://directions/FAT Viewer?action=UPDATE&amp;creator=factSet&amp;DYN_ARGS=true&amp;DOC_NAME=FAT:RGA_ENTRPR_VAL_EV_SOURCE_WINDOW.FAT&amp;VAR:ID1=CBS&amp;VAR:SDATE=20080325&amp;VAR:FDATE=20071231&amp;VAR:FREQ=DAILY&amp;VAR:RELITEM=RF&amp;VAR:CURRENCY=&amp;VAR:DB_TYPE=&amp;VAR:UNITS=M&amp;window=popup&amp;","width=535&amp;height=425&amp;START_MAXIMIZED=FALSE&amp;Y=120"}</definedName>
    <definedName name="_2034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35__FDSAUDITLINK__" hidden="1">{"fdsup://directions/FAT Viewer?action=UPDATE&amp;creator=factSet&amp;DYN_ARGS=true&amp;DOC_NAME=FAT:RGA_ENTRPR_VAL_EV_SOURCE_WINDOW.FAT&amp;VAR:ID1=LAMR&amp;VAR:SDATE=20080325&amp;VAR:FDATE=20071231&amp;VAR:FREQ=DAILY&amp;VAR:RELITEM=RF&amp;VAR:CURRENCY=&amp;VAR:DB_TYPE=&amp;VAR:UNITS=M&amp;window=popup","&amp;width=535&amp;height=425&amp;START_MAXIMIZED=FALSE&amp;Y=120"}</definedName>
    <definedName name="_2036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37__FDSAUDITLINK__" hidden="1">{"fdsup://directions/FAT Viewer?action=UPDATE&amp;creator=factSet&amp;DYN_ARGS=true&amp;DOC_NAME=FAT:RGA_ENTRPR_VAL_EV_SOURCE_WINDOW.FAT&amp;VAR:ID1=CCO&amp;VAR:SDATE=20080324&amp;VAR:FDATE=20071231&amp;VAR:FREQ=DAILY&amp;VAR:RELITEM=RF&amp;VAR:CURRENCY=&amp;VAR:DB_TYPE=&amp;VAR:UNITS=M&amp;window=popup&amp;","width=535&amp;height=425&amp;START_MAXIMIZED=FALSE&amp;Y=120"}</definedName>
    <definedName name="_2038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039__FDSAUDITLINK__" hidden="1">{"fdsup://directions/FAT Viewer?action=UPDATE&amp;creator=factSet&amp;DYN_ARGS=true&amp;DOC_NAME=FAT:RGA_ENTRPR_VAL_EV_SOURCE_WINDOW.FAT&amp;VAR:ID1=DEC-FR&amp;VAR:SDATE=20080324&amp;VAR:FDATE=20071231&amp;VAR:FREQ=DAILY&amp;VAR:RELITEM=RF&amp;VAR:CURRENCY=&amp;VAR:DB_TYPE=&amp;VAR:UNITS=M&amp;window=pop","up&amp;width=535&amp;height=425&amp;START_MAXIMIZED=FALSE&amp;Y=120"}</definedName>
    <definedName name="_204__FDSAUDITLINK__" hidden="1">{"fdsup://directions/FAT Viewer?action=UPDATE&amp;creator=factset&amp;DYN_ARGS=TRUE&amp;DOC_NAME=FAT:FQL_AUDITING_CLIENT_TEMPLATE.FAT&amp;display_string=Audit&amp;VAR:KEY=IPIPQJEZOB&amp;VAR:QUERY=UkdGX0VOVFJQUl9WQUxfREFJTFkoMzg3Mjcp&amp;WINDOW=FIRST_POPUP&amp;HEIGHT=450&amp;WIDTH=450&amp;START_MA","XIMIZED=FALSE&amp;VAR:CALENDAR=US&amp;VAR:SYMBOL=B29LCJ&amp;VAR:INDEX=0"}</definedName>
    <definedName name="_2040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41__FDSAUDITLINK__" hidden="1">{"fdsup://directions/FAT Viewer?action=UPDATE&amp;creator=factSet&amp;DYN_ARGS=true&amp;DOC_NAME=FAT:RGA_ENTRPR_VAL_EV_SOURCE_WINDOW.FAT&amp;VAR:ID1=CBS&amp;VAR:SDATE=20080324&amp;VAR:FDATE=20071231&amp;VAR:FREQ=DAILY&amp;VAR:RELITEM=RF&amp;VAR:CURRENCY=&amp;VAR:DB_TYPE=&amp;VAR:UNITS=M&amp;window=popup&amp;","width=535&amp;height=425&amp;START_MAXIMIZED=FALSE&amp;Y=120"}</definedName>
    <definedName name="_2042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43__FDSAUDITLINK__" hidden="1">{"fdsup://directions/FAT Viewer?action=UPDATE&amp;creator=factSet&amp;DYN_ARGS=true&amp;DOC_NAME=FAT:RGA_ENTRPR_VAL_EV_SOURCE_WINDOW.FAT&amp;VAR:ID1=LAMR&amp;VAR:SDATE=20080324&amp;VAR:FDATE=20071231&amp;VAR:FREQ=DAILY&amp;VAR:RELITEM=RF&amp;VAR:CURRENCY=&amp;VAR:DB_TYPE=&amp;VAR:UNITS=M&amp;window=popup","&amp;width=535&amp;height=425&amp;START_MAXIMIZED=FALSE&amp;Y=120"}</definedName>
    <definedName name="_2044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45__FDSAUDITLINK__" hidden="1">{"fdsup://directions/FAT Viewer?action=UPDATE&amp;creator=factSet&amp;DYN_ARGS=true&amp;DOC_NAME=FAT:RGA_ENTRPR_VAL_EV_SOURCE_WINDOW.FAT&amp;VAR:ID1=CCO&amp;VAR:SDATE=20080320&amp;VAR:FDATE=20071231&amp;VAR:FREQ=DAILY&amp;VAR:RELITEM=RF&amp;VAR:CURRENCY=&amp;VAR:DB_TYPE=&amp;VAR:UNITS=M&amp;window=popup&amp;","width=535&amp;height=425&amp;START_MAXIMIZED=FALSE&amp;Y=120"}</definedName>
    <definedName name="_2046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047__FDSAUDITLINK__" hidden="1">{"fdsup://directions/FAT Viewer?action=UPDATE&amp;creator=factSet&amp;DYN_ARGS=true&amp;DOC_NAME=FAT:RGA_ENTRPR_VAL_EV_SOURCE_WINDOW.FAT&amp;VAR:ID1=DEC-FR&amp;VAR:SDATE=20080320&amp;VAR:FDATE=20071231&amp;VAR:FREQ=DAILY&amp;VAR:RELITEM=RF&amp;VAR:CURRENCY=&amp;VAR:DB_TYPE=&amp;VAR:UNITS=M&amp;window=pop","up&amp;width=535&amp;height=425&amp;START_MAXIMIZED=FALSE&amp;Y=120"}</definedName>
    <definedName name="_2048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49__FDSAUDITLINK__" hidden="1">{"fdsup://directions/FAT Viewer?action=UPDATE&amp;creator=factSet&amp;DYN_ARGS=true&amp;DOC_NAME=FAT:RGA_ENTRPR_VAL_EV_SOURCE_WINDOW.FAT&amp;VAR:ID1=CBS&amp;VAR:SDATE=20080320&amp;VAR:FDATE=20071231&amp;VAR:FREQ=DAILY&amp;VAR:RELITEM=RF&amp;VAR:CURRENCY=&amp;VAR:DB_TYPE=&amp;VAR:UNITS=M&amp;window=popup&amp;","width=535&amp;height=425&amp;START_MAXIMIZED=FALSE&amp;Y=120"}</definedName>
    <definedName name="_205__FDSAUDITLINK__" hidden="1">{"fdsup://directions/FAT Viewer?action=UPDATE&amp;creator=factset&amp;DYN_ARGS=TRUE&amp;DOC_NAME=FAT:FQL_AUDITING_CLIENT_TEMPLATE.FAT&amp;display_string=Audit&amp;VAR:KEY=OTAFEXGDWT&amp;VAR:QUERY=UkdGX0VOVFJQUl9WQUxfREFJTFkoMzg3MzAp&amp;WINDOW=FIRST_POPUP&amp;HEIGHT=450&amp;WIDTH=450&amp;START_MA","XIMIZED=FALSE&amp;VAR:CALENDAR=US&amp;VAR:SYMBOL=B29LCJ&amp;VAR:INDEX=0"}</definedName>
    <definedName name="_2050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51__FDSAUDITLINK__" hidden="1">{"fdsup://directions/FAT Viewer?action=UPDATE&amp;creator=factSet&amp;DYN_ARGS=true&amp;DOC_NAME=FAT:RGA_ENTRPR_VAL_EV_SOURCE_WINDOW.FAT&amp;VAR:ID1=LAMR&amp;VAR:SDATE=20080320&amp;VAR:FDATE=20071231&amp;VAR:FREQ=DAILY&amp;VAR:RELITEM=RF&amp;VAR:CURRENCY=&amp;VAR:DB_TYPE=&amp;VAR:UNITS=M&amp;window=popup","&amp;width=535&amp;height=425&amp;START_MAXIMIZED=FALSE&amp;Y=120"}</definedName>
    <definedName name="_2052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53__FDSAUDITLINK__" hidden="1">{"fdsup://directions/FAT Viewer?action=UPDATE&amp;creator=factSet&amp;DYN_ARGS=true&amp;DOC_NAME=FAT:RGA_ENTRPR_VAL_EV_SOURCE_WINDOW.FAT&amp;VAR:ID1=CCO&amp;VAR:SDATE=20080319&amp;VAR:FDATE=20071231&amp;VAR:FREQ=DAILY&amp;VAR:RELITEM=RF&amp;VAR:CURRENCY=&amp;VAR:DB_TYPE=&amp;VAR:UNITS=M&amp;window=popup&amp;","width=535&amp;height=425&amp;START_MAXIMIZED=FALSE&amp;Y=120"}</definedName>
    <definedName name="_2054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055__FDSAUDITLINK__" hidden="1">{"fdsup://directions/FAT Viewer?action=UPDATE&amp;creator=factSet&amp;DYN_ARGS=true&amp;DOC_NAME=FAT:RGA_ENTRPR_VAL_EV_SOURCE_WINDOW.FAT&amp;VAR:ID1=DEC-FR&amp;VAR:SDATE=20080319&amp;VAR:FDATE=20071231&amp;VAR:FREQ=DAILY&amp;VAR:RELITEM=RF&amp;VAR:CURRENCY=&amp;VAR:DB_TYPE=&amp;VAR:UNITS=M&amp;window=pop","up&amp;width=535&amp;height=425&amp;START_MAXIMIZED=FALSE&amp;Y=120"}</definedName>
    <definedName name="_2056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57__FDSAUDITLINK__" hidden="1">{"fdsup://directions/FAT Viewer?action=UPDATE&amp;creator=factSet&amp;DYN_ARGS=true&amp;DOC_NAME=FAT:RGA_ENTRPR_VAL_EV_SOURCE_WINDOW.FAT&amp;VAR:ID1=CBS&amp;VAR:SDATE=20080319&amp;VAR:FDATE=20071231&amp;VAR:FREQ=DAILY&amp;VAR:RELITEM=RF&amp;VAR:CURRENCY=&amp;VAR:DB_TYPE=&amp;VAR:UNITS=M&amp;window=popup&amp;","width=535&amp;height=425&amp;START_MAXIMIZED=FALSE&amp;Y=120"}</definedName>
    <definedName name="_2058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59__FDSAUDITLINK__" hidden="1">{"fdsup://directions/FAT Viewer?action=UPDATE&amp;creator=factSet&amp;DYN_ARGS=true&amp;DOC_NAME=FAT:RGA_ENTRPR_VAL_EV_SOURCE_WINDOW.FAT&amp;VAR:ID1=LAMR&amp;VAR:SDATE=20080319&amp;VAR:FDATE=20071231&amp;VAR:FREQ=DAILY&amp;VAR:RELITEM=RF&amp;VAR:CURRENCY=&amp;VAR:DB_TYPE=&amp;VAR:UNITS=M&amp;window=popup","&amp;width=535&amp;height=425&amp;START_MAXIMIZED=FALSE&amp;Y=120"}</definedName>
    <definedName name="_206__FDSAUDITLINK__" hidden="1">{"fdsup://directions/FAT Viewer?action=UPDATE&amp;creator=factset&amp;DYN_ARGS=TRUE&amp;DOC_NAME=FAT:FQL_AUDITING_CLIENT_TEMPLATE.FAT&amp;display_string=Audit&amp;VAR:KEY=CBURSBCVMJ&amp;VAR:QUERY=UkdGX0VOVFJQUl9WQUxfREFJTFkoMzg3MzUp&amp;WINDOW=FIRST_POPUP&amp;HEIGHT=450&amp;WIDTH=450&amp;START_MA","XIMIZED=FALSE&amp;VAR:CALENDAR=US&amp;VAR:SYMBOL=B29LCJ&amp;VAR:INDEX=0"}</definedName>
    <definedName name="_2060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61__FDSAUDITLINK__" hidden="1">{"fdsup://directions/FAT Viewer?action=UPDATE&amp;creator=factSet&amp;DYN_ARGS=true&amp;DOC_NAME=FAT:RGA_ENTRPR_VAL_EV_SOURCE_WINDOW.FAT&amp;VAR:ID1=CCO&amp;VAR:SDATE=20080318&amp;VAR:FDATE=20071231&amp;VAR:FREQ=DAILY&amp;VAR:RELITEM=RF&amp;VAR:CURRENCY=&amp;VAR:DB_TYPE=&amp;VAR:UNITS=M&amp;window=popup&amp;","width=535&amp;height=425&amp;START_MAXIMIZED=FALSE&amp;Y=120"}</definedName>
    <definedName name="_2062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063__FDSAUDITLINK__" hidden="1">{"fdsup://directions/FAT Viewer?action=UPDATE&amp;creator=factSet&amp;DYN_ARGS=true&amp;DOC_NAME=FAT:RGA_ENTRPR_VAL_EV_SOURCE_WINDOW.FAT&amp;VAR:ID1=DEC-FR&amp;VAR:SDATE=20080318&amp;VAR:FDATE=20071231&amp;VAR:FREQ=DAILY&amp;VAR:RELITEM=RF&amp;VAR:CURRENCY=&amp;VAR:DB_TYPE=&amp;VAR:UNITS=M&amp;window=pop","up&amp;width=535&amp;height=425&amp;START_MAXIMIZED=FALSE&amp;Y=120"}</definedName>
    <definedName name="_2064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65__FDSAUDITLINK__" hidden="1">{"fdsup://directions/FAT Viewer?action=UPDATE&amp;creator=factSet&amp;DYN_ARGS=true&amp;DOC_NAME=FAT:RGA_ENTRPR_VAL_EV_SOURCE_WINDOW.FAT&amp;VAR:ID1=CBS&amp;VAR:SDATE=20080318&amp;VAR:FDATE=20071231&amp;VAR:FREQ=DAILY&amp;VAR:RELITEM=RF&amp;VAR:CURRENCY=&amp;VAR:DB_TYPE=&amp;VAR:UNITS=M&amp;window=popup&amp;","width=535&amp;height=425&amp;START_MAXIMIZED=FALSE&amp;Y=120"}</definedName>
    <definedName name="_2066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67__FDSAUDITLINK__" hidden="1">{"fdsup://directions/FAT Viewer?action=UPDATE&amp;creator=factSet&amp;DYN_ARGS=true&amp;DOC_NAME=FAT:RGA_ENTRPR_VAL_EV_SOURCE_WINDOW.FAT&amp;VAR:ID1=LAMR&amp;VAR:SDATE=20080318&amp;VAR:FDATE=20071231&amp;VAR:FREQ=DAILY&amp;VAR:RELITEM=RF&amp;VAR:CURRENCY=&amp;VAR:DB_TYPE=&amp;VAR:UNITS=M&amp;window=popup","&amp;width=535&amp;height=425&amp;START_MAXIMIZED=FALSE&amp;Y=120"}</definedName>
    <definedName name="_2068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69__FDSAUDITLINK__" hidden="1">{"fdsup://directions/FAT Viewer?action=UPDATE&amp;creator=factSet&amp;DYN_ARGS=true&amp;DOC_NAME=FAT:RGA_ENTRPR_VAL_EV_SOURCE_WINDOW.FAT&amp;VAR:ID1=CCO&amp;VAR:SDATE=20080317&amp;VAR:FDATE=20071231&amp;VAR:FREQ=DAILY&amp;VAR:RELITEM=RF&amp;VAR:CURRENCY=&amp;VAR:DB_TYPE=&amp;VAR:UNITS=M&amp;window=popup&amp;","width=535&amp;height=425&amp;START_MAXIMIZED=FALSE&amp;Y=120"}</definedName>
    <definedName name="_207__FDSAUDITLINK__" hidden="1">{"fdsup://directions/FAT Viewer?action=UPDATE&amp;creator=factset&amp;DYN_ARGS=TRUE&amp;DOC_NAME=FAT:FQL_AUDITING_CLIENT_TEMPLATE.FAT&amp;display_string=Audit&amp;VAR:KEY=OFWBOVYRYP&amp;VAR:QUERY=UkdGX0VOVFJQUl9WQUxfREFJTFkoMzg3NDAp&amp;WINDOW=FIRST_POPUP&amp;HEIGHT=450&amp;WIDTH=450&amp;START_MA","XIMIZED=FALSE&amp;VAR:CALENDAR=US&amp;VAR:SYMBOL=B29LCJ&amp;VAR:INDEX=0"}</definedName>
    <definedName name="_2070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071__FDSAUDITLINK__" hidden="1">{"fdsup://directions/FAT Viewer?action=UPDATE&amp;creator=factSet&amp;DYN_ARGS=true&amp;DOC_NAME=FAT:RGA_ENTRPR_VAL_EV_SOURCE_WINDOW.FAT&amp;VAR:ID1=DEC-FR&amp;VAR:SDATE=20080317&amp;VAR:FDATE=20071231&amp;VAR:FREQ=DAILY&amp;VAR:RELITEM=RF&amp;VAR:CURRENCY=&amp;VAR:DB_TYPE=&amp;VAR:UNITS=M&amp;window=pop","up&amp;width=535&amp;height=425&amp;START_MAXIMIZED=FALSE&amp;Y=120"}</definedName>
    <definedName name="_2072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73__FDSAUDITLINK__" hidden="1">{"fdsup://directions/FAT Viewer?action=UPDATE&amp;creator=factSet&amp;DYN_ARGS=true&amp;DOC_NAME=FAT:RGA_ENTRPR_VAL_EV_SOURCE_WINDOW.FAT&amp;VAR:ID1=CBS&amp;VAR:SDATE=20080317&amp;VAR:FDATE=20071231&amp;VAR:FREQ=DAILY&amp;VAR:RELITEM=RF&amp;VAR:CURRENCY=&amp;VAR:DB_TYPE=&amp;VAR:UNITS=M&amp;window=popup&amp;","width=535&amp;height=425&amp;START_MAXIMIZED=FALSE&amp;Y=120"}</definedName>
    <definedName name="_2074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75__FDSAUDITLINK__" hidden="1">{"fdsup://directions/FAT Viewer?action=UPDATE&amp;creator=factSet&amp;DYN_ARGS=true&amp;DOC_NAME=FAT:RGA_ENTRPR_VAL_EV_SOURCE_WINDOW.FAT&amp;VAR:ID1=LAMR&amp;VAR:SDATE=20080317&amp;VAR:FDATE=20071231&amp;VAR:FREQ=DAILY&amp;VAR:RELITEM=RF&amp;VAR:CURRENCY=&amp;VAR:DB_TYPE=&amp;VAR:UNITS=M&amp;window=popup","&amp;width=535&amp;height=425&amp;START_MAXIMIZED=FALSE&amp;Y=120"}</definedName>
    <definedName name="_2076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77__FDSAUDITLINK__" hidden="1">{"fdsup://directions/FAT Viewer?action=UPDATE&amp;creator=factSet&amp;DYN_ARGS=true&amp;DOC_NAME=FAT:RGA_ENTRPR_VAL_EV_SOURCE_WINDOW.FAT&amp;VAR:ID1=CCO&amp;VAR:SDATE=20080314&amp;VAR:FDATE=20071231&amp;VAR:FREQ=DAILY&amp;VAR:RELITEM=RF&amp;VAR:CURRENCY=&amp;VAR:DB_TYPE=&amp;VAR:UNITS=M&amp;window=popup&amp;","width=535&amp;height=425&amp;START_MAXIMIZED=FALSE&amp;Y=120"}</definedName>
    <definedName name="_2078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079__FDSAUDITLINK__" hidden="1">{"fdsup://directions/FAT Viewer?action=UPDATE&amp;creator=factSet&amp;DYN_ARGS=true&amp;DOC_NAME=FAT:RGA_ENTRPR_VAL_EV_SOURCE_WINDOW.FAT&amp;VAR:ID1=DEC-FR&amp;VAR:SDATE=20080314&amp;VAR:FDATE=20071231&amp;VAR:FREQ=DAILY&amp;VAR:RELITEM=RF&amp;VAR:CURRENCY=&amp;VAR:DB_TYPE=&amp;VAR:UNITS=M&amp;window=pop","up&amp;width=535&amp;height=425&amp;START_MAXIMIZED=FALSE&amp;Y=120"}</definedName>
    <definedName name="_208__FDSAUDITLINK__" hidden="1">{"fdsup://directions/FAT Viewer?action=UPDATE&amp;creator=factset&amp;DYN_ARGS=TRUE&amp;DOC_NAME=FAT:FQL_AUDITING_CLIENT_TEMPLATE.FAT&amp;display_string=Audit&amp;VAR:KEY=WXMTMVKPCF&amp;VAR:QUERY=UkdGX0VOVFJQUl9WQUxfREFJTFkoMzg3NDMp&amp;WINDOW=FIRST_POPUP&amp;HEIGHT=450&amp;WIDTH=450&amp;START_MA","XIMIZED=FALSE&amp;VAR:CALENDAR=US&amp;VAR:SYMBOL=B29LCJ&amp;VAR:INDEX=0"}</definedName>
    <definedName name="_2080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81__FDSAUDITLINK__" hidden="1">{"fdsup://directions/FAT Viewer?action=UPDATE&amp;creator=factSet&amp;DYN_ARGS=true&amp;DOC_NAME=FAT:RGA_ENTRPR_VAL_EV_SOURCE_WINDOW.FAT&amp;VAR:ID1=CBS&amp;VAR:SDATE=20080314&amp;VAR:FDATE=20071231&amp;VAR:FREQ=DAILY&amp;VAR:RELITEM=RF&amp;VAR:CURRENCY=&amp;VAR:DB_TYPE=&amp;VAR:UNITS=M&amp;window=popup&amp;","width=535&amp;height=425&amp;START_MAXIMIZED=FALSE&amp;Y=120"}</definedName>
    <definedName name="_2082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83__FDSAUDITLINK__" hidden="1">{"fdsup://directions/FAT Viewer?action=UPDATE&amp;creator=factSet&amp;DYN_ARGS=true&amp;DOC_NAME=FAT:RGA_ENTRPR_VAL_EV_SOURCE_WINDOW.FAT&amp;VAR:ID1=LAMR&amp;VAR:SDATE=20080314&amp;VAR:FDATE=20071231&amp;VAR:FREQ=DAILY&amp;VAR:RELITEM=RF&amp;VAR:CURRENCY=&amp;VAR:DB_TYPE=&amp;VAR:UNITS=M&amp;window=popup","&amp;width=535&amp;height=425&amp;START_MAXIMIZED=FALSE&amp;Y=120"}</definedName>
    <definedName name="_2084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85__FDSAUDITLINK__" hidden="1">{"fdsup://directions/FAT Viewer?action=UPDATE&amp;creator=factSet&amp;DYN_ARGS=true&amp;DOC_NAME=FAT:RGA_ENTRPR_VAL_EV_SOURCE_WINDOW.FAT&amp;VAR:ID1=CCO&amp;VAR:SDATE=20080313&amp;VAR:FDATE=20071231&amp;VAR:FREQ=DAILY&amp;VAR:RELITEM=RF&amp;VAR:CURRENCY=&amp;VAR:DB_TYPE=&amp;VAR:UNITS=M&amp;window=popup&amp;","width=535&amp;height=425&amp;START_MAXIMIZED=FALSE&amp;Y=120"}</definedName>
    <definedName name="_2086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087__FDSAUDITLINK__" hidden="1">{"fdsup://directions/FAT Viewer?action=UPDATE&amp;creator=factSet&amp;DYN_ARGS=true&amp;DOC_NAME=FAT:RGA_ENTRPR_VAL_EV_SOURCE_WINDOW.FAT&amp;VAR:ID1=DEC-FR&amp;VAR:SDATE=20080313&amp;VAR:FDATE=20071231&amp;VAR:FREQ=DAILY&amp;VAR:RELITEM=RF&amp;VAR:CURRENCY=&amp;VAR:DB_TYPE=&amp;VAR:UNITS=M&amp;window=pop","up&amp;width=535&amp;height=425&amp;START_MAXIMIZED=FALSE&amp;Y=120"}</definedName>
    <definedName name="_2088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89__FDSAUDITLINK__" hidden="1">{"fdsup://directions/FAT Viewer?action=UPDATE&amp;creator=factSet&amp;DYN_ARGS=true&amp;DOC_NAME=FAT:RGA_ENTRPR_VAL_EV_SOURCE_WINDOW.FAT&amp;VAR:ID1=CBS&amp;VAR:SDATE=20080313&amp;VAR:FDATE=20071231&amp;VAR:FREQ=DAILY&amp;VAR:RELITEM=RF&amp;VAR:CURRENCY=&amp;VAR:DB_TYPE=&amp;VAR:UNITS=M&amp;window=popup&amp;","width=535&amp;height=425&amp;START_MAXIMIZED=FALSE&amp;Y=120"}</definedName>
    <definedName name="_209__FDSAUDITLINK__" hidden="1">{"fdsup://directions/FAT Viewer?action=UPDATE&amp;creator=factset&amp;DYN_ARGS=TRUE&amp;DOC_NAME=FAT:FQL_AUDITING_CLIENT_TEMPLATE.FAT&amp;display_string=Audit&amp;VAR:KEY=CVQDMHWBQX&amp;VAR:QUERY=UkdGX0VOVFJQUl9WQUxfREFJTFkoMzg3NDgp&amp;WINDOW=FIRST_POPUP&amp;HEIGHT=450&amp;WIDTH=450&amp;START_MA","XIMIZED=FALSE&amp;VAR:CALENDAR=US&amp;VAR:SYMBOL=B29LCJ&amp;VAR:INDEX=0"}</definedName>
    <definedName name="_2090__FDSAUDITLINK__" hidden="1">{"fdsup://directions/FAT Viewer?action=UPDATE&amp;creator=factSet&amp;DYN_ARGS=true&amp;DOC_NAME=FAT:RGQ_ENTRPR_VAL_EV_SOURCE_WINDOW.FAT&amp;VAR:ID1=B04M10&amp;VAR:SDATE=20061207&amp;VAR:FDATE=20060929&amp;VAR:FREQ=DAILY&amp;VAR:RELITEM=&amp;VAR:CURRENCY=&amp;VAR:DB_TYPE=&amp;VAR:UNITS=M&amp;window=popup","&amp;width=535&amp;height=425&amp;START_MAXIMIZED=FALSE&amp;Y=120"}</definedName>
    <definedName name="_2091__FDSAUDITLINK__" hidden="1">{"fdsup://directions/FAT Viewer?action=UPDATE&amp;creator=factSet&amp;DYN_ARGS=true&amp;DOC_NAME=FAT:RGA_ENTRPR_VAL_EV_SOURCE_WINDOW.FAT&amp;VAR:ID1=LAMR&amp;VAR:SDATE=20080313&amp;VAR:FDATE=20071231&amp;VAR:FREQ=DAILY&amp;VAR:RELITEM=RF&amp;VAR:CURRENCY=&amp;VAR:DB_TYPE=&amp;VAR:UNITS=M&amp;window=popup","&amp;width=535&amp;height=425&amp;START_MAXIMIZED=FALSE&amp;Y=120"}</definedName>
    <definedName name="_2092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93__FDSAUDITLINK__" hidden="1">{"fdsup://directions/FAT Viewer?action=UPDATE&amp;creator=factSet&amp;DYN_ARGS=true&amp;DOC_NAME=FAT:RGA_ENTRPR_VAL_EV_SOURCE_WINDOW.FAT&amp;VAR:ID1=CCO&amp;VAR:SDATE=20080312&amp;VAR:FDATE=20071231&amp;VAR:FREQ=DAILY&amp;VAR:RELITEM=RF&amp;VAR:CURRENCY=&amp;VAR:DB_TYPE=&amp;VAR:UNITS=M&amp;window=popup&amp;","width=535&amp;height=425&amp;START_MAXIMIZED=FALSE&amp;Y=120"}</definedName>
    <definedName name="_2094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095__FDSAUDITLINK__" hidden="1">{"fdsup://directions/FAT Viewer?action=UPDATE&amp;creator=factSet&amp;DYN_ARGS=true&amp;DOC_NAME=FAT:RGA_ENTRPR_VAL_EV_SOURCE_WINDOW.FAT&amp;VAR:ID1=DEC-FR&amp;VAR:SDATE=20080312&amp;VAR:FDATE=20071231&amp;VAR:FREQ=DAILY&amp;VAR:RELITEM=RF&amp;VAR:CURRENCY=&amp;VAR:DB_TYPE=&amp;VAR:UNITS=M&amp;window=pop","up&amp;width=535&amp;height=425&amp;START_MAXIMIZED=FALSE&amp;Y=120"}</definedName>
    <definedName name="_2096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97__FDSAUDITLINK__" hidden="1">{"fdsup://directions/FAT Viewer?action=UPDATE&amp;creator=factSet&amp;DYN_ARGS=true&amp;DOC_NAME=FAT:RGA_ENTRPR_VAL_EV_SOURCE_WINDOW.FAT&amp;VAR:ID1=CBS&amp;VAR:SDATE=20080312&amp;VAR:FDATE=20071231&amp;VAR:FREQ=DAILY&amp;VAR:RELITEM=RF&amp;VAR:CURRENCY=&amp;VAR:DB_TYPE=&amp;VAR:UNITS=M&amp;window=popup&amp;","width=535&amp;height=425&amp;START_MAXIMIZED=FALSE&amp;Y=120"}</definedName>
    <definedName name="_2098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099__FDSAUDITLINK__" hidden="1">{"fdsup://directions/FAT Viewer?action=UPDATE&amp;creator=factSet&amp;DYN_ARGS=true&amp;DOC_NAME=FAT:RGA_ENTRPR_VAL_EV_SOURCE_WINDOW.FAT&amp;VAR:ID1=LAMR&amp;VAR:SDATE=20080312&amp;VAR:FDATE=20071231&amp;VAR:FREQ=DAILY&amp;VAR:RELITEM=RF&amp;VAR:CURRENCY=&amp;VAR:DB_TYPE=&amp;VAR:UNITS=M&amp;window=popup","&amp;width=535&amp;height=425&amp;START_MAXIMIZED=FALSE&amp;Y=120"}</definedName>
    <definedName name="_21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237"}</definedName>
    <definedName name="_210__FDSAUDITLINK__" hidden="1">{"fdsup://directions/FAT Viewer?action=UPDATE&amp;creator=factset&amp;DYN_ARGS=TRUE&amp;DOC_NAME=FAT:FQL_AUDITING_CLIENT_TEMPLATE.FAT&amp;display_string=Audit&amp;VAR:KEY=ODUFMXMNWJ&amp;VAR:QUERY=UkdGX0VOVFJQUl9WQUxfREFJTFkoMzg3NTEp&amp;WINDOW=FIRST_POPUP&amp;HEIGHT=450&amp;WIDTH=450&amp;START_MA","XIMIZED=FALSE&amp;VAR:CALENDAR=US&amp;VAR:SYMBOL=B29LCJ&amp;VAR:INDEX=0"}</definedName>
    <definedName name="_2100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01__FDSAUDITLINK__" hidden="1">{"fdsup://directions/FAT Viewer?action=UPDATE&amp;creator=factSet&amp;DYN_ARGS=true&amp;DOC_NAME=FAT:RGA_ENTRPR_VAL_EV_SOURCE_WINDOW.FAT&amp;VAR:ID1=CCO&amp;VAR:SDATE=20080311&amp;VAR:FDATE=20071231&amp;VAR:FREQ=DAILY&amp;VAR:RELITEM=RF&amp;VAR:CURRENCY=&amp;VAR:DB_TYPE=&amp;VAR:UNITS=M&amp;window=popup&amp;","width=535&amp;height=425&amp;START_MAXIMIZED=FALSE&amp;Y=120"}</definedName>
    <definedName name="_2102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103__FDSAUDITLINK__" hidden="1">{"fdsup://directions/FAT Viewer?action=UPDATE&amp;creator=factSet&amp;DYN_ARGS=true&amp;DOC_NAME=FAT:RGA_ENTRPR_VAL_EV_SOURCE_WINDOW.FAT&amp;VAR:ID1=DEC-FR&amp;VAR:SDATE=20080311&amp;VAR:FDATE=20071231&amp;VAR:FREQ=DAILY&amp;VAR:RELITEM=RF&amp;VAR:CURRENCY=&amp;VAR:DB_TYPE=&amp;VAR:UNITS=M&amp;window=pop","up&amp;width=535&amp;height=425&amp;START_MAXIMIZED=FALSE&amp;Y=120"}</definedName>
    <definedName name="_2104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05__FDSAUDITLINK__" hidden="1">{"fdsup://directions/FAT Viewer?action=UPDATE&amp;creator=factSet&amp;DYN_ARGS=true&amp;DOC_NAME=FAT:RGA_ENTRPR_VAL_EV_SOURCE_WINDOW.FAT&amp;VAR:ID1=CBS&amp;VAR:SDATE=20080311&amp;VAR:FDATE=20071231&amp;VAR:FREQ=DAILY&amp;VAR:RELITEM=RF&amp;VAR:CURRENCY=&amp;VAR:DB_TYPE=&amp;VAR:UNITS=M&amp;window=popup&amp;","width=535&amp;height=425&amp;START_MAXIMIZED=FALSE&amp;Y=120"}</definedName>
    <definedName name="_2106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07__FDSAUDITLINK__" hidden="1">{"fdsup://directions/FAT Viewer?action=UPDATE&amp;creator=factSet&amp;DYN_ARGS=true&amp;DOC_NAME=FAT:RGA_ENTRPR_VAL_EV_SOURCE_WINDOW.FAT&amp;VAR:ID1=LAMR&amp;VAR:SDATE=20080311&amp;VAR:FDATE=20071231&amp;VAR:FREQ=DAILY&amp;VAR:RELITEM=RF&amp;VAR:CURRENCY=&amp;VAR:DB_TYPE=&amp;VAR:UNITS=M&amp;window=popup","&amp;width=535&amp;height=425&amp;START_MAXIMIZED=FALSE&amp;Y=120"}</definedName>
    <definedName name="_2108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09__FDSAUDITLINK__" hidden="1">{"fdsup://directions/FAT Viewer?action=UPDATE&amp;creator=factSet&amp;DYN_ARGS=true&amp;DOC_NAME=FAT:RGA_ENTRPR_VAL_EV_SOURCE_WINDOW.FAT&amp;VAR:ID1=CCO&amp;VAR:SDATE=20080310&amp;VAR:FDATE=20071231&amp;VAR:FREQ=DAILY&amp;VAR:RELITEM=RF&amp;VAR:CURRENCY=&amp;VAR:DB_TYPE=&amp;VAR:UNITS=M&amp;window=popup&amp;","width=535&amp;height=425&amp;START_MAXIMIZED=FALSE&amp;Y=120"}</definedName>
    <definedName name="_211__FDSAUDITLINK__" hidden="1">{"fdsup://directions/FAT Viewer?action=UPDATE&amp;creator=factset&amp;DYN_ARGS=TRUE&amp;DOC_NAME=FAT:FQL_AUDITING_CLIENT_TEMPLATE.FAT&amp;display_string=Audit&amp;VAR:KEY=CXQRALSXAL&amp;VAR:QUERY=UkdGX0VOVFJQUl9WQUxfREFJTFkoMzg3NTYp&amp;WINDOW=FIRST_POPUP&amp;HEIGHT=450&amp;WIDTH=450&amp;START_MA","XIMIZED=FALSE&amp;VAR:CALENDAR=US&amp;VAR:SYMBOL=B29LCJ&amp;VAR:INDEX=0"}</definedName>
    <definedName name="_2110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111__FDSAUDITLINK__" hidden="1">{"fdsup://directions/FAT Viewer?action=UPDATE&amp;creator=factSet&amp;DYN_ARGS=true&amp;DOC_NAME=FAT:RGA_ENTRPR_VAL_EV_SOURCE_WINDOW.FAT&amp;VAR:ID1=DEC-FR&amp;VAR:SDATE=20080310&amp;VAR:FDATE=20071231&amp;VAR:FREQ=DAILY&amp;VAR:RELITEM=RF&amp;VAR:CURRENCY=&amp;VAR:DB_TYPE=&amp;VAR:UNITS=M&amp;window=pop","up&amp;width=535&amp;height=425&amp;START_MAXIMIZED=FALSE&amp;Y=120"}</definedName>
    <definedName name="_2112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13__FDSAUDITLINK__" hidden="1">{"fdsup://directions/FAT Viewer?action=UPDATE&amp;creator=factSet&amp;DYN_ARGS=true&amp;DOC_NAME=FAT:RGA_ENTRPR_VAL_EV_SOURCE_WINDOW.FAT&amp;VAR:ID1=CBS&amp;VAR:SDATE=20080310&amp;VAR:FDATE=20071231&amp;VAR:FREQ=DAILY&amp;VAR:RELITEM=RF&amp;VAR:CURRENCY=&amp;VAR:DB_TYPE=&amp;VAR:UNITS=M&amp;window=popup&amp;","width=535&amp;height=425&amp;START_MAXIMIZED=FALSE&amp;Y=120"}</definedName>
    <definedName name="_2114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15__FDSAUDITLINK__" hidden="1">{"fdsup://directions/FAT Viewer?action=UPDATE&amp;creator=factSet&amp;DYN_ARGS=true&amp;DOC_NAME=FAT:RGA_ENTRPR_VAL_EV_SOURCE_WINDOW.FAT&amp;VAR:ID1=LAMR&amp;VAR:SDATE=20080310&amp;VAR:FDATE=20071231&amp;VAR:FREQ=DAILY&amp;VAR:RELITEM=RF&amp;VAR:CURRENCY=&amp;VAR:DB_TYPE=&amp;VAR:UNITS=M&amp;window=popup","&amp;width=535&amp;height=425&amp;START_MAXIMIZED=FALSE&amp;Y=120"}</definedName>
    <definedName name="_2116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17__FDSAUDITLINK__" hidden="1">{"fdsup://directions/FAT Viewer?action=UPDATE&amp;creator=factSet&amp;DYN_ARGS=true&amp;DOC_NAME=FAT:RGA_ENTRPR_VAL_EV_SOURCE_WINDOW.FAT&amp;VAR:ID1=CCO&amp;VAR:SDATE=20080307&amp;VAR:FDATE=20071231&amp;VAR:FREQ=DAILY&amp;VAR:RELITEM=RF&amp;VAR:CURRENCY=&amp;VAR:DB_TYPE=&amp;VAR:UNITS=M&amp;window=popup&amp;","width=535&amp;height=425&amp;START_MAXIMIZED=FALSE&amp;Y=120"}</definedName>
    <definedName name="_2118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119__FDSAUDITLINK__" hidden="1">{"fdsup://directions/FAT Viewer?action=UPDATE&amp;creator=factSet&amp;DYN_ARGS=true&amp;DOC_NAME=FAT:RGA_ENTRPR_VAL_EV_SOURCE_WINDOW.FAT&amp;VAR:ID1=DEC-FR&amp;VAR:SDATE=20080307&amp;VAR:FDATE=20071231&amp;VAR:FREQ=DAILY&amp;VAR:RELITEM=RF&amp;VAR:CURRENCY=&amp;VAR:DB_TYPE=&amp;VAR:UNITS=M&amp;window=pop","up&amp;width=535&amp;height=425&amp;START_MAXIMIZED=FALSE&amp;Y=120"}</definedName>
    <definedName name="_212__FDSAUDITLINK__" hidden="1">{"fdsup://directions/FAT Viewer?action=UPDATE&amp;creator=factset&amp;DYN_ARGS=TRUE&amp;DOC_NAME=FAT:FQL_AUDITING_CLIENT_TEMPLATE.FAT&amp;display_string=Audit&amp;VAR:KEY=IPIXGFYPWN&amp;VAR:QUERY=UkdGX0VOVFJQUl9WQUxfREFJTFkoMzg3NjEp&amp;WINDOW=FIRST_POPUP&amp;HEIGHT=450&amp;WIDTH=450&amp;START_MA","XIMIZED=FALSE&amp;VAR:CALENDAR=US&amp;VAR:SYMBOL=B29LCJ&amp;VAR:INDEX=0"}</definedName>
    <definedName name="_2120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21__FDSAUDITLINK__" hidden="1">{"fdsup://directions/FAT Viewer?action=UPDATE&amp;creator=factSet&amp;DYN_ARGS=true&amp;DOC_NAME=FAT:RGA_ENTRPR_VAL_EV_SOURCE_WINDOW.FAT&amp;VAR:ID1=CBS&amp;VAR:SDATE=20080307&amp;VAR:FDATE=20071231&amp;VAR:FREQ=DAILY&amp;VAR:RELITEM=RF&amp;VAR:CURRENCY=&amp;VAR:DB_TYPE=&amp;VAR:UNITS=M&amp;window=popup&amp;","width=535&amp;height=425&amp;START_MAXIMIZED=FALSE&amp;Y=120"}</definedName>
    <definedName name="_2122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23__FDSAUDITLINK__" hidden="1">{"fdsup://directions/FAT Viewer?action=UPDATE&amp;creator=factSet&amp;DYN_ARGS=true&amp;DOC_NAME=FAT:RGA_ENTRPR_VAL_EV_SOURCE_WINDOW.FAT&amp;VAR:ID1=LAMR&amp;VAR:SDATE=20080307&amp;VAR:FDATE=20071231&amp;VAR:FREQ=DAILY&amp;VAR:RELITEM=RF&amp;VAR:CURRENCY=&amp;VAR:DB_TYPE=&amp;VAR:UNITS=M&amp;window=popup","&amp;width=535&amp;height=425&amp;START_MAXIMIZED=FALSE&amp;Y=120"}</definedName>
    <definedName name="_2124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25__FDSAUDITLINK__" hidden="1">{"fdsup://directions/FAT Viewer?action=UPDATE&amp;creator=factSet&amp;DYN_ARGS=true&amp;DOC_NAME=FAT:RGA_ENTRPR_VAL_EV_SOURCE_WINDOW.FAT&amp;VAR:ID1=CCO&amp;VAR:SDATE=20080306&amp;VAR:FDATE=20071231&amp;VAR:FREQ=DAILY&amp;VAR:RELITEM=RF&amp;VAR:CURRENCY=&amp;VAR:DB_TYPE=&amp;VAR:UNITS=M&amp;window=popup&amp;","width=535&amp;height=425&amp;START_MAXIMIZED=FALSE&amp;Y=120"}</definedName>
    <definedName name="_2126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127__FDSAUDITLINK__" hidden="1">{"fdsup://directions/FAT Viewer?action=UPDATE&amp;creator=factSet&amp;DYN_ARGS=true&amp;DOC_NAME=FAT:RGA_ENTRPR_VAL_EV_SOURCE_WINDOW.FAT&amp;VAR:ID1=DEC-FR&amp;VAR:SDATE=20080306&amp;VAR:FDATE=20071231&amp;VAR:FREQ=DAILY&amp;VAR:RELITEM=RF&amp;VAR:CURRENCY=&amp;VAR:DB_TYPE=&amp;VAR:UNITS=M&amp;window=pop","up&amp;width=535&amp;height=425&amp;START_MAXIMIZED=FALSE&amp;Y=120"}</definedName>
    <definedName name="_2128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29__FDSAUDITLINK__" hidden="1">{"fdsup://directions/FAT Viewer?action=UPDATE&amp;creator=factSet&amp;DYN_ARGS=true&amp;DOC_NAME=FAT:RGA_ENTRPR_VAL_EV_SOURCE_WINDOW.FAT&amp;VAR:ID1=CBS&amp;VAR:SDATE=20080306&amp;VAR:FDATE=20071231&amp;VAR:FREQ=DAILY&amp;VAR:RELITEM=RF&amp;VAR:CURRENCY=&amp;VAR:DB_TYPE=&amp;VAR:UNITS=M&amp;window=popup&amp;","width=535&amp;height=425&amp;START_MAXIMIZED=FALSE&amp;Y=120"}</definedName>
    <definedName name="_213__FDSAUDITLINK__" hidden="1">{"fdsup://directions/FAT Viewer?action=UPDATE&amp;creator=factset&amp;DYN_ARGS=TRUE&amp;DOC_NAME=FAT:FQL_AUDITING_CLIENT_TEMPLATE.FAT&amp;display_string=Audit&amp;VAR:KEY=YFCZIPIZUX&amp;VAR:QUERY=UkdGX0VOVFJQUl9WQUxfREFJTFkoMzg3NjQp&amp;WINDOW=FIRST_POPUP&amp;HEIGHT=450&amp;WIDTH=450&amp;START_MA","XIMIZED=FALSE&amp;VAR:CALENDAR=US&amp;VAR:SYMBOL=B29LCJ&amp;VAR:INDEX=0"}</definedName>
    <definedName name="_2130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31__FDSAUDITLINK__" hidden="1">{"fdsup://directions/FAT Viewer?action=UPDATE&amp;creator=factSet&amp;DYN_ARGS=true&amp;DOC_NAME=FAT:RGA_ENTRPR_VAL_EV_SOURCE_WINDOW.FAT&amp;VAR:ID1=LAMR&amp;VAR:SDATE=20080306&amp;VAR:FDATE=20071231&amp;VAR:FREQ=DAILY&amp;VAR:RELITEM=RF&amp;VAR:CURRENCY=&amp;VAR:DB_TYPE=&amp;VAR:UNITS=M&amp;window=popup","&amp;width=535&amp;height=425&amp;START_MAXIMIZED=FALSE&amp;Y=120"}</definedName>
    <definedName name="_2132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33__FDSAUDITLINK__" hidden="1">{"fdsup://directions/FAT Viewer?action=UPDATE&amp;creator=factSet&amp;DYN_ARGS=true&amp;DOC_NAME=FAT:RGA_ENTRPR_VAL_EV_SOURCE_WINDOW.FAT&amp;VAR:ID1=CCO&amp;VAR:SDATE=20080305&amp;VAR:FDATE=20071231&amp;VAR:FREQ=DAILY&amp;VAR:RELITEM=RF&amp;VAR:CURRENCY=&amp;VAR:DB_TYPE=&amp;VAR:UNITS=M&amp;window=popup&amp;","width=535&amp;height=425&amp;START_MAXIMIZED=FALSE&amp;Y=120"}</definedName>
    <definedName name="_2134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135__FDSAUDITLINK__" hidden="1">{"fdsup://directions/FAT Viewer?action=UPDATE&amp;creator=factSet&amp;DYN_ARGS=true&amp;DOC_NAME=FAT:RGA_ENTRPR_VAL_EV_SOURCE_WINDOW.FAT&amp;VAR:ID1=DEC-FR&amp;VAR:SDATE=20080305&amp;VAR:FDATE=20071231&amp;VAR:FREQ=DAILY&amp;VAR:RELITEM=RF&amp;VAR:CURRENCY=&amp;VAR:DB_TYPE=&amp;VAR:UNITS=M&amp;window=pop","up&amp;width=535&amp;height=425&amp;START_MAXIMIZED=FALSE&amp;Y=120"}</definedName>
    <definedName name="_2136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37__FDSAUDITLINK__" hidden="1">{"fdsup://directions/FAT Viewer?action=UPDATE&amp;creator=factSet&amp;DYN_ARGS=true&amp;DOC_NAME=FAT:RGA_ENTRPR_VAL_EV_SOURCE_WINDOW.FAT&amp;VAR:ID1=CBS&amp;VAR:SDATE=20080305&amp;VAR:FDATE=20071231&amp;VAR:FREQ=DAILY&amp;VAR:RELITEM=RF&amp;VAR:CURRENCY=&amp;VAR:DB_TYPE=&amp;VAR:UNITS=M&amp;window=popup&amp;","width=535&amp;height=425&amp;START_MAXIMIZED=FALSE&amp;Y=120"}</definedName>
    <definedName name="_2138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39__FDSAUDITLINK__" hidden="1">{"fdsup://directions/FAT Viewer?action=UPDATE&amp;creator=factSet&amp;DYN_ARGS=true&amp;DOC_NAME=FAT:RGA_ENTRPR_VAL_EV_SOURCE_WINDOW.FAT&amp;VAR:ID1=LAMR&amp;VAR:SDATE=20080305&amp;VAR:FDATE=20071231&amp;VAR:FREQ=DAILY&amp;VAR:RELITEM=RF&amp;VAR:CURRENCY=&amp;VAR:DB_TYPE=&amp;VAR:UNITS=M&amp;window=popup","&amp;width=535&amp;height=425&amp;START_MAXIMIZED=FALSE&amp;Y=120"}</definedName>
    <definedName name="_214__FDSAUDITLINK__" hidden="1">{"fdsup://directions/FAT Viewer?action=UPDATE&amp;creator=factset&amp;DYN_ARGS=TRUE&amp;DOC_NAME=FAT:FQL_AUDITING_CLIENT_TEMPLATE.FAT&amp;display_string=Audit&amp;VAR:KEY=ITMRCFIXCB&amp;VAR:QUERY=UkdGX0VOVFJQUl9WQUxfREFJTFkoMzg3Njkp&amp;WINDOW=FIRST_POPUP&amp;HEIGHT=450&amp;WIDTH=450&amp;START_MA","XIMIZED=FALSE&amp;VAR:CALENDAR=US&amp;VAR:SYMBOL=B29LCJ&amp;VAR:INDEX=0"}</definedName>
    <definedName name="_2140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41__FDSAUDITLINK__" hidden="1">{"fdsup://directions/FAT Viewer?action=UPDATE&amp;creator=factSet&amp;DYN_ARGS=true&amp;DOC_NAME=FAT:RGA_ENTRPR_VAL_EV_SOURCE_WINDOW.FAT&amp;VAR:ID1=CCO&amp;VAR:SDATE=20080304&amp;VAR:FDATE=20071231&amp;VAR:FREQ=DAILY&amp;VAR:RELITEM=RF&amp;VAR:CURRENCY=&amp;VAR:DB_TYPE=&amp;VAR:UNITS=M&amp;window=popup&amp;","width=535&amp;height=425&amp;START_MAXIMIZED=FALSE&amp;Y=120"}</definedName>
    <definedName name="_2142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143__FDSAUDITLINK__" hidden="1">{"fdsup://directions/FAT Viewer?action=UPDATE&amp;creator=factSet&amp;DYN_ARGS=true&amp;DOC_NAME=FAT:RGA_ENTRPR_VAL_EV_SOURCE_WINDOW.FAT&amp;VAR:ID1=DEC-FR&amp;VAR:SDATE=20080304&amp;VAR:FDATE=20071231&amp;VAR:FREQ=DAILY&amp;VAR:RELITEM=RF&amp;VAR:CURRENCY=&amp;VAR:DB_TYPE=&amp;VAR:UNITS=M&amp;window=pop","up&amp;width=535&amp;height=425&amp;START_MAXIMIZED=FALSE&amp;Y=120"}</definedName>
    <definedName name="_2144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45__FDSAUDITLINK__" hidden="1">{"fdsup://directions/FAT Viewer?action=UPDATE&amp;creator=factSet&amp;DYN_ARGS=true&amp;DOC_NAME=FAT:RGA_ENTRPR_VAL_EV_SOURCE_WINDOW.FAT&amp;VAR:ID1=CBS&amp;VAR:SDATE=20080304&amp;VAR:FDATE=20071231&amp;VAR:FREQ=DAILY&amp;VAR:RELITEM=RF&amp;VAR:CURRENCY=&amp;VAR:DB_TYPE=&amp;VAR:UNITS=M&amp;window=popup&amp;","width=535&amp;height=425&amp;START_MAXIMIZED=FALSE&amp;Y=120"}</definedName>
    <definedName name="_2146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47__FDSAUDITLINK__" hidden="1">{"fdsup://directions/FAT Viewer?action=UPDATE&amp;creator=factSet&amp;DYN_ARGS=true&amp;DOC_NAME=FAT:RGA_ENTRPR_VAL_EV_SOURCE_WINDOW.FAT&amp;VAR:ID1=LAMR&amp;VAR:SDATE=20080304&amp;VAR:FDATE=20071231&amp;VAR:FREQ=DAILY&amp;VAR:RELITEM=RF&amp;VAR:CURRENCY=&amp;VAR:DB_TYPE=&amp;VAR:UNITS=M&amp;window=popup","&amp;width=535&amp;height=425&amp;START_MAXIMIZED=FALSE&amp;Y=120"}</definedName>
    <definedName name="_2148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49__FDSAUDITLINK__" hidden="1">{"fdsup://directions/FAT Viewer?action=UPDATE&amp;creator=factSet&amp;DYN_ARGS=true&amp;DOC_NAME=FAT:RGA_ENTRPR_VAL_EV_SOURCE_WINDOW.FAT&amp;VAR:ID1=CCO&amp;VAR:SDATE=20080303&amp;VAR:FDATE=20071231&amp;VAR:FREQ=DAILY&amp;VAR:RELITEM=RF&amp;VAR:CURRENCY=&amp;VAR:DB_TYPE=&amp;VAR:UNITS=M&amp;window=popup&amp;","width=535&amp;height=425&amp;START_MAXIMIZED=FALSE&amp;Y=120"}</definedName>
    <definedName name="_215__FDSAUDITLINK__" hidden="1">{"fdsup://directions/FAT Viewer?action=UPDATE&amp;creator=factset&amp;DYN_ARGS=TRUE&amp;DOC_NAME=FAT:FQL_AUDITING_CLIENT_TEMPLATE.FAT&amp;display_string=Audit&amp;VAR:KEY=WBCVETOBMX&amp;VAR:QUERY=UkdGX0VOVFJQUl9WQUxfREFJTFkoMzg3NzIp&amp;WINDOW=FIRST_POPUP&amp;HEIGHT=450&amp;WIDTH=450&amp;START_MA","XIMIZED=FALSE&amp;VAR:CALENDAR=US&amp;VAR:SYMBOL=B29LCJ&amp;VAR:INDEX=0"}</definedName>
    <definedName name="_2150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151__FDSAUDITLINK__" hidden="1">{"fdsup://directions/FAT Viewer?action=UPDATE&amp;creator=factSet&amp;DYN_ARGS=true&amp;DOC_NAME=FAT:RGA_ENTRPR_VAL_EV_SOURCE_WINDOW.FAT&amp;VAR:ID1=DEC-FR&amp;VAR:SDATE=20080303&amp;VAR:FDATE=20071231&amp;VAR:FREQ=DAILY&amp;VAR:RELITEM=RF&amp;VAR:CURRENCY=&amp;VAR:DB_TYPE=&amp;VAR:UNITS=M&amp;window=pop","up&amp;width=535&amp;height=425&amp;START_MAXIMIZED=FALSE&amp;Y=120"}</definedName>
    <definedName name="_2152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53__FDSAUDITLINK__" hidden="1">{"fdsup://directions/FAT Viewer?action=UPDATE&amp;creator=factSet&amp;DYN_ARGS=true&amp;DOC_NAME=FAT:RGA_ENTRPR_VAL_EV_SOURCE_WINDOW.FAT&amp;VAR:ID1=CBS&amp;VAR:SDATE=20080303&amp;VAR:FDATE=20071231&amp;VAR:FREQ=DAILY&amp;VAR:RELITEM=RF&amp;VAR:CURRENCY=&amp;VAR:DB_TYPE=&amp;VAR:UNITS=M&amp;window=popup&amp;","width=535&amp;height=425&amp;START_MAXIMIZED=FALSE&amp;Y=120"}</definedName>
    <definedName name="_2154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55__FDSAUDITLINK__" hidden="1">{"fdsup://directions/FAT Viewer?action=UPDATE&amp;creator=factSet&amp;DYN_ARGS=true&amp;DOC_NAME=FAT:RGA_ENTRPR_VAL_EV_SOURCE_WINDOW.FAT&amp;VAR:ID1=LAMR&amp;VAR:SDATE=20080303&amp;VAR:FDATE=20071231&amp;VAR:FREQ=DAILY&amp;VAR:RELITEM=RF&amp;VAR:CURRENCY=&amp;VAR:DB_TYPE=&amp;VAR:UNITS=M&amp;window=popup","&amp;width=535&amp;height=425&amp;START_MAXIMIZED=FALSE&amp;Y=120"}</definedName>
    <definedName name="_2156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57__FDSAUDITLINK__" hidden="1">{"fdsup://directions/FAT Viewer?action=UPDATE&amp;creator=factSet&amp;DYN_ARGS=true&amp;DOC_NAME=FAT:RGA_ENTRPR_VAL_EV_SOURCE_WINDOW.FAT&amp;VAR:ID1=CCO&amp;VAR:SDATE=20080229&amp;VAR:FDATE=20071231&amp;VAR:FREQ=DAILY&amp;VAR:RELITEM=RF&amp;VAR:CURRENCY=&amp;VAR:DB_TYPE=&amp;VAR:UNITS=M&amp;window=popup&amp;","width=535&amp;height=425&amp;START_MAXIMIZED=FALSE&amp;Y=120"}</definedName>
    <definedName name="_2158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159__FDSAUDITLINK__" hidden="1">{"fdsup://directions/FAT Viewer?action=UPDATE&amp;creator=factSet&amp;DYN_ARGS=true&amp;DOC_NAME=FAT:RGA_ENTRPR_VAL_EV_SOURCE_WINDOW.FAT&amp;VAR:ID1=DEC-FR&amp;VAR:SDATE=20080229&amp;VAR:FDATE=20071231&amp;VAR:FREQ=DAILY&amp;VAR:RELITEM=RF&amp;VAR:CURRENCY=&amp;VAR:DB_TYPE=&amp;VAR:UNITS=M&amp;window=pop","up&amp;width=535&amp;height=425&amp;START_MAXIMIZED=FALSE&amp;Y=120"}</definedName>
    <definedName name="_216__FDSAUDITLINK__" hidden="1">{"fdsup://directions/FAT Viewer?action=UPDATE&amp;creator=factset&amp;DYN_ARGS=TRUE&amp;DOC_NAME=FAT:FQL_AUDITING_CLIENT_TEMPLATE.FAT&amp;display_string=Audit&amp;VAR:KEY=CDCZYXUDGH&amp;VAR:QUERY=UkdGX0VOVFJQUl9WQUxfREFJTFkoMzg3Nzcp&amp;WINDOW=FIRST_POPUP&amp;HEIGHT=450&amp;WIDTH=450&amp;START_MA","XIMIZED=FALSE&amp;VAR:CALENDAR=US&amp;VAR:SYMBOL=B29LCJ&amp;VAR:INDEX=0"}</definedName>
    <definedName name="_2160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61__FDSAUDITLINK__" hidden="1">{"fdsup://directions/FAT Viewer?action=UPDATE&amp;creator=factSet&amp;DYN_ARGS=true&amp;DOC_NAME=FAT:RGA_ENTRPR_VAL_EV_SOURCE_WINDOW.FAT&amp;VAR:ID1=CBS&amp;VAR:SDATE=20080229&amp;VAR:FDATE=20071231&amp;VAR:FREQ=DAILY&amp;VAR:RELITEM=RF&amp;VAR:CURRENCY=&amp;VAR:DB_TYPE=&amp;VAR:UNITS=M&amp;window=popup&amp;","width=535&amp;height=425&amp;START_MAXIMIZED=FALSE&amp;Y=120"}</definedName>
    <definedName name="_2162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63__FDSAUDITLINK__" hidden="1">{"fdsup://directions/FAT Viewer?action=UPDATE&amp;creator=factSet&amp;DYN_ARGS=true&amp;DOC_NAME=FAT:RGA_ENTRPR_VAL_EV_SOURCE_WINDOW.FAT&amp;VAR:ID1=LAMR&amp;VAR:SDATE=20080229&amp;VAR:FDATE=20071231&amp;VAR:FREQ=DAILY&amp;VAR:RELITEM=RF&amp;VAR:CURRENCY=&amp;VAR:DB_TYPE=&amp;VAR:UNITS=M&amp;window=popup","&amp;width=535&amp;height=425&amp;START_MAXIMIZED=FALSE&amp;Y=120"}</definedName>
    <definedName name="_2164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65__FDSAUDITLINK__" hidden="1">{"fdsup://directions/FAT Viewer?action=UPDATE&amp;creator=factSet&amp;DYN_ARGS=true&amp;DOC_NAME=FAT:RGA_ENTRPR_VAL_EV_SOURCE_WINDOW.FAT&amp;VAR:ID1=CCO&amp;VAR:SDATE=20080228&amp;VAR:FDATE=20071231&amp;VAR:FREQ=DAILY&amp;VAR:RELITEM=RF&amp;VAR:CURRENCY=&amp;VAR:DB_TYPE=&amp;VAR:UNITS=M&amp;window=popup&amp;","width=535&amp;height=425&amp;START_MAXIMIZED=FALSE&amp;Y=120"}</definedName>
    <definedName name="_2166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167__FDSAUDITLINK__" hidden="1">{"fdsup://directions/FAT Viewer?action=UPDATE&amp;creator=factSet&amp;DYN_ARGS=true&amp;DOC_NAME=FAT:RGA_ENTRPR_VAL_EV_SOURCE_WINDOW.FAT&amp;VAR:ID1=DEC-FR&amp;VAR:SDATE=20080228&amp;VAR:FDATE=20071231&amp;VAR:FREQ=DAILY&amp;VAR:RELITEM=RF&amp;VAR:CURRENCY=&amp;VAR:DB_TYPE=&amp;VAR:UNITS=M&amp;window=pop","up&amp;width=535&amp;height=425&amp;START_MAXIMIZED=FALSE&amp;Y=120"}</definedName>
    <definedName name="_2168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69__FDSAUDITLINK__" hidden="1">{"fdsup://directions/FAT Viewer?action=UPDATE&amp;creator=factSet&amp;DYN_ARGS=true&amp;DOC_NAME=FAT:RGA_ENTRPR_VAL_EV_SOURCE_WINDOW.FAT&amp;VAR:ID1=CBS&amp;VAR:SDATE=20080228&amp;VAR:FDATE=20071231&amp;VAR:FREQ=DAILY&amp;VAR:RELITEM=RF&amp;VAR:CURRENCY=&amp;VAR:DB_TYPE=&amp;VAR:UNITS=M&amp;window=popup&amp;","width=535&amp;height=425&amp;START_MAXIMIZED=FALSE&amp;Y=120"}</definedName>
    <definedName name="_217__FDSAUDITLINK__" hidden="1">{"fdsup://directions/FAT Viewer?action=UPDATE&amp;creator=factset&amp;DYN_ARGS=TRUE&amp;DOC_NAME=FAT:FQL_AUDITING_CLIENT_TEMPLATE.FAT&amp;display_string=Audit&amp;VAR:KEY=OLYRAPYNAZ&amp;VAR:QUERY=UkdGX0VOVFJQUl9WQUxfREFJTFkoMzg3ODIp&amp;WINDOW=FIRST_POPUP&amp;HEIGHT=450&amp;WIDTH=450&amp;START_MA","XIMIZED=FALSE&amp;VAR:CALENDAR=US&amp;VAR:SYMBOL=B29LCJ&amp;VAR:INDEX=0"}</definedName>
    <definedName name="_2170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71__FDSAUDITLINK__" hidden="1">{"fdsup://directions/FAT Viewer?action=UPDATE&amp;creator=factSet&amp;DYN_ARGS=true&amp;DOC_NAME=FAT:RGA_ENTRPR_VAL_EV_SOURCE_WINDOW.FAT&amp;VAR:ID1=LAMR&amp;VAR:SDATE=20080228&amp;VAR:FDATE=20071231&amp;VAR:FREQ=DAILY&amp;VAR:RELITEM=RF&amp;VAR:CURRENCY=&amp;VAR:DB_TYPE=&amp;VAR:UNITS=M&amp;window=popup","&amp;width=535&amp;height=425&amp;START_MAXIMIZED=FALSE&amp;Y=120"}</definedName>
    <definedName name="_2172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73__FDSAUDITLINK__" hidden="1">{"fdsup://directions/FAT Viewer?action=UPDATE&amp;creator=factSet&amp;DYN_ARGS=true&amp;DOC_NAME=FAT:RGA_ENTRPR_VAL_EV_SOURCE_WINDOW.FAT&amp;VAR:ID1=CCO&amp;VAR:SDATE=20080227&amp;VAR:FDATE=20071231&amp;VAR:FREQ=DAILY&amp;VAR:RELITEM=RF&amp;VAR:CURRENCY=&amp;VAR:DB_TYPE=&amp;VAR:UNITS=M&amp;window=popup&amp;","width=535&amp;height=425&amp;START_MAXIMIZED=FALSE&amp;Y=120"}</definedName>
    <definedName name="_2174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175__FDSAUDITLINK__" hidden="1">{"fdsup://directions/FAT Viewer?action=UPDATE&amp;creator=factSet&amp;DYN_ARGS=true&amp;DOC_NAME=FAT:RGA_ENTRPR_VAL_EV_SOURCE_WINDOW.FAT&amp;VAR:ID1=DEC-FR&amp;VAR:SDATE=20080227&amp;VAR:FDATE=20071231&amp;VAR:FREQ=DAILY&amp;VAR:RELITEM=RF&amp;VAR:CURRENCY=&amp;VAR:DB_TYPE=&amp;VAR:UNITS=M&amp;window=pop","up&amp;width=535&amp;height=425&amp;START_MAXIMIZED=FALSE&amp;Y=120"}</definedName>
    <definedName name="_2176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77__FDSAUDITLINK__" hidden="1">{"fdsup://directions/FAT Viewer?action=UPDATE&amp;creator=factSet&amp;DYN_ARGS=true&amp;DOC_NAME=FAT:RGA_ENTRPR_VAL_EV_SOURCE_WINDOW.FAT&amp;VAR:ID1=CBS&amp;VAR:SDATE=20080227&amp;VAR:FDATE=20071231&amp;VAR:FREQ=DAILY&amp;VAR:RELITEM=RF&amp;VAR:CURRENCY=&amp;VAR:DB_TYPE=&amp;VAR:UNITS=M&amp;window=popup&amp;","width=535&amp;height=425&amp;START_MAXIMIZED=FALSE&amp;Y=120"}</definedName>
    <definedName name="_2178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79__FDSAUDITLINK__" hidden="1">{"fdsup://directions/FAT Viewer?action=UPDATE&amp;creator=factSet&amp;DYN_ARGS=true&amp;DOC_NAME=FAT:RGA_ENTRPR_VAL_EV_SOURCE_WINDOW.FAT&amp;VAR:ID1=LAMR&amp;VAR:SDATE=20080227&amp;VAR:FDATE=20071231&amp;VAR:FREQ=DAILY&amp;VAR:RELITEM=RF&amp;VAR:CURRENCY=&amp;VAR:DB_TYPE=&amp;VAR:UNITS=M&amp;window=popup","&amp;width=535&amp;height=425&amp;START_MAXIMIZED=FALSE&amp;Y=120"}</definedName>
    <definedName name="_218__FDSAUDITLINK__" hidden="1">{"fdsup://directions/FAT Viewer?action=UPDATE&amp;creator=factset&amp;DYN_ARGS=TRUE&amp;DOC_NAME=FAT:FQL_AUDITING_CLIENT_TEMPLATE.FAT&amp;display_string=Audit&amp;VAR:KEY=ULMVKHYFMD&amp;VAR:QUERY=UkdGX0VOVFJQUl9WQUxfREFJTFkoMzg3ODUp&amp;WINDOW=FIRST_POPUP&amp;HEIGHT=450&amp;WIDTH=450&amp;START_MA","XIMIZED=FALSE&amp;VAR:CALENDAR=US&amp;VAR:SYMBOL=B29LCJ&amp;VAR:INDEX=0"}</definedName>
    <definedName name="_2180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81__FDSAUDITLINK__" hidden="1">{"fdsup://directions/FAT Viewer?action=UPDATE&amp;creator=factSet&amp;DYN_ARGS=true&amp;DOC_NAME=FAT:RGA_ENTRPR_VAL_EV_SOURCE_WINDOW.FAT&amp;VAR:ID1=CCO&amp;VAR:SDATE=20080226&amp;VAR:FDATE=20071231&amp;VAR:FREQ=DAILY&amp;VAR:RELITEM=RF&amp;VAR:CURRENCY=&amp;VAR:DB_TYPE=&amp;VAR:UNITS=M&amp;window=popup&amp;","width=535&amp;height=425&amp;START_MAXIMIZED=FALSE&amp;Y=120"}</definedName>
    <definedName name="_2182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183__FDSAUDITLINK__" hidden="1">{"fdsup://directions/FAT Viewer?action=UPDATE&amp;creator=factSet&amp;DYN_ARGS=true&amp;DOC_NAME=FAT:RGA_ENTRPR_VAL_EV_SOURCE_WINDOW.FAT&amp;VAR:ID1=DEC-FR&amp;VAR:SDATE=20080226&amp;VAR:FDATE=20071231&amp;VAR:FREQ=DAILY&amp;VAR:RELITEM=RF&amp;VAR:CURRENCY=&amp;VAR:DB_TYPE=&amp;VAR:UNITS=M&amp;window=pop","up&amp;width=535&amp;height=425&amp;START_MAXIMIZED=FALSE&amp;Y=120"}</definedName>
    <definedName name="_2184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85__FDSAUDITLINK__" hidden="1">{"fdsup://directions/FAT Viewer?action=UPDATE&amp;creator=factSet&amp;DYN_ARGS=true&amp;DOC_NAME=FAT:RGA_ENTRPR_VAL_EV_SOURCE_WINDOW.FAT&amp;VAR:ID1=CBS&amp;VAR:SDATE=20080226&amp;VAR:FDATE=20071231&amp;VAR:FREQ=DAILY&amp;VAR:RELITEM=RF&amp;VAR:CURRENCY=&amp;VAR:DB_TYPE=&amp;VAR:UNITS=M&amp;window=popup&amp;","width=535&amp;height=425&amp;START_MAXIMIZED=FALSE&amp;Y=120"}</definedName>
    <definedName name="_2186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87__FDSAUDITLINK__" hidden="1">{"fdsup://directions/FAT Viewer?action=UPDATE&amp;creator=factSet&amp;DYN_ARGS=true&amp;DOC_NAME=FAT:RGA_ENTRPR_VAL_EV_SOURCE_WINDOW.FAT&amp;VAR:ID1=LAMR&amp;VAR:SDATE=20080226&amp;VAR:FDATE=20071231&amp;VAR:FREQ=DAILY&amp;VAR:RELITEM=RF&amp;VAR:CURRENCY=&amp;VAR:DB_TYPE=&amp;VAR:UNITS=M&amp;window=popup","&amp;width=535&amp;height=425&amp;START_MAXIMIZED=FALSE&amp;Y=120"}</definedName>
    <definedName name="_2188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89__FDSAUDITLINK__" hidden="1">{"fdsup://directions/FAT Viewer?action=UPDATE&amp;creator=factSet&amp;DYN_ARGS=true&amp;DOC_NAME=FAT:RGA_ENTRPR_VAL_EV_SOURCE_WINDOW.FAT&amp;VAR:ID1=CCO&amp;VAR:SDATE=20080225&amp;VAR:FDATE=20071231&amp;VAR:FREQ=DAILY&amp;VAR:RELITEM=RF&amp;VAR:CURRENCY=&amp;VAR:DB_TYPE=&amp;VAR:UNITS=M&amp;window=popup&amp;","width=535&amp;height=425&amp;START_MAXIMIZED=FALSE&amp;Y=120"}</definedName>
    <definedName name="_219__FDSAUDITLINK__" hidden="1">{"fdsup://directions/FAT Viewer?action=UPDATE&amp;creator=factset&amp;DYN_ARGS=TRUE&amp;DOC_NAME=FAT:FQL_AUDITING_CLIENT_TEMPLATE.FAT&amp;display_string=Audit&amp;VAR:KEY=SXULSBMHOJ&amp;VAR:QUERY=UkdGX0VOVFJQUl9WQUxfREFJTFkoMzg3OTAp&amp;WINDOW=FIRST_POPUP&amp;HEIGHT=450&amp;WIDTH=450&amp;START_MA","XIMIZED=FALSE&amp;VAR:CALENDAR=US&amp;VAR:SYMBOL=B29LCJ&amp;VAR:INDEX=0"}</definedName>
    <definedName name="_2190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191__FDSAUDITLINK__" hidden="1">{"fdsup://directions/FAT Viewer?action=UPDATE&amp;creator=factSet&amp;DYN_ARGS=true&amp;DOC_NAME=FAT:RGA_ENTRPR_VAL_EV_SOURCE_WINDOW.FAT&amp;VAR:ID1=DEC-FR&amp;VAR:SDATE=20080225&amp;VAR:FDATE=20071231&amp;VAR:FREQ=DAILY&amp;VAR:RELITEM=RF&amp;VAR:CURRENCY=&amp;VAR:DB_TYPE=&amp;VAR:UNITS=M&amp;window=pop","up&amp;width=535&amp;height=425&amp;START_MAXIMIZED=FALSE&amp;Y=120"}</definedName>
    <definedName name="_2192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93__FDSAUDITLINK__" hidden="1">{"fdsup://directions/FAT Viewer?action=UPDATE&amp;creator=factSet&amp;DYN_ARGS=true&amp;DOC_NAME=FAT:RGA_ENTRPR_VAL_EV_SOURCE_WINDOW.FAT&amp;VAR:ID1=CBS&amp;VAR:SDATE=20080225&amp;VAR:FDATE=20071231&amp;VAR:FREQ=DAILY&amp;VAR:RELITEM=RF&amp;VAR:CURRENCY=&amp;VAR:DB_TYPE=&amp;VAR:UNITS=M&amp;window=popup&amp;","width=535&amp;height=425&amp;START_MAXIMIZED=FALSE&amp;Y=120"}</definedName>
    <definedName name="_2194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95__FDSAUDITLINK__" hidden="1">{"fdsup://directions/FAT Viewer?action=UPDATE&amp;creator=factSet&amp;DYN_ARGS=true&amp;DOC_NAME=FAT:RGA_ENTRPR_VAL_EV_SOURCE_WINDOW.FAT&amp;VAR:ID1=LAMR&amp;VAR:SDATE=20080225&amp;VAR:FDATE=20071231&amp;VAR:FREQ=DAILY&amp;VAR:RELITEM=RF&amp;VAR:CURRENCY=&amp;VAR:DB_TYPE=&amp;VAR:UNITS=M&amp;window=popup","&amp;width=535&amp;height=425&amp;START_MAXIMIZED=FALSE&amp;Y=120"}</definedName>
    <definedName name="_2196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197__FDSAUDITLINK__" hidden="1">{"fdsup://directions/FAT Viewer?action=UPDATE&amp;creator=factSet&amp;DYN_ARGS=true&amp;DOC_NAME=FAT:RGA_ENTRPR_VAL_EV_SOURCE_WINDOW.FAT&amp;VAR:ID1=CCO&amp;VAR:SDATE=20080222&amp;VAR:FDATE=20071231&amp;VAR:FREQ=DAILY&amp;VAR:RELITEM=RF&amp;VAR:CURRENCY=&amp;VAR:DB_TYPE=&amp;VAR:UNITS=M&amp;window=popup&amp;","width=535&amp;height=425&amp;START_MAXIMIZED=FALSE&amp;Y=120"}</definedName>
    <definedName name="_2198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199__FDSAUDITLINK__" hidden="1">{"fdsup://directions/FAT Viewer?action=UPDATE&amp;creator=factSet&amp;DYN_ARGS=true&amp;DOC_NAME=FAT:RGA_ENTRPR_VAL_EV_SOURCE_WINDOW.FAT&amp;VAR:ID1=DEC-FR&amp;VAR:SDATE=20080222&amp;VAR:FDATE=20071231&amp;VAR:FREQ=DAILY&amp;VAR:RELITEM=RF&amp;VAR:CURRENCY=&amp;VAR:DB_TYPE=&amp;VAR:UNITS=M&amp;window=pop","up&amp;width=535&amp;height=425&amp;START_MAXIMIZED=FALSE&amp;Y=120"}</definedName>
    <definedName name="_22__FDSAUDITLINK__" hidden="1">{"fdsup://Directions/FactSet Auditing Viewer?action=AUDIT_VALUE&amp;DB=129&amp;ID1=B3WJHK&amp;VALUEID=18352&amp;SDATE=2011&amp;PERIODTYPE=ANN_STD&amp;SCFT=3&amp;window=popup_no_bar&amp;width=385&amp;height=120&amp;START_MAXIMIZED=FALSE&amp;creator=factset&amp;display_string=Audit"}</definedName>
    <definedName name="_220__FDSAUDITLINK__" hidden="1">{"fdsup://directions/FAT Viewer?action=UPDATE&amp;creator=factset&amp;DYN_ARGS=TRUE&amp;DOC_NAME=FAT:FQL_AUDITING_CLIENT_TEMPLATE.FAT&amp;display_string=Audit&amp;VAR:KEY=CFCVKBALSZ&amp;VAR:QUERY=UkdGX0VOVFJQUl9WQUxfREFJTFkoMzg3OTMp&amp;WINDOW=FIRST_POPUP&amp;HEIGHT=450&amp;WIDTH=450&amp;START_MA","XIMIZED=FALSE&amp;VAR:CALENDAR=US&amp;VAR:SYMBOL=B29LCJ&amp;VAR:INDEX=0"}</definedName>
    <definedName name="_2200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01__FDSAUDITLINK__" hidden="1">{"fdsup://directions/FAT Viewer?action=UPDATE&amp;creator=factSet&amp;DYN_ARGS=true&amp;DOC_NAME=FAT:RGA_ENTRPR_VAL_EV_SOURCE_WINDOW.FAT&amp;VAR:ID1=CBS&amp;VAR:SDATE=20080222&amp;VAR:FDATE=20071231&amp;VAR:FREQ=DAILY&amp;VAR:RELITEM=RF&amp;VAR:CURRENCY=&amp;VAR:DB_TYPE=&amp;VAR:UNITS=M&amp;window=popup&amp;","width=535&amp;height=425&amp;START_MAXIMIZED=FALSE&amp;Y=120"}</definedName>
    <definedName name="_2202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03__FDSAUDITLINK__" hidden="1">{"fdsup://directions/FAT Viewer?action=UPDATE&amp;creator=factSet&amp;DYN_ARGS=true&amp;DOC_NAME=FAT:RGA_ENTRPR_VAL_EV_SOURCE_WINDOW.FAT&amp;VAR:ID1=LAMR&amp;VAR:SDATE=20080222&amp;VAR:FDATE=20071231&amp;VAR:FREQ=DAILY&amp;VAR:RELITEM=RF&amp;VAR:CURRENCY=&amp;VAR:DB_TYPE=&amp;VAR:UNITS=M&amp;window=popup","&amp;width=535&amp;height=425&amp;START_MAXIMIZED=FALSE&amp;Y=120"}</definedName>
    <definedName name="_2204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05__FDSAUDITLINK__" hidden="1">{"fdsup://directions/FAT Viewer?action=UPDATE&amp;creator=factSet&amp;DYN_ARGS=true&amp;DOC_NAME=FAT:RGA_ENTRPR_VAL_EV_SOURCE_WINDOW.FAT&amp;VAR:ID1=CCO&amp;VAR:SDATE=20080221&amp;VAR:FDATE=20071231&amp;VAR:FREQ=DAILY&amp;VAR:RELITEM=RF&amp;VAR:CURRENCY=&amp;VAR:DB_TYPE=&amp;VAR:UNITS=M&amp;window=popup&amp;","width=535&amp;height=425&amp;START_MAXIMIZED=FALSE&amp;Y=120"}</definedName>
    <definedName name="_2206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207__FDSAUDITLINK__" hidden="1">{"fdsup://directions/FAT Viewer?action=UPDATE&amp;creator=factSet&amp;DYN_ARGS=true&amp;DOC_NAME=FAT:RGA_ENTRPR_VAL_EV_SOURCE_WINDOW.FAT&amp;VAR:ID1=DEC-FR&amp;VAR:SDATE=20080221&amp;VAR:FDATE=20071231&amp;VAR:FREQ=DAILY&amp;VAR:RELITEM=RF&amp;VAR:CURRENCY=&amp;VAR:DB_TYPE=&amp;VAR:UNITS=M&amp;window=pop","up&amp;width=535&amp;height=425&amp;START_MAXIMIZED=FALSE&amp;Y=120"}</definedName>
    <definedName name="_2208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09__FDSAUDITLINK__" hidden="1">{"fdsup://directions/FAT Viewer?action=UPDATE&amp;creator=factSet&amp;DYN_ARGS=true&amp;DOC_NAME=FAT:RGA_ENTRPR_VAL_EV_SOURCE_WINDOW.FAT&amp;VAR:ID1=CBS&amp;VAR:SDATE=20080221&amp;VAR:FDATE=20071231&amp;VAR:FREQ=DAILY&amp;VAR:RELITEM=RF&amp;VAR:CURRENCY=&amp;VAR:DB_TYPE=&amp;VAR:UNITS=M&amp;window=popup&amp;","width=535&amp;height=425&amp;START_MAXIMIZED=FALSE&amp;Y=120"}</definedName>
    <definedName name="_221__FDSAUDITLINK__" hidden="1">{"fdsup://directions/FAT Viewer?action=UPDATE&amp;creator=factset&amp;DYN_ARGS=TRUE&amp;DOC_NAME=FAT:FQL_AUDITING_CLIENT_TEMPLATE.FAT&amp;display_string=Audit&amp;VAR:KEY=QXKHOVIJYD&amp;VAR:QUERY=UkdGX0VOVFJQUl9WQUxfREFJTFkoMzg3OTgp&amp;WINDOW=FIRST_POPUP&amp;HEIGHT=450&amp;WIDTH=450&amp;START_MA","XIMIZED=FALSE&amp;VAR:CALENDAR=US&amp;VAR:SYMBOL=B29LCJ&amp;VAR:INDEX=0"}</definedName>
    <definedName name="_2210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11__FDSAUDITLINK__" hidden="1">{"fdsup://directions/FAT Viewer?action=UPDATE&amp;creator=factSet&amp;DYN_ARGS=true&amp;DOC_NAME=FAT:RGA_ENTRPR_VAL_EV_SOURCE_WINDOW.FAT&amp;VAR:ID1=LAMR&amp;VAR:SDATE=20080221&amp;VAR:FDATE=20071231&amp;VAR:FREQ=DAILY&amp;VAR:RELITEM=RF&amp;VAR:CURRENCY=&amp;VAR:DB_TYPE=&amp;VAR:UNITS=M&amp;window=popup","&amp;width=535&amp;height=425&amp;START_MAXIMIZED=FALSE&amp;Y=120"}</definedName>
    <definedName name="_2212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13__FDSAUDITLINK__" hidden="1">{"fdsup://directions/FAT Viewer?action=UPDATE&amp;creator=factSet&amp;DYN_ARGS=true&amp;DOC_NAME=FAT:RGA_ENTRPR_VAL_EV_SOURCE_WINDOW.FAT&amp;VAR:ID1=CCO&amp;VAR:SDATE=20080220&amp;VAR:FDATE=20071231&amp;VAR:FREQ=DAILY&amp;VAR:RELITEM=RF&amp;VAR:CURRENCY=&amp;VAR:DB_TYPE=&amp;VAR:UNITS=M&amp;window=popup&amp;","width=535&amp;height=425&amp;START_MAXIMIZED=FALSE&amp;Y=120"}</definedName>
    <definedName name="_2214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215__FDSAUDITLINK__" hidden="1">{"fdsup://directions/FAT Viewer?action=UPDATE&amp;creator=factSet&amp;DYN_ARGS=true&amp;DOC_NAME=FAT:RGA_ENTRPR_VAL_EV_SOURCE_WINDOW.FAT&amp;VAR:ID1=DEC-FR&amp;VAR:SDATE=20080220&amp;VAR:FDATE=20071231&amp;VAR:FREQ=DAILY&amp;VAR:RELITEM=RF&amp;VAR:CURRENCY=&amp;VAR:DB_TYPE=&amp;VAR:UNITS=M&amp;window=pop","up&amp;width=535&amp;height=425&amp;START_MAXIMIZED=FALSE&amp;Y=120"}</definedName>
    <definedName name="_2216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17__FDSAUDITLINK__" hidden="1">{"fdsup://directions/FAT Viewer?action=UPDATE&amp;creator=factSet&amp;DYN_ARGS=true&amp;DOC_NAME=FAT:RGA_ENTRPR_VAL_EV_SOURCE_WINDOW.FAT&amp;VAR:ID1=CBS&amp;VAR:SDATE=20080220&amp;VAR:FDATE=20071231&amp;VAR:FREQ=DAILY&amp;VAR:RELITEM=RF&amp;VAR:CURRENCY=&amp;VAR:DB_TYPE=&amp;VAR:UNITS=M&amp;window=popup&amp;","width=535&amp;height=425&amp;START_MAXIMIZED=FALSE&amp;Y=120"}</definedName>
    <definedName name="_2218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19__FDSAUDITLINK__" hidden="1">{"fdsup://directions/FAT Viewer?action=UPDATE&amp;creator=factSet&amp;DYN_ARGS=true&amp;DOC_NAME=FAT:RGA_ENTRPR_VAL_EV_SOURCE_WINDOW.FAT&amp;VAR:ID1=LAMR&amp;VAR:SDATE=20080220&amp;VAR:FDATE=20071231&amp;VAR:FREQ=DAILY&amp;VAR:RELITEM=RF&amp;VAR:CURRENCY=&amp;VAR:DB_TYPE=&amp;VAR:UNITS=M&amp;window=popup","&amp;width=535&amp;height=425&amp;START_MAXIMIZED=FALSE&amp;Y=120"}</definedName>
    <definedName name="_222__FDSAUDITLINK__" hidden="1">{"fdsup://directions/FAT Viewer?action=UPDATE&amp;creator=factset&amp;DYN_ARGS=TRUE&amp;DOC_NAME=FAT:FQL_AUDITING_CLIENT_TEMPLATE.FAT&amp;display_string=Audit&amp;VAR:KEY=YVSFOBKXER&amp;VAR:QUERY=UkdGX0VOVFJQUl9WQUxfREFJTFkoMzg4MDMp&amp;WINDOW=FIRST_POPUP&amp;HEIGHT=450&amp;WIDTH=450&amp;START_MA","XIMIZED=FALSE&amp;VAR:CALENDAR=US&amp;VAR:SYMBOL=B29LCJ&amp;VAR:INDEX=0"}</definedName>
    <definedName name="_2220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21__FDSAUDITLINK__" hidden="1">{"fdsup://directions/FAT Viewer?action=UPDATE&amp;creator=factSet&amp;DYN_ARGS=true&amp;DOC_NAME=FAT:RGA_ENTRPR_VAL_EV_SOURCE_WINDOW.FAT&amp;VAR:ID1=CCO&amp;VAR:SDATE=20080219&amp;VAR:FDATE=20071231&amp;VAR:FREQ=DAILY&amp;VAR:RELITEM=RF&amp;VAR:CURRENCY=&amp;VAR:DB_TYPE=&amp;VAR:UNITS=M&amp;window=popup&amp;","width=535&amp;height=425&amp;START_MAXIMIZED=FALSE&amp;Y=120"}</definedName>
    <definedName name="_2222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223__FDSAUDITLINK__" hidden="1">{"fdsup://directions/FAT Viewer?action=UPDATE&amp;creator=factSet&amp;DYN_ARGS=true&amp;DOC_NAME=FAT:RGA_ENTRPR_VAL_EV_SOURCE_WINDOW.FAT&amp;VAR:ID1=DEC-FR&amp;VAR:SDATE=20080219&amp;VAR:FDATE=20071231&amp;VAR:FREQ=DAILY&amp;VAR:RELITEM=RF&amp;VAR:CURRENCY=&amp;VAR:DB_TYPE=&amp;VAR:UNITS=M&amp;window=pop","up&amp;width=535&amp;height=425&amp;START_MAXIMIZED=FALSE&amp;Y=120"}</definedName>
    <definedName name="_2224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25__FDSAUDITLINK__" hidden="1">{"fdsup://directions/FAT Viewer?action=UPDATE&amp;creator=factSet&amp;DYN_ARGS=true&amp;DOC_NAME=FAT:RGA_ENTRPR_VAL_EV_SOURCE_WINDOW.FAT&amp;VAR:ID1=CBS&amp;VAR:SDATE=20080219&amp;VAR:FDATE=20071231&amp;VAR:FREQ=DAILY&amp;VAR:RELITEM=RF&amp;VAR:CURRENCY=&amp;VAR:DB_TYPE=&amp;VAR:UNITS=M&amp;window=popup&amp;","width=535&amp;height=425&amp;START_MAXIMIZED=FALSE&amp;Y=120"}</definedName>
    <definedName name="_2226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27__FDSAUDITLINK__" hidden="1">{"fdsup://directions/FAT Viewer?action=UPDATE&amp;creator=factSet&amp;DYN_ARGS=true&amp;DOC_NAME=FAT:RGA_ENTRPR_VAL_EV_SOURCE_WINDOW.FAT&amp;VAR:ID1=LAMR&amp;VAR:SDATE=20080219&amp;VAR:FDATE=20071231&amp;VAR:FREQ=DAILY&amp;VAR:RELITEM=RF&amp;VAR:CURRENCY=&amp;VAR:DB_TYPE=&amp;VAR:UNITS=M&amp;window=popup","&amp;width=535&amp;height=425&amp;START_MAXIMIZED=FALSE&amp;Y=120"}</definedName>
    <definedName name="_2228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29__FDSAUDITLINK__" hidden="1">{"fdsup://directions/FAT Viewer?action=UPDATE&amp;creator=factSet&amp;DYN_ARGS=true&amp;DOC_NAME=FAT:RGA_ENTRPR_VAL_EV_SOURCE_WINDOW.FAT&amp;VAR:ID1=CCO&amp;VAR:SDATE=20080215&amp;VAR:FDATE=20071231&amp;VAR:FREQ=DAILY&amp;VAR:RELITEM=RF&amp;VAR:CURRENCY=&amp;VAR:DB_TYPE=&amp;VAR:UNITS=M&amp;window=popup&amp;","width=535&amp;height=425&amp;START_MAXIMIZED=FALSE&amp;Y=120"}</definedName>
    <definedName name="_223__FDSAUDITLINK__" hidden="1">{"fdsup://directions/FAT Viewer?action=UPDATE&amp;creator=factset&amp;DYN_ARGS=TRUE&amp;DOC_NAME=FAT:FQL_AUDITING_CLIENT_TEMPLATE.FAT&amp;display_string=Audit&amp;VAR:KEY=CJYDYNIREJ&amp;VAR:QUERY=UkdGX0VOVFJQUl9WQUxfREFJTFkoMzg4MDYp&amp;WINDOW=FIRST_POPUP&amp;HEIGHT=450&amp;WIDTH=450&amp;START_MA","XIMIZED=FALSE&amp;VAR:CALENDAR=US&amp;VAR:SYMBOL=B29LCJ&amp;VAR:INDEX=0"}</definedName>
    <definedName name="_2230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231__FDSAUDITLINK__" hidden="1">{"fdsup://directions/FAT Viewer?action=UPDATE&amp;creator=factSet&amp;DYN_ARGS=true&amp;DOC_NAME=FAT:RGA_ENTRPR_VAL_EV_SOURCE_WINDOW.FAT&amp;VAR:ID1=DEC-FR&amp;VAR:SDATE=20080215&amp;VAR:FDATE=20071231&amp;VAR:FREQ=DAILY&amp;VAR:RELITEM=RF&amp;VAR:CURRENCY=&amp;VAR:DB_TYPE=&amp;VAR:UNITS=M&amp;window=pop","up&amp;width=535&amp;height=425&amp;START_MAXIMIZED=FALSE&amp;Y=120"}</definedName>
    <definedName name="_2232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33__FDSAUDITLINK__" hidden="1">{"fdsup://directions/FAT Viewer?action=UPDATE&amp;creator=factSet&amp;DYN_ARGS=true&amp;DOC_NAME=FAT:RGA_ENTRPR_VAL_EV_SOURCE_WINDOW.FAT&amp;VAR:ID1=CBS&amp;VAR:SDATE=20080215&amp;VAR:FDATE=20071231&amp;VAR:FREQ=DAILY&amp;VAR:RELITEM=RF&amp;VAR:CURRENCY=&amp;VAR:DB_TYPE=&amp;VAR:UNITS=M&amp;window=popup&amp;","width=535&amp;height=425&amp;START_MAXIMIZED=FALSE&amp;Y=120"}</definedName>
    <definedName name="_2234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35__FDSAUDITLINK__" hidden="1">{"fdsup://directions/FAT Viewer?action=UPDATE&amp;creator=factSet&amp;DYN_ARGS=true&amp;DOC_NAME=FAT:RGA_ENTRPR_VAL_EV_SOURCE_WINDOW.FAT&amp;VAR:ID1=LAMR&amp;VAR:SDATE=20080215&amp;VAR:FDATE=20071231&amp;VAR:FREQ=DAILY&amp;VAR:RELITEM=RF&amp;VAR:CURRENCY=&amp;VAR:DB_TYPE=&amp;VAR:UNITS=M&amp;window=popup","&amp;width=535&amp;height=425&amp;START_MAXIMIZED=FALSE&amp;Y=120"}</definedName>
    <definedName name="_2236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37__FDSAUDITLINK__" hidden="1">{"fdsup://directions/FAT Viewer?action=UPDATE&amp;creator=factSet&amp;DYN_ARGS=true&amp;DOC_NAME=FAT:RGA_ENTRPR_VAL_EV_SOURCE_WINDOW.FAT&amp;VAR:ID1=CCO&amp;VAR:SDATE=20080214&amp;VAR:FDATE=20071231&amp;VAR:FREQ=DAILY&amp;VAR:RELITEM=RF&amp;VAR:CURRENCY=&amp;VAR:DB_TYPE=&amp;VAR:UNITS=M&amp;window=popup&amp;","width=535&amp;height=425&amp;START_MAXIMIZED=FALSE&amp;Y=120"}</definedName>
    <definedName name="_2238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239__FDSAUDITLINK__" hidden="1">{"fdsup://directions/FAT Viewer?action=UPDATE&amp;creator=factSet&amp;DYN_ARGS=true&amp;DOC_NAME=FAT:RGA_ENTRPR_VAL_EV_SOURCE_WINDOW.FAT&amp;VAR:ID1=DEC-FR&amp;VAR:SDATE=20080214&amp;VAR:FDATE=20071231&amp;VAR:FREQ=DAILY&amp;VAR:RELITEM=RF&amp;VAR:CURRENCY=&amp;VAR:DB_TYPE=&amp;VAR:UNITS=M&amp;window=pop","up&amp;width=535&amp;height=425&amp;START_MAXIMIZED=FALSE&amp;Y=120"}</definedName>
    <definedName name="_224__FDSAUDITLINK__" hidden="1">{"fdsup://directions/FAT Viewer?action=UPDATE&amp;creator=factset&amp;DYN_ARGS=TRUE&amp;DOC_NAME=FAT:FQL_AUDITING_CLIENT_TEMPLATE.FAT&amp;display_string=Audit&amp;VAR:KEY=AHWFWNKLQD&amp;VAR:QUERY=UkdGX0VOVFJQUl9WQUxfREFJTFkoMzg4MTEp&amp;WINDOW=FIRST_POPUP&amp;HEIGHT=450&amp;WIDTH=450&amp;START_MA","XIMIZED=FALSE&amp;VAR:CALENDAR=US&amp;VAR:SYMBOL=B29LCJ&amp;VAR:INDEX=0"}</definedName>
    <definedName name="_2240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41__FDSAUDITLINK__" hidden="1">{"fdsup://directions/FAT Viewer?action=UPDATE&amp;creator=factSet&amp;DYN_ARGS=true&amp;DOC_NAME=FAT:RGA_ENTRPR_VAL_EV_SOURCE_WINDOW.FAT&amp;VAR:ID1=CBS&amp;VAR:SDATE=20080214&amp;VAR:FDATE=20071231&amp;VAR:FREQ=DAILY&amp;VAR:RELITEM=RF&amp;VAR:CURRENCY=&amp;VAR:DB_TYPE=&amp;VAR:UNITS=M&amp;window=popup&amp;","width=535&amp;height=425&amp;START_MAXIMIZED=FALSE&amp;Y=120"}</definedName>
    <definedName name="_2242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43__FDSAUDITLINK__" hidden="1">{"fdsup://directions/FAT Viewer?action=UPDATE&amp;creator=factSet&amp;DYN_ARGS=true&amp;DOC_NAME=FAT:RGA_ENTRPR_VAL_EV_SOURCE_WINDOW.FAT&amp;VAR:ID1=LAMR&amp;VAR:SDATE=20080214&amp;VAR:FDATE=20071231&amp;VAR:FREQ=DAILY&amp;VAR:RELITEM=RF&amp;VAR:CURRENCY=&amp;VAR:DB_TYPE=&amp;VAR:UNITS=M&amp;window=popup","&amp;width=535&amp;height=425&amp;START_MAXIMIZED=FALSE&amp;Y=120"}</definedName>
    <definedName name="_2244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45__FDSAUDITLINK__" hidden="1">{"fdsup://directions/FAT Viewer?action=UPDATE&amp;creator=factSet&amp;DYN_ARGS=true&amp;DOC_NAME=FAT:RGA_ENTRPR_VAL_EV_SOURCE_WINDOW.FAT&amp;VAR:ID1=CCO&amp;VAR:SDATE=20080213&amp;VAR:FDATE=20071231&amp;VAR:FREQ=DAILY&amp;VAR:RELITEM=RF&amp;VAR:CURRENCY=&amp;VAR:DB_TYPE=&amp;VAR:UNITS=M&amp;window=popup&amp;","width=535&amp;height=425&amp;START_MAXIMIZED=FALSE&amp;Y=120"}</definedName>
    <definedName name="_2246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247__FDSAUDITLINK__" hidden="1">{"fdsup://directions/FAT Viewer?action=UPDATE&amp;creator=factSet&amp;DYN_ARGS=true&amp;DOC_NAME=FAT:RGA_ENTRPR_VAL_EV_SOURCE_WINDOW.FAT&amp;VAR:ID1=DEC-FR&amp;VAR:SDATE=20080213&amp;VAR:FDATE=20071231&amp;VAR:FREQ=DAILY&amp;VAR:RELITEM=RF&amp;VAR:CURRENCY=&amp;VAR:DB_TYPE=&amp;VAR:UNITS=M&amp;window=pop","up&amp;width=535&amp;height=425&amp;START_MAXIMIZED=FALSE&amp;Y=120"}</definedName>
    <definedName name="_2248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49__FDSAUDITLINK__" hidden="1">{"fdsup://directions/FAT Viewer?action=UPDATE&amp;creator=factSet&amp;DYN_ARGS=true&amp;DOC_NAME=FAT:RGA_ENTRPR_VAL_EV_SOURCE_WINDOW.FAT&amp;VAR:ID1=CBS&amp;VAR:SDATE=20080213&amp;VAR:FDATE=20071231&amp;VAR:FREQ=DAILY&amp;VAR:RELITEM=RF&amp;VAR:CURRENCY=&amp;VAR:DB_TYPE=&amp;VAR:UNITS=M&amp;window=popup&amp;","width=535&amp;height=425&amp;START_MAXIMIZED=FALSE&amp;Y=120"}</definedName>
    <definedName name="_225__FDSAUDITLINK__" hidden="1">{"fdsup://directions/FAT Viewer?action=UPDATE&amp;creator=factset&amp;DYN_ARGS=TRUE&amp;DOC_NAME=FAT:FQL_AUDITING_CLIENT_TEMPLATE.FAT&amp;display_string=Audit&amp;VAR:KEY=YHKDOVUNCF&amp;VAR:QUERY=UkdGX0VOVFJQUl9WQUxfREFJTFkoMzg4MTQp&amp;WINDOW=FIRST_POPUP&amp;HEIGHT=450&amp;WIDTH=450&amp;START_MA","XIMIZED=FALSE&amp;VAR:CALENDAR=US&amp;VAR:SYMBOL=B29LCJ&amp;VAR:INDEX=0"}</definedName>
    <definedName name="_2250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51__FDSAUDITLINK__" hidden="1">{"fdsup://directions/FAT Viewer?action=UPDATE&amp;creator=factSet&amp;DYN_ARGS=true&amp;DOC_NAME=FAT:RGA_ENTRPR_VAL_EV_SOURCE_WINDOW.FAT&amp;VAR:ID1=LAMR&amp;VAR:SDATE=20080213&amp;VAR:FDATE=20071231&amp;VAR:FREQ=DAILY&amp;VAR:RELITEM=RF&amp;VAR:CURRENCY=&amp;VAR:DB_TYPE=&amp;VAR:UNITS=M&amp;window=popup","&amp;width=535&amp;height=425&amp;START_MAXIMIZED=FALSE&amp;Y=120"}</definedName>
    <definedName name="_2252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53__FDSAUDITLINK__" hidden="1">{"fdsup://directions/FAT Viewer?action=UPDATE&amp;creator=factSet&amp;DYN_ARGS=true&amp;DOC_NAME=FAT:RGA_ENTRPR_VAL_EV_SOURCE_WINDOW.FAT&amp;VAR:ID1=CCO&amp;VAR:SDATE=20080212&amp;VAR:FDATE=20071231&amp;VAR:FREQ=DAILY&amp;VAR:RELITEM=RF&amp;VAR:CURRENCY=&amp;VAR:DB_TYPE=&amp;VAR:UNITS=M&amp;window=popup&amp;","width=535&amp;height=425&amp;START_MAXIMIZED=FALSE&amp;Y=120"}</definedName>
    <definedName name="_2254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255__FDSAUDITLINK__" hidden="1">{"fdsup://directions/FAT Viewer?action=UPDATE&amp;creator=factSet&amp;DYN_ARGS=true&amp;DOC_NAME=FAT:RGA_ENTRPR_VAL_EV_SOURCE_WINDOW.FAT&amp;VAR:ID1=DEC-FR&amp;VAR:SDATE=20080212&amp;VAR:FDATE=20071231&amp;VAR:FREQ=DAILY&amp;VAR:RELITEM=RF&amp;VAR:CURRENCY=&amp;VAR:DB_TYPE=&amp;VAR:UNITS=M&amp;window=pop","up&amp;width=535&amp;height=425&amp;START_MAXIMIZED=FALSE&amp;Y=120"}</definedName>
    <definedName name="_2256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57__FDSAUDITLINK__" hidden="1">{"fdsup://directions/FAT Viewer?action=UPDATE&amp;creator=factSet&amp;DYN_ARGS=true&amp;DOC_NAME=FAT:RGA_ENTRPR_VAL_EV_SOURCE_WINDOW.FAT&amp;VAR:ID1=CBS&amp;VAR:SDATE=20080212&amp;VAR:FDATE=20071231&amp;VAR:FREQ=DAILY&amp;VAR:RELITEM=RF&amp;VAR:CURRENCY=&amp;VAR:DB_TYPE=&amp;VAR:UNITS=M&amp;window=popup&amp;","width=535&amp;height=425&amp;START_MAXIMIZED=FALSE&amp;Y=120"}</definedName>
    <definedName name="_2258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59__FDSAUDITLINK__" hidden="1">{"fdsup://directions/FAT Viewer?action=UPDATE&amp;creator=factSet&amp;DYN_ARGS=true&amp;DOC_NAME=FAT:RGA_ENTRPR_VAL_EV_SOURCE_WINDOW.FAT&amp;VAR:ID1=LAMR&amp;VAR:SDATE=20080212&amp;VAR:FDATE=20071231&amp;VAR:FREQ=DAILY&amp;VAR:RELITEM=RF&amp;VAR:CURRENCY=&amp;VAR:DB_TYPE=&amp;VAR:UNITS=M&amp;window=popup","&amp;width=535&amp;height=425&amp;START_MAXIMIZED=FALSE&amp;Y=120"}</definedName>
    <definedName name="_226__FDSAUDITLINK__" hidden="1">{"fdsup://directions/FAT Viewer?action=UPDATE&amp;creator=factset&amp;DYN_ARGS=TRUE&amp;DOC_NAME=FAT:FQL_AUDITING_CLIENT_TEMPLATE.FAT&amp;display_string=Audit&amp;VAR:KEY=CDMTAJSDCT&amp;VAR:QUERY=UkdGX0VOVFJQUl9WQUxfREFJTFkoMzg4MTkp&amp;WINDOW=FIRST_POPUP&amp;HEIGHT=450&amp;WIDTH=450&amp;START_MA","XIMIZED=FALSE&amp;VAR:CALENDAR=US&amp;VAR:SYMBOL=B29LCJ&amp;VAR:INDEX=0"}</definedName>
    <definedName name="_2260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61__FDSAUDITLINK__" hidden="1">{"fdsup://directions/FAT Viewer?action=UPDATE&amp;creator=factSet&amp;DYN_ARGS=true&amp;DOC_NAME=FAT:RGA_ENTRPR_VAL_EV_SOURCE_WINDOW.FAT&amp;VAR:ID1=CCO&amp;VAR:SDATE=20080211&amp;VAR:FDATE=20071231&amp;VAR:FREQ=DAILY&amp;VAR:RELITEM=RF&amp;VAR:CURRENCY=&amp;VAR:DB_TYPE=&amp;VAR:UNITS=M&amp;window=popup&amp;","width=535&amp;height=425&amp;START_MAXIMIZED=FALSE&amp;Y=120"}</definedName>
    <definedName name="_2262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263__FDSAUDITLINK__" hidden="1">{"fdsup://directions/FAT Viewer?action=UPDATE&amp;creator=factSet&amp;DYN_ARGS=true&amp;DOC_NAME=FAT:RGA_ENTRPR_VAL_EV_SOURCE_WINDOW.FAT&amp;VAR:ID1=DEC-FR&amp;VAR:SDATE=20080211&amp;VAR:FDATE=20071231&amp;VAR:FREQ=DAILY&amp;VAR:RELITEM=RF&amp;VAR:CURRENCY=&amp;VAR:DB_TYPE=&amp;VAR:UNITS=M&amp;window=pop","up&amp;width=535&amp;height=425&amp;START_MAXIMIZED=FALSE&amp;Y=120"}</definedName>
    <definedName name="_2264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65__FDSAUDITLINK__" hidden="1">{"fdsup://directions/FAT Viewer?action=UPDATE&amp;creator=factSet&amp;DYN_ARGS=true&amp;DOC_NAME=FAT:RGA_ENTRPR_VAL_EV_SOURCE_WINDOW.FAT&amp;VAR:ID1=CBS&amp;VAR:SDATE=20080211&amp;VAR:FDATE=20071231&amp;VAR:FREQ=DAILY&amp;VAR:RELITEM=RF&amp;VAR:CURRENCY=&amp;VAR:DB_TYPE=&amp;VAR:UNITS=M&amp;window=popup&amp;","width=535&amp;height=425&amp;START_MAXIMIZED=FALSE&amp;Y=120"}</definedName>
    <definedName name="_2266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67__FDSAUDITLINK__" hidden="1">{"fdsup://directions/FAT Viewer?action=UPDATE&amp;creator=factSet&amp;DYN_ARGS=true&amp;DOC_NAME=FAT:RGA_ENTRPR_VAL_EV_SOURCE_WINDOW.FAT&amp;VAR:ID1=LAMR&amp;VAR:SDATE=20080211&amp;VAR:FDATE=20071231&amp;VAR:FREQ=DAILY&amp;VAR:RELITEM=RF&amp;VAR:CURRENCY=&amp;VAR:DB_TYPE=&amp;VAR:UNITS=M&amp;window=popup","&amp;width=535&amp;height=425&amp;START_MAXIMIZED=FALSE&amp;Y=120"}</definedName>
    <definedName name="_2268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69__FDSAUDITLINK__" hidden="1">{"fdsup://directions/FAT Viewer?action=UPDATE&amp;creator=factSet&amp;DYN_ARGS=true&amp;DOC_NAME=FAT:RGA_ENTRPR_VAL_EV_SOURCE_WINDOW.FAT&amp;VAR:ID1=CCO&amp;VAR:SDATE=20080208&amp;VAR:FDATE=20071231&amp;VAR:FREQ=DAILY&amp;VAR:RELITEM=RF&amp;VAR:CURRENCY=&amp;VAR:DB_TYPE=&amp;VAR:UNITS=M&amp;window=popup&amp;","width=535&amp;height=425&amp;START_MAXIMIZED=FALSE&amp;Y=120"}</definedName>
    <definedName name="_227__FDSAUDITLINK__" hidden="1">{"fdsup://directions/FAT Viewer?action=UPDATE&amp;creator=factset&amp;DYN_ARGS=TRUE&amp;DOC_NAME=FAT:FQL_AUDITING_CLIENT_TEMPLATE.FAT&amp;display_string=Audit&amp;VAR:KEY=IHOLQVCLKR&amp;VAR:QUERY=UkdGX0VOVFJQUl9WQUxfREFJTFkoMzg4MjQp&amp;WINDOW=FIRST_POPUP&amp;HEIGHT=450&amp;WIDTH=450&amp;START_MA","XIMIZED=FALSE&amp;VAR:CALENDAR=US&amp;VAR:SYMBOL=B29LCJ&amp;VAR:INDEX=0"}</definedName>
    <definedName name="_2270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271__FDSAUDITLINK__" hidden="1">{"fdsup://directions/FAT Viewer?action=UPDATE&amp;creator=factSet&amp;DYN_ARGS=true&amp;DOC_NAME=FAT:RGA_ENTRPR_VAL_EV_SOURCE_WINDOW.FAT&amp;VAR:ID1=DEC-FR&amp;VAR:SDATE=20080208&amp;VAR:FDATE=20071231&amp;VAR:FREQ=DAILY&amp;VAR:RELITEM=RF&amp;VAR:CURRENCY=&amp;VAR:DB_TYPE=&amp;VAR:UNITS=M&amp;window=pop","up&amp;width=535&amp;height=425&amp;START_MAXIMIZED=FALSE&amp;Y=120"}</definedName>
    <definedName name="_2272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73__FDSAUDITLINK__" hidden="1">{"fdsup://directions/FAT Viewer?action=UPDATE&amp;creator=factSet&amp;DYN_ARGS=true&amp;DOC_NAME=FAT:RGA_ENTRPR_VAL_EV_SOURCE_WINDOW.FAT&amp;VAR:ID1=CBS&amp;VAR:SDATE=20080208&amp;VAR:FDATE=20071231&amp;VAR:FREQ=DAILY&amp;VAR:RELITEM=RF&amp;VAR:CURRENCY=&amp;VAR:DB_TYPE=&amp;VAR:UNITS=M&amp;window=popup&amp;","width=535&amp;height=425&amp;START_MAXIMIZED=FALSE&amp;Y=120"}</definedName>
    <definedName name="_2274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75__FDSAUDITLINK__" hidden="1">{"fdsup://directions/FAT Viewer?action=UPDATE&amp;creator=factSet&amp;DYN_ARGS=true&amp;DOC_NAME=FAT:RGA_ENTRPR_VAL_EV_SOURCE_WINDOW.FAT&amp;VAR:ID1=LAMR&amp;VAR:SDATE=20080208&amp;VAR:FDATE=20071231&amp;VAR:FREQ=DAILY&amp;VAR:RELITEM=RF&amp;VAR:CURRENCY=&amp;VAR:DB_TYPE=&amp;VAR:UNITS=M&amp;window=popup","&amp;width=535&amp;height=425&amp;START_MAXIMIZED=FALSE&amp;Y=120"}</definedName>
    <definedName name="_2276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77__FDSAUDITLINK__" hidden="1">{"fdsup://directions/FAT Viewer?action=UPDATE&amp;creator=factSet&amp;DYN_ARGS=true&amp;DOC_NAME=FAT:RGA_ENTRPR_VAL_EV_SOURCE_WINDOW.FAT&amp;VAR:ID1=CCO&amp;VAR:SDATE=20080207&amp;VAR:FDATE=20071231&amp;VAR:FREQ=DAILY&amp;VAR:RELITEM=RF&amp;VAR:CURRENCY=&amp;VAR:DB_TYPE=&amp;VAR:UNITS=M&amp;window=popup&amp;","width=535&amp;height=425&amp;START_MAXIMIZED=FALSE&amp;Y=120"}</definedName>
    <definedName name="_2278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279__FDSAUDITLINK__" hidden="1">{"fdsup://directions/FAT Viewer?action=UPDATE&amp;creator=factSet&amp;DYN_ARGS=true&amp;DOC_NAME=FAT:RGA_ENTRPR_VAL_EV_SOURCE_WINDOW.FAT&amp;VAR:ID1=DEC-FR&amp;VAR:SDATE=20080207&amp;VAR:FDATE=20071231&amp;VAR:FREQ=DAILY&amp;VAR:RELITEM=RF&amp;VAR:CURRENCY=&amp;VAR:DB_TYPE=&amp;VAR:UNITS=M&amp;window=pop","up&amp;width=535&amp;height=425&amp;START_MAXIMIZED=FALSE&amp;Y=120"}</definedName>
    <definedName name="_228__FDSAUDITLINK__" hidden="1">{"fdsup://directions/FAT Viewer?action=UPDATE&amp;creator=factset&amp;DYN_ARGS=TRUE&amp;DOC_NAME=FAT:FQL_AUDITING_CLIENT_TEMPLATE.FAT&amp;display_string=Audit&amp;VAR:KEY=WZONKJQXQH&amp;VAR:QUERY=UkdGX0VOVFJQUl9WQUxfREFJTFkoMzg4Mjcp&amp;WINDOW=FIRST_POPUP&amp;HEIGHT=450&amp;WIDTH=450&amp;START_MA","XIMIZED=FALSE&amp;VAR:CALENDAR=US&amp;VAR:SYMBOL=B29LCJ&amp;VAR:INDEX=0"}</definedName>
    <definedName name="_2280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81__FDSAUDITLINK__" hidden="1">{"fdsup://directions/FAT Viewer?action=UPDATE&amp;creator=factSet&amp;DYN_ARGS=true&amp;DOC_NAME=FAT:RGA_ENTRPR_VAL_EV_SOURCE_WINDOW.FAT&amp;VAR:ID1=CBS&amp;VAR:SDATE=20080207&amp;VAR:FDATE=20071231&amp;VAR:FREQ=DAILY&amp;VAR:RELITEM=RF&amp;VAR:CURRENCY=&amp;VAR:DB_TYPE=&amp;VAR:UNITS=M&amp;window=popup&amp;","width=535&amp;height=425&amp;START_MAXIMIZED=FALSE&amp;Y=120"}</definedName>
    <definedName name="_2282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83__FDSAUDITLINK__" hidden="1">{"fdsup://directions/FAT Viewer?action=UPDATE&amp;creator=factSet&amp;DYN_ARGS=true&amp;DOC_NAME=FAT:RGA_ENTRPR_VAL_EV_SOURCE_WINDOW.FAT&amp;VAR:ID1=LAMR&amp;VAR:SDATE=20080207&amp;VAR:FDATE=20071231&amp;VAR:FREQ=DAILY&amp;VAR:RELITEM=RF&amp;VAR:CURRENCY=&amp;VAR:DB_TYPE=&amp;VAR:UNITS=M&amp;window=popup","&amp;width=535&amp;height=425&amp;START_MAXIMIZED=FALSE&amp;Y=120"}</definedName>
    <definedName name="_2284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85__FDSAUDITLINK__" hidden="1">{"fdsup://directions/FAT Viewer?action=UPDATE&amp;creator=factSet&amp;DYN_ARGS=true&amp;DOC_NAME=FAT:RGA_ENTRPR_VAL_EV_SOURCE_WINDOW.FAT&amp;VAR:ID1=CCO&amp;VAR:SDATE=20080206&amp;VAR:FDATE=20071231&amp;VAR:FREQ=DAILY&amp;VAR:RELITEM=RF&amp;VAR:CURRENCY=&amp;VAR:DB_TYPE=&amp;VAR:UNITS=M&amp;window=popup&amp;","width=535&amp;height=425&amp;START_MAXIMIZED=FALSE&amp;Y=120"}</definedName>
    <definedName name="_2286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287__FDSAUDITLINK__" hidden="1">{"fdsup://directions/FAT Viewer?action=UPDATE&amp;creator=factSet&amp;DYN_ARGS=true&amp;DOC_NAME=FAT:RGA_ENTRPR_VAL_EV_SOURCE_WINDOW.FAT&amp;VAR:ID1=DEC-FR&amp;VAR:SDATE=20080206&amp;VAR:FDATE=20071231&amp;VAR:FREQ=DAILY&amp;VAR:RELITEM=RF&amp;VAR:CURRENCY=&amp;VAR:DB_TYPE=&amp;VAR:UNITS=M&amp;window=pop","up&amp;width=535&amp;height=425&amp;START_MAXIMIZED=FALSE&amp;Y=120"}</definedName>
    <definedName name="_2288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89__FDSAUDITLINK__" hidden="1">{"fdsup://directions/FAT Viewer?action=UPDATE&amp;creator=factSet&amp;DYN_ARGS=true&amp;DOC_NAME=FAT:RGA_ENTRPR_VAL_EV_SOURCE_WINDOW.FAT&amp;VAR:ID1=CBS&amp;VAR:SDATE=20080206&amp;VAR:FDATE=20071231&amp;VAR:FREQ=DAILY&amp;VAR:RELITEM=RF&amp;VAR:CURRENCY=&amp;VAR:DB_TYPE=&amp;VAR:UNITS=M&amp;window=popup&amp;","width=535&amp;height=425&amp;START_MAXIMIZED=FALSE&amp;Y=120"}</definedName>
    <definedName name="_229__FDSAUDITLINK__" hidden="1">{"fdsup://directions/FAT Viewer?action=UPDATE&amp;creator=factset&amp;DYN_ARGS=TRUE&amp;DOC_NAME=FAT:FQL_AUDITING_CLIENT_TEMPLATE.FAT&amp;display_string=Audit&amp;VAR:KEY=YXSPAHSXIJ&amp;VAR:QUERY=UkdGX0VOVFJQUl9WQUxfREFJTFkoMzg4MzIp&amp;WINDOW=FIRST_POPUP&amp;HEIGHT=450&amp;WIDTH=450&amp;START_MA","XIMIZED=FALSE&amp;VAR:CALENDAR=US&amp;VAR:SYMBOL=B29LCJ&amp;VAR:INDEX=0"}</definedName>
    <definedName name="_2290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91__FDSAUDITLINK__" hidden="1">{"fdsup://directions/FAT Viewer?action=UPDATE&amp;creator=factSet&amp;DYN_ARGS=true&amp;DOC_NAME=FAT:RGA_ENTRPR_VAL_EV_SOURCE_WINDOW.FAT&amp;VAR:ID1=LAMR&amp;VAR:SDATE=20080206&amp;VAR:FDATE=20071231&amp;VAR:FREQ=DAILY&amp;VAR:RELITEM=RF&amp;VAR:CURRENCY=&amp;VAR:DB_TYPE=&amp;VAR:UNITS=M&amp;window=popup","&amp;width=535&amp;height=425&amp;START_MAXIMIZED=FALSE&amp;Y=120"}</definedName>
    <definedName name="_2292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93__FDSAUDITLINK__" hidden="1">{"fdsup://directions/FAT Viewer?action=UPDATE&amp;creator=factSet&amp;DYN_ARGS=true&amp;DOC_NAME=FAT:RGA_ENTRPR_VAL_EV_SOURCE_WINDOW.FAT&amp;VAR:ID1=CCO&amp;VAR:SDATE=20080205&amp;VAR:FDATE=20071231&amp;VAR:FREQ=DAILY&amp;VAR:RELITEM=RF&amp;VAR:CURRENCY=&amp;VAR:DB_TYPE=&amp;VAR:UNITS=M&amp;window=popup&amp;","width=535&amp;height=425&amp;START_MAXIMIZED=FALSE&amp;Y=120"}</definedName>
    <definedName name="_2294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295__FDSAUDITLINK__" hidden="1">{"fdsup://directions/FAT Viewer?action=UPDATE&amp;creator=factSet&amp;DYN_ARGS=true&amp;DOC_NAME=FAT:RGA_ENTRPR_VAL_EV_SOURCE_WINDOW.FAT&amp;VAR:ID1=DEC-FR&amp;VAR:SDATE=20080205&amp;VAR:FDATE=20071231&amp;VAR:FREQ=DAILY&amp;VAR:RELITEM=RF&amp;VAR:CURRENCY=&amp;VAR:DB_TYPE=&amp;VAR:UNITS=M&amp;window=pop","up&amp;width=535&amp;height=425&amp;START_MAXIMIZED=FALSE&amp;Y=120"}</definedName>
    <definedName name="_2296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97__FDSAUDITLINK__" hidden="1">{"fdsup://directions/FAT Viewer?action=UPDATE&amp;creator=factSet&amp;DYN_ARGS=true&amp;DOC_NAME=FAT:RGA_ENTRPR_VAL_EV_SOURCE_WINDOW.FAT&amp;VAR:ID1=CBS&amp;VAR:SDATE=20080205&amp;VAR:FDATE=20071231&amp;VAR:FREQ=DAILY&amp;VAR:RELITEM=RF&amp;VAR:CURRENCY=&amp;VAR:DB_TYPE=&amp;VAR:UNITS=M&amp;window=popup&amp;","width=535&amp;height=425&amp;START_MAXIMIZED=FALSE&amp;Y=120"}</definedName>
    <definedName name="_2298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299__FDSAUDITLINK__" hidden="1">{"fdsup://directions/FAT Viewer?action=UPDATE&amp;creator=factSet&amp;DYN_ARGS=true&amp;DOC_NAME=FAT:RGA_ENTRPR_VAL_EV_SOURCE_WINDOW.FAT&amp;VAR:ID1=LAMR&amp;VAR:SDATE=20080205&amp;VAR:FDATE=20071231&amp;VAR:FREQ=DAILY&amp;VAR:RELITEM=RF&amp;VAR:CURRENCY=&amp;VAR:DB_TYPE=&amp;VAR:UNITS=M&amp;window=popup","&amp;width=535&amp;height=425&amp;START_MAXIMIZED=FALSE&amp;Y=120"}</definedName>
    <definedName name="_23__FDSAUDITLINK__" hidden="1">{"fdsup://Directions/FactSet Auditing Viewer?action=AUDIT_VALUE&amp;DB=129&amp;ID1=B3WJHK&amp;VALUEID=18352&amp;SDATE=2011&amp;PERIODTYPE=ANN_STD&amp;SCFT=3&amp;window=popup_no_bar&amp;width=385&amp;height=120&amp;START_MAXIMIZED=FALSE&amp;creator=factset&amp;display_string=Audit"}</definedName>
    <definedName name="_230__FDSAUDITLINK__" hidden="1">{"fdsup://directions/FAT Viewer?action=UPDATE&amp;creator=factset&amp;DYN_ARGS=TRUE&amp;DOC_NAME=FAT:FQL_AUDITING_CLIENT_TEMPLATE.FAT&amp;display_string=Audit&amp;VAR:KEY=YFEXMLGVQB&amp;VAR:QUERY=UkdGX0VOVFJQUl9WQUxfREFJTFkoMzg4MzUp&amp;WINDOW=FIRST_POPUP&amp;HEIGHT=450&amp;WIDTH=450&amp;START_MA","XIMIZED=FALSE&amp;VAR:CALENDAR=US&amp;VAR:SYMBOL=B29LCJ&amp;VAR:INDEX=0"}</definedName>
    <definedName name="_2300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01__FDSAUDITLINK__" hidden="1">{"fdsup://directions/FAT Viewer?action=UPDATE&amp;creator=factSet&amp;DYN_ARGS=true&amp;DOC_NAME=FAT:RGA_ENTRPR_VAL_EV_SOURCE_WINDOW.FAT&amp;VAR:ID1=CCO&amp;VAR:SDATE=20080204&amp;VAR:FDATE=20071231&amp;VAR:FREQ=DAILY&amp;VAR:RELITEM=RF&amp;VAR:CURRENCY=&amp;VAR:DB_TYPE=&amp;VAR:UNITS=M&amp;window=popup&amp;","width=535&amp;height=425&amp;START_MAXIMIZED=FALSE&amp;Y=120"}</definedName>
    <definedName name="_2302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303__FDSAUDITLINK__" hidden="1">{"fdsup://directions/FAT Viewer?action=UPDATE&amp;creator=factSet&amp;DYN_ARGS=true&amp;DOC_NAME=FAT:RGA_ENTRPR_VAL_EV_SOURCE_WINDOW.FAT&amp;VAR:ID1=DEC-FR&amp;VAR:SDATE=20080204&amp;VAR:FDATE=20071231&amp;VAR:FREQ=DAILY&amp;VAR:RELITEM=RF&amp;VAR:CURRENCY=&amp;VAR:DB_TYPE=&amp;VAR:UNITS=M&amp;window=pop","up&amp;width=535&amp;height=425&amp;START_MAXIMIZED=FALSE&amp;Y=120"}</definedName>
    <definedName name="_2304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05__FDSAUDITLINK__" hidden="1">{"fdsup://directions/FAT Viewer?action=UPDATE&amp;creator=factSet&amp;DYN_ARGS=true&amp;DOC_NAME=FAT:RGA_ENTRPR_VAL_EV_SOURCE_WINDOW.FAT&amp;VAR:ID1=CBS&amp;VAR:SDATE=20080204&amp;VAR:FDATE=20071231&amp;VAR:FREQ=DAILY&amp;VAR:RELITEM=RF&amp;VAR:CURRENCY=&amp;VAR:DB_TYPE=&amp;VAR:UNITS=M&amp;window=popup&amp;","width=535&amp;height=425&amp;START_MAXIMIZED=FALSE&amp;Y=120"}</definedName>
    <definedName name="_2306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07__FDSAUDITLINK__" hidden="1">{"fdsup://directions/FAT Viewer?action=UPDATE&amp;creator=factSet&amp;DYN_ARGS=true&amp;DOC_NAME=FAT:RGA_ENTRPR_VAL_EV_SOURCE_WINDOW.FAT&amp;VAR:ID1=LAMR&amp;VAR:SDATE=20080204&amp;VAR:FDATE=20071231&amp;VAR:FREQ=DAILY&amp;VAR:RELITEM=RF&amp;VAR:CURRENCY=&amp;VAR:DB_TYPE=&amp;VAR:UNITS=M&amp;window=popup","&amp;width=535&amp;height=425&amp;START_MAXIMIZED=FALSE&amp;Y=120"}</definedName>
    <definedName name="_2308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09__FDSAUDITLINK__" hidden="1">{"fdsup://directions/FAT Viewer?action=UPDATE&amp;creator=factSet&amp;DYN_ARGS=true&amp;DOC_NAME=FAT:RGA_ENTRPR_VAL_EV_SOURCE_WINDOW.FAT&amp;VAR:ID1=CCO&amp;VAR:SDATE=20080201&amp;VAR:FDATE=20071231&amp;VAR:FREQ=DAILY&amp;VAR:RELITEM=RF&amp;VAR:CURRENCY=&amp;VAR:DB_TYPE=&amp;VAR:UNITS=M&amp;window=popup&amp;","width=535&amp;height=425&amp;START_MAXIMIZED=FALSE&amp;Y=120"}</definedName>
    <definedName name="_231__FDSAUDITLINK__" hidden="1">{"fdsup://directions/FAT Viewer?action=UPDATE&amp;creator=factset&amp;DYN_ARGS=TRUE&amp;DOC_NAME=FAT:FQL_AUDITING_CLIENT_TEMPLATE.FAT&amp;display_string=Audit&amp;VAR:KEY=WRGNKVCXGF&amp;VAR:QUERY=UkdGX0VOVFJQUl9WQUxfREFJTFkoMzg4NDAp&amp;WINDOW=FIRST_POPUP&amp;HEIGHT=450&amp;WIDTH=450&amp;START_MA","XIMIZED=FALSE&amp;VAR:CALENDAR=US&amp;VAR:SYMBOL=B29LCJ&amp;VAR:INDEX=0"}</definedName>
    <definedName name="_2310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311__FDSAUDITLINK__" hidden="1">{"fdsup://directions/FAT Viewer?action=UPDATE&amp;creator=factSet&amp;DYN_ARGS=true&amp;DOC_NAME=FAT:RGA_ENTRPR_VAL_EV_SOURCE_WINDOW.FAT&amp;VAR:ID1=DEC-FR&amp;VAR:SDATE=20080201&amp;VAR:FDATE=20071231&amp;VAR:FREQ=DAILY&amp;VAR:RELITEM=RF&amp;VAR:CURRENCY=&amp;VAR:DB_TYPE=&amp;VAR:UNITS=M&amp;window=pop","up&amp;width=535&amp;height=425&amp;START_MAXIMIZED=FALSE&amp;Y=120"}</definedName>
    <definedName name="_2312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13__FDSAUDITLINK__" hidden="1">{"fdsup://directions/FAT Viewer?action=UPDATE&amp;creator=factSet&amp;DYN_ARGS=true&amp;DOC_NAME=FAT:RGA_ENTRPR_VAL_EV_SOURCE_WINDOW.FAT&amp;VAR:ID1=CBS&amp;VAR:SDATE=20080201&amp;VAR:FDATE=20071231&amp;VAR:FREQ=DAILY&amp;VAR:RELITEM=RF&amp;VAR:CURRENCY=&amp;VAR:DB_TYPE=&amp;VAR:UNITS=M&amp;window=popup&amp;","width=535&amp;height=425&amp;START_MAXIMIZED=FALSE&amp;Y=120"}</definedName>
    <definedName name="_2314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15__FDSAUDITLINK__" hidden="1">{"fdsup://directions/FAT Viewer?action=UPDATE&amp;creator=factSet&amp;DYN_ARGS=true&amp;DOC_NAME=FAT:RGA_ENTRPR_VAL_EV_SOURCE_WINDOW.FAT&amp;VAR:ID1=LAMR&amp;VAR:SDATE=20080201&amp;VAR:FDATE=20071231&amp;VAR:FREQ=DAILY&amp;VAR:RELITEM=RF&amp;VAR:CURRENCY=&amp;VAR:DB_TYPE=&amp;VAR:UNITS=M&amp;window=popup","&amp;width=535&amp;height=425&amp;START_MAXIMIZED=FALSE&amp;Y=120"}</definedName>
    <definedName name="_2316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17__FDSAUDITLINK__" hidden="1">{"fdsup://directions/FAT Viewer?action=UPDATE&amp;creator=factSet&amp;DYN_ARGS=true&amp;DOC_NAME=FAT:RGA_ENTRPR_VAL_EV_SOURCE_WINDOW.FAT&amp;VAR:ID1=CCO&amp;VAR:SDATE=20080131&amp;VAR:FDATE=20071231&amp;VAR:FREQ=DAILY&amp;VAR:RELITEM=RF&amp;VAR:CURRENCY=&amp;VAR:DB_TYPE=&amp;VAR:UNITS=M&amp;window=popup&amp;","width=535&amp;height=425&amp;START_MAXIMIZED=FALSE&amp;Y=120"}</definedName>
    <definedName name="_2318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319__FDSAUDITLINK__" hidden="1">{"fdsup://directions/FAT Viewer?action=UPDATE&amp;creator=factSet&amp;DYN_ARGS=true&amp;DOC_NAME=FAT:RGA_ENTRPR_VAL_EV_SOURCE_WINDOW.FAT&amp;VAR:ID1=DEC-FR&amp;VAR:SDATE=20080131&amp;VAR:FDATE=20071231&amp;VAR:FREQ=DAILY&amp;VAR:RELITEM=RF&amp;VAR:CURRENCY=&amp;VAR:DB_TYPE=&amp;VAR:UNITS=M&amp;window=pop","up&amp;width=535&amp;height=425&amp;START_MAXIMIZED=FALSE&amp;Y=120"}</definedName>
    <definedName name="_232__FDSAUDITLINK__" hidden="1">{"fdsup://directions/FAT Viewer?action=UPDATE&amp;creator=factset&amp;DYN_ARGS=TRUE&amp;DOC_NAME=FAT:FQL_AUDITING_CLIENT_TEMPLATE.FAT&amp;display_string=Audit&amp;VAR:KEY=OHGZCHCBSJ&amp;VAR:QUERY=UkdGX0VOVFJQUl9WQUxfREFJTFkoMzg4NDUp&amp;WINDOW=FIRST_POPUP&amp;HEIGHT=450&amp;WIDTH=450&amp;START_MA","XIMIZED=FALSE&amp;VAR:CALENDAR=US&amp;VAR:SYMBOL=B29LCJ&amp;VAR:INDEX=0"}</definedName>
    <definedName name="_2320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21__FDSAUDITLINK__" hidden="1">{"fdsup://directions/FAT Viewer?action=UPDATE&amp;creator=factSet&amp;DYN_ARGS=true&amp;DOC_NAME=FAT:RGA_ENTRPR_VAL_EV_SOURCE_WINDOW.FAT&amp;VAR:ID1=CBS&amp;VAR:SDATE=20080131&amp;VAR:FDATE=20071231&amp;VAR:FREQ=DAILY&amp;VAR:RELITEM=RF&amp;VAR:CURRENCY=&amp;VAR:DB_TYPE=&amp;VAR:UNITS=M&amp;window=popup&amp;","width=535&amp;height=425&amp;START_MAXIMIZED=FALSE&amp;Y=120"}</definedName>
    <definedName name="_2322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23__FDSAUDITLINK__" hidden="1">{"fdsup://directions/FAT Viewer?action=UPDATE&amp;creator=factSet&amp;DYN_ARGS=true&amp;DOC_NAME=FAT:RGA_ENTRPR_VAL_EV_SOURCE_WINDOW.FAT&amp;VAR:ID1=LAMR&amp;VAR:SDATE=20080131&amp;VAR:FDATE=20071231&amp;VAR:FREQ=DAILY&amp;VAR:RELITEM=RF&amp;VAR:CURRENCY=&amp;VAR:DB_TYPE=&amp;VAR:UNITS=M&amp;window=popup","&amp;width=535&amp;height=425&amp;START_MAXIMIZED=FALSE&amp;Y=120"}</definedName>
    <definedName name="_2324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25__FDSAUDITLINK__" hidden="1">{"fdsup://directions/FAT Viewer?action=UPDATE&amp;creator=factSet&amp;DYN_ARGS=true&amp;DOC_NAME=FAT:RGA_ENTRPR_VAL_EV_SOURCE_WINDOW.FAT&amp;VAR:ID1=CCO&amp;VAR:SDATE=20080130&amp;VAR:FDATE=20071231&amp;VAR:FREQ=DAILY&amp;VAR:RELITEM=RF&amp;VAR:CURRENCY=&amp;VAR:DB_TYPE=&amp;VAR:UNITS=M&amp;window=popup&amp;","width=535&amp;height=425&amp;START_MAXIMIZED=FALSE&amp;Y=120"}</definedName>
    <definedName name="_2326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327__FDSAUDITLINK__" hidden="1">{"fdsup://directions/FAT Viewer?action=UPDATE&amp;creator=factSet&amp;DYN_ARGS=true&amp;DOC_NAME=FAT:RGA_ENTRPR_VAL_EV_SOURCE_WINDOW.FAT&amp;VAR:ID1=DEC-FR&amp;VAR:SDATE=20080130&amp;VAR:FDATE=20071231&amp;VAR:FREQ=DAILY&amp;VAR:RELITEM=RF&amp;VAR:CURRENCY=&amp;VAR:DB_TYPE=&amp;VAR:UNITS=M&amp;window=pop","up&amp;width=535&amp;height=425&amp;START_MAXIMIZED=FALSE&amp;Y=120"}</definedName>
    <definedName name="_2328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29__FDSAUDITLINK__" hidden="1">{"fdsup://directions/FAT Viewer?action=UPDATE&amp;creator=factSet&amp;DYN_ARGS=true&amp;DOC_NAME=FAT:RGA_ENTRPR_VAL_EV_SOURCE_WINDOW.FAT&amp;VAR:ID1=CBS&amp;VAR:SDATE=20080130&amp;VAR:FDATE=20071231&amp;VAR:FREQ=DAILY&amp;VAR:RELITEM=RF&amp;VAR:CURRENCY=&amp;VAR:DB_TYPE=&amp;VAR:UNITS=M&amp;window=popup&amp;","width=535&amp;height=425&amp;START_MAXIMIZED=FALSE&amp;Y=120"}</definedName>
    <definedName name="_233__FDSAUDITLINK__" hidden="1">{"fdsup://directions/FAT Viewer?action=UPDATE&amp;creator=factset&amp;DYN_ARGS=TRUE&amp;DOC_NAME=FAT:FQL_AUDITING_CLIENT_TEMPLATE.FAT&amp;display_string=Audit&amp;VAR:KEY=AHIPUFQZUT&amp;VAR:QUERY=UkdGX0VOVFJQUl9WQUxfREFJTFkoMzg4NDgp&amp;WINDOW=FIRST_POPUP&amp;HEIGHT=450&amp;WIDTH=450&amp;START_MA","XIMIZED=FALSE&amp;VAR:CALENDAR=US&amp;VAR:SYMBOL=B29LCJ&amp;VAR:INDEX=0"}</definedName>
    <definedName name="_2330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31__FDSAUDITLINK__" hidden="1">{"fdsup://directions/FAT Viewer?action=UPDATE&amp;creator=factSet&amp;DYN_ARGS=true&amp;DOC_NAME=FAT:RGA_ENTRPR_VAL_EV_SOURCE_WINDOW.FAT&amp;VAR:ID1=LAMR&amp;VAR:SDATE=20080130&amp;VAR:FDATE=20071231&amp;VAR:FREQ=DAILY&amp;VAR:RELITEM=RF&amp;VAR:CURRENCY=&amp;VAR:DB_TYPE=&amp;VAR:UNITS=M&amp;window=popup","&amp;width=535&amp;height=425&amp;START_MAXIMIZED=FALSE&amp;Y=120"}</definedName>
    <definedName name="_2332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33__FDSAUDITLINK__" hidden="1">{"fdsup://directions/FAT Viewer?action=UPDATE&amp;creator=factSet&amp;DYN_ARGS=true&amp;DOC_NAME=FAT:RGA_ENTRPR_VAL_EV_SOURCE_WINDOW.FAT&amp;VAR:ID1=CCO&amp;VAR:SDATE=20080129&amp;VAR:FDATE=20071231&amp;VAR:FREQ=DAILY&amp;VAR:RELITEM=RF&amp;VAR:CURRENCY=&amp;VAR:DB_TYPE=&amp;VAR:UNITS=M&amp;window=popup&amp;","width=535&amp;height=425&amp;START_MAXIMIZED=FALSE&amp;Y=120"}</definedName>
    <definedName name="_2334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335__FDSAUDITLINK__" hidden="1">{"fdsup://directions/FAT Viewer?action=UPDATE&amp;creator=factSet&amp;DYN_ARGS=true&amp;DOC_NAME=FAT:RGA_ENTRPR_VAL_EV_SOURCE_WINDOW.FAT&amp;VAR:ID1=DEC-FR&amp;VAR:SDATE=20080129&amp;VAR:FDATE=20071231&amp;VAR:FREQ=DAILY&amp;VAR:RELITEM=RF&amp;VAR:CURRENCY=&amp;VAR:DB_TYPE=&amp;VAR:UNITS=M&amp;window=pop","up&amp;width=535&amp;height=425&amp;START_MAXIMIZED=FALSE&amp;Y=120"}</definedName>
    <definedName name="_2336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37__FDSAUDITLINK__" hidden="1">{"fdsup://directions/FAT Viewer?action=UPDATE&amp;creator=factSet&amp;DYN_ARGS=true&amp;DOC_NAME=FAT:RGA_ENTRPR_VAL_EV_SOURCE_WINDOW.FAT&amp;VAR:ID1=CBS&amp;VAR:SDATE=20080129&amp;VAR:FDATE=20071231&amp;VAR:FREQ=DAILY&amp;VAR:RELITEM=RF&amp;VAR:CURRENCY=&amp;VAR:DB_TYPE=&amp;VAR:UNITS=M&amp;window=popup&amp;","width=535&amp;height=425&amp;START_MAXIMIZED=FALSE&amp;Y=120"}</definedName>
    <definedName name="_2338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39__FDSAUDITLINK__" hidden="1">{"fdsup://directions/FAT Viewer?action=UPDATE&amp;creator=factSet&amp;DYN_ARGS=true&amp;DOC_NAME=FAT:RGA_ENTRPR_VAL_EV_SOURCE_WINDOW.FAT&amp;VAR:ID1=LAMR&amp;VAR:SDATE=20080129&amp;VAR:FDATE=20071231&amp;VAR:FREQ=DAILY&amp;VAR:RELITEM=RF&amp;VAR:CURRENCY=&amp;VAR:DB_TYPE=&amp;VAR:UNITS=M&amp;window=popup","&amp;width=535&amp;height=425&amp;START_MAXIMIZED=FALSE&amp;Y=120"}</definedName>
    <definedName name="_234__FDSAUDITLINK__" hidden="1">{"fdsup://directions/FAT Viewer?action=UPDATE&amp;creator=factset&amp;DYN_ARGS=TRUE&amp;DOC_NAME=FAT:FQL_AUDITING_CLIENT_TEMPLATE.FAT&amp;display_string=Audit&amp;VAR:KEY=AJYRMXUZOF&amp;VAR:QUERY=UkdGX0VOVFJQUl9WQUxfREFJTFkoMzg4NTMp&amp;WINDOW=FIRST_POPUP&amp;HEIGHT=450&amp;WIDTH=450&amp;START_MA","XIMIZED=FALSE&amp;VAR:CALENDAR=US&amp;VAR:SYMBOL=B29LCJ&amp;VAR:INDEX=0"}</definedName>
    <definedName name="_2340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41__FDSAUDITLINK__" hidden="1">{"fdsup://directions/FAT Viewer?action=UPDATE&amp;creator=factSet&amp;DYN_ARGS=true&amp;DOC_NAME=FAT:RGA_ENTRPR_VAL_EV_SOURCE_WINDOW.FAT&amp;VAR:ID1=CCO&amp;VAR:SDATE=20080128&amp;VAR:FDATE=20071231&amp;VAR:FREQ=DAILY&amp;VAR:RELITEM=RF&amp;VAR:CURRENCY=&amp;VAR:DB_TYPE=&amp;VAR:UNITS=M&amp;window=popup&amp;","width=535&amp;height=425&amp;START_MAXIMIZED=FALSE&amp;Y=120"}</definedName>
    <definedName name="_2342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343__FDSAUDITLINK__" hidden="1">{"fdsup://directions/FAT Viewer?action=UPDATE&amp;creator=factSet&amp;DYN_ARGS=true&amp;DOC_NAME=FAT:RGA_ENTRPR_VAL_EV_SOURCE_WINDOW.FAT&amp;VAR:ID1=DEC-FR&amp;VAR:SDATE=20080128&amp;VAR:FDATE=20071231&amp;VAR:FREQ=DAILY&amp;VAR:RELITEM=RF&amp;VAR:CURRENCY=&amp;VAR:DB_TYPE=&amp;VAR:UNITS=M&amp;window=pop","up&amp;width=535&amp;height=425&amp;START_MAXIMIZED=FALSE&amp;Y=120"}</definedName>
    <definedName name="_2344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45__FDSAUDITLINK__" hidden="1">{"fdsup://directions/FAT Viewer?action=UPDATE&amp;creator=factSet&amp;DYN_ARGS=true&amp;DOC_NAME=FAT:RGA_ENTRPR_VAL_EV_SOURCE_WINDOW.FAT&amp;VAR:ID1=CBS&amp;VAR:SDATE=20080128&amp;VAR:FDATE=20071231&amp;VAR:FREQ=DAILY&amp;VAR:RELITEM=RF&amp;VAR:CURRENCY=&amp;VAR:DB_TYPE=&amp;VAR:UNITS=M&amp;window=popup&amp;","width=535&amp;height=425&amp;START_MAXIMIZED=FALSE&amp;Y=120"}</definedName>
    <definedName name="_2346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47__FDSAUDITLINK__" hidden="1">{"fdsup://directions/FAT Viewer?action=UPDATE&amp;creator=factSet&amp;DYN_ARGS=true&amp;DOC_NAME=FAT:RGA_ENTRPR_VAL_EV_SOURCE_WINDOW.FAT&amp;VAR:ID1=LAMR&amp;VAR:SDATE=20080128&amp;VAR:FDATE=20071231&amp;VAR:FREQ=DAILY&amp;VAR:RELITEM=RF&amp;VAR:CURRENCY=&amp;VAR:DB_TYPE=&amp;VAR:UNITS=M&amp;window=popup","&amp;width=535&amp;height=425&amp;START_MAXIMIZED=FALSE&amp;Y=120"}</definedName>
    <definedName name="_2348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49__FDSAUDITLINK__" hidden="1">{"fdsup://directions/FAT Viewer?action=UPDATE&amp;creator=factSet&amp;DYN_ARGS=true&amp;DOC_NAME=FAT:RGA_ENTRPR_VAL_EV_SOURCE_WINDOW.FAT&amp;VAR:ID1=CCO&amp;VAR:SDATE=20080125&amp;VAR:FDATE=20071231&amp;VAR:FREQ=DAILY&amp;VAR:RELITEM=RF&amp;VAR:CURRENCY=&amp;VAR:DB_TYPE=&amp;VAR:UNITS=M&amp;window=popup&amp;","width=535&amp;height=425&amp;START_MAXIMIZED=FALSE&amp;Y=120"}</definedName>
    <definedName name="_235__FDSAUDITLINK__" hidden="1">{"fdsup://directions/FAT Viewer?action=UPDATE&amp;creator=factset&amp;DYN_ARGS=TRUE&amp;DOC_NAME=FAT:FQL_AUDITING_CLIENT_TEMPLATE.FAT&amp;display_string=Audit&amp;VAR:KEY=GLATOLGPEZ&amp;VAR:QUERY=UkdGX0VOVFJQUl9WQUxfREFJTFkoMzg4NTYp&amp;WINDOW=FIRST_POPUP&amp;HEIGHT=450&amp;WIDTH=450&amp;START_MA","XIMIZED=FALSE&amp;VAR:CALENDAR=US&amp;VAR:SYMBOL=B29LCJ&amp;VAR:INDEX=0"}</definedName>
    <definedName name="_2350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351__FDSAUDITLINK__" hidden="1">{"fdsup://directions/FAT Viewer?action=UPDATE&amp;creator=factSet&amp;DYN_ARGS=true&amp;DOC_NAME=FAT:RGA_ENTRPR_VAL_EV_SOURCE_WINDOW.FAT&amp;VAR:ID1=DEC-FR&amp;VAR:SDATE=20080125&amp;VAR:FDATE=20071231&amp;VAR:FREQ=DAILY&amp;VAR:RELITEM=RF&amp;VAR:CURRENCY=&amp;VAR:DB_TYPE=&amp;VAR:UNITS=M&amp;window=pop","up&amp;width=535&amp;height=425&amp;START_MAXIMIZED=FALSE&amp;Y=120"}</definedName>
    <definedName name="_2352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53__FDSAUDITLINK__" hidden="1">{"fdsup://directions/FAT Viewer?action=UPDATE&amp;creator=factSet&amp;DYN_ARGS=true&amp;DOC_NAME=FAT:RGA_ENTRPR_VAL_EV_SOURCE_WINDOW.FAT&amp;VAR:ID1=CBS&amp;VAR:SDATE=20080125&amp;VAR:FDATE=20071231&amp;VAR:FREQ=DAILY&amp;VAR:RELITEM=RF&amp;VAR:CURRENCY=&amp;VAR:DB_TYPE=&amp;VAR:UNITS=M&amp;window=popup&amp;","width=535&amp;height=425&amp;START_MAXIMIZED=FALSE&amp;Y=120"}</definedName>
    <definedName name="_2354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55__FDSAUDITLINK__" hidden="1">{"fdsup://directions/FAT Viewer?action=UPDATE&amp;creator=factSet&amp;DYN_ARGS=true&amp;DOC_NAME=FAT:RGA_ENTRPR_VAL_EV_SOURCE_WINDOW.FAT&amp;VAR:ID1=LAMR&amp;VAR:SDATE=20080125&amp;VAR:FDATE=20071231&amp;VAR:FREQ=DAILY&amp;VAR:RELITEM=RF&amp;VAR:CURRENCY=&amp;VAR:DB_TYPE=&amp;VAR:UNITS=M&amp;window=popup","&amp;width=535&amp;height=425&amp;START_MAXIMIZED=FALSE&amp;Y=120"}</definedName>
    <definedName name="_2356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57__FDSAUDITLINK__" hidden="1">{"fdsup://directions/FAT Viewer?action=UPDATE&amp;creator=factSet&amp;DYN_ARGS=true&amp;DOC_NAME=FAT:RGA_ENTRPR_VAL_EV_SOURCE_WINDOW.FAT&amp;VAR:ID1=CCO&amp;VAR:SDATE=20080124&amp;VAR:FDATE=20071231&amp;VAR:FREQ=DAILY&amp;VAR:RELITEM=RF&amp;VAR:CURRENCY=&amp;VAR:DB_TYPE=&amp;VAR:UNITS=M&amp;window=popup&amp;","width=535&amp;height=425&amp;START_MAXIMIZED=FALSE&amp;Y=120"}</definedName>
    <definedName name="_2358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359__FDSAUDITLINK__" hidden="1">{"fdsup://directions/FAT Viewer?action=UPDATE&amp;creator=factSet&amp;DYN_ARGS=true&amp;DOC_NAME=FAT:RGA_ENTRPR_VAL_EV_SOURCE_WINDOW.FAT&amp;VAR:ID1=DEC-FR&amp;VAR:SDATE=20080124&amp;VAR:FDATE=20071231&amp;VAR:FREQ=DAILY&amp;VAR:RELITEM=RF&amp;VAR:CURRENCY=&amp;VAR:DB_TYPE=&amp;VAR:UNITS=M&amp;window=pop","up&amp;width=535&amp;height=425&amp;START_MAXIMIZED=FALSE&amp;Y=120"}</definedName>
    <definedName name="_236__FDSAUDITLINK__" hidden="1">{"fdsup://directions/FAT Viewer?action=UPDATE&amp;creator=factset&amp;DYN_ARGS=TRUE&amp;DOC_NAME=FAT:FQL_AUDITING_CLIENT_TEMPLATE.FAT&amp;display_string=Audit&amp;VAR:KEY=UXQNGDGREL&amp;VAR:QUERY=UkdGX0VOVFJQUl9WQUxfREFJTFkoMzg4NjEp&amp;WINDOW=FIRST_POPUP&amp;HEIGHT=450&amp;WIDTH=450&amp;START_MA","XIMIZED=FALSE&amp;VAR:CALENDAR=US&amp;VAR:SYMBOL=B29LCJ&amp;VAR:INDEX=0"}</definedName>
    <definedName name="_2360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61__FDSAUDITLINK__" hidden="1">{"fdsup://directions/FAT Viewer?action=UPDATE&amp;creator=factSet&amp;DYN_ARGS=true&amp;DOC_NAME=FAT:RGA_ENTRPR_VAL_EV_SOURCE_WINDOW.FAT&amp;VAR:ID1=CBS&amp;VAR:SDATE=20080124&amp;VAR:FDATE=20071231&amp;VAR:FREQ=DAILY&amp;VAR:RELITEM=RF&amp;VAR:CURRENCY=&amp;VAR:DB_TYPE=&amp;VAR:UNITS=M&amp;window=popup&amp;","width=535&amp;height=425&amp;START_MAXIMIZED=FALSE&amp;Y=120"}</definedName>
    <definedName name="_2362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63__FDSAUDITLINK__" hidden="1">{"fdsup://directions/FAT Viewer?action=UPDATE&amp;creator=factSet&amp;DYN_ARGS=true&amp;DOC_NAME=FAT:RGA_ENTRPR_VAL_EV_SOURCE_WINDOW.FAT&amp;VAR:ID1=LAMR&amp;VAR:SDATE=20080124&amp;VAR:FDATE=20071231&amp;VAR:FREQ=DAILY&amp;VAR:RELITEM=RF&amp;VAR:CURRENCY=&amp;VAR:DB_TYPE=&amp;VAR:UNITS=M&amp;window=popup","&amp;width=535&amp;height=425&amp;START_MAXIMIZED=FALSE&amp;Y=120"}</definedName>
    <definedName name="_2364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65__FDSAUDITLINK__" hidden="1">{"fdsup://directions/FAT Viewer?action=UPDATE&amp;creator=factSet&amp;DYN_ARGS=true&amp;DOC_NAME=FAT:RGA_ENTRPR_VAL_EV_SOURCE_WINDOW.FAT&amp;VAR:ID1=CCO&amp;VAR:SDATE=20080123&amp;VAR:FDATE=20071231&amp;VAR:FREQ=DAILY&amp;VAR:RELITEM=RF&amp;VAR:CURRENCY=&amp;VAR:DB_TYPE=&amp;VAR:UNITS=M&amp;window=popup&amp;","width=535&amp;height=425&amp;START_MAXIMIZED=FALSE&amp;Y=120"}</definedName>
    <definedName name="_2366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367__FDSAUDITLINK__" hidden="1">{"fdsup://directions/FAT Viewer?action=UPDATE&amp;creator=factSet&amp;DYN_ARGS=true&amp;DOC_NAME=FAT:RGA_ENTRPR_VAL_EV_SOURCE_WINDOW.FAT&amp;VAR:ID1=DEC-FR&amp;VAR:SDATE=20080123&amp;VAR:FDATE=20071231&amp;VAR:FREQ=DAILY&amp;VAR:RELITEM=RF&amp;VAR:CURRENCY=&amp;VAR:DB_TYPE=&amp;VAR:UNITS=M&amp;window=pop","up&amp;width=535&amp;height=425&amp;START_MAXIMIZED=FALSE&amp;Y=120"}</definedName>
    <definedName name="_2368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69__FDSAUDITLINK__" hidden="1">{"fdsup://directions/FAT Viewer?action=UPDATE&amp;creator=factSet&amp;DYN_ARGS=true&amp;DOC_NAME=FAT:RGA_ENTRPR_VAL_EV_SOURCE_WINDOW.FAT&amp;VAR:ID1=CBS&amp;VAR:SDATE=20080123&amp;VAR:FDATE=20071231&amp;VAR:FREQ=DAILY&amp;VAR:RELITEM=RF&amp;VAR:CURRENCY=&amp;VAR:DB_TYPE=&amp;VAR:UNITS=M&amp;window=popup&amp;","width=535&amp;height=425&amp;START_MAXIMIZED=FALSE&amp;Y=120"}</definedName>
    <definedName name="_237__FDSAUDITLINK__" hidden="1">{"fdsup://directions/FAT Viewer?action=UPDATE&amp;creator=factset&amp;DYN_ARGS=TRUE&amp;DOC_NAME=FAT:FQL_AUDITING_CLIENT_TEMPLATE.FAT&amp;display_string=Audit&amp;VAR:KEY=IXSBIDMNYF&amp;VAR:QUERY=UkdGX0VOVFJQUl9WQUxfREFJTFkoMzg4NjYp&amp;WINDOW=FIRST_POPUP&amp;HEIGHT=450&amp;WIDTH=450&amp;START_MA","XIMIZED=FALSE&amp;VAR:CALENDAR=US&amp;VAR:SYMBOL=B29LCJ&amp;VAR:INDEX=0"}</definedName>
    <definedName name="_2370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71__FDSAUDITLINK__" hidden="1">{"fdsup://directions/FAT Viewer?action=UPDATE&amp;creator=factSet&amp;DYN_ARGS=true&amp;DOC_NAME=FAT:RGA_ENTRPR_VAL_EV_SOURCE_WINDOW.FAT&amp;VAR:ID1=LAMR&amp;VAR:SDATE=20080123&amp;VAR:FDATE=20071231&amp;VAR:FREQ=DAILY&amp;VAR:RELITEM=RF&amp;VAR:CURRENCY=&amp;VAR:DB_TYPE=&amp;VAR:UNITS=M&amp;window=popup","&amp;width=535&amp;height=425&amp;START_MAXIMIZED=FALSE&amp;Y=120"}</definedName>
    <definedName name="_2372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73__FDSAUDITLINK__" hidden="1">{"fdsup://directions/FAT Viewer?action=UPDATE&amp;creator=factSet&amp;DYN_ARGS=true&amp;DOC_NAME=FAT:RGA_ENTRPR_VAL_EV_SOURCE_WINDOW.FAT&amp;VAR:ID1=CCO&amp;VAR:SDATE=20080122&amp;VAR:FDATE=20071231&amp;VAR:FREQ=DAILY&amp;VAR:RELITEM=RF&amp;VAR:CURRENCY=&amp;VAR:DB_TYPE=&amp;VAR:UNITS=M&amp;window=popup&amp;","width=535&amp;height=425&amp;START_MAXIMIZED=FALSE&amp;Y=120"}</definedName>
    <definedName name="_2374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375__FDSAUDITLINK__" hidden="1">{"fdsup://directions/FAT Viewer?action=UPDATE&amp;creator=factSet&amp;DYN_ARGS=true&amp;DOC_NAME=FAT:RGA_ENTRPR_VAL_EV_SOURCE_WINDOW.FAT&amp;VAR:ID1=DEC-FR&amp;VAR:SDATE=20080122&amp;VAR:FDATE=20071231&amp;VAR:FREQ=DAILY&amp;VAR:RELITEM=RF&amp;VAR:CURRENCY=&amp;VAR:DB_TYPE=&amp;VAR:UNITS=M&amp;window=pop","up&amp;width=535&amp;height=425&amp;START_MAXIMIZED=FALSE&amp;Y=120"}</definedName>
    <definedName name="_2376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77__FDSAUDITLINK__" hidden="1">{"fdsup://directions/FAT Viewer?action=UPDATE&amp;creator=factSet&amp;DYN_ARGS=true&amp;DOC_NAME=FAT:RGA_ENTRPR_VAL_EV_SOURCE_WINDOW.FAT&amp;VAR:ID1=CBS&amp;VAR:SDATE=20080122&amp;VAR:FDATE=20071231&amp;VAR:FREQ=DAILY&amp;VAR:RELITEM=RF&amp;VAR:CURRENCY=&amp;VAR:DB_TYPE=&amp;VAR:UNITS=M&amp;window=popup&amp;","width=535&amp;height=425&amp;START_MAXIMIZED=FALSE&amp;Y=120"}</definedName>
    <definedName name="_2378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79__FDSAUDITLINK__" hidden="1">{"fdsup://directions/FAT Viewer?action=UPDATE&amp;creator=factSet&amp;DYN_ARGS=true&amp;DOC_NAME=FAT:RGA_ENTRPR_VAL_EV_SOURCE_WINDOW.FAT&amp;VAR:ID1=LAMR&amp;VAR:SDATE=20080122&amp;VAR:FDATE=20071231&amp;VAR:FREQ=DAILY&amp;VAR:RELITEM=RF&amp;VAR:CURRENCY=&amp;VAR:DB_TYPE=&amp;VAR:UNITS=M&amp;window=popup","&amp;width=535&amp;height=425&amp;START_MAXIMIZED=FALSE&amp;Y=120"}</definedName>
    <definedName name="_238__FDSAUDITLINK__" hidden="1">{"fdsup://directions/FAT Viewer?action=UPDATE&amp;creator=factset&amp;DYN_ARGS=TRUE&amp;DOC_NAME=FAT:FQL_AUDITING_CLIENT_TEMPLATE.FAT&amp;display_string=Audit&amp;VAR:KEY=CPARGXIPCX&amp;VAR:QUERY=UkdGX0VOVFJQUl9WQUxfREFJTFkoMzg4Njkp&amp;WINDOW=FIRST_POPUP&amp;HEIGHT=450&amp;WIDTH=450&amp;START_MA","XIMIZED=FALSE&amp;VAR:CALENDAR=US&amp;VAR:SYMBOL=B29LCJ&amp;VAR:INDEX=0"}</definedName>
    <definedName name="_2380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81__FDSAUDITLINK__" hidden="1">{"fdsup://directions/FAT Viewer?action=UPDATE&amp;creator=factSet&amp;DYN_ARGS=true&amp;DOC_NAME=FAT:RGA_ENTRPR_VAL_EV_SOURCE_WINDOW.FAT&amp;VAR:ID1=CCO&amp;VAR:SDATE=20080118&amp;VAR:FDATE=20071231&amp;VAR:FREQ=DAILY&amp;VAR:RELITEM=RF&amp;VAR:CURRENCY=&amp;VAR:DB_TYPE=&amp;VAR:UNITS=M&amp;window=popup&amp;","width=535&amp;height=425&amp;START_MAXIMIZED=FALSE&amp;Y=120"}</definedName>
    <definedName name="_2382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383__FDSAUDITLINK__" hidden="1">{"fdsup://directions/FAT Viewer?action=UPDATE&amp;creator=factSet&amp;DYN_ARGS=true&amp;DOC_NAME=FAT:RGA_ENTRPR_VAL_EV_SOURCE_WINDOW.FAT&amp;VAR:ID1=DEC-FR&amp;VAR:SDATE=20080118&amp;VAR:FDATE=20071231&amp;VAR:FREQ=DAILY&amp;VAR:RELITEM=RF&amp;VAR:CURRENCY=&amp;VAR:DB_TYPE=&amp;VAR:UNITS=M&amp;window=pop","up&amp;width=535&amp;height=425&amp;START_MAXIMIZED=FALSE&amp;Y=120"}</definedName>
    <definedName name="_2384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85__FDSAUDITLINK__" hidden="1">{"fdsup://directions/FAT Viewer?action=UPDATE&amp;creator=factSet&amp;DYN_ARGS=true&amp;DOC_NAME=FAT:RGA_ENTRPR_VAL_EV_SOURCE_WINDOW.FAT&amp;VAR:ID1=CBS&amp;VAR:SDATE=20080118&amp;VAR:FDATE=20071231&amp;VAR:FREQ=DAILY&amp;VAR:RELITEM=RF&amp;VAR:CURRENCY=&amp;VAR:DB_TYPE=&amp;VAR:UNITS=M&amp;window=popup&amp;","width=535&amp;height=425&amp;START_MAXIMIZED=FALSE&amp;Y=120"}</definedName>
    <definedName name="_2386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87__FDSAUDITLINK__" hidden="1">{"fdsup://directions/FAT Viewer?action=UPDATE&amp;creator=factSet&amp;DYN_ARGS=true&amp;DOC_NAME=FAT:RGA_ENTRPR_VAL_EV_SOURCE_WINDOW.FAT&amp;VAR:ID1=LAMR&amp;VAR:SDATE=20080118&amp;VAR:FDATE=20071231&amp;VAR:FREQ=DAILY&amp;VAR:RELITEM=RF&amp;VAR:CURRENCY=&amp;VAR:DB_TYPE=&amp;VAR:UNITS=M&amp;window=popup","&amp;width=535&amp;height=425&amp;START_MAXIMIZED=FALSE&amp;Y=120"}</definedName>
    <definedName name="_2388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89__FDSAUDITLINK__" hidden="1">{"fdsup://directions/FAT Viewer?action=UPDATE&amp;creator=factSet&amp;DYN_ARGS=true&amp;DOC_NAME=FAT:RGA_ENTRPR_VAL_EV_SOURCE_WINDOW.FAT&amp;VAR:ID1=CCO&amp;VAR:SDATE=20080117&amp;VAR:FDATE=20071231&amp;VAR:FREQ=DAILY&amp;VAR:RELITEM=RF&amp;VAR:CURRENCY=&amp;VAR:DB_TYPE=&amp;VAR:UNITS=M&amp;window=popup&amp;","width=535&amp;height=425&amp;START_MAXIMIZED=FALSE&amp;Y=120"}</definedName>
    <definedName name="_239__FDSAUDITLINK__" hidden="1">{"fdsup://directions/FAT Viewer?action=UPDATE&amp;creator=factset&amp;DYN_ARGS=TRUE&amp;DOC_NAME=FAT:FQL_AUDITING_CLIENT_TEMPLATE.FAT&amp;display_string=Audit&amp;VAR:KEY=MNMNMDEJOP&amp;VAR:QUERY=UkdGX0VOVFJQUl9WQUxfREFJTFkoMzg4NzQp&amp;WINDOW=FIRST_POPUP&amp;HEIGHT=450&amp;WIDTH=450&amp;START_MA","XIMIZED=FALSE&amp;VAR:CALENDAR=US&amp;VAR:SYMBOL=B29LCJ&amp;VAR:INDEX=0"}</definedName>
    <definedName name="_2390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391__FDSAUDITLINK__" hidden="1">{"fdsup://directions/FAT Viewer?action=UPDATE&amp;creator=factSet&amp;DYN_ARGS=true&amp;DOC_NAME=FAT:RGA_ENTRPR_VAL_EV_SOURCE_WINDOW.FAT&amp;VAR:ID1=DEC-FR&amp;VAR:SDATE=20080117&amp;VAR:FDATE=20071231&amp;VAR:FREQ=DAILY&amp;VAR:RELITEM=RF&amp;VAR:CURRENCY=&amp;VAR:DB_TYPE=&amp;VAR:UNITS=M&amp;window=pop","up&amp;width=535&amp;height=425&amp;START_MAXIMIZED=FALSE&amp;Y=120"}</definedName>
    <definedName name="_2392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93__FDSAUDITLINK__" hidden="1">{"fdsup://directions/FAT Viewer?action=UPDATE&amp;creator=factSet&amp;DYN_ARGS=true&amp;DOC_NAME=FAT:RGA_ENTRPR_VAL_EV_SOURCE_WINDOW.FAT&amp;VAR:ID1=CBS&amp;VAR:SDATE=20080117&amp;VAR:FDATE=20071231&amp;VAR:FREQ=DAILY&amp;VAR:RELITEM=RF&amp;VAR:CURRENCY=&amp;VAR:DB_TYPE=&amp;VAR:UNITS=M&amp;window=popup&amp;","width=535&amp;height=425&amp;START_MAXIMIZED=FALSE&amp;Y=120"}</definedName>
    <definedName name="_2394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95__FDSAUDITLINK__" hidden="1">{"fdsup://directions/FAT Viewer?action=UPDATE&amp;creator=factSet&amp;DYN_ARGS=true&amp;DOC_NAME=FAT:RGA_ENTRPR_VAL_EV_SOURCE_WINDOW.FAT&amp;VAR:ID1=LAMR&amp;VAR:SDATE=20080117&amp;VAR:FDATE=20071231&amp;VAR:FREQ=DAILY&amp;VAR:RELITEM=RF&amp;VAR:CURRENCY=&amp;VAR:DB_TYPE=&amp;VAR:UNITS=M&amp;window=popup","&amp;width=535&amp;height=425&amp;START_MAXIMIZED=FALSE&amp;Y=120"}</definedName>
    <definedName name="_2396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397__FDSAUDITLINK__" hidden="1">{"fdsup://directions/FAT Viewer?action=UPDATE&amp;creator=factSet&amp;DYN_ARGS=true&amp;DOC_NAME=FAT:RGA_ENTRPR_VAL_EV_SOURCE_WINDOW.FAT&amp;VAR:ID1=CCO&amp;VAR:SDATE=20080116&amp;VAR:FDATE=20071231&amp;VAR:FREQ=DAILY&amp;VAR:RELITEM=RF&amp;VAR:CURRENCY=&amp;VAR:DB_TYPE=&amp;VAR:UNITS=M&amp;window=popup&amp;","width=535&amp;height=425&amp;START_MAXIMIZED=FALSE&amp;Y=120"}</definedName>
    <definedName name="_2398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399__FDSAUDITLINK__" hidden="1">{"fdsup://directions/FAT Viewer?action=UPDATE&amp;creator=factSet&amp;DYN_ARGS=true&amp;DOC_NAME=FAT:RGA_ENTRPR_VAL_EV_SOURCE_WINDOW.FAT&amp;VAR:ID1=DEC-FR&amp;VAR:SDATE=20080116&amp;VAR:FDATE=20071231&amp;VAR:FREQ=DAILY&amp;VAR:RELITEM=RF&amp;VAR:CURRENCY=&amp;VAR:DB_TYPE=&amp;VAR:UNITS=M&amp;window=pop","up&amp;width=535&amp;height=425&amp;START_MAXIMIZED=FALSE&amp;Y=120"}</definedName>
    <definedName name="_24__123Graph_AREP_CA94" hidden="1">#REF!</definedName>
    <definedName name="_24__FDSAUDITLINK__" hidden="1">{"fdsup://Directions/FactSet Auditing Viewer?action=AUDIT_VALUE&amp;DB=129&amp;ID1=B0LKSK&amp;VALUEID=18352&amp;SDATE=2011&amp;PERIODTYPE=ANN_STD&amp;SCFT=3&amp;window=popup_no_bar&amp;width=385&amp;height=120&amp;START_MAXIMIZED=FALSE&amp;creator=factset&amp;display_string=Audit"}</definedName>
    <definedName name="_240__FDSAUDITLINK__" hidden="1">{"fdsup://directions/FAT Viewer?action=UPDATE&amp;creator=factset&amp;DYN_ARGS=TRUE&amp;DOC_NAME=FAT:FQL_AUDITING_CLIENT_TEMPLATE.FAT&amp;display_string=Audit&amp;VAR:KEY=IZKFKXKTYF&amp;VAR:QUERY=UkdGX0VOVFJQUl9WQUxfREFJTFkoMzg4Nzcp&amp;WINDOW=FIRST_POPUP&amp;HEIGHT=450&amp;WIDTH=450&amp;START_MA","XIMIZED=FALSE&amp;VAR:CALENDAR=US&amp;VAR:SYMBOL=B29LCJ&amp;VAR:INDEX=0"}</definedName>
    <definedName name="_2400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01__FDSAUDITLINK__" hidden="1">{"fdsup://directions/FAT Viewer?action=UPDATE&amp;creator=factSet&amp;DYN_ARGS=true&amp;DOC_NAME=FAT:RGA_ENTRPR_VAL_EV_SOURCE_WINDOW.FAT&amp;VAR:ID1=CBS&amp;VAR:SDATE=20080116&amp;VAR:FDATE=20071231&amp;VAR:FREQ=DAILY&amp;VAR:RELITEM=RF&amp;VAR:CURRENCY=&amp;VAR:DB_TYPE=&amp;VAR:UNITS=M&amp;window=popup&amp;","width=535&amp;height=425&amp;START_MAXIMIZED=FALSE&amp;Y=120"}</definedName>
    <definedName name="_2402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03__FDSAUDITLINK__" hidden="1">{"fdsup://directions/FAT Viewer?action=UPDATE&amp;creator=factSet&amp;DYN_ARGS=true&amp;DOC_NAME=FAT:RGA_ENTRPR_VAL_EV_SOURCE_WINDOW.FAT&amp;VAR:ID1=LAMR&amp;VAR:SDATE=20080116&amp;VAR:FDATE=20071231&amp;VAR:FREQ=DAILY&amp;VAR:RELITEM=RF&amp;VAR:CURRENCY=&amp;VAR:DB_TYPE=&amp;VAR:UNITS=M&amp;window=popup","&amp;width=535&amp;height=425&amp;START_MAXIMIZED=FALSE&amp;Y=120"}</definedName>
    <definedName name="_2404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05__FDSAUDITLINK__" hidden="1">{"fdsup://directions/FAT Viewer?action=UPDATE&amp;creator=factSet&amp;DYN_ARGS=true&amp;DOC_NAME=FAT:RGA_ENTRPR_VAL_EV_SOURCE_WINDOW.FAT&amp;VAR:ID1=CCO&amp;VAR:SDATE=20080115&amp;VAR:FDATE=20071231&amp;VAR:FREQ=DAILY&amp;VAR:RELITEM=RF&amp;VAR:CURRENCY=&amp;VAR:DB_TYPE=&amp;VAR:UNITS=M&amp;window=popup&amp;","width=535&amp;height=425&amp;START_MAXIMIZED=FALSE&amp;Y=120"}</definedName>
    <definedName name="_2406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407__FDSAUDITLINK__" hidden="1">{"fdsup://directions/FAT Viewer?action=UPDATE&amp;creator=factSet&amp;DYN_ARGS=true&amp;DOC_NAME=FAT:RGA_ENTRPR_VAL_EV_SOURCE_WINDOW.FAT&amp;VAR:ID1=DEC-FR&amp;VAR:SDATE=20080115&amp;VAR:FDATE=20071231&amp;VAR:FREQ=DAILY&amp;VAR:RELITEM=RF&amp;VAR:CURRENCY=&amp;VAR:DB_TYPE=&amp;VAR:UNITS=M&amp;window=pop","up&amp;width=535&amp;height=425&amp;START_MAXIMIZED=FALSE&amp;Y=120"}</definedName>
    <definedName name="_2408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09__FDSAUDITLINK__" hidden="1">{"fdsup://directions/FAT Viewer?action=UPDATE&amp;creator=factSet&amp;DYN_ARGS=true&amp;DOC_NAME=FAT:RGA_ENTRPR_VAL_EV_SOURCE_WINDOW.FAT&amp;VAR:ID1=CBS&amp;VAR:SDATE=20080115&amp;VAR:FDATE=20071231&amp;VAR:FREQ=DAILY&amp;VAR:RELITEM=RF&amp;VAR:CURRENCY=&amp;VAR:DB_TYPE=&amp;VAR:UNITS=M&amp;window=popup&amp;","width=535&amp;height=425&amp;START_MAXIMIZED=FALSE&amp;Y=120"}</definedName>
    <definedName name="_241__FDSAUDITLINK__" hidden="1">{"fdsup://directions/FAT Viewer?action=UPDATE&amp;creator=factset&amp;DYN_ARGS=TRUE&amp;DOC_NAME=FAT:FQL_AUDITING_CLIENT_TEMPLATE.FAT&amp;display_string=Audit&amp;VAR:KEY=UHMRSRSVGN&amp;VAR:QUERY=UkdGX0VOVFJQUl9WQUxfREFJTFkoMzg4ODIp&amp;WINDOW=FIRST_POPUP&amp;HEIGHT=450&amp;WIDTH=450&amp;START_MA","XIMIZED=FALSE&amp;VAR:CALENDAR=US&amp;VAR:SYMBOL=B29LCJ&amp;VAR:INDEX=0"}</definedName>
    <definedName name="_2410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11__FDSAUDITLINK__" hidden="1">{"fdsup://directions/FAT Viewer?action=UPDATE&amp;creator=factSet&amp;DYN_ARGS=true&amp;DOC_NAME=FAT:RGA_ENTRPR_VAL_EV_SOURCE_WINDOW.FAT&amp;VAR:ID1=LAMR&amp;VAR:SDATE=20080115&amp;VAR:FDATE=20071231&amp;VAR:FREQ=DAILY&amp;VAR:RELITEM=RF&amp;VAR:CURRENCY=&amp;VAR:DB_TYPE=&amp;VAR:UNITS=M&amp;window=popup","&amp;width=535&amp;height=425&amp;START_MAXIMIZED=FALSE&amp;Y=120"}</definedName>
    <definedName name="_2412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13__FDSAUDITLINK__" hidden="1">{"fdsup://directions/FAT Viewer?action=UPDATE&amp;creator=factSet&amp;DYN_ARGS=true&amp;DOC_NAME=FAT:RGA_ENTRPR_VAL_EV_SOURCE_WINDOW.FAT&amp;VAR:ID1=CCO&amp;VAR:SDATE=20080114&amp;VAR:FDATE=20071231&amp;VAR:FREQ=DAILY&amp;VAR:RELITEM=RF&amp;VAR:CURRENCY=&amp;VAR:DB_TYPE=&amp;VAR:UNITS=M&amp;window=popup&amp;","width=535&amp;height=425&amp;START_MAXIMIZED=FALSE&amp;Y=120"}</definedName>
    <definedName name="_2414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415__FDSAUDITLINK__" hidden="1">{"fdsup://directions/FAT Viewer?action=UPDATE&amp;creator=factSet&amp;DYN_ARGS=true&amp;DOC_NAME=FAT:RGA_ENTRPR_VAL_EV_SOURCE_WINDOW.FAT&amp;VAR:ID1=DEC-FR&amp;VAR:SDATE=20080114&amp;VAR:FDATE=20071231&amp;VAR:FREQ=DAILY&amp;VAR:RELITEM=RF&amp;VAR:CURRENCY=&amp;VAR:DB_TYPE=&amp;VAR:UNITS=M&amp;window=pop","up&amp;width=535&amp;height=425&amp;START_MAXIMIZED=FALSE&amp;Y=120"}</definedName>
    <definedName name="_2416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17__FDSAUDITLINK__" hidden="1">{"fdsup://directions/FAT Viewer?action=UPDATE&amp;creator=factSet&amp;DYN_ARGS=true&amp;DOC_NAME=FAT:RGA_ENTRPR_VAL_EV_SOURCE_WINDOW.FAT&amp;VAR:ID1=CBS&amp;VAR:SDATE=20080114&amp;VAR:FDATE=20071231&amp;VAR:FREQ=DAILY&amp;VAR:RELITEM=RF&amp;VAR:CURRENCY=&amp;VAR:DB_TYPE=&amp;VAR:UNITS=M&amp;window=popup&amp;","width=535&amp;height=425&amp;START_MAXIMIZED=FALSE&amp;Y=120"}</definedName>
    <definedName name="_2418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19__FDSAUDITLINK__" hidden="1">{"fdsup://directions/FAT Viewer?action=UPDATE&amp;creator=factSet&amp;DYN_ARGS=true&amp;DOC_NAME=FAT:RGA_ENTRPR_VAL_EV_SOURCE_WINDOW.FAT&amp;VAR:ID1=LAMR&amp;VAR:SDATE=20080114&amp;VAR:FDATE=20071231&amp;VAR:FREQ=DAILY&amp;VAR:RELITEM=RF&amp;VAR:CURRENCY=&amp;VAR:DB_TYPE=&amp;VAR:UNITS=M&amp;window=popup","&amp;width=535&amp;height=425&amp;START_MAXIMIZED=FALSE&amp;Y=120"}</definedName>
    <definedName name="_242__FDSAUDITLINK__" hidden="1">{"fdsup://directions/FAT Viewer?action=UPDATE&amp;creator=factset&amp;DYN_ARGS=TRUE&amp;DOC_NAME=FAT:FQL_AUDITING_CLIENT_TEMPLATE.FAT&amp;display_string=Audit&amp;VAR:KEY=QXOFSXSPUB&amp;VAR:QUERY=UkdGX0VOVFJQUl9WQUxfREFJTFkoMzg4ODcp&amp;WINDOW=FIRST_POPUP&amp;HEIGHT=450&amp;WIDTH=450&amp;START_MA","XIMIZED=FALSE&amp;VAR:CALENDAR=US&amp;VAR:SYMBOL=B29LCJ&amp;VAR:INDEX=0"}</definedName>
    <definedName name="_2420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21__FDSAUDITLINK__" hidden="1">{"fdsup://directions/FAT Viewer?action=UPDATE&amp;creator=factSet&amp;DYN_ARGS=true&amp;DOC_NAME=FAT:RGA_ENTRPR_VAL_EV_SOURCE_WINDOW.FAT&amp;VAR:ID1=CCO&amp;VAR:SDATE=20080111&amp;VAR:FDATE=20071231&amp;VAR:FREQ=DAILY&amp;VAR:RELITEM=RF&amp;VAR:CURRENCY=&amp;VAR:DB_TYPE=&amp;VAR:UNITS=M&amp;window=popup&amp;","width=535&amp;height=425&amp;START_MAXIMIZED=FALSE&amp;Y=120"}</definedName>
    <definedName name="_2422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423__FDSAUDITLINK__" hidden="1">{"fdsup://directions/FAT Viewer?action=UPDATE&amp;creator=factSet&amp;DYN_ARGS=true&amp;DOC_NAME=FAT:RGA_ENTRPR_VAL_EV_SOURCE_WINDOW.FAT&amp;VAR:ID1=DEC-FR&amp;VAR:SDATE=20080111&amp;VAR:FDATE=20071231&amp;VAR:FREQ=DAILY&amp;VAR:RELITEM=RF&amp;VAR:CURRENCY=&amp;VAR:DB_TYPE=&amp;VAR:UNITS=M&amp;window=pop","up&amp;width=535&amp;height=425&amp;START_MAXIMIZED=FALSE&amp;Y=120"}</definedName>
    <definedName name="_2424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25__FDSAUDITLINK__" hidden="1">{"fdsup://directions/FAT Viewer?action=UPDATE&amp;creator=factSet&amp;DYN_ARGS=true&amp;DOC_NAME=FAT:RGA_ENTRPR_VAL_EV_SOURCE_WINDOW.FAT&amp;VAR:ID1=CBS&amp;VAR:SDATE=20080111&amp;VAR:FDATE=20071231&amp;VAR:FREQ=DAILY&amp;VAR:RELITEM=RF&amp;VAR:CURRENCY=&amp;VAR:DB_TYPE=&amp;VAR:UNITS=M&amp;window=popup&amp;","width=535&amp;height=425&amp;START_MAXIMIZED=FALSE&amp;Y=120"}</definedName>
    <definedName name="_2426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27__FDSAUDITLINK__" hidden="1">{"fdsup://directions/FAT Viewer?action=UPDATE&amp;creator=factSet&amp;DYN_ARGS=true&amp;DOC_NAME=FAT:RGA_ENTRPR_VAL_EV_SOURCE_WINDOW.FAT&amp;VAR:ID1=LAMR&amp;VAR:SDATE=20080111&amp;VAR:FDATE=20071231&amp;VAR:FREQ=DAILY&amp;VAR:RELITEM=RF&amp;VAR:CURRENCY=&amp;VAR:DB_TYPE=&amp;VAR:UNITS=M&amp;window=popup","&amp;width=535&amp;height=425&amp;START_MAXIMIZED=FALSE&amp;Y=120"}</definedName>
    <definedName name="_2428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29__FDSAUDITLINK__" hidden="1">{"fdsup://directions/FAT Viewer?action=UPDATE&amp;creator=factSet&amp;DYN_ARGS=true&amp;DOC_NAME=FAT:RGA_ENTRPR_VAL_EV_SOURCE_WINDOW.FAT&amp;VAR:ID1=CCO&amp;VAR:SDATE=20080110&amp;VAR:FDATE=20071231&amp;VAR:FREQ=DAILY&amp;VAR:RELITEM=RF&amp;VAR:CURRENCY=&amp;VAR:DB_TYPE=&amp;VAR:UNITS=M&amp;window=popup&amp;","width=535&amp;height=425&amp;START_MAXIMIZED=FALSE&amp;Y=120"}</definedName>
    <definedName name="_243__FDSAUDITLINK__" hidden="1">{"fdsup://directions/FAT Viewer?action=UPDATE&amp;creator=factset&amp;DYN_ARGS=TRUE&amp;DOC_NAME=FAT:FQL_AUDITING_CLIENT_TEMPLATE.FAT&amp;display_string=Audit&amp;VAR:KEY=MDWDUFWROF&amp;VAR:QUERY=UkdGX0VOVFJQUl9WQUxfREFJTFkoMzg4OTAp&amp;WINDOW=FIRST_POPUP&amp;HEIGHT=450&amp;WIDTH=450&amp;START_MA","XIMIZED=FALSE&amp;VAR:CALENDAR=US&amp;VAR:SYMBOL=B29LCJ&amp;VAR:INDEX=0"}</definedName>
    <definedName name="_2430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431__FDSAUDITLINK__" hidden="1">{"fdsup://directions/FAT Viewer?action=UPDATE&amp;creator=factSet&amp;DYN_ARGS=true&amp;DOC_NAME=FAT:RGA_ENTRPR_VAL_EV_SOURCE_WINDOW.FAT&amp;VAR:ID1=DEC-FR&amp;VAR:SDATE=20080110&amp;VAR:FDATE=20071231&amp;VAR:FREQ=DAILY&amp;VAR:RELITEM=RF&amp;VAR:CURRENCY=&amp;VAR:DB_TYPE=&amp;VAR:UNITS=M&amp;window=pop","up&amp;width=535&amp;height=425&amp;START_MAXIMIZED=FALSE&amp;Y=120"}</definedName>
    <definedName name="_2432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33__FDSAUDITLINK__" hidden="1">{"fdsup://directions/FAT Viewer?action=UPDATE&amp;creator=factSet&amp;DYN_ARGS=true&amp;DOC_NAME=FAT:RGA_ENTRPR_VAL_EV_SOURCE_WINDOW.FAT&amp;VAR:ID1=CBS&amp;VAR:SDATE=20080110&amp;VAR:FDATE=20071231&amp;VAR:FREQ=DAILY&amp;VAR:RELITEM=RF&amp;VAR:CURRENCY=&amp;VAR:DB_TYPE=&amp;VAR:UNITS=M&amp;window=popup&amp;","width=535&amp;height=425&amp;START_MAXIMIZED=FALSE&amp;Y=120"}</definedName>
    <definedName name="_2434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35__FDSAUDITLINK__" hidden="1">{"fdsup://directions/FAT Viewer?action=UPDATE&amp;creator=factSet&amp;DYN_ARGS=true&amp;DOC_NAME=FAT:RGA_ENTRPR_VAL_EV_SOURCE_WINDOW.FAT&amp;VAR:ID1=LAMR&amp;VAR:SDATE=20080110&amp;VAR:FDATE=20071231&amp;VAR:FREQ=DAILY&amp;VAR:RELITEM=RF&amp;VAR:CURRENCY=&amp;VAR:DB_TYPE=&amp;VAR:UNITS=M&amp;window=popup","&amp;width=535&amp;height=425&amp;START_MAXIMIZED=FALSE&amp;Y=120"}</definedName>
    <definedName name="_2436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37__FDSAUDITLINK__" hidden="1">{"fdsup://directions/FAT Viewer?action=UPDATE&amp;creator=factSet&amp;DYN_ARGS=true&amp;DOC_NAME=FAT:RGA_ENTRPR_VAL_EV_SOURCE_WINDOW.FAT&amp;VAR:ID1=CCO&amp;VAR:SDATE=20080109&amp;VAR:FDATE=20071231&amp;VAR:FREQ=DAILY&amp;VAR:RELITEM=RF&amp;VAR:CURRENCY=&amp;VAR:DB_TYPE=&amp;VAR:UNITS=M&amp;window=popup&amp;","width=535&amp;height=425&amp;START_MAXIMIZED=FALSE&amp;Y=120"}</definedName>
    <definedName name="_2438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439__FDSAUDITLINK__" hidden="1">{"fdsup://directions/FAT Viewer?action=UPDATE&amp;creator=factSet&amp;DYN_ARGS=true&amp;DOC_NAME=FAT:RGA_ENTRPR_VAL_EV_SOURCE_WINDOW.FAT&amp;VAR:ID1=DEC-FR&amp;VAR:SDATE=20080109&amp;VAR:FDATE=20071231&amp;VAR:FREQ=DAILY&amp;VAR:RELITEM=RF&amp;VAR:CURRENCY=&amp;VAR:DB_TYPE=&amp;VAR:UNITS=M&amp;window=pop","up&amp;width=535&amp;height=425&amp;START_MAXIMIZED=FALSE&amp;Y=120"}</definedName>
    <definedName name="_244__FDSAUDITLINK__" hidden="1">{"fdsup://directions/FAT Viewer?action=UPDATE&amp;creator=factset&amp;DYN_ARGS=TRUE&amp;DOC_NAME=FAT:FQL_AUDITING_CLIENT_TEMPLATE.FAT&amp;display_string=Audit&amp;VAR:KEY=ARWVIDKZYZ&amp;VAR:QUERY=UkdGX0VOVFJQUl9WQUxfREFJTFkoMzg4OTUp&amp;WINDOW=FIRST_POPUP&amp;HEIGHT=450&amp;WIDTH=450&amp;START_MA","XIMIZED=FALSE&amp;VAR:CALENDAR=US&amp;VAR:SYMBOL=B29LCJ&amp;VAR:INDEX=0"}</definedName>
    <definedName name="_2440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41__FDSAUDITLINK__" hidden="1">{"fdsup://directions/FAT Viewer?action=UPDATE&amp;creator=factSet&amp;DYN_ARGS=true&amp;DOC_NAME=FAT:RGA_ENTRPR_VAL_EV_SOURCE_WINDOW.FAT&amp;VAR:ID1=CBS&amp;VAR:SDATE=20080109&amp;VAR:FDATE=20071231&amp;VAR:FREQ=DAILY&amp;VAR:RELITEM=RF&amp;VAR:CURRENCY=&amp;VAR:DB_TYPE=&amp;VAR:UNITS=M&amp;window=popup&amp;","width=535&amp;height=425&amp;START_MAXIMIZED=FALSE&amp;Y=120"}</definedName>
    <definedName name="_2442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43__FDSAUDITLINK__" hidden="1">{"fdsup://directions/FAT Viewer?action=UPDATE&amp;creator=factSet&amp;DYN_ARGS=true&amp;DOC_NAME=FAT:RGA_ENTRPR_VAL_EV_SOURCE_WINDOW.FAT&amp;VAR:ID1=LAMR&amp;VAR:SDATE=20080109&amp;VAR:FDATE=20071231&amp;VAR:FREQ=DAILY&amp;VAR:RELITEM=RF&amp;VAR:CURRENCY=&amp;VAR:DB_TYPE=&amp;VAR:UNITS=M&amp;window=popup","&amp;width=535&amp;height=425&amp;START_MAXIMIZED=FALSE&amp;Y=120"}</definedName>
    <definedName name="_2444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45__FDSAUDITLINK__" hidden="1">{"fdsup://directions/FAT Viewer?action=UPDATE&amp;creator=factSet&amp;DYN_ARGS=true&amp;DOC_NAME=FAT:RGA_ENTRPR_VAL_EV_SOURCE_WINDOW.FAT&amp;VAR:ID1=CCO&amp;VAR:SDATE=20080108&amp;VAR:FDATE=20071231&amp;VAR:FREQ=DAILY&amp;VAR:RELITEM=RF&amp;VAR:CURRENCY=&amp;VAR:DB_TYPE=&amp;VAR:UNITS=M&amp;window=popup&amp;","width=535&amp;height=425&amp;START_MAXIMIZED=FALSE&amp;Y=120"}</definedName>
    <definedName name="_2446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447__FDSAUDITLINK__" hidden="1">{"fdsup://directions/FAT Viewer?action=UPDATE&amp;creator=factSet&amp;DYN_ARGS=true&amp;DOC_NAME=FAT:RGA_ENTRPR_VAL_EV_SOURCE_WINDOW.FAT&amp;VAR:ID1=DEC-FR&amp;VAR:SDATE=20080108&amp;VAR:FDATE=20071231&amp;VAR:FREQ=DAILY&amp;VAR:RELITEM=RF&amp;VAR:CURRENCY=&amp;VAR:DB_TYPE=&amp;VAR:UNITS=M&amp;window=pop","up&amp;width=535&amp;height=425&amp;START_MAXIMIZED=FALSE&amp;Y=120"}</definedName>
    <definedName name="_2448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49__FDSAUDITLINK__" hidden="1">{"fdsup://directions/FAT Viewer?action=UPDATE&amp;creator=factSet&amp;DYN_ARGS=true&amp;DOC_NAME=FAT:RGA_ENTRPR_VAL_EV_SOURCE_WINDOW.FAT&amp;VAR:ID1=CBS&amp;VAR:SDATE=20080108&amp;VAR:FDATE=20071231&amp;VAR:FREQ=DAILY&amp;VAR:RELITEM=RF&amp;VAR:CURRENCY=&amp;VAR:DB_TYPE=&amp;VAR:UNITS=M&amp;window=popup&amp;","width=535&amp;height=425&amp;START_MAXIMIZED=FALSE&amp;Y=120"}</definedName>
    <definedName name="_245__FDSAUDITLINK__" hidden="1">{"fdsup://directions/FAT Viewer?action=UPDATE&amp;creator=factset&amp;DYN_ARGS=TRUE&amp;DOC_NAME=FAT:FQL_AUDITING_CLIENT_TEMPLATE.FAT&amp;display_string=Audit&amp;VAR:KEY=GFUVIFQZYN&amp;VAR:QUERY=UkdGX0VOVFJQUl9WQUxfREFJTFkoMzg4OTgp&amp;WINDOW=FIRST_POPUP&amp;HEIGHT=450&amp;WIDTH=450&amp;START_MA","XIMIZED=FALSE&amp;VAR:CALENDAR=US&amp;VAR:SYMBOL=B29LCJ&amp;VAR:INDEX=0"}</definedName>
    <definedName name="_2450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51__FDSAUDITLINK__" hidden="1">{"fdsup://directions/FAT Viewer?action=UPDATE&amp;creator=factSet&amp;DYN_ARGS=true&amp;DOC_NAME=FAT:RGA_ENTRPR_VAL_EV_SOURCE_WINDOW.FAT&amp;VAR:ID1=LAMR&amp;VAR:SDATE=20080108&amp;VAR:FDATE=20071231&amp;VAR:FREQ=DAILY&amp;VAR:RELITEM=RF&amp;VAR:CURRENCY=&amp;VAR:DB_TYPE=&amp;VAR:UNITS=M&amp;window=popup","&amp;width=535&amp;height=425&amp;START_MAXIMIZED=FALSE&amp;Y=120"}</definedName>
    <definedName name="_2452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53__FDSAUDITLINK__" hidden="1">{"fdsup://directions/FAT Viewer?action=UPDATE&amp;creator=factSet&amp;DYN_ARGS=true&amp;DOC_NAME=FAT:RGA_ENTRPR_VAL_EV_SOURCE_WINDOW.FAT&amp;VAR:ID1=CCO&amp;VAR:SDATE=20080107&amp;VAR:FDATE=20071231&amp;VAR:FREQ=DAILY&amp;VAR:RELITEM=RF&amp;VAR:CURRENCY=&amp;VAR:DB_TYPE=&amp;VAR:UNITS=M&amp;window=popup&amp;","width=535&amp;height=425&amp;START_MAXIMIZED=FALSE&amp;Y=120"}</definedName>
    <definedName name="_2454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455__FDSAUDITLINK__" hidden="1">{"fdsup://directions/FAT Viewer?action=UPDATE&amp;creator=factSet&amp;DYN_ARGS=true&amp;DOC_NAME=FAT:RGA_ENTRPR_VAL_EV_SOURCE_WINDOW.FAT&amp;VAR:ID1=DEC-FR&amp;VAR:SDATE=20080107&amp;VAR:FDATE=20071231&amp;VAR:FREQ=DAILY&amp;VAR:RELITEM=RF&amp;VAR:CURRENCY=&amp;VAR:DB_TYPE=&amp;VAR:UNITS=M&amp;window=pop","up&amp;width=535&amp;height=425&amp;START_MAXIMIZED=FALSE&amp;Y=120"}</definedName>
    <definedName name="_2456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57__FDSAUDITLINK__" hidden="1">{"fdsup://directions/FAT Viewer?action=UPDATE&amp;creator=factSet&amp;DYN_ARGS=true&amp;DOC_NAME=FAT:RGA_ENTRPR_VAL_EV_SOURCE_WINDOW.FAT&amp;VAR:ID1=CBS&amp;VAR:SDATE=20080107&amp;VAR:FDATE=20071231&amp;VAR:FREQ=DAILY&amp;VAR:RELITEM=RF&amp;VAR:CURRENCY=&amp;VAR:DB_TYPE=&amp;VAR:UNITS=M&amp;window=popup&amp;","width=535&amp;height=425&amp;START_MAXIMIZED=FALSE&amp;Y=120"}</definedName>
    <definedName name="_2458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59__FDSAUDITLINK__" hidden="1">{"fdsup://directions/FAT Viewer?action=UPDATE&amp;creator=factSet&amp;DYN_ARGS=true&amp;DOC_NAME=FAT:RGA_ENTRPR_VAL_EV_SOURCE_WINDOW.FAT&amp;VAR:ID1=LAMR&amp;VAR:SDATE=20080107&amp;VAR:FDATE=20071231&amp;VAR:FREQ=DAILY&amp;VAR:RELITEM=RF&amp;VAR:CURRENCY=&amp;VAR:DB_TYPE=&amp;VAR:UNITS=M&amp;window=popup","&amp;width=535&amp;height=425&amp;START_MAXIMIZED=FALSE&amp;Y=120"}</definedName>
    <definedName name="_246__FDSAUDITLINK__" hidden="1">{"fdsup://directions/FAT Viewer?action=UPDATE&amp;creator=factset&amp;DYN_ARGS=TRUE&amp;DOC_NAME=FAT:FQL_AUDITING_CLIENT_TEMPLATE.FAT&amp;display_string=Audit&amp;VAR:KEY=IFEPITALKV&amp;VAR:QUERY=UkdGX0VOVFJQUl9WQUxfREFJTFkoMzg5MDMp&amp;WINDOW=FIRST_POPUP&amp;HEIGHT=450&amp;WIDTH=450&amp;START_MA","XIMIZED=FALSE&amp;VAR:CALENDAR=US&amp;VAR:SYMBOL=B29LCJ&amp;VAR:INDEX=0"}</definedName>
    <definedName name="_2460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61__FDSAUDITLINK__" hidden="1">{"fdsup://directions/FAT Viewer?action=UPDATE&amp;creator=factSet&amp;DYN_ARGS=true&amp;DOC_NAME=FAT:RGA_ENTRPR_VAL_EV_SOURCE_WINDOW.FAT&amp;VAR:ID1=CCO&amp;VAR:SDATE=20080104&amp;VAR:FDATE=20071231&amp;VAR:FREQ=DAILY&amp;VAR:RELITEM=RF&amp;VAR:CURRENCY=&amp;VAR:DB_TYPE=&amp;VAR:UNITS=M&amp;window=popup&amp;","width=535&amp;height=425&amp;START_MAXIMIZED=FALSE&amp;Y=120"}</definedName>
    <definedName name="_2462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463__FDSAUDITLINK__" hidden="1">{"fdsup://directions/FAT Viewer?action=UPDATE&amp;creator=factSet&amp;DYN_ARGS=true&amp;DOC_NAME=FAT:RGA_ENTRPR_VAL_EV_SOURCE_WINDOW.FAT&amp;VAR:ID1=DEC-FR&amp;VAR:SDATE=20080104&amp;VAR:FDATE=20071231&amp;VAR:FREQ=DAILY&amp;VAR:RELITEM=RF&amp;VAR:CURRENCY=&amp;VAR:DB_TYPE=&amp;VAR:UNITS=M&amp;window=pop","up&amp;width=535&amp;height=425&amp;START_MAXIMIZED=FALSE&amp;Y=120"}</definedName>
    <definedName name="_2464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65__FDSAUDITLINK__" hidden="1">{"fdsup://directions/FAT Viewer?action=UPDATE&amp;creator=factSet&amp;DYN_ARGS=true&amp;DOC_NAME=FAT:RGA_ENTRPR_VAL_EV_SOURCE_WINDOW.FAT&amp;VAR:ID1=CBS&amp;VAR:SDATE=20080104&amp;VAR:FDATE=20071231&amp;VAR:FREQ=DAILY&amp;VAR:RELITEM=RF&amp;VAR:CURRENCY=&amp;VAR:DB_TYPE=&amp;VAR:UNITS=M&amp;window=popup&amp;","width=535&amp;height=425&amp;START_MAXIMIZED=FALSE&amp;Y=120"}</definedName>
    <definedName name="_2466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67__FDSAUDITLINK__" hidden="1">{"fdsup://directions/FAT Viewer?action=UPDATE&amp;creator=factSet&amp;DYN_ARGS=true&amp;DOC_NAME=FAT:RGA_ENTRPR_VAL_EV_SOURCE_WINDOW.FAT&amp;VAR:ID1=LAMR&amp;VAR:SDATE=20080104&amp;VAR:FDATE=20071231&amp;VAR:FREQ=DAILY&amp;VAR:RELITEM=RF&amp;VAR:CURRENCY=&amp;VAR:DB_TYPE=&amp;VAR:UNITS=M&amp;window=popup","&amp;width=535&amp;height=425&amp;START_MAXIMIZED=FALSE&amp;Y=120"}</definedName>
    <definedName name="_2468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69__FDSAUDITLINK__" hidden="1">{"fdsup://directions/FAT Viewer?action=UPDATE&amp;creator=factSet&amp;DYN_ARGS=true&amp;DOC_NAME=FAT:RGA_ENTRPR_VAL_EV_SOURCE_WINDOW.FAT&amp;VAR:ID1=CCO&amp;VAR:SDATE=20080103&amp;VAR:FDATE=20071231&amp;VAR:FREQ=DAILY&amp;VAR:RELITEM=RF&amp;VAR:CURRENCY=&amp;VAR:DB_TYPE=&amp;VAR:UNITS=M&amp;window=popup&amp;","width=535&amp;height=425&amp;START_MAXIMIZED=FALSE&amp;Y=120"}</definedName>
    <definedName name="_247__FDSAUDITLINK__" hidden="1">{"fdsup://directions/FAT Viewer?action=UPDATE&amp;creator=factset&amp;DYN_ARGS=TRUE&amp;DOC_NAME=FAT:FQL_AUDITING_CLIENT_TEMPLATE.FAT&amp;display_string=Audit&amp;VAR:KEY=ETYTSZSPSJ&amp;VAR:QUERY=UkdGX0VOVFJQUl9WQUxfREFJTFkoMzg5MDgp&amp;WINDOW=FIRST_POPUP&amp;HEIGHT=450&amp;WIDTH=450&amp;START_MA","XIMIZED=FALSE&amp;VAR:CALENDAR=US&amp;VAR:SYMBOL=B29LCJ&amp;VAR:INDEX=0"}</definedName>
    <definedName name="_2470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471__FDSAUDITLINK__" hidden="1">{"fdsup://directions/FAT Viewer?action=UPDATE&amp;creator=factSet&amp;DYN_ARGS=true&amp;DOC_NAME=FAT:RGA_ENTRPR_VAL_EV_SOURCE_WINDOW.FAT&amp;VAR:ID1=DEC-FR&amp;VAR:SDATE=20080103&amp;VAR:FDATE=20071231&amp;VAR:FREQ=DAILY&amp;VAR:RELITEM=RF&amp;VAR:CURRENCY=&amp;VAR:DB_TYPE=&amp;VAR:UNITS=M&amp;window=pop","up&amp;width=535&amp;height=425&amp;START_MAXIMIZED=FALSE&amp;Y=120"}</definedName>
    <definedName name="_2472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73__FDSAUDITLINK__" hidden="1">{"fdsup://directions/FAT Viewer?action=UPDATE&amp;creator=factSet&amp;DYN_ARGS=true&amp;DOC_NAME=FAT:RGA_ENTRPR_VAL_EV_SOURCE_WINDOW.FAT&amp;VAR:ID1=CBS&amp;VAR:SDATE=20080103&amp;VAR:FDATE=20071231&amp;VAR:FREQ=DAILY&amp;VAR:RELITEM=RF&amp;VAR:CURRENCY=&amp;VAR:DB_TYPE=&amp;VAR:UNITS=M&amp;window=popup&amp;","width=535&amp;height=425&amp;START_MAXIMIZED=FALSE&amp;Y=120"}</definedName>
    <definedName name="_2474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75__FDSAUDITLINK__" hidden="1">{"fdsup://directions/FAT Viewer?action=UPDATE&amp;creator=factSet&amp;DYN_ARGS=true&amp;DOC_NAME=FAT:RGA_ENTRPR_VAL_EV_SOURCE_WINDOW.FAT&amp;VAR:ID1=LAMR&amp;VAR:SDATE=20080103&amp;VAR:FDATE=20071231&amp;VAR:FREQ=DAILY&amp;VAR:RELITEM=RF&amp;VAR:CURRENCY=&amp;VAR:DB_TYPE=&amp;VAR:UNITS=M&amp;window=popup","&amp;width=535&amp;height=425&amp;START_MAXIMIZED=FALSE&amp;Y=120"}</definedName>
    <definedName name="_2476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77__FDSAUDITLINK__" hidden="1">{"fdsup://directions/FAT Viewer?action=UPDATE&amp;creator=factSet&amp;DYN_ARGS=true&amp;DOC_NAME=FAT:RGA_ENTRPR_VAL_EV_SOURCE_WINDOW.FAT&amp;VAR:ID1=CCO&amp;VAR:SDATE=20080102&amp;VAR:FDATE=20071231&amp;VAR:FREQ=DAILY&amp;VAR:RELITEM=RF&amp;VAR:CURRENCY=&amp;VAR:DB_TYPE=&amp;VAR:UNITS=M&amp;window=popup&amp;","width=535&amp;height=425&amp;START_MAXIMIZED=FALSE&amp;Y=120"}</definedName>
    <definedName name="_2478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479__FDSAUDITLINK__" hidden="1">{"fdsup://directions/FAT Viewer?action=UPDATE&amp;creator=factSet&amp;DYN_ARGS=true&amp;DOC_NAME=FAT:RGA_ENTRPR_VAL_EV_SOURCE_WINDOW.FAT&amp;VAR:ID1=DEC-FR&amp;VAR:SDATE=20080102&amp;VAR:FDATE=20071231&amp;VAR:FREQ=DAILY&amp;VAR:RELITEM=RF&amp;VAR:CURRENCY=&amp;VAR:DB_TYPE=&amp;VAR:UNITS=M&amp;window=pop","up&amp;width=535&amp;height=425&amp;START_MAXIMIZED=FALSE&amp;Y=120"}</definedName>
    <definedName name="_248__FDSAUDITLINK__" hidden="1">{"fdsup://directions/FAT Viewer?action=UPDATE&amp;creator=factset&amp;DYN_ARGS=TRUE&amp;DOC_NAME=FAT:FQL_AUDITING_CLIENT_TEMPLATE.FAT&amp;display_string=Audit&amp;VAR:KEY=IZMTOPCDMF&amp;VAR:QUERY=UkdGX0VOVFJQUl9WQUxfREFJTFkoMzg5MTEp&amp;WINDOW=FIRST_POPUP&amp;HEIGHT=450&amp;WIDTH=450&amp;START_MA","XIMIZED=FALSE&amp;VAR:CALENDAR=US&amp;VAR:SYMBOL=B29LCJ&amp;VAR:INDEX=0"}</definedName>
    <definedName name="_2480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81__FDSAUDITLINK__" hidden="1">{"fdsup://directions/FAT Viewer?action=UPDATE&amp;creator=factSet&amp;DYN_ARGS=true&amp;DOC_NAME=FAT:RGA_ENTRPR_VAL_EV_SOURCE_WINDOW.FAT&amp;VAR:ID1=CBS&amp;VAR:SDATE=20080102&amp;VAR:FDATE=20071231&amp;VAR:FREQ=DAILY&amp;VAR:RELITEM=RF&amp;VAR:CURRENCY=&amp;VAR:DB_TYPE=&amp;VAR:UNITS=M&amp;window=popup&amp;","width=535&amp;height=425&amp;START_MAXIMIZED=FALSE&amp;Y=120"}</definedName>
    <definedName name="_2482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83__FDSAUDITLINK__" hidden="1">{"fdsup://directions/FAT Viewer?action=UPDATE&amp;creator=factSet&amp;DYN_ARGS=true&amp;DOC_NAME=FAT:RGA_ENTRPR_VAL_EV_SOURCE_WINDOW.FAT&amp;VAR:ID1=LAMR&amp;VAR:SDATE=20080102&amp;VAR:FDATE=20071231&amp;VAR:FREQ=DAILY&amp;VAR:RELITEM=RF&amp;VAR:CURRENCY=&amp;VAR:DB_TYPE=&amp;VAR:UNITS=M&amp;window=popup","&amp;width=535&amp;height=425&amp;START_MAXIMIZED=FALSE&amp;Y=120"}</definedName>
    <definedName name="_2484__FDSAUDITLINK__" hidden="1">{"fdsup://IBCentral/FAT Viewer?action=UPDATE&amp;creator=factset&amp;DOC_NAME=fat:reuters_annual_source_window.fat&amp;display_string=Audit&amp;DYN_ARGS=TRUE&amp;VAR:ID1=18451C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85__FDSAUDITLINK__" hidden="1">{"fdsup://directions/FAT Viewer?action=UPDATE&amp;creator=factSet&amp;DYN_ARGS=true&amp;DOC_NAME=FAT:RGA_ENTRPR_VAL_EV_SOURCE_WINDOW.FAT&amp;VAR:ID1=CCO&amp;VAR:SDATE=20071231&amp;VAR:FDATE=20071231&amp;VAR:FREQ=DAILY&amp;VAR:RELITEM=RF&amp;VAR:CURRENCY=&amp;VAR:DB_TYPE=&amp;VAR:UNITS=M&amp;window=popup&amp;","width=535&amp;height=425&amp;START_MAXIMIZED=FALSE&amp;Y=120"}</definedName>
    <definedName name="_2486__FDSAUDITLINK__" hidden="1">{"fdsup://IBCentral/FAT Viewer?action=UPDATE&amp;creator=factset&amp;DOC_NAME=fat:reuters_annual_source_window.fat&amp;display_string=Audit&amp;DYN_ARGS=TRUE&amp;VAR:ID1=713666&amp;VAR:RCODE=SBDA&amp;VAR:SDATE=20071299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2487__FDSAUDITLINK__" hidden="1">{"fdsup://directions/FAT Viewer?action=UPDATE&amp;creator=factSet&amp;DYN_ARGS=true&amp;DOC_NAME=FAT:RGA_ENTRPR_VAL_EV_SOURCE_WINDOW.FAT&amp;VAR:ID1=DEC-FR&amp;VAR:SDATE=20071231&amp;VAR:FDATE=20071231&amp;VAR:FREQ=DAILY&amp;VAR:RELITEM=RF&amp;VAR:CURRENCY=&amp;VAR:DB_TYPE=&amp;VAR:UNITS=M&amp;window=pop","up&amp;width=535&amp;height=425&amp;START_MAXIMIZED=FALSE&amp;Y=120"}</definedName>
    <definedName name="_2488__FDSAUDITLINK__" hidden="1">{"fdsup://IBCentral/FAT Viewer?action=UPDATE&amp;creator=factset&amp;DOC_NAME=fat:reuters_annual_source_window.fat&amp;display_string=Audit&amp;DYN_ARGS=TRUE&amp;VAR:ID1=12485720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89__FDSAUDITLINK__" hidden="1">{"fdsup://directions/FAT Viewer?action=UPDATE&amp;creator=factSet&amp;DYN_ARGS=true&amp;DOC_NAME=FAT:RGA_ENTRPR_VAL_EV_SOURCE_WINDOW.FAT&amp;VAR:ID1=CBS&amp;VAR:SDATE=20071231&amp;VAR:FDATE=20071231&amp;VAR:FREQ=DAILY&amp;VAR:RELITEM=RF&amp;VAR:CURRENCY=&amp;VAR:DB_TYPE=&amp;VAR:UNITS=M&amp;window=popup&amp;","width=535&amp;height=425&amp;START_MAXIMIZED=FALSE&amp;Y=120"}</definedName>
    <definedName name="_249__FDSAUDITLINK__" hidden="1">{"fdsup://directions/FAT Viewer?action=UPDATE&amp;creator=factset&amp;DYN_ARGS=TRUE&amp;DOC_NAME=FAT:FQL_AUDITING_CLIENT_TEMPLATE.FAT&amp;display_string=Audit&amp;VAR:KEY=IBQRMDOJOP&amp;VAR:QUERY=UkdGX0VOVFJQUl9WQUxfREFJTFkoMzg5MTYp&amp;WINDOW=FIRST_POPUP&amp;HEIGHT=450&amp;WIDTH=450&amp;START_MA","XIMIZED=FALSE&amp;VAR:CALENDAR=US&amp;VAR:SYMBOL=B29LCJ&amp;VAR:INDEX=0"}</definedName>
    <definedName name="_2490__FDSAUDITLINK__" hidden="1">{"fdsup://IBCentral/FAT Viewer?action=UPDATE&amp;creator=factset&amp;DOC_NAME=fat:reuters_annual_source_window.fat&amp;display_string=Audit&amp;DYN_ARGS=TRUE&amp;VAR:ID1=51281510&amp;VAR:RCODE=SBDA&amp;VAR:SDATE=20071299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2491__FDSAUDITLINK__" hidden="1">{"fdsup://directions/FAT Viewer?action=UPDATE&amp;creator=factSet&amp;DYN_ARGS=true&amp;DOC_NAME=FAT:RGA_ENTRPR_VAL_EV_SOURCE_WINDOW.FAT&amp;VAR:ID1=LAMR&amp;VAR:SDATE=20071231&amp;VAR:FDATE=20071231&amp;VAR:FREQ=DAILY&amp;VAR:RELITEM=RF&amp;VAR:CURRENCY=&amp;VAR:DB_TYPE=&amp;VAR:UNITS=M&amp;window=popup","&amp;width=535&amp;height=425&amp;START_MAXIMIZED=FALSE&amp;Y=120"}</definedName>
    <definedName name="_2492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493__FDSAUDITLINK__" hidden="1">{"fdsup://directions/FAT Viewer?action=UPDATE&amp;creator=factSet&amp;DYN_ARGS=true&amp;DOC_NAME=FAT:RGA_ENTRPR_VAL_EV_SOURCE_WINDOW.FAT&amp;VAR:ID1=CCO&amp;VAR:SDATE=20071228&amp;VAR:FDATE=20061229&amp;VAR:FREQ=DAILY&amp;VAR:RELITEM=RF&amp;VAR:CURRENCY=&amp;VAR:DB_TYPE=&amp;VAR:UNITS=M&amp;window=popup&amp;","width=535&amp;height=425&amp;START_MAXIMIZED=FALSE&amp;Y=120"}</definedName>
    <definedName name="_249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495__FDSAUDITLINK__" hidden="1">{"fdsup://directions/FAT Viewer?action=UPDATE&amp;creator=factSet&amp;DYN_ARGS=true&amp;DOC_NAME=FAT:RGA_ENTRPR_VAL_EV_SOURCE_WINDOW.FAT&amp;VAR:ID1=DEC-FR&amp;VAR:SDATE=20071228&amp;VAR:FDATE=20061229&amp;VAR:FREQ=DAILY&amp;VAR:RELITEM=RF&amp;VAR:CURRENCY=&amp;VAR:DB_TYPE=&amp;VAR:UNITS=M&amp;window=pop","up&amp;width=535&amp;height=425&amp;START_MAXIMIZED=FALSE&amp;Y=120"}</definedName>
    <definedName name="_2496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497__FDSAUDITLINK__" hidden="1">{"fdsup://directions/FAT Viewer?action=UPDATE&amp;creator=factSet&amp;DYN_ARGS=true&amp;DOC_NAME=FAT:RGA_ENTRPR_VAL_EV_SOURCE_WINDOW.FAT&amp;VAR:ID1=CBS&amp;VAR:SDATE=20071228&amp;VAR:FDATE=20061229&amp;VAR:FREQ=DAILY&amp;VAR:RELITEM=RF&amp;VAR:CURRENCY=&amp;VAR:DB_TYPE=&amp;VAR:UNITS=M&amp;window=popup&amp;","width=535&amp;height=425&amp;START_MAXIMIZED=FALSE&amp;Y=120"}</definedName>
    <definedName name="_2498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499__FDSAUDITLINK__" hidden="1">{"fdsup://directions/FAT Viewer?action=UPDATE&amp;creator=factSet&amp;DYN_ARGS=true&amp;DOC_NAME=FAT:RGA_ENTRPR_VAL_EV_SOURCE_WINDOW.FAT&amp;VAR:ID1=LAMR&amp;VAR:SDATE=20071228&amp;VAR:FDATE=20061229&amp;VAR:FREQ=DAILY&amp;VAR:RELITEM=RF&amp;VAR:CURRENCY=&amp;VAR:DB_TYPE=&amp;VAR:UNITS=M&amp;window=popup","&amp;width=535&amp;height=425&amp;START_MAXIMIZED=FALSE&amp;Y=120"}</definedName>
    <definedName name="_25__FDSAUDITLINK__" hidden="1">{"fdsup://Directions/FactSet Auditing Viewer?action=AUDIT_VALUE&amp;DB=129&amp;ID1=B4T92J&amp;VALUEID=05303&amp;SDATE=2011&amp;PERIODTYPE=ANN_STD&amp;SCFT=3&amp;window=popup_no_bar&amp;width=385&amp;height=120&amp;START_MAXIMIZED=FALSE&amp;creator=factset&amp;display_string=Audit"}</definedName>
    <definedName name="_250__FDSAUDITLINK__" hidden="1">{"fdsup://directions/FAT Viewer?action=UPDATE&amp;creator=factset&amp;DYN_ARGS=TRUE&amp;DOC_NAME=FAT:FQL_AUDITING_CLIENT_TEMPLATE.FAT&amp;display_string=Audit&amp;VAR:KEY=IRSZWBEFML&amp;VAR:QUERY=UkdGX0VOVFJQUl9WQUxfREFJTFkoMzg5MTkp&amp;WINDOW=FIRST_POPUP&amp;HEIGHT=450&amp;WIDTH=450&amp;START_MA","XIMIZED=FALSE&amp;VAR:CALENDAR=US&amp;VAR:SYMBOL=B29LCJ&amp;VAR:INDEX=0"}</definedName>
    <definedName name="_2500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01__FDSAUDITLINK__" hidden="1">{"fdsup://directions/FAT Viewer?action=UPDATE&amp;creator=factSet&amp;DYN_ARGS=true&amp;DOC_NAME=FAT:RGA_ENTRPR_VAL_EV_SOURCE_WINDOW.FAT&amp;VAR:ID1=CCO&amp;VAR:SDATE=20071227&amp;VAR:FDATE=20061229&amp;VAR:FREQ=DAILY&amp;VAR:RELITEM=RF&amp;VAR:CURRENCY=&amp;VAR:DB_TYPE=&amp;VAR:UNITS=M&amp;window=popup&amp;","width=535&amp;height=425&amp;START_MAXIMIZED=FALSE&amp;Y=120"}</definedName>
    <definedName name="_250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503__FDSAUDITLINK__" hidden="1">{"fdsup://directions/FAT Viewer?action=UPDATE&amp;creator=factSet&amp;DYN_ARGS=true&amp;DOC_NAME=FAT:RGA_ENTRPR_VAL_EV_SOURCE_WINDOW.FAT&amp;VAR:ID1=DEC-FR&amp;VAR:SDATE=20071227&amp;VAR:FDATE=20061229&amp;VAR:FREQ=DAILY&amp;VAR:RELITEM=RF&amp;VAR:CURRENCY=&amp;VAR:DB_TYPE=&amp;VAR:UNITS=M&amp;window=pop","up&amp;width=535&amp;height=425&amp;START_MAXIMIZED=FALSE&amp;Y=120"}</definedName>
    <definedName name="_2504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05__FDSAUDITLINK__" hidden="1">{"fdsup://directions/FAT Viewer?action=UPDATE&amp;creator=factSet&amp;DYN_ARGS=true&amp;DOC_NAME=FAT:RGA_ENTRPR_VAL_EV_SOURCE_WINDOW.FAT&amp;VAR:ID1=CBS&amp;VAR:SDATE=20071227&amp;VAR:FDATE=20061229&amp;VAR:FREQ=DAILY&amp;VAR:RELITEM=RF&amp;VAR:CURRENCY=&amp;VAR:DB_TYPE=&amp;VAR:UNITS=M&amp;window=popup&amp;","width=535&amp;height=425&amp;START_MAXIMIZED=FALSE&amp;Y=120"}</definedName>
    <definedName name="_2506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507__FDSAUDITLINK__" hidden="1">{"fdsup://directions/FAT Viewer?action=UPDATE&amp;creator=factSet&amp;DYN_ARGS=true&amp;DOC_NAME=FAT:RGA_ENTRPR_VAL_EV_SOURCE_WINDOW.FAT&amp;VAR:ID1=LAMR&amp;VAR:SDATE=20071227&amp;VAR:FDATE=20061229&amp;VAR:FREQ=DAILY&amp;VAR:RELITEM=RF&amp;VAR:CURRENCY=&amp;VAR:DB_TYPE=&amp;VAR:UNITS=M&amp;window=popup","&amp;width=535&amp;height=425&amp;START_MAXIMIZED=FALSE&amp;Y=120"}</definedName>
    <definedName name="_2508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09__FDSAUDITLINK__" hidden="1">{"fdsup://directions/FAT Viewer?action=UPDATE&amp;creator=factSet&amp;DYN_ARGS=true&amp;DOC_NAME=FAT:RGA_ENTRPR_VAL_EV_SOURCE_WINDOW.FAT&amp;VAR:ID1=CCO&amp;VAR:SDATE=20071226&amp;VAR:FDATE=20061229&amp;VAR:FREQ=DAILY&amp;VAR:RELITEM=RF&amp;VAR:CURRENCY=&amp;VAR:DB_TYPE=&amp;VAR:UNITS=M&amp;window=popup&amp;","width=535&amp;height=425&amp;START_MAXIMIZED=FALSE&amp;Y=120"}</definedName>
    <definedName name="_251__FDSAUDITLINK__" hidden="1">{"fdsup://directions/FAT Viewer?action=UPDATE&amp;creator=factset&amp;DYN_ARGS=TRUE&amp;DOC_NAME=FAT:FQL_AUDITING_CLIENT_TEMPLATE.FAT&amp;display_string=Audit&amp;VAR:KEY=UHMZABWPOX&amp;VAR:QUERY=UkdGX0VOVFJQUl9WQUxfREFJTFkoMzg5MjQp&amp;WINDOW=FIRST_POPUP&amp;HEIGHT=450&amp;WIDTH=450&amp;START_MA","XIMIZED=FALSE&amp;VAR:CALENDAR=US&amp;VAR:SYMBOL=B29LCJ&amp;VAR:INDEX=0"}</definedName>
    <definedName name="_251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511__FDSAUDITLINK__" hidden="1">{"fdsup://directions/FAT Viewer?action=UPDATE&amp;creator=factSet&amp;DYN_ARGS=true&amp;DOC_NAME=FAT:RGA_ENTRPR_VAL_EV_SOURCE_WINDOW.FAT&amp;VAR:ID1=DEC-FR&amp;VAR:SDATE=20071226&amp;VAR:FDATE=20061229&amp;VAR:FREQ=DAILY&amp;VAR:RELITEM=RF&amp;VAR:CURRENCY=&amp;VAR:DB_TYPE=&amp;VAR:UNITS=M&amp;window=pop","up&amp;width=535&amp;height=425&amp;START_MAXIMIZED=FALSE&amp;Y=120"}</definedName>
    <definedName name="_2512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13__FDSAUDITLINK__" hidden="1">{"fdsup://directions/FAT Viewer?action=UPDATE&amp;creator=factSet&amp;DYN_ARGS=true&amp;DOC_NAME=FAT:RGA_ENTRPR_VAL_EV_SOURCE_WINDOW.FAT&amp;VAR:ID1=CBS&amp;VAR:SDATE=20071226&amp;VAR:FDATE=20061229&amp;VAR:FREQ=DAILY&amp;VAR:RELITEM=RF&amp;VAR:CURRENCY=&amp;VAR:DB_TYPE=&amp;VAR:UNITS=M&amp;window=popup&amp;","width=535&amp;height=425&amp;START_MAXIMIZED=FALSE&amp;Y=120"}</definedName>
    <definedName name="_2514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515__FDSAUDITLINK__" hidden="1">{"fdsup://directions/FAT Viewer?action=UPDATE&amp;creator=factSet&amp;DYN_ARGS=true&amp;DOC_NAME=FAT:RGA_ENTRPR_VAL_EV_SOURCE_WINDOW.FAT&amp;VAR:ID1=LAMR&amp;VAR:SDATE=20071226&amp;VAR:FDATE=20061229&amp;VAR:FREQ=DAILY&amp;VAR:RELITEM=RF&amp;VAR:CURRENCY=&amp;VAR:DB_TYPE=&amp;VAR:UNITS=M&amp;window=popup","&amp;width=535&amp;height=425&amp;START_MAXIMIZED=FALSE&amp;Y=120"}</definedName>
    <definedName name="_2516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17__FDSAUDITLINK__" hidden="1">{"fdsup://directions/FAT Viewer?action=UPDATE&amp;creator=factSet&amp;DYN_ARGS=true&amp;DOC_NAME=FAT:RGA_ENTRPR_VAL_EV_SOURCE_WINDOW.FAT&amp;VAR:ID1=CCO&amp;VAR:SDATE=20071224&amp;VAR:FDATE=20061229&amp;VAR:FREQ=DAILY&amp;VAR:RELITEM=RF&amp;VAR:CURRENCY=&amp;VAR:DB_TYPE=&amp;VAR:UNITS=M&amp;window=popup&amp;","width=535&amp;height=425&amp;START_MAXIMIZED=FALSE&amp;Y=120"}</definedName>
    <definedName name="_251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519__FDSAUDITLINK__" hidden="1">{"fdsup://directions/FAT Viewer?action=UPDATE&amp;creator=factSet&amp;DYN_ARGS=true&amp;DOC_NAME=FAT:RGA_ENTRPR_VAL_EV_SOURCE_WINDOW.FAT&amp;VAR:ID1=DEC-FR&amp;VAR:SDATE=20071224&amp;VAR:FDATE=20061229&amp;VAR:FREQ=DAILY&amp;VAR:RELITEM=RF&amp;VAR:CURRENCY=&amp;VAR:DB_TYPE=&amp;VAR:UNITS=M&amp;window=pop","up&amp;width=535&amp;height=425&amp;START_MAXIMIZED=FALSE&amp;Y=120"}</definedName>
    <definedName name="_252__FDSAUDITLINK__" hidden="1">{"fdsup://directions/FAT Viewer?action=UPDATE&amp;creator=factset&amp;DYN_ARGS=TRUE&amp;DOC_NAME=FAT:FQL_AUDITING_CLIENT_TEMPLATE.FAT&amp;display_string=Audit&amp;VAR:KEY=QHQPGLGRAF&amp;VAR:QUERY=UkdGX0VOVFJQUl9WQUxfREFJTFkoMzg5Mjkp&amp;WINDOW=FIRST_POPUP&amp;HEIGHT=450&amp;WIDTH=450&amp;START_MA","XIMIZED=FALSE&amp;VAR:CALENDAR=US&amp;VAR:SYMBOL=B29LCJ&amp;VAR:INDEX=0"}</definedName>
    <definedName name="_2520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21__FDSAUDITLINK__" hidden="1">{"fdsup://directions/FAT Viewer?action=UPDATE&amp;creator=factSet&amp;DYN_ARGS=true&amp;DOC_NAME=FAT:RGA_ENTRPR_VAL_EV_SOURCE_WINDOW.FAT&amp;VAR:ID1=CBS&amp;VAR:SDATE=20071224&amp;VAR:FDATE=20061229&amp;VAR:FREQ=DAILY&amp;VAR:RELITEM=RF&amp;VAR:CURRENCY=&amp;VAR:DB_TYPE=&amp;VAR:UNITS=M&amp;window=popup&amp;","width=535&amp;height=425&amp;START_MAXIMIZED=FALSE&amp;Y=120"}</definedName>
    <definedName name="_2522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523__FDSAUDITLINK__" hidden="1">{"fdsup://directions/FAT Viewer?action=UPDATE&amp;creator=factSet&amp;DYN_ARGS=true&amp;DOC_NAME=FAT:RGA_ENTRPR_VAL_EV_SOURCE_WINDOW.FAT&amp;VAR:ID1=LAMR&amp;VAR:SDATE=20071224&amp;VAR:FDATE=20061229&amp;VAR:FREQ=DAILY&amp;VAR:RELITEM=RF&amp;VAR:CURRENCY=&amp;VAR:DB_TYPE=&amp;VAR:UNITS=M&amp;window=popup","&amp;width=535&amp;height=425&amp;START_MAXIMIZED=FALSE&amp;Y=120"}</definedName>
    <definedName name="_2524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25__FDSAUDITLINK__" hidden="1">{"fdsup://directions/FAT Viewer?action=UPDATE&amp;creator=factSet&amp;DYN_ARGS=true&amp;DOC_NAME=FAT:RGA_ENTRPR_VAL_EV_SOURCE_WINDOW.FAT&amp;VAR:ID1=CCO&amp;VAR:SDATE=20071221&amp;VAR:FDATE=20061229&amp;VAR:FREQ=DAILY&amp;VAR:RELITEM=RF&amp;VAR:CURRENCY=&amp;VAR:DB_TYPE=&amp;VAR:UNITS=M&amp;window=popup&amp;","width=535&amp;height=425&amp;START_MAXIMIZED=FALSE&amp;Y=120"}</definedName>
    <definedName name="_252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527__FDSAUDITLINK__" hidden="1">{"fdsup://directions/FAT Viewer?action=UPDATE&amp;creator=factSet&amp;DYN_ARGS=true&amp;DOC_NAME=FAT:RGA_ENTRPR_VAL_EV_SOURCE_WINDOW.FAT&amp;VAR:ID1=DEC-FR&amp;VAR:SDATE=20071221&amp;VAR:FDATE=20061229&amp;VAR:FREQ=DAILY&amp;VAR:RELITEM=RF&amp;VAR:CURRENCY=&amp;VAR:DB_TYPE=&amp;VAR:UNITS=M&amp;window=pop","up&amp;width=535&amp;height=425&amp;START_MAXIMIZED=FALSE&amp;Y=120"}</definedName>
    <definedName name="_2528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29__FDSAUDITLINK__" hidden="1">{"fdsup://directions/FAT Viewer?action=UPDATE&amp;creator=factSet&amp;DYN_ARGS=true&amp;DOC_NAME=FAT:RGA_ENTRPR_VAL_EV_SOURCE_WINDOW.FAT&amp;VAR:ID1=CBS&amp;VAR:SDATE=20071221&amp;VAR:FDATE=20061229&amp;VAR:FREQ=DAILY&amp;VAR:RELITEM=RF&amp;VAR:CURRENCY=&amp;VAR:DB_TYPE=&amp;VAR:UNITS=M&amp;window=popup&amp;","width=535&amp;height=425&amp;START_MAXIMIZED=FALSE&amp;Y=120"}</definedName>
    <definedName name="_253__FDSAUDITLINK__" hidden="1">{"fdsup://directions/FAT Viewer?action=UPDATE&amp;creator=factset&amp;DYN_ARGS=TRUE&amp;DOC_NAME=FAT:FQL_AUDITING_CLIENT_TEMPLATE.FAT&amp;display_string=Audit&amp;VAR:KEY=CRYTYLIDIJ&amp;VAR:QUERY=UkdGX0VOVFJQUl9WQUxfREFJTFkoMzg5MzIp&amp;WINDOW=FIRST_POPUP&amp;HEIGHT=450&amp;WIDTH=450&amp;START_MA","XIMIZED=FALSE&amp;VAR:CALENDAR=US&amp;VAR:SYMBOL=B29LCJ&amp;VAR:INDEX=0"}</definedName>
    <definedName name="_2530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531__FDSAUDITLINK__" hidden="1">{"fdsup://directions/FAT Viewer?action=UPDATE&amp;creator=factSet&amp;DYN_ARGS=true&amp;DOC_NAME=FAT:RGA_ENTRPR_VAL_EV_SOURCE_WINDOW.FAT&amp;VAR:ID1=LAMR&amp;VAR:SDATE=20071221&amp;VAR:FDATE=20061229&amp;VAR:FREQ=DAILY&amp;VAR:RELITEM=RF&amp;VAR:CURRENCY=&amp;VAR:DB_TYPE=&amp;VAR:UNITS=M&amp;window=popup","&amp;width=535&amp;height=425&amp;START_MAXIMIZED=FALSE&amp;Y=120"}</definedName>
    <definedName name="_2532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33__FDSAUDITLINK__" hidden="1">{"fdsup://directions/FAT Viewer?action=UPDATE&amp;creator=factSet&amp;DYN_ARGS=true&amp;DOC_NAME=FAT:RGA_ENTRPR_VAL_EV_SOURCE_WINDOW.FAT&amp;VAR:ID1=CCO&amp;VAR:SDATE=20071220&amp;VAR:FDATE=20061229&amp;VAR:FREQ=DAILY&amp;VAR:RELITEM=RF&amp;VAR:CURRENCY=&amp;VAR:DB_TYPE=&amp;VAR:UNITS=M&amp;window=popup&amp;","width=535&amp;height=425&amp;START_MAXIMIZED=FALSE&amp;Y=120"}</definedName>
    <definedName name="_253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535__FDSAUDITLINK__" hidden="1">{"fdsup://directions/FAT Viewer?action=UPDATE&amp;creator=factSet&amp;DYN_ARGS=true&amp;DOC_NAME=FAT:RGA_ENTRPR_VAL_EV_SOURCE_WINDOW.FAT&amp;VAR:ID1=DEC-FR&amp;VAR:SDATE=20071220&amp;VAR:FDATE=20061229&amp;VAR:FREQ=DAILY&amp;VAR:RELITEM=RF&amp;VAR:CURRENCY=&amp;VAR:DB_TYPE=&amp;VAR:UNITS=M&amp;window=pop","up&amp;width=535&amp;height=425&amp;START_MAXIMIZED=FALSE&amp;Y=120"}</definedName>
    <definedName name="_2536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37__FDSAUDITLINK__" hidden="1">{"fdsup://directions/FAT Viewer?action=UPDATE&amp;creator=factSet&amp;DYN_ARGS=true&amp;DOC_NAME=FAT:RGA_ENTRPR_VAL_EV_SOURCE_WINDOW.FAT&amp;VAR:ID1=CBS&amp;VAR:SDATE=20071220&amp;VAR:FDATE=20061229&amp;VAR:FREQ=DAILY&amp;VAR:RELITEM=RF&amp;VAR:CURRENCY=&amp;VAR:DB_TYPE=&amp;VAR:UNITS=M&amp;window=popup&amp;","width=535&amp;height=425&amp;START_MAXIMIZED=FALSE&amp;Y=120"}</definedName>
    <definedName name="_2538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539__FDSAUDITLINK__" hidden="1">{"fdsup://directions/FAT Viewer?action=UPDATE&amp;creator=factSet&amp;DYN_ARGS=true&amp;DOC_NAME=FAT:RGA_ENTRPR_VAL_EV_SOURCE_WINDOW.FAT&amp;VAR:ID1=LAMR&amp;VAR:SDATE=20071220&amp;VAR:FDATE=20061229&amp;VAR:FREQ=DAILY&amp;VAR:RELITEM=RF&amp;VAR:CURRENCY=&amp;VAR:DB_TYPE=&amp;VAR:UNITS=M&amp;window=popup","&amp;width=535&amp;height=425&amp;START_MAXIMIZED=FALSE&amp;Y=120"}</definedName>
    <definedName name="_254__FDSAUDITLINK__" hidden="1">{"fdsup://directions/FAT Viewer?action=UPDATE&amp;creator=factset&amp;DYN_ARGS=TRUE&amp;DOC_NAME=FAT:FQL_AUDITING_CLIENT_TEMPLATE.FAT&amp;display_string=Audit&amp;VAR:KEY=IBSDWZALWZ&amp;VAR:QUERY=UkdGX0VOVFJQUl9WQUxfREFJTFkoMzg5Mzcp&amp;WINDOW=FIRST_POPUP&amp;HEIGHT=450&amp;WIDTH=450&amp;START_MA","XIMIZED=FALSE&amp;VAR:CALENDAR=US&amp;VAR:SYMBOL=B29LCJ&amp;VAR:INDEX=0"}</definedName>
    <definedName name="_2540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41__FDSAUDITLINK__" hidden="1">{"fdsup://directions/FAT Viewer?action=UPDATE&amp;creator=factSet&amp;DYN_ARGS=true&amp;DOC_NAME=FAT:RGA_ENTRPR_VAL_EV_SOURCE_WINDOW.FAT&amp;VAR:ID1=CCO&amp;VAR:SDATE=20071219&amp;VAR:FDATE=20061229&amp;VAR:FREQ=DAILY&amp;VAR:RELITEM=RF&amp;VAR:CURRENCY=&amp;VAR:DB_TYPE=&amp;VAR:UNITS=M&amp;window=popup&amp;","width=535&amp;height=425&amp;START_MAXIMIZED=FALSE&amp;Y=120"}</definedName>
    <definedName name="_254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543__FDSAUDITLINK__" hidden="1">{"fdsup://directions/FAT Viewer?action=UPDATE&amp;creator=factSet&amp;DYN_ARGS=true&amp;DOC_NAME=FAT:RGA_ENTRPR_VAL_EV_SOURCE_WINDOW.FAT&amp;VAR:ID1=DEC-FR&amp;VAR:SDATE=20071219&amp;VAR:FDATE=20061229&amp;VAR:FREQ=DAILY&amp;VAR:RELITEM=RF&amp;VAR:CURRENCY=&amp;VAR:DB_TYPE=&amp;VAR:UNITS=M&amp;window=pop","up&amp;width=535&amp;height=425&amp;START_MAXIMIZED=FALSE&amp;Y=120"}</definedName>
    <definedName name="_2544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45__FDSAUDITLINK__" hidden="1">{"fdsup://directions/FAT Viewer?action=UPDATE&amp;creator=factSet&amp;DYN_ARGS=true&amp;DOC_NAME=FAT:RGA_ENTRPR_VAL_EV_SOURCE_WINDOW.FAT&amp;VAR:ID1=CBS&amp;VAR:SDATE=20071219&amp;VAR:FDATE=20061229&amp;VAR:FREQ=DAILY&amp;VAR:RELITEM=RF&amp;VAR:CURRENCY=&amp;VAR:DB_TYPE=&amp;VAR:UNITS=M&amp;window=popup&amp;","width=535&amp;height=425&amp;START_MAXIMIZED=FALSE&amp;Y=120"}</definedName>
    <definedName name="_2546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547__FDSAUDITLINK__" hidden="1">{"fdsup://directions/FAT Viewer?action=UPDATE&amp;creator=factSet&amp;DYN_ARGS=true&amp;DOC_NAME=FAT:RGA_ENTRPR_VAL_EV_SOURCE_WINDOW.FAT&amp;VAR:ID1=LAMR&amp;VAR:SDATE=20071219&amp;VAR:FDATE=20061229&amp;VAR:FREQ=DAILY&amp;VAR:RELITEM=RF&amp;VAR:CURRENCY=&amp;VAR:DB_TYPE=&amp;VAR:UNITS=M&amp;window=popup","&amp;width=535&amp;height=425&amp;START_MAXIMIZED=FALSE&amp;Y=120"}</definedName>
    <definedName name="_2548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49__FDSAUDITLINK__" hidden="1">{"fdsup://directions/FAT Viewer?action=UPDATE&amp;creator=factSet&amp;DYN_ARGS=true&amp;DOC_NAME=FAT:RGA_ENTRPR_VAL_EV_SOURCE_WINDOW.FAT&amp;VAR:ID1=CCO&amp;VAR:SDATE=20071218&amp;VAR:FDATE=20061229&amp;VAR:FREQ=DAILY&amp;VAR:RELITEM=RF&amp;VAR:CURRENCY=&amp;VAR:DB_TYPE=&amp;VAR:UNITS=M&amp;window=popup&amp;","width=535&amp;height=425&amp;START_MAXIMIZED=FALSE&amp;Y=120"}</definedName>
    <definedName name="_255__FDSAUDITLINK__" hidden="1">{"fdsup://directions/FAT Viewer?action=UPDATE&amp;creator=factset&amp;DYN_ARGS=TRUE&amp;DOC_NAME=FAT:FQL_AUDITING_CLIENT_TEMPLATE.FAT&amp;display_string=Audit&amp;VAR:KEY=SRENAJEDWX&amp;VAR:QUERY=UkdGX0VOVFJQUl9WQUxfREFJTFkoMzg5NDAp&amp;WINDOW=FIRST_POPUP&amp;HEIGHT=450&amp;WIDTH=450&amp;START_MA","XIMIZED=FALSE&amp;VAR:CALENDAR=US&amp;VAR:SYMBOL=B29LCJ&amp;VAR:INDEX=0"}</definedName>
    <definedName name="_255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551__FDSAUDITLINK__" hidden="1">{"fdsup://directions/FAT Viewer?action=UPDATE&amp;creator=factSet&amp;DYN_ARGS=true&amp;DOC_NAME=FAT:RGA_ENTRPR_VAL_EV_SOURCE_WINDOW.FAT&amp;VAR:ID1=DEC-FR&amp;VAR:SDATE=20071218&amp;VAR:FDATE=20061229&amp;VAR:FREQ=DAILY&amp;VAR:RELITEM=RF&amp;VAR:CURRENCY=&amp;VAR:DB_TYPE=&amp;VAR:UNITS=M&amp;window=pop","up&amp;width=535&amp;height=425&amp;START_MAXIMIZED=FALSE&amp;Y=120"}</definedName>
    <definedName name="_2552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53__FDSAUDITLINK__" hidden="1">{"fdsup://directions/FAT Viewer?action=UPDATE&amp;creator=factSet&amp;DYN_ARGS=true&amp;DOC_NAME=FAT:RGA_ENTRPR_VAL_EV_SOURCE_WINDOW.FAT&amp;VAR:ID1=CBS&amp;VAR:SDATE=20071218&amp;VAR:FDATE=20061229&amp;VAR:FREQ=DAILY&amp;VAR:RELITEM=RF&amp;VAR:CURRENCY=&amp;VAR:DB_TYPE=&amp;VAR:UNITS=M&amp;window=popup&amp;","width=535&amp;height=425&amp;START_MAXIMIZED=FALSE&amp;Y=120"}</definedName>
    <definedName name="_2554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555__FDSAUDITLINK__" hidden="1">{"fdsup://directions/FAT Viewer?action=UPDATE&amp;creator=factSet&amp;DYN_ARGS=true&amp;DOC_NAME=FAT:RGA_ENTRPR_VAL_EV_SOURCE_WINDOW.FAT&amp;VAR:ID1=LAMR&amp;VAR:SDATE=20071218&amp;VAR:FDATE=20061229&amp;VAR:FREQ=DAILY&amp;VAR:RELITEM=RF&amp;VAR:CURRENCY=&amp;VAR:DB_TYPE=&amp;VAR:UNITS=M&amp;window=popup","&amp;width=535&amp;height=425&amp;START_MAXIMIZED=FALSE&amp;Y=120"}</definedName>
    <definedName name="_2556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57__FDSAUDITLINK__" hidden="1">{"fdsup://directions/FAT Viewer?action=UPDATE&amp;creator=factSet&amp;DYN_ARGS=true&amp;DOC_NAME=FAT:RGA_ENTRPR_VAL_EV_SOURCE_WINDOW.FAT&amp;VAR:ID1=CCO&amp;VAR:SDATE=20071217&amp;VAR:FDATE=20061229&amp;VAR:FREQ=DAILY&amp;VAR:RELITEM=RF&amp;VAR:CURRENCY=&amp;VAR:DB_TYPE=&amp;VAR:UNITS=M&amp;window=popup&amp;","width=535&amp;height=425&amp;START_MAXIMIZED=FALSE&amp;Y=120"}</definedName>
    <definedName name="_255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559__FDSAUDITLINK__" hidden="1">{"fdsup://directions/FAT Viewer?action=UPDATE&amp;creator=factSet&amp;DYN_ARGS=true&amp;DOC_NAME=FAT:RGA_ENTRPR_VAL_EV_SOURCE_WINDOW.FAT&amp;VAR:ID1=DEC-FR&amp;VAR:SDATE=20071217&amp;VAR:FDATE=20061229&amp;VAR:FREQ=DAILY&amp;VAR:RELITEM=RF&amp;VAR:CURRENCY=&amp;VAR:DB_TYPE=&amp;VAR:UNITS=M&amp;window=pop","up&amp;width=535&amp;height=425&amp;START_MAXIMIZED=FALSE&amp;Y=120"}</definedName>
    <definedName name="_256__FDSAUDITLINK__" hidden="1">{"fdsup://directions/FAT Viewer?action=UPDATE&amp;creator=factset&amp;DYN_ARGS=TRUE&amp;DOC_NAME=FAT:FQL_AUDITING_CLIENT_TEMPLATE.FAT&amp;display_string=Audit&amp;VAR:KEY=YJAPWROTML&amp;VAR:QUERY=UkdGX0VOVFJQUl9WQUxfREFJTFkoMzg5NDUp&amp;WINDOW=FIRST_POPUP&amp;HEIGHT=450&amp;WIDTH=450&amp;START_MA","XIMIZED=FALSE&amp;VAR:CALENDAR=US&amp;VAR:SYMBOL=B29LCJ&amp;VAR:INDEX=0"}</definedName>
    <definedName name="_2560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61__FDSAUDITLINK__" hidden="1">{"fdsup://directions/FAT Viewer?action=UPDATE&amp;creator=factSet&amp;DYN_ARGS=true&amp;DOC_NAME=FAT:RGA_ENTRPR_VAL_EV_SOURCE_WINDOW.FAT&amp;VAR:ID1=CBS&amp;VAR:SDATE=20071217&amp;VAR:FDATE=20061229&amp;VAR:FREQ=DAILY&amp;VAR:RELITEM=RF&amp;VAR:CURRENCY=&amp;VAR:DB_TYPE=&amp;VAR:UNITS=M&amp;window=popup&amp;","width=535&amp;height=425&amp;START_MAXIMIZED=FALSE&amp;Y=120"}</definedName>
    <definedName name="_2562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563__FDSAUDITLINK__" hidden="1">{"fdsup://directions/FAT Viewer?action=UPDATE&amp;creator=factSet&amp;DYN_ARGS=true&amp;DOC_NAME=FAT:RGA_ENTRPR_VAL_EV_SOURCE_WINDOW.FAT&amp;VAR:ID1=LAMR&amp;VAR:SDATE=20071217&amp;VAR:FDATE=20061229&amp;VAR:FREQ=DAILY&amp;VAR:RELITEM=RF&amp;VAR:CURRENCY=&amp;VAR:DB_TYPE=&amp;VAR:UNITS=M&amp;window=popup","&amp;width=535&amp;height=425&amp;START_MAXIMIZED=FALSE&amp;Y=120"}</definedName>
    <definedName name="_2564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65__FDSAUDITLINK__" hidden="1">{"fdsup://directions/FAT Viewer?action=UPDATE&amp;creator=factSet&amp;DYN_ARGS=true&amp;DOC_NAME=FAT:RGA_ENTRPR_VAL_EV_SOURCE_WINDOW.FAT&amp;VAR:ID1=CCO&amp;VAR:SDATE=20071214&amp;VAR:FDATE=20061229&amp;VAR:FREQ=DAILY&amp;VAR:RELITEM=RF&amp;VAR:CURRENCY=&amp;VAR:DB_TYPE=&amp;VAR:UNITS=M&amp;window=popup&amp;","width=535&amp;height=425&amp;START_MAXIMIZED=FALSE&amp;Y=120"}</definedName>
    <definedName name="_256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567__FDSAUDITLINK__" hidden="1">{"fdsup://directions/FAT Viewer?action=UPDATE&amp;creator=factSet&amp;DYN_ARGS=true&amp;DOC_NAME=FAT:RGA_ENTRPR_VAL_EV_SOURCE_WINDOW.FAT&amp;VAR:ID1=DEC-FR&amp;VAR:SDATE=20071214&amp;VAR:FDATE=20061229&amp;VAR:FREQ=DAILY&amp;VAR:RELITEM=RF&amp;VAR:CURRENCY=&amp;VAR:DB_TYPE=&amp;VAR:UNITS=M&amp;window=pop","up&amp;width=535&amp;height=425&amp;START_MAXIMIZED=FALSE&amp;Y=120"}</definedName>
    <definedName name="_2568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69__FDSAUDITLINK__" hidden="1">{"fdsup://directions/FAT Viewer?action=UPDATE&amp;creator=factSet&amp;DYN_ARGS=true&amp;DOC_NAME=FAT:RGA_ENTRPR_VAL_EV_SOURCE_WINDOW.FAT&amp;VAR:ID1=CBS&amp;VAR:SDATE=20071214&amp;VAR:FDATE=20061229&amp;VAR:FREQ=DAILY&amp;VAR:RELITEM=RF&amp;VAR:CURRENCY=&amp;VAR:DB_TYPE=&amp;VAR:UNITS=M&amp;window=popup&amp;","width=535&amp;height=425&amp;START_MAXIMIZED=FALSE&amp;Y=120"}</definedName>
    <definedName name="_257__FDSAUDITLINK__" hidden="1">{"fdsup://directions/FAT Viewer?action=UPDATE&amp;creator=factset&amp;DYN_ARGS=TRUE&amp;DOC_NAME=FAT:FQL_AUDITING_CLIENT_TEMPLATE.FAT&amp;display_string=Audit&amp;VAR:KEY=MVSBKRSTMV&amp;VAR:QUERY=UkdGX0VOVFJQUl9WQUxfREFJTFkoMzg5NTAp&amp;WINDOW=FIRST_POPUP&amp;HEIGHT=450&amp;WIDTH=450&amp;START_MA","XIMIZED=FALSE&amp;VAR:CALENDAR=US&amp;VAR:SYMBOL=B29LCJ&amp;VAR:INDEX=0"}</definedName>
    <definedName name="_2570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571__FDSAUDITLINK__" hidden="1">{"fdsup://directions/FAT Viewer?action=UPDATE&amp;creator=factSet&amp;DYN_ARGS=true&amp;DOC_NAME=FAT:RGA_ENTRPR_VAL_EV_SOURCE_WINDOW.FAT&amp;VAR:ID1=LAMR&amp;VAR:SDATE=20071214&amp;VAR:FDATE=20061229&amp;VAR:FREQ=DAILY&amp;VAR:RELITEM=RF&amp;VAR:CURRENCY=&amp;VAR:DB_TYPE=&amp;VAR:UNITS=M&amp;window=popup","&amp;width=535&amp;height=425&amp;START_MAXIMIZED=FALSE&amp;Y=120"}</definedName>
    <definedName name="_2572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73__FDSAUDITLINK__" hidden="1">{"fdsup://directions/FAT Viewer?action=UPDATE&amp;creator=factSet&amp;DYN_ARGS=true&amp;DOC_NAME=FAT:RGA_ENTRPR_VAL_EV_SOURCE_WINDOW.FAT&amp;VAR:ID1=CCO&amp;VAR:SDATE=20071213&amp;VAR:FDATE=20061229&amp;VAR:FREQ=DAILY&amp;VAR:RELITEM=RF&amp;VAR:CURRENCY=&amp;VAR:DB_TYPE=&amp;VAR:UNITS=M&amp;window=popup&amp;","width=535&amp;height=425&amp;START_MAXIMIZED=FALSE&amp;Y=120"}</definedName>
    <definedName name="_257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575__FDSAUDITLINK__" hidden="1">{"fdsup://directions/FAT Viewer?action=UPDATE&amp;creator=factSet&amp;DYN_ARGS=true&amp;DOC_NAME=FAT:RGA_ENTRPR_VAL_EV_SOURCE_WINDOW.FAT&amp;VAR:ID1=DEC-FR&amp;VAR:SDATE=20071213&amp;VAR:FDATE=20061229&amp;VAR:FREQ=DAILY&amp;VAR:RELITEM=RF&amp;VAR:CURRENCY=&amp;VAR:DB_TYPE=&amp;VAR:UNITS=M&amp;window=pop","up&amp;width=535&amp;height=425&amp;START_MAXIMIZED=FALSE&amp;Y=120"}</definedName>
    <definedName name="_2576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77__FDSAUDITLINK__" hidden="1">{"fdsup://directions/FAT Viewer?action=UPDATE&amp;creator=factSet&amp;DYN_ARGS=true&amp;DOC_NAME=FAT:RGA_ENTRPR_VAL_EV_SOURCE_WINDOW.FAT&amp;VAR:ID1=CBS&amp;VAR:SDATE=20071213&amp;VAR:FDATE=20061229&amp;VAR:FREQ=DAILY&amp;VAR:RELITEM=RF&amp;VAR:CURRENCY=&amp;VAR:DB_TYPE=&amp;VAR:UNITS=M&amp;window=popup&amp;","width=535&amp;height=425&amp;START_MAXIMIZED=FALSE&amp;Y=120"}</definedName>
    <definedName name="_2578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579__FDSAUDITLINK__" hidden="1">{"fdsup://directions/FAT Viewer?action=UPDATE&amp;creator=factSet&amp;DYN_ARGS=true&amp;DOC_NAME=FAT:RGA_ENTRPR_VAL_EV_SOURCE_WINDOW.FAT&amp;VAR:ID1=LAMR&amp;VAR:SDATE=20071213&amp;VAR:FDATE=20061229&amp;VAR:FREQ=DAILY&amp;VAR:RELITEM=RF&amp;VAR:CURRENCY=&amp;VAR:DB_TYPE=&amp;VAR:UNITS=M&amp;window=popup","&amp;width=535&amp;height=425&amp;START_MAXIMIZED=FALSE&amp;Y=120"}</definedName>
    <definedName name="_258__FDSAUDITLINK__" hidden="1">{"fdsup://directions/FAT Viewer?action=UPDATE&amp;creator=factset&amp;DYN_ARGS=TRUE&amp;DOC_NAME=FAT:FQL_AUDITING_CLIENT_TEMPLATE.FAT&amp;display_string=Audit&amp;VAR:KEY=WBUFIFQBCX&amp;VAR:QUERY=UkdGX0VOVFJQUl9WQUxfREFJTFkoMzg5NTMp&amp;WINDOW=FIRST_POPUP&amp;HEIGHT=450&amp;WIDTH=450&amp;START_MA","XIMIZED=FALSE&amp;VAR:CALENDAR=US&amp;VAR:SYMBOL=B29LCJ&amp;VAR:INDEX=0"}</definedName>
    <definedName name="_2580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81__FDSAUDITLINK__" hidden="1">{"fdsup://directions/FAT Viewer?action=UPDATE&amp;creator=factSet&amp;DYN_ARGS=true&amp;DOC_NAME=FAT:RGA_ENTRPR_VAL_EV_SOURCE_WINDOW.FAT&amp;VAR:ID1=CCO&amp;VAR:SDATE=20071212&amp;VAR:FDATE=20061229&amp;VAR:FREQ=DAILY&amp;VAR:RELITEM=RF&amp;VAR:CURRENCY=&amp;VAR:DB_TYPE=&amp;VAR:UNITS=M&amp;window=popup&amp;","width=535&amp;height=425&amp;START_MAXIMIZED=FALSE&amp;Y=120"}</definedName>
    <definedName name="_258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583__FDSAUDITLINK__" hidden="1">{"fdsup://directions/FAT Viewer?action=UPDATE&amp;creator=factSet&amp;DYN_ARGS=true&amp;DOC_NAME=FAT:RGA_ENTRPR_VAL_EV_SOURCE_WINDOW.FAT&amp;VAR:ID1=DEC-FR&amp;VAR:SDATE=20071212&amp;VAR:FDATE=20061229&amp;VAR:FREQ=DAILY&amp;VAR:RELITEM=RF&amp;VAR:CURRENCY=&amp;VAR:DB_TYPE=&amp;VAR:UNITS=M&amp;window=pop","up&amp;width=535&amp;height=425&amp;START_MAXIMIZED=FALSE&amp;Y=120"}</definedName>
    <definedName name="_2584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85__FDSAUDITLINK__" hidden="1">{"fdsup://directions/FAT Viewer?action=UPDATE&amp;creator=factSet&amp;DYN_ARGS=true&amp;DOC_NAME=FAT:RGA_ENTRPR_VAL_EV_SOURCE_WINDOW.FAT&amp;VAR:ID1=CBS&amp;VAR:SDATE=20071212&amp;VAR:FDATE=20061229&amp;VAR:FREQ=DAILY&amp;VAR:RELITEM=RF&amp;VAR:CURRENCY=&amp;VAR:DB_TYPE=&amp;VAR:UNITS=M&amp;window=popup&amp;","width=535&amp;height=425&amp;START_MAXIMIZED=FALSE&amp;Y=120"}</definedName>
    <definedName name="_2586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587__FDSAUDITLINK__" hidden="1">{"fdsup://directions/FAT Viewer?action=UPDATE&amp;creator=factSet&amp;DYN_ARGS=true&amp;DOC_NAME=FAT:RGA_ENTRPR_VAL_EV_SOURCE_WINDOW.FAT&amp;VAR:ID1=LAMR&amp;VAR:SDATE=20071212&amp;VAR:FDATE=20061229&amp;VAR:FREQ=DAILY&amp;VAR:RELITEM=RF&amp;VAR:CURRENCY=&amp;VAR:DB_TYPE=&amp;VAR:UNITS=M&amp;window=popup","&amp;width=535&amp;height=425&amp;START_MAXIMIZED=FALSE&amp;Y=120"}</definedName>
    <definedName name="_2588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89__FDSAUDITLINK__" hidden="1">{"fdsup://directions/FAT Viewer?action=UPDATE&amp;creator=factSet&amp;DYN_ARGS=true&amp;DOC_NAME=FAT:RGA_ENTRPR_VAL_EV_SOURCE_WINDOW.FAT&amp;VAR:ID1=CCO&amp;VAR:SDATE=20071211&amp;VAR:FDATE=20061229&amp;VAR:FREQ=DAILY&amp;VAR:RELITEM=RF&amp;VAR:CURRENCY=&amp;VAR:DB_TYPE=&amp;VAR:UNITS=M&amp;window=popup&amp;","width=535&amp;height=425&amp;START_MAXIMIZED=FALSE&amp;Y=120"}</definedName>
    <definedName name="_259__FDSAUDITLINK__" hidden="1">{"fdsup://directions/FAT Viewer?action=UPDATE&amp;creator=factset&amp;DYN_ARGS=TRUE&amp;DOC_NAME=FAT:FQL_AUDITING_CLIENT_TEMPLATE.FAT&amp;display_string=Audit&amp;VAR:KEY=MTUJIBEPAR&amp;VAR:QUERY=UkdGX0VOVFJQUl9WQUxfREFJTFkoMzg5NTgp&amp;WINDOW=FIRST_POPUP&amp;HEIGHT=450&amp;WIDTH=450&amp;START_MA","XIMIZED=FALSE&amp;VAR:CALENDAR=US&amp;VAR:SYMBOL=B29LCJ&amp;VAR:INDEX=0"}</definedName>
    <definedName name="_259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591__FDSAUDITLINK__" hidden="1">{"fdsup://directions/FAT Viewer?action=UPDATE&amp;creator=factSet&amp;DYN_ARGS=true&amp;DOC_NAME=FAT:RGA_ENTRPR_VAL_EV_SOURCE_WINDOW.FAT&amp;VAR:ID1=DEC-FR&amp;VAR:SDATE=20071211&amp;VAR:FDATE=20061229&amp;VAR:FREQ=DAILY&amp;VAR:RELITEM=RF&amp;VAR:CURRENCY=&amp;VAR:DB_TYPE=&amp;VAR:UNITS=M&amp;window=pop","up&amp;width=535&amp;height=425&amp;START_MAXIMIZED=FALSE&amp;Y=120"}</definedName>
    <definedName name="_2592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93__FDSAUDITLINK__" hidden="1">{"fdsup://directions/FAT Viewer?action=UPDATE&amp;creator=factSet&amp;DYN_ARGS=true&amp;DOC_NAME=FAT:RGA_ENTRPR_VAL_EV_SOURCE_WINDOW.FAT&amp;VAR:ID1=CBS&amp;VAR:SDATE=20071211&amp;VAR:FDATE=20061229&amp;VAR:FREQ=DAILY&amp;VAR:RELITEM=RF&amp;VAR:CURRENCY=&amp;VAR:DB_TYPE=&amp;VAR:UNITS=M&amp;window=popup&amp;","width=535&amp;height=425&amp;START_MAXIMIZED=FALSE&amp;Y=120"}</definedName>
    <definedName name="_2594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595__FDSAUDITLINK__" hidden="1">{"fdsup://directions/FAT Viewer?action=UPDATE&amp;creator=factSet&amp;DYN_ARGS=true&amp;DOC_NAME=FAT:RGA_ENTRPR_VAL_EV_SOURCE_WINDOW.FAT&amp;VAR:ID1=LAMR&amp;VAR:SDATE=20071211&amp;VAR:FDATE=20061229&amp;VAR:FREQ=DAILY&amp;VAR:RELITEM=RF&amp;VAR:CURRENCY=&amp;VAR:DB_TYPE=&amp;VAR:UNITS=M&amp;window=popup","&amp;width=535&amp;height=425&amp;START_MAXIMIZED=FALSE&amp;Y=120"}</definedName>
    <definedName name="_2596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597__FDSAUDITLINK__" hidden="1">{"fdsup://directions/FAT Viewer?action=UPDATE&amp;creator=factSet&amp;DYN_ARGS=true&amp;DOC_NAME=FAT:RGA_ENTRPR_VAL_EV_SOURCE_WINDOW.FAT&amp;VAR:ID1=CCO&amp;VAR:SDATE=20071210&amp;VAR:FDATE=20061229&amp;VAR:FREQ=DAILY&amp;VAR:RELITEM=RF&amp;VAR:CURRENCY=&amp;VAR:DB_TYPE=&amp;VAR:UNITS=M&amp;window=popup&amp;","width=535&amp;height=425&amp;START_MAXIMIZED=FALSE&amp;Y=120"}</definedName>
    <definedName name="_259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599__FDSAUDITLINK__" hidden="1">{"fdsup://directions/FAT Viewer?action=UPDATE&amp;creator=factSet&amp;DYN_ARGS=true&amp;DOC_NAME=FAT:RGA_ENTRPR_VAL_EV_SOURCE_WINDOW.FAT&amp;VAR:ID1=DEC-FR&amp;VAR:SDATE=20071210&amp;VAR:FDATE=20061229&amp;VAR:FREQ=DAILY&amp;VAR:RELITEM=RF&amp;VAR:CURRENCY=&amp;VAR:DB_TYPE=&amp;VAR:UNITS=M&amp;window=pop","up&amp;width=535&amp;height=425&amp;START_MAXIMIZED=FALSE&amp;Y=120"}</definedName>
    <definedName name="_26__FDSAUDITLINK__" hidden="1">{"fdsup://Directions/FactSet Auditing Viewer?action=AUDIT_VALUE&amp;DB=129&amp;ID1=438042&amp;VALUEID=02250&amp;SDATE=201201&amp;PERIODTYPE=SEMI_STD&amp;SCFT=3&amp;window=popup_no_bar&amp;width=385&amp;height=120&amp;START_MAXIMIZED=FALSE&amp;creator=factset&amp;display_string=Audit"}</definedName>
    <definedName name="_260__FDSAUDITLINK__" hidden="1">{"fdsup://directions/FAT Viewer?action=UPDATE&amp;creator=factset&amp;DYN_ARGS=TRUE&amp;DOC_NAME=FAT:FQL_AUDITING_CLIENT_TEMPLATE.FAT&amp;display_string=Audit&amp;VAR:KEY=MFWHCVCFST&amp;VAR:QUERY=UkdGX0VOVFJQUl9WQUxfREFJTFkoMzg5NjEp&amp;WINDOW=FIRST_POPUP&amp;HEIGHT=450&amp;WIDTH=450&amp;START_MA","XIMIZED=FALSE&amp;VAR:CALENDAR=US&amp;VAR:SYMBOL=B29LCJ&amp;VAR:INDEX=0"}</definedName>
    <definedName name="_2600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01__FDSAUDITLINK__" hidden="1">{"fdsup://directions/FAT Viewer?action=UPDATE&amp;creator=factSet&amp;DYN_ARGS=true&amp;DOC_NAME=FAT:RGA_ENTRPR_VAL_EV_SOURCE_WINDOW.FAT&amp;VAR:ID1=CBS&amp;VAR:SDATE=20071210&amp;VAR:FDATE=20061229&amp;VAR:FREQ=DAILY&amp;VAR:RELITEM=RF&amp;VAR:CURRENCY=&amp;VAR:DB_TYPE=&amp;VAR:UNITS=M&amp;window=popup&amp;","width=535&amp;height=425&amp;START_MAXIMIZED=FALSE&amp;Y=120"}</definedName>
    <definedName name="_2602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603__FDSAUDITLINK__" hidden="1">{"fdsup://directions/FAT Viewer?action=UPDATE&amp;creator=factSet&amp;DYN_ARGS=true&amp;DOC_NAME=FAT:RGA_ENTRPR_VAL_EV_SOURCE_WINDOW.FAT&amp;VAR:ID1=LAMR&amp;VAR:SDATE=20071210&amp;VAR:FDATE=20061229&amp;VAR:FREQ=DAILY&amp;VAR:RELITEM=RF&amp;VAR:CURRENCY=&amp;VAR:DB_TYPE=&amp;VAR:UNITS=M&amp;window=popup","&amp;width=535&amp;height=425&amp;START_MAXIMIZED=FALSE&amp;Y=120"}</definedName>
    <definedName name="_2604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05__FDSAUDITLINK__" hidden="1">{"fdsup://directions/FAT Viewer?action=UPDATE&amp;creator=factSet&amp;DYN_ARGS=true&amp;DOC_NAME=FAT:RGA_ENTRPR_VAL_EV_SOURCE_WINDOW.FAT&amp;VAR:ID1=CCO&amp;VAR:SDATE=20071207&amp;VAR:FDATE=20061229&amp;VAR:FREQ=DAILY&amp;VAR:RELITEM=RF&amp;VAR:CURRENCY=&amp;VAR:DB_TYPE=&amp;VAR:UNITS=M&amp;window=popup&amp;","width=535&amp;height=425&amp;START_MAXIMIZED=FALSE&amp;Y=120"}</definedName>
    <definedName name="_260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607__FDSAUDITLINK__" hidden="1">{"fdsup://directions/FAT Viewer?action=UPDATE&amp;creator=factSet&amp;DYN_ARGS=true&amp;DOC_NAME=FAT:RGA_ENTRPR_VAL_EV_SOURCE_WINDOW.FAT&amp;VAR:ID1=DEC-FR&amp;VAR:SDATE=20071207&amp;VAR:FDATE=20061229&amp;VAR:FREQ=DAILY&amp;VAR:RELITEM=RF&amp;VAR:CURRENCY=&amp;VAR:DB_TYPE=&amp;VAR:UNITS=M&amp;window=pop","up&amp;width=535&amp;height=425&amp;START_MAXIMIZED=FALSE&amp;Y=120"}</definedName>
    <definedName name="_2608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09__FDSAUDITLINK__" hidden="1">{"fdsup://directions/FAT Viewer?action=UPDATE&amp;creator=factSet&amp;DYN_ARGS=true&amp;DOC_NAME=FAT:RGA_ENTRPR_VAL_EV_SOURCE_WINDOW.FAT&amp;VAR:ID1=CBS&amp;VAR:SDATE=20071207&amp;VAR:FDATE=20061229&amp;VAR:FREQ=DAILY&amp;VAR:RELITEM=RF&amp;VAR:CURRENCY=&amp;VAR:DB_TYPE=&amp;VAR:UNITS=M&amp;window=popup&amp;","width=535&amp;height=425&amp;START_MAXIMIZED=FALSE&amp;Y=120"}</definedName>
    <definedName name="_261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150"}</definedName>
    <definedName name="_2610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611__FDSAUDITLINK__" hidden="1">{"fdsup://directions/FAT Viewer?action=UPDATE&amp;creator=factSet&amp;DYN_ARGS=true&amp;DOC_NAME=FAT:RGA_ENTRPR_VAL_EV_SOURCE_WINDOW.FAT&amp;VAR:ID1=LAMR&amp;VAR:SDATE=20071207&amp;VAR:FDATE=20061229&amp;VAR:FREQ=DAILY&amp;VAR:RELITEM=RF&amp;VAR:CURRENCY=&amp;VAR:DB_TYPE=&amp;VAR:UNITS=M&amp;window=popup","&amp;width=535&amp;height=425&amp;START_MAXIMIZED=FALSE&amp;Y=120"}</definedName>
    <definedName name="_2612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13__FDSAUDITLINK__" hidden="1">{"fdsup://directions/FAT Viewer?action=UPDATE&amp;creator=factSet&amp;DYN_ARGS=true&amp;DOC_NAME=FAT:RGA_ENTRPR_VAL_EV_SOURCE_WINDOW.FAT&amp;VAR:ID1=CCO&amp;VAR:SDATE=20071206&amp;VAR:FDATE=20061229&amp;VAR:FREQ=DAILY&amp;VAR:RELITEM=RF&amp;VAR:CURRENCY=&amp;VAR:DB_TYPE=&amp;VAR:UNITS=M&amp;window=popup&amp;","width=535&amp;height=425&amp;START_MAXIMIZED=FALSE&amp;Y=120"}</definedName>
    <definedName name="_261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615__FDSAUDITLINK__" hidden="1">{"fdsup://directions/FAT Viewer?action=UPDATE&amp;creator=factSet&amp;DYN_ARGS=true&amp;DOC_NAME=FAT:RGA_ENTRPR_VAL_EV_SOURCE_WINDOW.FAT&amp;VAR:ID1=DEC-FR&amp;VAR:SDATE=20071206&amp;VAR:FDATE=20061229&amp;VAR:FREQ=DAILY&amp;VAR:RELITEM=RF&amp;VAR:CURRENCY=&amp;VAR:DB_TYPE=&amp;VAR:UNITS=M&amp;window=pop","up&amp;width=535&amp;height=425&amp;START_MAXIMIZED=FALSE&amp;Y=120"}</definedName>
    <definedName name="_2616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17__FDSAUDITLINK__" hidden="1">{"fdsup://directions/FAT Viewer?action=UPDATE&amp;creator=factSet&amp;DYN_ARGS=true&amp;DOC_NAME=FAT:RGA_ENTRPR_VAL_EV_SOURCE_WINDOW.FAT&amp;VAR:ID1=CBS&amp;VAR:SDATE=20071206&amp;VAR:FDATE=20061229&amp;VAR:FREQ=DAILY&amp;VAR:RELITEM=RF&amp;VAR:CURRENCY=&amp;VAR:DB_TYPE=&amp;VAR:UNITS=M&amp;window=popup&amp;","width=535&amp;height=425&amp;START_MAXIMIZED=FALSE&amp;Y=120"}</definedName>
    <definedName name="_2618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619__FDSAUDITLINK__" hidden="1">{"fdsup://directions/FAT Viewer?action=UPDATE&amp;creator=factSet&amp;DYN_ARGS=true&amp;DOC_NAME=FAT:RGA_ENTRPR_VAL_EV_SOURCE_WINDOW.FAT&amp;VAR:ID1=LAMR&amp;VAR:SDATE=20071206&amp;VAR:FDATE=20061229&amp;VAR:FREQ=DAILY&amp;VAR:RELITEM=RF&amp;VAR:CURRENCY=&amp;VAR:DB_TYPE=&amp;VAR:UNITS=M&amp;window=popup","&amp;width=535&amp;height=425&amp;START_MAXIMIZED=FALSE&amp;Y=120"}</definedName>
    <definedName name="_262__FDSAUDITLINK__" hidden="1">{"fdsup://directions/FAT Viewer?action=UPDATE&amp;creator=factset&amp;DYN_ARGS=TRUE&amp;DOC_NAME=FAT:FQL_AUDITING_CLIENT_TEMPLATE.FAT&amp;display_string=Audit&amp;VAR:KEY=SDAJSZCNUJ&amp;VAR:QUERY=UkdGX0VOVFJQUl9WQUxfREFJTFkoMzg5NzEp&amp;WINDOW=FIRST_POPUP&amp;HEIGHT=450&amp;WIDTH=450&amp;START_MA","XIMIZED=FALSE&amp;VAR:CALENDAR=US&amp;VAR:SYMBOL=B29LCJ&amp;VAR:INDEX=0"}</definedName>
    <definedName name="_2620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21__FDSAUDITLINK__" hidden="1">{"fdsup://directions/FAT Viewer?action=UPDATE&amp;creator=factSet&amp;DYN_ARGS=true&amp;DOC_NAME=FAT:RGA_ENTRPR_VAL_EV_SOURCE_WINDOW.FAT&amp;VAR:ID1=CCO&amp;VAR:SDATE=20071205&amp;VAR:FDATE=20061229&amp;VAR:FREQ=DAILY&amp;VAR:RELITEM=RF&amp;VAR:CURRENCY=&amp;VAR:DB_TYPE=&amp;VAR:UNITS=M&amp;window=popup&amp;","width=535&amp;height=425&amp;START_MAXIMIZED=FALSE&amp;Y=120"}</definedName>
    <definedName name="_262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623__FDSAUDITLINK__" hidden="1">{"fdsup://directions/FAT Viewer?action=UPDATE&amp;creator=factSet&amp;DYN_ARGS=true&amp;DOC_NAME=FAT:RGA_ENTRPR_VAL_EV_SOURCE_WINDOW.FAT&amp;VAR:ID1=DEC-FR&amp;VAR:SDATE=20071205&amp;VAR:FDATE=20061229&amp;VAR:FREQ=DAILY&amp;VAR:RELITEM=RF&amp;VAR:CURRENCY=&amp;VAR:DB_TYPE=&amp;VAR:UNITS=M&amp;window=pop","up&amp;width=535&amp;height=425&amp;START_MAXIMIZED=FALSE&amp;Y=120"}</definedName>
    <definedName name="_2624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25__FDSAUDITLINK__" hidden="1">{"fdsup://directions/FAT Viewer?action=UPDATE&amp;creator=factSet&amp;DYN_ARGS=true&amp;DOC_NAME=FAT:RGA_ENTRPR_VAL_EV_SOURCE_WINDOW.FAT&amp;VAR:ID1=CBS&amp;VAR:SDATE=20071205&amp;VAR:FDATE=20061229&amp;VAR:FREQ=DAILY&amp;VAR:RELITEM=RF&amp;VAR:CURRENCY=&amp;VAR:DB_TYPE=&amp;VAR:UNITS=M&amp;window=popup&amp;","width=535&amp;height=425&amp;START_MAXIMIZED=FALSE&amp;Y=120"}</definedName>
    <definedName name="_2626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627__FDSAUDITLINK__" hidden="1">{"fdsup://directions/FAT Viewer?action=UPDATE&amp;creator=factSet&amp;DYN_ARGS=true&amp;DOC_NAME=FAT:RGA_ENTRPR_VAL_EV_SOURCE_WINDOW.FAT&amp;VAR:ID1=LAMR&amp;VAR:SDATE=20071205&amp;VAR:FDATE=20061229&amp;VAR:FREQ=DAILY&amp;VAR:RELITEM=RF&amp;VAR:CURRENCY=&amp;VAR:DB_TYPE=&amp;VAR:UNITS=M&amp;window=popup","&amp;width=535&amp;height=425&amp;START_MAXIMIZED=FALSE&amp;Y=120"}</definedName>
    <definedName name="_2628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29__FDSAUDITLINK__" hidden="1">{"fdsup://directions/FAT Viewer?action=UPDATE&amp;creator=factSet&amp;DYN_ARGS=true&amp;DOC_NAME=FAT:RGA_ENTRPR_VAL_EV_SOURCE_WINDOW.FAT&amp;VAR:ID1=CCO&amp;VAR:SDATE=20071204&amp;VAR:FDATE=20061229&amp;VAR:FREQ=DAILY&amp;VAR:RELITEM=RF&amp;VAR:CURRENCY=&amp;VAR:DB_TYPE=&amp;VAR:UNITS=M&amp;window=popup&amp;","width=535&amp;height=425&amp;START_MAXIMIZED=FALSE&amp;Y=120"}</definedName>
    <definedName name="_263__FDSAUDITLINK__" hidden="1">{"fdsup://directions/FAT Viewer?action=UPDATE&amp;creator=factset&amp;DYN_ARGS=TRUE&amp;DOC_NAME=FAT:FQL_AUDITING_CLIENT_TEMPLATE.FAT&amp;display_string=Audit&amp;VAR:KEY=MPQDOZSNWX&amp;VAR:QUERY=UkdGX0VOVFJQUl9WQUxfREFJTFkoMzg5NzQp&amp;WINDOW=FIRST_POPUP&amp;HEIGHT=450&amp;WIDTH=450&amp;START_MA","XIMIZED=FALSE&amp;VAR:CALENDAR=US&amp;VAR:SYMBOL=B29LCJ&amp;VAR:INDEX=0"}</definedName>
    <definedName name="_263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631__FDSAUDITLINK__" hidden="1">{"fdsup://directions/FAT Viewer?action=UPDATE&amp;creator=factSet&amp;DYN_ARGS=true&amp;DOC_NAME=FAT:RGA_ENTRPR_VAL_EV_SOURCE_WINDOW.FAT&amp;VAR:ID1=DEC-FR&amp;VAR:SDATE=20071204&amp;VAR:FDATE=20061229&amp;VAR:FREQ=DAILY&amp;VAR:RELITEM=RF&amp;VAR:CURRENCY=&amp;VAR:DB_TYPE=&amp;VAR:UNITS=M&amp;window=pop","up&amp;width=535&amp;height=425&amp;START_MAXIMIZED=FALSE&amp;Y=120"}</definedName>
    <definedName name="_2632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33__FDSAUDITLINK__" hidden="1">{"fdsup://directions/FAT Viewer?action=UPDATE&amp;creator=factSet&amp;DYN_ARGS=true&amp;DOC_NAME=FAT:RGA_ENTRPR_VAL_EV_SOURCE_WINDOW.FAT&amp;VAR:ID1=CBS&amp;VAR:SDATE=20071204&amp;VAR:FDATE=20061229&amp;VAR:FREQ=DAILY&amp;VAR:RELITEM=RF&amp;VAR:CURRENCY=&amp;VAR:DB_TYPE=&amp;VAR:UNITS=M&amp;window=popup&amp;","width=535&amp;height=425&amp;START_MAXIMIZED=FALSE&amp;Y=120"}</definedName>
    <definedName name="_2634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635__FDSAUDITLINK__" hidden="1">{"fdsup://directions/FAT Viewer?action=UPDATE&amp;creator=factSet&amp;DYN_ARGS=true&amp;DOC_NAME=FAT:RGA_ENTRPR_VAL_EV_SOURCE_WINDOW.FAT&amp;VAR:ID1=LAMR&amp;VAR:SDATE=20071204&amp;VAR:FDATE=20061229&amp;VAR:FREQ=DAILY&amp;VAR:RELITEM=RF&amp;VAR:CURRENCY=&amp;VAR:DB_TYPE=&amp;VAR:UNITS=M&amp;window=popup","&amp;width=535&amp;height=425&amp;START_MAXIMIZED=FALSE&amp;Y=120"}</definedName>
    <definedName name="_2636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37__FDSAUDITLINK__" hidden="1">{"fdsup://directions/FAT Viewer?action=UPDATE&amp;creator=factSet&amp;DYN_ARGS=true&amp;DOC_NAME=FAT:RGA_ENTRPR_VAL_EV_SOURCE_WINDOW.FAT&amp;VAR:ID1=CCO&amp;VAR:SDATE=20071203&amp;VAR:FDATE=20061229&amp;VAR:FREQ=DAILY&amp;VAR:RELITEM=RF&amp;VAR:CURRENCY=&amp;VAR:DB_TYPE=&amp;VAR:UNITS=M&amp;window=popup&amp;","width=535&amp;height=425&amp;START_MAXIMIZED=FALSE&amp;Y=120"}</definedName>
    <definedName name="_263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639__FDSAUDITLINK__" hidden="1">{"fdsup://directions/FAT Viewer?action=UPDATE&amp;creator=factSet&amp;DYN_ARGS=true&amp;DOC_NAME=FAT:RGA_ENTRPR_VAL_EV_SOURCE_WINDOW.FAT&amp;VAR:ID1=DEC-FR&amp;VAR:SDATE=20071203&amp;VAR:FDATE=20061229&amp;VAR:FREQ=DAILY&amp;VAR:RELITEM=RF&amp;VAR:CURRENCY=&amp;VAR:DB_TYPE=&amp;VAR:UNITS=M&amp;window=pop","up&amp;width=535&amp;height=425&amp;START_MAXIMIZED=FALSE&amp;Y=120"}</definedName>
    <definedName name="_264__FDSAUDITLINK__" hidden="1">{"fdsup://directions/FAT Viewer?action=UPDATE&amp;creator=factset&amp;DYN_ARGS=TRUE&amp;DOC_NAME=FAT:FQL_AUDITING_CLIENT_TEMPLATE.FAT&amp;display_string=Audit&amp;VAR:KEY=SVEHOPCPQR&amp;VAR:QUERY=UkdGX0VOVFJQUl9WQUxfREFJTFkoMzg5Nzkp&amp;WINDOW=FIRST_POPUP&amp;HEIGHT=450&amp;WIDTH=450&amp;START_MA","XIMIZED=FALSE&amp;VAR:CALENDAR=US&amp;VAR:SYMBOL=B29LCJ&amp;VAR:INDEX=0"}</definedName>
    <definedName name="_2640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41__FDSAUDITLINK__" hidden="1">{"fdsup://directions/FAT Viewer?action=UPDATE&amp;creator=factSet&amp;DYN_ARGS=true&amp;DOC_NAME=FAT:RGA_ENTRPR_VAL_EV_SOURCE_WINDOW.FAT&amp;VAR:ID1=CBS&amp;VAR:SDATE=20071203&amp;VAR:FDATE=20061229&amp;VAR:FREQ=DAILY&amp;VAR:RELITEM=RF&amp;VAR:CURRENCY=&amp;VAR:DB_TYPE=&amp;VAR:UNITS=M&amp;window=popup&amp;","width=535&amp;height=425&amp;START_MAXIMIZED=FALSE&amp;Y=120"}</definedName>
    <definedName name="_2642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643__FDSAUDITLINK__" hidden="1">{"fdsup://directions/FAT Viewer?action=UPDATE&amp;creator=factSet&amp;DYN_ARGS=true&amp;DOC_NAME=FAT:RGA_ENTRPR_VAL_EV_SOURCE_WINDOW.FAT&amp;VAR:ID1=LAMR&amp;VAR:SDATE=20071203&amp;VAR:FDATE=20061229&amp;VAR:FREQ=DAILY&amp;VAR:RELITEM=RF&amp;VAR:CURRENCY=&amp;VAR:DB_TYPE=&amp;VAR:UNITS=M&amp;window=popup","&amp;width=535&amp;height=425&amp;START_MAXIMIZED=FALSE&amp;Y=120"}</definedName>
    <definedName name="_2644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45__FDSAUDITLINK__" hidden="1">{"fdsup://directions/FAT Viewer?action=UPDATE&amp;creator=factSet&amp;DYN_ARGS=true&amp;DOC_NAME=FAT:RGA_ENTRPR_VAL_EV_SOURCE_WINDOW.FAT&amp;VAR:ID1=CCO&amp;VAR:SDATE=20071130&amp;VAR:FDATE=20061229&amp;VAR:FREQ=DAILY&amp;VAR:RELITEM=RF&amp;VAR:CURRENCY=&amp;VAR:DB_TYPE=&amp;VAR:UNITS=M&amp;window=popup&amp;","width=535&amp;height=425&amp;START_MAXIMIZED=FALSE&amp;Y=120"}</definedName>
    <definedName name="_264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647__FDSAUDITLINK__" hidden="1">{"fdsup://directions/FAT Viewer?action=UPDATE&amp;creator=factSet&amp;DYN_ARGS=true&amp;DOC_NAME=FAT:RGA_ENTRPR_VAL_EV_SOURCE_WINDOW.FAT&amp;VAR:ID1=DEC-FR&amp;VAR:SDATE=20071130&amp;VAR:FDATE=20061229&amp;VAR:FREQ=DAILY&amp;VAR:RELITEM=RF&amp;VAR:CURRENCY=&amp;VAR:DB_TYPE=&amp;VAR:UNITS=M&amp;window=pop","up&amp;width=535&amp;height=425&amp;START_MAXIMIZED=FALSE&amp;Y=120"}</definedName>
    <definedName name="_2648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49__FDSAUDITLINK__" hidden="1">{"fdsup://directions/FAT Viewer?action=UPDATE&amp;creator=factSet&amp;DYN_ARGS=true&amp;DOC_NAME=FAT:RGA_ENTRPR_VAL_EV_SOURCE_WINDOW.FAT&amp;VAR:ID1=CBS&amp;VAR:SDATE=20071130&amp;VAR:FDATE=20061229&amp;VAR:FREQ=DAILY&amp;VAR:RELITEM=RF&amp;VAR:CURRENCY=&amp;VAR:DB_TYPE=&amp;VAR:UNITS=M&amp;window=popup&amp;","width=535&amp;height=425&amp;START_MAXIMIZED=FALSE&amp;Y=120"}</definedName>
    <definedName name="_265__FDSAUDITLINK__" hidden="1">{"fdsup://directions/FAT Viewer?action=UPDATE&amp;creator=factset&amp;DYN_ARGS=TRUE&amp;DOC_NAME=FAT:FQL_AUDITING_CLIENT_TEMPLATE.FAT&amp;display_string=Audit&amp;VAR:KEY=QTIBQFMHMB&amp;VAR:QUERY=UkdGX0VOVFJQUl9WQUxfREFJTFkoMzg5ODIp&amp;WINDOW=FIRST_POPUP&amp;HEIGHT=450&amp;WIDTH=450&amp;START_MA","XIMIZED=FALSE&amp;VAR:CALENDAR=US&amp;VAR:SYMBOL=B29LCJ&amp;VAR:INDEX=0"}</definedName>
    <definedName name="_2650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651__FDSAUDITLINK__" hidden="1">{"fdsup://directions/FAT Viewer?action=UPDATE&amp;creator=factSet&amp;DYN_ARGS=true&amp;DOC_NAME=FAT:RGA_ENTRPR_VAL_EV_SOURCE_WINDOW.FAT&amp;VAR:ID1=LAMR&amp;VAR:SDATE=20071130&amp;VAR:FDATE=20061229&amp;VAR:FREQ=DAILY&amp;VAR:RELITEM=RF&amp;VAR:CURRENCY=&amp;VAR:DB_TYPE=&amp;VAR:UNITS=M&amp;window=popup","&amp;width=535&amp;height=425&amp;START_MAXIMIZED=FALSE&amp;Y=120"}</definedName>
    <definedName name="_2652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53__FDSAUDITLINK__" hidden="1">{"fdsup://directions/FAT Viewer?action=UPDATE&amp;creator=factSet&amp;DYN_ARGS=true&amp;DOC_NAME=FAT:RGA_ENTRPR_VAL_EV_SOURCE_WINDOW.FAT&amp;VAR:ID1=CCO&amp;VAR:SDATE=20071129&amp;VAR:FDATE=20061229&amp;VAR:FREQ=DAILY&amp;VAR:RELITEM=RF&amp;VAR:CURRENCY=&amp;VAR:DB_TYPE=&amp;VAR:UNITS=M&amp;window=popup&amp;","width=535&amp;height=425&amp;START_MAXIMIZED=FALSE&amp;Y=120"}</definedName>
    <definedName name="_265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655__FDSAUDITLINK__" hidden="1">{"fdsup://directions/FAT Viewer?action=UPDATE&amp;creator=factSet&amp;DYN_ARGS=true&amp;DOC_NAME=FAT:RGA_ENTRPR_VAL_EV_SOURCE_WINDOW.FAT&amp;VAR:ID1=DEC-FR&amp;VAR:SDATE=20071129&amp;VAR:FDATE=20061229&amp;VAR:FREQ=DAILY&amp;VAR:RELITEM=RF&amp;VAR:CURRENCY=&amp;VAR:DB_TYPE=&amp;VAR:UNITS=M&amp;window=pop","up&amp;width=535&amp;height=425&amp;START_MAXIMIZED=FALSE&amp;Y=120"}</definedName>
    <definedName name="_2656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57__FDSAUDITLINK__" hidden="1">{"fdsup://directions/FAT Viewer?action=UPDATE&amp;creator=factSet&amp;DYN_ARGS=true&amp;DOC_NAME=FAT:RGA_ENTRPR_VAL_EV_SOURCE_WINDOW.FAT&amp;VAR:ID1=CBS&amp;VAR:SDATE=20071129&amp;VAR:FDATE=20061229&amp;VAR:FREQ=DAILY&amp;VAR:RELITEM=RF&amp;VAR:CURRENCY=&amp;VAR:DB_TYPE=&amp;VAR:UNITS=M&amp;window=popup&amp;","width=535&amp;height=425&amp;START_MAXIMIZED=FALSE&amp;Y=120"}</definedName>
    <definedName name="_2658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659__FDSAUDITLINK__" hidden="1">{"fdsup://directions/FAT Viewer?action=UPDATE&amp;creator=factSet&amp;DYN_ARGS=true&amp;DOC_NAME=FAT:RGA_ENTRPR_VAL_EV_SOURCE_WINDOW.FAT&amp;VAR:ID1=LAMR&amp;VAR:SDATE=20071129&amp;VAR:FDATE=20061229&amp;VAR:FREQ=DAILY&amp;VAR:RELITEM=RF&amp;VAR:CURRENCY=&amp;VAR:DB_TYPE=&amp;VAR:UNITS=M&amp;window=popup","&amp;width=535&amp;height=425&amp;START_MAXIMIZED=FALSE&amp;Y=120"}</definedName>
    <definedName name="_266__FDSAUDITLINK__" hidden="1">{"fdsup://directions/FAT Viewer?action=UPDATE&amp;creator=factset&amp;DYN_ARGS=TRUE&amp;DOC_NAME=FAT:FQL_AUDITING_CLIENT_TEMPLATE.FAT&amp;display_string=Audit&amp;VAR:KEY=EBQDSLWRSD&amp;VAR:QUERY=UkdGX0VOVFJQUl9WQUxfREFJTFkoMzg5ODcp&amp;WINDOW=FIRST_POPUP&amp;HEIGHT=450&amp;WIDTH=450&amp;START_MA","XIMIZED=FALSE&amp;VAR:CALENDAR=US&amp;VAR:SYMBOL=B29LCJ&amp;VAR:INDEX=0"}</definedName>
    <definedName name="_2660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61__FDSAUDITLINK__" hidden="1">{"fdsup://directions/FAT Viewer?action=UPDATE&amp;creator=factSet&amp;DYN_ARGS=true&amp;DOC_NAME=FAT:RGA_ENTRPR_VAL_EV_SOURCE_WINDOW.FAT&amp;VAR:ID1=CCO&amp;VAR:SDATE=20071128&amp;VAR:FDATE=20061229&amp;VAR:FREQ=DAILY&amp;VAR:RELITEM=RF&amp;VAR:CURRENCY=&amp;VAR:DB_TYPE=&amp;VAR:UNITS=M&amp;window=popup&amp;","width=535&amp;height=425&amp;START_MAXIMIZED=FALSE&amp;Y=120"}</definedName>
    <definedName name="_266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663__FDSAUDITLINK__" hidden="1">{"fdsup://directions/FAT Viewer?action=UPDATE&amp;creator=factSet&amp;DYN_ARGS=true&amp;DOC_NAME=FAT:RGA_ENTRPR_VAL_EV_SOURCE_WINDOW.FAT&amp;VAR:ID1=DEC-FR&amp;VAR:SDATE=20071128&amp;VAR:FDATE=20061229&amp;VAR:FREQ=DAILY&amp;VAR:RELITEM=RF&amp;VAR:CURRENCY=&amp;VAR:DB_TYPE=&amp;VAR:UNITS=M&amp;window=pop","up&amp;width=535&amp;height=425&amp;START_MAXIMIZED=FALSE&amp;Y=120"}</definedName>
    <definedName name="_2664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65__FDSAUDITLINK__" hidden="1">{"fdsup://directions/FAT Viewer?action=UPDATE&amp;creator=factSet&amp;DYN_ARGS=true&amp;DOC_NAME=FAT:RGA_ENTRPR_VAL_EV_SOURCE_WINDOW.FAT&amp;VAR:ID1=CBS&amp;VAR:SDATE=20071128&amp;VAR:FDATE=20061229&amp;VAR:FREQ=DAILY&amp;VAR:RELITEM=RF&amp;VAR:CURRENCY=&amp;VAR:DB_TYPE=&amp;VAR:UNITS=M&amp;window=popup&amp;","width=535&amp;height=425&amp;START_MAXIMIZED=FALSE&amp;Y=120"}</definedName>
    <definedName name="_2666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667__FDSAUDITLINK__" hidden="1">{"fdsup://directions/FAT Viewer?action=UPDATE&amp;creator=factSet&amp;DYN_ARGS=true&amp;DOC_NAME=FAT:RGA_ENTRPR_VAL_EV_SOURCE_WINDOW.FAT&amp;VAR:ID1=LAMR&amp;VAR:SDATE=20071128&amp;VAR:FDATE=20061229&amp;VAR:FREQ=DAILY&amp;VAR:RELITEM=RF&amp;VAR:CURRENCY=&amp;VAR:DB_TYPE=&amp;VAR:UNITS=M&amp;window=popup","&amp;width=535&amp;height=425&amp;START_MAXIMIZED=FALSE&amp;Y=120"}</definedName>
    <definedName name="_2668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69__FDSAUDITLINK__" hidden="1">{"fdsup://directions/FAT Viewer?action=UPDATE&amp;creator=factSet&amp;DYN_ARGS=true&amp;DOC_NAME=FAT:RGA_ENTRPR_VAL_EV_SOURCE_WINDOW.FAT&amp;VAR:ID1=CCO&amp;VAR:SDATE=20071127&amp;VAR:FDATE=20061229&amp;VAR:FREQ=DAILY&amp;VAR:RELITEM=RF&amp;VAR:CURRENCY=&amp;VAR:DB_TYPE=&amp;VAR:UNITS=M&amp;window=popup&amp;","width=535&amp;height=425&amp;START_MAXIMIZED=FALSE&amp;Y=120"}</definedName>
    <definedName name="_267__FDSAUDITLINK__" hidden="1">{"fdsup://directions/FAT Viewer?action=UPDATE&amp;creator=factset&amp;DYN_ARGS=TRUE&amp;DOC_NAME=FAT:FQL_AUDITING_CLIENT_TEMPLATE.FAT&amp;display_string=Audit&amp;VAR:KEY=KLYPWVQVYJ&amp;VAR:QUERY=UkdGX0VOVFJQUl9WQUxfREFJTFkoMzg5OTIp&amp;WINDOW=FIRST_POPUP&amp;HEIGHT=450&amp;WIDTH=450&amp;START_MA","XIMIZED=FALSE&amp;VAR:CALENDAR=US&amp;VAR:SYMBOL=B29LCJ&amp;VAR:INDEX=0"}</definedName>
    <definedName name="_267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671__FDSAUDITLINK__" hidden="1">{"fdsup://directions/FAT Viewer?action=UPDATE&amp;creator=factSet&amp;DYN_ARGS=true&amp;DOC_NAME=FAT:RGA_ENTRPR_VAL_EV_SOURCE_WINDOW.FAT&amp;VAR:ID1=DEC-FR&amp;VAR:SDATE=20071127&amp;VAR:FDATE=20061229&amp;VAR:FREQ=DAILY&amp;VAR:RELITEM=RF&amp;VAR:CURRENCY=&amp;VAR:DB_TYPE=&amp;VAR:UNITS=M&amp;window=pop","up&amp;width=535&amp;height=425&amp;START_MAXIMIZED=FALSE&amp;Y=120"}</definedName>
    <definedName name="_2672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73__FDSAUDITLINK__" hidden="1">{"fdsup://directions/FAT Viewer?action=UPDATE&amp;creator=factSet&amp;DYN_ARGS=true&amp;DOC_NAME=FAT:RGA_ENTRPR_VAL_EV_SOURCE_WINDOW.FAT&amp;VAR:ID1=CBS&amp;VAR:SDATE=20071127&amp;VAR:FDATE=20061229&amp;VAR:FREQ=DAILY&amp;VAR:RELITEM=RF&amp;VAR:CURRENCY=&amp;VAR:DB_TYPE=&amp;VAR:UNITS=M&amp;window=popup&amp;","width=535&amp;height=425&amp;START_MAXIMIZED=FALSE&amp;Y=120"}</definedName>
    <definedName name="_2674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675__FDSAUDITLINK__" hidden="1">{"fdsup://directions/FAT Viewer?action=UPDATE&amp;creator=factSet&amp;DYN_ARGS=true&amp;DOC_NAME=FAT:RGA_ENTRPR_VAL_EV_SOURCE_WINDOW.FAT&amp;VAR:ID1=LAMR&amp;VAR:SDATE=20071127&amp;VAR:FDATE=20061229&amp;VAR:FREQ=DAILY&amp;VAR:RELITEM=RF&amp;VAR:CURRENCY=&amp;VAR:DB_TYPE=&amp;VAR:UNITS=M&amp;window=popup","&amp;width=535&amp;height=425&amp;START_MAXIMIZED=FALSE&amp;Y=120"}</definedName>
    <definedName name="_2676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77__FDSAUDITLINK__" hidden="1">{"fdsup://directions/FAT Viewer?action=UPDATE&amp;creator=factSet&amp;DYN_ARGS=true&amp;DOC_NAME=FAT:RGA_ENTRPR_VAL_EV_SOURCE_WINDOW.FAT&amp;VAR:ID1=CCO&amp;VAR:SDATE=20071126&amp;VAR:FDATE=20061229&amp;VAR:FREQ=DAILY&amp;VAR:RELITEM=RF&amp;VAR:CURRENCY=&amp;VAR:DB_TYPE=&amp;VAR:UNITS=M&amp;window=popup&amp;","width=535&amp;height=425&amp;START_MAXIMIZED=FALSE&amp;Y=120"}</definedName>
    <definedName name="_267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679__FDSAUDITLINK__" hidden="1">{"fdsup://directions/FAT Viewer?action=UPDATE&amp;creator=factSet&amp;DYN_ARGS=true&amp;DOC_NAME=FAT:RGA_ENTRPR_VAL_EV_SOURCE_WINDOW.FAT&amp;VAR:ID1=DEC-FR&amp;VAR:SDATE=20071126&amp;VAR:FDATE=20061229&amp;VAR:FREQ=DAILY&amp;VAR:RELITEM=RF&amp;VAR:CURRENCY=&amp;VAR:DB_TYPE=&amp;VAR:UNITS=M&amp;window=pop","up&amp;width=535&amp;height=425&amp;START_MAXIMIZED=FALSE&amp;Y=120"}</definedName>
    <definedName name="_268__FDSAUDITLINK__" hidden="1">{"fdsup://directions/FAT Viewer?action=UPDATE&amp;creator=factset&amp;DYN_ARGS=TRUE&amp;DOC_NAME=FAT:FQL_AUDITING_CLIENT_TEMPLATE.FAT&amp;display_string=Audit&amp;VAR:KEY=YVSDWBMFIR&amp;VAR:QUERY=UkdGX0VOVFJQUl9WQUxfREFJTFkoMzg5OTUp&amp;WINDOW=FIRST_POPUP&amp;HEIGHT=450&amp;WIDTH=450&amp;START_MA","XIMIZED=FALSE&amp;VAR:CALENDAR=US&amp;VAR:SYMBOL=B29LCJ&amp;VAR:INDEX=0"}</definedName>
    <definedName name="_2680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81__FDSAUDITLINK__" hidden="1">{"fdsup://directions/FAT Viewer?action=UPDATE&amp;creator=factSet&amp;DYN_ARGS=true&amp;DOC_NAME=FAT:RGA_ENTRPR_VAL_EV_SOURCE_WINDOW.FAT&amp;VAR:ID1=CBS&amp;VAR:SDATE=20071126&amp;VAR:FDATE=20061229&amp;VAR:FREQ=DAILY&amp;VAR:RELITEM=RF&amp;VAR:CURRENCY=&amp;VAR:DB_TYPE=&amp;VAR:UNITS=M&amp;window=popup&amp;","width=535&amp;height=425&amp;START_MAXIMIZED=FALSE&amp;Y=120"}</definedName>
    <definedName name="_2682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683__FDSAUDITLINK__" hidden="1">{"fdsup://directions/FAT Viewer?action=UPDATE&amp;creator=factSet&amp;DYN_ARGS=true&amp;DOC_NAME=FAT:RGA_ENTRPR_VAL_EV_SOURCE_WINDOW.FAT&amp;VAR:ID1=LAMR&amp;VAR:SDATE=20071126&amp;VAR:FDATE=20061229&amp;VAR:FREQ=DAILY&amp;VAR:RELITEM=RF&amp;VAR:CURRENCY=&amp;VAR:DB_TYPE=&amp;VAR:UNITS=M&amp;window=popup","&amp;width=535&amp;height=425&amp;START_MAXIMIZED=FALSE&amp;Y=120"}</definedName>
    <definedName name="_2684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85__FDSAUDITLINK__" hidden="1">{"fdsup://directions/FAT Viewer?action=UPDATE&amp;creator=factSet&amp;DYN_ARGS=true&amp;DOC_NAME=FAT:RGA_ENTRPR_VAL_EV_SOURCE_WINDOW.FAT&amp;VAR:ID1=CCO&amp;VAR:SDATE=20071123&amp;VAR:FDATE=20061229&amp;VAR:FREQ=DAILY&amp;VAR:RELITEM=RF&amp;VAR:CURRENCY=&amp;VAR:DB_TYPE=&amp;VAR:UNITS=M&amp;window=popup&amp;","width=535&amp;height=425&amp;START_MAXIMIZED=FALSE&amp;Y=120"}</definedName>
    <definedName name="_268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687__FDSAUDITLINK__" hidden="1">{"fdsup://directions/FAT Viewer?action=UPDATE&amp;creator=factSet&amp;DYN_ARGS=true&amp;DOC_NAME=FAT:RGA_ENTRPR_VAL_EV_SOURCE_WINDOW.FAT&amp;VAR:ID1=DEC-FR&amp;VAR:SDATE=20071123&amp;VAR:FDATE=20061229&amp;VAR:FREQ=DAILY&amp;VAR:RELITEM=RF&amp;VAR:CURRENCY=&amp;VAR:DB_TYPE=&amp;VAR:UNITS=M&amp;window=pop","up&amp;width=535&amp;height=425&amp;START_MAXIMIZED=FALSE&amp;Y=120"}</definedName>
    <definedName name="_2688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89__FDSAUDITLINK__" hidden="1">{"fdsup://directions/FAT Viewer?action=UPDATE&amp;creator=factSet&amp;DYN_ARGS=true&amp;DOC_NAME=FAT:RGA_ENTRPR_VAL_EV_SOURCE_WINDOW.FAT&amp;VAR:ID1=CBS&amp;VAR:SDATE=20071123&amp;VAR:FDATE=20061229&amp;VAR:FREQ=DAILY&amp;VAR:RELITEM=RF&amp;VAR:CURRENCY=&amp;VAR:DB_TYPE=&amp;VAR:UNITS=M&amp;window=popup&amp;","width=535&amp;height=425&amp;START_MAXIMIZED=FALSE&amp;Y=120"}</definedName>
    <definedName name="_269__FDSAUDITLINK__" hidden="1">{"fdsup://directions/FAT Viewer?action=UPDATE&amp;creator=factset&amp;DYN_ARGS=TRUE&amp;DOC_NAME=FAT:FQL_AUDITING_CLIENT_TEMPLATE.FAT&amp;display_string=Audit&amp;VAR:KEY=INOTGDKNEF&amp;VAR:QUERY=UkdGX0VOVFJQUl9WQUxfREFJTFkoMzkwMDAp&amp;WINDOW=FIRST_POPUP&amp;HEIGHT=450&amp;WIDTH=450&amp;START_MA","XIMIZED=FALSE&amp;VAR:CALENDAR=US&amp;VAR:SYMBOL=B29LCJ&amp;VAR:INDEX=0"}</definedName>
    <definedName name="_2690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691__FDSAUDITLINK__" hidden="1">{"fdsup://directions/FAT Viewer?action=UPDATE&amp;creator=factSet&amp;DYN_ARGS=true&amp;DOC_NAME=FAT:RGA_ENTRPR_VAL_EV_SOURCE_WINDOW.FAT&amp;VAR:ID1=LAMR&amp;VAR:SDATE=20071123&amp;VAR:FDATE=20061229&amp;VAR:FREQ=DAILY&amp;VAR:RELITEM=RF&amp;VAR:CURRENCY=&amp;VAR:DB_TYPE=&amp;VAR:UNITS=M&amp;window=popup","&amp;width=535&amp;height=425&amp;START_MAXIMIZED=FALSE&amp;Y=120"}</definedName>
    <definedName name="_2692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93__FDSAUDITLINK__" hidden="1">{"fdsup://directions/FAT Viewer?action=UPDATE&amp;creator=factSet&amp;DYN_ARGS=true&amp;DOC_NAME=FAT:RGA_ENTRPR_VAL_EV_SOURCE_WINDOW.FAT&amp;VAR:ID1=CCO&amp;VAR:SDATE=20071121&amp;VAR:FDATE=20061229&amp;VAR:FREQ=DAILY&amp;VAR:RELITEM=RF&amp;VAR:CURRENCY=&amp;VAR:DB_TYPE=&amp;VAR:UNITS=M&amp;window=popup&amp;","width=535&amp;height=425&amp;START_MAXIMIZED=FALSE&amp;Y=120"}</definedName>
    <definedName name="_269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695__FDSAUDITLINK__" hidden="1">{"fdsup://directions/FAT Viewer?action=UPDATE&amp;creator=factSet&amp;DYN_ARGS=true&amp;DOC_NAME=FAT:RGA_ENTRPR_VAL_EV_SOURCE_WINDOW.FAT&amp;VAR:ID1=DEC-FR&amp;VAR:SDATE=20071121&amp;VAR:FDATE=20061229&amp;VAR:FREQ=DAILY&amp;VAR:RELITEM=RF&amp;VAR:CURRENCY=&amp;VAR:DB_TYPE=&amp;VAR:UNITS=M&amp;window=pop","up&amp;width=535&amp;height=425&amp;START_MAXIMIZED=FALSE&amp;Y=120"}</definedName>
    <definedName name="_2696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697__FDSAUDITLINK__" hidden="1">{"fdsup://directions/FAT Viewer?action=UPDATE&amp;creator=factSet&amp;DYN_ARGS=true&amp;DOC_NAME=FAT:RGA_ENTRPR_VAL_EV_SOURCE_WINDOW.FAT&amp;VAR:ID1=CBS&amp;VAR:SDATE=20071121&amp;VAR:FDATE=20061229&amp;VAR:FREQ=DAILY&amp;VAR:RELITEM=RF&amp;VAR:CURRENCY=&amp;VAR:DB_TYPE=&amp;VAR:UNITS=M&amp;window=popup&amp;","width=535&amp;height=425&amp;START_MAXIMIZED=FALSE&amp;Y=120"}</definedName>
    <definedName name="_2698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699__FDSAUDITLINK__" hidden="1">{"fdsup://directions/FAT Viewer?action=UPDATE&amp;creator=factSet&amp;DYN_ARGS=true&amp;DOC_NAME=FAT:RGA_ENTRPR_VAL_EV_SOURCE_WINDOW.FAT&amp;VAR:ID1=LAMR&amp;VAR:SDATE=20071121&amp;VAR:FDATE=20061229&amp;VAR:FREQ=DAILY&amp;VAR:RELITEM=RF&amp;VAR:CURRENCY=&amp;VAR:DB_TYPE=&amp;VAR:UNITS=M&amp;window=popup","&amp;width=535&amp;height=425&amp;START_MAXIMIZED=FALSE&amp;Y=120"}</definedName>
    <definedName name="_27__FDSAUDITLINK__" hidden="1">{"fdsup://Directions/FactSet Auditing Viewer?action=AUDIT_VALUE&amp;DB=129&amp;ID1=B4T92J&amp;VALUEID=02256&amp;SDATE=2011&amp;PERIODTYPE=ANN_STD&amp;SCFT=3&amp;window=popup_no_bar&amp;width=385&amp;height=120&amp;START_MAXIMIZED=FALSE&amp;creator=factset&amp;display_string=Audit"}</definedName>
    <definedName name="_270__FDSAUDITLINK__" hidden="1">{"fdsup://directions/FAT Viewer?action=UPDATE&amp;creator=factset&amp;DYN_ARGS=TRUE&amp;DOC_NAME=FAT:FQL_AUDITING_CLIENT_TEMPLATE.FAT&amp;display_string=Audit&amp;VAR:KEY=IBQRMLQFQD&amp;VAR:QUERY=UkdGX0VOVFJQUl9WQUxfREFJTFkoMzkwMDMp&amp;WINDOW=FIRST_POPUP&amp;HEIGHT=450&amp;WIDTH=450&amp;START_MA","XIMIZED=FALSE&amp;VAR:CALENDAR=US&amp;VAR:SYMBOL=B29LCJ&amp;VAR:INDEX=0"}</definedName>
    <definedName name="_2700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01__FDSAUDITLINK__" hidden="1">{"fdsup://directions/FAT Viewer?action=UPDATE&amp;creator=factSet&amp;DYN_ARGS=true&amp;DOC_NAME=FAT:RGA_ENTRPR_VAL_EV_SOURCE_WINDOW.FAT&amp;VAR:ID1=CCO&amp;VAR:SDATE=20071120&amp;VAR:FDATE=20061229&amp;VAR:FREQ=DAILY&amp;VAR:RELITEM=RF&amp;VAR:CURRENCY=&amp;VAR:DB_TYPE=&amp;VAR:UNITS=M&amp;window=popup&amp;","width=535&amp;height=425&amp;START_MAXIMIZED=FALSE&amp;Y=120"}</definedName>
    <definedName name="_270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703__FDSAUDITLINK__" hidden="1">{"fdsup://directions/FAT Viewer?action=UPDATE&amp;creator=factSet&amp;DYN_ARGS=true&amp;DOC_NAME=FAT:RGA_ENTRPR_VAL_EV_SOURCE_WINDOW.FAT&amp;VAR:ID1=DEC-FR&amp;VAR:SDATE=20071120&amp;VAR:FDATE=20061229&amp;VAR:FREQ=DAILY&amp;VAR:RELITEM=RF&amp;VAR:CURRENCY=&amp;VAR:DB_TYPE=&amp;VAR:UNITS=M&amp;window=pop","up&amp;width=535&amp;height=425&amp;START_MAXIMIZED=FALSE&amp;Y=120"}</definedName>
    <definedName name="_2704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05__FDSAUDITLINK__" hidden="1">{"fdsup://directions/FAT Viewer?action=UPDATE&amp;creator=factSet&amp;DYN_ARGS=true&amp;DOC_NAME=FAT:RGA_ENTRPR_VAL_EV_SOURCE_WINDOW.FAT&amp;VAR:ID1=CBS&amp;VAR:SDATE=20071120&amp;VAR:FDATE=20061229&amp;VAR:FREQ=DAILY&amp;VAR:RELITEM=RF&amp;VAR:CURRENCY=&amp;VAR:DB_TYPE=&amp;VAR:UNITS=M&amp;window=popup&amp;","width=535&amp;height=425&amp;START_MAXIMIZED=FALSE&amp;Y=120"}</definedName>
    <definedName name="_2706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707__FDSAUDITLINK__" hidden="1">{"fdsup://directions/FAT Viewer?action=UPDATE&amp;creator=factSet&amp;DYN_ARGS=true&amp;DOC_NAME=FAT:RGA_ENTRPR_VAL_EV_SOURCE_WINDOW.FAT&amp;VAR:ID1=LAMR&amp;VAR:SDATE=20071120&amp;VAR:FDATE=20061229&amp;VAR:FREQ=DAILY&amp;VAR:RELITEM=RF&amp;VAR:CURRENCY=&amp;VAR:DB_TYPE=&amp;VAR:UNITS=M&amp;window=popup","&amp;width=535&amp;height=425&amp;START_MAXIMIZED=FALSE&amp;Y=120"}</definedName>
    <definedName name="_2708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09__FDSAUDITLINK__" hidden="1">{"fdsup://directions/FAT Viewer?action=UPDATE&amp;creator=factSet&amp;DYN_ARGS=true&amp;DOC_NAME=FAT:RGA_ENTRPR_VAL_EV_SOURCE_WINDOW.FAT&amp;VAR:ID1=CCO&amp;VAR:SDATE=20071119&amp;VAR:FDATE=20061229&amp;VAR:FREQ=DAILY&amp;VAR:RELITEM=RF&amp;VAR:CURRENCY=&amp;VAR:DB_TYPE=&amp;VAR:UNITS=M&amp;window=popup&amp;","width=535&amp;height=425&amp;START_MAXIMIZED=FALSE&amp;Y=120"}</definedName>
    <definedName name="_271__FDSAUDITLINK__" hidden="1">{"fdsup://directions/FAT Viewer?action=UPDATE&amp;creator=factset&amp;DYN_ARGS=TRUE&amp;DOC_NAME=FAT:FQL_AUDITING_CLIENT_TEMPLATE.FAT&amp;display_string=Audit&amp;VAR:KEY=ELQFMDMPKP&amp;VAR:QUERY=UkdGX0VOVFJQUl9WQUxfREFJTFkoMzkwMDgp&amp;WINDOW=FIRST_POPUP&amp;HEIGHT=450&amp;WIDTH=450&amp;START_MA","XIMIZED=FALSE&amp;VAR:CALENDAR=US&amp;VAR:SYMBOL=B29LCJ&amp;VAR:INDEX=0"}</definedName>
    <definedName name="_271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711__FDSAUDITLINK__" hidden="1">{"fdsup://directions/FAT Viewer?action=UPDATE&amp;creator=factSet&amp;DYN_ARGS=true&amp;DOC_NAME=FAT:RGA_ENTRPR_VAL_EV_SOURCE_WINDOW.FAT&amp;VAR:ID1=DEC-FR&amp;VAR:SDATE=20071119&amp;VAR:FDATE=20061229&amp;VAR:FREQ=DAILY&amp;VAR:RELITEM=RF&amp;VAR:CURRENCY=&amp;VAR:DB_TYPE=&amp;VAR:UNITS=M&amp;window=pop","up&amp;width=535&amp;height=425&amp;START_MAXIMIZED=FALSE&amp;Y=120"}</definedName>
    <definedName name="_2712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13__FDSAUDITLINK__" hidden="1">{"fdsup://directions/FAT Viewer?action=UPDATE&amp;creator=factSet&amp;DYN_ARGS=true&amp;DOC_NAME=FAT:RGA_ENTRPR_VAL_EV_SOURCE_WINDOW.FAT&amp;VAR:ID1=CBS&amp;VAR:SDATE=20071119&amp;VAR:FDATE=20061229&amp;VAR:FREQ=DAILY&amp;VAR:RELITEM=RF&amp;VAR:CURRENCY=&amp;VAR:DB_TYPE=&amp;VAR:UNITS=M&amp;window=popup&amp;","width=535&amp;height=425&amp;START_MAXIMIZED=FALSE&amp;Y=120"}</definedName>
    <definedName name="_2714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715__FDSAUDITLINK__" hidden="1">{"fdsup://directions/FAT Viewer?action=UPDATE&amp;creator=factSet&amp;DYN_ARGS=true&amp;DOC_NAME=FAT:RGA_ENTRPR_VAL_EV_SOURCE_WINDOW.FAT&amp;VAR:ID1=LAMR&amp;VAR:SDATE=20071119&amp;VAR:FDATE=20061229&amp;VAR:FREQ=DAILY&amp;VAR:RELITEM=RF&amp;VAR:CURRENCY=&amp;VAR:DB_TYPE=&amp;VAR:UNITS=M&amp;window=popup","&amp;width=535&amp;height=425&amp;START_MAXIMIZED=FALSE&amp;Y=120"}</definedName>
    <definedName name="_2716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17__FDSAUDITLINK__" hidden="1">{"fdsup://directions/FAT Viewer?action=UPDATE&amp;creator=factSet&amp;DYN_ARGS=true&amp;DOC_NAME=FAT:RGA_ENTRPR_VAL_EV_SOURCE_WINDOW.FAT&amp;VAR:ID1=CCO&amp;VAR:SDATE=20071116&amp;VAR:FDATE=20061229&amp;VAR:FREQ=DAILY&amp;VAR:RELITEM=RF&amp;VAR:CURRENCY=&amp;VAR:DB_TYPE=&amp;VAR:UNITS=M&amp;window=popup&amp;","width=535&amp;height=425&amp;START_MAXIMIZED=FALSE&amp;Y=120"}</definedName>
    <definedName name="_271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719__FDSAUDITLINK__" hidden="1">{"fdsup://directions/FAT Viewer?action=UPDATE&amp;creator=factSet&amp;DYN_ARGS=true&amp;DOC_NAME=FAT:RGA_ENTRPR_VAL_EV_SOURCE_WINDOW.FAT&amp;VAR:ID1=DEC-FR&amp;VAR:SDATE=20071116&amp;VAR:FDATE=20061229&amp;VAR:FREQ=DAILY&amp;VAR:RELITEM=RF&amp;VAR:CURRENCY=&amp;VAR:DB_TYPE=&amp;VAR:UNITS=M&amp;window=pop","up&amp;width=535&amp;height=425&amp;START_MAXIMIZED=FALSE&amp;Y=120"}</definedName>
    <definedName name="_272__FDSAUDITLINK__" hidden="1">{"fdsup://directions/FAT Viewer?action=UPDATE&amp;creator=factset&amp;DYN_ARGS=TRUE&amp;DOC_NAME=FAT:FQL_AUDITING_CLIENT_TEMPLATE.FAT&amp;display_string=Audit&amp;VAR:KEY=MTGXQHWPUV&amp;VAR:QUERY=RkZfRU5UUlBSX1ZBTF9EQUlMWSgwLC01QVksVywsRVVSLCdCQVMnKQ==&amp;WINDOW=FIRST_POPUP&amp;HEIGHT=45","0&amp;WIDTH=450&amp;START_MAXIMIZED=FALSE&amp;VAR:CALENDAR=SEVENDAY&amp;VAR:SYMBOL=B7QNZW&amp;VAR:INDEX=259"}</definedName>
    <definedName name="_2720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21__FDSAUDITLINK__" hidden="1">{"fdsup://directions/FAT Viewer?action=UPDATE&amp;creator=factSet&amp;DYN_ARGS=true&amp;DOC_NAME=FAT:RGA_ENTRPR_VAL_EV_SOURCE_WINDOW.FAT&amp;VAR:ID1=CBS&amp;VAR:SDATE=20071116&amp;VAR:FDATE=20061229&amp;VAR:FREQ=DAILY&amp;VAR:RELITEM=RF&amp;VAR:CURRENCY=&amp;VAR:DB_TYPE=&amp;VAR:UNITS=M&amp;window=popup&amp;","width=535&amp;height=425&amp;START_MAXIMIZED=FALSE&amp;Y=120"}</definedName>
    <definedName name="_2722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723__FDSAUDITLINK__" hidden="1">{"fdsup://directions/FAT Viewer?action=UPDATE&amp;creator=factSet&amp;DYN_ARGS=true&amp;DOC_NAME=FAT:RGA_ENTRPR_VAL_EV_SOURCE_WINDOW.FAT&amp;VAR:ID1=LAMR&amp;VAR:SDATE=20071116&amp;VAR:FDATE=20061229&amp;VAR:FREQ=DAILY&amp;VAR:RELITEM=RF&amp;VAR:CURRENCY=&amp;VAR:DB_TYPE=&amp;VAR:UNITS=M&amp;window=popup","&amp;width=535&amp;height=425&amp;START_MAXIMIZED=FALSE&amp;Y=120"}</definedName>
    <definedName name="_2724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25__FDSAUDITLINK__" hidden="1">{"fdsup://directions/FAT Viewer?action=UPDATE&amp;creator=factSet&amp;DYN_ARGS=true&amp;DOC_NAME=FAT:RGA_ENTRPR_VAL_EV_SOURCE_WINDOW.FAT&amp;VAR:ID1=CCO&amp;VAR:SDATE=20071115&amp;VAR:FDATE=20061229&amp;VAR:FREQ=DAILY&amp;VAR:RELITEM=RF&amp;VAR:CURRENCY=&amp;VAR:DB_TYPE=&amp;VAR:UNITS=M&amp;window=popup&amp;","width=535&amp;height=425&amp;START_MAXIMIZED=FALSE&amp;Y=120"}</definedName>
    <definedName name="_272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727__FDSAUDITLINK__" hidden="1">{"fdsup://directions/FAT Viewer?action=UPDATE&amp;creator=factSet&amp;DYN_ARGS=true&amp;DOC_NAME=FAT:RGA_ENTRPR_VAL_EV_SOURCE_WINDOW.FAT&amp;VAR:ID1=DEC-FR&amp;VAR:SDATE=20071115&amp;VAR:FDATE=20061229&amp;VAR:FREQ=DAILY&amp;VAR:RELITEM=RF&amp;VAR:CURRENCY=&amp;VAR:DB_TYPE=&amp;VAR:UNITS=M&amp;window=pop","up&amp;width=535&amp;height=425&amp;START_MAXIMIZED=FALSE&amp;Y=120"}</definedName>
    <definedName name="_2728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29__FDSAUDITLINK__" hidden="1">{"fdsup://directions/FAT Viewer?action=UPDATE&amp;creator=factSet&amp;DYN_ARGS=true&amp;DOC_NAME=FAT:RGA_ENTRPR_VAL_EV_SOURCE_WINDOW.FAT&amp;VAR:ID1=CBS&amp;VAR:SDATE=20071115&amp;VAR:FDATE=20061229&amp;VAR:FREQ=DAILY&amp;VAR:RELITEM=RF&amp;VAR:CURRENCY=&amp;VAR:DB_TYPE=&amp;VAR:UNITS=M&amp;window=popup&amp;","width=535&amp;height=425&amp;START_MAXIMIZED=FALSE&amp;Y=120"}</definedName>
    <definedName name="_273__FDSAUDITLINK__" hidden="1">{"fdsup://Directions/FactSet Auditing Viewer?action=AUDIT_VALUE&amp;DB=129&amp;ID1=19121610&amp;VALUEID=02250&amp;SDATE=2011&amp;PERIODTYPE=ANN_STD&amp;SCFT=3&amp;window=popup_no_bar&amp;width=385&amp;height=120&amp;START_MAXIMIZED=FALSE&amp;creator=factset&amp;display_string=Audit"}</definedName>
    <definedName name="_2730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731__FDSAUDITLINK__" hidden="1">{"fdsup://directions/FAT Viewer?action=UPDATE&amp;creator=factSet&amp;DYN_ARGS=true&amp;DOC_NAME=FAT:RGA_ENTRPR_VAL_EV_SOURCE_WINDOW.FAT&amp;VAR:ID1=LAMR&amp;VAR:SDATE=20071115&amp;VAR:FDATE=20061229&amp;VAR:FREQ=DAILY&amp;VAR:RELITEM=RF&amp;VAR:CURRENCY=&amp;VAR:DB_TYPE=&amp;VAR:UNITS=M&amp;window=popup","&amp;width=535&amp;height=425&amp;START_MAXIMIZED=FALSE&amp;Y=120"}</definedName>
    <definedName name="_2732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33__FDSAUDITLINK__" hidden="1">{"fdsup://directions/FAT Viewer?action=UPDATE&amp;creator=factSet&amp;DYN_ARGS=true&amp;DOC_NAME=FAT:RGA_ENTRPR_VAL_EV_SOURCE_WINDOW.FAT&amp;VAR:ID1=CCO&amp;VAR:SDATE=20071114&amp;VAR:FDATE=20061229&amp;VAR:FREQ=DAILY&amp;VAR:RELITEM=RF&amp;VAR:CURRENCY=&amp;VAR:DB_TYPE=&amp;VAR:UNITS=M&amp;window=popup&amp;","width=535&amp;height=425&amp;START_MAXIMIZED=FALSE&amp;Y=120"}</definedName>
    <definedName name="_273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735__FDSAUDITLINK__" hidden="1">{"fdsup://directions/FAT Viewer?action=UPDATE&amp;creator=factSet&amp;DYN_ARGS=true&amp;DOC_NAME=FAT:RGA_ENTRPR_VAL_EV_SOURCE_WINDOW.FAT&amp;VAR:ID1=DEC-FR&amp;VAR:SDATE=20071114&amp;VAR:FDATE=20061229&amp;VAR:FREQ=DAILY&amp;VAR:RELITEM=RF&amp;VAR:CURRENCY=&amp;VAR:DB_TYPE=&amp;VAR:UNITS=M&amp;window=pop","up&amp;width=535&amp;height=425&amp;START_MAXIMIZED=FALSE&amp;Y=120"}</definedName>
    <definedName name="_2736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37__FDSAUDITLINK__" hidden="1">{"fdsup://directions/FAT Viewer?action=UPDATE&amp;creator=factSet&amp;DYN_ARGS=true&amp;DOC_NAME=FAT:RGA_ENTRPR_VAL_EV_SOURCE_WINDOW.FAT&amp;VAR:ID1=CBS&amp;VAR:SDATE=20071114&amp;VAR:FDATE=20061229&amp;VAR:FREQ=DAILY&amp;VAR:RELITEM=RF&amp;VAR:CURRENCY=&amp;VAR:DB_TYPE=&amp;VAR:UNITS=M&amp;window=popup&amp;","width=535&amp;height=425&amp;START_MAXIMIZED=FALSE&amp;Y=120"}</definedName>
    <definedName name="_2738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739__FDSAUDITLINK__" hidden="1">{"fdsup://directions/FAT Viewer?action=UPDATE&amp;creator=factSet&amp;DYN_ARGS=true&amp;DOC_NAME=FAT:RGA_ENTRPR_VAL_EV_SOURCE_WINDOW.FAT&amp;VAR:ID1=LAMR&amp;VAR:SDATE=20071114&amp;VAR:FDATE=20061229&amp;VAR:FREQ=DAILY&amp;VAR:RELITEM=RF&amp;VAR:CURRENCY=&amp;VAR:DB_TYPE=&amp;VAR:UNITS=M&amp;window=popup","&amp;width=535&amp;height=425&amp;START_MAXIMIZED=FALSE&amp;Y=120"}</definedName>
    <definedName name="_274__FDSAUDITLINK__" hidden="1">{"fdsup://Directions/FactSet Auditing Viewer?action=AUDIT_VALUE&amp;DB=129&amp;ID1=B3WJHK&amp;VALUEID=18352&amp;SDATE=2011&amp;PERIODTYPE=ANN_STD&amp;SCFT=3&amp;window=popup_no_bar&amp;width=385&amp;height=120&amp;START_MAXIMIZED=FALSE&amp;creator=factset&amp;display_string=Audit"}</definedName>
    <definedName name="_2740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41__FDSAUDITLINK__" hidden="1">{"fdsup://directions/FAT Viewer?action=UPDATE&amp;creator=factSet&amp;DYN_ARGS=true&amp;DOC_NAME=FAT:RGA_ENTRPR_VAL_EV_SOURCE_WINDOW.FAT&amp;VAR:ID1=CCO&amp;VAR:SDATE=20071113&amp;VAR:FDATE=20061229&amp;VAR:FREQ=DAILY&amp;VAR:RELITEM=RF&amp;VAR:CURRENCY=&amp;VAR:DB_TYPE=&amp;VAR:UNITS=M&amp;window=popup&amp;","width=535&amp;height=425&amp;START_MAXIMIZED=FALSE&amp;Y=120"}</definedName>
    <definedName name="_274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743__FDSAUDITLINK__" hidden="1">{"fdsup://directions/FAT Viewer?action=UPDATE&amp;creator=factSet&amp;DYN_ARGS=true&amp;DOC_NAME=FAT:RGA_ENTRPR_VAL_EV_SOURCE_WINDOW.FAT&amp;VAR:ID1=DEC-FR&amp;VAR:SDATE=20071113&amp;VAR:FDATE=20061229&amp;VAR:FREQ=DAILY&amp;VAR:RELITEM=RF&amp;VAR:CURRENCY=&amp;VAR:DB_TYPE=&amp;VAR:UNITS=M&amp;window=pop","up&amp;width=535&amp;height=425&amp;START_MAXIMIZED=FALSE&amp;Y=120"}</definedName>
    <definedName name="_2744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45__FDSAUDITLINK__" hidden="1">{"fdsup://directions/FAT Viewer?action=UPDATE&amp;creator=factSet&amp;DYN_ARGS=true&amp;DOC_NAME=FAT:RGA_ENTRPR_VAL_EV_SOURCE_WINDOW.FAT&amp;VAR:ID1=CBS&amp;VAR:SDATE=20071113&amp;VAR:FDATE=20061229&amp;VAR:FREQ=DAILY&amp;VAR:RELITEM=RF&amp;VAR:CURRENCY=&amp;VAR:DB_TYPE=&amp;VAR:UNITS=M&amp;window=popup&amp;","width=535&amp;height=425&amp;START_MAXIMIZED=FALSE&amp;Y=120"}</definedName>
    <definedName name="_2746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747__FDSAUDITLINK__" hidden="1">{"fdsup://directions/FAT Viewer?action=UPDATE&amp;creator=factSet&amp;DYN_ARGS=true&amp;DOC_NAME=FAT:RGA_ENTRPR_VAL_EV_SOURCE_WINDOW.FAT&amp;VAR:ID1=LAMR&amp;VAR:SDATE=20071113&amp;VAR:FDATE=20061229&amp;VAR:FREQ=DAILY&amp;VAR:RELITEM=RF&amp;VAR:CURRENCY=&amp;VAR:DB_TYPE=&amp;VAR:UNITS=M&amp;window=popup","&amp;width=535&amp;height=425&amp;START_MAXIMIZED=FALSE&amp;Y=120"}</definedName>
    <definedName name="_2748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49__FDSAUDITLINK__" hidden="1">{"fdsup://directions/FAT Viewer?action=UPDATE&amp;creator=factSet&amp;DYN_ARGS=true&amp;DOC_NAME=FAT:RGA_ENTRPR_VAL_EV_SOURCE_WINDOW.FAT&amp;VAR:ID1=CCO&amp;VAR:SDATE=20071112&amp;VAR:FDATE=20061229&amp;VAR:FREQ=DAILY&amp;VAR:RELITEM=RF&amp;VAR:CURRENCY=&amp;VAR:DB_TYPE=&amp;VAR:UNITS=M&amp;window=popup&amp;","width=535&amp;height=425&amp;START_MAXIMIZED=FALSE&amp;Y=120"}</definedName>
    <definedName name="_275__FDSAUDITLINK__" hidden="1">{"fdsup://Directions/FactSet Auditing Viewer?action=AUDIT_VALUE&amp;DB=129&amp;ID1=599711&amp;VALUEID=18352&amp;SDATE=2011&amp;PERIODTYPE=ANN_STD&amp;SCFT=3&amp;window=popup_no_bar&amp;width=385&amp;height=120&amp;START_MAXIMIZED=FALSE&amp;creator=factset&amp;display_string=Audit"}</definedName>
    <definedName name="_275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751__FDSAUDITLINK__" hidden="1">{"fdsup://directions/FAT Viewer?action=UPDATE&amp;creator=factSet&amp;DYN_ARGS=true&amp;DOC_NAME=FAT:RGA_ENTRPR_VAL_EV_SOURCE_WINDOW.FAT&amp;VAR:ID1=DEC-FR&amp;VAR:SDATE=20071112&amp;VAR:FDATE=20061229&amp;VAR:FREQ=DAILY&amp;VAR:RELITEM=RF&amp;VAR:CURRENCY=&amp;VAR:DB_TYPE=&amp;VAR:UNITS=M&amp;window=pop","up&amp;width=535&amp;height=425&amp;START_MAXIMIZED=FALSE&amp;Y=120"}</definedName>
    <definedName name="_2752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53__FDSAUDITLINK__" hidden="1">{"fdsup://directions/FAT Viewer?action=UPDATE&amp;creator=factSet&amp;DYN_ARGS=true&amp;DOC_NAME=FAT:RGA_ENTRPR_VAL_EV_SOURCE_WINDOW.FAT&amp;VAR:ID1=CBS&amp;VAR:SDATE=20071112&amp;VAR:FDATE=20061229&amp;VAR:FREQ=DAILY&amp;VAR:RELITEM=RF&amp;VAR:CURRENCY=&amp;VAR:DB_TYPE=&amp;VAR:UNITS=M&amp;window=popup&amp;","width=535&amp;height=425&amp;START_MAXIMIZED=FALSE&amp;Y=120"}</definedName>
    <definedName name="_2754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755__FDSAUDITLINK__" hidden="1">{"fdsup://directions/FAT Viewer?action=UPDATE&amp;creator=factSet&amp;DYN_ARGS=true&amp;DOC_NAME=FAT:RGA_ENTRPR_VAL_EV_SOURCE_WINDOW.FAT&amp;VAR:ID1=LAMR&amp;VAR:SDATE=20071112&amp;VAR:FDATE=20061229&amp;VAR:FREQ=DAILY&amp;VAR:RELITEM=RF&amp;VAR:CURRENCY=&amp;VAR:DB_TYPE=&amp;VAR:UNITS=M&amp;window=popup","&amp;width=535&amp;height=425&amp;START_MAXIMIZED=FALSE&amp;Y=120"}</definedName>
    <definedName name="_2756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57__FDSAUDITLINK__" hidden="1">{"fdsup://directions/FAT Viewer?action=UPDATE&amp;creator=factSet&amp;DYN_ARGS=true&amp;DOC_NAME=FAT:RGA_ENTRPR_VAL_EV_SOURCE_WINDOW.FAT&amp;VAR:ID1=CCO&amp;VAR:SDATE=20071109&amp;VAR:FDATE=20061229&amp;VAR:FREQ=DAILY&amp;VAR:RELITEM=RF&amp;VAR:CURRENCY=&amp;VAR:DB_TYPE=&amp;VAR:UNITS=M&amp;window=popup&amp;","width=535&amp;height=425&amp;START_MAXIMIZED=FALSE&amp;Y=120"}</definedName>
    <definedName name="_275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759__FDSAUDITLINK__" hidden="1">{"fdsup://directions/FAT Viewer?action=UPDATE&amp;creator=factSet&amp;DYN_ARGS=true&amp;DOC_NAME=FAT:RGA_ENTRPR_VAL_EV_SOURCE_WINDOW.FAT&amp;VAR:ID1=DEC-FR&amp;VAR:SDATE=20071109&amp;VAR:FDATE=20061229&amp;VAR:FREQ=DAILY&amp;VAR:RELITEM=RF&amp;VAR:CURRENCY=&amp;VAR:DB_TYPE=&amp;VAR:UNITS=M&amp;window=pop","up&amp;width=535&amp;height=425&amp;START_MAXIMIZED=FALSE&amp;Y=120"}</definedName>
    <definedName name="_276__FDSAUDITLINK__" hidden="1">{"fdsup://Directions/FactSet Auditing Viewer?action=AUDIT_VALUE&amp;DB=129&amp;ID1=B3WJHK&amp;VALUEID=18352&amp;SDATE=2011&amp;PERIODTYPE=ANN_STD&amp;SCFT=3&amp;window=popup_no_bar&amp;width=385&amp;height=120&amp;START_MAXIMIZED=FALSE&amp;creator=factset&amp;display_string=Audit"}</definedName>
    <definedName name="_2760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61__FDSAUDITLINK__" hidden="1">{"fdsup://directions/FAT Viewer?action=UPDATE&amp;creator=factSet&amp;DYN_ARGS=true&amp;DOC_NAME=FAT:RGA_ENTRPR_VAL_EV_SOURCE_WINDOW.FAT&amp;VAR:ID1=CBS&amp;VAR:SDATE=20071109&amp;VAR:FDATE=20061229&amp;VAR:FREQ=DAILY&amp;VAR:RELITEM=RF&amp;VAR:CURRENCY=&amp;VAR:DB_TYPE=&amp;VAR:UNITS=M&amp;window=popup&amp;","width=535&amp;height=425&amp;START_MAXIMIZED=FALSE&amp;Y=120"}</definedName>
    <definedName name="_2762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763__FDSAUDITLINK__" hidden="1">{"fdsup://directions/FAT Viewer?action=UPDATE&amp;creator=factSet&amp;DYN_ARGS=true&amp;DOC_NAME=FAT:RGA_ENTRPR_VAL_EV_SOURCE_WINDOW.FAT&amp;VAR:ID1=LAMR&amp;VAR:SDATE=20071109&amp;VAR:FDATE=20061229&amp;VAR:FREQ=DAILY&amp;VAR:RELITEM=RF&amp;VAR:CURRENCY=&amp;VAR:DB_TYPE=&amp;VAR:UNITS=M&amp;window=popup","&amp;width=535&amp;height=425&amp;START_MAXIMIZED=FALSE&amp;Y=120"}</definedName>
    <definedName name="_2764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65__FDSAUDITLINK__" hidden="1">{"fdsup://directions/FAT Viewer?action=UPDATE&amp;creator=factSet&amp;DYN_ARGS=true&amp;DOC_NAME=FAT:RGA_ENTRPR_VAL_EV_SOURCE_WINDOW.FAT&amp;VAR:ID1=CCO&amp;VAR:SDATE=20071108&amp;VAR:FDATE=20061229&amp;VAR:FREQ=DAILY&amp;VAR:RELITEM=RF&amp;VAR:CURRENCY=&amp;VAR:DB_TYPE=&amp;VAR:UNITS=M&amp;window=popup&amp;","width=535&amp;height=425&amp;START_MAXIMIZED=FALSE&amp;Y=120"}</definedName>
    <definedName name="_276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767__FDSAUDITLINK__" hidden="1">{"fdsup://directions/FAT Viewer?action=UPDATE&amp;creator=factSet&amp;DYN_ARGS=true&amp;DOC_NAME=FAT:RGA_ENTRPR_VAL_EV_SOURCE_WINDOW.FAT&amp;VAR:ID1=DEC-FR&amp;VAR:SDATE=20071108&amp;VAR:FDATE=20061229&amp;VAR:FREQ=DAILY&amp;VAR:RELITEM=RF&amp;VAR:CURRENCY=&amp;VAR:DB_TYPE=&amp;VAR:UNITS=M&amp;window=pop","up&amp;width=535&amp;height=425&amp;START_MAXIMIZED=FALSE&amp;Y=120"}</definedName>
    <definedName name="_2768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69__FDSAUDITLINK__" hidden="1">{"fdsup://directions/FAT Viewer?action=UPDATE&amp;creator=factSet&amp;DYN_ARGS=true&amp;DOC_NAME=FAT:RGA_ENTRPR_VAL_EV_SOURCE_WINDOW.FAT&amp;VAR:ID1=CBS&amp;VAR:SDATE=20071108&amp;VAR:FDATE=20061229&amp;VAR:FREQ=DAILY&amp;VAR:RELITEM=RF&amp;VAR:CURRENCY=&amp;VAR:DB_TYPE=&amp;VAR:UNITS=M&amp;window=popup&amp;","width=535&amp;height=425&amp;START_MAXIMIZED=FALSE&amp;Y=120"}</definedName>
    <definedName name="_277__FDSAUDITLINK__" hidden="1">{"fdsup://Directions/FactSet Auditing Viewer?action=AUDIT_VALUE&amp;DB=129&amp;ID1=19121610&amp;VALUEID=02250&amp;SDATE=2011&amp;PERIODTYPE=ANN_STD&amp;SCFT=3&amp;window=popup_no_bar&amp;width=385&amp;height=120&amp;START_MAXIMIZED=FALSE&amp;creator=factset&amp;display_string=Audit"}</definedName>
    <definedName name="_2770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771__FDSAUDITLINK__" hidden="1">{"fdsup://directions/FAT Viewer?action=UPDATE&amp;creator=factSet&amp;DYN_ARGS=true&amp;DOC_NAME=FAT:RGA_ENTRPR_VAL_EV_SOURCE_WINDOW.FAT&amp;VAR:ID1=LAMR&amp;VAR:SDATE=20071108&amp;VAR:FDATE=20061229&amp;VAR:FREQ=DAILY&amp;VAR:RELITEM=RF&amp;VAR:CURRENCY=&amp;VAR:DB_TYPE=&amp;VAR:UNITS=M&amp;window=popup","&amp;width=535&amp;height=425&amp;START_MAXIMIZED=FALSE&amp;Y=120"}</definedName>
    <definedName name="_2772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73__FDSAUDITLINK__" hidden="1">{"fdsup://directions/FAT Viewer?action=UPDATE&amp;creator=factSet&amp;DYN_ARGS=true&amp;DOC_NAME=FAT:RGA_ENTRPR_VAL_EV_SOURCE_WINDOW.FAT&amp;VAR:ID1=CCO&amp;VAR:SDATE=20071107&amp;VAR:FDATE=20061229&amp;VAR:FREQ=DAILY&amp;VAR:RELITEM=RF&amp;VAR:CURRENCY=&amp;VAR:DB_TYPE=&amp;VAR:UNITS=M&amp;window=popup&amp;","width=535&amp;height=425&amp;START_MAXIMIZED=FALSE&amp;Y=120"}</definedName>
    <definedName name="_277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775__FDSAUDITLINK__" hidden="1">{"fdsup://directions/FAT Viewer?action=UPDATE&amp;creator=factSet&amp;DYN_ARGS=true&amp;DOC_NAME=FAT:RGA_ENTRPR_VAL_EV_SOURCE_WINDOW.FAT&amp;VAR:ID1=DEC-FR&amp;VAR:SDATE=20071107&amp;VAR:FDATE=20061229&amp;VAR:FREQ=DAILY&amp;VAR:RELITEM=RF&amp;VAR:CURRENCY=&amp;VAR:DB_TYPE=&amp;VAR:UNITS=M&amp;window=pop","up&amp;width=535&amp;height=425&amp;START_MAXIMIZED=FALSE&amp;Y=120"}</definedName>
    <definedName name="_2776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77__FDSAUDITLINK__" hidden="1">{"fdsup://directions/FAT Viewer?action=UPDATE&amp;creator=factSet&amp;DYN_ARGS=true&amp;DOC_NAME=FAT:RGA_ENTRPR_VAL_EV_SOURCE_WINDOW.FAT&amp;VAR:ID1=CBS&amp;VAR:SDATE=20071107&amp;VAR:FDATE=20061229&amp;VAR:FREQ=DAILY&amp;VAR:RELITEM=RF&amp;VAR:CURRENCY=&amp;VAR:DB_TYPE=&amp;VAR:UNITS=M&amp;window=popup&amp;","width=535&amp;height=425&amp;START_MAXIMIZED=FALSE&amp;Y=120"}</definedName>
    <definedName name="_2778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779__FDSAUDITLINK__" hidden="1">{"fdsup://directions/FAT Viewer?action=UPDATE&amp;creator=factSet&amp;DYN_ARGS=true&amp;DOC_NAME=FAT:RGA_ENTRPR_VAL_EV_SOURCE_WINDOW.FAT&amp;VAR:ID1=LAMR&amp;VAR:SDATE=20071107&amp;VAR:FDATE=20061229&amp;VAR:FREQ=DAILY&amp;VAR:RELITEM=RF&amp;VAR:CURRENCY=&amp;VAR:DB_TYPE=&amp;VAR:UNITS=M&amp;window=popup","&amp;width=535&amp;height=425&amp;START_MAXIMIZED=FALSE&amp;Y=120"}</definedName>
    <definedName name="_278__FDSAUDITLINK__" hidden="1">{"fdsup://Directions/FactSet Auditing Viewer?action=AUDIT_VALUE&amp;DB=129&amp;ID1=B3WJHK&amp;VALUEID=18352&amp;SDATE=2011&amp;PERIODTYPE=ANN_STD&amp;SCFT=3&amp;window=popup_no_bar&amp;width=385&amp;height=120&amp;START_MAXIMIZED=FALSE&amp;creator=factset&amp;display_string=Audit"}</definedName>
    <definedName name="_2780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81__FDSAUDITLINK__" hidden="1">{"fdsup://directions/FAT Viewer?action=UPDATE&amp;creator=factSet&amp;DYN_ARGS=true&amp;DOC_NAME=FAT:RGA_ENTRPR_VAL_EV_SOURCE_WINDOW.FAT&amp;VAR:ID1=CCO&amp;VAR:SDATE=20071106&amp;VAR:FDATE=20061229&amp;VAR:FREQ=DAILY&amp;VAR:RELITEM=RF&amp;VAR:CURRENCY=&amp;VAR:DB_TYPE=&amp;VAR:UNITS=M&amp;window=popup&amp;","width=535&amp;height=425&amp;START_MAXIMIZED=FALSE&amp;Y=120"}</definedName>
    <definedName name="_278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783__FDSAUDITLINK__" hidden="1">{"fdsup://directions/FAT Viewer?action=UPDATE&amp;creator=factSet&amp;DYN_ARGS=true&amp;DOC_NAME=FAT:RGA_ENTRPR_VAL_EV_SOURCE_WINDOW.FAT&amp;VAR:ID1=DEC-FR&amp;VAR:SDATE=20071106&amp;VAR:FDATE=20061229&amp;VAR:FREQ=DAILY&amp;VAR:RELITEM=RF&amp;VAR:CURRENCY=&amp;VAR:DB_TYPE=&amp;VAR:UNITS=M&amp;window=pop","up&amp;width=535&amp;height=425&amp;START_MAXIMIZED=FALSE&amp;Y=120"}</definedName>
    <definedName name="_2784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85__FDSAUDITLINK__" hidden="1">{"fdsup://directions/FAT Viewer?action=UPDATE&amp;creator=factSet&amp;DYN_ARGS=true&amp;DOC_NAME=FAT:RGA_ENTRPR_VAL_EV_SOURCE_WINDOW.FAT&amp;VAR:ID1=CBS&amp;VAR:SDATE=20071106&amp;VAR:FDATE=20061229&amp;VAR:FREQ=DAILY&amp;VAR:RELITEM=RF&amp;VAR:CURRENCY=&amp;VAR:DB_TYPE=&amp;VAR:UNITS=M&amp;window=popup&amp;","width=535&amp;height=425&amp;START_MAXIMIZED=FALSE&amp;Y=120"}</definedName>
    <definedName name="_2786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787__FDSAUDITLINK__" hidden="1">{"fdsup://directions/FAT Viewer?action=UPDATE&amp;creator=factSet&amp;DYN_ARGS=true&amp;DOC_NAME=FAT:RGA_ENTRPR_VAL_EV_SOURCE_WINDOW.FAT&amp;VAR:ID1=LAMR&amp;VAR:SDATE=20071106&amp;VAR:FDATE=20061229&amp;VAR:FREQ=DAILY&amp;VAR:RELITEM=RF&amp;VAR:CURRENCY=&amp;VAR:DB_TYPE=&amp;VAR:UNITS=M&amp;window=popup","&amp;width=535&amp;height=425&amp;START_MAXIMIZED=FALSE&amp;Y=120"}</definedName>
    <definedName name="_2788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89__FDSAUDITLINK__" hidden="1">{"fdsup://directions/FAT Viewer?action=UPDATE&amp;creator=factSet&amp;DYN_ARGS=true&amp;DOC_NAME=FAT:RGA_ENTRPR_VAL_EV_SOURCE_WINDOW.FAT&amp;VAR:ID1=CCO&amp;VAR:SDATE=20071105&amp;VAR:FDATE=20061229&amp;VAR:FREQ=DAILY&amp;VAR:RELITEM=RF&amp;VAR:CURRENCY=&amp;VAR:DB_TYPE=&amp;VAR:UNITS=M&amp;window=popup&amp;","width=535&amp;height=425&amp;START_MAXIMIZED=FALSE&amp;Y=120"}</definedName>
    <definedName name="_279__FDSAUDITLINK__" hidden="1">{"fdsup://directions/FAT Viewer?action=UPDATE&amp;creator=factset&amp;DYN_ARGS=TRUE&amp;DOC_NAME=FAT:FQL_AUDITING_CLIENT_TEMPLATE.FAT&amp;display_string=Audit&amp;VAR:KEY=SLCDCBYDYD&amp;VAR:QUERY=UkdGX0VOVFJQUl9WQUxfREFJTFkoMzkwNDIp&amp;WINDOW=FIRST_POPUP&amp;HEIGHT=450&amp;WIDTH=450&amp;START_MA","XIMIZED=FALSE&amp;VAR:CALENDAR=US&amp;VAR:SYMBOL=B29LCJ&amp;VAR:INDEX=0"}</definedName>
    <definedName name="_279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791__FDSAUDITLINK__" hidden="1">{"fdsup://directions/FAT Viewer?action=UPDATE&amp;creator=factSet&amp;DYN_ARGS=true&amp;DOC_NAME=FAT:RGA_ENTRPR_VAL_EV_SOURCE_WINDOW.FAT&amp;VAR:ID1=DEC-FR&amp;VAR:SDATE=20071105&amp;VAR:FDATE=20061229&amp;VAR:FREQ=DAILY&amp;VAR:RELITEM=RF&amp;VAR:CURRENCY=&amp;VAR:DB_TYPE=&amp;VAR:UNITS=M&amp;window=pop","up&amp;width=535&amp;height=425&amp;START_MAXIMIZED=FALSE&amp;Y=120"}</definedName>
    <definedName name="_2792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93__FDSAUDITLINK__" hidden="1">{"fdsup://directions/FAT Viewer?action=UPDATE&amp;creator=factSet&amp;DYN_ARGS=true&amp;DOC_NAME=FAT:RGA_ENTRPR_VAL_EV_SOURCE_WINDOW.FAT&amp;VAR:ID1=CBS&amp;VAR:SDATE=20071105&amp;VAR:FDATE=20061229&amp;VAR:FREQ=DAILY&amp;VAR:RELITEM=RF&amp;VAR:CURRENCY=&amp;VAR:DB_TYPE=&amp;VAR:UNITS=M&amp;window=popup&amp;","width=535&amp;height=425&amp;START_MAXIMIZED=FALSE&amp;Y=120"}</definedName>
    <definedName name="_2794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795__FDSAUDITLINK__" hidden="1">{"fdsup://directions/FAT Viewer?action=UPDATE&amp;creator=factSet&amp;DYN_ARGS=true&amp;DOC_NAME=FAT:RGA_ENTRPR_VAL_EV_SOURCE_WINDOW.FAT&amp;VAR:ID1=LAMR&amp;VAR:SDATE=20071105&amp;VAR:FDATE=20061229&amp;VAR:FREQ=DAILY&amp;VAR:RELITEM=RF&amp;VAR:CURRENCY=&amp;VAR:DB_TYPE=&amp;VAR:UNITS=M&amp;window=popup","&amp;width=535&amp;height=425&amp;START_MAXIMIZED=FALSE&amp;Y=120"}</definedName>
    <definedName name="_2796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797__FDSAUDITLINK__" hidden="1">{"fdsup://directions/FAT Viewer?action=UPDATE&amp;creator=factSet&amp;DYN_ARGS=true&amp;DOC_NAME=FAT:RGA_ENTRPR_VAL_EV_SOURCE_WINDOW.FAT&amp;VAR:ID1=CCO&amp;VAR:SDATE=20071102&amp;VAR:FDATE=20061229&amp;VAR:FREQ=DAILY&amp;VAR:RELITEM=RF&amp;VAR:CURRENCY=&amp;VAR:DB_TYPE=&amp;VAR:UNITS=M&amp;window=popup&amp;","width=535&amp;height=425&amp;START_MAXIMIZED=FALSE&amp;Y=120"}</definedName>
    <definedName name="_279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799__FDSAUDITLINK__" hidden="1">{"fdsup://directions/FAT Viewer?action=UPDATE&amp;creator=factSet&amp;DYN_ARGS=true&amp;DOC_NAME=FAT:RGA_ENTRPR_VAL_EV_SOURCE_WINDOW.FAT&amp;VAR:ID1=DEC-FR&amp;VAR:SDATE=20071102&amp;VAR:FDATE=20061229&amp;VAR:FREQ=DAILY&amp;VAR:RELITEM=RF&amp;VAR:CURRENCY=&amp;VAR:DB_TYPE=&amp;VAR:UNITS=M&amp;window=pop","up&amp;width=535&amp;height=425&amp;START_MAXIMIZED=FALSE&amp;Y=120"}</definedName>
    <definedName name="_28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230"}</definedName>
    <definedName name="_280__FDSAUDITLINK__" hidden="1">{"fdsup://directions/FAT Viewer?action=UPDATE&amp;creator=factset&amp;DYN_ARGS=TRUE&amp;DOC_NAME=FAT:FQL_AUDITING_CLIENT_TEMPLATE.FAT&amp;display_string=Audit&amp;VAR:KEY=UBCXEJOLID&amp;VAR:QUERY=UkdGX0VOVFJQUl9WQUxfREFJTFkoMzkwNDUp&amp;WINDOW=FIRST_POPUP&amp;HEIGHT=450&amp;WIDTH=450&amp;START_MA","XIMIZED=FALSE&amp;VAR:CALENDAR=US&amp;VAR:SYMBOL=B29LCJ&amp;VAR:INDEX=0"}</definedName>
    <definedName name="_2800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01__FDSAUDITLINK__" hidden="1">{"fdsup://directions/FAT Viewer?action=UPDATE&amp;creator=factSet&amp;DYN_ARGS=true&amp;DOC_NAME=FAT:RGA_ENTRPR_VAL_EV_SOURCE_WINDOW.FAT&amp;VAR:ID1=CBS&amp;VAR:SDATE=20071102&amp;VAR:FDATE=20061229&amp;VAR:FREQ=DAILY&amp;VAR:RELITEM=RF&amp;VAR:CURRENCY=&amp;VAR:DB_TYPE=&amp;VAR:UNITS=M&amp;window=popup&amp;","width=535&amp;height=425&amp;START_MAXIMIZED=FALSE&amp;Y=120"}</definedName>
    <definedName name="_2802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803__FDSAUDITLINK__" hidden="1">{"fdsup://directions/FAT Viewer?action=UPDATE&amp;creator=factSet&amp;DYN_ARGS=true&amp;DOC_NAME=FAT:RGA_ENTRPR_VAL_EV_SOURCE_WINDOW.FAT&amp;VAR:ID1=LAMR&amp;VAR:SDATE=20071102&amp;VAR:FDATE=20061229&amp;VAR:FREQ=DAILY&amp;VAR:RELITEM=RF&amp;VAR:CURRENCY=&amp;VAR:DB_TYPE=&amp;VAR:UNITS=M&amp;window=popup","&amp;width=535&amp;height=425&amp;START_MAXIMIZED=FALSE&amp;Y=120"}</definedName>
    <definedName name="_2804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05__FDSAUDITLINK__" hidden="1">{"fdsup://directions/FAT Viewer?action=UPDATE&amp;creator=factSet&amp;DYN_ARGS=true&amp;DOC_NAME=FAT:RGA_ENTRPR_VAL_EV_SOURCE_WINDOW.FAT&amp;VAR:ID1=CCO&amp;VAR:SDATE=20071101&amp;VAR:FDATE=20061229&amp;VAR:FREQ=DAILY&amp;VAR:RELITEM=RF&amp;VAR:CURRENCY=&amp;VAR:DB_TYPE=&amp;VAR:UNITS=M&amp;window=popup&amp;","width=535&amp;height=425&amp;START_MAXIMIZED=FALSE&amp;Y=120"}</definedName>
    <definedName name="_280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807__FDSAUDITLINK__" hidden="1">{"fdsup://directions/FAT Viewer?action=UPDATE&amp;creator=factSet&amp;DYN_ARGS=true&amp;DOC_NAME=FAT:RGA_ENTRPR_VAL_EV_SOURCE_WINDOW.FAT&amp;VAR:ID1=DEC-FR&amp;VAR:SDATE=20071101&amp;VAR:FDATE=20061229&amp;VAR:FREQ=DAILY&amp;VAR:RELITEM=RF&amp;VAR:CURRENCY=&amp;VAR:DB_TYPE=&amp;VAR:UNITS=M&amp;window=pop","up&amp;width=535&amp;height=425&amp;START_MAXIMIZED=FALSE&amp;Y=120"}</definedName>
    <definedName name="_2808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09__FDSAUDITLINK__" hidden="1">{"fdsup://directions/FAT Viewer?action=UPDATE&amp;creator=factSet&amp;DYN_ARGS=true&amp;DOC_NAME=FAT:RGA_ENTRPR_VAL_EV_SOURCE_WINDOW.FAT&amp;VAR:ID1=CBS&amp;VAR:SDATE=20071101&amp;VAR:FDATE=20061229&amp;VAR:FREQ=DAILY&amp;VAR:RELITEM=RF&amp;VAR:CURRENCY=&amp;VAR:DB_TYPE=&amp;VAR:UNITS=M&amp;window=popup&amp;","width=535&amp;height=425&amp;START_MAXIMIZED=FALSE&amp;Y=120"}</definedName>
    <definedName name="_281__FDSAUDITLINK__" hidden="1">{"fdsup://directions/FAT Viewer?action=UPDATE&amp;creator=factset&amp;DYN_ARGS=TRUE&amp;DOC_NAME=FAT:FQL_AUDITING_CLIENT_TEMPLATE.FAT&amp;display_string=Audit&amp;VAR:KEY=OXIDEFADMH&amp;VAR:QUERY=UkdGX0VOVFJQUl9WQUxfREFJTFkoMzkwNTAp&amp;WINDOW=FIRST_POPUP&amp;HEIGHT=450&amp;WIDTH=450&amp;START_MA","XIMIZED=FALSE&amp;VAR:CALENDAR=US&amp;VAR:SYMBOL=B29LCJ&amp;VAR:INDEX=0"}</definedName>
    <definedName name="_2810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811__FDSAUDITLINK__" hidden="1">{"fdsup://directions/FAT Viewer?action=UPDATE&amp;creator=factSet&amp;DYN_ARGS=true&amp;DOC_NAME=FAT:RGA_ENTRPR_VAL_EV_SOURCE_WINDOW.FAT&amp;VAR:ID1=LAMR&amp;VAR:SDATE=20071101&amp;VAR:FDATE=20061229&amp;VAR:FREQ=DAILY&amp;VAR:RELITEM=RF&amp;VAR:CURRENCY=&amp;VAR:DB_TYPE=&amp;VAR:UNITS=M&amp;window=popup","&amp;width=535&amp;height=425&amp;START_MAXIMIZED=FALSE&amp;Y=120"}</definedName>
    <definedName name="_2812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13__FDSAUDITLINK__" hidden="1">{"fdsup://directions/FAT Viewer?action=UPDATE&amp;creator=factSet&amp;DYN_ARGS=true&amp;DOC_NAME=FAT:RGA_ENTRPR_VAL_EV_SOURCE_WINDOW.FAT&amp;VAR:ID1=CCO&amp;VAR:SDATE=20071031&amp;VAR:FDATE=20061229&amp;VAR:FREQ=DAILY&amp;VAR:RELITEM=RF&amp;VAR:CURRENCY=&amp;VAR:DB_TYPE=&amp;VAR:UNITS=M&amp;window=popup&amp;","width=535&amp;height=425&amp;START_MAXIMIZED=FALSE&amp;Y=120"}</definedName>
    <definedName name="_281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815__FDSAUDITLINK__" hidden="1">{"fdsup://directions/FAT Viewer?action=UPDATE&amp;creator=factSet&amp;DYN_ARGS=true&amp;DOC_NAME=FAT:RGA_ENTRPR_VAL_EV_SOURCE_WINDOW.FAT&amp;VAR:ID1=DEC-FR&amp;VAR:SDATE=20071031&amp;VAR:FDATE=20061229&amp;VAR:FREQ=DAILY&amp;VAR:RELITEM=RF&amp;VAR:CURRENCY=&amp;VAR:DB_TYPE=&amp;VAR:UNITS=M&amp;window=pop","up&amp;width=535&amp;height=425&amp;START_MAXIMIZED=FALSE&amp;Y=120"}</definedName>
    <definedName name="_2816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17__FDSAUDITLINK__" hidden="1">{"fdsup://directions/FAT Viewer?action=UPDATE&amp;creator=factSet&amp;DYN_ARGS=true&amp;DOC_NAME=FAT:RGA_ENTRPR_VAL_EV_SOURCE_WINDOW.FAT&amp;VAR:ID1=CBS&amp;VAR:SDATE=20071031&amp;VAR:FDATE=20061229&amp;VAR:FREQ=DAILY&amp;VAR:RELITEM=RF&amp;VAR:CURRENCY=&amp;VAR:DB_TYPE=&amp;VAR:UNITS=M&amp;window=popup&amp;","width=535&amp;height=425&amp;START_MAXIMIZED=FALSE&amp;Y=120"}</definedName>
    <definedName name="_2818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819__FDSAUDITLINK__" hidden="1">{"fdsup://directions/FAT Viewer?action=UPDATE&amp;creator=factSet&amp;DYN_ARGS=true&amp;DOC_NAME=FAT:RGA_ENTRPR_VAL_EV_SOURCE_WINDOW.FAT&amp;VAR:ID1=LAMR&amp;VAR:SDATE=20071031&amp;VAR:FDATE=20061229&amp;VAR:FREQ=DAILY&amp;VAR:RELITEM=RF&amp;VAR:CURRENCY=&amp;VAR:DB_TYPE=&amp;VAR:UNITS=M&amp;window=popup","&amp;width=535&amp;height=425&amp;START_MAXIMIZED=FALSE&amp;Y=120"}</definedName>
    <definedName name="_282__FDSAUDITLINK__" hidden="1">{"fdsup://directions/FAT Viewer?action=UPDATE&amp;creator=factset&amp;DYN_ARGS=TRUE&amp;DOC_NAME=FAT:FQL_AUDITING_CLIENT_TEMPLATE.FAT&amp;display_string=Audit&amp;VAR:KEY=MFYLGFQRAL&amp;VAR:QUERY=UkdGX0VOVFJQUl9WQUxfREFJTFkoMzkwNTUp&amp;WINDOW=FIRST_POPUP&amp;HEIGHT=450&amp;WIDTH=450&amp;START_MA","XIMIZED=FALSE&amp;VAR:CALENDAR=US&amp;VAR:SYMBOL=B29LCJ&amp;VAR:INDEX=0"}</definedName>
    <definedName name="_2820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21__FDSAUDITLINK__" hidden="1">{"fdsup://directions/FAT Viewer?action=UPDATE&amp;creator=factSet&amp;DYN_ARGS=true&amp;DOC_NAME=FAT:RGA_ENTRPR_VAL_EV_SOURCE_WINDOW.FAT&amp;VAR:ID1=CCO&amp;VAR:SDATE=20071030&amp;VAR:FDATE=20061229&amp;VAR:FREQ=DAILY&amp;VAR:RELITEM=RF&amp;VAR:CURRENCY=&amp;VAR:DB_TYPE=&amp;VAR:UNITS=M&amp;window=popup&amp;","width=535&amp;height=425&amp;START_MAXIMIZED=FALSE&amp;Y=120"}</definedName>
    <definedName name="_282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823__FDSAUDITLINK__" hidden="1">{"fdsup://directions/FAT Viewer?action=UPDATE&amp;creator=factSet&amp;DYN_ARGS=true&amp;DOC_NAME=FAT:RGA_ENTRPR_VAL_EV_SOURCE_WINDOW.FAT&amp;VAR:ID1=DEC-FR&amp;VAR:SDATE=20071030&amp;VAR:FDATE=20061229&amp;VAR:FREQ=DAILY&amp;VAR:RELITEM=RF&amp;VAR:CURRENCY=&amp;VAR:DB_TYPE=&amp;VAR:UNITS=M&amp;window=pop","up&amp;width=535&amp;height=425&amp;START_MAXIMIZED=FALSE&amp;Y=120"}</definedName>
    <definedName name="_2824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25__FDSAUDITLINK__" hidden="1">{"fdsup://directions/FAT Viewer?action=UPDATE&amp;creator=factSet&amp;DYN_ARGS=true&amp;DOC_NAME=FAT:RGA_ENTRPR_VAL_EV_SOURCE_WINDOW.FAT&amp;VAR:ID1=CBS&amp;VAR:SDATE=20071030&amp;VAR:FDATE=20061229&amp;VAR:FREQ=DAILY&amp;VAR:RELITEM=RF&amp;VAR:CURRENCY=&amp;VAR:DB_TYPE=&amp;VAR:UNITS=M&amp;window=popup&amp;","width=535&amp;height=425&amp;START_MAXIMIZED=FALSE&amp;Y=120"}</definedName>
    <definedName name="_2826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827__FDSAUDITLINK__" hidden="1">{"fdsup://directions/FAT Viewer?action=UPDATE&amp;creator=factSet&amp;DYN_ARGS=true&amp;DOC_NAME=FAT:RGA_ENTRPR_VAL_EV_SOURCE_WINDOW.FAT&amp;VAR:ID1=LAMR&amp;VAR:SDATE=20071030&amp;VAR:FDATE=20061229&amp;VAR:FREQ=DAILY&amp;VAR:RELITEM=RF&amp;VAR:CURRENCY=&amp;VAR:DB_TYPE=&amp;VAR:UNITS=M&amp;window=popup","&amp;width=535&amp;height=425&amp;START_MAXIMIZED=FALSE&amp;Y=120"}</definedName>
    <definedName name="_2828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29__FDSAUDITLINK__" hidden="1">{"fdsup://directions/FAT Viewer?action=UPDATE&amp;creator=factSet&amp;DYN_ARGS=true&amp;DOC_NAME=FAT:RGA_ENTRPR_VAL_EV_SOURCE_WINDOW.FAT&amp;VAR:ID1=CCO&amp;VAR:SDATE=20071029&amp;VAR:FDATE=20061229&amp;VAR:FREQ=DAILY&amp;VAR:RELITEM=RF&amp;VAR:CURRENCY=&amp;VAR:DB_TYPE=&amp;VAR:UNITS=M&amp;window=popup&amp;","width=535&amp;height=425&amp;START_MAXIMIZED=FALSE&amp;Y=120"}</definedName>
    <definedName name="_283__FDSAUDITLINK__" hidden="1">{"fdsup://directions/FAT Viewer?action=UPDATE&amp;creator=factset&amp;DYN_ARGS=TRUE&amp;DOC_NAME=FAT:FQL_AUDITING_CLIENT_TEMPLATE.FAT&amp;display_string=Audit&amp;VAR:KEY=QBEROFKBUF&amp;VAR:QUERY=UkdGX0VOVFJQUl9WQUxfREFJTFkoMzkwNTgp&amp;WINDOW=FIRST_POPUP&amp;HEIGHT=450&amp;WIDTH=450&amp;START_MA","XIMIZED=FALSE&amp;VAR:CALENDAR=US&amp;VAR:SYMBOL=B29LCJ&amp;VAR:INDEX=0"}</definedName>
    <definedName name="_283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831__FDSAUDITLINK__" hidden="1">{"fdsup://directions/FAT Viewer?action=UPDATE&amp;creator=factSet&amp;DYN_ARGS=true&amp;DOC_NAME=FAT:RGA_ENTRPR_VAL_EV_SOURCE_WINDOW.FAT&amp;VAR:ID1=DEC-FR&amp;VAR:SDATE=20071029&amp;VAR:FDATE=20061229&amp;VAR:FREQ=DAILY&amp;VAR:RELITEM=RF&amp;VAR:CURRENCY=&amp;VAR:DB_TYPE=&amp;VAR:UNITS=M&amp;window=pop","up&amp;width=535&amp;height=425&amp;START_MAXIMIZED=FALSE&amp;Y=120"}</definedName>
    <definedName name="_2832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33__FDSAUDITLINK__" hidden="1">{"fdsup://directions/FAT Viewer?action=UPDATE&amp;creator=factSet&amp;DYN_ARGS=true&amp;DOC_NAME=FAT:RGA_ENTRPR_VAL_EV_SOURCE_WINDOW.FAT&amp;VAR:ID1=CBS&amp;VAR:SDATE=20071029&amp;VAR:FDATE=20061229&amp;VAR:FREQ=DAILY&amp;VAR:RELITEM=RF&amp;VAR:CURRENCY=&amp;VAR:DB_TYPE=&amp;VAR:UNITS=M&amp;window=popup&amp;","width=535&amp;height=425&amp;START_MAXIMIZED=FALSE&amp;Y=120"}</definedName>
    <definedName name="_2834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835__FDSAUDITLINK__" hidden="1">{"fdsup://directions/FAT Viewer?action=UPDATE&amp;creator=factSet&amp;DYN_ARGS=true&amp;DOC_NAME=FAT:RGA_ENTRPR_VAL_EV_SOURCE_WINDOW.FAT&amp;VAR:ID1=LAMR&amp;VAR:SDATE=20071029&amp;VAR:FDATE=20061229&amp;VAR:FREQ=DAILY&amp;VAR:RELITEM=RF&amp;VAR:CURRENCY=&amp;VAR:DB_TYPE=&amp;VAR:UNITS=M&amp;window=popup","&amp;width=535&amp;height=425&amp;START_MAXIMIZED=FALSE&amp;Y=120"}</definedName>
    <definedName name="_2836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37__FDSAUDITLINK__" hidden="1">{"fdsup://directions/FAT Viewer?action=UPDATE&amp;creator=factSet&amp;DYN_ARGS=true&amp;DOC_NAME=FAT:RGA_ENTRPR_VAL_EV_SOURCE_WINDOW.FAT&amp;VAR:ID1=CCO&amp;VAR:SDATE=20071026&amp;VAR:FDATE=20061229&amp;VAR:FREQ=DAILY&amp;VAR:RELITEM=RF&amp;VAR:CURRENCY=&amp;VAR:DB_TYPE=&amp;VAR:UNITS=M&amp;window=popup&amp;","width=535&amp;height=425&amp;START_MAXIMIZED=FALSE&amp;Y=120"}</definedName>
    <definedName name="_283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839__FDSAUDITLINK__" hidden="1">{"fdsup://directions/FAT Viewer?action=UPDATE&amp;creator=factSet&amp;DYN_ARGS=true&amp;DOC_NAME=FAT:RGA_ENTRPR_VAL_EV_SOURCE_WINDOW.FAT&amp;VAR:ID1=DEC-FR&amp;VAR:SDATE=20071026&amp;VAR:FDATE=20061229&amp;VAR:FREQ=DAILY&amp;VAR:RELITEM=RF&amp;VAR:CURRENCY=&amp;VAR:DB_TYPE=&amp;VAR:UNITS=M&amp;window=pop","up&amp;width=535&amp;height=425&amp;START_MAXIMIZED=FALSE&amp;Y=120"}</definedName>
    <definedName name="_284__FDSAUDITLINK__" hidden="1">{"fdsup://directions/FAT Viewer?action=UPDATE&amp;creator=factset&amp;DYN_ARGS=TRUE&amp;DOC_NAME=FAT:FQL_AUDITING_CLIENT_TEMPLATE.FAT&amp;display_string=Audit&amp;VAR:KEY=YPARWBQXCN&amp;VAR:QUERY=UkdGX0VOVFJQUl9WQUxfREFJTFkoMzkwNjMp&amp;WINDOW=FIRST_POPUP&amp;HEIGHT=450&amp;WIDTH=450&amp;START_MA","XIMIZED=FALSE&amp;VAR:CALENDAR=US&amp;VAR:SYMBOL=B29LCJ&amp;VAR:INDEX=0"}</definedName>
    <definedName name="_2840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41__FDSAUDITLINK__" hidden="1">{"fdsup://directions/FAT Viewer?action=UPDATE&amp;creator=factSet&amp;DYN_ARGS=true&amp;DOC_NAME=FAT:RGA_ENTRPR_VAL_EV_SOURCE_WINDOW.FAT&amp;VAR:ID1=CBS&amp;VAR:SDATE=20071026&amp;VAR:FDATE=20061229&amp;VAR:FREQ=DAILY&amp;VAR:RELITEM=RF&amp;VAR:CURRENCY=&amp;VAR:DB_TYPE=&amp;VAR:UNITS=M&amp;window=popup&amp;","width=535&amp;height=425&amp;START_MAXIMIZED=FALSE&amp;Y=120"}</definedName>
    <definedName name="_2842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843__FDSAUDITLINK__" hidden="1">{"fdsup://directions/FAT Viewer?action=UPDATE&amp;creator=factSet&amp;DYN_ARGS=true&amp;DOC_NAME=FAT:RGA_ENTRPR_VAL_EV_SOURCE_WINDOW.FAT&amp;VAR:ID1=LAMR&amp;VAR:SDATE=20071026&amp;VAR:FDATE=20061229&amp;VAR:FREQ=DAILY&amp;VAR:RELITEM=RF&amp;VAR:CURRENCY=&amp;VAR:DB_TYPE=&amp;VAR:UNITS=M&amp;window=popup","&amp;width=535&amp;height=425&amp;START_MAXIMIZED=FALSE&amp;Y=120"}</definedName>
    <definedName name="_2844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45__FDSAUDITLINK__" hidden="1">{"fdsup://directions/FAT Viewer?action=UPDATE&amp;creator=factSet&amp;DYN_ARGS=true&amp;DOC_NAME=FAT:RGA_ENTRPR_VAL_EV_SOURCE_WINDOW.FAT&amp;VAR:ID1=CCO&amp;VAR:SDATE=20071025&amp;VAR:FDATE=20061229&amp;VAR:FREQ=DAILY&amp;VAR:RELITEM=RF&amp;VAR:CURRENCY=&amp;VAR:DB_TYPE=&amp;VAR:UNITS=M&amp;window=popup&amp;","width=535&amp;height=425&amp;START_MAXIMIZED=FALSE&amp;Y=120"}</definedName>
    <definedName name="_284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847__FDSAUDITLINK__" hidden="1">{"fdsup://directions/FAT Viewer?action=UPDATE&amp;creator=factSet&amp;DYN_ARGS=true&amp;DOC_NAME=FAT:RGA_ENTRPR_VAL_EV_SOURCE_WINDOW.FAT&amp;VAR:ID1=DEC-FR&amp;VAR:SDATE=20071025&amp;VAR:FDATE=20061229&amp;VAR:FREQ=DAILY&amp;VAR:RELITEM=RF&amp;VAR:CURRENCY=&amp;VAR:DB_TYPE=&amp;VAR:UNITS=M&amp;window=pop","up&amp;width=535&amp;height=425&amp;START_MAXIMIZED=FALSE&amp;Y=120"}</definedName>
    <definedName name="_2848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49__FDSAUDITLINK__" hidden="1">{"fdsup://directions/FAT Viewer?action=UPDATE&amp;creator=factSet&amp;DYN_ARGS=true&amp;DOC_NAME=FAT:RGA_ENTRPR_VAL_EV_SOURCE_WINDOW.FAT&amp;VAR:ID1=CBS&amp;VAR:SDATE=20071025&amp;VAR:FDATE=20061229&amp;VAR:FREQ=DAILY&amp;VAR:RELITEM=RF&amp;VAR:CURRENCY=&amp;VAR:DB_TYPE=&amp;VAR:UNITS=M&amp;window=popup&amp;","width=535&amp;height=425&amp;START_MAXIMIZED=FALSE&amp;Y=120"}</definedName>
    <definedName name="_285__FDSAUDITLINK__" hidden="1">{"fdsup://directions/FAT Viewer?action=UPDATE&amp;creator=factset&amp;DYN_ARGS=TRUE&amp;DOC_NAME=FAT:FQL_AUDITING_CLIENT_TEMPLATE.FAT&amp;display_string=Audit&amp;VAR:KEY=WFMRGLGJOR&amp;VAR:QUERY=UkdGX0VOVFJQUl9WQUxfREFJTFkoMzkwNjYp&amp;WINDOW=FIRST_POPUP&amp;HEIGHT=450&amp;WIDTH=450&amp;START_MA","XIMIZED=FALSE&amp;VAR:CALENDAR=US&amp;VAR:SYMBOL=B29LCJ&amp;VAR:INDEX=0"}</definedName>
    <definedName name="_2850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851__FDSAUDITLINK__" hidden="1">{"fdsup://directions/FAT Viewer?action=UPDATE&amp;creator=factSet&amp;DYN_ARGS=true&amp;DOC_NAME=FAT:RGA_ENTRPR_VAL_EV_SOURCE_WINDOW.FAT&amp;VAR:ID1=LAMR&amp;VAR:SDATE=20071025&amp;VAR:FDATE=20061229&amp;VAR:FREQ=DAILY&amp;VAR:RELITEM=RF&amp;VAR:CURRENCY=&amp;VAR:DB_TYPE=&amp;VAR:UNITS=M&amp;window=popup","&amp;width=535&amp;height=425&amp;START_MAXIMIZED=FALSE&amp;Y=120"}</definedName>
    <definedName name="_2852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53__FDSAUDITLINK__" hidden="1">{"fdsup://directions/FAT Viewer?action=UPDATE&amp;creator=factSet&amp;DYN_ARGS=true&amp;DOC_NAME=FAT:RGA_ENTRPR_VAL_EV_SOURCE_WINDOW.FAT&amp;VAR:ID1=CCO&amp;VAR:SDATE=20071024&amp;VAR:FDATE=20061229&amp;VAR:FREQ=DAILY&amp;VAR:RELITEM=RF&amp;VAR:CURRENCY=&amp;VAR:DB_TYPE=&amp;VAR:UNITS=M&amp;window=popup&amp;","width=535&amp;height=425&amp;START_MAXIMIZED=FALSE&amp;Y=120"}</definedName>
    <definedName name="_285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855__FDSAUDITLINK__" hidden="1">{"fdsup://directions/FAT Viewer?action=UPDATE&amp;creator=factSet&amp;DYN_ARGS=true&amp;DOC_NAME=FAT:RGA_ENTRPR_VAL_EV_SOURCE_WINDOW.FAT&amp;VAR:ID1=DEC-FR&amp;VAR:SDATE=20071024&amp;VAR:FDATE=20061229&amp;VAR:FREQ=DAILY&amp;VAR:RELITEM=RF&amp;VAR:CURRENCY=&amp;VAR:DB_TYPE=&amp;VAR:UNITS=M&amp;window=pop","up&amp;width=535&amp;height=425&amp;START_MAXIMIZED=FALSE&amp;Y=120"}</definedName>
    <definedName name="_2856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57__FDSAUDITLINK__" hidden="1">{"fdsup://directions/FAT Viewer?action=UPDATE&amp;creator=factSet&amp;DYN_ARGS=true&amp;DOC_NAME=FAT:RGA_ENTRPR_VAL_EV_SOURCE_WINDOW.FAT&amp;VAR:ID1=CBS&amp;VAR:SDATE=20071024&amp;VAR:FDATE=20061229&amp;VAR:FREQ=DAILY&amp;VAR:RELITEM=RF&amp;VAR:CURRENCY=&amp;VAR:DB_TYPE=&amp;VAR:UNITS=M&amp;window=popup&amp;","width=535&amp;height=425&amp;START_MAXIMIZED=FALSE&amp;Y=120"}</definedName>
    <definedName name="_2858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859__FDSAUDITLINK__" hidden="1">{"fdsup://directions/FAT Viewer?action=UPDATE&amp;creator=factSet&amp;DYN_ARGS=true&amp;DOC_NAME=FAT:RGA_ENTRPR_VAL_EV_SOURCE_WINDOW.FAT&amp;VAR:ID1=LAMR&amp;VAR:SDATE=20071024&amp;VAR:FDATE=20061229&amp;VAR:FREQ=DAILY&amp;VAR:RELITEM=RF&amp;VAR:CURRENCY=&amp;VAR:DB_TYPE=&amp;VAR:UNITS=M&amp;window=popup","&amp;width=535&amp;height=425&amp;START_MAXIMIZED=FALSE&amp;Y=120"}</definedName>
    <definedName name="_286__FDSAUDITLINK__" hidden="1">{"fdsup://directions/FAT Viewer?action=UPDATE&amp;creator=factset&amp;DYN_ARGS=TRUE&amp;DOC_NAME=FAT:FQL_AUDITING_CLIENT_TEMPLATE.FAT&amp;display_string=Audit&amp;VAR:KEY=ANGFEZUBAJ&amp;VAR:QUERY=UkdGX0VOVFJQUl9WQUxfREFJTFkoMzkwNzEp&amp;WINDOW=FIRST_POPUP&amp;HEIGHT=450&amp;WIDTH=450&amp;START_MA","XIMIZED=FALSE&amp;VAR:CALENDAR=US&amp;VAR:SYMBOL=B29LCJ&amp;VAR:INDEX=0"}</definedName>
    <definedName name="_2860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61__FDSAUDITLINK__" hidden="1">{"fdsup://directions/FAT Viewer?action=UPDATE&amp;creator=factSet&amp;DYN_ARGS=true&amp;DOC_NAME=FAT:RGA_ENTRPR_VAL_EV_SOURCE_WINDOW.FAT&amp;VAR:ID1=CCO&amp;VAR:SDATE=20071023&amp;VAR:FDATE=20061229&amp;VAR:FREQ=DAILY&amp;VAR:RELITEM=RF&amp;VAR:CURRENCY=&amp;VAR:DB_TYPE=&amp;VAR:UNITS=M&amp;window=popup&amp;","width=535&amp;height=425&amp;START_MAXIMIZED=FALSE&amp;Y=120"}</definedName>
    <definedName name="_286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863__FDSAUDITLINK__" hidden="1">{"fdsup://directions/FAT Viewer?action=UPDATE&amp;creator=factSet&amp;DYN_ARGS=true&amp;DOC_NAME=FAT:RGA_ENTRPR_VAL_EV_SOURCE_WINDOW.FAT&amp;VAR:ID1=DEC-FR&amp;VAR:SDATE=20071023&amp;VAR:FDATE=20061229&amp;VAR:FREQ=DAILY&amp;VAR:RELITEM=RF&amp;VAR:CURRENCY=&amp;VAR:DB_TYPE=&amp;VAR:UNITS=M&amp;window=pop","up&amp;width=535&amp;height=425&amp;START_MAXIMIZED=FALSE&amp;Y=120"}</definedName>
    <definedName name="_2864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65__FDSAUDITLINK__" hidden="1">{"fdsup://directions/FAT Viewer?action=UPDATE&amp;creator=factSet&amp;DYN_ARGS=true&amp;DOC_NAME=FAT:RGA_ENTRPR_VAL_EV_SOURCE_WINDOW.FAT&amp;VAR:ID1=CBS&amp;VAR:SDATE=20071023&amp;VAR:FDATE=20061229&amp;VAR:FREQ=DAILY&amp;VAR:RELITEM=RF&amp;VAR:CURRENCY=&amp;VAR:DB_TYPE=&amp;VAR:UNITS=M&amp;window=popup&amp;","width=535&amp;height=425&amp;START_MAXIMIZED=FALSE&amp;Y=120"}</definedName>
    <definedName name="_2866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867__FDSAUDITLINK__" hidden="1">{"fdsup://directions/FAT Viewer?action=UPDATE&amp;creator=factSet&amp;DYN_ARGS=true&amp;DOC_NAME=FAT:RGA_ENTRPR_VAL_EV_SOURCE_WINDOW.FAT&amp;VAR:ID1=LAMR&amp;VAR:SDATE=20071023&amp;VAR:FDATE=20061229&amp;VAR:FREQ=DAILY&amp;VAR:RELITEM=RF&amp;VAR:CURRENCY=&amp;VAR:DB_TYPE=&amp;VAR:UNITS=M&amp;window=popup","&amp;width=535&amp;height=425&amp;START_MAXIMIZED=FALSE&amp;Y=120"}</definedName>
    <definedName name="_2868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69__FDSAUDITLINK__" hidden="1">{"fdsup://directions/FAT Viewer?action=UPDATE&amp;creator=factSet&amp;DYN_ARGS=true&amp;DOC_NAME=FAT:RGA_ENTRPR_VAL_EV_SOURCE_WINDOW.FAT&amp;VAR:ID1=CCO&amp;VAR:SDATE=20071022&amp;VAR:FDATE=20061229&amp;VAR:FREQ=DAILY&amp;VAR:RELITEM=RF&amp;VAR:CURRENCY=&amp;VAR:DB_TYPE=&amp;VAR:UNITS=M&amp;window=popup&amp;","width=535&amp;height=425&amp;START_MAXIMIZED=FALSE&amp;Y=120"}</definedName>
    <definedName name="_287__FDSAUDITLINK__" hidden="1">{"fdsup://directions/FAT Viewer?action=UPDATE&amp;creator=factset&amp;DYN_ARGS=TRUE&amp;DOC_NAME=FAT:FQL_AUDITING_CLIENT_TEMPLATE.FAT&amp;display_string=Audit&amp;VAR:KEY=KJMFITQFMB&amp;VAR:QUERY=UkdGX0VOVFJQUl9WQUxfREFJTFkoMzkwNzYp&amp;WINDOW=FIRST_POPUP&amp;HEIGHT=450&amp;WIDTH=450&amp;START_MA","XIMIZED=FALSE&amp;VAR:CALENDAR=US&amp;VAR:SYMBOL=B29LCJ&amp;VAR:INDEX=0"}</definedName>
    <definedName name="_287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871__FDSAUDITLINK__" hidden="1">{"fdsup://directions/FAT Viewer?action=UPDATE&amp;creator=factSet&amp;DYN_ARGS=true&amp;DOC_NAME=FAT:RGA_ENTRPR_VAL_EV_SOURCE_WINDOW.FAT&amp;VAR:ID1=DEC-FR&amp;VAR:SDATE=20071022&amp;VAR:FDATE=20061229&amp;VAR:FREQ=DAILY&amp;VAR:RELITEM=RF&amp;VAR:CURRENCY=&amp;VAR:DB_TYPE=&amp;VAR:UNITS=M&amp;window=pop","up&amp;width=535&amp;height=425&amp;START_MAXIMIZED=FALSE&amp;Y=120"}</definedName>
    <definedName name="_2872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73__FDSAUDITLINK__" hidden="1">{"fdsup://directions/FAT Viewer?action=UPDATE&amp;creator=factSet&amp;DYN_ARGS=true&amp;DOC_NAME=FAT:RGA_ENTRPR_VAL_EV_SOURCE_WINDOW.FAT&amp;VAR:ID1=CBS&amp;VAR:SDATE=20071022&amp;VAR:FDATE=20061229&amp;VAR:FREQ=DAILY&amp;VAR:RELITEM=RF&amp;VAR:CURRENCY=&amp;VAR:DB_TYPE=&amp;VAR:UNITS=M&amp;window=popup&amp;","width=535&amp;height=425&amp;START_MAXIMIZED=FALSE&amp;Y=120"}</definedName>
    <definedName name="_2874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875__FDSAUDITLINK__" hidden="1">{"fdsup://directions/FAT Viewer?action=UPDATE&amp;creator=factSet&amp;DYN_ARGS=true&amp;DOC_NAME=FAT:RGA_ENTRPR_VAL_EV_SOURCE_WINDOW.FAT&amp;VAR:ID1=LAMR&amp;VAR:SDATE=20071022&amp;VAR:FDATE=20061229&amp;VAR:FREQ=DAILY&amp;VAR:RELITEM=RF&amp;VAR:CURRENCY=&amp;VAR:DB_TYPE=&amp;VAR:UNITS=M&amp;window=popup","&amp;width=535&amp;height=425&amp;START_MAXIMIZED=FALSE&amp;Y=120"}</definedName>
    <definedName name="_2876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77__FDSAUDITLINK__" hidden="1">{"fdsup://directions/FAT Viewer?action=UPDATE&amp;creator=factSet&amp;DYN_ARGS=true&amp;DOC_NAME=FAT:RGA_ENTRPR_VAL_EV_SOURCE_WINDOW.FAT&amp;VAR:ID1=CCO&amp;VAR:SDATE=20071019&amp;VAR:FDATE=20061229&amp;VAR:FREQ=DAILY&amp;VAR:RELITEM=RF&amp;VAR:CURRENCY=&amp;VAR:DB_TYPE=&amp;VAR:UNITS=M&amp;window=popup&amp;","width=535&amp;height=425&amp;START_MAXIMIZED=FALSE&amp;Y=120"}</definedName>
    <definedName name="_287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879__FDSAUDITLINK__" hidden="1">{"fdsup://directions/FAT Viewer?action=UPDATE&amp;creator=factSet&amp;DYN_ARGS=true&amp;DOC_NAME=FAT:RGA_ENTRPR_VAL_EV_SOURCE_WINDOW.FAT&amp;VAR:ID1=DEC-FR&amp;VAR:SDATE=20071019&amp;VAR:FDATE=20061229&amp;VAR:FREQ=DAILY&amp;VAR:RELITEM=RF&amp;VAR:CURRENCY=&amp;VAR:DB_TYPE=&amp;VAR:UNITS=M&amp;window=pop","up&amp;width=535&amp;height=425&amp;START_MAXIMIZED=FALSE&amp;Y=120"}</definedName>
    <definedName name="_288__FDSAUDITLINK__" hidden="1">{"fdsup://Directions/FactSet Auditing Viewer?action=AUDIT_VALUE&amp;DB=129&amp;ID1=449881&amp;VALUEID=02250&amp;SDATE=2011&amp;PERIODTYPE=ANN_STD&amp;SCFT=3&amp;window=popup_no_bar&amp;width=385&amp;height=120&amp;START_MAXIMIZED=FALSE&amp;creator=factset&amp;display_string=Audit"}</definedName>
    <definedName name="_2880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81__FDSAUDITLINK__" hidden="1">{"fdsup://directions/FAT Viewer?action=UPDATE&amp;creator=factSet&amp;DYN_ARGS=true&amp;DOC_NAME=FAT:RGA_ENTRPR_VAL_EV_SOURCE_WINDOW.FAT&amp;VAR:ID1=CBS&amp;VAR:SDATE=20071019&amp;VAR:FDATE=20061229&amp;VAR:FREQ=DAILY&amp;VAR:RELITEM=RF&amp;VAR:CURRENCY=&amp;VAR:DB_TYPE=&amp;VAR:UNITS=M&amp;window=popup&amp;","width=535&amp;height=425&amp;START_MAXIMIZED=FALSE&amp;Y=120"}</definedName>
    <definedName name="_2882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883__FDSAUDITLINK__" hidden="1">{"fdsup://directions/FAT Viewer?action=UPDATE&amp;creator=factSet&amp;DYN_ARGS=true&amp;DOC_NAME=FAT:RGA_ENTRPR_VAL_EV_SOURCE_WINDOW.FAT&amp;VAR:ID1=LAMR&amp;VAR:SDATE=20071019&amp;VAR:FDATE=20061229&amp;VAR:FREQ=DAILY&amp;VAR:RELITEM=RF&amp;VAR:CURRENCY=&amp;VAR:DB_TYPE=&amp;VAR:UNITS=M&amp;window=popup","&amp;width=535&amp;height=425&amp;START_MAXIMIZED=FALSE&amp;Y=120"}</definedName>
    <definedName name="_2884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85__FDSAUDITLINK__" hidden="1">{"fdsup://directions/FAT Viewer?action=UPDATE&amp;creator=factSet&amp;DYN_ARGS=true&amp;DOC_NAME=FAT:RGA_ENTRPR_VAL_EV_SOURCE_WINDOW.FAT&amp;VAR:ID1=CCO&amp;VAR:SDATE=20071018&amp;VAR:FDATE=20061229&amp;VAR:FREQ=DAILY&amp;VAR:RELITEM=RF&amp;VAR:CURRENCY=&amp;VAR:DB_TYPE=&amp;VAR:UNITS=M&amp;window=popup&amp;","width=535&amp;height=425&amp;START_MAXIMIZED=FALSE&amp;Y=120"}</definedName>
    <definedName name="_288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887__FDSAUDITLINK__" hidden="1">{"fdsup://directions/FAT Viewer?action=UPDATE&amp;creator=factSet&amp;DYN_ARGS=true&amp;DOC_NAME=FAT:RGA_ENTRPR_VAL_EV_SOURCE_WINDOW.FAT&amp;VAR:ID1=DEC-FR&amp;VAR:SDATE=20071018&amp;VAR:FDATE=20061229&amp;VAR:FREQ=DAILY&amp;VAR:RELITEM=RF&amp;VAR:CURRENCY=&amp;VAR:DB_TYPE=&amp;VAR:UNITS=M&amp;window=pop","up&amp;width=535&amp;height=425&amp;START_MAXIMIZED=FALSE&amp;Y=120"}</definedName>
    <definedName name="_2888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89__FDSAUDITLINK__" hidden="1">{"fdsup://directions/FAT Viewer?action=UPDATE&amp;creator=factSet&amp;DYN_ARGS=true&amp;DOC_NAME=FAT:RGA_ENTRPR_VAL_EV_SOURCE_WINDOW.FAT&amp;VAR:ID1=CBS&amp;VAR:SDATE=20071018&amp;VAR:FDATE=20061229&amp;VAR:FREQ=DAILY&amp;VAR:RELITEM=RF&amp;VAR:CURRENCY=&amp;VAR:DB_TYPE=&amp;VAR:UNITS=M&amp;window=popup&amp;","width=535&amp;height=425&amp;START_MAXIMIZED=FALSE&amp;Y=120"}</definedName>
    <definedName name="_289__FDSAUDITLINK__" hidden="1">{"fdsup://Directions/FactSet Auditing Viewer?action=AUDIT_VALUE&amp;DB=129&amp;ID1=599711&amp;VALUEID=18352&amp;SDATE=2011&amp;PERIODTYPE=ANN_STD&amp;SCFT=3&amp;window=popup_no_bar&amp;width=385&amp;height=120&amp;START_MAXIMIZED=FALSE&amp;creator=factset&amp;display_string=Audit"}</definedName>
    <definedName name="_2890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891__FDSAUDITLINK__" hidden="1">{"fdsup://directions/FAT Viewer?action=UPDATE&amp;creator=factSet&amp;DYN_ARGS=true&amp;DOC_NAME=FAT:RGA_ENTRPR_VAL_EV_SOURCE_WINDOW.FAT&amp;VAR:ID1=LAMR&amp;VAR:SDATE=20071018&amp;VAR:FDATE=20061229&amp;VAR:FREQ=DAILY&amp;VAR:RELITEM=RF&amp;VAR:CURRENCY=&amp;VAR:DB_TYPE=&amp;VAR:UNITS=M&amp;window=popup","&amp;width=535&amp;height=425&amp;START_MAXIMIZED=FALSE&amp;Y=120"}</definedName>
    <definedName name="_2892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93__FDSAUDITLINK__" hidden="1">{"fdsup://directions/FAT Viewer?action=UPDATE&amp;creator=factSet&amp;DYN_ARGS=true&amp;DOC_NAME=FAT:RGA_ENTRPR_VAL_EV_SOURCE_WINDOW.FAT&amp;VAR:ID1=CCO&amp;VAR:SDATE=20071017&amp;VAR:FDATE=20061229&amp;VAR:FREQ=DAILY&amp;VAR:RELITEM=RF&amp;VAR:CURRENCY=&amp;VAR:DB_TYPE=&amp;VAR:UNITS=M&amp;window=popup&amp;","width=535&amp;height=425&amp;START_MAXIMIZED=FALSE&amp;Y=120"}</definedName>
    <definedName name="_289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895__FDSAUDITLINK__" hidden="1">{"fdsup://directions/FAT Viewer?action=UPDATE&amp;creator=factSet&amp;DYN_ARGS=true&amp;DOC_NAME=FAT:RGA_ENTRPR_VAL_EV_SOURCE_WINDOW.FAT&amp;VAR:ID1=DEC-FR&amp;VAR:SDATE=20071017&amp;VAR:FDATE=20061229&amp;VAR:FREQ=DAILY&amp;VAR:RELITEM=RF&amp;VAR:CURRENCY=&amp;VAR:DB_TYPE=&amp;VAR:UNITS=M&amp;window=pop","up&amp;width=535&amp;height=425&amp;START_MAXIMIZED=FALSE&amp;Y=120"}</definedName>
    <definedName name="_2896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897__FDSAUDITLINK__" hidden="1">{"fdsup://directions/FAT Viewer?action=UPDATE&amp;creator=factSet&amp;DYN_ARGS=true&amp;DOC_NAME=FAT:RGA_ENTRPR_VAL_EV_SOURCE_WINDOW.FAT&amp;VAR:ID1=CBS&amp;VAR:SDATE=20071017&amp;VAR:FDATE=20061229&amp;VAR:FREQ=DAILY&amp;VAR:RELITEM=RF&amp;VAR:CURRENCY=&amp;VAR:DB_TYPE=&amp;VAR:UNITS=M&amp;window=popup&amp;","width=535&amp;height=425&amp;START_MAXIMIZED=FALSE&amp;Y=120"}</definedName>
    <definedName name="_2898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899__FDSAUDITLINK__" hidden="1">{"fdsup://directions/FAT Viewer?action=UPDATE&amp;creator=factSet&amp;DYN_ARGS=true&amp;DOC_NAME=FAT:RGA_ENTRPR_VAL_EV_SOURCE_WINDOW.FAT&amp;VAR:ID1=LAMR&amp;VAR:SDATE=20071017&amp;VAR:FDATE=20061229&amp;VAR:FREQ=DAILY&amp;VAR:RELITEM=RF&amp;VAR:CURRENCY=&amp;VAR:DB_TYPE=&amp;VAR:UNITS=M&amp;window=popup","&amp;width=535&amp;height=425&amp;START_MAXIMIZED=FALSE&amp;Y=120"}</definedName>
    <definedName name="_29__FDSAUDITLINK__" hidden="1">{"fdsup://Directions/FactSet Auditing Viewer?action=AUDIT_VALUE&amp;DB=129&amp;ID1=50075N10&amp;VALUEID=18352&amp;SDATE=2011&amp;PERIODTYPE=ANN_STD&amp;SCFT=3&amp;window=popup_no_bar&amp;width=385&amp;height=120&amp;START_MAXIMIZED=FALSE&amp;creator=factset&amp;display_string=Audit"}</definedName>
    <definedName name="_290__FDSAUDITLINK__" hidden="1">{"fdsup://directions/FAT Viewer?action=UPDATE&amp;creator=factset&amp;DYN_ARGS=TRUE&amp;DOC_NAME=FAT:FQL_AUDITING_CLIENT_TEMPLATE.FAT&amp;display_string=Audit&amp;VAR:KEY=ADUFALWRQF&amp;VAR:QUERY=UkdGX0VOVFJQUl9WQUxfREFJTFkoMzkwODcp&amp;WINDOW=FIRST_POPUP&amp;HEIGHT=450&amp;WIDTH=450&amp;START_MA","XIMIZED=FALSE&amp;VAR:CALENDAR=US&amp;VAR:SYMBOL=B29LCJ&amp;VAR:INDEX=0"}</definedName>
    <definedName name="_2900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01__FDSAUDITLINK__" hidden="1">{"fdsup://directions/FAT Viewer?action=UPDATE&amp;creator=factSet&amp;DYN_ARGS=true&amp;DOC_NAME=FAT:RGA_ENTRPR_VAL_EV_SOURCE_WINDOW.FAT&amp;VAR:ID1=CCO&amp;VAR:SDATE=20071016&amp;VAR:FDATE=20061229&amp;VAR:FREQ=DAILY&amp;VAR:RELITEM=RF&amp;VAR:CURRENCY=&amp;VAR:DB_TYPE=&amp;VAR:UNITS=M&amp;window=popup&amp;","width=535&amp;height=425&amp;START_MAXIMIZED=FALSE&amp;Y=120"}</definedName>
    <definedName name="_290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903__FDSAUDITLINK__" hidden="1">{"fdsup://directions/FAT Viewer?action=UPDATE&amp;creator=factSet&amp;DYN_ARGS=true&amp;DOC_NAME=FAT:RGA_ENTRPR_VAL_EV_SOURCE_WINDOW.FAT&amp;VAR:ID1=DEC-FR&amp;VAR:SDATE=20071016&amp;VAR:FDATE=20061229&amp;VAR:FREQ=DAILY&amp;VAR:RELITEM=RF&amp;VAR:CURRENCY=&amp;VAR:DB_TYPE=&amp;VAR:UNITS=M&amp;window=pop","up&amp;width=535&amp;height=425&amp;START_MAXIMIZED=FALSE&amp;Y=120"}</definedName>
    <definedName name="_2904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05__FDSAUDITLINK__" hidden="1">{"fdsup://directions/FAT Viewer?action=UPDATE&amp;creator=factSet&amp;DYN_ARGS=true&amp;DOC_NAME=FAT:RGA_ENTRPR_VAL_EV_SOURCE_WINDOW.FAT&amp;VAR:ID1=CBS&amp;VAR:SDATE=20071016&amp;VAR:FDATE=20061229&amp;VAR:FREQ=DAILY&amp;VAR:RELITEM=RF&amp;VAR:CURRENCY=&amp;VAR:DB_TYPE=&amp;VAR:UNITS=M&amp;window=popup&amp;","width=535&amp;height=425&amp;START_MAXIMIZED=FALSE&amp;Y=120"}</definedName>
    <definedName name="_2906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907__FDSAUDITLINK__" hidden="1">{"fdsup://directions/FAT Viewer?action=UPDATE&amp;creator=factSet&amp;DYN_ARGS=true&amp;DOC_NAME=FAT:RGA_ENTRPR_VAL_EV_SOURCE_WINDOW.FAT&amp;VAR:ID1=LAMR&amp;VAR:SDATE=20071016&amp;VAR:FDATE=20061229&amp;VAR:FREQ=DAILY&amp;VAR:RELITEM=RF&amp;VAR:CURRENCY=&amp;VAR:DB_TYPE=&amp;VAR:UNITS=M&amp;window=popup","&amp;width=535&amp;height=425&amp;START_MAXIMIZED=FALSE&amp;Y=120"}</definedName>
    <definedName name="_2908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09__FDSAUDITLINK__" hidden="1">{"fdsup://directions/FAT Viewer?action=UPDATE&amp;creator=factSet&amp;DYN_ARGS=true&amp;DOC_NAME=FAT:RGA_ENTRPR_VAL_EV_SOURCE_WINDOW.FAT&amp;VAR:ID1=CCO&amp;VAR:SDATE=20071015&amp;VAR:FDATE=20061229&amp;VAR:FREQ=DAILY&amp;VAR:RELITEM=RF&amp;VAR:CURRENCY=&amp;VAR:DB_TYPE=&amp;VAR:UNITS=M&amp;window=popup&amp;","width=535&amp;height=425&amp;START_MAXIMIZED=FALSE&amp;Y=120"}</definedName>
    <definedName name="_291__FDSAUDITLINK__" hidden="1">{"fdsup://directions/FAT Viewer?action=UPDATE&amp;creator=factset&amp;DYN_ARGS=TRUE&amp;DOC_NAME=FAT:FQL_AUDITING_CLIENT_TEMPLATE.FAT&amp;display_string=Audit&amp;VAR:KEY=ODKFSZKJQJ&amp;VAR:QUERY=UkdGX0VOVFJQUl9WQUxfREFJTFkoMzkwOTIp&amp;WINDOW=FIRST_POPUP&amp;HEIGHT=450&amp;WIDTH=450&amp;START_MA","XIMIZED=FALSE&amp;VAR:CALENDAR=US&amp;VAR:SYMBOL=B29LCJ&amp;VAR:INDEX=0"}</definedName>
    <definedName name="_291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911__FDSAUDITLINK__" hidden="1">{"fdsup://directions/FAT Viewer?action=UPDATE&amp;creator=factSet&amp;DYN_ARGS=true&amp;DOC_NAME=FAT:RGA_ENTRPR_VAL_EV_SOURCE_WINDOW.FAT&amp;VAR:ID1=DEC-FR&amp;VAR:SDATE=20071015&amp;VAR:FDATE=20061229&amp;VAR:FREQ=DAILY&amp;VAR:RELITEM=RF&amp;VAR:CURRENCY=&amp;VAR:DB_TYPE=&amp;VAR:UNITS=M&amp;window=pop","up&amp;width=535&amp;height=425&amp;START_MAXIMIZED=FALSE&amp;Y=120"}</definedName>
    <definedName name="_2912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13__FDSAUDITLINK__" hidden="1">{"fdsup://directions/FAT Viewer?action=UPDATE&amp;creator=factSet&amp;DYN_ARGS=true&amp;DOC_NAME=FAT:RGA_ENTRPR_VAL_EV_SOURCE_WINDOW.FAT&amp;VAR:ID1=CBS&amp;VAR:SDATE=20071015&amp;VAR:FDATE=20061229&amp;VAR:FREQ=DAILY&amp;VAR:RELITEM=RF&amp;VAR:CURRENCY=&amp;VAR:DB_TYPE=&amp;VAR:UNITS=M&amp;window=popup&amp;","width=535&amp;height=425&amp;START_MAXIMIZED=FALSE&amp;Y=120"}</definedName>
    <definedName name="_2914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915__FDSAUDITLINK__" hidden="1">{"fdsup://directions/FAT Viewer?action=UPDATE&amp;creator=factSet&amp;DYN_ARGS=true&amp;DOC_NAME=FAT:RGA_ENTRPR_VAL_EV_SOURCE_WINDOW.FAT&amp;VAR:ID1=LAMR&amp;VAR:SDATE=20071015&amp;VAR:FDATE=20061229&amp;VAR:FREQ=DAILY&amp;VAR:RELITEM=RF&amp;VAR:CURRENCY=&amp;VAR:DB_TYPE=&amp;VAR:UNITS=M&amp;window=popup","&amp;width=535&amp;height=425&amp;START_MAXIMIZED=FALSE&amp;Y=120"}</definedName>
    <definedName name="_2916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17__FDSAUDITLINK__" hidden="1">{"fdsup://directions/FAT Viewer?action=UPDATE&amp;creator=factSet&amp;DYN_ARGS=true&amp;DOC_NAME=FAT:RGA_ENTRPR_VAL_EV_SOURCE_WINDOW.FAT&amp;VAR:ID1=CCO&amp;VAR:SDATE=20071012&amp;VAR:FDATE=20061229&amp;VAR:FREQ=DAILY&amp;VAR:RELITEM=RF&amp;VAR:CURRENCY=&amp;VAR:DB_TYPE=&amp;VAR:UNITS=M&amp;window=popup&amp;","width=535&amp;height=425&amp;START_MAXIMIZED=FALSE&amp;Y=120"}</definedName>
    <definedName name="_291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919__FDSAUDITLINK__" hidden="1">{"fdsup://directions/FAT Viewer?action=UPDATE&amp;creator=factSet&amp;DYN_ARGS=true&amp;DOC_NAME=FAT:RGA_ENTRPR_VAL_EV_SOURCE_WINDOW.FAT&amp;VAR:ID1=DEC-FR&amp;VAR:SDATE=20071012&amp;VAR:FDATE=20061229&amp;VAR:FREQ=DAILY&amp;VAR:RELITEM=RF&amp;VAR:CURRENCY=&amp;VAR:DB_TYPE=&amp;VAR:UNITS=M&amp;window=pop","up&amp;width=535&amp;height=425&amp;START_MAXIMIZED=FALSE&amp;Y=120"}</definedName>
    <definedName name="_292__FDSAUDITLINK__" hidden="1">{"fdsup://directions/FAT Viewer?action=UPDATE&amp;creator=factset&amp;DYN_ARGS=TRUE&amp;DOC_NAME=FAT:FQL_AUDITING_CLIENT_TEMPLATE.FAT&amp;display_string=Audit&amp;VAR:KEY=KJADORYPAF&amp;VAR:QUERY=UkdGX0VOVFJQUl9WQUxfREFJTFkoMzkwOTcp&amp;WINDOW=FIRST_POPUP&amp;HEIGHT=450&amp;WIDTH=450&amp;START_MA","XIMIZED=FALSE&amp;VAR:CALENDAR=US&amp;VAR:SYMBOL=B29LCJ&amp;VAR:INDEX=0"}</definedName>
    <definedName name="_2920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21__FDSAUDITLINK__" hidden="1">{"fdsup://directions/FAT Viewer?action=UPDATE&amp;creator=factSet&amp;DYN_ARGS=true&amp;DOC_NAME=FAT:RGA_ENTRPR_VAL_EV_SOURCE_WINDOW.FAT&amp;VAR:ID1=CBS&amp;VAR:SDATE=20071012&amp;VAR:FDATE=20061229&amp;VAR:FREQ=DAILY&amp;VAR:RELITEM=RF&amp;VAR:CURRENCY=&amp;VAR:DB_TYPE=&amp;VAR:UNITS=M&amp;window=popup&amp;","width=535&amp;height=425&amp;START_MAXIMIZED=FALSE&amp;Y=120"}</definedName>
    <definedName name="_2922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923__FDSAUDITLINK__" hidden="1">{"fdsup://directions/FAT Viewer?action=UPDATE&amp;creator=factSet&amp;DYN_ARGS=true&amp;DOC_NAME=FAT:RGA_ENTRPR_VAL_EV_SOURCE_WINDOW.FAT&amp;VAR:ID1=LAMR&amp;VAR:SDATE=20071012&amp;VAR:FDATE=20061229&amp;VAR:FREQ=DAILY&amp;VAR:RELITEM=RF&amp;VAR:CURRENCY=&amp;VAR:DB_TYPE=&amp;VAR:UNITS=M&amp;window=popup","&amp;width=535&amp;height=425&amp;START_MAXIMIZED=FALSE&amp;Y=120"}</definedName>
    <definedName name="_2924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25__FDSAUDITLINK__" hidden="1">{"fdsup://directions/FAT Viewer?action=UPDATE&amp;creator=factSet&amp;DYN_ARGS=true&amp;DOC_NAME=FAT:RGA_ENTRPR_VAL_EV_SOURCE_WINDOW.FAT&amp;VAR:ID1=CCO&amp;VAR:SDATE=20071011&amp;VAR:FDATE=20061229&amp;VAR:FREQ=DAILY&amp;VAR:RELITEM=RF&amp;VAR:CURRENCY=&amp;VAR:DB_TYPE=&amp;VAR:UNITS=M&amp;window=popup&amp;","width=535&amp;height=425&amp;START_MAXIMIZED=FALSE&amp;Y=120"}</definedName>
    <definedName name="_292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927__FDSAUDITLINK__" hidden="1">{"fdsup://directions/FAT Viewer?action=UPDATE&amp;creator=factSet&amp;DYN_ARGS=true&amp;DOC_NAME=FAT:RGA_ENTRPR_VAL_EV_SOURCE_WINDOW.FAT&amp;VAR:ID1=DEC-FR&amp;VAR:SDATE=20071011&amp;VAR:FDATE=20061229&amp;VAR:FREQ=DAILY&amp;VAR:RELITEM=RF&amp;VAR:CURRENCY=&amp;VAR:DB_TYPE=&amp;VAR:UNITS=M&amp;window=pop","up&amp;width=535&amp;height=425&amp;START_MAXIMIZED=FALSE&amp;Y=120"}</definedName>
    <definedName name="_2928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29__FDSAUDITLINK__" hidden="1">{"fdsup://directions/FAT Viewer?action=UPDATE&amp;creator=factSet&amp;DYN_ARGS=true&amp;DOC_NAME=FAT:RGA_ENTRPR_VAL_EV_SOURCE_WINDOW.FAT&amp;VAR:ID1=CBS&amp;VAR:SDATE=20071011&amp;VAR:FDATE=20061229&amp;VAR:FREQ=DAILY&amp;VAR:RELITEM=RF&amp;VAR:CURRENCY=&amp;VAR:DB_TYPE=&amp;VAR:UNITS=M&amp;window=popup&amp;","width=535&amp;height=425&amp;START_MAXIMIZED=FALSE&amp;Y=120"}</definedName>
    <definedName name="_293__FDSAUDITLINK__" hidden="1">{"fdsup://directions/FAT Viewer?action=UPDATE&amp;creator=factset&amp;DYN_ARGS=TRUE&amp;DOC_NAME=FAT:FQL_AUDITING_CLIENT_TEMPLATE.FAT&amp;display_string=Audit&amp;VAR:KEY=IHQRKHYVUT&amp;VAR:QUERY=UkdGX0VOVFJQUl9WQUxfREFJTFkoMzkxMDAp&amp;WINDOW=FIRST_POPUP&amp;HEIGHT=450&amp;WIDTH=450&amp;START_MA","XIMIZED=FALSE&amp;VAR:CALENDAR=US&amp;VAR:SYMBOL=B29LCJ&amp;VAR:INDEX=0"}</definedName>
    <definedName name="_2930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931__FDSAUDITLINK__" hidden="1">{"fdsup://directions/FAT Viewer?action=UPDATE&amp;creator=factSet&amp;DYN_ARGS=true&amp;DOC_NAME=FAT:RGA_ENTRPR_VAL_EV_SOURCE_WINDOW.FAT&amp;VAR:ID1=LAMR&amp;VAR:SDATE=20071011&amp;VAR:FDATE=20061229&amp;VAR:FREQ=DAILY&amp;VAR:RELITEM=RF&amp;VAR:CURRENCY=&amp;VAR:DB_TYPE=&amp;VAR:UNITS=M&amp;window=popup","&amp;width=535&amp;height=425&amp;START_MAXIMIZED=FALSE&amp;Y=120"}</definedName>
    <definedName name="_2932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33__FDSAUDITLINK__" hidden="1">{"fdsup://directions/FAT Viewer?action=UPDATE&amp;creator=factSet&amp;DYN_ARGS=true&amp;DOC_NAME=FAT:RGA_ENTRPR_VAL_EV_SOURCE_WINDOW.FAT&amp;VAR:ID1=CCO&amp;VAR:SDATE=20071010&amp;VAR:FDATE=20061229&amp;VAR:FREQ=DAILY&amp;VAR:RELITEM=RF&amp;VAR:CURRENCY=&amp;VAR:DB_TYPE=&amp;VAR:UNITS=M&amp;window=popup&amp;","width=535&amp;height=425&amp;START_MAXIMIZED=FALSE&amp;Y=120"}</definedName>
    <definedName name="_293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935__FDSAUDITLINK__" hidden="1">{"fdsup://directions/FAT Viewer?action=UPDATE&amp;creator=factSet&amp;DYN_ARGS=true&amp;DOC_NAME=FAT:RGA_ENTRPR_VAL_EV_SOURCE_WINDOW.FAT&amp;VAR:ID1=DEC-FR&amp;VAR:SDATE=20071010&amp;VAR:FDATE=20061229&amp;VAR:FREQ=DAILY&amp;VAR:RELITEM=RF&amp;VAR:CURRENCY=&amp;VAR:DB_TYPE=&amp;VAR:UNITS=M&amp;window=pop","up&amp;width=535&amp;height=425&amp;START_MAXIMIZED=FALSE&amp;Y=120"}</definedName>
    <definedName name="_2936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37__FDSAUDITLINK__" hidden="1">{"fdsup://directions/FAT Viewer?action=UPDATE&amp;creator=factSet&amp;DYN_ARGS=true&amp;DOC_NAME=FAT:RGA_ENTRPR_VAL_EV_SOURCE_WINDOW.FAT&amp;VAR:ID1=CBS&amp;VAR:SDATE=20071010&amp;VAR:FDATE=20061229&amp;VAR:FREQ=DAILY&amp;VAR:RELITEM=RF&amp;VAR:CURRENCY=&amp;VAR:DB_TYPE=&amp;VAR:UNITS=M&amp;window=popup&amp;","width=535&amp;height=425&amp;START_MAXIMIZED=FALSE&amp;Y=120"}</definedName>
    <definedName name="_2938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939__FDSAUDITLINK__" hidden="1">{"fdsup://directions/FAT Viewer?action=UPDATE&amp;creator=factSet&amp;DYN_ARGS=true&amp;DOC_NAME=FAT:RGA_ENTRPR_VAL_EV_SOURCE_WINDOW.FAT&amp;VAR:ID1=LAMR&amp;VAR:SDATE=20071010&amp;VAR:FDATE=20061229&amp;VAR:FREQ=DAILY&amp;VAR:RELITEM=RF&amp;VAR:CURRENCY=&amp;VAR:DB_TYPE=&amp;VAR:UNITS=M&amp;window=popup","&amp;width=535&amp;height=425&amp;START_MAXIMIZED=FALSE&amp;Y=120"}</definedName>
    <definedName name="_294__FDSAUDITLINK__" hidden="1">{"fdsup://directions/FAT Viewer?action=UPDATE&amp;creator=factset&amp;DYN_ARGS=TRUE&amp;DOC_NAME=FAT:FQL_AUDITING_CLIENT_TEMPLATE.FAT&amp;display_string=Audit&amp;VAR:KEY=ADWZUFOZKN&amp;VAR:QUERY=UkdGX0VOVFJQUl9WQUxfREFJTFkoMzkxMDUp&amp;WINDOW=FIRST_POPUP&amp;HEIGHT=450&amp;WIDTH=450&amp;START_MA","XIMIZED=FALSE&amp;VAR:CALENDAR=US&amp;VAR:SYMBOL=B29LCJ&amp;VAR:INDEX=0"}</definedName>
    <definedName name="_2940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41__FDSAUDITLINK__" hidden="1">{"fdsup://directions/FAT Viewer?action=UPDATE&amp;creator=factSet&amp;DYN_ARGS=true&amp;DOC_NAME=FAT:RGA_ENTRPR_VAL_EV_SOURCE_WINDOW.FAT&amp;VAR:ID1=CCO&amp;VAR:SDATE=20071009&amp;VAR:FDATE=20061229&amp;VAR:FREQ=DAILY&amp;VAR:RELITEM=RF&amp;VAR:CURRENCY=&amp;VAR:DB_TYPE=&amp;VAR:UNITS=M&amp;window=popup&amp;","width=535&amp;height=425&amp;START_MAXIMIZED=FALSE&amp;Y=120"}</definedName>
    <definedName name="_294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943__FDSAUDITLINK__" hidden="1">{"fdsup://directions/FAT Viewer?action=UPDATE&amp;creator=factSet&amp;DYN_ARGS=true&amp;DOC_NAME=FAT:RGA_ENTRPR_VAL_EV_SOURCE_WINDOW.FAT&amp;VAR:ID1=DEC-FR&amp;VAR:SDATE=20071009&amp;VAR:FDATE=20061229&amp;VAR:FREQ=DAILY&amp;VAR:RELITEM=RF&amp;VAR:CURRENCY=&amp;VAR:DB_TYPE=&amp;VAR:UNITS=M&amp;window=pop","up&amp;width=535&amp;height=425&amp;START_MAXIMIZED=FALSE&amp;Y=120"}</definedName>
    <definedName name="_2944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45__FDSAUDITLINK__" hidden="1">{"fdsup://directions/FAT Viewer?action=UPDATE&amp;creator=factSet&amp;DYN_ARGS=true&amp;DOC_NAME=FAT:RGA_ENTRPR_VAL_EV_SOURCE_WINDOW.FAT&amp;VAR:ID1=CBS&amp;VAR:SDATE=20071009&amp;VAR:FDATE=20061229&amp;VAR:FREQ=DAILY&amp;VAR:RELITEM=RF&amp;VAR:CURRENCY=&amp;VAR:DB_TYPE=&amp;VAR:UNITS=M&amp;window=popup&amp;","width=535&amp;height=425&amp;START_MAXIMIZED=FALSE&amp;Y=120"}</definedName>
    <definedName name="_2946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947__FDSAUDITLINK__" hidden="1">{"fdsup://directions/FAT Viewer?action=UPDATE&amp;creator=factSet&amp;DYN_ARGS=true&amp;DOC_NAME=FAT:RGA_ENTRPR_VAL_EV_SOURCE_WINDOW.FAT&amp;VAR:ID1=LAMR&amp;VAR:SDATE=20071009&amp;VAR:FDATE=20061229&amp;VAR:FREQ=DAILY&amp;VAR:RELITEM=RF&amp;VAR:CURRENCY=&amp;VAR:DB_TYPE=&amp;VAR:UNITS=M&amp;window=popup","&amp;width=535&amp;height=425&amp;START_MAXIMIZED=FALSE&amp;Y=120"}</definedName>
    <definedName name="_2948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49__FDSAUDITLINK__" hidden="1">{"fdsup://directions/FAT Viewer?action=UPDATE&amp;creator=factSet&amp;DYN_ARGS=true&amp;DOC_NAME=FAT:RGA_ENTRPR_VAL_EV_SOURCE_WINDOW.FAT&amp;VAR:ID1=CCO&amp;VAR:SDATE=20071008&amp;VAR:FDATE=20061229&amp;VAR:FREQ=DAILY&amp;VAR:RELITEM=RF&amp;VAR:CURRENCY=&amp;VAR:DB_TYPE=&amp;VAR:UNITS=M&amp;window=popup&amp;","width=535&amp;height=425&amp;START_MAXIMIZED=FALSE&amp;Y=120"}</definedName>
    <definedName name="_295__FDSAUDITLINK__" hidden="1">{"fdsup://directions/FAT Viewer?action=UPDATE&amp;creator=factset&amp;DYN_ARGS=TRUE&amp;DOC_NAME=FAT:FQL_AUDITING_CLIENT_TEMPLATE.FAT&amp;display_string=Audit&amp;VAR:KEY=EFWNARWFKJ&amp;VAR:QUERY=UkdGX0VOVFJQUl9WQUxfREFJTFkoMzkxMDgp&amp;WINDOW=FIRST_POPUP&amp;HEIGHT=450&amp;WIDTH=450&amp;START_MA","XIMIZED=FALSE&amp;VAR:CALENDAR=US&amp;VAR:SYMBOL=B29LCJ&amp;VAR:INDEX=0"}</definedName>
    <definedName name="_295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951__FDSAUDITLINK__" hidden="1">{"fdsup://directions/FAT Viewer?action=UPDATE&amp;creator=factSet&amp;DYN_ARGS=true&amp;DOC_NAME=FAT:RGA_ENTRPR_VAL_EV_SOURCE_WINDOW.FAT&amp;VAR:ID1=DEC-FR&amp;VAR:SDATE=20071008&amp;VAR:FDATE=20061229&amp;VAR:FREQ=DAILY&amp;VAR:RELITEM=RF&amp;VAR:CURRENCY=&amp;VAR:DB_TYPE=&amp;VAR:UNITS=M&amp;window=pop","up&amp;width=535&amp;height=425&amp;START_MAXIMIZED=FALSE&amp;Y=120"}</definedName>
    <definedName name="_2952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53__FDSAUDITLINK__" hidden="1">{"fdsup://directions/FAT Viewer?action=UPDATE&amp;creator=factSet&amp;DYN_ARGS=true&amp;DOC_NAME=FAT:RGA_ENTRPR_VAL_EV_SOURCE_WINDOW.FAT&amp;VAR:ID1=CBS&amp;VAR:SDATE=20071008&amp;VAR:FDATE=20061229&amp;VAR:FREQ=DAILY&amp;VAR:RELITEM=RF&amp;VAR:CURRENCY=&amp;VAR:DB_TYPE=&amp;VAR:UNITS=M&amp;window=popup&amp;","width=535&amp;height=425&amp;START_MAXIMIZED=FALSE&amp;Y=120"}</definedName>
    <definedName name="_2954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955__FDSAUDITLINK__" hidden="1">{"fdsup://directions/FAT Viewer?action=UPDATE&amp;creator=factSet&amp;DYN_ARGS=true&amp;DOC_NAME=FAT:RGA_ENTRPR_VAL_EV_SOURCE_WINDOW.FAT&amp;VAR:ID1=LAMR&amp;VAR:SDATE=20071008&amp;VAR:FDATE=20061229&amp;VAR:FREQ=DAILY&amp;VAR:RELITEM=RF&amp;VAR:CURRENCY=&amp;VAR:DB_TYPE=&amp;VAR:UNITS=M&amp;window=popup","&amp;width=535&amp;height=425&amp;START_MAXIMIZED=FALSE&amp;Y=120"}</definedName>
    <definedName name="_2956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57__FDSAUDITLINK__" hidden="1">{"fdsup://directions/FAT Viewer?action=UPDATE&amp;creator=factSet&amp;DYN_ARGS=true&amp;DOC_NAME=FAT:RGA_ENTRPR_VAL_EV_SOURCE_WINDOW.FAT&amp;VAR:ID1=CCO&amp;VAR:SDATE=20071005&amp;VAR:FDATE=20061229&amp;VAR:FREQ=DAILY&amp;VAR:RELITEM=RF&amp;VAR:CURRENCY=&amp;VAR:DB_TYPE=&amp;VAR:UNITS=M&amp;window=popup&amp;","width=535&amp;height=425&amp;START_MAXIMIZED=FALSE&amp;Y=120"}</definedName>
    <definedName name="_295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959__FDSAUDITLINK__" hidden="1">{"fdsup://directions/FAT Viewer?action=UPDATE&amp;creator=factSet&amp;DYN_ARGS=true&amp;DOC_NAME=FAT:RGA_ENTRPR_VAL_EV_SOURCE_WINDOW.FAT&amp;VAR:ID1=DEC-FR&amp;VAR:SDATE=20071005&amp;VAR:FDATE=20061229&amp;VAR:FREQ=DAILY&amp;VAR:RELITEM=RF&amp;VAR:CURRENCY=&amp;VAR:DB_TYPE=&amp;VAR:UNITS=M&amp;window=pop","up&amp;width=535&amp;height=425&amp;START_MAXIMIZED=FALSE&amp;Y=120"}</definedName>
    <definedName name="_296__FDSAUDITLINK__" hidden="1">{"fdsup://directions/FAT Viewer?action=UPDATE&amp;creator=factset&amp;DYN_ARGS=TRUE&amp;DOC_NAME=FAT:FQL_AUDITING_CLIENT_TEMPLATE.FAT&amp;display_string=Audit&amp;VAR:KEY=QLWHUTINQN&amp;VAR:QUERY=UkdGX0VOVFJQUl9WQUxfREFJTFkoMzkxMTMp&amp;WINDOW=FIRST_POPUP&amp;HEIGHT=450&amp;WIDTH=450&amp;START_MA","XIMIZED=FALSE&amp;VAR:CALENDAR=US&amp;VAR:SYMBOL=B29LCJ&amp;VAR:INDEX=0"}</definedName>
    <definedName name="_2960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61__FDSAUDITLINK__" hidden="1">{"fdsup://directions/FAT Viewer?action=UPDATE&amp;creator=factSet&amp;DYN_ARGS=true&amp;DOC_NAME=FAT:RGA_ENTRPR_VAL_EV_SOURCE_WINDOW.FAT&amp;VAR:ID1=CBS&amp;VAR:SDATE=20071005&amp;VAR:FDATE=20061229&amp;VAR:FREQ=DAILY&amp;VAR:RELITEM=RF&amp;VAR:CURRENCY=&amp;VAR:DB_TYPE=&amp;VAR:UNITS=M&amp;window=popup&amp;","width=535&amp;height=425&amp;START_MAXIMIZED=FALSE&amp;Y=120"}</definedName>
    <definedName name="_2962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963__FDSAUDITLINK__" hidden="1">{"fdsup://directions/FAT Viewer?action=UPDATE&amp;creator=factSet&amp;DYN_ARGS=true&amp;DOC_NAME=FAT:RGA_ENTRPR_VAL_EV_SOURCE_WINDOW.FAT&amp;VAR:ID1=LAMR&amp;VAR:SDATE=20071005&amp;VAR:FDATE=20061229&amp;VAR:FREQ=DAILY&amp;VAR:RELITEM=RF&amp;VAR:CURRENCY=&amp;VAR:DB_TYPE=&amp;VAR:UNITS=M&amp;window=popup","&amp;width=535&amp;height=425&amp;START_MAXIMIZED=FALSE&amp;Y=120"}</definedName>
    <definedName name="_2964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65__FDSAUDITLINK__" hidden="1">{"fdsup://directions/FAT Viewer?action=UPDATE&amp;creator=factSet&amp;DYN_ARGS=true&amp;DOC_NAME=FAT:RGA_ENTRPR_VAL_EV_SOURCE_WINDOW.FAT&amp;VAR:ID1=CCO&amp;VAR:SDATE=20071004&amp;VAR:FDATE=20061229&amp;VAR:FREQ=DAILY&amp;VAR:RELITEM=RF&amp;VAR:CURRENCY=&amp;VAR:DB_TYPE=&amp;VAR:UNITS=M&amp;window=popup&amp;","width=535&amp;height=425&amp;START_MAXIMIZED=FALSE&amp;Y=120"}</definedName>
    <definedName name="_296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967__FDSAUDITLINK__" hidden="1">{"fdsup://directions/FAT Viewer?action=UPDATE&amp;creator=factSet&amp;DYN_ARGS=true&amp;DOC_NAME=FAT:RGA_ENTRPR_VAL_EV_SOURCE_WINDOW.FAT&amp;VAR:ID1=DEC-FR&amp;VAR:SDATE=20071004&amp;VAR:FDATE=20061229&amp;VAR:FREQ=DAILY&amp;VAR:RELITEM=RF&amp;VAR:CURRENCY=&amp;VAR:DB_TYPE=&amp;VAR:UNITS=M&amp;window=pop","up&amp;width=535&amp;height=425&amp;START_MAXIMIZED=FALSE&amp;Y=120"}</definedName>
    <definedName name="_2968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69__FDSAUDITLINK__" hidden="1">{"fdsup://directions/FAT Viewer?action=UPDATE&amp;creator=factSet&amp;DYN_ARGS=true&amp;DOC_NAME=FAT:RGA_ENTRPR_VAL_EV_SOURCE_WINDOW.FAT&amp;VAR:ID1=CBS&amp;VAR:SDATE=20071004&amp;VAR:FDATE=20061229&amp;VAR:FREQ=DAILY&amp;VAR:RELITEM=RF&amp;VAR:CURRENCY=&amp;VAR:DB_TYPE=&amp;VAR:UNITS=M&amp;window=popup&amp;","width=535&amp;height=425&amp;START_MAXIMIZED=FALSE&amp;Y=120"}</definedName>
    <definedName name="_297__FDSAUDITLINK__" hidden="1">{"fdsup://directions/FAT Viewer?action=UPDATE&amp;creator=factset&amp;DYN_ARGS=TRUE&amp;DOC_NAME=FAT:FQL_AUDITING_CLIENT_TEMPLATE.FAT&amp;display_string=Audit&amp;VAR:KEY=MHAJYPWRCN&amp;VAR:QUERY=UkdGX0VOVFJQUl9WQUxfREFJTFkoMzkxMTgp&amp;WINDOW=FIRST_POPUP&amp;HEIGHT=450&amp;WIDTH=450&amp;START_MA","XIMIZED=FALSE&amp;VAR:CALENDAR=US&amp;VAR:SYMBOL=B29LCJ&amp;VAR:INDEX=0"}</definedName>
    <definedName name="_2970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971__FDSAUDITLINK__" hidden="1">{"fdsup://directions/FAT Viewer?action=UPDATE&amp;creator=factSet&amp;DYN_ARGS=true&amp;DOC_NAME=FAT:RGA_ENTRPR_VAL_EV_SOURCE_WINDOW.FAT&amp;VAR:ID1=LAMR&amp;VAR:SDATE=20071004&amp;VAR:FDATE=20061229&amp;VAR:FREQ=DAILY&amp;VAR:RELITEM=RF&amp;VAR:CURRENCY=&amp;VAR:DB_TYPE=&amp;VAR:UNITS=M&amp;window=popup","&amp;width=535&amp;height=425&amp;START_MAXIMIZED=FALSE&amp;Y=120"}</definedName>
    <definedName name="_2972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73__FDSAUDITLINK__" hidden="1">{"fdsup://directions/FAT Viewer?action=UPDATE&amp;creator=factSet&amp;DYN_ARGS=true&amp;DOC_NAME=FAT:RGA_ENTRPR_VAL_EV_SOURCE_WINDOW.FAT&amp;VAR:ID1=CCO&amp;VAR:SDATE=20071003&amp;VAR:FDATE=20061229&amp;VAR:FREQ=DAILY&amp;VAR:RELITEM=RF&amp;VAR:CURRENCY=&amp;VAR:DB_TYPE=&amp;VAR:UNITS=M&amp;window=popup&amp;","width=535&amp;height=425&amp;START_MAXIMIZED=FALSE&amp;Y=120"}</definedName>
    <definedName name="_297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975__FDSAUDITLINK__" hidden="1">{"fdsup://directions/FAT Viewer?action=UPDATE&amp;creator=factSet&amp;DYN_ARGS=true&amp;DOC_NAME=FAT:RGA_ENTRPR_VAL_EV_SOURCE_WINDOW.FAT&amp;VAR:ID1=DEC-FR&amp;VAR:SDATE=20071003&amp;VAR:FDATE=20061229&amp;VAR:FREQ=DAILY&amp;VAR:RELITEM=RF&amp;VAR:CURRENCY=&amp;VAR:DB_TYPE=&amp;VAR:UNITS=M&amp;window=pop","up&amp;width=535&amp;height=425&amp;START_MAXIMIZED=FALSE&amp;Y=120"}</definedName>
    <definedName name="_2976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77__FDSAUDITLINK__" hidden="1">{"fdsup://directions/FAT Viewer?action=UPDATE&amp;creator=factSet&amp;DYN_ARGS=true&amp;DOC_NAME=FAT:RGA_ENTRPR_VAL_EV_SOURCE_WINDOW.FAT&amp;VAR:ID1=CBS&amp;VAR:SDATE=20071003&amp;VAR:FDATE=20061229&amp;VAR:FREQ=DAILY&amp;VAR:RELITEM=RF&amp;VAR:CURRENCY=&amp;VAR:DB_TYPE=&amp;VAR:UNITS=M&amp;window=popup&amp;","width=535&amp;height=425&amp;START_MAXIMIZED=FALSE&amp;Y=120"}</definedName>
    <definedName name="_2978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979__FDSAUDITLINK__" hidden="1">{"fdsup://directions/FAT Viewer?action=UPDATE&amp;creator=factSet&amp;DYN_ARGS=true&amp;DOC_NAME=FAT:RGA_ENTRPR_VAL_EV_SOURCE_WINDOW.FAT&amp;VAR:ID1=LAMR&amp;VAR:SDATE=20071003&amp;VAR:FDATE=20061229&amp;VAR:FREQ=DAILY&amp;VAR:RELITEM=RF&amp;VAR:CURRENCY=&amp;VAR:DB_TYPE=&amp;VAR:UNITS=M&amp;window=popup","&amp;width=535&amp;height=425&amp;START_MAXIMIZED=FALSE&amp;Y=120"}</definedName>
    <definedName name="_298__FDSAUDITLINK__" hidden="1">{"fdsup://directions/FAT Viewer?action=UPDATE&amp;creator=factset&amp;DYN_ARGS=TRUE&amp;DOC_NAME=FAT:FQL_AUDITING_CLIENT_TEMPLATE.FAT&amp;display_string=Audit&amp;VAR:KEY=WBWDQBWPUV&amp;VAR:QUERY=UkdGX0VOVFJQUl9WQUxfREFJTFkoMzkxMjEp&amp;WINDOW=FIRST_POPUP&amp;HEIGHT=450&amp;WIDTH=450&amp;START_MA","XIMIZED=FALSE&amp;VAR:CALENDAR=US&amp;VAR:SYMBOL=B29LCJ&amp;VAR:INDEX=0"}</definedName>
    <definedName name="_2980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81__FDSAUDITLINK__" hidden="1">{"fdsup://directions/FAT Viewer?action=UPDATE&amp;creator=factSet&amp;DYN_ARGS=true&amp;DOC_NAME=FAT:RGA_ENTRPR_VAL_EV_SOURCE_WINDOW.FAT&amp;VAR:ID1=CCO&amp;VAR:SDATE=20071002&amp;VAR:FDATE=20061229&amp;VAR:FREQ=DAILY&amp;VAR:RELITEM=RF&amp;VAR:CURRENCY=&amp;VAR:DB_TYPE=&amp;VAR:UNITS=M&amp;window=popup&amp;","width=535&amp;height=425&amp;START_MAXIMIZED=FALSE&amp;Y=120"}</definedName>
    <definedName name="_298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983__FDSAUDITLINK__" hidden="1">{"fdsup://directions/FAT Viewer?action=UPDATE&amp;creator=factSet&amp;DYN_ARGS=true&amp;DOC_NAME=FAT:RGA_ENTRPR_VAL_EV_SOURCE_WINDOW.FAT&amp;VAR:ID1=DEC-FR&amp;VAR:SDATE=20071002&amp;VAR:FDATE=20061229&amp;VAR:FREQ=DAILY&amp;VAR:RELITEM=RF&amp;VAR:CURRENCY=&amp;VAR:DB_TYPE=&amp;VAR:UNITS=M&amp;window=pop","up&amp;width=535&amp;height=425&amp;START_MAXIMIZED=FALSE&amp;Y=120"}</definedName>
    <definedName name="_2984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85__FDSAUDITLINK__" hidden="1">{"fdsup://directions/FAT Viewer?action=UPDATE&amp;creator=factSet&amp;DYN_ARGS=true&amp;DOC_NAME=FAT:RGA_ENTRPR_VAL_EV_SOURCE_WINDOW.FAT&amp;VAR:ID1=CBS&amp;VAR:SDATE=20071002&amp;VAR:FDATE=20061229&amp;VAR:FREQ=DAILY&amp;VAR:RELITEM=RF&amp;VAR:CURRENCY=&amp;VAR:DB_TYPE=&amp;VAR:UNITS=M&amp;window=popup&amp;","width=535&amp;height=425&amp;START_MAXIMIZED=FALSE&amp;Y=120"}</definedName>
    <definedName name="_2986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987__FDSAUDITLINK__" hidden="1">{"fdsup://directions/FAT Viewer?action=UPDATE&amp;creator=factSet&amp;DYN_ARGS=true&amp;DOC_NAME=FAT:RGA_ENTRPR_VAL_EV_SOURCE_WINDOW.FAT&amp;VAR:ID1=LAMR&amp;VAR:SDATE=20071002&amp;VAR:FDATE=20061229&amp;VAR:FREQ=DAILY&amp;VAR:RELITEM=RF&amp;VAR:CURRENCY=&amp;VAR:DB_TYPE=&amp;VAR:UNITS=M&amp;window=popup","&amp;width=535&amp;height=425&amp;START_MAXIMIZED=FALSE&amp;Y=120"}</definedName>
    <definedName name="_2988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89__FDSAUDITLINK__" hidden="1">{"fdsup://directions/FAT Viewer?action=UPDATE&amp;creator=factSet&amp;DYN_ARGS=true&amp;DOC_NAME=FAT:RGA_ENTRPR_VAL_EV_SOURCE_WINDOW.FAT&amp;VAR:ID1=CCO&amp;VAR:SDATE=20071001&amp;VAR:FDATE=20061229&amp;VAR:FREQ=DAILY&amp;VAR:RELITEM=RF&amp;VAR:CURRENCY=&amp;VAR:DB_TYPE=&amp;VAR:UNITS=M&amp;window=popup&amp;","width=535&amp;height=425&amp;START_MAXIMIZED=FALSE&amp;Y=120"}</definedName>
    <definedName name="_299__FDSAUDITLINK__" hidden="1">{"fdsup://directions/FAT Viewer?action=UPDATE&amp;creator=factset&amp;DYN_ARGS=TRUE&amp;DOC_NAME=FAT:FQL_AUDITING_CLIENT_TEMPLATE.FAT&amp;display_string=Audit&amp;VAR:KEY=YTUXCVQBQH&amp;VAR:QUERY=UkdGX0VOVFJQUl9WQUxfREFJTFkoMzkxMjYp&amp;WINDOW=FIRST_POPUP&amp;HEIGHT=450&amp;WIDTH=450&amp;START_MA","XIMIZED=FALSE&amp;VAR:CALENDAR=US&amp;VAR:SYMBOL=B29LCJ&amp;VAR:INDEX=0"}</definedName>
    <definedName name="_299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991__FDSAUDITLINK__" hidden="1">{"fdsup://directions/FAT Viewer?action=UPDATE&amp;creator=factSet&amp;DYN_ARGS=true&amp;DOC_NAME=FAT:RGA_ENTRPR_VAL_EV_SOURCE_WINDOW.FAT&amp;VAR:ID1=DEC-FR&amp;VAR:SDATE=20071001&amp;VAR:FDATE=20061229&amp;VAR:FREQ=DAILY&amp;VAR:RELITEM=RF&amp;VAR:CURRENCY=&amp;VAR:DB_TYPE=&amp;VAR:UNITS=M&amp;window=pop","up&amp;width=535&amp;height=425&amp;START_MAXIMIZED=FALSE&amp;Y=120"}</definedName>
    <definedName name="_2992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93__FDSAUDITLINK__" hidden="1">{"fdsup://directions/FAT Viewer?action=UPDATE&amp;creator=factSet&amp;DYN_ARGS=true&amp;DOC_NAME=FAT:RGA_ENTRPR_VAL_EV_SOURCE_WINDOW.FAT&amp;VAR:ID1=CBS&amp;VAR:SDATE=20071001&amp;VAR:FDATE=20061229&amp;VAR:FREQ=DAILY&amp;VAR:RELITEM=RF&amp;VAR:CURRENCY=&amp;VAR:DB_TYPE=&amp;VAR:UNITS=M&amp;window=popup&amp;","width=535&amp;height=425&amp;START_MAXIMIZED=FALSE&amp;Y=120"}</definedName>
    <definedName name="_2994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2995__FDSAUDITLINK__" hidden="1">{"fdsup://directions/FAT Viewer?action=UPDATE&amp;creator=factSet&amp;DYN_ARGS=true&amp;DOC_NAME=FAT:RGA_ENTRPR_VAL_EV_SOURCE_WINDOW.FAT&amp;VAR:ID1=LAMR&amp;VAR:SDATE=20071001&amp;VAR:FDATE=20061229&amp;VAR:FREQ=DAILY&amp;VAR:RELITEM=RF&amp;VAR:CURRENCY=&amp;VAR:DB_TYPE=&amp;VAR:UNITS=M&amp;window=popup","&amp;width=535&amp;height=425&amp;START_MAXIMIZED=FALSE&amp;Y=120"}</definedName>
    <definedName name="_2996__FDSAUDITLINK__" hidden="1">{"fdsup://IBCentral/FAT Viewer?action=UPDATE&amp;creator=factset&amp;DOC_NAME=fat:reuters_ltm_source_window.fat&amp;display_string=Audit&amp;DYN_ARGS=TRUE&amp;VAR:ID1=CCO&amp;VAR:RCODE=SBDA&amp;VAR:SDATE=20070999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2997__FDSAUDITLINK__" hidden="1">{"fdsup://directions/FAT Viewer?action=UPDATE&amp;creator=factSet&amp;DYN_ARGS=true&amp;DOC_NAME=FAT:RGA_ENTRPR_VAL_EV_SOURCE_WINDOW.FAT&amp;VAR:ID1=CCO&amp;VAR:SDATE=20070928&amp;VAR:FDATE=20061229&amp;VAR:FREQ=DAILY&amp;VAR:RELITEM=RF&amp;VAR:CURRENCY=&amp;VAR:DB_TYPE=&amp;VAR:UNITS=M&amp;window=popup&amp;","width=535&amp;height=425&amp;START_MAXIMIZED=FALSE&amp;Y=120"}</definedName>
    <definedName name="_299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2999__FDSAUDITLINK__" hidden="1">{"fdsup://directions/FAT Viewer?action=UPDATE&amp;creator=factSet&amp;DYN_ARGS=true&amp;DOC_NAME=FAT:RGA_ENTRPR_VAL_EV_SOURCE_WINDOW.FAT&amp;VAR:ID1=DEC-FR&amp;VAR:SDATE=20070928&amp;VAR:FDATE=20061229&amp;VAR:FREQ=DAILY&amp;VAR:RELITEM=RF&amp;VAR:CURRENCY=&amp;VAR:DB_TYPE=&amp;VAR:UNITS=M&amp;window=pop","up&amp;width=535&amp;height=425&amp;START_MAXIMIZED=FALSE&amp;Y=120"}</definedName>
    <definedName name="_3__123Graph_AREP_CA91" hidden="1">#REF!</definedName>
    <definedName name="_3__FDSAUDITLINK__" hidden="1">{"fdsup://Directions/FactSet Auditing Viewer?action=AUDIT_VALUE&amp;DB=129&amp;ID1=597500&amp;VALUEID=01001&amp;SDATE=2011&amp;PERIODTYPE=ANN_STD&amp;SCFT=3&amp;window=popup_no_bar&amp;width=385&amp;height=120&amp;START_MAXIMIZED=FALSE&amp;creator=factset&amp;display_string=Audit"}</definedName>
    <definedName name="_30__123Graph_BG_BILAN" hidden="1">#REF!</definedName>
    <definedName name="_30__FDSAUDITLINK__" hidden="1">{"fdsup://Directions/FactSet Auditing Viewer?action=AUDIT_VALUE&amp;DB=129&amp;ID1=12686C10&amp;VALUEID=18352&amp;SDATE=2011&amp;PERIODTYPE=ANN_STD&amp;SCFT=3&amp;window=popup_no_bar&amp;width=385&amp;height=120&amp;START_MAXIMIZED=FALSE&amp;creator=factset&amp;display_string=Audit"}</definedName>
    <definedName name="_300__FDSAUDITLINK__" hidden="1">{"fdsup://directions/FAT Viewer?action=UPDATE&amp;creator=factset&amp;DYN_ARGS=TRUE&amp;DOC_NAME=FAT:FQL_AUDITING_CLIENT_TEMPLATE.FAT&amp;display_string=Audit&amp;VAR:KEY=YZOBSNQBEJ&amp;VAR:QUERY=UkdGX0VOVFJQUl9WQUxfREFJTFkoMzkxMjkp&amp;WINDOW=FIRST_POPUP&amp;HEIGHT=450&amp;WIDTH=450&amp;START_MA","XIMIZED=FALSE&amp;VAR:CALENDAR=US&amp;VAR:SYMBOL=B29LCJ&amp;VAR:INDEX=0"}</definedName>
    <definedName name="_3000__FDSAUDITLINK__" hidden="1">{"fdsup://IBCentral/FAT Viewer?action=UPDATE&amp;creator=factset&amp;DOC_NAME=fat:reuters_ltm_source_window.fat&amp;display_string=Audit&amp;DYN_ARGS=TRUE&amp;VAR:ID1=CBS&amp;VAR:RCODE=SBDA&amp;VAR:SDATE=20070999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01__FDSAUDITLINK__" hidden="1">{"fdsup://directions/FAT Viewer?action=UPDATE&amp;creator=factSet&amp;DYN_ARGS=true&amp;DOC_NAME=FAT:RGA_ENTRPR_VAL_EV_SOURCE_WINDOW.FAT&amp;VAR:ID1=CBS&amp;VAR:SDATE=20070928&amp;VAR:FDATE=20061229&amp;VAR:FREQ=DAILY&amp;VAR:RELITEM=RF&amp;VAR:CURRENCY=&amp;VAR:DB_TYPE=&amp;VAR:UNITS=M&amp;window=popup&amp;","width=535&amp;height=425&amp;START_MAXIMIZED=FALSE&amp;Y=120"}</definedName>
    <definedName name="_3002__FDSAUDITLINK__" hidden="1">{"fdsup://IBCentral/FAT Viewer?action=UPDATE&amp;creator=factset&amp;DOC_NAME=fat:reuters_ltm_source_window.fat&amp;display_string=Audit&amp;DYN_ARGS=TRUE&amp;VAR:ID1=LAMR&amp;VAR:RCODE=SBDA&amp;VAR:SDATE=20070999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003__FDSAUDITLINK__" hidden="1">{"fdsup://directions/FAT Viewer?action=UPDATE&amp;creator=factSet&amp;DYN_ARGS=true&amp;DOC_NAME=FAT:RGA_ENTRPR_VAL_EV_SOURCE_WINDOW.FAT&amp;VAR:ID1=LAMR&amp;VAR:SDATE=20070928&amp;VAR:FDATE=20061229&amp;VAR:FREQ=DAILY&amp;VAR:RELITEM=RF&amp;VAR:CURRENCY=&amp;VAR:DB_TYPE=&amp;VAR:UNITS=M&amp;window=popup","&amp;width=535&amp;height=425&amp;START_MAXIMIZED=FALSE&amp;Y=120"}</definedName>
    <definedName name="_3004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05__FDSAUDITLINK__" hidden="1">{"fdsup://directions/FAT Viewer?action=UPDATE&amp;creator=factSet&amp;DYN_ARGS=true&amp;DOC_NAME=FAT:RGA_ENTRPR_VAL_EV_SOURCE_WINDOW.FAT&amp;VAR:ID1=CCO&amp;VAR:SDATE=20070927&amp;VAR:FDATE=20061229&amp;VAR:FREQ=DAILY&amp;VAR:RELITEM=RF&amp;VAR:CURRENCY=&amp;VAR:DB_TYPE=&amp;VAR:UNITS=M&amp;window=popup&amp;","width=535&amp;height=425&amp;START_MAXIMIZED=FALSE&amp;Y=120"}</definedName>
    <definedName name="_300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007__FDSAUDITLINK__" hidden="1">{"fdsup://directions/FAT Viewer?action=UPDATE&amp;creator=factSet&amp;DYN_ARGS=true&amp;DOC_NAME=FAT:RGA_ENTRPR_VAL_EV_SOURCE_WINDOW.FAT&amp;VAR:ID1=DEC-FR&amp;VAR:SDATE=20070927&amp;VAR:FDATE=20061229&amp;VAR:FREQ=DAILY&amp;VAR:RELITEM=RF&amp;VAR:CURRENCY=&amp;VAR:DB_TYPE=&amp;VAR:UNITS=M&amp;window=pop","up&amp;width=535&amp;height=425&amp;START_MAXIMIZED=FALSE&amp;Y=120"}</definedName>
    <definedName name="_3008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09__FDSAUDITLINK__" hidden="1">{"fdsup://directions/FAT Viewer?action=UPDATE&amp;creator=factSet&amp;DYN_ARGS=true&amp;DOC_NAME=FAT:RGA_ENTRPR_VAL_EV_SOURCE_WINDOW.FAT&amp;VAR:ID1=CBS&amp;VAR:SDATE=20070927&amp;VAR:FDATE=20061229&amp;VAR:FREQ=DAILY&amp;VAR:RELITEM=RF&amp;VAR:CURRENCY=&amp;VAR:DB_TYPE=&amp;VAR:UNITS=M&amp;window=popup&amp;","width=535&amp;height=425&amp;START_MAXIMIZED=FALSE&amp;Y=120"}</definedName>
    <definedName name="_301__FDSAUDITLINK__" hidden="1">{"fdsup://directions/FAT Viewer?action=UPDATE&amp;creator=factset&amp;DYN_ARGS=TRUE&amp;DOC_NAME=FAT:FQL_AUDITING_CLIENT_TEMPLATE.FAT&amp;display_string=Audit&amp;VAR:KEY=QREBCLKBAF&amp;VAR:QUERY=UkdGX0VOVFJQUl9WQUxfREFJTFkoMzkxMzQp&amp;WINDOW=FIRST_POPUP&amp;HEIGHT=450&amp;WIDTH=450&amp;START_MA","XIMIZED=FALSE&amp;VAR:CALENDAR=US&amp;VAR:SYMBOL=B29LCJ&amp;VAR:INDEX=0"}</definedName>
    <definedName name="_3010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011__FDSAUDITLINK__" hidden="1">{"fdsup://directions/FAT Viewer?action=UPDATE&amp;creator=factSet&amp;DYN_ARGS=true&amp;DOC_NAME=FAT:RGA_ENTRPR_VAL_EV_SOURCE_WINDOW.FAT&amp;VAR:ID1=LAMR&amp;VAR:SDATE=20070927&amp;VAR:FDATE=20061229&amp;VAR:FREQ=DAILY&amp;VAR:RELITEM=RF&amp;VAR:CURRENCY=&amp;VAR:DB_TYPE=&amp;VAR:UNITS=M&amp;window=popup","&amp;width=535&amp;height=425&amp;START_MAXIMIZED=FALSE&amp;Y=120"}</definedName>
    <definedName name="_3012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13__FDSAUDITLINK__" hidden="1">{"fdsup://directions/FAT Viewer?action=UPDATE&amp;creator=factSet&amp;DYN_ARGS=true&amp;DOC_NAME=FAT:RGA_ENTRPR_VAL_EV_SOURCE_WINDOW.FAT&amp;VAR:ID1=CCO&amp;VAR:SDATE=20070926&amp;VAR:FDATE=20061229&amp;VAR:FREQ=DAILY&amp;VAR:RELITEM=RF&amp;VAR:CURRENCY=&amp;VAR:DB_TYPE=&amp;VAR:UNITS=M&amp;window=popup&amp;","width=535&amp;height=425&amp;START_MAXIMIZED=FALSE&amp;Y=120"}</definedName>
    <definedName name="_301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015__FDSAUDITLINK__" hidden="1">{"fdsup://directions/FAT Viewer?action=UPDATE&amp;creator=factSet&amp;DYN_ARGS=true&amp;DOC_NAME=FAT:RGA_ENTRPR_VAL_EV_SOURCE_WINDOW.FAT&amp;VAR:ID1=DEC-FR&amp;VAR:SDATE=20070926&amp;VAR:FDATE=20061229&amp;VAR:FREQ=DAILY&amp;VAR:RELITEM=RF&amp;VAR:CURRENCY=&amp;VAR:DB_TYPE=&amp;VAR:UNITS=M&amp;window=pop","up&amp;width=535&amp;height=425&amp;START_MAXIMIZED=FALSE&amp;Y=120"}</definedName>
    <definedName name="_3016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17__FDSAUDITLINK__" hidden="1">{"fdsup://directions/FAT Viewer?action=UPDATE&amp;creator=factSet&amp;DYN_ARGS=true&amp;DOC_NAME=FAT:RGA_ENTRPR_VAL_EV_SOURCE_WINDOW.FAT&amp;VAR:ID1=CBS&amp;VAR:SDATE=20070926&amp;VAR:FDATE=20061229&amp;VAR:FREQ=DAILY&amp;VAR:RELITEM=RF&amp;VAR:CURRENCY=&amp;VAR:DB_TYPE=&amp;VAR:UNITS=M&amp;window=popup&amp;","width=535&amp;height=425&amp;START_MAXIMIZED=FALSE&amp;Y=120"}</definedName>
    <definedName name="_3018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019__FDSAUDITLINK__" hidden="1">{"fdsup://directions/FAT Viewer?action=UPDATE&amp;creator=factSet&amp;DYN_ARGS=true&amp;DOC_NAME=FAT:RGA_ENTRPR_VAL_EV_SOURCE_WINDOW.FAT&amp;VAR:ID1=LAMR&amp;VAR:SDATE=20070926&amp;VAR:FDATE=20061229&amp;VAR:FREQ=DAILY&amp;VAR:RELITEM=RF&amp;VAR:CURRENCY=&amp;VAR:DB_TYPE=&amp;VAR:UNITS=M&amp;window=popup","&amp;width=535&amp;height=425&amp;START_MAXIMIZED=FALSE&amp;Y=120"}</definedName>
    <definedName name="_302__FDSAUDITLINK__" hidden="1">{"fdsup://directions/FAT Viewer?action=UPDATE&amp;creator=factset&amp;DYN_ARGS=TRUE&amp;DOC_NAME=FAT:FQL_AUDITING_CLIENT_TEMPLATE.FAT&amp;display_string=Audit&amp;VAR:KEY=WLYLAZYPCB&amp;VAR:QUERY=UkdGX0VOVFJQUl9WQUxfREFJTFkoMzkxMzkp&amp;WINDOW=FIRST_POPUP&amp;HEIGHT=450&amp;WIDTH=450&amp;START_MA","XIMIZED=FALSE&amp;VAR:CALENDAR=US&amp;VAR:SYMBOL=B29LCJ&amp;VAR:INDEX=0"}</definedName>
    <definedName name="_3020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21__FDSAUDITLINK__" hidden="1">{"fdsup://directions/FAT Viewer?action=UPDATE&amp;creator=factSet&amp;DYN_ARGS=true&amp;DOC_NAME=FAT:RGA_ENTRPR_VAL_EV_SOURCE_WINDOW.FAT&amp;VAR:ID1=CCO&amp;VAR:SDATE=20070925&amp;VAR:FDATE=20061229&amp;VAR:FREQ=DAILY&amp;VAR:RELITEM=RF&amp;VAR:CURRENCY=&amp;VAR:DB_TYPE=&amp;VAR:UNITS=M&amp;window=popup&amp;","width=535&amp;height=425&amp;START_MAXIMIZED=FALSE&amp;Y=120"}</definedName>
    <definedName name="_302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023__FDSAUDITLINK__" hidden="1">{"fdsup://directions/FAT Viewer?action=UPDATE&amp;creator=factSet&amp;DYN_ARGS=true&amp;DOC_NAME=FAT:RGA_ENTRPR_VAL_EV_SOURCE_WINDOW.FAT&amp;VAR:ID1=DEC-FR&amp;VAR:SDATE=20070925&amp;VAR:FDATE=20061229&amp;VAR:FREQ=DAILY&amp;VAR:RELITEM=RF&amp;VAR:CURRENCY=&amp;VAR:DB_TYPE=&amp;VAR:UNITS=M&amp;window=pop","up&amp;width=535&amp;height=425&amp;START_MAXIMIZED=FALSE&amp;Y=120"}</definedName>
    <definedName name="_3024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25__FDSAUDITLINK__" hidden="1">{"fdsup://directions/FAT Viewer?action=UPDATE&amp;creator=factSet&amp;DYN_ARGS=true&amp;DOC_NAME=FAT:RGA_ENTRPR_VAL_EV_SOURCE_WINDOW.FAT&amp;VAR:ID1=CBS&amp;VAR:SDATE=20070925&amp;VAR:FDATE=20061229&amp;VAR:FREQ=DAILY&amp;VAR:RELITEM=RF&amp;VAR:CURRENCY=&amp;VAR:DB_TYPE=&amp;VAR:UNITS=M&amp;window=popup&amp;","width=535&amp;height=425&amp;START_MAXIMIZED=FALSE&amp;Y=120"}</definedName>
    <definedName name="_3026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027__FDSAUDITLINK__" hidden="1">{"fdsup://directions/FAT Viewer?action=UPDATE&amp;creator=factSet&amp;DYN_ARGS=true&amp;DOC_NAME=FAT:RGA_ENTRPR_VAL_EV_SOURCE_WINDOW.FAT&amp;VAR:ID1=LAMR&amp;VAR:SDATE=20070925&amp;VAR:FDATE=20061229&amp;VAR:FREQ=DAILY&amp;VAR:RELITEM=RF&amp;VAR:CURRENCY=&amp;VAR:DB_TYPE=&amp;VAR:UNITS=M&amp;window=popup","&amp;width=535&amp;height=425&amp;START_MAXIMIZED=FALSE&amp;Y=120"}</definedName>
    <definedName name="_3028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29__FDSAUDITLINK__" hidden="1">{"fdsup://directions/FAT Viewer?action=UPDATE&amp;creator=factSet&amp;DYN_ARGS=true&amp;DOC_NAME=FAT:RGA_ENTRPR_VAL_EV_SOURCE_WINDOW.FAT&amp;VAR:ID1=CCO&amp;VAR:SDATE=20070924&amp;VAR:FDATE=20061229&amp;VAR:FREQ=DAILY&amp;VAR:RELITEM=RF&amp;VAR:CURRENCY=&amp;VAR:DB_TYPE=&amp;VAR:UNITS=M&amp;window=popup&amp;","width=535&amp;height=425&amp;START_MAXIMIZED=FALSE&amp;Y=120"}</definedName>
    <definedName name="_303__FDSAUDITLINK__" hidden="1">{"fdsup://directions/FAT Viewer?action=UPDATE&amp;creator=factset&amp;DYN_ARGS=TRUE&amp;DOC_NAME=FAT:FQL_AUDITING_CLIENT_TEMPLATE.FAT&amp;display_string=Audit&amp;VAR:KEY=EXIRQXURSH&amp;VAR:QUERY=UkdGX0VOVFJQUl9WQUxfREFJTFkoMzkxNDIp&amp;WINDOW=FIRST_POPUP&amp;HEIGHT=450&amp;WIDTH=450&amp;START_MA","XIMIZED=FALSE&amp;VAR:CALENDAR=US&amp;VAR:SYMBOL=B29LCJ&amp;VAR:INDEX=0"}</definedName>
    <definedName name="_303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031__FDSAUDITLINK__" hidden="1">{"fdsup://directions/FAT Viewer?action=UPDATE&amp;creator=factSet&amp;DYN_ARGS=true&amp;DOC_NAME=FAT:RGA_ENTRPR_VAL_EV_SOURCE_WINDOW.FAT&amp;VAR:ID1=DEC-FR&amp;VAR:SDATE=20070924&amp;VAR:FDATE=20061229&amp;VAR:FREQ=DAILY&amp;VAR:RELITEM=RF&amp;VAR:CURRENCY=&amp;VAR:DB_TYPE=&amp;VAR:UNITS=M&amp;window=pop","up&amp;width=535&amp;height=425&amp;START_MAXIMIZED=FALSE&amp;Y=120"}</definedName>
    <definedName name="_3032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33__FDSAUDITLINK__" hidden="1">{"fdsup://directions/FAT Viewer?action=UPDATE&amp;creator=factSet&amp;DYN_ARGS=true&amp;DOC_NAME=FAT:RGA_ENTRPR_VAL_EV_SOURCE_WINDOW.FAT&amp;VAR:ID1=CBS&amp;VAR:SDATE=20070924&amp;VAR:FDATE=20061229&amp;VAR:FREQ=DAILY&amp;VAR:RELITEM=RF&amp;VAR:CURRENCY=&amp;VAR:DB_TYPE=&amp;VAR:UNITS=M&amp;window=popup&amp;","width=535&amp;height=425&amp;START_MAXIMIZED=FALSE&amp;Y=120"}</definedName>
    <definedName name="_3034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035__FDSAUDITLINK__" hidden="1">{"fdsup://directions/FAT Viewer?action=UPDATE&amp;creator=factSet&amp;DYN_ARGS=true&amp;DOC_NAME=FAT:RGA_ENTRPR_VAL_EV_SOURCE_WINDOW.FAT&amp;VAR:ID1=LAMR&amp;VAR:SDATE=20070924&amp;VAR:FDATE=20061229&amp;VAR:FREQ=DAILY&amp;VAR:RELITEM=RF&amp;VAR:CURRENCY=&amp;VAR:DB_TYPE=&amp;VAR:UNITS=M&amp;window=popup","&amp;width=535&amp;height=425&amp;START_MAXIMIZED=FALSE&amp;Y=120"}</definedName>
    <definedName name="_3036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37__FDSAUDITLINK__" hidden="1">{"fdsup://directions/FAT Viewer?action=UPDATE&amp;creator=factSet&amp;DYN_ARGS=true&amp;DOC_NAME=FAT:RGA_ENTRPR_VAL_EV_SOURCE_WINDOW.FAT&amp;VAR:ID1=CCO&amp;VAR:SDATE=20070921&amp;VAR:FDATE=20061229&amp;VAR:FREQ=DAILY&amp;VAR:RELITEM=RF&amp;VAR:CURRENCY=&amp;VAR:DB_TYPE=&amp;VAR:UNITS=M&amp;window=popup&amp;","width=535&amp;height=425&amp;START_MAXIMIZED=FALSE&amp;Y=120"}</definedName>
    <definedName name="_303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039__FDSAUDITLINK__" hidden="1">{"fdsup://directions/FAT Viewer?action=UPDATE&amp;creator=factSet&amp;DYN_ARGS=true&amp;DOC_NAME=FAT:RGA_ENTRPR_VAL_EV_SOURCE_WINDOW.FAT&amp;VAR:ID1=DEC-FR&amp;VAR:SDATE=20070921&amp;VAR:FDATE=20061229&amp;VAR:FREQ=DAILY&amp;VAR:RELITEM=RF&amp;VAR:CURRENCY=&amp;VAR:DB_TYPE=&amp;VAR:UNITS=M&amp;window=pop","up&amp;width=535&amp;height=425&amp;START_MAXIMIZED=FALSE&amp;Y=120"}</definedName>
    <definedName name="_304__FDSAUDITLINK__" hidden="1">{"fdsup://directions/FAT Viewer?action=UPDATE&amp;creator=factset&amp;DYN_ARGS=TRUE&amp;DOC_NAME=FAT:FQL_AUDITING_CLIENT_TEMPLATE.FAT&amp;display_string=Audit&amp;VAR:KEY=MNGXMZKXOL&amp;VAR:QUERY=UkdGX0VOVFJQUl9WQUxfREFJTFkoMzkxNDcp&amp;WINDOW=FIRST_POPUP&amp;HEIGHT=450&amp;WIDTH=450&amp;START_MA","XIMIZED=FALSE&amp;VAR:CALENDAR=US&amp;VAR:SYMBOL=B29LCJ&amp;VAR:INDEX=0"}</definedName>
    <definedName name="_3040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41__FDSAUDITLINK__" hidden="1">{"fdsup://directions/FAT Viewer?action=UPDATE&amp;creator=factSet&amp;DYN_ARGS=true&amp;DOC_NAME=FAT:RGA_ENTRPR_VAL_EV_SOURCE_WINDOW.FAT&amp;VAR:ID1=CBS&amp;VAR:SDATE=20070921&amp;VAR:FDATE=20061229&amp;VAR:FREQ=DAILY&amp;VAR:RELITEM=RF&amp;VAR:CURRENCY=&amp;VAR:DB_TYPE=&amp;VAR:UNITS=M&amp;window=popup&amp;","width=535&amp;height=425&amp;START_MAXIMIZED=FALSE&amp;Y=120"}</definedName>
    <definedName name="_3042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043__FDSAUDITLINK__" hidden="1">{"fdsup://directions/FAT Viewer?action=UPDATE&amp;creator=factSet&amp;DYN_ARGS=true&amp;DOC_NAME=FAT:RGA_ENTRPR_VAL_EV_SOURCE_WINDOW.FAT&amp;VAR:ID1=LAMR&amp;VAR:SDATE=20070921&amp;VAR:FDATE=20061229&amp;VAR:FREQ=DAILY&amp;VAR:RELITEM=RF&amp;VAR:CURRENCY=&amp;VAR:DB_TYPE=&amp;VAR:UNITS=M&amp;window=popup","&amp;width=535&amp;height=425&amp;START_MAXIMIZED=FALSE&amp;Y=120"}</definedName>
    <definedName name="_3044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45__FDSAUDITLINK__" hidden="1">{"fdsup://directions/FAT Viewer?action=UPDATE&amp;creator=factSet&amp;DYN_ARGS=true&amp;DOC_NAME=FAT:RGA_ENTRPR_VAL_EV_SOURCE_WINDOW.FAT&amp;VAR:ID1=CCO&amp;VAR:SDATE=20070920&amp;VAR:FDATE=20061229&amp;VAR:FREQ=DAILY&amp;VAR:RELITEM=RF&amp;VAR:CURRENCY=&amp;VAR:DB_TYPE=&amp;VAR:UNITS=M&amp;window=popup&amp;","width=535&amp;height=425&amp;START_MAXIMIZED=FALSE&amp;Y=120"}</definedName>
    <definedName name="_304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047__FDSAUDITLINK__" hidden="1">{"fdsup://directions/FAT Viewer?action=UPDATE&amp;creator=factSet&amp;DYN_ARGS=true&amp;DOC_NAME=FAT:RGA_ENTRPR_VAL_EV_SOURCE_WINDOW.FAT&amp;VAR:ID1=DEC-FR&amp;VAR:SDATE=20070920&amp;VAR:FDATE=20061229&amp;VAR:FREQ=DAILY&amp;VAR:RELITEM=RF&amp;VAR:CURRENCY=&amp;VAR:DB_TYPE=&amp;VAR:UNITS=M&amp;window=pop","up&amp;width=535&amp;height=425&amp;START_MAXIMIZED=FALSE&amp;Y=120"}</definedName>
    <definedName name="_3048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49__FDSAUDITLINK__" hidden="1">{"fdsup://directions/FAT Viewer?action=UPDATE&amp;creator=factSet&amp;DYN_ARGS=true&amp;DOC_NAME=FAT:RGA_ENTRPR_VAL_EV_SOURCE_WINDOW.FAT&amp;VAR:ID1=CBS&amp;VAR:SDATE=20070920&amp;VAR:FDATE=20061229&amp;VAR:FREQ=DAILY&amp;VAR:RELITEM=RF&amp;VAR:CURRENCY=&amp;VAR:DB_TYPE=&amp;VAR:UNITS=M&amp;window=popup&amp;","width=535&amp;height=425&amp;START_MAXIMIZED=FALSE&amp;Y=120"}</definedName>
    <definedName name="_305__FDSAUDITLINK__" hidden="1">{"fdsup://directions/FAT Viewer?action=UPDATE&amp;creator=factset&amp;DYN_ARGS=TRUE&amp;DOC_NAME=FAT:FQL_AUDITING_CLIENT_TEMPLATE.FAT&amp;display_string=Audit&amp;VAR:KEY=OZATUNEJWJ&amp;VAR:QUERY=UkdGX0VOVFJQUl9WQUxfREFJTFkoMzkxNTAp&amp;WINDOW=FIRST_POPUP&amp;HEIGHT=450&amp;WIDTH=450&amp;START_MA","XIMIZED=FALSE&amp;VAR:CALENDAR=US&amp;VAR:SYMBOL=B29LCJ&amp;VAR:INDEX=0"}</definedName>
    <definedName name="_3050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051__FDSAUDITLINK__" hidden="1">{"fdsup://directions/FAT Viewer?action=UPDATE&amp;creator=factSet&amp;DYN_ARGS=true&amp;DOC_NAME=FAT:RGA_ENTRPR_VAL_EV_SOURCE_WINDOW.FAT&amp;VAR:ID1=LAMR&amp;VAR:SDATE=20070920&amp;VAR:FDATE=20061229&amp;VAR:FREQ=DAILY&amp;VAR:RELITEM=RF&amp;VAR:CURRENCY=&amp;VAR:DB_TYPE=&amp;VAR:UNITS=M&amp;window=popup","&amp;width=535&amp;height=425&amp;START_MAXIMIZED=FALSE&amp;Y=120"}</definedName>
    <definedName name="_3052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53__FDSAUDITLINK__" hidden="1">{"fdsup://directions/FAT Viewer?action=UPDATE&amp;creator=factSet&amp;DYN_ARGS=true&amp;DOC_NAME=FAT:RGA_ENTRPR_VAL_EV_SOURCE_WINDOW.FAT&amp;VAR:ID1=CCO&amp;VAR:SDATE=20070919&amp;VAR:FDATE=20061229&amp;VAR:FREQ=DAILY&amp;VAR:RELITEM=RF&amp;VAR:CURRENCY=&amp;VAR:DB_TYPE=&amp;VAR:UNITS=M&amp;window=popup&amp;","width=535&amp;height=425&amp;START_MAXIMIZED=FALSE&amp;Y=120"}</definedName>
    <definedName name="_305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055__FDSAUDITLINK__" hidden="1">{"fdsup://directions/FAT Viewer?action=UPDATE&amp;creator=factSet&amp;DYN_ARGS=true&amp;DOC_NAME=FAT:RGA_ENTRPR_VAL_EV_SOURCE_WINDOW.FAT&amp;VAR:ID1=DEC-FR&amp;VAR:SDATE=20070919&amp;VAR:FDATE=20061229&amp;VAR:FREQ=DAILY&amp;VAR:RELITEM=RF&amp;VAR:CURRENCY=&amp;VAR:DB_TYPE=&amp;VAR:UNITS=M&amp;window=pop","up&amp;width=535&amp;height=425&amp;START_MAXIMIZED=FALSE&amp;Y=120"}</definedName>
    <definedName name="_3056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57__FDSAUDITLINK__" hidden="1">{"fdsup://directions/FAT Viewer?action=UPDATE&amp;creator=factSet&amp;DYN_ARGS=true&amp;DOC_NAME=FAT:RGA_ENTRPR_VAL_EV_SOURCE_WINDOW.FAT&amp;VAR:ID1=CBS&amp;VAR:SDATE=20070919&amp;VAR:FDATE=20061229&amp;VAR:FREQ=DAILY&amp;VAR:RELITEM=RF&amp;VAR:CURRENCY=&amp;VAR:DB_TYPE=&amp;VAR:UNITS=M&amp;window=popup&amp;","width=535&amp;height=425&amp;START_MAXIMIZED=FALSE&amp;Y=120"}</definedName>
    <definedName name="_3058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059__FDSAUDITLINK__" hidden="1">{"fdsup://directions/FAT Viewer?action=UPDATE&amp;creator=factSet&amp;DYN_ARGS=true&amp;DOC_NAME=FAT:RGA_ENTRPR_VAL_EV_SOURCE_WINDOW.FAT&amp;VAR:ID1=LAMR&amp;VAR:SDATE=20070919&amp;VAR:FDATE=20061229&amp;VAR:FREQ=DAILY&amp;VAR:RELITEM=RF&amp;VAR:CURRENCY=&amp;VAR:DB_TYPE=&amp;VAR:UNITS=M&amp;window=popup","&amp;width=535&amp;height=425&amp;START_MAXIMIZED=FALSE&amp;Y=120"}</definedName>
    <definedName name="_306__FDSAUDITLINK__" hidden="1">{"fdsup://directions/FAT Viewer?action=UPDATE&amp;creator=factset&amp;DYN_ARGS=TRUE&amp;DOC_NAME=FAT:FQL_AUDITING_CLIENT_TEMPLATE.FAT&amp;display_string=Audit&amp;VAR:KEY=UVCNMXYXMJ&amp;VAR:QUERY=UkdGX0VOVFJQUl9WQUxfREFJTFkoMzkxNTUp&amp;WINDOW=FIRST_POPUP&amp;HEIGHT=450&amp;WIDTH=450&amp;START_MA","XIMIZED=FALSE&amp;VAR:CALENDAR=US&amp;VAR:SYMBOL=B29LCJ&amp;VAR:INDEX=0"}</definedName>
    <definedName name="_3060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61__FDSAUDITLINK__" hidden="1">{"fdsup://directions/FAT Viewer?action=UPDATE&amp;creator=factSet&amp;DYN_ARGS=true&amp;DOC_NAME=FAT:RGA_ENTRPR_VAL_EV_SOURCE_WINDOW.FAT&amp;VAR:ID1=CCO&amp;VAR:SDATE=20070918&amp;VAR:FDATE=20061229&amp;VAR:FREQ=DAILY&amp;VAR:RELITEM=RF&amp;VAR:CURRENCY=&amp;VAR:DB_TYPE=&amp;VAR:UNITS=M&amp;window=popup&amp;","width=535&amp;height=425&amp;START_MAXIMIZED=FALSE&amp;Y=120"}</definedName>
    <definedName name="_306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063__FDSAUDITLINK__" hidden="1">{"fdsup://directions/FAT Viewer?action=UPDATE&amp;creator=factSet&amp;DYN_ARGS=true&amp;DOC_NAME=FAT:RGA_ENTRPR_VAL_EV_SOURCE_WINDOW.FAT&amp;VAR:ID1=DEC-FR&amp;VAR:SDATE=20070918&amp;VAR:FDATE=20061229&amp;VAR:FREQ=DAILY&amp;VAR:RELITEM=RF&amp;VAR:CURRENCY=&amp;VAR:DB_TYPE=&amp;VAR:UNITS=M&amp;window=pop","up&amp;width=535&amp;height=425&amp;START_MAXIMIZED=FALSE&amp;Y=120"}</definedName>
    <definedName name="_3064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65__FDSAUDITLINK__" hidden="1">{"fdsup://directions/FAT Viewer?action=UPDATE&amp;creator=factSet&amp;DYN_ARGS=true&amp;DOC_NAME=FAT:RGA_ENTRPR_VAL_EV_SOURCE_WINDOW.FAT&amp;VAR:ID1=CBS&amp;VAR:SDATE=20070918&amp;VAR:FDATE=20061229&amp;VAR:FREQ=DAILY&amp;VAR:RELITEM=RF&amp;VAR:CURRENCY=&amp;VAR:DB_TYPE=&amp;VAR:UNITS=M&amp;window=popup&amp;","width=535&amp;height=425&amp;START_MAXIMIZED=FALSE&amp;Y=120"}</definedName>
    <definedName name="_3066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067__FDSAUDITLINK__" hidden="1">{"fdsup://directions/FAT Viewer?action=UPDATE&amp;creator=factSet&amp;DYN_ARGS=true&amp;DOC_NAME=FAT:RGA_ENTRPR_VAL_EV_SOURCE_WINDOW.FAT&amp;VAR:ID1=LAMR&amp;VAR:SDATE=20070918&amp;VAR:FDATE=20061229&amp;VAR:FREQ=DAILY&amp;VAR:RELITEM=RF&amp;VAR:CURRENCY=&amp;VAR:DB_TYPE=&amp;VAR:UNITS=M&amp;window=popup","&amp;width=535&amp;height=425&amp;START_MAXIMIZED=FALSE&amp;Y=120"}</definedName>
    <definedName name="_3068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69__FDSAUDITLINK__" hidden="1">{"fdsup://directions/FAT Viewer?action=UPDATE&amp;creator=factSet&amp;DYN_ARGS=true&amp;DOC_NAME=FAT:RGA_ENTRPR_VAL_EV_SOURCE_WINDOW.FAT&amp;VAR:ID1=CCO&amp;VAR:SDATE=20070917&amp;VAR:FDATE=20061229&amp;VAR:FREQ=DAILY&amp;VAR:RELITEM=RF&amp;VAR:CURRENCY=&amp;VAR:DB_TYPE=&amp;VAR:UNITS=M&amp;window=popup&amp;","width=535&amp;height=425&amp;START_MAXIMIZED=FALSE&amp;Y=120"}</definedName>
    <definedName name="_307__FDSAUDITLINK__" hidden="1">{"fdsup://directions/FAT Viewer?action=UPDATE&amp;creator=factset&amp;DYN_ARGS=TRUE&amp;DOC_NAME=FAT:FQL_AUDITING_CLIENT_TEMPLATE.FAT&amp;display_string=Audit&amp;VAR:KEY=WNOFUNCRYF&amp;VAR:QUERY=UkdGX0VOVFJQUl9WQUxfREFJTFkoMzkxNjAp&amp;WINDOW=FIRST_POPUP&amp;HEIGHT=450&amp;WIDTH=450&amp;START_MA","XIMIZED=FALSE&amp;VAR:CALENDAR=US&amp;VAR:SYMBOL=B29LCJ&amp;VAR:INDEX=0"}</definedName>
    <definedName name="_307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071__FDSAUDITLINK__" hidden="1">{"fdsup://directions/FAT Viewer?action=UPDATE&amp;creator=factSet&amp;DYN_ARGS=true&amp;DOC_NAME=FAT:RGA_ENTRPR_VAL_EV_SOURCE_WINDOW.FAT&amp;VAR:ID1=DEC-FR&amp;VAR:SDATE=20070917&amp;VAR:FDATE=20061229&amp;VAR:FREQ=DAILY&amp;VAR:RELITEM=RF&amp;VAR:CURRENCY=&amp;VAR:DB_TYPE=&amp;VAR:UNITS=M&amp;window=pop","up&amp;width=535&amp;height=425&amp;START_MAXIMIZED=FALSE&amp;Y=120"}</definedName>
    <definedName name="_3072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73__FDSAUDITLINK__" hidden="1">{"fdsup://directions/FAT Viewer?action=UPDATE&amp;creator=factSet&amp;DYN_ARGS=true&amp;DOC_NAME=FAT:RGA_ENTRPR_VAL_EV_SOURCE_WINDOW.FAT&amp;VAR:ID1=CBS&amp;VAR:SDATE=20070917&amp;VAR:FDATE=20061229&amp;VAR:FREQ=DAILY&amp;VAR:RELITEM=RF&amp;VAR:CURRENCY=&amp;VAR:DB_TYPE=&amp;VAR:UNITS=M&amp;window=popup&amp;","width=535&amp;height=425&amp;START_MAXIMIZED=FALSE&amp;Y=120"}</definedName>
    <definedName name="_3074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075__FDSAUDITLINK__" hidden="1">{"fdsup://directions/FAT Viewer?action=UPDATE&amp;creator=factSet&amp;DYN_ARGS=true&amp;DOC_NAME=FAT:RGA_ENTRPR_VAL_EV_SOURCE_WINDOW.FAT&amp;VAR:ID1=LAMR&amp;VAR:SDATE=20070917&amp;VAR:FDATE=20061229&amp;VAR:FREQ=DAILY&amp;VAR:RELITEM=RF&amp;VAR:CURRENCY=&amp;VAR:DB_TYPE=&amp;VAR:UNITS=M&amp;window=popup","&amp;width=535&amp;height=425&amp;START_MAXIMIZED=FALSE&amp;Y=120"}</definedName>
    <definedName name="_3076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77__FDSAUDITLINK__" hidden="1">{"fdsup://directions/FAT Viewer?action=UPDATE&amp;creator=factSet&amp;DYN_ARGS=true&amp;DOC_NAME=FAT:RGA_ENTRPR_VAL_EV_SOURCE_WINDOW.FAT&amp;VAR:ID1=CCO&amp;VAR:SDATE=20070914&amp;VAR:FDATE=20061229&amp;VAR:FREQ=DAILY&amp;VAR:RELITEM=RF&amp;VAR:CURRENCY=&amp;VAR:DB_TYPE=&amp;VAR:UNITS=M&amp;window=popup&amp;","width=535&amp;height=425&amp;START_MAXIMIZED=FALSE&amp;Y=120"}</definedName>
    <definedName name="_307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079__FDSAUDITLINK__" hidden="1">{"fdsup://directions/FAT Viewer?action=UPDATE&amp;creator=factSet&amp;DYN_ARGS=true&amp;DOC_NAME=FAT:RGA_ENTRPR_VAL_EV_SOURCE_WINDOW.FAT&amp;VAR:ID1=DEC-FR&amp;VAR:SDATE=20070914&amp;VAR:FDATE=20061229&amp;VAR:FREQ=DAILY&amp;VAR:RELITEM=RF&amp;VAR:CURRENCY=&amp;VAR:DB_TYPE=&amp;VAR:UNITS=M&amp;window=pop","up&amp;width=535&amp;height=425&amp;START_MAXIMIZED=FALSE&amp;Y=120"}</definedName>
    <definedName name="_308__FDSAUDITLINK__" hidden="1">{"fdsup://directions/FAT Viewer?action=UPDATE&amp;creator=factset&amp;DYN_ARGS=TRUE&amp;DOC_NAME=FAT:FQL_AUDITING_CLIENT_TEMPLATE.FAT&amp;display_string=Audit&amp;VAR:KEY=IDAHYBYTIV&amp;VAR:QUERY=UkdGX0VOVFJQUl9WQUxfREFJTFkoMzkxNjMp&amp;WINDOW=FIRST_POPUP&amp;HEIGHT=450&amp;WIDTH=450&amp;START_MA","XIMIZED=FALSE&amp;VAR:CALENDAR=US&amp;VAR:SYMBOL=B29LCJ&amp;VAR:INDEX=0"}</definedName>
    <definedName name="_3080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81__FDSAUDITLINK__" hidden="1">{"fdsup://directions/FAT Viewer?action=UPDATE&amp;creator=factSet&amp;DYN_ARGS=true&amp;DOC_NAME=FAT:RGA_ENTRPR_VAL_EV_SOURCE_WINDOW.FAT&amp;VAR:ID1=CBS&amp;VAR:SDATE=20070914&amp;VAR:FDATE=20061229&amp;VAR:FREQ=DAILY&amp;VAR:RELITEM=RF&amp;VAR:CURRENCY=&amp;VAR:DB_TYPE=&amp;VAR:UNITS=M&amp;window=popup&amp;","width=535&amp;height=425&amp;START_MAXIMIZED=FALSE&amp;Y=120"}</definedName>
    <definedName name="_3082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083__FDSAUDITLINK__" hidden="1">{"fdsup://directions/FAT Viewer?action=UPDATE&amp;creator=factSet&amp;DYN_ARGS=true&amp;DOC_NAME=FAT:RGA_ENTRPR_VAL_EV_SOURCE_WINDOW.FAT&amp;VAR:ID1=LAMR&amp;VAR:SDATE=20070914&amp;VAR:FDATE=20061229&amp;VAR:FREQ=DAILY&amp;VAR:RELITEM=RF&amp;VAR:CURRENCY=&amp;VAR:DB_TYPE=&amp;VAR:UNITS=M&amp;window=popup","&amp;width=535&amp;height=425&amp;START_MAXIMIZED=FALSE&amp;Y=120"}</definedName>
    <definedName name="_3084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85__FDSAUDITLINK__" hidden="1">{"fdsup://directions/FAT Viewer?action=UPDATE&amp;creator=factSet&amp;DYN_ARGS=true&amp;DOC_NAME=FAT:RGA_ENTRPR_VAL_EV_SOURCE_WINDOW.FAT&amp;VAR:ID1=CCO&amp;VAR:SDATE=20070913&amp;VAR:FDATE=20061229&amp;VAR:FREQ=DAILY&amp;VAR:RELITEM=RF&amp;VAR:CURRENCY=&amp;VAR:DB_TYPE=&amp;VAR:UNITS=M&amp;window=popup&amp;","width=535&amp;height=425&amp;START_MAXIMIZED=FALSE&amp;Y=120"}</definedName>
    <definedName name="_308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087__FDSAUDITLINK__" hidden="1">{"fdsup://directions/FAT Viewer?action=UPDATE&amp;creator=factSet&amp;DYN_ARGS=true&amp;DOC_NAME=FAT:RGA_ENTRPR_VAL_EV_SOURCE_WINDOW.FAT&amp;VAR:ID1=DEC-FR&amp;VAR:SDATE=20070913&amp;VAR:FDATE=20061229&amp;VAR:FREQ=DAILY&amp;VAR:RELITEM=RF&amp;VAR:CURRENCY=&amp;VAR:DB_TYPE=&amp;VAR:UNITS=M&amp;window=pop","up&amp;width=535&amp;height=425&amp;START_MAXIMIZED=FALSE&amp;Y=120"}</definedName>
    <definedName name="_3088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89__FDSAUDITLINK__" hidden="1">{"fdsup://directions/FAT Viewer?action=UPDATE&amp;creator=factSet&amp;DYN_ARGS=true&amp;DOC_NAME=FAT:RGA_ENTRPR_VAL_EV_SOURCE_WINDOW.FAT&amp;VAR:ID1=CBS&amp;VAR:SDATE=20070913&amp;VAR:FDATE=20061229&amp;VAR:FREQ=DAILY&amp;VAR:RELITEM=RF&amp;VAR:CURRENCY=&amp;VAR:DB_TYPE=&amp;VAR:UNITS=M&amp;window=popup&amp;","width=535&amp;height=425&amp;START_MAXIMIZED=FALSE&amp;Y=120"}</definedName>
    <definedName name="_309__FDSAUDITLINK__" hidden="1">{"fdsup://directions/FAT Viewer?action=UPDATE&amp;creator=factset&amp;DYN_ARGS=TRUE&amp;DOC_NAME=FAT:FQL_AUDITING_CLIENT_TEMPLATE.FAT&amp;display_string=Audit&amp;VAR:KEY=APUNWHIXSZ&amp;VAR:QUERY=UkdGX0VOVFJQUl9WQUxfREFJTFkoMzkxNjgp&amp;WINDOW=FIRST_POPUP&amp;HEIGHT=450&amp;WIDTH=450&amp;START_MA","XIMIZED=FALSE&amp;VAR:CALENDAR=US&amp;VAR:SYMBOL=B29LCJ&amp;VAR:INDEX=0"}</definedName>
    <definedName name="_3090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091__FDSAUDITLINK__" hidden="1">{"fdsup://directions/FAT Viewer?action=UPDATE&amp;creator=factSet&amp;DYN_ARGS=true&amp;DOC_NAME=FAT:RGA_ENTRPR_VAL_EV_SOURCE_WINDOW.FAT&amp;VAR:ID1=LAMR&amp;VAR:SDATE=20070913&amp;VAR:FDATE=20061229&amp;VAR:FREQ=DAILY&amp;VAR:RELITEM=RF&amp;VAR:CURRENCY=&amp;VAR:DB_TYPE=&amp;VAR:UNITS=M&amp;window=popup","&amp;width=535&amp;height=425&amp;START_MAXIMIZED=FALSE&amp;Y=120"}</definedName>
    <definedName name="_3092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93__FDSAUDITLINK__" hidden="1">{"fdsup://directions/FAT Viewer?action=UPDATE&amp;creator=factSet&amp;DYN_ARGS=true&amp;DOC_NAME=FAT:RGA_ENTRPR_VAL_EV_SOURCE_WINDOW.FAT&amp;VAR:ID1=CCO&amp;VAR:SDATE=20070912&amp;VAR:FDATE=20061229&amp;VAR:FREQ=DAILY&amp;VAR:RELITEM=RF&amp;VAR:CURRENCY=&amp;VAR:DB_TYPE=&amp;VAR:UNITS=M&amp;window=popup&amp;","width=535&amp;height=425&amp;START_MAXIMIZED=FALSE&amp;Y=120"}</definedName>
    <definedName name="_309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095__FDSAUDITLINK__" hidden="1">{"fdsup://directions/FAT Viewer?action=UPDATE&amp;creator=factSet&amp;DYN_ARGS=true&amp;DOC_NAME=FAT:RGA_ENTRPR_VAL_EV_SOURCE_WINDOW.FAT&amp;VAR:ID1=DEC-FR&amp;VAR:SDATE=20070912&amp;VAR:FDATE=20061229&amp;VAR:FREQ=DAILY&amp;VAR:RELITEM=RF&amp;VAR:CURRENCY=&amp;VAR:DB_TYPE=&amp;VAR:UNITS=M&amp;window=pop","up&amp;width=535&amp;height=425&amp;START_MAXIMIZED=FALSE&amp;Y=120"}</definedName>
    <definedName name="_3096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097__FDSAUDITLINK__" hidden="1">{"fdsup://directions/FAT Viewer?action=UPDATE&amp;creator=factSet&amp;DYN_ARGS=true&amp;DOC_NAME=FAT:RGA_ENTRPR_VAL_EV_SOURCE_WINDOW.FAT&amp;VAR:ID1=CBS&amp;VAR:SDATE=20070912&amp;VAR:FDATE=20061229&amp;VAR:FREQ=DAILY&amp;VAR:RELITEM=RF&amp;VAR:CURRENCY=&amp;VAR:DB_TYPE=&amp;VAR:UNITS=M&amp;window=popup&amp;","width=535&amp;height=425&amp;START_MAXIMIZED=FALSE&amp;Y=120"}</definedName>
    <definedName name="_3098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099__FDSAUDITLINK__" hidden="1">{"fdsup://directions/FAT Viewer?action=UPDATE&amp;creator=factSet&amp;DYN_ARGS=true&amp;DOC_NAME=FAT:RGA_ENTRPR_VAL_EV_SOURCE_WINDOW.FAT&amp;VAR:ID1=LAMR&amp;VAR:SDATE=20070912&amp;VAR:FDATE=20061229&amp;VAR:FREQ=DAILY&amp;VAR:RELITEM=RF&amp;VAR:CURRENCY=&amp;VAR:DB_TYPE=&amp;VAR:UNITS=M&amp;window=popup","&amp;width=535&amp;height=425&amp;START_MAXIMIZED=FALSE&amp;Y=120"}</definedName>
    <definedName name="_31__FDSAUDITLINK__" hidden="1">{"fdsup://Directions/FactSet Auditing Viewer?action=AUDIT_VALUE&amp;DB=129&amp;ID1=567151&amp;VALUEID=02250&amp;SDATE=2011&amp;PERIODTYPE=ANN_STD&amp;SCFT=3&amp;window=popup_no_bar&amp;width=385&amp;height=120&amp;START_MAXIMIZED=FALSE&amp;creator=factset&amp;display_string=Audit"}</definedName>
    <definedName name="_310__FDSAUDITLINK__" hidden="1">{"fdsup://directions/FAT Viewer?action=UPDATE&amp;creator=factset&amp;DYN_ARGS=TRUE&amp;DOC_NAME=FAT:FQL_AUDITING_CLIENT_TEMPLATE.FAT&amp;display_string=Audit&amp;VAR:KEY=UFWFKXUJSR&amp;VAR:QUERY=UkdGX0VOVFJQUl9WQUxfREFJTFkoMzkxNzEp&amp;WINDOW=FIRST_POPUP&amp;HEIGHT=450&amp;WIDTH=450&amp;START_MA","XIMIZED=FALSE&amp;VAR:CALENDAR=US&amp;VAR:SYMBOL=B29LCJ&amp;VAR:INDEX=0"}</definedName>
    <definedName name="_3100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01__FDSAUDITLINK__" hidden="1">{"fdsup://directions/FAT Viewer?action=UPDATE&amp;creator=factSet&amp;DYN_ARGS=true&amp;DOC_NAME=FAT:RGA_ENTRPR_VAL_EV_SOURCE_WINDOW.FAT&amp;VAR:ID1=CCO&amp;VAR:SDATE=20070911&amp;VAR:FDATE=20061229&amp;VAR:FREQ=DAILY&amp;VAR:RELITEM=RF&amp;VAR:CURRENCY=&amp;VAR:DB_TYPE=&amp;VAR:UNITS=M&amp;window=popup&amp;","width=535&amp;height=425&amp;START_MAXIMIZED=FALSE&amp;Y=120"}</definedName>
    <definedName name="_310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103__FDSAUDITLINK__" hidden="1">{"fdsup://directions/FAT Viewer?action=UPDATE&amp;creator=factSet&amp;DYN_ARGS=true&amp;DOC_NAME=FAT:RGA_ENTRPR_VAL_EV_SOURCE_WINDOW.FAT&amp;VAR:ID1=DEC-FR&amp;VAR:SDATE=20070911&amp;VAR:FDATE=20061229&amp;VAR:FREQ=DAILY&amp;VAR:RELITEM=RF&amp;VAR:CURRENCY=&amp;VAR:DB_TYPE=&amp;VAR:UNITS=M&amp;window=pop","up&amp;width=535&amp;height=425&amp;START_MAXIMIZED=FALSE&amp;Y=120"}</definedName>
    <definedName name="_3104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05__FDSAUDITLINK__" hidden="1">{"fdsup://directions/FAT Viewer?action=UPDATE&amp;creator=factSet&amp;DYN_ARGS=true&amp;DOC_NAME=FAT:RGA_ENTRPR_VAL_EV_SOURCE_WINDOW.FAT&amp;VAR:ID1=CBS&amp;VAR:SDATE=20070911&amp;VAR:FDATE=20061229&amp;VAR:FREQ=DAILY&amp;VAR:RELITEM=RF&amp;VAR:CURRENCY=&amp;VAR:DB_TYPE=&amp;VAR:UNITS=M&amp;window=popup&amp;","width=535&amp;height=425&amp;START_MAXIMIZED=FALSE&amp;Y=120"}</definedName>
    <definedName name="_3106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107__FDSAUDITLINK__" hidden="1">{"fdsup://directions/FAT Viewer?action=UPDATE&amp;creator=factSet&amp;DYN_ARGS=true&amp;DOC_NAME=FAT:RGA_ENTRPR_VAL_EV_SOURCE_WINDOW.FAT&amp;VAR:ID1=LAMR&amp;VAR:SDATE=20070911&amp;VAR:FDATE=20061229&amp;VAR:FREQ=DAILY&amp;VAR:RELITEM=RF&amp;VAR:CURRENCY=&amp;VAR:DB_TYPE=&amp;VAR:UNITS=M&amp;window=popup","&amp;width=535&amp;height=425&amp;START_MAXIMIZED=FALSE&amp;Y=120"}</definedName>
    <definedName name="_3108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09__FDSAUDITLINK__" hidden="1">{"fdsup://directions/FAT Viewer?action=UPDATE&amp;creator=factSet&amp;DYN_ARGS=true&amp;DOC_NAME=FAT:RGA_ENTRPR_VAL_EV_SOURCE_WINDOW.FAT&amp;VAR:ID1=CCO&amp;VAR:SDATE=20070910&amp;VAR:FDATE=20061229&amp;VAR:FREQ=DAILY&amp;VAR:RELITEM=RF&amp;VAR:CURRENCY=&amp;VAR:DB_TYPE=&amp;VAR:UNITS=M&amp;window=popup&amp;","width=535&amp;height=425&amp;START_MAXIMIZED=FALSE&amp;Y=120"}</definedName>
    <definedName name="_311__FDSAUDITLINK__" hidden="1">{"fdsup://directions/FAT Viewer?action=UPDATE&amp;creator=factset&amp;DYN_ARGS=TRUE&amp;DOC_NAME=FAT:FQL_AUDITING_CLIENT_TEMPLATE.FAT&amp;display_string=Audit&amp;VAR:KEY=CRKVCRGJAN&amp;VAR:QUERY=UkdGX0VOVFJQUl9WQUxfREFJTFkoMzkxNzYp&amp;WINDOW=FIRST_POPUP&amp;HEIGHT=450&amp;WIDTH=450&amp;START_MA","XIMIZED=FALSE&amp;VAR:CALENDAR=US&amp;VAR:SYMBOL=B29LCJ&amp;VAR:INDEX=0"}</definedName>
    <definedName name="_311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111__FDSAUDITLINK__" hidden="1">{"fdsup://directions/FAT Viewer?action=UPDATE&amp;creator=factSet&amp;DYN_ARGS=true&amp;DOC_NAME=FAT:RGA_ENTRPR_VAL_EV_SOURCE_WINDOW.FAT&amp;VAR:ID1=DEC-FR&amp;VAR:SDATE=20070910&amp;VAR:FDATE=20061229&amp;VAR:FREQ=DAILY&amp;VAR:RELITEM=RF&amp;VAR:CURRENCY=&amp;VAR:DB_TYPE=&amp;VAR:UNITS=M&amp;window=pop","up&amp;width=535&amp;height=425&amp;START_MAXIMIZED=FALSE&amp;Y=120"}</definedName>
    <definedName name="_3112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13__FDSAUDITLINK__" hidden="1">{"fdsup://directions/FAT Viewer?action=UPDATE&amp;creator=factSet&amp;DYN_ARGS=true&amp;DOC_NAME=FAT:RGA_ENTRPR_VAL_EV_SOURCE_WINDOW.FAT&amp;VAR:ID1=CBS&amp;VAR:SDATE=20070910&amp;VAR:FDATE=20061229&amp;VAR:FREQ=DAILY&amp;VAR:RELITEM=RF&amp;VAR:CURRENCY=&amp;VAR:DB_TYPE=&amp;VAR:UNITS=M&amp;window=popup&amp;","width=535&amp;height=425&amp;START_MAXIMIZED=FALSE&amp;Y=120"}</definedName>
    <definedName name="_3114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115__FDSAUDITLINK__" hidden="1">{"fdsup://directions/FAT Viewer?action=UPDATE&amp;creator=factSet&amp;DYN_ARGS=true&amp;DOC_NAME=FAT:RGA_ENTRPR_VAL_EV_SOURCE_WINDOW.FAT&amp;VAR:ID1=LAMR&amp;VAR:SDATE=20070910&amp;VAR:FDATE=20061229&amp;VAR:FREQ=DAILY&amp;VAR:RELITEM=RF&amp;VAR:CURRENCY=&amp;VAR:DB_TYPE=&amp;VAR:UNITS=M&amp;window=popup","&amp;width=535&amp;height=425&amp;START_MAXIMIZED=FALSE&amp;Y=120"}</definedName>
    <definedName name="_3116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17__FDSAUDITLINK__" hidden="1">{"fdsup://directions/FAT Viewer?action=UPDATE&amp;creator=factSet&amp;DYN_ARGS=true&amp;DOC_NAME=FAT:RGA_ENTRPR_VAL_EV_SOURCE_WINDOW.FAT&amp;VAR:ID1=CCO&amp;VAR:SDATE=20070907&amp;VAR:FDATE=20061229&amp;VAR:FREQ=DAILY&amp;VAR:RELITEM=RF&amp;VAR:CURRENCY=&amp;VAR:DB_TYPE=&amp;VAR:UNITS=M&amp;window=popup&amp;","width=535&amp;height=425&amp;START_MAXIMIZED=FALSE&amp;Y=120"}</definedName>
    <definedName name="_311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119__FDSAUDITLINK__" hidden="1">{"fdsup://directions/FAT Viewer?action=UPDATE&amp;creator=factSet&amp;DYN_ARGS=true&amp;DOC_NAME=FAT:RGA_ENTRPR_VAL_EV_SOURCE_WINDOW.FAT&amp;VAR:ID1=DEC-FR&amp;VAR:SDATE=20070907&amp;VAR:FDATE=20061229&amp;VAR:FREQ=DAILY&amp;VAR:RELITEM=RF&amp;VAR:CURRENCY=&amp;VAR:DB_TYPE=&amp;VAR:UNITS=M&amp;window=pop","up&amp;width=535&amp;height=425&amp;START_MAXIMIZED=FALSE&amp;Y=120"}</definedName>
    <definedName name="_312__FDSAUDITLINK__" hidden="1">{"fdsup://directions/FAT Viewer?action=UPDATE&amp;creator=factset&amp;DYN_ARGS=TRUE&amp;DOC_NAME=FAT:FQL_AUDITING_CLIENT_TEMPLATE.FAT&amp;display_string=Audit&amp;VAR:KEY=KLYHCBINSH&amp;VAR:QUERY=UkdGX0VOVFJQUl9WQUxfREFJTFkoMzkxODEp&amp;WINDOW=FIRST_POPUP&amp;HEIGHT=450&amp;WIDTH=450&amp;START_MA","XIMIZED=FALSE&amp;VAR:CALENDAR=US&amp;VAR:SYMBOL=B29LCJ&amp;VAR:INDEX=0"}</definedName>
    <definedName name="_3120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21__FDSAUDITLINK__" hidden="1">{"fdsup://directions/FAT Viewer?action=UPDATE&amp;creator=factSet&amp;DYN_ARGS=true&amp;DOC_NAME=FAT:RGA_ENTRPR_VAL_EV_SOURCE_WINDOW.FAT&amp;VAR:ID1=CBS&amp;VAR:SDATE=20070907&amp;VAR:FDATE=20061229&amp;VAR:FREQ=DAILY&amp;VAR:RELITEM=RF&amp;VAR:CURRENCY=&amp;VAR:DB_TYPE=&amp;VAR:UNITS=M&amp;window=popup&amp;","width=535&amp;height=425&amp;START_MAXIMIZED=FALSE&amp;Y=120"}</definedName>
    <definedName name="_3122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123__FDSAUDITLINK__" hidden="1">{"fdsup://directions/FAT Viewer?action=UPDATE&amp;creator=factSet&amp;DYN_ARGS=true&amp;DOC_NAME=FAT:RGA_ENTRPR_VAL_EV_SOURCE_WINDOW.FAT&amp;VAR:ID1=LAMR&amp;VAR:SDATE=20070907&amp;VAR:FDATE=20061229&amp;VAR:FREQ=DAILY&amp;VAR:RELITEM=RF&amp;VAR:CURRENCY=&amp;VAR:DB_TYPE=&amp;VAR:UNITS=M&amp;window=popup","&amp;width=535&amp;height=425&amp;START_MAXIMIZED=FALSE&amp;Y=120"}</definedName>
    <definedName name="_3124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25__FDSAUDITLINK__" hidden="1">{"fdsup://directions/FAT Viewer?action=UPDATE&amp;creator=factSet&amp;DYN_ARGS=true&amp;DOC_NAME=FAT:RGA_ENTRPR_VAL_EV_SOURCE_WINDOW.FAT&amp;VAR:ID1=CCO&amp;VAR:SDATE=20070906&amp;VAR:FDATE=20061229&amp;VAR:FREQ=DAILY&amp;VAR:RELITEM=RF&amp;VAR:CURRENCY=&amp;VAR:DB_TYPE=&amp;VAR:UNITS=M&amp;window=popup&amp;","width=535&amp;height=425&amp;START_MAXIMIZED=FALSE&amp;Y=120"}</definedName>
    <definedName name="_312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127__FDSAUDITLINK__" hidden="1">{"fdsup://directions/FAT Viewer?action=UPDATE&amp;creator=factSet&amp;DYN_ARGS=true&amp;DOC_NAME=FAT:RGA_ENTRPR_VAL_EV_SOURCE_WINDOW.FAT&amp;VAR:ID1=DEC-FR&amp;VAR:SDATE=20070906&amp;VAR:FDATE=20061229&amp;VAR:FREQ=DAILY&amp;VAR:RELITEM=RF&amp;VAR:CURRENCY=&amp;VAR:DB_TYPE=&amp;VAR:UNITS=M&amp;window=pop","up&amp;width=535&amp;height=425&amp;START_MAXIMIZED=FALSE&amp;Y=120"}</definedName>
    <definedName name="_3128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29__FDSAUDITLINK__" hidden="1">{"fdsup://directions/FAT Viewer?action=UPDATE&amp;creator=factSet&amp;DYN_ARGS=true&amp;DOC_NAME=FAT:RGA_ENTRPR_VAL_EV_SOURCE_WINDOW.FAT&amp;VAR:ID1=CBS&amp;VAR:SDATE=20070906&amp;VAR:FDATE=20061229&amp;VAR:FREQ=DAILY&amp;VAR:RELITEM=RF&amp;VAR:CURRENCY=&amp;VAR:DB_TYPE=&amp;VAR:UNITS=M&amp;window=popup&amp;","width=535&amp;height=425&amp;START_MAXIMIZED=FALSE&amp;Y=120"}</definedName>
    <definedName name="_313__FDSAUDITLINK__" hidden="1">{"fdsup://directions/FAT Viewer?action=UPDATE&amp;creator=factset&amp;DYN_ARGS=TRUE&amp;DOC_NAME=FAT:FQL_AUDITING_CLIENT_TEMPLATE.FAT&amp;display_string=Audit&amp;VAR:KEY=OZGFIPOLSR&amp;VAR:QUERY=UkdGX0VOVFJQUl9WQUxfREFJTFkoMzkxODQp&amp;WINDOW=FIRST_POPUP&amp;HEIGHT=450&amp;WIDTH=450&amp;START_MA","XIMIZED=FALSE&amp;VAR:CALENDAR=US&amp;VAR:SYMBOL=B29LCJ&amp;VAR:INDEX=0"}</definedName>
    <definedName name="_3130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131__FDSAUDITLINK__" hidden="1">{"fdsup://directions/FAT Viewer?action=UPDATE&amp;creator=factSet&amp;DYN_ARGS=true&amp;DOC_NAME=FAT:RGA_ENTRPR_VAL_EV_SOURCE_WINDOW.FAT&amp;VAR:ID1=LAMR&amp;VAR:SDATE=20070906&amp;VAR:FDATE=20061229&amp;VAR:FREQ=DAILY&amp;VAR:RELITEM=RF&amp;VAR:CURRENCY=&amp;VAR:DB_TYPE=&amp;VAR:UNITS=M&amp;window=popup","&amp;width=535&amp;height=425&amp;START_MAXIMIZED=FALSE&amp;Y=120"}</definedName>
    <definedName name="_3132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33__FDSAUDITLINK__" hidden="1">{"fdsup://directions/FAT Viewer?action=UPDATE&amp;creator=factSet&amp;DYN_ARGS=true&amp;DOC_NAME=FAT:RGA_ENTRPR_VAL_EV_SOURCE_WINDOW.FAT&amp;VAR:ID1=CCO&amp;VAR:SDATE=20070905&amp;VAR:FDATE=20061229&amp;VAR:FREQ=DAILY&amp;VAR:RELITEM=RF&amp;VAR:CURRENCY=&amp;VAR:DB_TYPE=&amp;VAR:UNITS=M&amp;window=popup&amp;","width=535&amp;height=425&amp;START_MAXIMIZED=FALSE&amp;Y=120"}</definedName>
    <definedName name="_313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135__FDSAUDITLINK__" hidden="1">{"fdsup://directions/FAT Viewer?action=UPDATE&amp;creator=factSet&amp;DYN_ARGS=true&amp;DOC_NAME=FAT:RGA_ENTRPR_VAL_EV_SOURCE_WINDOW.FAT&amp;VAR:ID1=DEC-FR&amp;VAR:SDATE=20070905&amp;VAR:FDATE=20061229&amp;VAR:FREQ=DAILY&amp;VAR:RELITEM=RF&amp;VAR:CURRENCY=&amp;VAR:DB_TYPE=&amp;VAR:UNITS=M&amp;window=pop","up&amp;width=535&amp;height=425&amp;START_MAXIMIZED=FALSE&amp;Y=120"}</definedName>
    <definedName name="_3136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37__FDSAUDITLINK__" hidden="1">{"fdsup://directions/FAT Viewer?action=UPDATE&amp;creator=factSet&amp;DYN_ARGS=true&amp;DOC_NAME=FAT:RGA_ENTRPR_VAL_EV_SOURCE_WINDOW.FAT&amp;VAR:ID1=CBS&amp;VAR:SDATE=20070905&amp;VAR:FDATE=20061229&amp;VAR:FREQ=DAILY&amp;VAR:RELITEM=RF&amp;VAR:CURRENCY=&amp;VAR:DB_TYPE=&amp;VAR:UNITS=M&amp;window=popup&amp;","width=535&amp;height=425&amp;START_MAXIMIZED=FALSE&amp;Y=120"}</definedName>
    <definedName name="_3138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139__FDSAUDITLINK__" hidden="1">{"fdsup://directions/FAT Viewer?action=UPDATE&amp;creator=factSet&amp;DYN_ARGS=true&amp;DOC_NAME=FAT:RGA_ENTRPR_VAL_EV_SOURCE_WINDOW.FAT&amp;VAR:ID1=LAMR&amp;VAR:SDATE=20070905&amp;VAR:FDATE=20061229&amp;VAR:FREQ=DAILY&amp;VAR:RELITEM=RF&amp;VAR:CURRENCY=&amp;VAR:DB_TYPE=&amp;VAR:UNITS=M&amp;window=popup","&amp;width=535&amp;height=425&amp;START_MAXIMIZED=FALSE&amp;Y=120"}</definedName>
    <definedName name="_314__FDSAUDITLINK__" hidden="1">{"fdsup://directions/FAT Viewer?action=UPDATE&amp;creator=factset&amp;DYN_ARGS=TRUE&amp;DOC_NAME=FAT:FQL_AUDITING_CLIENT_TEMPLATE.FAT&amp;display_string=Audit&amp;VAR:KEY=ALWDCLQNSR&amp;VAR:QUERY=UkdGX0VOVFJQUl9WQUxfREFJTFkoMzkxODkp&amp;WINDOW=FIRST_POPUP&amp;HEIGHT=450&amp;WIDTH=450&amp;START_MA","XIMIZED=FALSE&amp;VAR:CALENDAR=US&amp;VAR:SYMBOL=B29LCJ&amp;VAR:INDEX=0"}</definedName>
    <definedName name="_3140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41__FDSAUDITLINK__" hidden="1">{"fdsup://directions/FAT Viewer?action=UPDATE&amp;creator=factSet&amp;DYN_ARGS=true&amp;DOC_NAME=FAT:RGA_ENTRPR_VAL_EV_SOURCE_WINDOW.FAT&amp;VAR:ID1=CCO&amp;VAR:SDATE=20070904&amp;VAR:FDATE=20061229&amp;VAR:FREQ=DAILY&amp;VAR:RELITEM=RF&amp;VAR:CURRENCY=&amp;VAR:DB_TYPE=&amp;VAR:UNITS=M&amp;window=popup&amp;","width=535&amp;height=425&amp;START_MAXIMIZED=FALSE&amp;Y=120"}</definedName>
    <definedName name="_314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143__FDSAUDITLINK__" hidden="1">{"fdsup://directions/FAT Viewer?action=UPDATE&amp;creator=factSet&amp;DYN_ARGS=true&amp;DOC_NAME=FAT:RGA_ENTRPR_VAL_EV_SOURCE_WINDOW.FAT&amp;VAR:ID1=DEC-FR&amp;VAR:SDATE=20070904&amp;VAR:FDATE=20061229&amp;VAR:FREQ=DAILY&amp;VAR:RELITEM=RF&amp;VAR:CURRENCY=&amp;VAR:DB_TYPE=&amp;VAR:UNITS=M&amp;window=pop","up&amp;width=535&amp;height=425&amp;START_MAXIMIZED=FALSE&amp;Y=120"}</definedName>
    <definedName name="_3144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45__FDSAUDITLINK__" hidden="1">{"fdsup://directions/FAT Viewer?action=UPDATE&amp;creator=factSet&amp;DYN_ARGS=true&amp;DOC_NAME=FAT:RGA_ENTRPR_VAL_EV_SOURCE_WINDOW.FAT&amp;VAR:ID1=CBS&amp;VAR:SDATE=20070904&amp;VAR:FDATE=20061229&amp;VAR:FREQ=DAILY&amp;VAR:RELITEM=RF&amp;VAR:CURRENCY=&amp;VAR:DB_TYPE=&amp;VAR:UNITS=M&amp;window=popup&amp;","width=535&amp;height=425&amp;START_MAXIMIZED=FALSE&amp;Y=120"}</definedName>
    <definedName name="_3146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147__FDSAUDITLINK__" hidden="1">{"fdsup://directions/FAT Viewer?action=UPDATE&amp;creator=factSet&amp;DYN_ARGS=true&amp;DOC_NAME=FAT:RGA_ENTRPR_VAL_EV_SOURCE_WINDOW.FAT&amp;VAR:ID1=LAMR&amp;VAR:SDATE=20070904&amp;VAR:FDATE=20061229&amp;VAR:FREQ=DAILY&amp;VAR:RELITEM=RF&amp;VAR:CURRENCY=&amp;VAR:DB_TYPE=&amp;VAR:UNITS=M&amp;window=popup","&amp;width=535&amp;height=425&amp;START_MAXIMIZED=FALSE&amp;Y=120"}</definedName>
    <definedName name="_3148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49__FDSAUDITLINK__" hidden="1">{"fdsup://directions/FAT Viewer?action=UPDATE&amp;creator=factSet&amp;DYN_ARGS=true&amp;DOC_NAME=FAT:RGA_ENTRPR_VAL_EV_SOURCE_WINDOW.FAT&amp;VAR:ID1=CCO&amp;VAR:SDATE=20070831&amp;VAR:FDATE=20061229&amp;VAR:FREQ=DAILY&amp;VAR:RELITEM=RF&amp;VAR:CURRENCY=&amp;VAR:DB_TYPE=&amp;VAR:UNITS=M&amp;window=popup&amp;","width=535&amp;height=425&amp;START_MAXIMIZED=FALSE&amp;Y=120"}</definedName>
    <definedName name="_315__FDSAUDITLINK__" hidden="1">{"fdsup://directions/FAT Viewer?action=UPDATE&amp;creator=factset&amp;DYN_ARGS=TRUE&amp;DOC_NAME=FAT:FQL_AUDITING_CLIENT_TEMPLATE.FAT&amp;display_string=Audit&amp;VAR:KEY=EHMLMTARKF&amp;VAR:QUERY=UkdGX0VOVFJQUl9WQUxfREFJTFkoMzkxOTIp&amp;WINDOW=FIRST_POPUP&amp;HEIGHT=450&amp;WIDTH=450&amp;START_MA","XIMIZED=FALSE&amp;VAR:CALENDAR=US&amp;VAR:SYMBOL=B29LCJ&amp;VAR:INDEX=0"}</definedName>
    <definedName name="_315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151__FDSAUDITLINK__" hidden="1">{"fdsup://directions/FAT Viewer?action=UPDATE&amp;creator=factSet&amp;DYN_ARGS=true&amp;DOC_NAME=FAT:RGA_ENTRPR_VAL_EV_SOURCE_WINDOW.FAT&amp;VAR:ID1=DEC-FR&amp;VAR:SDATE=20070831&amp;VAR:FDATE=20061229&amp;VAR:FREQ=DAILY&amp;VAR:RELITEM=RF&amp;VAR:CURRENCY=&amp;VAR:DB_TYPE=&amp;VAR:UNITS=M&amp;window=pop","up&amp;width=535&amp;height=425&amp;START_MAXIMIZED=FALSE&amp;Y=120"}</definedName>
    <definedName name="_3152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53__FDSAUDITLINK__" hidden="1">{"fdsup://directions/FAT Viewer?action=UPDATE&amp;creator=factSet&amp;DYN_ARGS=true&amp;DOC_NAME=FAT:RGA_ENTRPR_VAL_EV_SOURCE_WINDOW.FAT&amp;VAR:ID1=CBS&amp;VAR:SDATE=20070831&amp;VAR:FDATE=20061229&amp;VAR:FREQ=DAILY&amp;VAR:RELITEM=RF&amp;VAR:CURRENCY=&amp;VAR:DB_TYPE=&amp;VAR:UNITS=M&amp;window=popup&amp;","width=535&amp;height=425&amp;START_MAXIMIZED=FALSE&amp;Y=120"}</definedName>
    <definedName name="_3154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155__FDSAUDITLINK__" hidden="1">{"fdsup://directions/FAT Viewer?action=UPDATE&amp;creator=factSet&amp;DYN_ARGS=true&amp;DOC_NAME=FAT:RGA_ENTRPR_VAL_EV_SOURCE_WINDOW.FAT&amp;VAR:ID1=LAMR&amp;VAR:SDATE=20070831&amp;VAR:FDATE=20061229&amp;VAR:FREQ=DAILY&amp;VAR:RELITEM=RF&amp;VAR:CURRENCY=&amp;VAR:DB_TYPE=&amp;VAR:UNITS=M&amp;window=popup","&amp;width=535&amp;height=425&amp;START_MAXIMIZED=FALSE&amp;Y=120"}</definedName>
    <definedName name="_3156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57__FDSAUDITLINK__" hidden="1">{"fdsup://directions/FAT Viewer?action=UPDATE&amp;creator=factSet&amp;DYN_ARGS=true&amp;DOC_NAME=FAT:RGA_ENTRPR_VAL_EV_SOURCE_WINDOW.FAT&amp;VAR:ID1=CCO&amp;VAR:SDATE=20070830&amp;VAR:FDATE=20061229&amp;VAR:FREQ=DAILY&amp;VAR:RELITEM=RF&amp;VAR:CURRENCY=&amp;VAR:DB_TYPE=&amp;VAR:UNITS=M&amp;window=popup&amp;","width=535&amp;height=425&amp;START_MAXIMIZED=FALSE&amp;Y=120"}</definedName>
    <definedName name="_315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159__FDSAUDITLINK__" hidden="1">{"fdsup://directions/FAT Viewer?action=UPDATE&amp;creator=factSet&amp;DYN_ARGS=true&amp;DOC_NAME=FAT:RGA_ENTRPR_VAL_EV_SOURCE_WINDOW.FAT&amp;VAR:ID1=DEC-FR&amp;VAR:SDATE=20070830&amp;VAR:FDATE=20061229&amp;VAR:FREQ=DAILY&amp;VAR:RELITEM=RF&amp;VAR:CURRENCY=&amp;VAR:DB_TYPE=&amp;VAR:UNITS=M&amp;window=pop","up&amp;width=535&amp;height=425&amp;START_MAXIMIZED=FALSE&amp;Y=120"}</definedName>
    <definedName name="_316__FDSAUDITLINK__" hidden="1">{"fdsup://directions/FAT Viewer?action=UPDATE&amp;creator=factset&amp;DYN_ARGS=TRUE&amp;DOC_NAME=FAT:FQL_AUDITING_CLIENT_TEMPLATE.FAT&amp;display_string=Audit&amp;VAR:KEY=CJUPGXQBOF&amp;VAR:QUERY=UkdGX0VOVFJQUl9WQUxfREFJTFkoMzkxOTcp&amp;WINDOW=FIRST_POPUP&amp;HEIGHT=450&amp;WIDTH=450&amp;START_MA","XIMIZED=FALSE&amp;VAR:CALENDAR=US&amp;VAR:SYMBOL=B29LCJ&amp;VAR:INDEX=0"}</definedName>
    <definedName name="_3160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61__FDSAUDITLINK__" hidden="1">{"fdsup://directions/FAT Viewer?action=UPDATE&amp;creator=factSet&amp;DYN_ARGS=true&amp;DOC_NAME=FAT:RGA_ENTRPR_VAL_EV_SOURCE_WINDOW.FAT&amp;VAR:ID1=CBS&amp;VAR:SDATE=20070830&amp;VAR:FDATE=20061229&amp;VAR:FREQ=DAILY&amp;VAR:RELITEM=RF&amp;VAR:CURRENCY=&amp;VAR:DB_TYPE=&amp;VAR:UNITS=M&amp;window=popup&amp;","width=535&amp;height=425&amp;START_MAXIMIZED=FALSE&amp;Y=120"}</definedName>
    <definedName name="_3162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163__FDSAUDITLINK__" hidden="1">{"fdsup://directions/FAT Viewer?action=UPDATE&amp;creator=factSet&amp;DYN_ARGS=true&amp;DOC_NAME=FAT:RGA_ENTRPR_VAL_EV_SOURCE_WINDOW.FAT&amp;VAR:ID1=LAMR&amp;VAR:SDATE=20070830&amp;VAR:FDATE=20061229&amp;VAR:FREQ=DAILY&amp;VAR:RELITEM=RF&amp;VAR:CURRENCY=&amp;VAR:DB_TYPE=&amp;VAR:UNITS=M&amp;window=popup","&amp;width=535&amp;height=425&amp;START_MAXIMIZED=FALSE&amp;Y=120"}</definedName>
    <definedName name="_3164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65__FDSAUDITLINK__" hidden="1">{"fdsup://directions/FAT Viewer?action=UPDATE&amp;creator=factSet&amp;DYN_ARGS=true&amp;DOC_NAME=FAT:RGA_ENTRPR_VAL_EV_SOURCE_WINDOW.FAT&amp;VAR:ID1=CCO&amp;VAR:SDATE=20070829&amp;VAR:FDATE=20061229&amp;VAR:FREQ=DAILY&amp;VAR:RELITEM=RF&amp;VAR:CURRENCY=&amp;VAR:DB_TYPE=&amp;VAR:UNITS=M&amp;window=popup&amp;","width=535&amp;height=425&amp;START_MAXIMIZED=FALSE&amp;Y=120"}</definedName>
    <definedName name="_316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167__FDSAUDITLINK__" hidden="1">{"fdsup://directions/FAT Viewer?action=UPDATE&amp;creator=factSet&amp;DYN_ARGS=true&amp;DOC_NAME=FAT:RGA_ENTRPR_VAL_EV_SOURCE_WINDOW.FAT&amp;VAR:ID1=DEC-FR&amp;VAR:SDATE=20070829&amp;VAR:FDATE=20061229&amp;VAR:FREQ=DAILY&amp;VAR:RELITEM=RF&amp;VAR:CURRENCY=&amp;VAR:DB_TYPE=&amp;VAR:UNITS=M&amp;window=pop","up&amp;width=535&amp;height=425&amp;START_MAXIMIZED=FALSE&amp;Y=120"}</definedName>
    <definedName name="_3168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69__FDSAUDITLINK__" hidden="1">{"fdsup://directions/FAT Viewer?action=UPDATE&amp;creator=factSet&amp;DYN_ARGS=true&amp;DOC_NAME=FAT:RGA_ENTRPR_VAL_EV_SOURCE_WINDOW.FAT&amp;VAR:ID1=CBS&amp;VAR:SDATE=20070829&amp;VAR:FDATE=20061229&amp;VAR:FREQ=DAILY&amp;VAR:RELITEM=RF&amp;VAR:CURRENCY=&amp;VAR:DB_TYPE=&amp;VAR:UNITS=M&amp;window=popup&amp;","width=535&amp;height=425&amp;START_MAXIMIZED=FALSE&amp;Y=120"}</definedName>
    <definedName name="_317__FDSAUDITLINK__" hidden="1">{"fdsup://directions/FAT Viewer?action=UPDATE&amp;creator=factset&amp;DYN_ARGS=TRUE&amp;DOC_NAME=FAT:FQL_AUDITING_CLIENT_TEMPLATE.FAT&amp;display_string=Audit&amp;VAR:KEY=WJONGDGPAL&amp;VAR:QUERY=UkdGX0VOVFJQUl9WQUxfREFJTFkoMzkyMDIp&amp;WINDOW=FIRST_POPUP&amp;HEIGHT=450&amp;WIDTH=450&amp;START_MA","XIMIZED=FALSE&amp;VAR:CALENDAR=US&amp;VAR:SYMBOL=B29LCJ&amp;VAR:INDEX=0"}</definedName>
    <definedName name="_3170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171__FDSAUDITLINK__" hidden="1">{"fdsup://directions/FAT Viewer?action=UPDATE&amp;creator=factSet&amp;DYN_ARGS=true&amp;DOC_NAME=FAT:RGA_ENTRPR_VAL_EV_SOURCE_WINDOW.FAT&amp;VAR:ID1=LAMR&amp;VAR:SDATE=20070829&amp;VAR:FDATE=20061229&amp;VAR:FREQ=DAILY&amp;VAR:RELITEM=RF&amp;VAR:CURRENCY=&amp;VAR:DB_TYPE=&amp;VAR:UNITS=M&amp;window=popup","&amp;width=535&amp;height=425&amp;START_MAXIMIZED=FALSE&amp;Y=120"}</definedName>
    <definedName name="_3172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73__FDSAUDITLINK__" hidden="1">{"fdsup://directions/FAT Viewer?action=UPDATE&amp;creator=factSet&amp;DYN_ARGS=true&amp;DOC_NAME=FAT:RGA_ENTRPR_VAL_EV_SOURCE_WINDOW.FAT&amp;VAR:ID1=CCO&amp;VAR:SDATE=20070828&amp;VAR:FDATE=20061229&amp;VAR:FREQ=DAILY&amp;VAR:RELITEM=RF&amp;VAR:CURRENCY=&amp;VAR:DB_TYPE=&amp;VAR:UNITS=M&amp;window=popup&amp;","width=535&amp;height=425&amp;START_MAXIMIZED=FALSE&amp;Y=120"}</definedName>
    <definedName name="_317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175__FDSAUDITLINK__" hidden="1">{"fdsup://directions/FAT Viewer?action=UPDATE&amp;creator=factSet&amp;DYN_ARGS=true&amp;DOC_NAME=FAT:RGA_ENTRPR_VAL_EV_SOURCE_WINDOW.FAT&amp;VAR:ID1=DEC-FR&amp;VAR:SDATE=20070828&amp;VAR:FDATE=20061229&amp;VAR:FREQ=DAILY&amp;VAR:RELITEM=RF&amp;VAR:CURRENCY=&amp;VAR:DB_TYPE=&amp;VAR:UNITS=M&amp;window=pop","up&amp;width=535&amp;height=425&amp;START_MAXIMIZED=FALSE&amp;Y=120"}</definedName>
    <definedName name="_3176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77__FDSAUDITLINK__" hidden="1">{"fdsup://directions/FAT Viewer?action=UPDATE&amp;creator=factSet&amp;DYN_ARGS=true&amp;DOC_NAME=FAT:RGA_ENTRPR_VAL_EV_SOURCE_WINDOW.FAT&amp;VAR:ID1=CBS&amp;VAR:SDATE=20070828&amp;VAR:FDATE=20061229&amp;VAR:FREQ=DAILY&amp;VAR:RELITEM=RF&amp;VAR:CURRENCY=&amp;VAR:DB_TYPE=&amp;VAR:UNITS=M&amp;window=popup&amp;","width=535&amp;height=425&amp;START_MAXIMIZED=FALSE&amp;Y=120"}</definedName>
    <definedName name="_3178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179__FDSAUDITLINK__" hidden="1">{"fdsup://directions/FAT Viewer?action=UPDATE&amp;creator=factSet&amp;DYN_ARGS=true&amp;DOC_NAME=FAT:RGA_ENTRPR_VAL_EV_SOURCE_WINDOW.FAT&amp;VAR:ID1=LAMR&amp;VAR:SDATE=20070828&amp;VAR:FDATE=20061229&amp;VAR:FREQ=DAILY&amp;VAR:RELITEM=RF&amp;VAR:CURRENCY=&amp;VAR:DB_TYPE=&amp;VAR:UNITS=M&amp;window=popup","&amp;width=535&amp;height=425&amp;START_MAXIMIZED=FALSE&amp;Y=120"}</definedName>
    <definedName name="_318__FDSAUDITLINK__" hidden="1">{"fdsup://directions/FAT Viewer?action=UPDATE&amp;creator=factset&amp;DYN_ARGS=TRUE&amp;DOC_NAME=FAT:FQL_AUDITING_CLIENT_TEMPLATE.FAT&amp;display_string=Audit&amp;VAR:KEY=SXKBYFENGP&amp;VAR:QUERY=UkdGX0VOVFJQUl9WQUxfREFJTFkoMzkyMDUp&amp;WINDOW=FIRST_POPUP&amp;HEIGHT=450&amp;WIDTH=450&amp;START_MA","XIMIZED=FALSE&amp;VAR:CALENDAR=US&amp;VAR:SYMBOL=B29LCJ&amp;VAR:INDEX=0"}</definedName>
    <definedName name="_3180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81__FDSAUDITLINK__" hidden="1">{"fdsup://directions/FAT Viewer?action=UPDATE&amp;creator=factSet&amp;DYN_ARGS=true&amp;DOC_NAME=FAT:RGA_ENTRPR_VAL_EV_SOURCE_WINDOW.FAT&amp;VAR:ID1=CCO&amp;VAR:SDATE=20070827&amp;VAR:FDATE=20061229&amp;VAR:FREQ=DAILY&amp;VAR:RELITEM=RF&amp;VAR:CURRENCY=&amp;VAR:DB_TYPE=&amp;VAR:UNITS=M&amp;window=popup&amp;","width=535&amp;height=425&amp;START_MAXIMIZED=FALSE&amp;Y=120"}</definedName>
    <definedName name="_318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183__FDSAUDITLINK__" hidden="1">{"fdsup://directions/FAT Viewer?action=UPDATE&amp;creator=factSet&amp;DYN_ARGS=true&amp;DOC_NAME=FAT:RGA_ENTRPR_VAL_EV_SOURCE_WINDOW.FAT&amp;VAR:ID1=DEC-FR&amp;VAR:SDATE=20070827&amp;VAR:FDATE=20061229&amp;VAR:FREQ=DAILY&amp;VAR:RELITEM=RF&amp;VAR:CURRENCY=&amp;VAR:DB_TYPE=&amp;VAR:UNITS=M&amp;window=pop","up&amp;width=535&amp;height=425&amp;START_MAXIMIZED=FALSE&amp;Y=120"}</definedName>
    <definedName name="_3184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85__FDSAUDITLINK__" hidden="1">{"fdsup://directions/FAT Viewer?action=UPDATE&amp;creator=factSet&amp;DYN_ARGS=true&amp;DOC_NAME=FAT:RGA_ENTRPR_VAL_EV_SOURCE_WINDOW.FAT&amp;VAR:ID1=CBS&amp;VAR:SDATE=20070827&amp;VAR:FDATE=20061229&amp;VAR:FREQ=DAILY&amp;VAR:RELITEM=RF&amp;VAR:CURRENCY=&amp;VAR:DB_TYPE=&amp;VAR:UNITS=M&amp;window=popup&amp;","width=535&amp;height=425&amp;START_MAXIMIZED=FALSE&amp;Y=120"}</definedName>
    <definedName name="_3186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187__FDSAUDITLINK__" hidden="1">{"fdsup://directions/FAT Viewer?action=UPDATE&amp;creator=factSet&amp;DYN_ARGS=true&amp;DOC_NAME=FAT:RGA_ENTRPR_VAL_EV_SOURCE_WINDOW.FAT&amp;VAR:ID1=LAMR&amp;VAR:SDATE=20070827&amp;VAR:FDATE=20061229&amp;VAR:FREQ=DAILY&amp;VAR:RELITEM=RF&amp;VAR:CURRENCY=&amp;VAR:DB_TYPE=&amp;VAR:UNITS=M&amp;window=popup","&amp;width=535&amp;height=425&amp;START_MAXIMIZED=FALSE&amp;Y=120"}</definedName>
    <definedName name="_3188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89__FDSAUDITLINK__" hidden="1">{"fdsup://directions/FAT Viewer?action=UPDATE&amp;creator=factSet&amp;DYN_ARGS=true&amp;DOC_NAME=FAT:RGA_ENTRPR_VAL_EV_SOURCE_WINDOW.FAT&amp;VAR:ID1=CCO&amp;VAR:SDATE=20070824&amp;VAR:FDATE=20061229&amp;VAR:FREQ=DAILY&amp;VAR:RELITEM=RF&amp;VAR:CURRENCY=&amp;VAR:DB_TYPE=&amp;VAR:UNITS=M&amp;window=popup&amp;","width=535&amp;height=425&amp;START_MAXIMIZED=FALSE&amp;Y=120"}</definedName>
    <definedName name="_319__FDSAUDITLINK__" hidden="1">{"fdsup://directions/FAT Viewer?action=UPDATE&amp;creator=factset&amp;DYN_ARGS=TRUE&amp;DOC_NAME=FAT:FQL_AUDITING_CLIENT_TEMPLATE.FAT&amp;display_string=Audit&amp;VAR:KEY=MJOLMNMTUL&amp;VAR:QUERY=UkdGX0VOVFJQUl9WQUxfREFJTFkoMzkyMTAp&amp;WINDOW=FIRST_POPUP&amp;HEIGHT=450&amp;WIDTH=450&amp;START_MA","XIMIZED=FALSE&amp;VAR:CALENDAR=US&amp;VAR:SYMBOL=B29LCJ&amp;VAR:INDEX=0"}</definedName>
    <definedName name="_319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191__FDSAUDITLINK__" hidden="1">{"fdsup://directions/FAT Viewer?action=UPDATE&amp;creator=factSet&amp;DYN_ARGS=true&amp;DOC_NAME=FAT:RGA_ENTRPR_VAL_EV_SOURCE_WINDOW.FAT&amp;VAR:ID1=DEC-FR&amp;VAR:SDATE=20070824&amp;VAR:FDATE=20061229&amp;VAR:FREQ=DAILY&amp;VAR:RELITEM=RF&amp;VAR:CURRENCY=&amp;VAR:DB_TYPE=&amp;VAR:UNITS=M&amp;window=pop","up&amp;width=535&amp;height=425&amp;START_MAXIMIZED=FALSE&amp;Y=120"}</definedName>
    <definedName name="_3192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93__FDSAUDITLINK__" hidden="1">{"fdsup://directions/FAT Viewer?action=UPDATE&amp;creator=factSet&amp;DYN_ARGS=true&amp;DOC_NAME=FAT:RGA_ENTRPR_VAL_EV_SOURCE_WINDOW.FAT&amp;VAR:ID1=CBS&amp;VAR:SDATE=20070824&amp;VAR:FDATE=20061229&amp;VAR:FREQ=DAILY&amp;VAR:RELITEM=RF&amp;VAR:CURRENCY=&amp;VAR:DB_TYPE=&amp;VAR:UNITS=M&amp;window=popup&amp;","width=535&amp;height=425&amp;START_MAXIMIZED=FALSE&amp;Y=120"}</definedName>
    <definedName name="_3194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195__FDSAUDITLINK__" hidden="1">{"fdsup://directions/FAT Viewer?action=UPDATE&amp;creator=factSet&amp;DYN_ARGS=true&amp;DOC_NAME=FAT:RGA_ENTRPR_VAL_EV_SOURCE_WINDOW.FAT&amp;VAR:ID1=LAMR&amp;VAR:SDATE=20070824&amp;VAR:FDATE=20061229&amp;VAR:FREQ=DAILY&amp;VAR:RELITEM=RF&amp;VAR:CURRENCY=&amp;VAR:DB_TYPE=&amp;VAR:UNITS=M&amp;window=popup","&amp;width=535&amp;height=425&amp;START_MAXIMIZED=FALSE&amp;Y=120"}</definedName>
    <definedName name="_3196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197__FDSAUDITLINK__" hidden="1">{"fdsup://directions/FAT Viewer?action=UPDATE&amp;creator=factSet&amp;DYN_ARGS=true&amp;DOC_NAME=FAT:RGA_ENTRPR_VAL_EV_SOURCE_WINDOW.FAT&amp;VAR:ID1=CCO&amp;VAR:SDATE=20070823&amp;VAR:FDATE=20061229&amp;VAR:FREQ=DAILY&amp;VAR:RELITEM=RF&amp;VAR:CURRENCY=&amp;VAR:DB_TYPE=&amp;VAR:UNITS=M&amp;window=popup&amp;","width=535&amp;height=425&amp;START_MAXIMIZED=FALSE&amp;Y=120"}</definedName>
    <definedName name="_319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199__FDSAUDITLINK__" hidden="1">{"fdsup://directions/FAT Viewer?action=UPDATE&amp;creator=factSet&amp;DYN_ARGS=true&amp;DOC_NAME=FAT:RGA_ENTRPR_VAL_EV_SOURCE_WINDOW.FAT&amp;VAR:ID1=DEC-FR&amp;VAR:SDATE=20070823&amp;VAR:FDATE=20061229&amp;VAR:FREQ=DAILY&amp;VAR:RELITEM=RF&amp;VAR:CURRENCY=&amp;VAR:DB_TYPE=&amp;VAR:UNITS=M&amp;window=pop","up&amp;width=535&amp;height=425&amp;START_MAXIMIZED=FALSE&amp;Y=120"}</definedName>
    <definedName name="_32__FDSAUDITLINK__" hidden="1">{"fdsup://Directions/FactSet Auditing Viewer?action=AUDIT_VALUE&amp;DB=129&amp;ID1=B0LKSK&amp;VALUEID=02250&amp;SDATE=201202&amp;PERIODTYPE=QTR_STD&amp;SCFT=3&amp;window=popup_no_bar&amp;width=385&amp;height=120&amp;START_MAXIMIZED=FALSE&amp;creator=factset&amp;display_string=Audit"}</definedName>
    <definedName name="_320__FDSAUDITLINK__" hidden="1">{"fdsup://directions/FAT Viewer?action=UPDATE&amp;creator=factset&amp;DYN_ARGS=TRUE&amp;DOC_NAME=FAT:FQL_AUDITING_CLIENT_TEMPLATE.FAT&amp;display_string=Audit&amp;VAR:KEY=UPUNWHSXQV&amp;VAR:QUERY=UkdGX0VOVFJQUl9WQUxfREFJTFkoMzkyMTMp&amp;WINDOW=FIRST_POPUP&amp;HEIGHT=450&amp;WIDTH=450&amp;START_MA","XIMIZED=FALSE&amp;VAR:CALENDAR=US&amp;VAR:SYMBOL=B29LCJ&amp;VAR:INDEX=0"}</definedName>
    <definedName name="_3200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01__FDSAUDITLINK__" hidden="1">{"fdsup://directions/FAT Viewer?action=UPDATE&amp;creator=factSet&amp;DYN_ARGS=true&amp;DOC_NAME=FAT:RGA_ENTRPR_VAL_EV_SOURCE_WINDOW.FAT&amp;VAR:ID1=CBS&amp;VAR:SDATE=20070823&amp;VAR:FDATE=20061229&amp;VAR:FREQ=DAILY&amp;VAR:RELITEM=RF&amp;VAR:CURRENCY=&amp;VAR:DB_TYPE=&amp;VAR:UNITS=M&amp;window=popup&amp;","width=535&amp;height=425&amp;START_MAXIMIZED=FALSE&amp;Y=120"}</definedName>
    <definedName name="_3202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203__FDSAUDITLINK__" hidden="1">{"fdsup://directions/FAT Viewer?action=UPDATE&amp;creator=factSet&amp;DYN_ARGS=true&amp;DOC_NAME=FAT:RGA_ENTRPR_VAL_EV_SOURCE_WINDOW.FAT&amp;VAR:ID1=LAMR&amp;VAR:SDATE=20070823&amp;VAR:FDATE=20061229&amp;VAR:FREQ=DAILY&amp;VAR:RELITEM=RF&amp;VAR:CURRENCY=&amp;VAR:DB_TYPE=&amp;VAR:UNITS=M&amp;window=popup","&amp;width=535&amp;height=425&amp;START_MAXIMIZED=FALSE&amp;Y=120"}</definedName>
    <definedName name="_3204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05__FDSAUDITLINK__" hidden="1">{"fdsup://directions/FAT Viewer?action=UPDATE&amp;creator=factSet&amp;DYN_ARGS=true&amp;DOC_NAME=FAT:RGA_ENTRPR_VAL_EV_SOURCE_WINDOW.FAT&amp;VAR:ID1=CCO&amp;VAR:SDATE=20070822&amp;VAR:FDATE=20061229&amp;VAR:FREQ=DAILY&amp;VAR:RELITEM=RF&amp;VAR:CURRENCY=&amp;VAR:DB_TYPE=&amp;VAR:UNITS=M&amp;window=popup&amp;","width=535&amp;height=425&amp;START_MAXIMIZED=FALSE&amp;Y=120"}</definedName>
    <definedName name="_320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207__FDSAUDITLINK__" hidden="1">{"fdsup://directions/FAT Viewer?action=UPDATE&amp;creator=factSet&amp;DYN_ARGS=true&amp;DOC_NAME=FAT:RGA_ENTRPR_VAL_EV_SOURCE_WINDOW.FAT&amp;VAR:ID1=DEC-FR&amp;VAR:SDATE=20070822&amp;VAR:FDATE=20061229&amp;VAR:FREQ=DAILY&amp;VAR:RELITEM=RF&amp;VAR:CURRENCY=&amp;VAR:DB_TYPE=&amp;VAR:UNITS=M&amp;window=pop","up&amp;width=535&amp;height=425&amp;START_MAXIMIZED=FALSE&amp;Y=120"}</definedName>
    <definedName name="_3208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09__FDSAUDITLINK__" hidden="1">{"fdsup://directions/FAT Viewer?action=UPDATE&amp;creator=factSet&amp;DYN_ARGS=true&amp;DOC_NAME=FAT:RGA_ENTRPR_VAL_EV_SOURCE_WINDOW.FAT&amp;VAR:ID1=CBS&amp;VAR:SDATE=20070822&amp;VAR:FDATE=20061229&amp;VAR:FREQ=DAILY&amp;VAR:RELITEM=RF&amp;VAR:CURRENCY=&amp;VAR:DB_TYPE=&amp;VAR:UNITS=M&amp;window=popup&amp;","width=535&amp;height=425&amp;START_MAXIMIZED=FALSE&amp;Y=120"}</definedName>
    <definedName name="_321__FDSAUDITLINK__" hidden="1">{"fdsup://directions/FAT Viewer?action=UPDATE&amp;creator=factset&amp;DYN_ARGS=TRUE&amp;DOC_NAME=FAT:FQL_AUDITING_CLIENT_TEMPLATE.FAT&amp;display_string=Audit&amp;VAR:KEY=OVGJWBETKZ&amp;VAR:QUERY=UkdGX0VOVFJQUl9WQUxfREFJTFkoMzkyMTgp&amp;WINDOW=FIRST_POPUP&amp;HEIGHT=450&amp;WIDTH=450&amp;START_MA","XIMIZED=FALSE&amp;VAR:CALENDAR=US&amp;VAR:SYMBOL=B29LCJ&amp;VAR:INDEX=0"}</definedName>
    <definedName name="_3210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211__FDSAUDITLINK__" hidden="1">{"fdsup://directions/FAT Viewer?action=UPDATE&amp;creator=factSet&amp;DYN_ARGS=true&amp;DOC_NAME=FAT:RGA_ENTRPR_VAL_EV_SOURCE_WINDOW.FAT&amp;VAR:ID1=LAMR&amp;VAR:SDATE=20070822&amp;VAR:FDATE=20061229&amp;VAR:FREQ=DAILY&amp;VAR:RELITEM=RF&amp;VAR:CURRENCY=&amp;VAR:DB_TYPE=&amp;VAR:UNITS=M&amp;window=popup","&amp;width=535&amp;height=425&amp;START_MAXIMIZED=FALSE&amp;Y=120"}</definedName>
    <definedName name="_3212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13__FDSAUDITLINK__" hidden="1">{"fdsup://directions/FAT Viewer?action=UPDATE&amp;creator=factSet&amp;DYN_ARGS=true&amp;DOC_NAME=FAT:RGA_ENTRPR_VAL_EV_SOURCE_WINDOW.FAT&amp;VAR:ID1=CCO&amp;VAR:SDATE=20070821&amp;VAR:FDATE=20061229&amp;VAR:FREQ=DAILY&amp;VAR:RELITEM=RF&amp;VAR:CURRENCY=&amp;VAR:DB_TYPE=&amp;VAR:UNITS=M&amp;window=popup&amp;","width=535&amp;height=425&amp;START_MAXIMIZED=FALSE&amp;Y=120"}</definedName>
    <definedName name="_321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215__FDSAUDITLINK__" hidden="1">{"fdsup://directions/FAT Viewer?action=UPDATE&amp;creator=factSet&amp;DYN_ARGS=true&amp;DOC_NAME=FAT:RGA_ENTRPR_VAL_EV_SOURCE_WINDOW.FAT&amp;VAR:ID1=DEC-FR&amp;VAR:SDATE=20070821&amp;VAR:FDATE=20061229&amp;VAR:FREQ=DAILY&amp;VAR:RELITEM=RF&amp;VAR:CURRENCY=&amp;VAR:DB_TYPE=&amp;VAR:UNITS=M&amp;window=pop","up&amp;width=535&amp;height=425&amp;START_MAXIMIZED=FALSE&amp;Y=120"}</definedName>
    <definedName name="_3216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17__FDSAUDITLINK__" hidden="1">{"fdsup://directions/FAT Viewer?action=UPDATE&amp;creator=factSet&amp;DYN_ARGS=true&amp;DOC_NAME=FAT:RGA_ENTRPR_VAL_EV_SOURCE_WINDOW.FAT&amp;VAR:ID1=CBS&amp;VAR:SDATE=20070821&amp;VAR:FDATE=20061229&amp;VAR:FREQ=DAILY&amp;VAR:RELITEM=RF&amp;VAR:CURRENCY=&amp;VAR:DB_TYPE=&amp;VAR:UNITS=M&amp;window=popup&amp;","width=535&amp;height=425&amp;START_MAXIMIZED=FALSE&amp;Y=120"}</definedName>
    <definedName name="_3218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219__FDSAUDITLINK__" hidden="1">{"fdsup://directions/FAT Viewer?action=UPDATE&amp;creator=factSet&amp;DYN_ARGS=true&amp;DOC_NAME=FAT:RGA_ENTRPR_VAL_EV_SOURCE_WINDOW.FAT&amp;VAR:ID1=LAMR&amp;VAR:SDATE=20070821&amp;VAR:FDATE=20061229&amp;VAR:FREQ=DAILY&amp;VAR:RELITEM=RF&amp;VAR:CURRENCY=&amp;VAR:DB_TYPE=&amp;VAR:UNITS=M&amp;window=popup","&amp;width=535&amp;height=425&amp;START_MAXIMIZED=FALSE&amp;Y=120"}</definedName>
    <definedName name="_322__FDSAUDITLINK__" hidden="1">{"fdsup://directions/FAT Viewer?action=UPDATE&amp;creator=factset&amp;DYN_ARGS=TRUE&amp;DOC_NAME=FAT:FQL_AUDITING_CLIENT_TEMPLATE.FAT&amp;display_string=Audit&amp;VAR:KEY=CHWBKFKJEP&amp;VAR:QUERY=UkdGX0VOVFJQUl9WQUxfREFJTFkoMzkyMjMp&amp;WINDOW=FIRST_POPUP&amp;HEIGHT=450&amp;WIDTH=450&amp;START_MA","XIMIZED=FALSE&amp;VAR:CALENDAR=US&amp;VAR:SYMBOL=B29LCJ&amp;VAR:INDEX=0"}</definedName>
    <definedName name="_3220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21__FDSAUDITLINK__" hidden="1">{"fdsup://directions/FAT Viewer?action=UPDATE&amp;creator=factSet&amp;DYN_ARGS=true&amp;DOC_NAME=FAT:RGA_ENTRPR_VAL_EV_SOURCE_WINDOW.FAT&amp;VAR:ID1=CCO&amp;VAR:SDATE=20070820&amp;VAR:FDATE=20061229&amp;VAR:FREQ=DAILY&amp;VAR:RELITEM=RF&amp;VAR:CURRENCY=&amp;VAR:DB_TYPE=&amp;VAR:UNITS=M&amp;window=popup&amp;","width=535&amp;height=425&amp;START_MAXIMIZED=FALSE&amp;Y=120"}</definedName>
    <definedName name="_322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223__FDSAUDITLINK__" hidden="1">{"fdsup://directions/FAT Viewer?action=UPDATE&amp;creator=factSet&amp;DYN_ARGS=true&amp;DOC_NAME=FAT:RGA_ENTRPR_VAL_EV_SOURCE_WINDOW.FAT&amp;VAR:ID1=DEC-FR&amp;VAR:SDATE=20070820&amp;VAR:FDATE=20061229&amp;VAR:FREQ=DAILY&amp;VAR:RELITEM=RF&amp;VAR:CURRENCY=&amp;VAR:DB_TYPE=&amp;VAR:UNITS=M&amp;window=pop","up&amp;width=535&amp;height=425&amp;START_MAXIMIZED=FALSE&amp;Y=120"}</definedName>
    <definedName name="_3224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25__FDSAUDITLINK__" hidden="1">{"fdsup://directions/FAT Viewer?action=UPDATE&amp;creator=factSet&amp;DYN_ARGS=true&amp;DOC_NAME=FAT:RGA_ENTRPR_VAL_EV_SOURCE_WINDOW.FAT&amp;VAR:ID1=CBS&amp;VAR:SDATE=20070820&amp;VAR:FDATE=20061229&amp;VAR:FREQ=DAILY&amp;VAR:RELITEM=RF&amp;VAR:CURRENCY=&amp;VAR:DB_TYPE=&amp;VAR:UNITS=M&amp;window=popup&amp;","width=535&amp;height=425&amp;START_MAXIMIZED=FALSE&amp;Y=120"}</definedName>
    <definedName name="_3226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227__FDSAUDITLINK__" hidden="1">{"fdsup://directions/FAT Viewer?action=UPDATE&amp;creator=factSet&amp;DYN_ARGS=true&amp;DOC_NAME=FAT:RGA_ENTRPR_VAL_EV_SOURCE_WINDOW.FAT&amp;VAR:ID1=LAMR&amp;VAR:SDATE=20070820&amp;VAR:FDATE=20061229&amp;VAR:FREQ=DAILY&amp;VAR:RELITEM=RF&amp;VAR:CURRENCY=&amp;VAR:DB_TYPE=&amp;VAR:UNITS=M&amp;window=popup","&amp;width=535&amp;height=425&amp;START_MAXIMIZED=FALSE&amp;Y=120"}</definedName>
    <definedName name="_3228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29__FDSAUDITLINK__" hidden="1">{"fdsup://directions/FAT Viewer?action=UPDATE&amp;creator=factSet&amp;DYN_ARGS=true&amp;DOC_NAME=FAT:RGA_ENTRPR_VAL_EV_SOURCE_WINDOW.FAT&amp;VAR:ID1=CCO&amp;VAR:SDATE=20070817&amp;VAR:FDATE=20061229&amp;VAR:FREQ=DAILY&amp;VAR:RELITEM=RF&amp;VAR:CURRENCY=&amp;VAR:DB_TYPE=&amp;VAR:UNITS=M&amp;window=popup&amp;","width=535&amp;height=425&amp;START_MAXIMIZED=FALSE&amp;Y=120"}</definedName>
    <definedName name="_323__FDSAUDITLINK__" hidden="1">{"fdsup://directions/FAT Viewer?action=UPDATE&amp;creator=factset&amp;DYN_ARGS=TRUE&amp;DOC_NAME=FAT:FQL_AUDITING_CLIENT_TEMPLATE.FAT&amp;display_string=Audit&amp;VAR:KEY=KXALYHQXID&amp;VAR:QUERY=UkdGX0VOVFJQUl9WQUxfREFJTFkoMzkyMjYp&amp;WINDOW=FIRST_POPUP&amp;HEIGHT=450&amp;WIDTH=450&amp;START_MA","XIMIZED=FALSE&amp;VAR:CALENDAR=US&amp;VAR:SYMBOL=B29LCJ&amp;VAR:INDEX=0"}</definedName>
    <definedName name="_323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231__FDSAUDITLINK__" hidden="1">{"fdsup://directions/FAT Viewer?action=UPDATE&amp;creator=factSet&amp;DYN_ARGS=true&amp;DOC_NAME=FAT:RGA_ENTRPR_VAL_EV_SOURCE_WINDOW.FAT&amp;VAR:ID1=DEC-FR&amp;VAR:SDATE=20070817&amp;VAR:FDATE=20061229&amp;VAR:FREQ=DAILY&amp;VAR:RELITEM=RF&amp;VAR:CURRENCY=&amp;VAR:DB_TYPE=&amp;VAR:UNITS=M&amp;window=pop","up&amp;width=535&amp;height=425&amp;START_MAXIMIZED=FALSE&amp;Y=120"}</definedName>
    <definedName name="_3232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33__FDSAUDITLINK__" hidden="1">{"fdsup://directions/FAT Viewer?action=UPDATE&amp;creator=factSet&amp;DYN_ARGS=true&amp;DOC_NAME=FAT:RGA_ENTRPR_VAL_EV_SOURCE_WINDOW.FAT&amp;VAR:ID1=CBS&amp;VAR:SDATE=20070817&amp;VAR:FDATE=20061229&amp;VAR:FREQ=DAILY&amp;VAR:RELITEM=RF&amp;VAR:CURRENCY=&amp;VAR:DB_TYPE=&amp;VAR:UNITS=M&amp;window=popup&amp;","width=535&amp;height=425&amp;START_MAXIMIZED=FALSE&amp;Y=120"}</definedName>
    <definedName name="_3234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235__FDSAUDITLINK__" hidden="1">{"fdsup://directions/FAT Viewer?action=UPDATE&amp;creator=factSet&amp;DYN_ARGS=true&amp;DOC_NAME=FAT:RGA_ENTRPR_VAL_EV_SOURCE_WINDOW.FAT&amp;VAR:ID1=LAMR&amp;VAR:SDATE=20070817&amp;VAR:FDATE=20061229&amp;VAR:FREQ=DAILY&amp;VAR:RELITEM=RF&amp;VAR:CURRENCY=&amp;VAR:DB_TYPE=&amp;VAR:UNITS=M&amp;window=popup","&amp;width=535&amp;height=425&amp;START_MAXIMIZED=FALSE&amp;Y=120"}</definedName>
    <definedName name="_3236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37__FDSAUDITLINK__" hidden="1">{"fdsup://directions/FAT Viewer?action=UPDATE&amp;creator=factSet&amp;DYN_ARGS=true&amp;DOC_NAME=FAT:RGA_ENTRPR_VAL_EV_SOURCE_WINDOW.FAT&amp;VAR:ID1=CCO&amp;VAR:SDATE=20070816&amp;VAR:FDATE=20061229&amp;VAR:FREQ=DAILY&amp;VAR:RELITEM=RF&amp;VAR:CURRENCY=&amp;VAR:DB_TYPE=&amp;VAR:UNITS=M&amp;window=popup&amp;","width=535&amp;height=425&amp;START_MAXIMIZED=FALSE&amp;Y=120"}</definedName>
    <definedName name="_323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239__FDSAUDITLINK__" hidden="1">{"fdsup://directions/FAT Viewer?action=UPDATE&amp;creator=factSet&amp;DYN_ARGS=true&amp;DOC_NAME=FAT:RGA_ENTRPR_VAL_EV_SOURCE_WINDOW.FAT&amp;VAR:ID1=DEC-FR&amp;VAR:SDATE=20070816&amp;VAR:FDATE=20061229&amp;VAR:FREQ=DAILY&amp;VAR:RELITEM=RF&amp;VAR:CURRENCY=&amp;VAR:DB_TYPE=&amp;VAR:UNITS=M&amp;window=pop","up&amp;width=535&amp;height=425&amp;START_MAXIMIZED=FALSE&amp;Y=120"}</definedName>
    <definedName name="_324__FDSAUDITLINK__" hidden="1">{"fdsup://directions/FAT Viewer?action=UPDATE&amp;creator=factset&amp;DYN_ARGS=TRUE&amp;DOC_NAME=FAT:FQL_AUDITING_CLIENT_TEMPLATE.FAT&amp;display_string=Audit&amp;VAR:KEY=MBMBSHQRCL&amp;VAR:QUERY=UkdGX0VOVFJQUl9WQUxfREFJTFkoMzkyMzEp&amp;WINDOW=FIRST_POPUP&amp;HEIGHT=450&amp;WIDTH=450&amp;START_MA","XIMIZED=FALSE&amp;VAR:CALENDAR=US&amp;VAR:SYMBOL=B29LCJ&amp;VAR:INDEX=0"}</definedName>
    <definedName name="_3240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41__FDSAUDITLINK__" hidden="1">{"fdsup://directions/FAT Viewer?action=UPDATE&amp;creator=factSet&amp;DYN_ARGS=true&amp;DOC_NAME=FAT:RGA_ENTRPR_VAL_EV_SOURCE_WINDOW.FAT&amp;VAR:ID1=CBS&amp;VAR:SDATE=20070816&amp;VAR:FDATE=20061229&amp;VAR:FREQ=DAILY&amp;VAR:RELITEM=RF&amp;VAR:CURRENCY=&amp;VAR:DB_TYPE=&amp;VAR:UNITS=M&amp;window=popup&amp;","width=535&amp;height=425&amp;START_MAXIMIZED=FALSE&amp;Y=120"}</definedName>
    <definedName name="_3242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243__FDSAUDITLINK__" hidden="1">{"fdsup://directions/FAT Viewer?action=UPDATE&amp;creator=factSet&amp;DYN_ARGS=true&amp;DOC_NAME=FAT:RGA_ENTRPR_VAL_EV_SOURCE_WINDOW.FAT&amp;VAR:ID1=LAMR&amp;VAR:SDATE=20070816&amp;VAR:FDATE=20061229&amp;VAR:FREQ=DAILY&amp;VAR:RELITEM=RF&amp;VAR:CURRENCY=&amp;VAR:DB_TYPE=&amp;VAR:UNITS=M&amp;window=popup","&amp;width=535&amp;height=425&amp;START_MAXIMIZED=FALSE&amp;Y=120"}</definedName>
    <definedName name="_3244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45__FDSAUDITLINK__" hidden="1">{"fdsup://directions/FAT Viewer?action=UPDATE&amp;creator=factSet&amp;DYN_ARGS=true&amp;DOC_NAME=FAT:RGA_ENTRPR_VAL_EV_SOURCE_WINDOW.FAT&amp;VAR:ID1=CCO&amp;VAR:SDATE=20070815&amp;VAR:FDATE=20061229&amp;VAR:FREQ=DAILY&amp;VAR:RELITEM=RF&amp;VAR:CURRENCY=&amp;VAR:DB_TYPE=&amp;VAR:UNITS=M&amp;window=popup&amp;","width=535&amp;height=425&amp;START_MAXIMIZED=FALSE&amp;Y=120"}</definedName>
    <definedName name="_324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247__FDSAUDITLINK__" hidden="1">{"fdsup://directions/FAT Viewer?action=UPDATE&amp;creator=factSet&amp;DYN_ARGS=true&amp;DOC_NAME=FAT:RGA_ENTRPR_VAL_EV_SOURCE_WINDOW.FAT&amp;VAR:ID1=DEC-FR&amp;VAR:SDATE=20070815&amp;VAR:FDATE=20061229&amp;VAR:FREQ=DAILY&amp;VAR:RELITEM=RF&amp;VAR:CURRENCY=&amp;VAR:DB_TYPE=&amp;VAR:UNITS=M&amp;window=pop","up&amp;width=535&amp;height=425&amp;START_MAXIMIZED=FALSE&amp;Y=120"}</definedName>
    <definedName name="_3248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49__FDSAUDITLINK__" hidden="1">{"fdsup://directions/FAT Viewer?action=UPDATE&amp;creator=factSet&amp;DYN_ARGS=true&amp;DOC_NAME=FAT:RGA_ENTRPR_VAL_EV_SOURCE_WINDOW.FAT&amp;VAR:ID1=CBS&amp;VAR:SDATE=20070815&amp;VAR:FDATE=20061229&amp;VAR:FREQ=DAILY&amp;VAR:RELITEM=RF&amp;VAR:CURRENCY=&amp;VAR:DB_TYPE=&amp;VAR:UNITS=M&amp;window=popup&amp;","width=535&amp;height=425&amp;START_MAXIMIZED=FALSE&amp;Y=120"}</definedName>
    <definedName name="_325__FDSAUDITLINK__" hidden="1">{"fdsup://directions/FAT Viewer?action=UPDATE&amp;creator=factset&amp;DYN_ARGS=TRUE&amp;DOC_NAME=FAT:FQL_AUDITING_CLIENT_TEMPLATE.FAT&amp;display_string=Audit&amp;VAR:KEY=EBEFYVWRCV&amp;VAR:QUERY=UkdGX0VOVFJQUl9WQUxfREFJTFkoMzkyMzQp&amp;WINDOW=FIRST_POPUP&amp;HEIGHT=450&amp;WIDTH=450&amp;START_MA","XIMIZED=FALSE&amp;VAR:CALENDAR=US&amp;VAR:SYMBOL=B29LCJ&amp;VAR:INDEX=0"}</definedName>
    <definedName name="_3250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251__FDSAUDITLINK__" hidden="1">{"fdsup://directions/FAT Viewer?action=UPDATE&amp;creator=factSet&amp;DYN_ARGS=true&amp;DOC_NAME=FAT:RGA_ENTRPR_VAL_EV_SOURCE_WINDOW.FAT&amp;VAR:ID1=LAMR&amp;VAR:SDATE=20070815&amp;VAR:FDATE=20061229&amp;VAR:FREQ=DAILY&amp;VAR:RELITEM=RF&amp;VAR:CURRENCY=&amp;VAR:DB_TYPE=&amp;VAR:UNITS=M&amp;window=popup","&amp;width=535&amp;height=425&amp;START_MAXIMIZED=FALSE&amp;Y=120"}</definedName>
    <definedName name="_3252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53__FDSAUDITLINK__" hidden="1">{"fdsup://directions/FAT Viewer?action=UPDATE&amp;creator=factSet&amp;DYN_ARGS=true&amp;DOC_NAME=FAT:RGA_ENTRPR_VAL_EV_SOURCE_WINDOW.FAT&amp;VAR:ID1=CCO&amp;VAR:SDATE=20070814&amp;VAR:FDATE=20061229&amp;VAR:FREQ=DAILY&amp;VAR:RELITEM=RF&amp;VAR:CURRENCY=&amp;VAR:DB_TYPE=&amp;VAR:UNITS=M&amp;window=popup&amp;","width=535&amp;height=425&amp;START_MAXIMIZED=FALSE&amp;Y=120"}</definedName>
    <definedName name="_325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255__FDSAUDITLINK__" hidden="1">{"fdsup://directions/FAT Viewer?action=UPDATE&amp;creator=factSet&amp;DYN_ARGS=true&amp;DOC_NAME=FAT:RGA_ENTRPR_VAL_EV_SOURCE_WINDOW.FAT&amp;VAR:ID1=DEC-FR&amp;VAR:SDATE=20070814&amp;VAR:FDATE=20061229&amp;VAR:FREQ=DAILY&amp;VAR:RELITEM=RF&amp;VAR:CURRENCY=&amp;VAR:DB_TYPE=&amp;VAR:UNITS=M&amp;window=pop","up&amp;width=535&amp;height=425&amp;START_MAXIMIZED=FALSE&amp;Y=120"}</definedName>
    <definedName name="_3256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57__FDSAUDITLINK__" hidden="1">{"fdsup://directions/FAT Viewer?action=UPDATE&amp;creator=factSet&amp;DYN_ARGS=true&amp;DOC_NAME=FAT:RGA_ENTRPR_VAL_EV_SOURCE_WINDOW.FAT&amp;VAR:ID1=CBS&amp;VAR:SDATE=20070814&amp;VAR:FDATE=20061229&amp;VAR:FREQ=DAILY&amp;VAR:RELITEM=RF&amp;VAR:CURRENCY=&amp;VAR:DB_TYPE=&amp;VAR:UNITS=M&amp;window=popup&amp;","width=535&amp;height=425&amp;START_MAXIMIZED=FALSE&amp;Y=120"}</definedName>
    <definedName name="_3258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259__FDSAUDITLINK__" hidden="1">{"fdsup://directions/FAT Viewer?action=UPDATE&amp;creator=factSet&amp;DYN_ARGS=true&amp;DOC_NAME=FAT:RGA_ENTRPR_VAL_EV_SOURCE_WINDOW.FAT&amp;VAR:ID1=LAMR&amp;VAR:SDATE=20070814&amp;VAR:FDATE=20061229&amp;VAR:FREQ=DAILY&amp;VAR:RELITEM=RF&amp;VAR:CURRENCY=&amp;VAR:DB_TYPE=&amp;VAR:UNITS=M&amp;window=popup","&amp;width=535&amp;height=425&amp;START_MAXIMIZED=FALSE&amp;Y=120"}</definedName>
    <definedName name="_326__FDSAUDITLINK__" hidden="1">{"fdsup://directions/FAT Viewer?action=UPDATE&amp;creator=factset&amp;DYN_ARGS=TRUE&amp;DOC_NAME=FAT:FQL_AUDITING_CLIENT_TEMPLATE.FAT&amp;display_string=Audit&amp;VAR:KEY=IDQNSPCFWR&amp;VAR:QUERY=UkdGX0VOVFJQUl9WQUxfREFJTFkoMzkyMzkp&amp;WINDOW=FIRST_POPUP&amp;HEIGHT=450&amp;WIDTH=450&amp;START_MA","XIMIZED=FALSE&amp;VAR:CALENDAR=US&amp;VAR:SYMBOL=B29LCJ&amp;VAR:INDEX=0"}</definedName>
    <definedName name="_3260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61__FDSAUDITLINK__" hidden="1">{"fdsup://directions/FAT Viewer?action=UPDATE&amp;creator=factSet&amp;DYN_ARGS=true&amp;DOC_NAME=FAT:RGA_ENTRPR_VAL_EV_SOURCE_WINDOW.FAT&amp;VAR:ID1=CCO&amp;VAR:SDATE=20070813&amp;VAR:FDATE=20061229&amp;VAR:FREQ=DAILY&amp;VAR:RELITEM=RF&amp;VAR:CURRENCY=&amp;VAR:DB_TYPE=&amp;VAR:UNITS=M&amp;window=popup&amp;","width=535&amp;height=425&amp;START_MAXIMIZED=FALSE&amp;Y=120"}</definedName>
    <definedName name="_326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263__FDSAUDITLINK__" hidden="1">{"fdsup://directions/FAT Viewer?action=UPDATE&amp;creator=factSet&amp;DYN_ARGS=true&amp;DOC_NAME=FAT:RGA_ENTRPR_VAL_EV_SOURCE_WINDOW.FAT&amp;VAR:ID1=DEC-FR&amp;VAR:SDATE=20070813&amp;VAR:FDATE=20061229&amp;VAR:FREQ=DAILY&amp;VAR:RELITEM=RF&amp;VAR:CURRENCY=&amp;VAR:DB_TYPE=&amp;VAR:UNITS=M&amp;window=pop","up&amp;width=535&amp;height=425&amp;START_MAXIMIZED=FALSE&amp;Y=120"}</definedName>
    <definedName name="_3264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65__FDSAUDITLINK__" hidden="1">{"fdsup://directions/FAT Viewer?action=UPDATE&amp;creator=factSet&amp;DYN_ARGS=true&amp;DOC_NAME=FAT:RGA_ENTRPR_VAL_EV_SOURCE_WINDOW.FAT&amp;VAR:ID1=CBS&amp;VAR:SDATE=20070813&amp;VAR:FDATE=20061229&amp;VAR:FREQ=DAILY&amp;VAR:RELITEM=RF&amp;VAR:CURRENCY=&amp;VAR:DB_TYPE=&amp;VAR:UNITS=M&amp;window=popup&amp;","width=535&amp;height=425&amp;START_MAXIMIZED=FALSE&amp;Y=120"}</definedName>
    <definedName name="_3266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267__FDSAUDITLINK__" hidden="1">{"fdsup://directions/FAT Viewer?action=UPDATE&amp;creator=factSet&amp;DYN_ARGS=true&amp;DOC_NAME=FAT:RGA_ENTRPR_VAL_EV_SOURCE_WINDOW.FAT&amp;VAR:ID1=LAMR&amp;VAR:SDATE=20070813&amp;VAR:FDATE=20061229&amp;VAR:FREQ=DAILY&amp;VAR:RELITEM=RF&amp;VAR:CURRENCY=&amp;VAR:DB_TYPE=&amp;VAR:UNITS=M&amp;window=popup","&amp;width=535&amp;height=425&amp;START_MAXIMIZED=FALSE&amp;Y=120"}</definedName>
    <definedName name="_3268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69__FDSAUDITLINK__" hidden="1">{"fdsup://directions/FAT Viewer?action=UPDATE&amp;creator=factSet&amp;DYN_ARGS=true&amp;DOC_NAME=FAT:RGA_ENTRPR_VAL_EV_SOURCE_WINDOW.FAT&amp;VAR:ID1=CCO&amp;VAR:SDATE=20070810&amp;VAR:FDATE=20061229&amp;VAR:FREQ=DAILY&amp;VAR:RELITEM=RF&amp;VAR:CURRENCY=&amp;VAR:DB_TYPE=&amp;VAR:UNITS=M&amp;window=popup&amp;","width=535&amp;height=425&amp;START_MAXIMIZED=FALSE&amp;Y=120"}</definedName>
    <definedName name="_327__FDSAUDITLINK__" hidden="1">{"fdsup://directions/FAT Viewer?action=UPDATE&amp;creator=factset&amp;DYN_ARGS=TRUE&amp;DOC_NAME=FAT:FQL_AUDITING_CLIENT_TEMPLATE.FAT&amp;display_string=Audit&amp;VAR:KEY=EPGFMFILQN&amp;VAR:QUERY=UkdGX0VOVFJQUl9WQUxfREFJTFkoMzkyNDQp&amp;WINDOW=FIRST_POPUP&amp;HEIGHT=450&amp;WIDTH=450&amp;START_MA","XIMIZED=FALSE&amp;VAR:CALENDAR=US&amp;VAR:SYMBOL=B29LCJ&amp;VAR:INDEX=0"}</definedName>
    <definedName name="_327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271__FDSAUDITLINK__" hidden="1">{"fdsup://directions/FAT Viewer?action=UPDATE&amp;creator=factSet&amp;DYN_ARGS=true&amp;DOC_NAME=FAT:RGA_ENTRPR_VAL_EV_SOURCE_WINDOW.FAT&amp;VAR:ID1=DEC-FR&amp;VAR:SDATE=20070810&amp;VAR:FDATE=20061229&amp;VAR:FREQ=DAILY&amp;VAR:RELITEM=RF&amp;VAR:CURRENCY=&amp;VAR:DB_TYPE=&amp;VAR:UNITS=M&amp;window=pop","up&amp;width=535&amp;height=425&amp;START_MAXIMIZED=FALSE&amp;Y=120"}</definedName>
    <definedName name="_3272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73__FDSAUDITLINK__" hidden="1">{"fdsup://directions/FAT Viewer?action=UPDATE&amp;creator=factSet&amp;DYN_ARGS=true&amp;DOC_NAME=FAT:RGA_ENTRPR_VAL_EV_SOURCE_WINDOW.FAT&amp;VAR:ID1=CBS&amp;VAR:SDATE=20070810&amp;VAR:FDATE=20061229&amp;VAR:FREQ=DAILY&amp;VAR:RELITEM=RF&amp;VAR:CURRENCY=&amp;VAR:DB_TYPE=&amp;VAR:UNITS=M&amp;window=popup&amp;","width=535&amp;height=425&amp;START_MAXIMIZED=FALSE&amp;Y=120"}</definedName>
    <definedName name="_3274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275__FDSAUDITLINK__" hidden="1">{"fdsup://directions/FAT Viewer?action=UPDATE&amp;creator=factSet&amp;DYN_ARGS=true&amp;DOC_NAME=FAT:RGA_ENTRPR_VAL_EV_SOURCE_WINDOW.FAT&amp;VAR:ID1=LAMR&amp;VAR:SDATE=20070810&amp;VAR:FDATE=20061229&amp;VAR:FREQ=DAILY&amp;VAR:RELITEM=RF&amp;VAR:CURRENCY=&amp;VAR:DB_TYPE=&amp;VAR:UNITS=M&amp;window=popup","&amp;width=535&amp;height=425&amp;START_MAXIMIZED=FALSE&amp;Y=120"}</definedName>
    <definedName name="_3276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77__FDSAUDITLINK__" hidden="1">{"fdsup://directions/FAT Viewer?action=UPDATE&amp;creator=factSet&amp;DYN_ARGS=true&amp;DOC_NAME=FAT:RGA_ENTRPR_VAL_EV_SOURCE_WINDOW.FAT&amp;VAR:ID1=CCO&amp;VAR:SDATE=20070809&amp;VAR:FDATE=20061229&amp;VAR:FREQ=DAILY&amp;VAR:RELITEM=RF&amp;VAR:CURRENCY=&amp;VAR:DB_TYPE=&amp;VAR:UNITS=M&amp;window=popup&amp;","width=535&amp;height=425&amp;START_MAXIMIZED=FALSE&amp;Y=120"}</definedName>
    <definedName name="_327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279__FDSAUDITLINK__" hidden="1">{"fdsup://directions/FAT Viewer?action=UPDATE&amp;creator=factSet&amp;DYN_ARGS=true&amp;DOC_NAME=FAT:RGA_ENTRPR_VAL_EV_SOURCE_WINDOW.FAT&amp;VAR:ID1=DEC-FR&amp;VAR:SDATE=20070809&amp;VAR:FDATE=20061229&amp;VAR:FREQ=DAILY&amp;VAR:RELITEM=RF&amp;VAR:CURRENCY=&amp;VAR:DB_TYPE=&amp;VAR:UNITS=M&amp;window=pop","up&amp;width=535&amp;height=425&amp;START_MAXIMIZED=FALSE&amp;Y=120"}</definedName>
    <definedName name="_328__FDSAUDITLINK__" hidden="1">{"fdsup://directions/FAT Viewer?action=UPDATE&amp;creator=factset&amp;DYN_ARGS=TRUE&amp;DOC_NAME=FAT:FQL_AUDITING_CLIENT_TEMPLATE.FAT&amp;display_string=Audit&amp;VAR:KEY=CZIJQJUZMR&amp;VAR:QUERY=UkdGX0VOVFJQUl9WQUxfREFJTFkoMzkyNDcp&amp;WINDOW=FIRST_POPUP&amp;HEIGHT=450&amp;WIDTH=450&amp;START_MA","XIMIZED=FALSE&amp;VAR:CALENDAR=US&amp;VAR:SYMBOL=B29LCJ&amp;VAR:INDEX=0"}</definedName>
    <definedName name="_3280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81__FDSAUDITLINK__" hidden="1">{"fdsup://directions/FAT Viewer?action=UPDATE&amp;creator=factSet&amp;DYN_ARGS=true&amp;DOC_NAME=FAT:RGA_ENTRPR_VAL_EV_SOURCE_WINDOW.FAT&amp;VAR:ID1=CBS&amp;VAR:SDATE=20070809&amp;VAR:FDATE=20061229&amp;VAR:FREQ=DAILY&amp;VAR:RELITEM=RF&amp;VAR:CURRENCY=&amp;VAR:DB_TYPE=&amp;VAR:UNITS=M&amp;window=popup&amp;","width=535&amp;height=425&amp;START_MAXIMIZED=FALSE&amp;Y=120"}</definedName>
    <definedName name="_3282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283__FDSAUDITLINK__" hidden="1">{"fdsup://directions/FAT Viewer?action=UPDATE&amp;creator=factSet&amp;DYN_ARGS=true&amp;DOC_NAME=FAT:RGA_ENTRPR_VAL_EV_SOURCE_WINDOW.FAT&amp;VAR:ID1=LAMR&amp;VAR:SDATE=20070809&amp;VAR:FDATE=20061229&amp;VAR:FREQ=DAILY&amp;VAR:RELITEM=RF&amp;VAR:CURRENCY=&amp;VAR:DB_TYPE=&amp;VAR:UNITS=M&amp;window=popup","&amp;width=535&amp;height=425&amp;START_MAXIMIZED=FALSE&amp;Y=120"}</definedName>
    <definedName name="_3284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85__FDSAUDITLINK__" hidden="1">{"fdsup://directions/FAT Viewer?action=UPDATE&amp;creator=factSet&amp;DYN_ARGS=true&amp;DOC_NAME=FAT:RGA_ENTRPR_VAL_EV_SOURCE_WINDOW.FAT&amp;VAR:ID1=CCO&amp;VAR:SDATE=20070808&amp;VAR:FDATE=20061229&amp;VAR:FREQ=DAILY&amp;VAR:RELITEM=RF&amp;VAR:CURRENCY=&amp;VAR:DB_TYPE=&amp;VAR:UNITS=M&amp;window=popup&amp;","width=535&amp;height=425&amp;START_MAXIMIZED=FALSE&amp;Y=120"}</definedName>
    <definedName name="_328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287__FDSAUDITLINK__" hidden="1">{"fdsup://directions/FAT Viewer?action=UPDATE&amp;creator=factSet&amp;DYN_ARGS=true&amp;DOC_NAME=FAT:RGA_ENTRPR_VAL_EV_SOURCE_WINDOW.FAT&amp;VAR:ID1=DEC-FR&amp;VAR:SDATE=20070808&amp;VAR:FDATE=20061229&amp;VAR:FREQ=DAILY&amp;VAR:RELITEM=RF&amp;VAR:CURRENCY=&amp;VAR:DB_TYPE=&amp;VAR:UNITS=M&amp;window=pop","up&amp;width=535&amp;height=425&amp;START_MAXIMIZED=FALSE&amp;Y=120"}</definedName>
    <definedName name="_3288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89__FDSAUDITLINK__" hidden="1">{"fdsup://directions/FAT Viewer?action=UPDATE&amp;creator=factSet&amp;DYN_ARGS=true&amp;DOC_NAME=FAT:RGA_ENTRPR_VAL_EV_SOURCE_WINDOW.FAT&amp;VAR:ID1=CBS&amp;VAR:SDATE=20070808&amp;VAR:FDATE=20061229&amp;VAR:FREQ=DAILY&amp;VAR:RELITEM=RF&amp;VAR:CURRENCY=&amp;VAR:DB_TYPE=&amp;VAR:UNITS=M&amp;window=popup&amp;","width=535&amp;height=425&amp;START_MAXIMIZED=FALSE&amp;Y=120"}</definedName>
    <definedName name="_329__FDSAUDITLINK__" hidden="1">{"fdsup://directions/FAT Viewer?action=UPDATE&amp;creator=factset&amp;DYN_ARGS=TRUE&amp;DOC_NAME=FAT:FQL_AUDITING_CLIENT_TEMPLATE.FAT&amp;display_string=Audit&amp;VAR:KEY=QROLUPSJGT&amp;VAR:QUERY=UkdGX0VOVFJQUl9WQUxfREFJTFkoMzkyNTIp&amp;WINDOW=FIRST_POPUP&amp;HEIGHT=450&amp;WIDTH=450&amp;START_MA","XIMIZED=FALSE&amp;VAR:CALENDAR=US&amp;VAR:SYMBOL=B29LCJ&amp;VAR:INDEX=0"}</definedName>
    <definedName name="_3290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291__FDSAUDITLINK__" hidden="1">{"fdsup://directions/FAT Viewer?action=UPDATE&amp;creator=factSet&amp;DYN_ARGS=true&amp;DOC_NAME=FAT:RGA_ENTRPR_VAL_EV_SOURCE_WINDOW.FAT&amp;VAR:ID1=LAMR&amp;VAR:SDATE=20070808&amp;VAR:FDATE=20061229&amp;VAR:FREQ=DAILY&amp;VAR:RELITEM=RF&amp;VAR:CURRENCY=&amp;VAR:DB_TYPE=&amp;VAR:UNITS=M&amp;window=popup","&amp;width=535&amp;height=425&amp;START_MAXIMIZED=FALSE&amp;Y=120"}</definedName>
    <definedName name="_3292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93__FDSAUDITLINK__" hidden="1">{"fdsup://directions/FAT Viewer?action=UPDATE&amp;creator=factSet&amp;DYN_ARGS=true&amp;DOC_NAME=FAT:RGA_ENTRPR_VAL_EV_SOURCE_WINDOW.FAT&amp;VAR:ID1=CCO&amp;VAR:SDATE=20070807&amp;VAR:FDATE=20061229&amp;VAR:FREQ=DAILY&amp;VAR:RELITEM=RF&amp;VAR:CURRENCY=&amp;VAR:DB_TYPE=&amp;VAR:UNITS=M&amp;window=popup&amp;","width=535&amp;height=425&amp;START_MAXIMIZED=FALSE&amp;Y=120"}</definedName>
    <definedName name="_329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295__FDSAUDITLINK__" hidden="1">{"fdsup://directions/FAT Viewer?action=UPDATE&amp;creator=factSet&amp;DYN_ARGS=true&amp;DOC_NAME=FAT:RGA_ENTRPR_VAL_EV_SOURCE_WINDOW.FAT&amp;VAR:ID1=DEC-FR&amp;VAR:SDATE=20070807&amp;VAR:FDATE=20061229&amp;VAR:FREQ=DAILY&amp;VAR:RELITEM=RF&amp;VAR:CURRENCY=&amp;VAR:DB_TYPE=&amp;VAR:UNITS=M&amp;window=pop","up&amp;width=535&amp;height=425&amp;START_MAXIMIZED=FALSE&amp;Y=120"}</definedName>
    <definedName name="_3296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297__FDSAUDITLINK__" hidden="1">{"fdsup://directions/FAT Viewer?action=UPDATE&amp;creator=factSet&amp;DYN_ARGS=true&amp;DOC_NAME=FAT:RGA_ENTRPR_VAL_EV_SOURCE_WINDOW.FAT&amp;VAR:ID1=CBS&amp;VAR:SDATE=20070807&amp;VAR:FDATE=20061229&amp;VAR:FREQ=DAILY&amp;VAR:RELITEM=RF&amp;VAR:CURRENCY=&amp;VAR:DB_TYPE=&amp;VAR:UNITS=M&amp;window=popup&amp;","width=535&amp;height=425&amp;START_MAXIMIZED=FALSE&amp;Y=120"}</definedName>
    <definedName name="_3298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299__FDSAUDITLINK__" hidden="1">{"fdsup://directions/FAT Viewer?action=UPDATE&amp;creator=factSet&amp;DYN_ARGS=true&amp;DOC_NAME=FAT:RGA_ENTRPR_VAL_EV_SOURCE_WINDOW.FAT&amp;VAR:ID1=LAMR&amp;VAR:SDATE=20070807&amp;VAR:FDATE=20061229&amp;VAR:FREQ=DAILY&amp;VAR:RELITEM=RF&amp;VAR:CURRENCY=&amp;VAR:DB_TYPE=&amp;VAR:UNITS=M&amp;window=popup","&amp;width=535&amp;height=425&amp;START_MAXIMIZED=FALSE&amp;Y=120"}</definedName>
    <definedName name="_33__FDSAUDITLINK__" hidden="1">{"fdsup://Directions/FactSet Auditing Viewer?action=AUDIT_VALUE&amp;DB=129&amp;ID1=B4T92J&amp;VALUEID=02256&amp;SDATE=2011&amp;PERIODTYPE=ANN_STD&amp;SCFT=3&amp;window=popup_no_bar&amp;width=385&amp;height=120&amp;START_MAXIMIZED=FALSE&amp;creator=factset&amp;display_string=Audit"}</definedName>
    <definedName name="_330__FDSAUDITLINK__" hidden="1">{"fdsup://directions/FAT Viewer?action=UPDATE&amp;creator=factset&amp;DYN_ARGS=TRUE&amp;DOC_NAME=FAT:FQL_AUDITING_CLIENT_TEMPLATE.FAT&amp;display_string=Audit&amp;VAR:KEY=MNWJOFSNCR&amp;VAR:QUERY=UkdGX0VOVFJQUl9WQUxfREFJTFkoMzkyNTUp&amp;WINDOW=FIRST_POPUP&amp;HEIGHT=450&amp;WIDTH=450&amp;START_MA","XIMIZED=FALSE&amp;VAR:CALENDAR=US&amp;VAR:SYMBOL=B29LCJ&amp;VAR:INDEX=0"}</definedName>
    <definedName name="_3300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01__FDSAUDITLINK__" hidden="1">{"fdsup://directions/FAT Viewer?action=UPDATE&amp;creator=factSet&amp;DYN_ARGS=true&amp;DOC_NAME=FAT:RGA_ENTRPR_VAL_EV_SOURCE_WINDOW.FAT&amp;VAR:ID1=CCO&amp;VAR:SDATE=20070806&amp;VAR:FDATE=20061229&amp;VAR:FREQ=DAILY&amp;VAR:RELITEM=RF&amp;VAR:CURRENCY=&amp;VAR:DB_TYPE=&amp;VAR:UNITS=M&amp;window=popup&amp;","width=535&amp;height=425&amp;START_MAXIMIZED=FALSE&amp;Y=120"}</definedName>
    <definedName name="_330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303__FDSAUDITLINK__" hidden="1">{"fdsup://directions/FAT Viewer?action=UPDATE&amp;creator=factSet&amp;DYN_ARGS=true&amp;DOC_NAME=FAT:RGA_ENTRPR_VAL_EV_SOURCE_WINDOW.FAT&amp;VAR:ID1=DEC-FR&amp;VAR:SDATE=20070806&amp;VAR:FDATE=20061229&amp;VAR:FREQ=DAILY&amp;VAR:RELITEM=RF&amp;VAR:CURRENCY=&amp;VAR:DB_TYPE=&amp;VAR:UNITS=M&amp;window=pop","up&amp;width=535&amp;height=425&amp;START_MAXIMIZED=FALSE&amp;Y=120"}</definedName>
    <definedName name="_3304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05__FDSAUDITLINK__" hidden="1">{"fdsup://directions/FAT Viewer?action=UPDATE&amp;creator=factSet&amp;DYN_ARGS=true&amp;DOC_NAME=FAT:RGA_ENTRPR_VAL_EV_SOURCE_WINDOW.FAT&amp;VAR:ID1=CBS&amp;VAR:SDATE=20070806&amp;VAR:FDATE=20061229&amp;VAR:FREQ=DAILY&amp;VAR:RELITEM=RF&amp;VAR:CURRENCY=&amp;VAR:DB_TYPE=&amp;VAR:UNITS=M&amp;window=popup&amp;","width=535&amp;height=425&amp;START_MAXIMIZED=FALSE&amp;Y=120"}</definedName>
    <definedName name="_3306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307__FDSAUDITLINK__" hidden="1">{"fdsup://directions/FAT Viewer?action=UPDATE&amp;creator=factSet&amp;DYN_ARGS=true&amp;DOC_NAME=FAT:RGA_ENTRPR_VAL_EV_SOURCE_WINDOW.FAT&amp;VAR:ID1=LAMR&amp;VAR:SDATE=20070806&amp;VAR:FDATE=20061229&amp;VAR:FREQ=DAILY&amp;VAR:RELITEM=RF&amp;VAR:CURRENCY=&amp;VAR:DB_TYPE=&amp;VAR:UNITS=M&amp;window=popup","&amp;width=535&amp;height=425&amp;START_MAXIMIZED=FALSE&amp;Y=120"}</definedName>
    <definedName name="_3308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09__FDSAUDITLINK__" hidden="1">{"fdsup://directions/FAT Viewer?action=UPDATE&amp;creator=factSet&amp;DYN_ARGS=true&amp;DOC_NAME=FAT:RGA_ENTRPR_VAL_EV_SOURCE_WINDOW.FAT&amp;VAR:ID1=CCO&amp;VAR:SDATE=20070803&amp;VAR:FDATE=20061229&amp;VAR:FREQ=DAILY&amp;VAR:RELITEM=RF&amp;VAR:CURRENCY=&amp;VAR:DB_TYPE=&amp;VAR:UNITS=M&amp;window=popup&amp;","width=535&amp;height=425&amp;START_MAXIMIZED=FALSE&amp;Y=120"}</definedName>
    <definedName name="_331__FDSAUDITLINK__" hidden="1">{"fdsup://directions/FAT Viewer?action=UPDATE&amp;creator=factset&amp;DYN_ARGS=TRUE&amp;DOC_NAME=FAT:FQL_AUDITING_CLIENT_TEMPLATE.FAT&amp;display_string=Audit&amp;VAR:KEY=KFYJGLYXGJ&amp;VAR:QUERY=UkdGX0VOVFJQUl9WQUxfREFJTFkoMzkyNjAp&amp;WINDOW=FIRST_POPUP&amp;HEIGHT=450&amp;WIDTH=450&amp;START_MA","XIMIZED=FALSE&amp;VAR:CALENDAR=US&amp;VAR:SYMBOL=B29LCJ&amp;VAR:INDEX=0"}</definedName>
    <definedName name="_331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311__FDSAUDITLINK__" hidden="1">{"fdsup://directions/FAT Viewer?action=UPDATE&amp;creator=factSet&amp;DYN_ARGS=true&amp;DOC_NAME=FAT:RGA_ENTRPR_VAL_EV_SOURCE_WINDOW.FAT&amp;VAR:ID1=DEC-FR&amp;VAR:SDATE=20070803&amp;VAR:FDATE=20061229&amp;VAR:FREQ=DAILY&amp;VAR:RELITEM=RF&amp;VAR:CURRENCY=&amp;VAR:DB_TYPE=&amp;VAR:UNITS=M&amp;window=pop","up&amp;width=535&amp;height=425&amp;START_MAXIMIZED=FALSE&amp;Y=120"}</definedName>
    <definedName name="_3312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13__FDSAUDITLINK__" hidden="1">{"fdsup://directions/FAT Viewer?action=UPDATE&amp;creator=factSet&amp;DYN_ARGS=true&amp;DOC_NAME=FAT:RGA_ENTRPR_VAL_EV_SOURCE_WINDOW.FAT&amp;VAR:ID1=CBS&amp;VAR:SDATE=20070803&amp;VAR:FDATE=20061229&amp;VAR:FREQ=DAILY&amp;VAR:RELITEM=RF&amp;VAR:CURRENCY=&amp;VAR:DB_TYPE=&amp;VAR:UNITS=M&amp;window=popup&amp;","width=535&amp;height=425&amp;START_MAXIMIZED=FALSE&amp;Y=120"}</definedName>
    <definedName name="_3314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315__FDSAUDITLINK__" hidden="1">{"fdsup://directions/FAT Viewer?action=UPDATE&amp;creator=factSet&amp;DYN_ARGS=true&amp;DOC_NAME=FAT:RGA_ENTRPR_VAL_EV_SOURCE_WINDOW.FAT&amp;VAR:ID1=LAMR&amp;VAR:SDATE=20070803&amp;VAR:FDATE=20061229&amp;VAR:FREQ=DAILY&amp;VAR:RELITEM=RF&amp;VAR:CURRENCY=&amp;VAR:DB_TYPE=&amp;VAR:UNITS=M&amp;window=popup","&amp;width=535&amp;height=425&amp;START_MAXIMIZED=FALSE&amp;Y=120"}</definedName>
    <definedName name="_3316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17__FDSAUDITLINK__" hidden="1">{"fdsup://directions/FAT Viewer?action=UPDATE&amp;creator=factSet&amp;DYN_ARGS=true&amp;DOC_NAME=FAT:RGA_ENTRPR_VAL_EV_SOURCE_WINDOW.FAT&amp;VAR:ID1=CCO&amp;VAR:SDATE=20070802&amp;VAR:FDATE=20061229&amp;VAR:FREQ=DAILY&amp;VAR:RELITEM=RF&amp;VAR:CURRENCY=&amp;VAR:DB_TYPE=&amp;VAR:UNITS=M&amp;window=popup&amp;","width=535&amp;height=425&amp;START_MAXIMIZED=FALSE&amp;Y=120"}</definedName>
    <definedName name="_331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319__FDSAUDITLINK__" hidden="1">{"fdsup://directions/FAT Viewer?action=UPDATE&amp;creator=factSet&amp;DYN_ARGS=true&amp;DOC_NAME=FAT:RGA_ENTRPR_VAL_EV_SOURCE_WINDOW.FAT&amp;VAR:ID1=DEC-FR&amp;VAR:SDATE=20070802&amp;VAR:FDATE=20061229&amp;VAR:FREQ=DAILY&amp;VAR:RELITEM=RF&amp;VAR:CURRENCY=&amp;VAR:DB_TYPE=&amp;VAR:UNITS=M&amp;window=pop","up&amp;width=535&amp;height=425&amp;START_MAXIMIZED=FALSE&amp;Y=120"}</definedName>
    <definedName name="_332__FDSAUDITLINK__" hidden="1">{"fdsup://directions/FAT Viewer?action=UPDATE&amp;creator=factset&amp;DYN_ARGS=TRUE&amp;DOC_NAME=FAT:FQL_AUDITING_CLIENT_TEMPLATE.FAT&amp;display_string=Audit&amp;VAR:KEY=MJIRSNCZGV&amp;VAR:QUERY=UkdGX0VOVFJQUl9WQUxfREFJTFkoMzkyNjUp&amp;WINDOW=FIRST_POPUP&amp;HEIGHT=450&amp;WIDTH=450&amp;START_MA","XIMIZED=FALSE&amp;VAR:CALENDAR=US&amp;VAR:SYMBOL=B29LCJ&amp;VAR:INDEX=0"}</definedName>
    <definedName name="_3320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21__FDSAUDITLINK__" hidden="1">{"fdsup://directions/FAT Viewer?action=UPDATE&amp;creator=factSet&amp;DYN_ARGS=true&amp;DOC_NAME=FAT:RGA_ENTRPR_VAL_EV_SOURCE_WINDOW.FAT&amp;VAR:ID1=CBS&amp;VAR:SDATE=20070802&amp;VAR:FDATE=20061229&amp;VAR:FREQ=DAILY&amp;VAR:RELITEM=RF&amp;VAR:CURRENCY=&amp;VAR:DB_TYPE=&amp;VAR:UNITS=M&amp;window=popup&amp;","width=535&amp;height=425&amp;START_MAXIMIZED=FALSE&amp;Y=120"}</definedName>
    <definedName name="_3322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323__FDSAUDITLINK__" hidden="1">{"fdsup://directions/FAT Viewer?action=UPDATE&amp;creator=factSet&amp;DYN_ARGS=true&amp;DOC_NAME=FAT:RGA_ENTRPR_VAL_EV_SOURCE_WINDOW.FAT&amp;VAR:ID1=LAMR&amp;VAR:SDATE=20070802&amp;VAR:FDATE=20061229&amp;VAR:FREQ=DAILY&amp;VAR:RELITEM=RF&amp;VAR:CURRENCY=&amp;VAR:DB_TYPE=&amp;VAR:UNITS=M&amp;window=popup","&amp;width=535&amp;height=425&amp;START_MAXIMIZED=FALSE&amp;Y=120"}</definedName>
    <definedName name="_3324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25__FDSAUDITLINK__" hidden="1">{"fdsup://directions/FAT Viewer?action=UPDATE&amp;creator=factSet&amp;DYN_ARGS=true&amp;DOC_NAME=FAT:RGA_ENTRPR_VAL_EV_SOURCE_WINDOW.FAT&amp;VAR:ID1=CCO&amp;VAR:SDATE=20070801&amp;VAR:FDATE=20061229&amp;VAR:FREQ=DAILY&amp;VAR:RELITEM=RF&amp;VAR:CURRENCY=&amp;VAR:DB_TYPE=&amp;VAR:UNITS=M&amp;window=popup&amp;","width=535&amp;height=425&amp;START_MAXIMIZED=FALSE&amp;Y=120"}</definedName>
    <definedName name="_332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327__FDSAUDITLINK__" hidden="1">{"fdsup://directions/FAT Viewer?action=UPDATE&amp;creator=factSet&amp;DYN_ARGS=true&amp;DOC_NAME=FAT:RGA_ENTRPR_VAL_EV_SOURCE_WINDOW.FAT&amp;VAR:ID1=DEC-FR&amp;VAR:SDATE=20070801&amp;VAR:FDATE=20061229&amp;VAR:FREQ=DAILY&amp;VAR:RELITEM=RF&amp;VAR:CURRENCY=&amp;VAR:DB_TYPE=&amp;VAR:UNITS=M&amp;window=pop","up&amp;width=535&amp;height=425&amp;START_MAXIMIZED=FALSE&amp;Y=120"}</definedName>
    <definedName name="_3328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29__FDSAUDITLINK__" hidden="1">{"fdsup://directions/FAT Viewer?action=UPDATE&amp;creator=factSet&amp;DYN_ARGS=true&amp;DOC_NAME=FAT:RGA_ENTRPR_VAL_EV_SOURCE_WINDOW.FAT&amp;VAR:ID1=CBS&amp;VAR:SDATE=20070801&amp;VAR:FDATE=20061229&amp;VAR:FREQ=DAILY&amp;VAR:RELITEM=RF&amp;VAR:CURRENCY=&amp;VAR:DB_TYPE=&amp;VAR:UNITS=M&amp;window=popup&amp;","width=535&amp;height=425&amp;START_MAXIMIZED=FALSE&amp;Y=120"}</definedName>
    <definedName name="_333__FDSAUDITLINK__" hidden="1">{"fdsup://directions/FAT Viewer?action=UPDATE&amp;creator=factset&amp;DYN_ARGS=TRUE&amp;DOC_NAME=FAT:FQL_AUDITING_CLIENT_TEMPLATE.FAT&amp;display_string=Audit&amp;VAR:KEY=UXUZKFGPON&amp;VAR:QUERY=UkdGX0VOVFJQUl9WQUxfREFJTFkoMzkyNjgp&amp;WINDOW=FIRST_POPUP&amp;HEIGHT=450&amp;WIDTH=450&amp;START_MA","XIMIZED=FALSE&amp;VAR:CALENDAR=US&amp;VAR:SYMBOL=B29LCJ&amp;VAR:INDEX=0"}</definedName>
    <definedName name="_3330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331__FDSAUDITLINK__" hidden="1">{"fdsup://directions/FAT Viewer?action=UPDATE&amp;creator=factSet&amp;DYN_ARGS=true&amp;DOC_NAME=FAT:RGA_ENTRPR_VAL_EV_SOURCE_WINDOW.FAT&amp;VAR:ID1=LAMR&amp;VAR:SDATE=20070801&amp;VAR:FDATE=20061229&amp;VAR:FREQ=DAILY&amp;VAR:RELITEM=RF&amp;VAR:CURRENCY=&amp;VAR:DB_TYPE=&amp;VAR:UNITS=M&amp;window=popup","&amp;width=535&amp;height=425&amp;START_MAXIMIZED=FALSE&amp;Y=120"}</definedName>
    <definedName name="_3332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33__FDSAUDITLINK__" hidden="1">{"fdsup://directions/FAT Viewer?action=UPDATE&amp;creator=factSet&amp;DYN_ARGS=true&amp;DOC_NAME=FAT:RGA_ENTRPR_VAL_EV_SOURCE_WINDOW.FAT&amp;VAR:ID1=CCO&amp;VAR:SDATE=20070731&amp;VAR:FDATE=20061229&amp;VAR:FREQ=DAILY&amp;VAR:RELITEM=RF&amp;VAR:CURRENCY=&amp;VAR:DB_TYPE=&amp;VAR:UNITS=M&amp;window=popup&amp;","width=535&amp;height=425&amp;START_MAXIMIZED=FALSE&amp;Y=120"}</definedName>
    <definedName name="_333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335__FDSAUDITLINK__" hidden="1">{"fdsup://directions/FAT Viewer?action=UPDATE&amp;creator=factSet&amp;DYN_ARGS=true&amp;DOC_NAME=FAT:RGA_ENTRPR_VAL_EV_SOURCE_WINDOW.FAT&amp;VAR:ID1=DEC-FR&amp;VAR:SDATE=20070731&amp;VAR:FDATE=20061229&amp;VAR:FREQ=DAILY&amp;VAR:RELITEM=RF&amp;VAR:CURRENCY=&amp;VAR:DB_TYPE=&amp;VAR:UNITS=M&amp;window=pop","up&amp;width=535&amp;height=425&amp;START_MAXIMIZED=FALSE&amp;Y=120"}</definedName>
    <definedName name="_3336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37__FDSAUDITLINK__" hidden="1">{"fdsup://directions/FAT Viewer?action=UPDATE&amp;creator=factSet&amp;DYN_ARGS=true&amp;DOC_NAME=FAT:RGA_ENTRPR_VAL_EV_SOURCE_WINDOW.FAT&amp;VAR:ID1=CBS&amp;VAR:SDATE=20070731&amp;VAR:FDATE=20061229&amp;VAR:FREQ=DAILY&amp;VAR:RELITEM=RF&amp;VAR:CURRENCY=&amp;VAR:DB_TYPE=&amp;VAR:UNITS=M&amp;window=popup&amp;","width=535&amp;height=425&amp;START_MAXIMIZED=FALSE&amp;Y=120"}</definedName>
    <definedName name="_3338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339__FDSAUDITLINK__" hidden="1">{"fdsup://directions/FAT Viewer?action=UPDATE&amp;creator=factSet&amp;DYN_ARGS=true&amp;DOC_NAME=FAT:RGA_ENTRPR_VAL_EV_SOURCE_WINDOW.FAT&amp;VAR:ID1=LAMR&amp;VAR:SDATE=20070731&amp;VAR:FDATE=20061229&amp;VAR:FREQ=DAILY&amp;VAR:RELITEM=RF&amp;VAR:CURRENCY=&amp;VAR:DB_TYPE=&amp;VAR:UNITS=M&amp;window=popup","&amp;width=535&amp;height=425&amp;START_MAXIMIZED=FALSE&amp;Y=120"}</definedName>
    <definedName name="_334__FDSAUDITLINK__" hidden="1">{"fdsup://directions/FAT Viewer?action=UPDATE&amp;creator=factset&amp;DYN_ARGS=TRUE&amp;DOC_NAME=FAT:FQL_AUDITING_CLIENT_TEMPLATE.FAT&amp;display_string=Audit&amp;VAR:KEY=YBSLADMDOH&amp;VAR:QUERY=UkdGX0VOVFJQUl9WQUxfREFJTFkoMzkyNzMp&amp;WINDOW=FIRST_POPUP&amp;HEIGHT=450&amp;WIDTH=450&amp;START_MA","XIMIZED=FALSE&amp;VAR:CALENDAR=US&amp;VAR:SYMBOL=B29LCJ&amp;VAR:INDEX=0"}</definedName>
    <definedName name="_3340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41__FDSAUDITLINK__" hidden="1">{"fdsup://directions/FAT Viewer?action=UPDATE&amp;creator=factSet&amp;DYN_ARGS=true&amp;DOC_NAME=FAT:RGA_ENTRPR_VAL_EV_SOURCE_WINDOW.FAT&amp;VAR:ID1=CCO&amp;VAR:SDATE=20070730&amp;VAR:FDATE=20061229&amp;VAR:FREQ=DAILY&amp;VAR:RELITEM=RF&amp;VAR:CURRENCY=&amp;VAR:DB_TYPE=&amp;VAR:UNITS=M&amp;window=popup&amp;","width=535&amp;height=425&amp;START_MAXIMIZED=FALSE&amp;Y=120"}</definedName>
    <definedName name="_334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343__FDSAUDITLINK__" hidden="1">{"fdsup://directions/FAT Viewer?action=UPDATE&amp;creator=factSet&amp;DYN_ARGS=true&amp;DOC_NAME=FAT:RGA_ENTRPR_VAL_EV_SOURCE_WINDOW.FAT&amp;VAR:ID1=DEC-FR&amp;VAR:SDATE=20070730&amp;VAR:FDATE=20061229&amp;VAR:FREQ=DAILY&amp;VAR:RELITEM=RF&amp;VAR:CURRENCY=&amp;VAR:DB_TYPE=&amp;VAR:UNITS=M&amp;window=pop","up&amp;width=535&amp;height=425&amp;START_MAXIMIZED=FALSE&amp;Y=120"}</definedName>
    <definedName name="_3344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45__FDSAUDITLINK__" hidden="1">{"fdsup://directions/FAT Viewer?action=UPDATE&amp;creator=factSet&amp;DYN_ARGS=true&amp;DOC_NAME=FAT:RGA_ENTRPR_VAL_EV_SOURCE_WINDOW.FAT&amp;VAR:ID1=CBS&amp;VAR:SDATE=20070730&amp;VAR:FDATE=20061229&amp;VAR:FREQ=DAILY&amp;VAR:RELITEM=RF&amp;VAR:CURRENCY=&amp;VAR:DB_TYPE=&amp;VAR:UNITS=M&amp;window=popup&amp;","width=535&amp;height=425&amp;START_MAXIMIZED=FALSE&amp;Y=120"}</definedName>
    <definedName name="_3346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347__FDSAUDITLINK__" hidden="1">{"fdsup://directions/FAT Viewer?action=UPDATE&amp;creator=factSet&amp;DYN_ARGS=true&amp;DOC_NAME=FAT:RGA_ENTRPR_VAL_EV_SOURCE_WINDOW.FAT&amp;VAR:ID1=LAMR&amp;VAR:SDATE=20070730&amp;VAR:FDATE=20061229&amp;VAR:FREQ=DAILY&amp;VAR:RELITEM=RF&amp;VAR:CURRENCY=&amp;VAR:DB_TYPE=&amp;VAR:UNITS=M&amp;window=popup","&amp;width=535&amp;height=425&amp;START_MAXIMIZED=FALSE&amp;Y=120"}</definedName>
    <definedName name="_3348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49__FDSAUDITLINK__" hidden="1">{"fdsup://directions/FAT Viewer?action=UPDATE&amp;creator=factSet&amp;DYN_ARGS=true&amp;DOC_NAME=FAT:RGA_ENTRPR_VAL_EV_SOURCE_WINDOW.FAT&amp;VAR:ID1=CCO&amp;VAR:SDATE=20070727&amp;VAR:FDATE=20061229&amp;VAR:FREQ=DAILY&amp;VAR:RELITEM=RF&amp;VAR:CURRENCY=&amp;VAR:DB_TYPE=&amp;VAR:UNITS=M&amp;window=popup&amp;","width=535&amp;height=425&amp;START_MAXIMIZED=FALSE&amp;Y=120"}</definedName>
    <definedName name="_335__FDSAUDITLINK__" hidden="1">{"fdsup://directions/FAT Viewer?action=UPDATE&amp;creator=factset&amp;DYN_ARGS=TRUE&amp;DOC_NAME=FAT:FQL_AUDITING_CLIENT_TEMPLATE.FAT&amp;display_string=Audit&amp;VAR:KEY=ORUXMDUJUB&amp;VAR:QUERY=UkdGX0VOVFJQUl9WQUxfREFJTFkoMzkyNzYp&amp;WINDOW=FIRST_POPUP&amp;HEIGHT=450&amp;WIDTH=450&amp;START_MA","XIMIZED=FALSE&amp;VAR:CALENDAR=US&amp;VAR:SYMBOL=B29LCJ&amp;VAR:INDEX=0"}</definedName>
    <definedName name="_335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351__FDSAUDITLINK__" hidden="1">{"fdsup://directions/FAT Viewer?action=UPDATE&amp;creator=factSet&amp;DYN_ARGS=true&amp;DOC_NAME=FAT:RGA_ENTRPR_VAL_EV_SOURCE_WINDOW.FAT&amp;VAR:ID1=DEC-FR&amp;VAR:SDATE=20070727&amp;VAR:FDATE=20061229&amp;VAR:FREQ=DAILY&amp;VAR:RELITEM=RF&amp;VAR:CURRENCY=&amp;VAR:DB_TYPE=&amp;VAR:UNITS=M&amp;window=pop","up&amp;width=535&amp;height=425&amp;START_MAXIMIZED=FALSE&amp;Y=120"}</definedName>
    <definedName name="_3352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53__FDSAUDITLINK__" hidden="1">{"fdsup://directions/FAT Viewer?action=UPDATE&amp;creator=factSet&amp;DYN_ARGS=true&amp;DOC_NAME=FAT:RGA_ENTRPR_VAL_EV_SOURCE_WINDOW.FAT&amp;VAR:ID1=CBS&amp;VAR:SDATE=20070727&amp;VAR:FDATE=20061229&amp;VAR:FREQ=DAILY&amp;VAR:RELITEM=RF&amp;VAR:CURRENCY=&amp;VAR:DB_TYPE=&amp;VAR:UNITS=M&amp;window=popup&amp;","width=535&amp;height=425&amp;START_MAXIMIZED=FALSE&amp;Y=120"}</definedName>
    <definedName name="_3354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355__FDSAUDITLINK__" hidden="1">{"fdsup://directions/FAT Viewer?action=UPDATE&amp;creator=factSet&amp;DYN_ARGS=true&amp;DOC_NAME=FAT:RGA_ENTRPR_VAL_EV_SOURCE_WINDOW.FAT&amp;VAR:ID1=LAMR&amp;VAR:SDATE=20070727&amp;VAR:FDATE=20061229&amp;VAR:FREQ=DAILY&amp;VAR:RELITEM=RF&amp;VAR:CURRENCY=&amp;VAR:DB_TYPE=&amp;VAR:UNITS=M&amp;window=popup","&amp;width=535&amp;height=425&amp;START_MAXIMIZED=FALSE&amp;Y=120"}</definedName>
    <definedName name="_3356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57__FDSAUDITLINK__" hidden="1">{"fdsup://directions/FAT Viewer?action=UPDATE&amp;creator=factSet&amp;DYN_ARGS=true&amp;DOC_NAME=FAT:RGA_ENTRPR_VAL_EV_SOURCE_WINDOW.FAT&amp;VAR:ID1=CCO&amp;VAR:SDATE=20070726&amp;VAR:FDATE=20061229&amp;VAR:FREQ=DAILY&amp;VAR:RELITEM=RF&amp;VAR:CURRENCY=&amp;VAR:DB_TYPE=&amp;VAR:UNITS=M&amp;window=popup&amp;","width=535&amp;height=425&amp;START_MAXIMIZED=FALSE&amp;Y=120"}</definedName>
    <definedName name="_335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359__FDSAUDITLINK__" hidden="1">{"fdsup://directions/FAT Viewer?action=UPDATE&amp;creator=factSet&amp;DYN_ARGS=true&amp;DOC_NAME=FAT:RGA_ENTRPR_VAL_EV_SOURCE_WINDOW.FAT&amp;VAR:ID1=DEC-FR&amp;VAR:SDATE=20070726&amp;VAR:FDATE=20061229&amp;VAR:FREQ=DAILY&amp;VAR:RELITEM=RF&amp;VAR:CURRENCY=&amp;VAR:DB_TYPE=&amp;VAR:UNITS=M&amp;window=pop","up&amp;width=535&amp;height=425&amp;START_MAXIMIZED=FALSE&amp;Y=120"}</definedName>
    <definedName name="_336__FDSAUDITLINK__" hidden="1">{"fdsup://directions/FAT Viewer?action=UPDATE&amp;creator=factset&amp;DYN_ARGS=TRUE&amp;DOC_NAME=FAT:FQL_AUDITING_CLIENT_TEMPLATE.FAT&amp;display_string=Audit&amp;VAR:KEY=YXGPSNMLAB&amp;VAR:QUERY=UkdGX0VOVFJQUl9WQUxfREFJTFkoMzkyODEp&amp;WINDOW=FIRST_POPUP&amp;HEIGHT=450&amp;WIDTH=450&amp;START_MA","XIMIZED=FALSE&amp;VAR:CALENDAR=US&amp;VAR:SYMBOL=B29LCJ&amp;VAR:INDEX=0"}</definedName>
    <definedName name="_3360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61__FDSAUDITLINK__" hidden="1">{"fdsup://directions/FAT Viewer?action=UPDATE&amp;creator=factSet&amp;DYN_ARGS=true&amp;DOC_NAME=FAT:RGA_ENTRPR_VAL_EV_SOURCE_WINDOW.FAT&amp;VAR:ID1=CBS&amp;VAR:SDATE=20070726&amp;VAR:FDATE=20061229&amp;VAR:FREQ=DAILY&amp;VAR:RELITEM=RF&amp;VAR:CURRENCY=&amp;VAR:DB_TYPE=&amp;VAR:UNITS=M&amp;window=popup&amp;","width=535&amp;height=425&amp;START_MAXIMIZED=FALSE&amp;Y=120"}</definedName>
    <definedName name="_3362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363__FDSAUDITLINK__" hidden="1">{"fdsup://directions/FAT Viewer?action=UPDATE&amp;creator=factSet&amp;DYN_ARGS=true&amp;DOC_NAME=FAT:RGA_ENTRPR_VAL_EV_SOURCE_WINDOW.FAT&amp;VAR:ID1=LAMR&amp;VAR:SDATE=20070726&amp;VAR:FDATE=20061229&amp;VAR:FREQ=DAILY&amp;VAR:RELITEM=RF&amp;VAR:CURRENCY=&amp;VAR:DB_TYPE=&amp;VAR:UNITS=M&amp;window=popup","&amp;width=535&amp;height=425&amp;START_MAXIMIZED=FALSE&amp;Y=120"}</definedName>
    <definedName name="_3364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65__FDSAUDITLINK__" hidden="1">{"fdsup://directions/FAT Viewer?action=UPDATE&amp;creator=factSet&amp;DYN_ARGS=true&amp;DOC_NAME=FAT:RGA_ENTRPR_VAL_EV_SOURCE_WINDOW.FAT&amp;VAR:ID1=CCO&amp;VAR:SDATE=20070725&amp;VAR:FDATE=20061229&amp;VAR:FREQ=DAILY&amp;VAR:RELITEM=RF&amp;VAR:CURRENCY=&amp;VAR:DB_TYPE=&amp;VAR:UNITS=M&amp;window=popup&amp;","width=535&amp;height=425&amp;START_MAXIMIZED=FALSE&amp;Y=120"}</definedName>
    <definedName name="_336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367__FDSAUDITLINK__" hidden="1">{"fdsup://directions/FAT Viewer?action=UPDATE&amp;creator=factSet&amp;DYN_ARGS=true&amp;DOC_NAME=FAT:RGA_ENTRPR_VAL_EV_SOURCE_WINDOW.FAT&amp;VAR:ID1=DEC-FR&amp;VAR:SDATE=20070725&amp;VAR:FDATE=20061229&amp;VAR:FREQ=DAILY&amp;VAR:RELITEM=RF&amp;VAR:CURRENCY=&amp;VAR:DB_TYPE=&amp;VAR:UNITS=M&amp;window=pop","up&amp;width=535&amp;height=425&amp;START_MAXIMIZED=FALSE&amp;Y=120"}</definedName>
    <definedName name="_3368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69__FDSAUDITLINK__" hidden="1">{"fdsup://directions/FAT Viewer?action=UPDATE&amp;creator=factSet&amp;DYN_ARGS=true&amp;DOC_NAME=FAT:RGA_ENTRPR_VAL_EV_SOURCE_WINDOW.FAT&amp;VAR:ID1=CBS&amp;VAR:SDATE=20070725&amp;VAR:FDATE=20061229&amp;VAR:FREQ=DAILY&amp;VAR:RELITEM=RF&amp;VAR:CURRENCY=&amp;VAR:DB_TYPE=&amp;VAR:UNITS=M&amp;window=popup&amp;","width=535&amp;height=425&amp;START_MAXIMIZED=FALSE&amp;Y=120"}</definedName>
    <definedName name="_337__FDSAUDITLINK__" hidden="1">{"fdsup://directions/FAT Viewer?action=UPDATE&amp;creator=factset&amp;DYN_ARGS=TRUE&amp;DOC_NAME=FAT:FQL_AUDITING_CLIENT_TEMPLATE.FAT&amp;display_string=Audit&amp;VAR:KEY=EBIJEZWBGX&amp;VAR:QUERY=UkdGX0VOVFJQUl9WQUxfREFJTFkoMzkyODYp&amp;WINDOW=FIRST_POPUP&amp;HEIGHT=450&amp;WIDTH=450&amp;START_MA","XIMIZED=FALSE&amp;VAR:CALENDAR=US&amp;VAR:SYMBOL=B29LCJ&amp;VAR:INDEX=0"}</definedName>
    <definedName name="_3370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371__FDSAUDITLINK__" hidden="1">{"fdsup://directions/FAT Viewer?action=UPDATE&amp;creator=factSet&amp;DYN_ARGS=true&amp;DOC_NAME=FAT:RGA_ENTRPR_VAL_EV_SOURCE_WINDOW.FAT&amp;VAR:ID1=LAMR&amp;VAR:SDATE=20070725&amp;VAR:FDATE=20061229&amp;VAR:FREQ=DAILY&amp;VAR:RELITEM=RF&amp;VAR:CURRENCY=&amp;VAR:DB_TYPE=&amp;VAR:UNITS=M&amp;window=popup","&amp;width=535&amp;height=425&amp;START_MAXIMIZED=FALSE&amp;Y=120"}</definedName>
    <definedName name="_3372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73__FDSAUDITLINK__" hidden="1">{"fdsup://directions/FAT Viewer?action=UPDATE&amp;creator=factSet&amp;DYN_ARGS=true&amp;DOC_NAME=FAT:RGA_ENTRPR_VAL_EV_SOURCE_WINDOW.FAT&amp;VAR:ID1=CCO&amp;VAR:SDATE=20070724&amp;VAR:FDATE=20061229&amp;VAR:FREQ=DAILY&amp;VAR:RELITEM=RF&amp;VAR:CURRENCY=&amp;VAR:DB_TYPE=&amp;VAR:UNITS=M&amp;window=popup&amp;","width=535&amp;height=425&amp;START_MAXIMIZED=FALSE&amp;Y=120"}</definedName>
    <definedName name="_337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375__FDSAUDITLINK__" hidden="1">{"fdsup://directions/FAT Viewer?action=UPDATE&amp;creator=factSet&amp;DYN_ARGS=true&amp;DOC_NAME=FAT:RGA_ENTRPR_VAL_EV_SOURCE_WINDOW.FAT&amp;VAR:ID1=DEC-FR&amp;VAR:SDATE=20070724&amp;VAR:FDATE=20061229&amp;VAR:FREQ=DAILY&amp;VAR:RELITEM=RF&amp;VAR:CURRENCY=&amp;VAR:DB_TYPE=&amp;VAR:UNITS=M&amp;window=pop","up&amp;width=535&amp;height=425&amp;START_MAXIMIZED=FALSE&amp;Y=120"}</definedName>
    <definedName name="_3376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77__FDSAUDITLINK__" hidden="1">{"fdsup://directions/FAT Viewer?action=UPDATE&amp;creator=factSet&amp;DYN_ARGS=true&amp;DOC_NAME=FAT:RGA_ENTRPR_VAL_EV_SOURCE_WINDOW.FAT&amp;VAR:ID1=CBS&amp;VAR:SDATE=20070724&amp;VAR:FDATE=20061229&amp;VAR:FREQ=DAILY&amp;VAR:RELITEM=RF&amp;VAR:CURRENCY=&amp;VAR:DB_TYPE=&amp;VAR:UNITS=M&amp;window=popup&amp;","width=535&amp;height=425&amp;START_MAXIMIZED=FALSE&amp;Y=120"}</definedName>
    <definedName name="_3378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379__FDSAUDITLINK__" hidden="1">{"fdsup://directions/FAT Viewer?action=UPDATE&amp;creator=factSet&amp;DYN_ARGS=true&amp;DOC_NAME=FAT:RGA_ENTRPR_VAL_EV_SOURCE_WINDOW.FAT&amp;VAR:ID1=LAMR&amp;VAR:SDATE=20070724&amp;VAR:FDATE=20061229&amp;VAR:FREQ=DAILY&amp;VAR:RELITEM=RF&amp;VAR:CURRENCY=&amp;VAR:DB_TYPE=&amp;VAR:UNITS=M&amp;window=popup","&amp;width=535&amp;height=425&amp;START_MAXIMIZED=FALSE&amp;Y=120"}</definedName>
    <definedName name="_338__FDSAUDITLINK__" hidden="1">{"fdsup://directions/FAT Viewer?action=UPDATE&amp;creator=factset&amp;DYN_ARGS=TRUE&amp;DOC_NAME=FAT:FQL_AUDITING_CLIENT_TEMPLATE.FAT&amp;display_string=Audit&amp;VAR:KEY=ANUNOFUXGZ&amp;VAR:QUERY=UkdGX0VOVFJQUl9WQUxfREFJTFkoMzkyODkp&amp;WINDOW=FIRST_POPUP&amp;HEIGHT=450&amp;WIDTH=450&amp;START_MA","XIMIZED=FALSE&amp;VAR:CALENDAR=US&amp;VAR:SYMBOL=B29LCJ&amp;VAR:INDEX=0"}</definedName>
    <definedName name="_3380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81__FDSAUDITLINK__" hidden="1">{"fdsup://directions/FAT Viewer?action=UPDATE&amp;creator=factSet&amp;DYN_ARGS=true&amp;DOC_NAME=FAT:RGA_ENTRPR_VAL_EV_SOURCE_WINDOW.FAT&amp;VAR:ID1=CCO&amp;VAR:SDATE=20070723&amp;VAR:FDATE=20061229&amp;VAR:FREQ=DAILY&amp;VAR:RELITEM=RF&amp;VAR:CURRENCY=&amp;VAR:DB_TYPE=&amp;VAR:UNITS=M&amp;window=popup&amp;","width=535&amp;height=425&amp;START_MAXIMIZED=FALSE&amp;Y=120"}</definedName>
    <definedName name="_338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383__FDSAUDITLINK__" hidden="1">{"fdsup://directions/FAT Viewer?action=UPDATE&amp;creator=factSet&amp;DYN_ARGS=true&amp;DOC_NAME=FAT:RGA_ENTRPR_VAL_EV_SOURCE_WINDOW.FAT&amp;VAR:ID1=DEC-FR&amp;VAR:SDATE=20070723&amp;VAR:FDATE=20061229&amp;VAR:FREQ=DAILY&amp;VAR:RELITEM=RF&amp;VAR:CURRENCY=&amp;VAR:DB_TYPE=&amp;VAR:UNITS=M&amp;window=pop","up&amp;width=535&amp;height=425&amp;START_MAXIMIZED=FALSE&amp;Y=120"}</definedName>
    <definedName name="_3384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85__FDSAUDITLINK__" hidden="1">{"fdsup://directions/FAT Viewer?action=UPDATE&amp;creator=factSet&amp;DYN_ARGS=true&amp;DOC_NAME=FAT:RGA_ENTRPR_VAL_EV_SOURCE_WINDOW.FAT&amp;VAR:ID1=CBS&amp;VAR:SDATE=20070723&amp;VAR:FDATE=20061229&amp;VAR:FREQ=DAILY&amp;VAR:RELITEM=RF&amp;VAR:CURRENCY=&amp;VAR:DB_TYPE=&amp;VAR:UNITS=M&amp;window=popup&amp;","width=535&amp;height=425&amp;START_MAXIMIZED=FALSE&amp;Y=120"}</definedName>
    <definedName name="_3386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387__FDSAUDITLINK__" hidden="1">{"fdsup://directions/FAT Viewer?action=UPDATE&amp;creator=factSet&amp;DYN_ARGS=true&amp;DOC_NAME=FAT:RGA_ENTRPR_VAL_EV_SOURCE_WINDOW.FAT&amp;VAR:ID1=LAMR&amp;VAR:SDATE=20070723&amp;VAR:FDATE=20061229&amp;VAR:FREQ=DAILY&amp;VAR:RELITEM=RF&amp;VAR:CURRENCY=&amp;VAR:DB_TYPE=&amp;VAR:UNITS=M&amp;window=popup","&amp;width=535&amp;height=425&amp;START_MAXIMIZED=FALSE&amp;Y=120"}</definedName>
    <definedName name="_3388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89__FDSAUDITLINK__" hidden="1">{"fdsup://directions/FAT Viewer?action=UPDATE&amp;creator=factSet&amp;DYN_ARGS=true&amp;DOC_NAME=FAT:RGA_ENTRPR_VAL_EV_SOURCE_WINDOW.FAT&amp;VAR:ID1=CCO&amp;VAR:SDATE=20070720&amp;VAR:FDATE=20061229&amp;VAR:FREQ=DAILY&amp;VAR:RELITEM=RF&amp;VAR:CURRENCY=&amp;VAR:DB_TYPE=&amp;VAR:UNITS=M&amp;window=popup&amp;","width=535&amp;height=425&amp;START_MAXIMIZED=FALSE&amp;Y=120"}</definedName>
    <definedName name="_339__FDSAUDITLINK__" hidden="1">{"fdsup://directions/FAT Viewer?action=UPDATE&amp;creator=factset&amp;DYN_ARGS=TRUE&amp;DOC_NAME=FAT:FQL_AUDITING_CLIENT_TEMPLATE.FAT&amp;display_string=Audit&amp;VAR:KEY=KTCPOJQLGZ&amp;VAR:QUERY=UkdGX0VOVFJQUl9WQUxfREFJTFkoMzkyOTQp&amp;WINDOW=FIRST_POPUP&amp;HEIGHT=450&amp;WIDTH=450&amp;START_MA","XIMIZED=FALSE&amp;VAR:CALENDAR=US&amp;VAR:SYMBOL=B29LCJ&amp;VAR:INDEX=0"}</definedName>
    <definedName name="_339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391__FDSAUDITLINK__" hidden="1">{"fdsup://directions/FAT Viewer?action=UPDATE&amp;creator=factSet&amp;DYN_ARGS=true&amp;DOC_NAME=FAT:RGA_ENTRPR_VAL_EV_SOURCE_WINDOW.FAT&amp;VAR:ID1=DEC-FR&amp;VAR:SDATE=20070720&amp;VAR:FDATE=20061229&amp;VAR:FREQ=DAILY&amp;VAR:RELITEM=RF&amp;VAR:CURRENCY=&amp;VAR:DB_TYPE=&amp;VAR:UNITS=M&amp;window=pop","up&amp;width=535&amp;height=425&amp;START_MAXIMIZED=FALSE&amp;Y=120"}</definedName>
    <definedName name="_3392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93__FDSAUDITLINK__" hidden="1">{"fdsup://directions/FAT Viewer?action=UPDATE&amp;creator=factSet&amp;DYN_ARGS=true&amp;DOC_NAME=FAT:RGA_ENTRPR_VAL_EV_SOURCE_WINDOW.FAT&amp;VAR:ID1=CBS&amp;VAR:SDATE=20070720&amp;VAR:FDATE=20061229&amp;VAR:FREQ=DAILY&amp;VAR:RELITEM=RF&amp;VAR:CURRENCY=&amp;VAR:DB_TYPE=&amp;VAR:UNITS=M&amp;window=popup&amp;","width=535&amp;height=425&amp;START_MAXIMIZED=FALSE&amp;Y=120"}</definedName>
    <definedName name="_3394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395__FDSAUDITLINK__" hidden="1">{"fdsup://directions/FAT Viewer?action=UPDATE&amp;creator=factSet&amp;DYN_ARGS=true&amp;DOC_NAME=FAT:RGA_ENTRPR_VAL_EV_SOURCE_WINDOW.FAT&amp;VAR:ID1=LAMR&amp;VAR:SDATE=20070720&amp;VAR:FDATE=20061229&amp;VAR:FREQ=DAILY&amp;VAR:RELITEM=RF&amp;VAR:CURRENCY=&amp;VAR:DB_TYPE=&amp;VAR:UNITS=M&amp;window=popup","&amp;width=535&amp;height=425&amp;START_MAXIMIZED=FALSE&amp;Y=120"}</definedName>
    <definedName name="_3396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397__FDSAUDITLINK__" hidden="1">{"fdsup://directions/FAT Viewer?action=UPDATE&amp;creator=factSet&amp;DYN_ARGS=true&amp;DOC_NAME=FAT:RGA_ENTRPR_VAL_EV_SOURCE_WINDOW.FAT&amp;VAR:ID1=CCO&amp;VAR:SDATE=20070719&amp;VAR:FDATE=20061229&amp;VAR:FREQ=DAILY&amp;VAR:RELITEM=RF&amp;VAR:CURRENCY=&amp;VAR:DB_TYPE=&amp;VAR:UNITS=M&amp;window=popup&amp;","width=535&amp;height=425&amp;START_MAXIMIZED=FALSE&amp;Y=120"}</definedName>
    <definedName name="_339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399__FDSAUDITLINK__" hidden="1">{"fdsup://directions/FAT Viewer?action=UPDATE&amp;creator=factSet&amp;DYN_ARGS=true&amp;DOC_NAME=FAT:RGA_ENTRPR_VAL_EV_SOURCE_WINDOW.FAT&amp;VAR:ID1=DEC-FR&amp;VAR:SDATE=20070719&amp;VAR:FDATE=20061229&amp;VAR:FREQ=DAILY&amp;VAR:RELITEM=RF&amp;VAR:CURRENCY=&amp;VAR:DB_TYPE=&amp;VAR:UNITS=M&amp;window=pop","up&amp;width=535&amp;height=425&amp;START_MAXIMIZED=FALSE&amp;Y=120"}</definedName>
    <definedName name="_34__FDSAUDITLINK__" hidden="1">{"fdsup://Directions/FactSet Auditing Viewer?action=AUDIT_VALUE&amp;DB=129&amp;ID1=12686C10&amp;VALUEID=05303&amp;SDATE=2011&amp;PERIODTYPE=ANN_STD&amp;SCFT=3&amp;window=popup_no_bar&amp;width=385&amp;height=120&amp;START_MAXIMIZED=FALSE&amp;creator=factset&amp;display_string=Audit"}</definedName>
    <definedName name="_340__FDSAUDITLINK__" hidden="1">{"fdsup://directions/FAT Viewer?action=UPDATE&amp;creator=factset&amp;DYN_ARGS=TRUE&amp;DOC_NAME=FAT:FQL_AUDITING_CLIENT_TEMPLATE.FAT&amp;display_string=Audit&amp;VAR:KEY=OTQNMDYDEV&amp;VAR:QUERY=UkdGX0VOVFJQUl9WQUxfREFJTFkoMzkyOTcp&amp;WINDOW=FIRST_POPUP&amp;HEIGHT=450&amp;WIDTH=450&amp;START_MA","XIMIZED=FALSE&amp;VAR:CALENDAR=US&amp;VAR:SYMBOL=B29LCJ&amp;VAR:INDEX=0"}</definedName>
    <definedName name="_3400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01__FDSAUDITLINK__" hidden="1">{"fdsup://directions/FAT Viewer?action=UPDATE&amp;creator=factSet&amp;DYN_ARGS=true&amp;DOC_NAME=FAT:RGA_ENTRPR_VAL_EV_SOURCE_WINDOW.FAT&amp;VAR:ID1=CBS&amp;VAR:SDATE=20070719&amp;VAR:FDATE=20061229&amp;VAR:FREQ=DAILY&amp;VAR:RELITEM=RF&amp;VAR:CURRENCY=&amp;VAR:DB_TYPE=&amp;VAR:UNITS=M&amp;window=popup&amp;","width=535&amp;height=425&amp;START_MAXIMIZED=FALSE&amp;Y=120"}</definedName>
    <definedName name="_3402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403__FDSAUDITLINK__" hidden="1">{"fdsup://directions/FAT Viewer?action=UPDATE&amp;creator=factSet&amp;DYN_ARGS=true&amp;DOC_NAME=FAT:RGA_ENTRPR_VAL_EV_SOURCE_WINDOW.FAT&amp;VAR:ID1=LAMR&amp;VAR:SDATE=20070719&amp;VAR:FDATE=20061229&amp;VAR:FREQ=DAILY&amp;VAR:RELITEM=RF&amp;VAR:CURRENCY=&amp;VAR:DB_TYPE=&amp;VAR:UNITS=M&amp;window=popup","&amp;width=535&amp;height=425&amp;START_MAXIMIZED=FALSE&amp;Y=120"}</definedName>
    <definedName name="_3404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05__FDSAUDITLINK__" hidden="1">{"fdsup://directions/FAT Viewer?action=UPDATE&amp;creator=factSet&amp;DYN_ARGS=true&amp;DOC_NAME=FAT:RGA_ENTRPR_VAL_EV_SOURCE_WINDOW.FAT&amp;VAR:ID1=CCO&amp;VAR:SDATE=20070718&amp;VAR:FDATE=20061229&amp;VAR:FREQ=DAILY&amp;VAR:RELITEM=RF&amp;VAR:CURRENCY=&amp;VAR:DB_TYPE=&amp;VAR:UNITS=M&amp;window=popup&amp;","width=535&amp;height=425&amp;START_MAXIMIZED=FALSE&amp;Y=120"}</definedName>
    <definedName name="_340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407__FDSAUDITLINK__" hidden="1">{"fdsup://directions/FAT Viewer?action=UPDATE&amp;creator=factSet&amp;DYN_ARGS=true&amp;DOC_NAME=FAT:RGA_ENTRPR_VAL_EV_SOURCE_WINDOW.FAT&amp;VAR:ID1=DEC-FR&amp;VAR:SDATE=20070718&amp;VAR:FDATE=20061229&amp;VAR:FREQ=DAILY&amp;VAR:RELITEM=RF&amp;VAR:CURRENCY=&amp;VAR:DB_TYPE=&amp;VAR:UNITS=M&amp;window=pop","up&amp;width=535&amp;height=425&amp;START_MAXIMIZED=FALSE&amp;Y=120"}</definedName>
    <definedName name="_3408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09__FDSAUDITLINK__" hidden="1">{"fdsup://directions/FAT Viewer?action=UPDATE&amp;creator=factSet&amp;DYN_ARGS=true&amp;DOC_NAME=FAT:RGA_ENTRPR_VAL_EV_SOURCE_WINDOW.FAT&amp;VAR:ID1=CBS&amp;VAR:SDATE=20070718&amp;VAR:FDATE=20061229&amp;VAR:FREQ=DAILY&amp;VAR:RELITEM=RF&amp;VAR:CURRENCY=&amp;VAR:DB_TYPE=&amp;VAR:UNITS=M&amp;window=popup&amp;","width=535&amp;height=425&amp;START_MAXIMIZED=FALSE&amp;Y=120"}</definedName>
    <definedName name="_341__FDSAUDITLINK__" hidden="1">{"fdsup://directions/FAT Viewer?action=UPDATE&amp;creator=factset&amp;DYN_ARGS=TRUE&amp;DOC_NAME=FAT:FQL_AUDITING_CLIENT_TEMPLATE.FAT&amp;display_string=Audit&amp;VAR:KEY=YFQXWFUZMN&amp;VAR:QUERY=UkdGX0VOVFJQUl9WQUxfREFJTFkoMzkzMDIp&amp;WINDOW=FIRST_POPUP&amp;HEIGHT=450&amp;WIDTH=450&amp;START_MA","XIMIZED=FALSE&amp;VAR:CALENDAR=US&amp;VAR:SYMBOL=B29LCJ&amp;VAR:INDEX=0"}</definedName>
    <definedName name="_3410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411__FDSAUDITLINK__" hidden="1">{"fdsup://directions/FAT Viewer?action=UPDATE&amp;creator=factSet&amp;DYN_ARGS=true&amp;DOC_NAME=FAT:RGA_ENTRPR_VAL_EV_SOURCE_WINDOW.FAT&amp;VAR:ID1=LAMR&amp;VAR:SDATE=20070718&amp;VAR:FDATE=20061229&amp;VAR:FREQ=DAILY&amp;VAR:RELITEM=RF&amp;VAR:CURRENCY=&amp;VAR:DB_TYPE=&amp;VAR:UNITS=M&amp;window=popup","&amp;width=535&amp;height=425&amp;START_MAXIMIZED=FALSE&amp;Y=120"}</definedName>
    <definedName name="_3412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13__FDSAUDITLINK__" hidden="1">{"fdsup://directions/FAT Viewer?action=UPDATE&amp;creator=factSet&amp;DYN_ARGS=true&amp;DOC_NAME=FAT:RGA_ENTRPR_VAL_EV_SOURCE_WINDOW.FAT&amp;VAR:ID1=CCO&amp;VAR:SDATE=20070717&amp;VAR:FDATE=20061229&amp;VAR:FREQ=DAILY&amp;VAR:RELITEM=RF&amp;VAR:CURRENCY=&amp;VAR:DB_TYPE=&amp;VAR:UNITS=M&amp;window=popup&amp;","width=535&amp;height=425&amp;START_MAXIMIZED=FALSE&amp;Y=120"}</definedName>
    <definedName name="_341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415__FDSAUDITLINK__" hidden="1">{"fdsup://directions/FAT Viewer?action=UPDATE&amp;creator=factSet&amp;DYN_ARGS=true&amp;DOC_NAME=FAT:RGA_ENTRPR_VAL_EV_SOURCE_WINDOW.FAT&amp;VAR:ID1=DEC-FR&amp;VAR:SDATE=20070717&amp;VAR:FDATE=20061229&amp;VAR:FREQ=DAILY&amp;VAR:RELITEM=RF&amp;VAR:CURRENCY=&amp;VAR:DB_TYPE=&amp;VAR:UNITS=M&amp;window=pop","up&amp;width=535&amp;height=425&amp;START_MAXIMIZED=FALSE&amp;Y=120"}</definedName>
    <definedName name="_3416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17__FDSAUDITLINK__" hidden="1">{"fdsup://directions/FAT Viewer?action=UPDATE&amp;creator=factSet&amp;DYN_ARGS=true&amp;DOC_NAME=FAT:RGA_ENTRPR_VAL_EV_SOURCE_WINDOW.FAT&amp;VAR:ID1=CBS&amp;VAR:SDATE=20070717&amp;VAR:FDATE=20061229&amp;VAR:FREQ=DAILY&amp;VAR:RELITEM=RF&amp;VAR:CURRENCY=&amp;VAR:DB_TYPE=&amp;VAR:UNITS=M&amp;window=popup&amp;","width=535&amp;height=425&amp;START_MAXIMIZED=FALSE&amp;Y=120"}</definedName>
    <definedName name="_3418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419__FDSAUDITLINK__" hidden="1">{"fdsup://directions/FAT Viewer?action=UPDATE&amp;creator=factSet&amp;DYN_ARGS=true&amp;DOC_NAME=FAT:RGA_ENTRPR_VAL_EV_SOURCE_WINDOW.FAT&amp;VAR:ID1=LAMR&amp;VAR:SDATE=20070717&amp;VAR:FDATE=20061229&amp;VAR:FREQ=DAILY&amp;VAR:RELITEM=RF&amp;VAR:CURRENCY=&amp;VAR:DB_TYPE=&amp;VAR:UNITS=M&amp;window=popup","&amp;width=535&amp;height=425&amp;START_MAXIMIZED=FALSE&amp;Y=120"}</definedName>
    <definedName name="_342__FDSAUDITLINK__" hidden="1">{"fdsup://directions/FAT Viewer?action=UPDATE&amp;creator=factset&amp;DYN_ARGS=TRUE&amp;DOC_NAME=FAT:FQL_AUDITING_CLIENT_TEMPLATE.FAT&amp;display_string=Audit&amp;VAR:KEY=GPSVSFUVOD&amp;VAR:QUERY=UkdGX0VOVFJQUl9WQUxfREFJTFkoMzkzMDcp&amp;WINDOW=FIRST_POPUP&amp;HEIGHT=450&amp;WIDTH=450&amp;START_MA","XIMIZED=FALSE&amp;VAR:CALENDAR=US&amp;VAR:SYMBOL=B29LCJ&amp;VAR:INDEX=0"}</definedName>
    <definedName name="_3420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21__FDSAUDITLINK__" hidden="1">{"fdsup://directions/FAT Viewer?action=UPDATE&amp;creator=factSet&amp;DYN_ARGS=true&amp;DOC_NAME=FAT:RGA_ENTRPR_VAL_EV_SOURCE_WINDOW.FAT&amp;VAR:ID1=CCO&amp;VAR:SDATE=20070716&amp;VAR:FDATE=20061229&amp;VAR:FREQ=DAILY&amp;VAR:RELITEM=RF&amp;VAR:CURRENCY=&amp;VAR:DB_TYPE=&amp;VAR:UNITS=M&amp;window=popup&amp;","width=535&amp;height=425&amp;START_MAXIMIZED=FALSE&amp;Y=120"}</definedName>
    <definedName name="_342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423__FDSAUDITLINK__" hidden="1">{"fdsup://directions/FAT Viewer?action=UPDATE&amp;creator=factSet&amp;DYN_ARGS=true&amp;DOC_NAME=FAT:RGA_ENTRPR_VAL_EV_SOURCE_WINDOW.FAT&amp;VAR:ID1=DEC-FR&amp;VAR:SDATE=20070716&amp;VAR:FDATE=20061229&amp;VAR:FREQ=DAILY&amp;VAR:RELITEM=RF&amp;VAR:CURRENCY=&amp;VAR:DB_TYPE=&amp;VAR:UNITS=M&amp;window=pop","up&amp;width=535&amp;height=425&amp;START_MAXIMIZED=FALSE&amp;Y=120"}</definedName>
    <definedName name="_3424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25__FDSAUDITLINK__" hidden="1">{"fdsup://directions/FAT Viewer?action=UPDATE&amp;creator=factSet&amp;DYN_ARGS=true&amp;DOC_NAME=FAT:RGA_ENTRPR_VAL_EV_SOURCE_WINDOW.FAT&amp;VAR:ID1=CBS&amp;VAR:SDATE=20070716&amp;VAR:FDATE=20061229&amp;VAR:FREQ=DAILY&amp;VAR:RELITEM=RF&amp;VAR:CURRENCY=&amp;VAR:DB_TYPE=&amp;VAR:UNITS=M&amp;window=popup&amp;","width=535&amp;height=425&amp;START_MAXIMIZED=FALSE&amp;Y=120"}</definedName>
    <definedName name="_3426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427__FDSAUDITLINK__" hidden="1">{"fdsup://directions/FAT Viewer?action=UPDATE&amp;creator=factSet&amp;DYN_ARGS=true&amp;DOC_NAME=FAT:RGA_ENTRPR_VAL_EV_SOURCE_WINDOW.FAT&amp;VAR:ID1=LAMR&amp;VAR:SDATE=20070716&amp;VAR:FDATE=20061229&amp;VAR:FREQ=DAILY&amp;VAR:RELITEM=RF&amp;VAR:CURRENCY=&amp;VAR:DB_TYPE=&amp;VAR:UNITS=M&amp;window=popup","&amp;width=535&amp;height=425&amp;START_MAXIMIZED=FALSE&amp;Y=120"}</definedName>
    <definedName name="_3428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29__FDSAUDITLINK__" hidden="1">{"fdsup://directions/FAT Viewer?action=UPDATE&amp;creator=factSet&amp;DYN_ARGS=true&amp;DOC_NAME=FAT:RGA_ENTRPR_VAL_EV_SOURCE_WINDOW.FAT&amp;VAR:ID1=CCO&amp;VAR:SDATE=20070713&amp;VAR:FDATE=20061229&amp;VAR:FREQ=DAILY&amp;VAR:RELITEM=RF&amp;VAR:CURRENCY=&amp;VAR:DB_TYPE=&amp;VAR:UNITS=M&amp;window=popup&amp;","width=535&amp;height=425&amp;START_MAXIMIZED=FALSE&amp;Y=120"}</definedName>
    <definedName name="_343__FDSAUDITLINK__" hidden="1">{"fdsup://directions/FAT Viewer?action=UPDATE&amp;creator=factset&amp;DYN_ARGS=TRUE&amp;DOC_NAME=FAT:FQL_AUDITING_CLIENT_TEMPLATE.FAT&amp;display_string=Audit&amp;VAR:KEY=GLAFEVALKD&amp;VAR:QUERY=UkdGX0VOVFJQUl9WQUxfREFJTFkoMzkzMTAp&amp;WINDOW=FIRST_POPUP&amp;HEIGHT=450&amp;WIDTH=450&amp;START_MA","XIMIZED=FALSE&amp;VAR:CALENDAR=US&amp;VAR:SYMBOL=B29LCJ&amp;VAR:INDEX=0"}</definedName>
    <definedName name="_343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431__FDSAUDITLINK__" hidden="1">{"fdsup://directions/FAT Viewer?action=UPDATE&amp;creator=factSet&amp;DYN_ARGS=true&amp;DOC_NAME=FAT:RGA_ENTRPR_VAL_EV_SOURCE_WINDOW.FAT&amp;VAR:ID1=DEC-FR&amp;VAR:SDATE=20070713&amp;VAR:FDATE=20061229&amp;VAR:FREQ=DAILY&amp;VAR:RELITEM=RF&amp;VAR:CURRENCY=&amp;VAR:DB_TYPE=&amp;VAR:UNITS=M&amp;window=pop","up&amp;width=535&amp;height=425&amp;START_MAXIMIZED=FALSE&amp;Y=120"}</definedName>
    <definedName name="_3432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33__FDSAUDITLINK__" hidden="1">{"fdsup://directions/FAT Viewer?action=UPDATE&amp;creator=factSet&amp;DYN_ARGS=true&amp;DOC_NAME=FAT:RGA_ENTRPR_VAL_EV_SOURCE_WINDOW.FAT&amp;VAR:ID1=CBS&amp;VAR:SDATE=20070713&amp;VAR:FDATE=20061229&amp;VAR:FREQ=DAILY&amp;VAR:RELITEM=RF&amp;VAR:CURRENCY=&amp;VAR:DB_TYPE=&amp;VAR:UNITS=M&amp;window=popup&amp;","width=535&amp;height=425&amp;START_MAXIMIZED=FALSE&amp;Y=120"}</definedName>
    <definedName name="_3434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435__FDSAUDITLINK__" hidden="1">{"fdsup://directions/FAT Viewer?action=UPDATE&amp;creator=factSet&amp;DYN_ARGS=true&amp;DOC_NAME=FAT:RGA_ENTRPR_VAL_EV_SOURCE_WINDOW.FAT&amp;VAR:ID1=LAMR&amp;VAR:SDATE=20070713&amp;VAR:FDATE=20061229&amp;VAR:FREQ=DAILY&amp;VAR:RELITEM=RF&amp;VAR:CURRENCY=&amp;VAR:DB_TYPE=&amp;VAR:UNITS=M&amp;window=popup","&amp;width=535&amp;height=425&amp;START_MAXIMIZED=FALSE&amp;Y=120"}</definedName>
    <definedName name="_3436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37__FDSAUDITLINK__" hidden="1">{"fdsup://directions/FAT Viewer?action=UPDATE&amp;creator=factSet&amp;DYN_ARGS=true&amp;DOC_NAME=FAT:RGA_ENTRPR_VAL_EV_SOURCE_WINDOW.FAT&amp;VAR:ID1=CCO&amp;VAR:SDATE=20070712&amp;VAR:FDATE=20061229&amp;VAR:FREQ=DAILY&amp;VAR:RELITEM=RF&amp;VAR:CURRENCY=&amp;VAR:DB_TYPE=&amp;VAR:UNITS=M&amp;window=popup&amp;","width=535&amp;height=425&amp;START_MAXIMIZED=FALSE&amp;Y=120"}</definedName>
    <definedName name="_343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439__FDSAUDITLINK__" hidden="1">{"fdsup://directions/FAT Viewer?action=UPDATE&amp;creator=factSet&amp;DYN_ARGS=true&amp;DOC_NAME=FAT:RGA_ENTRPR_VAL_EV_SOURCE_WINDOW.FAT&amp;VAR:ID1=DEC-FR&amp;VAR:SDATE=20070712&amp;VAR:FDATE=20061229&amp;VAR:FREQ=DAILY&amp;VAR:RELITEM=RF&amp;VAR:CURRENCY=&amp;VAR:DB_TYPE=&amp;VAR:UNITS=M&amp;window=pop","up&amp;width=535&amp;height=425&amp;START_MAXIMIZED=FALSE&amp;Y=120"}</definedName>
    <definedName name="_344__FDSAUDITLINK__" hidden="1">{"fdsup://directions/FAT Viewer?action=UPDATE&amp;creator=factset&amp;DYN_ARGS=TRUE&amp;DOC_NAME=FAT:FQL_AUDITING_CLIENT_TEMPLATE.FAT&amp;display_string=Audit&amp;VAR:KEY=STUFADAHCL&amp;VAR:QUERY=UkdGX0VOVFJQUl9WQUxfREFJTFkoMzkzMTUp&amp;WINDOW=FIRST_POPUP&amp;HEIGHT=450&amp;WIDTH=450&amp;START_MA","XIMIZED=FALSE&amp;VAR:CALENDAR=US&amp;VAR:SYMBOL=B29LCJ&amp;VAR:INDEX=0"}</definedName>
    <definedName name="_3440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41__FDSAUDITLINK__" hidden="1">{"fdsup://directions/FAT Viewer?action=UPDATE&amp;creator=factSet&amp;DYN_ARGS=true&amp;DOC_NAME=FAT:RGA_ENTRPR_VAL_EV_SOURCE_WINDOW.FAT&amp;VAR:ID1=CBS&amp;VAR:SDATE=20070712&amp;VAR:FDATE=20061229&amp;VAR:FREQ=DAILY&amp;VAR:RELITEM=RF&amp;VAR:CURRENCY=&amp;VAR:DB_TYPE=&amp;VAR:UNITS=M&amp;window=popup&amp;","width=535&amp;height=425&amp;START_MAXIMIZED=FALSE&amp;Y=120"}</definedName>
    <definedName name="_3442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443__FDSAUDITLINK__" hidden="1">{"fdsup://directions/FAT Viewer?action=UPDATE&amp;creator=factSet&amp;DYN_ARGS=true&amp;DOC_NAME=FAT:RGA_ENTRPR_VAL_EV_SOURCE_WINDOW.FAT&amp;VAR:ID1=LAMR&amp;VAR:SDATE=20070712&amp;VAR:FDATE=20061229&amp;VAR:FREQ=DAILY&amp;VAR:RELITEM=RF&amp;VAR:CURRENCY=&amp;VAR:DB_TYPE=&amp;VAR:UNITS=M&amp;window=popup","&amp;width=535&amp;height=425&amp;START_MAXIMIZED=FALSE&amp;Y=120"}</definedName>
    <definedName name="_3444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45__FDSAUDITLINK__" hidden="1">{"fdsup://directions/FAT Viewer?action=UPDATE&amp;creator=factSet&amp;DYN_ARGS=true&amp;DOC_NAME=FAT:RGA_ENTRPR_VAL_EV_SOURCE_WINDOW.FAT&amp;VAR:ID1=CCO&amp;VAR:SDATE=20070711&amp;VAR:FDATE=20061229&amp;VAR:FREQ=DAILY&amp;VAR:RELITEM=RF&amp;VAR:CURRENCY=&amp;VAR:DB_TYPE=&amp;VAR:UNITS=M&amp;window=popup&amp;","width=535&amp;height=425&amp;START_MAXIMIZED=FALSE&amp;Y=120"}</definedName>
    <definedName name="_344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447__FDSAUDITLINK__" hidden="1">{"fdsup://directions/FAT Viewer?action=UPDATE&amp;creator=factSet&amp;DYN_ARGS=true&amp;DOC_NAME=FAT:RGA_ENTRPR_VAL_EV_SOURCE_WINDOW.FAT&amp;VAR:ID1=DEC-FR&amp;VAR:SDATE=20070711&amp;VAR:FDATE=20061229&amp;VAR:FREQ=DAILY&amp;VAR:RELITEM=RF&amp;VAR:CURRENCY=&amp;VAR:DB_TYPE=&amp;VAR:UNITS=M&amp;window=pop","up&amp;width=535&amp;height=425&amp;START_MAXIMIZED=FALSE&amp;Y=120"}</definedName>
    <definedName name="_3448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49__FDSAUDITLINK__" hidden="1">{"fdsup://directions/FAT Viewer?action=UPDATE&amp;creator=factSet&amp;DYN_ARGS=true&amp;DOC_NAME=FAT:RGA_ENTRPR_VAL_EV_SOURCE_WINDOW.FAT&amp;VAR:ID1=CBS&amp;VAR:SDATE=20070711&amp;VAR:FDATE=20061229&amp;VAR:FREQ=DAILY&amp;VAR:RELITEM=RF&amp;VAR:CURRENCY=&amp;VAR:DB_TYPE=&amp;VAR:UNITS=M&amp;window=popup&amp;","width=535&amp;height=425&amp;START_MAXIMIZED=FALSE&amp;Y=120"}</definedName>
    <definedName name="_345__FDSAUDITLINK__" hidden="1">{"fdsup://directions/FAT Viewer?action=UPDATE&amp;creator=factset&amp;DYN_ARGS=TRUE&amp;DOC_NAME=FAT:FQL_AUDITING_CLIENT_TEMPLATE.FAT&amp;display_string=Audit&amp;VAR:KEY=GBORYNWFOD&amp;VAR:QUERY=UkdGX0VOVFJQUl9WQUxfREFJTFkoMzkzMTgp&amp;WINDOW=FIRST_POPUP&amp;HEIGHT=450&amp;WIDTH=450&amp;START_MA","XIMIZED=FALSE&amp;VAR:CALENDAR=US&amp;VAR:SYMBOL=B29LCJ&amp;VAR:INDEX=0"}</definedName>
    <definedName name="_3450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451__FDSAUDITLINK__" hidden="1">{"fdsup://directions/FAT Viewer?action=UPDATE&amp;creator=factSet&amp;DYN_ARGS=true&amp;DOC_NAME=FAT:RGA_ENTRPR_VAL_EV_SOURCE_WINDOW.FAT&amp;VAR:ID1=LAMR&amp;VAR:SDATE=20070711&amp;VAR:FDATE=20061229&amp;VAR:FREQ=DAILY&amp;VAR:RELITEM=RF&amp;VAR:CURRENCY=&amp;VAR:DB_TYPE=&amp;VAR:UNITS=M&amp;window=popup","&amp;width=535&amp;height=425&amp;START_MAXIMIZED=FALSE&amp;Y=120"}</definedName>
    <definedName name="_3452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53__FDSAUDITLINK__" hidden="1">{"fdsup://directions/FAT Viewer?action=UPDATE&amp;creator=factSet&amp;DYN_ARGS=true&amp;DOC_NAME=FAT:RGA_ENTRPR_VAL_EV_SOURCE_WINDOW.FAT&amp;VAR:ID1=CCO&amp;VAR:SDATE=20070710&amp;VAR:FDATE=20061229&amp;VAR:FREQ=DAILY&amp;VAR:RELITEM=RF&amp;VAR:CURRENCY=&amp;VAR:DB_TYPE=&amp;VAR:UNITS=M&amp;window=popup&amp;","width=535&amp;height=425&amp;START_MAXIMIZED=FALSE&amp;Y=120"}</definedName>
    <definedName name="_345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455__FDSAUDITLINK__" hidden="1">{"fdsup://directions/FAT Viewer?action=UPDATE&amp;creator=factSet&amp;DYN_ARGS=true&amp;DOC_NAME=FAT:RGA_ENTRPR_VAL_EV_SOURCE_WINDOW.FAT&amp;VAR:ID1=DEC-FR&amp;VAR:SDATE=20070710&amp;VAR:FDATE=20061229&amp;VAR:FREQ=DAILY&amp;VAR:RELITEM=RF&amp;VAR:CURRENCY=&amp;VAR:DB_TYPE=&amp;VAR:UNITS=M&amp;window=pop","up&amp;width=535&amp;height=425&amp;START_MAXIMIZED=FALSE&amp;Y=120"}</definedName>
    <definedName name="_3456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57__FDSAUDITLINK__" hidden="1">{"fdsup://directions/FAT Viewer?action=UPDATE&amp;creator=factSet&amp;DYN_ARGS=true&amp;DOC_NAME=FAT:RGA_ENTRPR_VAL_EV_SOURCE_WINDOW.FAT&amp;VAR:ID1=CBS&amp;VAR:SDATE=20070710&amp;VAR:FDATE=20061229&amp;VAR:FREQ=DAILY&amp;VAR:RELITEM=RF&amp;VAR:CURRENCY=&amp;VAR:DB_TYPE=&amp;VAR:UNITS=M&amp;window=popup&amp;","width=535&amp;height=425&amp;START_MAXIMIZED=FALSE&amp;Y=120"}</definedName>
    <definedName name="_3458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459__FDSAUDITLINK__" hidden="1">{"fdsup://directions/FAT Viewer?action=UPDATE&amp;creator=factSet&amp;DYN_ARGS=true&amp;DOC_NAME=FAT:RGA_ENTRPR_VAL_EV_SOURCE_WINDOW.FAT&amp;VAR:ID1=LAMR&amp;VAR:SDATE=20070710&amp;VAR:FDATE=20061229&amp;VAR:FREQ=DAILY&amp;VAR:RELITEM=RF&amp;VAR:CURRENCY=&amp;VAR:DB_TYPE=&amp;VAR:UNITS=M&amp;window=popup","&amp;width=535&amp;height=425&amp;START_MAXIMIZED=FALSE&amp;Y=120"}</definedName>
    <definedName name="_346__FDSAUDITLINK__" hidden="1">{"fdsup://directions/FAT Viewer?action=UPDATE&amp;creator=factset&amp;DYN_ARGS=TRUE&amp;DOC_NAME=FAT:FQL_AUDITING_CLIENT_TEMPLATE.FAT&amp;display_string=Audit&amp;VAR:KEY=CHQNGBQHSH&amp;VAR:QUERY=UkdGX0VOVFJQUl9WQUxfREFJTFkoMzkzMjMp&amp;WINDOW=FIRST_POPUP&amp;HEIGHT=450&amp;WIDTH=450&amp;START_MA","XIMIZED=FALSE&amp;VAR:CALENDAR=US&amp;VAR:SYMBOL=B29LCJ&amp;VAR:INDEX=0"}</definedName>
    <definedName name="_3460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61__FDSAUDITLINK__" hidden="1">{"fdsup://directions/FAT Viewer?action=UPDATE&amp;creator=factSet&amp;DYN_ARGS=true&amp;DOC_NAME=FAT:RGA_ENTRPR_VAL_EV_SOURCE_WINDOW.FAT&amp;VAR:ID1=CCO&amp;VAR:SDATE=20070709&amp;VAR:FDATE=20061229&amp;VAR:FREQ=DAILY&amp;VAR:RELITEM=RF&amp;VAR:CURRENCY=&amp;VAR:DB_TYPE=&amp;VAR:UNITS=M&amp;window=popup&amp;","width=535&amp;height=425&amp;START_MAXIMIZED=FALSE&amp;Y=120"}</definedName>
    <definedName name="_346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463__FDSAUDITLINK__" hidden="1">{"fdsup://directions/FAT Viewer?action=UPDATE&amp;creator=factSet&amp;DYN_ARGS=true&amp;DOC_NAME=FAT:RGA_ENTRPR_VAL_EV_SOURCE_WINDOW.FAT&amp;VAR:ID1=DEC-FR&amp;VAR:SDATE=20070709&amp;VAR:FDATE=20061229&amp;VAR:FREQ=DAILY&amp;VAR:RELITEM=RF&amp;VAR:CURRENCY=&amp;VAR:DB_TYPE=&amp;VAR:UNITS=M&amp;window=pop","up&amp;width=535&amp;height=425&amp;START_MAXIMIZED=FALSE&amp;Y=120"}</definedName>
    <definedName name="_3464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65__FDSAUDITLINK__" hidden="1">{"fdsup://directions/FAT Viewer?action=UPDATE&amp;creator=factSet&amp;DYN_ARGS=true&amp;DOC_NAME=FAT:RGA_ENTRPR_VAL_EV_SOURCE_WINDOW.FAT&amp;VAR:ID1=CBS&amp;VAR:SDATE=20070709&amp;VAR:FDATE=20061229&amp;VAR:FREQ=DAILY&amp;VAR:RELITEM=RF&amp;VAR:CURRENCY=&amp;VAR:DB_TYPE=&amp;VAR:UNITS=M&amp;window=popup&amp;","width=535&amp;height=425&amp;START_MAXIMIZED=FALSE&amp;Y=120"}</definedName>
    <definedName name="_3466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467__FDSAUDITLINK__" hidden="1">{"fdsup://directions/FAT Viewer?action=UPDATE&amp;creator=factSet&amp;DYN_ARGS=true&amp;DOC_NAME=FAT:RGA_ENTRPR_VAL_EV_SOURCE_WINDOW.FAT&amp;VAR:ID1=LAMR&amp;VAR:SDATE=20070709&amp;VAR:FDATE=20061229&amp;VAR:FREQ=DAILY&amp;VAR:RELITEM=RF&amp;VAR:CURRENCY=&amp;VAR:DB_TYPE=&amp;VAR:UNITS=M&amp;window=popup","&amp;width=535&amp;height=425&amp;START_MAXIMIZED=FALSE&amp;Y=120"}</definedName>
    <definedName name="_3468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69__FDSAUDITLINK__" hidden="1">{"fdsup://directions/FAT Viewer?action=UPDATE&amp;creator=factSet&amp;DYN_ARGS=true&amp;DOC_NAME=FAT:RGA_ENTRPR_VAL_EV_SOURCE_WINDOW.FAT&amp;VAR:ID1=CCO&amp;VAR:SDATE=20070706&amp;VAR:FDATE=20061229&amp;VAR:FREQ=DAILY&amp;VAR:RELITEM=RF&amp;VAR:CURRENCY=&amp;VAR:DB_TYPE=&amp;VAR:UNITS=M&amp;window=popup&amp;","width=535&amp;height=425&amp;START_MAXIMIZED=FALSE&amp;Y=120"}</definedName>
    <definedName name="_347__FDSAUDITLINK__" hidden="1">{"fdsup://directions/FAT Viewer?action=UPDATE&amp;creator=factset&amp;DYN_ARGS=TRUE&amp;DOC_NAME=FAT:FQL_AUDITING_CLIENT_TEMPLATE.FAT&amp;display_string=Audit&amp;VAR:KEY=WVQXUNCVKD&amp;VAR:QUERY=UkdGX0VOVFJQUl9WQUxfREFJTFkoMzkzMjgp&amp;WINDOW=FIRST_POPUP&amp;HEIGHT=450&amp;WIDTH=450&amp;START_MA","XIMIZED=FALSE&amp;VAR:CALENDAR=US&amp;VAR:SYMBOL=B29LCJ&amp;VAR:INDEX=0"}</definedName>
    <definedName name="_3470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471__FDSAUDITLINK__" hidden="1">{"fdsup://directions/FAT Viewer?action=UPDATE&amp;creator=factSet&amp;DYN_ARGS=true&amp;DOC_NAME=FAT:RGA_ENTRPR_VAL_EV_SOURCE_WINDOW.FAT&amp;VAR:ID1=DEC-FR&amp;VAR:SDATE=20070706&amp;VAR:FDATE=20061229&amp;VAR:FREQ=DAILY&amp;VAR:RELITEM=RF&amp;VAR:CURRENCY=&amp;VAR:DB_TYPE=&amp;VAR:UNITS=M&amp;window=pop","up&amp;width=535&amp;height=425&amp;START_MAXIMIZED=FALSE&amp;Y=120"}</definedName>
    <definedName name="_3472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73__FDSAUDITLINK__" hidden="1">{"fdsup://directions/FAT Viewer?action=UPDATE&amp;creator=factSet&amp;DYN_ARGS=true&amp;DOC_NAME=FAT:RGA_ENTRPR_VAL_EV_SOURCE_WINDOW.FAT&amp;VAR:ID1=CBS&amp;VAR:SDATE=20070706&amp;VAR:FDATE=20061229&amp;VAR:FREQ=DAILY&amp;VAR:RELITEM=RF&amp;VAR:CURRENCY=&amp;VAR:DB_TYPE=&amp;VAR:UNITS=M&amp;window=popup&amp;","width=535&amp;height=425&amp;START_MAXIMIZED=FALSE&amp;Y=120"}</definedName>
    <definedName name="_3474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475__FDSAUDITLINK__" hidden="1">{"fdsup://directions/FAT Viewer?action=UPDATE&amp;creator=factSet&amp;DYN_ARGS=true&amp;DOC_NAME=FAT:RGA_ENTRPR_VAL_EV_SOURCE_WINDOW.FAT&amp;VAR:ID1=LAMR&amp;VAR:SDATE=20070706&amp;VAR:FDATE=20061229&amp;VAR:FREQ=DAILY&amp;VAR:RELITEM=RF&amp;VAR:CURRENCY=&amp;VAR:DB_TYPE=&amp;VAR:UNITS=M&amp;window=popup","&amp;width=535&amp;height=425&amp;START_MAXIMIZED=FALSE&amp;Y=120"}</definedName>
    <definedName name="_3476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77__FDSAUDITLINK__" hidden="1">{"fdsup://directions/FAT Viewer?action=UPDATE&amp;creator=factSet&amp;DYN_ARGS=true&amp;DOC_NAME=FAT:RGA_ENTRPR_VAL_EV_SOURCE_WINDOW.FAT&amp;VAR:ID1=CCO&amp;VAR:SDATE=20070705&amp;VAR:FDATE=20061229&amp;VAR:FREQ=DAILY&amp;VAR:RELITEM=RF&amp;VAR:CURRENCY=&amp;VAR:DB_TYPE=&amp;VAR:UNITS=M&amp;window=popup&amp;","width=535&amp;height=425&amp;START_MAXIMIZED=FALSE&amp;Y=120"}</definedName>
    <definedName name="_3478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479__FDSAUDITLINK__" hidden="1">{"fdsup://directions/FAT Viewer?action=UPDATE&amp;creator=factSet&amp;DYN_ARGS=true&amp;DOC_NAME=FAT:RGA_ENTRPR_VAL_EV_SOURCE_WINDOW.FAT&amp;VAR:ID1=DEC-FR&amp;VAR:SDATE=20070705&amp;VAR:FDATE=20061229&amp;VAR:FREQ=DAILY&amp;VAR:RELITEM=RF&amp;VAR:CURRENCY=&amp;VAR:DB_TYPE=&amp;VAR:UNITS=M&amp;window=pop","up&amp;width=535&amp;height=425&amp;START_MAXIMIZED=FALSE&amp;Y=120"}</definedName>
    <definedName name="_348__FDSAUDITLINK__" hidden="1">{"fdsup://directions/FAT Viewer?action=UPDATE&amp;creator=factset&amp;DYN_ARGS=TRUE&amp;DOC_NAME=FAT:FQL_AUDITING_CLIENT_TEMPLATE.FAT&amp;display_string=Audit&amp;VAR:KEY=KLAHATKVYJ&amp;VAR:QUERY=UkdGX0VOVFJQUl9WQUxfREFJTFkoMzkzMzEp&amp;WINDOW=FIRST_POPUP&amp;HEIGHT=450&amp;WIDTH=450&amp;START_MA","XIMIZED=FALSE&amp;VAR:CALENDAR=US&amp;VAR:SYMBOL=B29LCJ&amp;VAR:INDEX=0"}</definedName>
    <definedName name="_3480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81__FDSAUDITLINK__" hidden="1">{"fdsup://directions/FAT Viewer?action=UPDATE&amp;creator=factSet&amp;DYN_ARGS=true&amp;DOC_NAME=FAT:RGA_ENTRPR_VAL_EV_SOURCE_WINDOW.FAT&amp;VAR:ID1=CBS&amp;VAR:SDATE=20070705&amp;VAR:FDATE=20061229&amp;VAR:FREQ=DAILY&amp;VAR:RELITEM=RF&amp;VAR:CURRENCY=&amp;VAR:DB_TYPE=&amp;VAR:UNITS=M&amp;window=popup&amp;","width=535&amp;height=425&amp;START_MAXIMIZED=FALSE&amp;Y=120"}</definedName>
    <definedName name="_3482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483__FDSAUDITLINK__" hidden="1">{"fdsup://directions/FAT Viewer?action=UPDATE&amp;creator=factSet&amp;DYN_ARGS=true&amp;DOC_NAME=FAT:RGA_ENTRPR_VAL_EV_SOURCE_WINDOW.FAT&amp;VAR:ID1=LAMR&amp;VAR:SDATE=20070705&amp;VAR:FDATE=20061229&amp;VAR:FREQ=DAILY&amp;VAR:RELITEM=RF&amp;VAR:CURRENCY=&amp;VAR:DB_TYPE=&amp;VAR:UNITS=M&amp;window=popup","&amp;width=535&amp;height=425&amp;START_MAXIMIZED=FALSE&amp;Y=120"}</definedName>
    <definedName name="_3484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85__FDSAUDITLINK__" hidden="1">{"fdsup://directions/FAT Viewer?action=UPDATE&amp;creator=factSet&amp;DYN_ARGS=true&amp;DOC_NAME=FAT:RGA_ENTRPR_VAL_EV_SOURCE_WINDOW.FAT&amp;VAR:ID1=CCO&amp;VAR:SDATE=20070703&amp;VAR:FDATE=20061229&amp;VAR:FREQ=DAILY&amp;VAR:RELITEM=RF&amp;VAR:CURRENCY=&amp;VAR:DB_TYPE=&amp;VAR:UNITS=M&amp;window=popup&amp;","width=535&amp;height=425&amp;START_MAXIMIZED=FALSE&amp;Y=120"}</definedName>
    <definedName name="_3486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487__FDSAUDITLINK__" hidden="1">{"fdsup://directions/FAT Viewer?action=UPDATE&amp;creator=factSet&amp;DYN_ARGS=true&amp;DOC_NAME=FAT:RGA_ENTRPR_VAL_EV_SOURCE_WINDOW.FAT&amp;VAR:ID1=DEC-FR&amp;VAR:SDATE=20070703&amp;VAR:FDATE=20061229&amp;VAR:FREQ=DAILY&amp;VAR:RELITEM=RF&amp;VAR:CURRENCY=&amp;VAR:DB_TYPE=&amp;VAR:UNITS=M&amp;window=pop","up&amp;width=535&amp;height=425&amp;START_MAXIMIZED=FALSE&amp;Y=120"}</definedName>
    <definedName name="_3488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89__FDSAUDITLINK__" hidden="1">{"fdsup://directions/FAT Viewer?action=UPDATE&amp;creator=factSet&amp;DYN_ARGS=true&amp;DOC_NAME=FAT:RGA_ENTRPR_VAL_EV_SOURCE_WINDOW.FAT&amp;VAR:ID1=CBS&amp;VAR:SDATE=20070703&amp;VAR:FDATE=20061229&amp;VAR:FREQ=DAILY&amp;VAR:RELITEM=RF&amp;VAR:CURRENCY=&amp;VAR:DB_TYPE=&amp;VAR:UNITS=M&amp;window=popup&amp;","width=535&amp;height=425&amp;START_MAXIMIZED=FALSE&amp;Y=120"}</definedName>
    <definedName name="_349__FDSAUDITLINK__" hidden="1">{"fdsup://directions/FAT Viewer?action=UPDATE&amp;creator=factset&amp;DYN_ARGS=TRUE&amp;DOC_NAME=FAT:FQL_AUDITING_CLIENT_TEMPLATE.FAT&amp;display_string=Audit&amp;VAR:KEY=IHWDIJWFMT&amp;VAR:QUERY=UkdGX0VOVFJQUl9WQUxfREFJTFkoMzkzMzYp&amp;WINDOW=FIRST_POPUP&amp;HEIGHT=450&amp;WIDTH=450&amp;START_MA","XIMIZED=FALSE&amp;VAR:CALENDAR=US&amp;VAR:SYMBOL=B29LCJ&amp;VAR:INDEX=0"}</definedName>
    <definedName name="_3490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491__FDSAUDITLINK__" hidden="1">{"fdsup://directions/FAT Viewer?action=UPDATE&amp;creator=factSet&amp;DYN_ARGS=true&amp;DOC_NAME=FAT:RGA_ENTRPR_VAL_EV_SOURCE_WINDOW.FAT&amp;VAR:ID1=LAMR&amp;VAR:SDATE=20070703&amp;VAR:FDATE=20061229&amp;VAR:FREQ=DAILY&amp;VAR:RELITEM=RF&amp;VAR:CURRENCY=&amp;VAR:DB_TYPE=&amp;VAR:UNITS=M&amp;window=popup","&amp;width=535&amp;height=425&amp;START_MAXIMIZED=FALSE&amp;Y=120"}</definedName>
    <definedName name="_3492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93__FDSAUDITLINK__" hidden="1">{"fdsup://directions/FAT Viewer?action=UPDATE&amp;creator=factSet&amp;DYN_ARGS=true&amp;DOC_NAME=FAT:RGA_ENTRPR_VAL_EV_SOURCE_WINDOW.FAT&amp;VAR:ID1=CCO&amp;VAR:SDATE=20070702&amp;VAR:FDATE=20061229&amp;VAR:FREQ=DAILY&amp;VAR:RELITEM=RF&amp;VAR:CURRENCY=&amp;VAR:DB_TYPE=&amp;VAR:UNITS=M&amp;window=popup&amp;","width=535&amp;height=425&amp;START_MAXIMIZED=FALSE&amp;Y=120"}</definedName>
    <definedName name="_3494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495__FDSAUDITLINK__" hidden="1">{"fdsup://directions/FAT Viewer?action=UPDATE&amp;creator=factSet&amp;DYN_ARGS=true&amp;DOC_NAME=FAT:RGA_ENTRPR_VAL_EV_SOURCE_WINDOW.FAT&amp;VAR:ID1=DEC-FR&amp;VAR:SDATE=20070702&amp;VAR:FDATE=20061229&amp;VAR:FREQ=DAILY&amp;VAR:RELITEM=RF&amp;VAR:CURRENCY=&amp;VAR:DB_TYPE=&amp;VAR:UNITS=M&amp;window=pop","up&amp;width=535&amp;height=425&amp;START_MAXIMIZED=FALSE&amp;Y=120"}</definedName>
    <definedName name="_3496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497__FDSAUDITLINK__" hidden="1">{"fdsup://directions/FAT Viewer?action=UPDATE&amp;creator=factSet&amp;DYN_ARGS=true&amp;DOC_NAME=FAT:RGA_ENTRPR_VAL_EV_SOURCE_WINDOW.FAT&amp;VAR:ID1=CBS&amp;VAR:SDATE=20070702&amp;VAR:FDATE=20061229&amp;VAR:FREQ=DAILY&amp;VAR:RELITEM=RF&amp;VAR:CURRENCY=&amp;VAR:DB_TYPE=&amp;VAR:UNITS=M&amp;window=popup&amp;","width=535&amp;height=425&amp;START_MAXIMIZED=FALSE&amp;Y=120"}</definedName>
    <definedName name="_3498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499__FDSAUDITLINK__" hidden="1">{"fdsup://directions/FAT Viewer?action=UPDATE&amp;creator=factSet&amp;DYN_ARGS=true&amp;DOC_NAME=FAT:RGA_ENTRPR_VAL_EV_SOURCE_WINDOW.FAT&amp;VAR:ID1=LAMR&amp;VAR:SDATE=20070702&amp;VAR:FDATE=20061229&amp;VAR:FREQ=DAILY&amp;VAR:RELITEM=RF&amp;VAR:CURRENCY=&amp;VAR:DB_TYPE=&amp;VAR:UNITS=M&amp;window=popup","&amp;width=535&amp;height=425&amp;START_MAXIMIZED=FALSE&amp;Y=120"}</definedName>
    <definedName name="_35__FDSAUDITLINK__" hidden="1">{"fdsup://Directions/FactSet Auditing Viewer?action=AUDIT_VALUE&amp;DB=129&amp;ID1=12686C10&amp;VALUEID=18352&amp;SDATE=2011&amp;PERIODTYPE=ANN_STD&amp;SCFT=3&amp;window=popup_no_bar&amp;width=385&amp;height=120&amp;START_MAXIMIZED=FALSE&amp;creator=factset&amp;display_string=Audit"}</definedName>
    <definedName name="_350__FDSAUDITLINK__" hidden="1">{"fdsup://directions/FAT Viewer?action=UPDATE&amp;creator=factset&amp;DYN_ARGS=TRUE&amp;DOC_NAME=FAT:FQL_AUDITING_CLIENT_TEMPLATE.FAT&amp;display_string=Audit&amp;VAR:KEY=KDUVAZGZOX&amp;VAR:QUERY=UkdGX0VOVFJQUl9WQUxfREFJTFkoMzkzMzkp&amp;WINDOW=FIRST_POPUP&amp;HEIGHT=450&amp;WIDTH=450&amp;START_MA","XIMIZED=FALSE&amp;VAR:CALENDAR=US&amp;VAR:SYMBOL=B29LCJ&amp;VAR:INDEX=0"}</definedName>
    <definedName name="_3500__FDSAUDITLINK__" hidden="1">{"fdsup://IBCentral/FAT Viewer?action=UPDATE&amp;creator=factset&amp;DOC_NAME=fat:reuters_ltm_source_window.fat&amp;display_string=Audit&amp;DYN_ARGS=TRUE&amp;VAR:ID1=CCO&amp;VAR:RCODE=SBDA&amp;VAR:SDATE=20070699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01__FDSAUDITLINK__" hidden="1">{"fdsup://directions/FAT Viewer?action=UPDATE&amp;creator=factSet&amp;DYN_ARGS=true&amp;DOC_NAME=FAT:RGA_ENTRPR_VAL_EV_SOURCE_WINDOW.FAT&amp;VAR:ID1=CCO&amp;VAR:SDATE=20070629&amp;VAR:FDATE=20061229&amp;VAR:FREQ=DAILY&amp;VAR:RELITEM=RF&amp;VAR:CURRENCY=&amp;VAR:DB_TYPE=&amp;VAR:UNITS=M&amp;window=popup&amp;","width=535&amp;height=425&amp;START_MAXIMIZED=FALSE&amp;Y=120"}</definedName>
    <definedName name="_3502__FDSAUDITLINK__" hidden="1">{"fdsup://IBCentral/FAT Viewer?action=UPDATE&amp;creator=factset&amp;DOC_NAME=fat:reuters_semi_ltms_source_window.fat&amp;display_string=Audit&amp;DYN_ARGS=TRUE&amp;VAR:ID1=DEC-FR&amp;VAR:RCODE=SBDA&amp;VAR:SDATE=20070699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3503__FDSAUDITLINK__" hidden="1">{"fdsup://directions/FAT Viewer?action=UPDATE&amp;creator=factSet&amp;DYN_ARGS=true&amp;DOC_NAME=FAT:RGA_ENTRPR_VAL_EV_SOURCE_WINDOW.FAT&amp;VAR:ID1=DEC-FR&amp;VAR:SDATE=20070629&amp;VAR:FDATE=20061229&amp;VAR:FREQ=DAILY&amp;VAR:RELITEM=RF&amp;VAR:CURRENCY=&amp;VAR:DB_TYPE=&amp;VAR:UNITS=M&amp;window=pop","up&amp;width=535&amp;height=425&amp;START_MAXIMIZED=FALSE&amp;Y=120"}</definedName>
    <definedName name="_3504__FDSAUDITLINK__" hidden="1">{"fdsup://IBCentral/FAT Viewer?action=UPDATE&amp;creator=factset&amp;DOC_NAME=fat:reuters_ltm_source_window.fat&amp;display_string=Audit&amp;DYN_ARGS=TRUE&amp;VAR:ID1=CBS&amp;VAR:RCODE=SBDA&amp;VAR:SDATE=20070699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05__FDSAUDITLINK__" hidden="1">{"fdsup://directions/FAT Viewer?action=UPDATE&amp;creator=factSet&amp;DYN_ARGS=true&amp;DOC_NAME=FAT:RGA_ENTRPR_VAL_EV_SOURCE_WINDOW.FAT&amp;VAR:ID1=CBS&amp;VAR:SDATE=20070629&amp;VAR:FDATE=20061229&amp;VAR:FREQ=DAILY&amp;VAR:RELITEM=RF&amp;VAR:CURRENCY=&amp;VAR:DB_TYPE=&amp;VAR:UNITS=M&amp;window=popup&amp;","width=535&amp;height=425&amp;START_MAXIMIZED=FALSE&amp;Y=120"}</definedName>
    <definedName name="_3506__FDSAUDITLINK__" hidden="1">{"fdsup://IBCentral/FAT Viewer?action=UPDATE&amp;creator=factset&amp;DOC_NAME=fat:reuters_ltm_source_window.fat&amp;display_string=Audit&amp;DYN_ARGS=TRUE&amp;VAR:ID1=LAMR&amp;VAR:RCODE=SBDA&amp;VAR:SDATE=20070699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507__FDSAUDITLINK__" hidden="1">{"fdsup://directions/FAT Viewer?action=UPDATE&amp;creator=factSet&amp;DYN_ARGS=true&amp;DOC_NAME=FAT:RGA_ENTRPR_VAL_EV_SOURCE_WINDOW.FAT&amp;VAR:ID1=LAMR&amp;VAR:SDATE=20070629&amp;VAR:FDATE=20061229&amp;VAR:FREQ=DAILY&amp;VAR:RELITEM=RF&amp;VAR:CURRENCY=&amp;VAR:DB_TYPE=&amp;VAR:UNITS=M&amp;window=popup","&amp;width=535&amp;height=425&amp;START_MAXIMIZED=FALSE&amp;Y=120"}</definedName>
    <definedName name="_3508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09__FDSAUDITLINK__" hidden="1">{"fdsup://directions/FAT Viewer?action=UPDATE&amp;creator=factSet&amp;DYN_ARGS=true&amp;DOC_NAME=FAT:RGA_ENTRPR_VAL_EV_SOURCE_WINDOW.FAT&amp;VAR:ID1=CCO&amp;VAR:SDATE=20070628&amp;VAR:FDATE=20061229&amp;VAR:FREQ=DAILY&amp;VAR:RELITEM=RF&amp;VAR:CURRENCY=&amp;VAR:DB_TYPE=&amp;VAR:UNITS=M&amp;window=popup&amp;","width=535&amp;height=425&amp;START_MAXIMIZED=FALSE&amp;Y=120"}</definedName>
    <definedName name="_351__FDSAUDITLINK__" hidden="1">{"fdsup://directions/FAT Viewer?action=UPDATE&amp;creator=factset&amp;DYN_ARGS=TRUE&amp;DOC_NAME=FAT:FQL_AUDITING_CLIENT_TEMPLATE.FAT&amp;display_string=Audit&amp;VAR:KEY=HEFWTQTSHM&amp;VAR:QUERY=RkZfRU5UUlBSX1ZBTF9EQUlMWSg0MDU4NCwsLCxVU0QsJ0RJTCcp&amp;WINDOW=FIRST_POPUP&amp;HEIGHT=450&amp;WI","DTH=450&amp;START_MAXIMIZED=FALSE&amp;VAR:CALENDAR=US&amp;VAR:SYMBOL=74874Q10&amp;VAR:INDEX=0"}</definedName>
    <definedName name="_351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511__FDSAUDITLINK__" hidden="1">{"fdsup://directions/FAT Viewer?action=UPDATE&amp;creator=factSet&amp;DYN_ARGS=true&amp;DOC_NAME=FAT:RGA_ENTRPR_VAL_EV_SOURCE_WINDOW.FAT&amp;VAR:ID1=DEC-FR&amp;VAR:SDATE=20070628&amp;VAR:FDATE=20061229&amp;VAR:FREQ=DAILY&amp;VAR:RELITEM=RF&amp;VAR:CURRENCY=&amp;VAR:DB_TYPE=&amp;VAR:UNITS=M&amp;window=pop","up&amp;width=535&amp;height=425&amp;START_MAXIMIZED=FALSE&amp;Y=120"}</definedName>
    <definedName name="_3512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13__FDSAUDITLINK__" hidden="1">{"fdsup://directions/FAT Viewer?action=UPDATE&amp;creator=factSet&amp;DYN_ARGS=true&amp;DOC_NAME=FAT:RGA_ENTRPR_VAL_EV_SOURCE_WINDOW.FAT&amp;VAR:ID1=CBS&amp;VAR:SDATE=20070628&amp;VAR:FDATE=20061229&amp;VAR:FREQ=DAILY&amp;VAR:RELITEM=RF&amp;VAR:CURRENCY=&amp;VAR:DB_TYPE=&amp;VAR:UNITS=M&amp;window=popup&amp;","width=535&amp;height=425&amp;START_MAXIMIZED=FALSE&amp;Y=120"}</definedName>
    <definedName name="_3514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515__FDSAUDITLINK__" hidden="1">{"fdsup://directions/FAT Viewer?action=UPDATE&amp;creator=factSet&amp;DYN_ARGS=true&amp;DOC_NAME=FAT:RGA_ENTRPR_VAL_EV_SOURCE_WINDOW.FAT&amp;VAR:ID1=LAMR&amp;VAR:SDATE=20070628&amp;VAR:FDATE=20061229&amp;VAR:FREQ=DAILY&amp;VAR:RELITEM=RF&amp;VAR:CURRENCY=&amp;VAR:DB_TYPE=&amp;VAR:UNITS=M&amp;window=popup","&amp;width=535&amp;height=425&amp;START_MAXIMIZED=FALSE&amp;Y=120"}</definedName>
    <definedName name="_3516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17__FDSAUDITLINK__" hidden="1">{"fdsup://directions/FAT Viewer?action=UPDATE&amp;creator=factSet&amp;DYN_ARGS=true&amp;DOC_NAME=FAT:RGA_ENTRPR_VAL_EV_SOURCE_WINDOW.FAT&amp;VAR:ID1=CCO&amp;VAR:SDATE=20070627&amp;VAR:FDATE=20061229&amp;VAR:FREQ=DAILY&amp;VAR:RELITEM=RF&amp;VAR:CURRENCY=&amp;VAR:DB_TYPE=&amp;VAR:UNITS=M&amp;window=popup&amp;","width=535&amp;height=425&amp;START_MAXIMIZED=FALSE&amp;Y=120"}</definedName>
    <definedName name="_351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519__FDSAUDITLINK__" hidden="1">{"fdsup://directions/FAT Viewer?action=UPDATE&amp;creator=factSet&amp;DYN_ARGS=true&amp;DOC_NAME=FAT:RGA_ENTRPR_VAL_EV_SOURCE_WINDOW.FAT&amp;VAR:ID1=DEC-FR&amp;VAR:SDATE=20070627&amp;VAR:FDATE=20061229&amp;VAR:FREQ=DAILY&amp;VAR:RELITEM=RF&amp;VAR:CURRENCY=&amp;VAR:DB_TYPE=&amp;VAR:UNITS=M&amp;window=pop","up&amp;width=535&amp;height=425&amp;START_MAXIMIZED=FALSE&amp;Y=120"}</definedName>
    <definedName name="_352__FDSAUDITLINK__" hidden="1">{"fdsup://directions/FAT Viewer?action=UPDATE&amp;creator=factset&amp;DYN_ARGS=TRUE&amp;DOC_NAME=FAT:FQL_AUDITING_CLIENT_TEMPLATE.FAT&amp;display_string=Audit&amp;VAR:KEY=NWXKBGPOTM&amp;VAR:QUERY=RkZfRU5UUlBSX1ZBTF9EQUlMWSg0MDU4NCwsLCxVU0QsJ0RJTCcp&amp;WINDOW=FIRST_POPUP&amp;HEIGHT=450&amp;WI","DTH=450&amp;START_MAXIMIZED=FALSE&amp;VAR:CALENDAR=US&amp;VAR:SYMBOL=92046N10&amp;VAR:INDEX=0"}</definedName>
    <definedName name="_3520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21__FDSAUDITLINK__" hidden="1">{"fdsup://directions/FAT Viewer?action=UPDATE&amp;creator=factSet&amp;DYN_ARGS=true&amp;DOC_NAME=FAT:RGA_ENTRPR_VAL_EV_SOURCE_WINDOW.FAT&amp;VAR:ID1=CBS&amp;VAR:SDATE=20070627&amp;VAR:FDATE=20061229&amp;VAR:FREQ=DAILY&amp;VAR:RELITEM=RF&amp;VAR:CURRENCY=&amp;VAR:DB_TYPE=&amp;VAR:UNITS=M&amp;window=popup&amp;","width=535&amp;height=425&amp;START_MAXIMIZED=FALSE&amp;Y=120"}</definedName>
    <definedName name="_3522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523__FDSAUDITLINK__" hidden="1">{"fdsup://directions/FAT Viewer?action=UPDATE&amp;creator=factSet&amp;DYN_ARGS=true&amp;DOC_NAME=FAT:RGA_ENTRPR_VAL_EV_SOURCE_WINDOW.FAT&amp;VAR:ID1=LAMR&amp;VAR:SDATE=20070627&amp;VAR:FDATE=20061229&amp;VAR:FREQ=DAILY&amp;VAR:RELITEM=RF&amp;VAR:CURRENCY=&amp;VAR:DB_TYPE=&amp;VAR:UNITS=M&amp;window=popup","&amp;width=535&amp;height=425&amp;START_MAXIMIZED=FALSE&amp;Y=120"}</definedName>
    <definedName name="_3524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25__FDSAUDITLINK__" hidden="1">{"fdsup://directions/FAT Viewer?action=UPDATE&amp;creator=factSet&amp;DYN_ARGS=true&amp;DOC_NAME=FAT:RGA_ENTRPR_VAL_EV_SOURCE_WINDOW.FAT&amp;VAR:ID1=CCO&amp;VAR:SDATE=20070626&amp;VAR:FDATE=20061229&amp;VAR:FREQ=DAILY&amp;VAR:RELITEM=RF&amp;VAR:CURRENCY=&amp;VAR:DB_TYPE=&amp;VAR:UNITS=M&amp;window=popup&amp;","width=535&amp;height=425&amp;START_MAXIMIZED=FALSE&amp;Y=120"}</definedName>
    <definedName name="_352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527__FDSAUDITLINK__" hidden="1">{"fdsup://directions/FAT Viewer?action=UPDATE&amp;creator=factSet&amp;DYN_ARGS=true&amp;DOC_NAME=FAT:RGA_ENTRPR_VAL_EV_SOURCE_WINDOW.FAT&amp;VAR:ID1=DEC-FR&amp;VAR:SDATE=20070626&amp;VAR:FDATE=20061229&amp;VAR:FREQ=DAILY&amp;VAR:RELITEM=RF&amp;VAR:CURRENCY=&amp;VAR:DB_TYPE=&amp;VAR:UNITS=M&amp;window=pop","up&amp;width=535&amp;height=425&amp;START_MAXIMIZED=FALSE&amp;Y=120"}</definedName>
    <definedName name="_3528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29__FDSAUDITLINK__" hidden="1">{"fdsup://directions/FAT Viewer?action=UPDATE&amp;creator=factSet&amp;DYN_ARGS=true&amp;DOC_NAME=FAT:RGA_ENTRPR_VAL_EV_SOURCE_WINDOW.FAT&amp;VAR:ID1=CBS&amp;VAR:SDATE=20070626&amp;VAR:FDATE=20061229&amp;VAR:FREQ=DAILY&amp;VAR:RELITEM=RF&amp;VAR:CURRENCY=&amp;VAR:DB_TYPE=&amp;VAR:UNITS=M&amp;window=popup&amp;","width=535&amp;height=425&amp;START_MAXIMIZED=FALSE&amp;Y=120"}</definedName>
    <definedName name="_353__FDSAUDITLINK__" hidden="1">{"fdsup://directions/FAT Viewer?action=UPDATE&amp;creator=factset&amp;DYN_ARGS=TRUE&amp;DOC_NAME=FAT:FQL_AUDITING_CLIENT_TEMPLATE.FAT&amp;display_string=Audit&amp;VAR:KEY=BGRYPOBKLI&amp;VAR:QUERY=RkZfRU5UUlBSX1ZBTF9EQUlMWSg0MDU4NCwsLCxVU0QsJ0RJTCcp&amp;WINDOW=FIRST_POPUP&amp;HEIGHT=450&amp;WI","DTH=450&amp;START_MAXIMIZED=FALSE&amp;VAR:CALENDAR=US&amp;VAR:SYMBOL=OPEN&amp;VAR:INDEX=0"}</definedName>
    <definedName name="_3530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531__FDSAUDITLINK__" hidden="1">{"fdsup://directions/FAT Viewer?action=UPDATE&amp;creator=factSet&amp;DYN_ARGS=true&amp;DOC_NAME=FAT:RGA_ENTRPR_VAL_EV_SOURCE_WINDOW.FAT&amp;VAR:ID1=LAMR&amp;VAR:SDATE=20070626&amp;VAR:FDATE=20061229&amp;VAR:FREQ=DAILY&amp;VAR:RELITEM=RF&amp;VAR:CURRENCY=&amp;VAR:DB_TYPE=&amp;VAR:UNITS=M&amp;window=popup","&amp;width=535&amp;height=425&amp;START_MAXIMIZED=FALSE&amp;Y=120"}</definedName>
    <definedName name="_3532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33__FDSAUDITLINK__" hidden="1">{"fdsup://directions/FAT Viewer?action=UPDATE&amp;creator=factSet&amp;DYN_ARGS=true&amp;DOC_NAME=FAT:RGA_ENTRPR_VAL_EV_SOURCE_WINDOW.FAT&amp;VAR:ID1=CCO&amp;VAR:SDATE=20070625&amp;VAR:FDATE=20061229&amp;VAR:FREQ=DAILY&amp;VAR:RELITEM=RF&amp;VAR:CURRENCY=&amp;VAR:DB_TYPE=&amp;VAR:UNITS=M&amp;window=popup&amp;","width=535&amp;height=425&amp;START_MAXIMIZED=FALSE&amp;Y=120"}</definedName>
    <definedName name="_353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535__FDSAUDITLINK__" hidden="1">{"fdsup://directions/FAT Viewer?action=UPDATE&amp;creator=factSet&amp;DYN_ARGS=true&amp;DOC_NAME=FAT:RGA_ENTRPR_VAL_EV_SOURCE_WINDOW.FAT&amp;VAR:ID1=DEC-FR&amp;VAR:SDATE=20070625&amp;VAR:FDATE=20061229&amp;VAR:FREQ=DAILY&amp;VAR:RELITEM=RF&amp;VAR:CURRENCY=&amp;VAR:DB_TYPE=&amp;VAR:UNITS=M&amp;window=pop","up&amp;width=535&amp;height=425&amp;START_MAXIMIZED=FALSE&amp;Y=120"}</definedName>
    <definedName name="_3536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37__FDSAUDITLINK__" hidden="1">{"fdsup://directions/FAT Viewer?action=UPDATE&amp;creator=factSet&amp;DYN_ARGS=true&amp;DOC_NAME=FAT:RGA_ENTRPR_VAL_EV_SOURCE_WINDOW.FAT&amp;VAR:ID1=CBS&amp;VAR:SDATE=20070625&amp;VAR:FDATE=20061229&amp;VAR:FREQ=DAILY&amp;VAR:RELITEM=RF&amp;VAR:CURRENCY=&amp;VAR:DB_TYPE=&amp;VAR:UNITS=M&amp;window=popup&amp;","width=535&amp;height=425&amp;START_MAXIMIZED=FALSE&amp;Y=120"}</definedName>
    <definedName name="_3538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539__FDSAUDITLINK__" hidden="1">{"fdsup://directions/FAT Viewer?action=UPDATE&amp;creator=factSet&amp;DYN_ARGS=true&amp;DOC_NAME=FAT:RGA_ENTRPR_VAL_EV_SOURCE_WINDOW.FAT&amp;VAR:ID1=LAMR&amp;VAR:SDATE=20070625&amp;VAR:FDATE=20061229&amp;VAR:FREQ=DAILY&amp;VAR:RELITEM=RF&amp;VAR:CURRENCY=&amp;VAR:DB_TYPE=&amp;VAR:UNITS=M&amp;window=popup","&amp;width=535&amp;height=425&amp;START_MAXIMIZED=FALSE&amp;Y=120"}</definedName>
    <definedName name="_354__FDSAUDITLINK__" hidden="1">{"fdsup://directions/FAT Viewer?action=UPDATE&amp;creator=factset&amp;DYN_ARGS=TRUE&amp;DOC_NAME=FAT:FQL_AUDITING_CLIENT_TEMPLATE.FAT&amp;display_string=Audit&amp;VAR:KEY=TCXUXMHULK&amp;VAR:QUERY=RkZfRU5UUlBSX1ZBTF9EQUlMWSg0MDU4NCwsLCxVU0QsJ0RJTCcp&amp;WINDOW=FIRST_POPUP&amp;HEIGHT=450&amp;WI","DTH=450&amp;START_MAXIMIZED=FALSE&amp;VAR:CALENDAR=US&amp;VAR:SYMBOL=NILE&amp;VAR:INDEX=0"}</definedName>
    <definedName name="_3540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41__FDSAUDITLINK__" hidden="1">{"fdsup://directions/FAT Viewer?action=UPDATE&amp;creator=factSet&amp;DYN_ARGS=true&amp;DOC_NAME=FAT:RGA_ENTRPR_VAL_EV_SOURCE_WINDOW.FAT&amp;VAR:ID1=CCO&amp;VAR:SDATE=20070622&amp;VAR:FDATE=20061229&amp;VAR:FREQ=DAILY&amp;VAR:RELITEM=RF&amp;VAR:CURRENCY=&amp;VAR:DB_TYPE=&amp;VAR:UNITS=M&amp;window=popup&amp;","width=535&amp;height=425&amp;START_MAXIMIZED=FALSE&amp;Y=120"}</definedName>
    <definedName name="_354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543__FDSAUDITLINK__" hidden="1">{"fdsup://directions/FAT Viewer?action=UPDATE&amp;creator=factSet&amp;DYN_ARGS=true&amp;DOC_NAME=FAT:RGA_ENTRPR_VAL_EV_SOURCE_WINDOW.FAT&amp;VAR:ID1=DEC-FR&amp;VAR:SDATE=20070622&amp;VAR:FDATE=20061229&amp;VAR:FREQ=DAILY&amp;VAR:RELITEM=RF&amp;VAR:CURRENCY=&amp;VAR:DB_TYPE=&amp;VAR:UNITS=M&amp;window=pop","up&amp;width=535&amp;height=425&amp;START_MAXIMIZED=FALSE&amp;Y=120"}</definedName>
    <definedName name="_3544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45__FDSAUDITLINK__" hidden="1">{"fdsup://directions/FAT Viewer?action=UPDATE&amp;creator=factSet&amp;DYN_ARGS=true&amp;DOC_NAME=FAT:RGA_ENTRPR_VAL_EV_SOURCE_WINDOW.FAT&amp;VAR:ID1=CBS&amp;VAR:SDATE=20070622&amp;VAR:FDATE=20061229&amp;VAR:FREQ=DAILY&amp;VAR:RELITEM=RF&amp;VAR:CURRENCY=&amp;VAR:DB_TYPE=&amp;VAR:UNITS=M&amp;window=popup&amp;","width=535&amp;height=425&amp;START_MAXIMIZED=FALSE&amp;Y=120"}</definedName>
    <definedName name="_3546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547__FDSAUDITLINK__" hidden="1">{"fdsup://directions/FAT Viewer?action=UPDATE&amp;creator=factSet&amp;DYN_ARGS=true&amp;DOC_NAME=FAT:RGA_ENTRPR_VAL_EV_SOURCE_WINDOW.FAT&amp;VAR:ID1=LAMR&amp;VAR:SDATE=20070622&amp;VAR:FDATE=20061229&amp;VAR:FREQ=DAILY&amp;VAR:RELITEM=RF&amp;VAR:CURRENCY=&amp;VAR:DB_TYPE=&amp;VAR:UNITS=M&amp;window=popup","&amp;width=535&amp;height=425&amp;START_MAXIMIZED=FALSE&amp;Y=120"}</definedName>
    <definedName name="_3548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49__FDSAUDITLINK__" hidden="1">{"fdsup://directions/FAT Viewer?action=UPDATE&amp;creator=factSet&amp;DYN_ARGS=true&amp;DOC_NAME=FAT:RGA_ENTRPR_VAL_EV_SOURCE_WINDOW.FAT&amp;VAR:ID1=CCO&amp;VAR:SDATE=20070621&amp;VAR:FDATE=20061229&amp;VAR:FREQ=DAILY&amp;VAR:RELITEM=RF&amp;VAR:CURRENCY=&amp;VAR:DB_TYPE=&amp;VAR:UNITS=M&amp;window=popup&amp;","width=535&amp;height=425&amp;START_MAXIMIZED=FALSE&amp;Y=120"}</definedName>
    <definedName name="_355__FDSAUDITLINK__" hidden="1">{"fdsup://directions/FAT Viewer?action=UPDATE&amp;creator=factset&amp;DYN_ARGS=TRUE&amp;DOC_NAME=FAT:FQL_AUDITING_CLIENT_TEMPLATE.FAT&amp;display_string=Audit&amp;VAR:KEY=DIDQJCNUTM&amp;VAR:QUERY=RkZfRU5UUlBSX1ZBTF9EQUlMWSg0MDU4NCwsLCxVU0QsJ0RJTCcp&amp;WINDOW=FIRST_POPUP&amp;HEIGHT=450&amp;WI","DTH=450&amp;START_MAXIMIZED=FALSE&amp;VAR:CALENDAR=US&amp;VAR:SYMBOL=03783310&amp;VAR:INDEX=0"}</definedName>
    <definedName name="_355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551__FDSAUDITLINK__" hidden="1">{"fdsup://directions/FAT Viewer?action=UPDATE&amp;creator=factSet&amp;DYN_ARGS=true&amp;DOC_NAME=FAT:RGA_ENTRPR_VAL_EV_SOURCE_WINDOW.FAT&amp;VAR:ID1=DEC-FR&amp;VAR:SDATE=20070621&amp;VAR:FDATE=20061229&amp;VAR:FREQ=DAILY&amp;VAR:RELITEM=RF&amp;VAR:CURRENCY=&amp;VAR:DB_TYPE=&amp;VAR:UNITS=M&amp;window=pop","up&amp;width=535&amp;height=425&amp;START_MAXIMIZED=FALSE&amp;Y=120"}</definedName>
    <definedName name="_3552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53__FDSAUDITLINK__" hidden="1">{"fdsup://directions/FAT Viewer?action=UPDATE&amp;creator=factSet&amp;DYN_ARGS=true&amp;DOC_NAME=FAT:RGA_ENTRPR_VAL_EV_SOURCE_WINDOW.FAT&amp;VAR:ID1=CBS&amp;VAR:SDATE=20070621&amp;VAR:FDATE=20061229&amp;VAR:FREQ=DAILY&amp;VAR:RELITEM=RF&amp;VAR:CURRENCY=&amp;VAR:DB_TYPE=&amp;VAR:UNITS=M&amp;window=popup&amp;","width=535&amp;height=425&amp;START_MAXIMIZED=FALSE&amp;Y=120"}</definedName>
    <definedName name="_3554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555__FDSAUDITLINK__" hidden="1">{"fdsup://directions/FAT Viewer?action=UPDATE&amp;creator=factSet&amp;DYN_ARGS=true&amp;DOC_NAME=FAT:RGA_ENTRPR_VAL_EV_SOURCE_WINDOW.FAT&amp;VAR:ID1=LAMR&amp;VAR:SDATE=20070621&amp;VAR:FDATE=20061229&amp;VAR:FREQ=DAILY&amp;VAR:RELITEM=RF&amp;VAR:CURRENCY=&amp;VAR:DB_TYPE=&amp;VAR:UNITS=M&amp;window=popup","&amp;width=535&amp;height=425&amp;START_MAXIMIZED=FALSE&amp;Y=120"}</definedName>
    <definedName name="_3556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57__FDSAUDITLINK__" hidden="1">{"fdsup://directions/FAT Viewer?action=UPDATE&amp;creator=factSet&amp;DYN_ARGS=true&amp;DOC_NAME=FAT:RGA_ENTRPR_VAL_EV_SOURCE_WINDOW.FAT&amp;VAR:ID1=CCO&amp;VAR:SDATE=20070620&amp;VAR:FDATE=20061229&amp;VAR:FREQ=DAILY&amp;VAR:RELITEM=RF&amp;VAR:CURRENCY=&amp;VAR:DB_TYPE=&amp;VAR:UNITS=M&amp;window=popup&amp;","width=535&amp;height=425&amp;START_MAXIMIZED=FALSE&amp;Y=120"}</definedName>
    <definedName name="_355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559__FDSAUDITLINK__" hidden="1">{"fdsup://directions/FAT Viewer?action=UPDATE&amp;creator=factSet&amp;DYN_ARGS=true&amp;DOC_NAME=FAT:RGA_ENTRPR_VAL_EV_SOURCE_WINDOW.FAT&amp;VAR:ID1=DEC-FR&amp;VAR:SDATE=20070620&amp;VAR:FDATE=20061229&amp;VAR:FREQ=DAILY&amp;VAR:RELITEM=RF&amp;VAR:CURRENCY=&amp;VAR:DB_TYPE=&amp;VAR:UNITS=M&amp;window=pop","up&amp;width=535&amp;height=425&amp;START_MAXIMIZED=FALSE&amp;Y=120"}</definedName>
    <definedName name="_356__FDSAUDITLINK__" hidden="1">{"fdsup://directions/FAT Viewer?action=UPDATE&amp;creator=factset&amp;DYN_ARGS=TRUE&amp;DOC_NAME=FAT:FQL_AUDITING_CLIENT_TEMPLATE.FAT&amp;display_string=Audit&amp;VAR:KEY=HGHMRYFMTE&amp;VAR:QUERY=RkZfRU5UUlBSX1ZBTF9EQUlMWSg0MDU4NCwsLCxVU0QsJ0RJTCcp&amp;WINDOW=FIRST_POPUP&amp;HEIGHT=450&amp;WI","DTH=450&amp;START_MAXIMIZED=FALSE&amp;VAR:CALENDAR=US&amp;VAR:SYMBOL=B28Q94&amp;VAR:INDEX=0"}</definedName>
    <definedName name="_3560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61__FDSAUDITLINK__" hidden="1">{"fdsup://directions/FAT Viewer?action=UPDATE&amp;creator=factSet&amp;DYN_ARGS=true&amp;DOC_NAME=FAT:RGA_ENTRPR_VAL_EV_SOURCE_WINDOW.FAT&amp;VAR:ID1=CBS&amp;VAR:SDATE=20070620&amp;VAR:FDATE=20061229&amp;VAR:FREQ=DAILY&amp;VAR:RELITEM=RF&amp;VAR:CURRENCY=&amp;VAR:DB_TYPE=&amp;VAR:UNITS=M&amp;window=popup&amp;","width=535&amp;height=425&amp;START_MAXIMIZED=FALSE&amp;Y=120"}</definedName>
    <definedName name="_3562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563__FDSAUDITLINK__" hidden="1">{"fdsup://directions/FAT Viewer?action=UPDATE&amp;creator=factSet&amp;DYN_ARGS=true&amp;DOC_NAME=FAT:RGA_ENTRPR_VAL_EV_SOURCE_WINDOW.FAT&amp;VAR:ID1=LAMR&amp;VAR:SDATE=20070620&amp;VAR:FDATE=20061229&amp;VAR:FREQ=DAILY&amp;VAR:RELITEM=RF&amp;VAR:CURRENCY=&amp;VAR:DB_TYPE=&amp;VAR:UNITS=M&amp;window=popup","&amp;width=535&amp;height=425&amp;START_MAXIMIZED=FALSE&amp;Y=120"}</definedName>
    <definedName name="_3564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65__FDSAUDITLINK__" hidden="1">{"fdsup://directions/FAT Viewer?action=UPDATE&amp;creator=factSet&amp;DYN_ARGS=true&amp;DOC_NAME=FAT:RGA_ENTRPR_VAL_EV_SOURCE_WINDOW.FAT&amp;VAR:ID1=CCO&amp;VAR:SDATE=20070619&amp;VAR:FDATE=20061229&amp;VAR:FREQ=DAILY&amp;VAR:RELITEM=RF&amp;VAR:CURRENCY=&amp;VAR:DB_TYPE=&amp;VAR:UNITS=M&amp;window=popup&amp;","width=535&amp;height=425&amp;START_MAXIMIZED=FALSE&amp;Y=120"}</definedName>
    <definedName name="_356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567__FDSAUDITLINK__" hidden="1">{"fdsup://directions/FAT Viewer?action=UPDATE&amp;creator=factSet&amp;DYN_ARGS=true&amp;DOC_NAME=FAT:RGA_ENTRPR_VAL_EV_SOURCE_WINDOW.FAT&amp;VAR:ID1=DEC-FR&amp;VAR:SDATE=20070619&amp;VAR:FDATE=20061229&amp;VAR:FREQ=DAILY&amp;VAR:RELITEM=RF&amp;VAR:CURRENCY=&amp;VAR:DB_TYPE=&amp;VAR:UNITS=M&amp;window=pop","up&amp;width=535&amp;height=425&amp;START_MAXIMIZED=FALSE&amp;Y=120"}</definedName>
    <definedName name="_3568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69__FDSAUDITLINK__" hidden="1">{"fdsup://directions/FAT Viewer?action=UPDATE&amp;creator=factSet&amp;DYN_ARGS=true&amp;DOC_NAME=FAT:RGA_ENTRPR_VAL_EV_SOURCE_WINDOW.FAT&amp;VAR:ID1=CBS&amp;VAR:SDATE=20070619&amp;VAR:FDATE=20061229&amp;VAR:FREQ=DAILY&amp;VAR:RELITEM=RF&amp;VAR:CURRENCY=&amp;VAR:DB_TYPE=&amp;VAR:UNITS=M&amp;window=popup&amp;","width=535&amp;height=425&amp;START_MAXIMIZED=FALSE&amp;Y=120"}</definedName>
    <definedName name="_357__FDSAUDITLINK__" hidden="1">{"fdsup://directions/FAT Viewer?action=UPDATE&amp;creator=factset&amp;DYN_ARGS=TRUE&amp;DOC_NAME=FAT:FQL_AUDITING_CLIENT_TEMPLATE.FAT&amp;display_string=Audit&amp;VAR:KEY=ZURQZWVEZU&amp;VAR:QUERY=RkZfRU5UUlBSX1ZBTF9EQUlMWSg0MDU4NCwsLCxVU0QsJ0RJTCcp&amp;WINDOW=FIRST_POPUP&amp;HEIGHT=450&amp;WI","DTH=450&amp;START_MAXIMIZED=FALSE&amp;VAR:CALENDAR=US&amp;VAR:SYMBOL=58733R10&amp;VAR:INDEX=0"}</definedName>
    <definedName name="_3570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571__FDSAUDITLINK__" hidden="1">{"fdsup://directions/FAT Viewer?action=UPDATE&amp;creator=factSet&amp;DYN_ARGS=true&amp;DOC_NAME=FAT:RGA_ENTRPR_VAL_EV_SOURCE_WINDOW.FAT&amp;VAR:ID1=LAMR&amp;VAR:SDATE=20070619&amp;VAR:FDATE=20061229&amp;VAR:FREQ=DAILY&amp;VAR:RELITEM=RF&amp;VAR:CURRENCY=&amp;VAR:DB_TYPE=&amp;VAR:UNITS=M&amp;window=popup","&amp;width=535&amp;height=425&amp;START_MAXIMIZED=FALSE&amp;Y=120"}</definedName>
    <definedName name="_3572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73__FDSAUDITLINK__" hidden="1">{"fdsup://directions/FAT Viewer?action=UPDATE&amp;creator=factSet&amp;DYN_ARGS=true&amp;DOC_NAME=FAT:RGA_ENTRPR_VAL_EV_SOURCE_WINDOW.FAT&amp;VAR:ID1=CCO&amp;VAR:SDATE=20070618&amp;VAR:FDATE=20061229&amp;VAR:FREQ=DAILY&amp;VAR:RELITEM=RF&amp;VAR:CURRENCY=&amp;VAR:DB_TYPE=&amp;VAR:UNITS=M&amp;window=popup&amp;","width=535&amp;height=425&amp;START_MAXIMIZED=FALSE&amp;Y=120"}</definedName>
    <definedName name="_357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575__FDSAUDITLINK__" hidden="1">{"fdsup://directions/FAT Viewer?action=UPDATE&amp;creator=factSet&amp;DYN_ARGS=true&amp;DOC_NAME=FAT:RGA_ENTRPR_VAL_EV_SOURCE_WINDOW.FAT&amp;VAR:ID1=DEC-FR&amp;VAR:SDATE=20070618&amp;VAR:FDATE=20061229&amp;VAR:FREQ=DAILY&amp;VAR:RELITEM=RF&amp;VAR:CURRENCY=&amp;VAR:DB_TYPE=&amp;VAR:UNITS=M&amp;window=pop","up&amp;width=535&amp;height=425&amp;START_MAXIMIZED=FALSE&amp;Y=120"}</definedName>
    <definedName name="_3576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77__FDSAUDITLINK__" hidden="1">{"fdsup://directions/FAT Viewer?action=UPDATE&amp;creator=factSet&amp;DYN_ARGS=true&amp;DOC_NAME=FAT:RGA_ENTRPR_VAL_EV_SOURCE_WINDOW.FAT&amp;VAR:ID1=CBS&amp;VAR:SDATE=20070618&amp;VAR:FDATE=20061229&amp;VAR:FREQ=DAILY&amp;VAR:RELITEM=RF&amp;VAR:CURRENCY=&amp;VAR:DB_TYPE=&amp;VAR:UNITS=M&amp;window=popup&amp;","width=535&amp;height=425&amp;START_MAXIMIZED=FALSE&amp;Y=120"}</definedName>
    <definedName name="_3578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579__FDSAUDITLINK__" hidden="1">{"fdsup://directions/FAT Viewer?action=UPDATE&amp;creator=factSet&amp;DYN_ARGS=true&amp;DOC_NAME=FAT:RGA_ENTRPR_VAL_EV_SOURCE_WINDOW.FAT&amp;VAR:ID1=LAMR&amp;VAR:SDATE=20070618&amp;VAR:FDATE=20061229&amp;VAR:FREQ=DAILY&amp;VAR:RELITEM=RF&amp;VAR:CURRENCY=&amp;VAR:DB_TYPE=&amp;VAR:UNITS=M&amp;window=popup","&amp;width=535&amp;height=425&amp;START_MAXIMIZED=FALSE&amp;Y=120"}</definedName>
    <definedName name="_358__FDSAUDITLINK__" hidden="1">{"fdsup://directions/FAT Viewer?action=UPDATE&amp;creator=factset&amp;DYN_ARGS=TRUE&amp;DOC_NAME=FAT:FQL_AUDITING_CLIENT_TEMPLATE.FAT&amp;display_string=Audit&amp;VAR:KEY=VMJMFETQPU&amp;VAR:QUERY=RkZfRU5UUlBSX1ZBTF9EQUlMWSg0MDU4NCwsLCxVU0QsJ0RJTCcp&amp;WINDOW=FIRST_POPUP&amp;HEIGHT=450&amp;WI","DTH=450&amp;START_MAXIMIZED=FALSE&amp;VAR:CALENDAR=US&amp;VAR:SYMBOL=B01CT3&amp;VAR:INDEX=0"}</definedName>
    <definedName name="_3580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81__FDSAUDITLINK__" hidden="1">{"fdsup://directions/FAT Viewer?action=UPDATE&amp;creator=factSet&amp;DYN_ARGS=true&amp;DOC_NAME=FAT:RGA_ENTRPR_VAL_EV_SOURCE_WINDOW.FAT&amp;VAR:ID1=CCO&amp;VAR:SDATE=20070615&amp;VAR:FDATE=20061229&amp;VAR:FREQ=DAILY&amp;VAR:RELITEM=RF&amp;VAR:CURRENCY=&amp;VAR:DB_TYPE=&amp;VAR:UNITS=M&amp;window=popup&amp;","width=535&amp;height=425&amp;START_MAXIMIZED=FALSE&amp;Y=120"}</definedName>
    <definedName name="_358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583__FDSAUDITLINK__" hidden="1">{"fdsup://directions/FAT Viewer?action=UPDATE&amp;creator=factSet&amp;DYN_ARGS=true&amp;DOC_NAME=FAT:RGA_ENTRPR_VAL_EV_SOURCE_WINDOW.FAT&amp;VAR:ID1=DEC-FR&amp;VAR:SDATE=20070615&amp;VAR:FDATE=20061229&amp;VAR:FREQ=DAILY&amp;VAR:RELITEM=RF&amp;VAR:CURRENCY=&amp;VAR:DB_TYPE=&amp;VAR:UNITS=M&amp;window=pop","up&amp;width=535&amp;height=425&amp;START_MAXIMIZED=FALSE&amp;Y=120"}</definedName>
    <definedName name="_3584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85__FDSAUDITLINK__" hidden="1">{"fdsup://directions/FAT Viewer?action=UPDATE&amp;creator=factSet&amp;DYN_ARGS=true&amp;DOC_NAME=FAT:RGA_ENTRPR_VAL_EV_SOURCE_WINDOW.FAT&amp;VAR:ID1=CBS&amp;VAR:SDATE=20070615&amp;VAR:FDATE=20061229&amp;VAR:FREQ=DAILY&amp;VAR:RELITEM=RF&amp;VAR:CURRENCY=&amp;VAR:DB_TYPE=&amp;VAR:UNITS=M&amp;window=popup&amp;","width=535&amp;height=425&amp;START_MAXIMIZED=FALSE&amp;Y=120"}</definedName>
    <definedName name="_3586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587__FDSAUDITLINK__" hidden="1">{"fdsup://directions/FAT Viewer?action=UPDATE&amp;creator=factSet&amp;DYN_ARGS=true&amp;DOC_NAME=FAT:RGA_ENTRPR_VAL_EV_SOURCE_WINDOW.FAT&amp;VAR:ID1=LAMR&amp;VAR:SDATE=20070615&amp;VAR:FDATE=20061229&amp;VAR:FREQ=DAILY&amp;VAR:RELITEM=RF&amp;VAR:CURRENCY=&amp;VAR:DB_TYPE=&amp;VAR:UNITS=M&amp;window=popup","&amp;width=535&amp;height=425&amp;START_MAXIMIZED=FALSE&amp;Y=120"}</definedName>
    <definedName name="_3588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89__FDSAUDITLINK__" hidden="1">{"fdsup://directions/FAT Viewer?action=UPDATE&amp;creator=factSet&amp;DYN_ARGS=true&amp;DOC_NAME=FAT:RGA_ENTRPR_VAL_EV_SOURCE_WINDOW.FAT&amp;VAR:ID1=CCO&amp;VAR:SDATE=20070614&amp;VAR:FDATE=20061229&amp;VAR:FREQ=DAILY&amp;VAR:RELITEM=RF&amp;VAR:CURRENCY=&amp;VAR:DB_TYPE=&amp;VAR:UNITS=M&amp;window=popup&amp;","width=535&amp;height=425&amp;START_MAXIMIZED=FALSE&amp;Y=120"}</definedName>
    <definedName name="_359__FDSAUDITLINK__" hidden="1">{"fdsup://directions/FAT Viewer?action=UPDATE&amp;creator=factset&amp;DYN_ARGS=TRUE&amp;DOC_NAME=FAT:FQL_AUDITING_CLIENT_TEMPLATE.FAT&amp;display_string=Audit&amp;VAR:KEY=JINOROPIHA&amp;VAR:QUERY=RkZfRU5UUlBSX1ZBTF9EQUlMWSg0MDU4NCwsLCxVU0QsJ0RJTCcp&amp;WINDOW=FIRST_POPUP&amp;HEIGHT=450&amp;WI","DTH=450&amp;START_MAXIMIZED=FALSE&amp;VAR:CALENDAR=US&amp;VAR:SYMBOL=05675210&amp;VAR:INDEX=0"}</definedName>
    <definedName name="_359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591__FDSAUDITLINK__" hidden="1">{"fdsup://directions/FAT Viewer?action=UPDATE&amp;creator=factSet&amp;DYN_ARGS=true&amp;DOC_NAME=FAT:RGA_ENTRPR_VAL_EV_SOURCE_WINDOW.FAT&amp;VAR:ID1=DEC-FR&amp;VAR:SDATE=20070614&amp;VAR:FDATE=20061229&amp;VAR:FREQ=DAILY&amp;VAR:RELITEM=RF&amp;VAR:CURRENCY=&amp;VAR:DB_TYPE=&amp;VAR:UNITS=M&amp;window=pop","up&amp;width=535&amp;height=425&amp;START_MAXIMIZED=FALSE&amp;Y=120"}</definedName>
    <definedName name="_3592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93__FDSAUDITLINK__" hidden="1">{"fdsup://directions/FAT Viewer?action=UPDATE&amp;creator=factSet&amp;DYN_ARGS=true&amp;DOC_NAME=FAT:RGA_ENTRPR_VAL_EV_SOURCE_WINDOW.FAT&amp;VAR:ID1=CBS&amp;VAR:SDATE=20070614&amp;VAR:FDATE=20061229&amp;VAR:FREQ=DAILY&amp;VAR:RELITEM=RF&amp;VAR:CURRENCY=&amp;VAR:DB_TYPE=&amp;VAR:UNITS=M&amp;window=popup&amp;","width=535&amp;height=425&amp;START_MAXIMIZED=FALSE&amp;Y=120"}</definedName>
    <definedName name="_3594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595__FDSAUDITLINK__" hidden="1">{"fdsup://directions/FAT Viewer?action=UPDATE&amp;creator=factSet&amp;DYN_ARGS=true&amp;DOC_NAME=FAT:RGA_ENTRPR_VAL_EV_SOURCE_WINDOW.FAT&amp;VAR:ID1=LAMR&amp;VAR:SDATE=20070614&amp;VAR:FDATE=20061229&amp;VAR:FREQ=DAILY&amp;VAR:RELITEM=RF&amp;VAR:CURRENCY=&amp;VAR:DB_TYPE=&amp;VAR:UNITS=M&amp;window=popup","&amp;width=535&amp;height=425&amp;START_MAXIMIZED=FALSE&amp;Y=120"}</definedName>
    <definedName name="_3596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597__FDSAUDITLINK__" hidden="1">{"fdsup://directions/FAT Viewer?action=UPDATE&amp;creator=factSet&amp;DYN_ARGS=true&amp;DOC_NAME=FAT:RGA_ENTRPR_VAL_EV_SOURCE_WINDOW.FAT&amp;VAR:ID1=CCO&amp;VAR:SDATE=20070613&amp;VAR:FDATE=20061229&amp;VAR:FREQ=DAILY&amp;VAR:RELITEM=RF&amp;VAR:CURRENCY=&amp;VAR:DB_TYPE=&amp;VAR:UNITS=M&amp;window=popup&amp;","width=535&amp;height=425&amp;START_MAXIMIZED=FALSE&amp;Y=120"}</definedName>
    <definedName name="_359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599__FDSAUDITLINK__" hidden="1">{"fdsup://directions/FAT Viewer?action=UPDATE&amp;creator=factSet&amp;DYN_ARGS=true&amp;DOC_NAME=FAT:RGA_ENTRPR_VAL_EV_SOURCE_WINDOW.FAT&amp;VAR:ID1=DEC-FR&amp;VAR:SDATE=20070613&amp;VAR:FDATE=20061229&amp;VAR:FREQ=DAILY&amp;VAR:RELITEM=RF&amp;VAR:CURRENCY=&amp;VAR:DB_TYPE=&amp;VAR:UNITS=M&amp;window=pop","up&amp;width=535&amp;height=425&amp;START_MAXIMIZED=FALSE&amp;Y=120"}</definedName>
    <definedName name="_36__123Graph_BREPART_CA" hidden="1">#REF!</definedName>
    <definedName name="_36__FDSAUDITLINK__" hidden="1">{"fdsup://Directions/FactSet Auditing Viewer?action=AUDIT_VALUE&amp;DB=129&amp;ID1=B23WQK&amp;VALUEID=04150&amp;SDATE=2011&amp;PERIODTYPE=ANN_STD&amp;SCFT=3&amp;window=popup_no_bar&amp;width=385&amp;height=120&amp;START_MAXIMIZED=FALSE&amp;creator=factset&amp;display_string=Audit"}</definedName>
    <definedName name="_360__FDSAUDITLINK__" hidden="1">{"fdsup://directions/FAT Viewer?action=UPDATE&amp;creator=factset&amp;DYN_ARGS=TRUE&amp;DOC_NAME=FAT:FQL_AUDITING_CLIENT_TEMPLATE.FAT&amp;display_string=Audit&amp;VAR:KEY=JULWBURORG&amp;VAR:QUERY=RkZfRU5UUlBSX1ZBTF9EQUlMWSg0MDU4NCwsLCxVU0QsJ0RJTCcp&amp;WINDOW=FIRST_POPUP&amp;HEIGHT=450&amp;WI","DTH=450&amp;START_MAXIMIZED=FALSE&amp;VAR:CALENDAR=US&amp;VAR:SYMBOL=89467510&amp;VAR:INDEX=0"}</definedName>
    <definedName name="_3600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01__FDSAUDITLINK__" hidden="1">{"fdsup://directions/FAT Viewer?action=UPDATE&amp;creator=factSet&amp;DYN_ARGS=true&amp;DOC_NAME=FAT:RGA_ENTRPR_VAL_EV_SOURCE_WINDOW.FAT&amp;VAR:ID1=CBS&amp;VAR:SDATE=20070613&amp;VAR:FDATE=20061229&amp;VAR:FREQ=DAILY&amp;VAR:RELITEM=RF&amp;VAR:CURRENCY=&amp;VAR:DB_TYPE=&amp;VAR:UNITS=M&amp;window=popup&amp;","width=535&amp;height=425&amp;START_MAXIMIZED=FALSE&amp;Y=120"}</definedName>
    <definedName name="_3602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603__FDSAUDITLINK__" hidden="1">{"fdsup://directions/FAT Viewer?action=UPDATE&amp;creator=factSet&amp;DYN_ARGS=true&amp;DOC_NAME=FAT:RGA_ENTRPR_VAL_EV_SOURCE_WINDOW.FAT&amp;VAR:ID1=LAMR&amp;VAR:SDATE=20070613&amp;VAR:FDATE=20061229&amp;VAR:FREQ=DAILY&amp;VAR:RELITEM=RF&amp;VAR:CURRENCY=&amp;VAR:DB_TYPE=&amp;VAR:UNITS=M&amp;window=popup","&amp;width=535&amp;height=425&amp;START_MAXIMIZED=FALSE&amp;Y=120"}</definedName>
    <definedName name="_3604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05__FDSAUDITLINK__" hidden="1">{"fdsup://directions/FAT Viewer?action=UPDATE&amp;creator=factSet&amp;DYN_ARGS=true&amp;DOC_NAME=FAT:RGA_ENTRPR_VAL_EV_SOURCE_WINDOW.FAT&amp;VAR:ID1=CCO&amp;VAR:SDATE=20070612&amp;VAR:FDATE=20061229&amp;VAR:FREQ=DAILY&amp;VAR:RELITEM=RF&amp;VAR:CURRENCY=&amp;VAR:DB_TYPE=&amp;VAR:UNITS=M&amp;window=popup&amp;","width=535&amp;height=425&amp;START_MAXIMIZED=FALSE&amp;Y=120"}</definedName>
    <definedName name="_360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607__FDSAUDITLINK__" hidden="1">{"fdsup://directions/FAT Viewer?action=UPDATE&amp;creator=factSet&amp;DYN_ARGS=true&amp;DOC_NAME=FAT:RGA_ENTRPR_VAL_EV_SOURCE_WINDOW.FAT&amp;VAR:ID1=DEC-FR&amp;VAR:SDATE=20070612&amp;VAR:FDATE=20061229&amp;VAR:FREQ=DAILY&amp;VAR:RELITEM=RF&amp;VAR:CURRENCY=&amp;VAR:DB_TYPE=&amp;VAR:UNITS=M&amp;window=pop","up&amp;width=535&amp;height=425&amp;START_MAXIMIZED=FALSE&amp;Y=120"}</definedName>
    <definedName name="_3608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09__FDSAUDITLINK__" hidden="1">{"fdsup://directions/FAT Viewer?action=UPDATE&amp;creator=factSet&amp;DYN_ARGS=true&amp;DOC_NAME=FAT:RGA_ENTRPR_VAL_EV_SOURCE_WINDOW.FAT&amp;VAR:ID1=CBS&amp;VAR:SDATE=20070612&amp;VAR:FDATE=20061229&amp;VAR:FREQ=DAILY&amp;VAR:RELITEM=RF&amp;VAR:CURRENCY=&amp;VAR:DB_TYPE=&amp;VAR:UNITS=M&amp;window=popup&amp;","width=535&amp;height=425&amp;START_MAXIMIZED=FALSE&amp;Y=120"}</definedName>
    <definedName name="_361__FDSAUDITLINK__" hidden="1">{"fdsup://directions/FAT Viewer?action=UPDATE&amp;creator=factset&amp;DYN_ARGS=TRUE&amp;DOC_NAME=FAT:FQL_AUDITING_CLIENT_TEMPLATE.FAT&amp;display_string=Audit&amp;VAR:KEY=JAVABKHEHY&amp;VAR:QUERY=RkZfRU5UUlBSX1ZBTF9EQUlMWSg0MDU4NCwsLCxVU0QsJ0RJTCcp&amp;WINDOW=FIRST_POPUP&amp;HEIGHT=450&amp;WI","DTH=450&amp;START_MAXIMIZED=FALSE&amp;VAR:CALENDAR=US&amp;VAR:SYMBOL=62458M10&amp;VAR:INDEX=0"}</definedName>
    <definedName name="_3610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611__FDSAUDITLINK__" hidden="1">{"fdsup://directions/FAT Viewer?action=UPDATE&amp;creator=factSet&amp;DYN_ARGS=true&amp;DOC_NAME=FAT:RGA_ENTRPR_VAL_EV_SOURCE_WINDOW.FAT&amp;VAR:ID1=LAMR&amp;VAR:SDATE=20070612&amp;VAR:FDATE=20061229&amp;VAR:FREQ=DAILY&amp;VAR:RELITEM=RF&amp;VAR:CURRENCY=&amp;VAR:DB_TYPE=&amp;VAR:UNITS=M&amp;window=popup","&amp;width=535&amp;height=425&amp;START_MAXIMIZED=FALSE&amp;Y=120"}</definedName>
    <definedName name="_3612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13__FDSAUDITLINK__" hidden="1">{"fdsup://directions/FAT Viewer?action=UPDATE&amp;creator=factSet&amp;DYN_ARGS=true&amp;DOC_NAME=FAT:RGA_ENTRPR_VAL_EV_SOURCE_WINDOW.FAT&amp;VAR:ID1=CCO&amp;VAR:SDATE=20070611&amp;VAR:FDATE=20061229&amp;VAR:FREQ=DAILY&amp;VAR:RELITEM=RF&amp;VAR:CURRENCY=&amp;VAR:DB_TYPE=&amp;VAR:UNITS=M&amp;window=popup&amp;","width=535&amp;height=425&amp;START_MAXIMIZED=FALSE&amp;Y=120"}</definedName>
    <definedName name="_361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615__FDSAUDITLINK__" hidden="1">{"fdsup://directions/FAT Viewer?action=UPDATE&amp;creator=factSet&amp;DYN_ARGS=true&amp;DOC_NAME=FAT:RGA_ENTRPR_VAL_EV_SOURCE_WINDOW.FAT&amp;VAR:ID1=DEC-FR&amp;VAR:SDATE=20070611&amp;VAR:FDATE=20061229&amp;VAR:FREQ=DAILY&amp;VAR:RELITEM=RF&amp;VAR:CURRENCY=&amp;VAR:DB_TYPE=&amp;VAR:UNITS=M&amp;window=pop","up&amp;width=535&amp;height=425&amp;START_MAXIMIZED=FALSE&amp;Y=120"}</definedName>
    <definedName name="_3616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17__FDSAUDITLINK__" hidden="1">{"fdsup://directions/FAT Viewer?action=UPDATE&amp;creator=factSet&amp;DYN_ARGS=true&amp;DOC_NAME=FAT:RGA_ENTRPR_VAL_EV_SOURCE_WINDOW.FAT&amp;VAR:ID1=CBS&amp;VAR:SDATE=20070611&amp;VAR:FDATE=20061229&amp;VAR:FREQ=DAILY&amp;VAR:RELITEM=RF&amp;VAR:CURRENCY=&amp;VAR:DB_TYPE=&amp;VAR:UNITS=M&amp;window=popup&amp;","width=535&amp;height=425&amp;START_MAXIMIZED=FALSE&amp;Y=120"}</definedName>
    <definedName name="_3618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619__FDSAUDITLINK__" hidden="1">{"fdsup://directions/FAT Viewer?action=UPDATE&amp;creator=factSet&amp;DYN_ARGS=true&amp;DOC_NAME=FAT:RGA_ENTRPR_VAL_EV_SOURCE_WINDOW.FAT&amp;VAR:ID1=LAMR&amp;VAR:SDATE=20070611&amp;VAR:FDATE=20061229&amp;VAR:FREQ=DAILY&amp;VAR:RELITEM=RF&amp;VAR:CURRENCY=&amp;VAR:DB_TYPE=&amp;VAR:UNITS=M&amp;window=popup","&amp;width=535&amp;height=425&amp;START_MAXIMIZED=FALSE&amp;Y=120"}</definedName>
    <definedName name="_362__FDSAUDITLINK__" hidden="1">{"fdsup://directions/FAT Viewer?action=UPDATE&amp;creator=factset&amp;DYN_ARGS=TRUE&amp;DOC_NAME=FAT:FQL_AUDITING_CLIENT_TEMPLATE.FAT&amp;display_string=Audit&amp;VAR:KEY=FWJUBWBGVS&amp;VAR:QUERY=RkZfRU5UUlBSX1ZBTF9EQUlMWSg0MDU4NCwsLCxVU0QsJ0RJTCcp&amp;WINDOW=FIRST_POPUP&amp;HEIGHT=450&amp;WI","DTH=450&amp;START_MAXIMIZED=FALSE&amp;VAR:CALENDAR=US&amp;VAR:SYMBOL=49918410&amp;VAR:INDEX=0"}</definedName>
    <definedName name="_3620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21__FDSAUDITLINK__" hidden="1">{"fdsup://directions/FAT Viewer?action=UPDATE&amp;creator=factSet&amp;DYN_ARGS=true&amp;DOC_NAME=FAT:RGA_ENTRPR_VAL_EV_SOURCE_WINDOW.FAT&amp;VAR:ID1=CCO&amp;VAR:SDATE=20070608&amp;VAR:FDATE=20061229&amp;VAR:FREQ=DAILY&amp;VAR:RELITEM=RF&amp;VAR:CURRENCY=&amp;VAR:DB_TYPE=&amp;VAR:UNITS=M&amp;window=popup&amp;","width=535&amp;height=425&amp;START_MAXIMIZED=FALSE&amp;Y=120"}</definedName>
    <definedName name="_362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623__FDSAUDITLINK__" hidden="1">{"fdsup://directions/FAT Viewer?action=UPDATE&amp;creator=factSet&amp;DYN_ARGS=true&amp;DOC_NAME=FAT:RGA_ENTRPR_VAL_EV_SOURCE_WINDOW.FAT&amp;VAR:ID1=DEC-FR&amp;VAR:SDATE=20070608&amp;VAR:FDATE=20061229&amp;VAR:FREQ=DAILY&amp;VAR:RELITEM=RF&amp;VAR:CURRENCY=&amp;VAR:DB_TYPE=&amp;VAR:UNITS=M&amp;window=pop","up&amp;width=535&amp;height=425&amp;START_MAXIMIZED=FALSE&amp;Y=120"}</definedName>
    <definedName name="_3624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25__FDSAUDITLINK__" hidden="1">{"fdsup://directions/FAT Viewer?action=UPDATE&amp;creator=factSet&amp;DYN_ARGS=true&amp;DOC_NAME=FAT:RGA_ENTRPR_VAL_EV_SOURCE_WINDOW.FAT&amp;VAR:ID1=CBS&amp;VAR:SDATE=20070608&amp;VAR:FDATE=20061229&amp;VAR:FREQ=DAILY&amp;VAR:RELITEM=RF&amp;VAR:CURRENCY=&amp;VAR:DB_TYPE=&amp;VAR:UNITS=M&amp;window=popup&amp;","width=535&amp;height=425&amp;START_MAXIMIZED=FALSE&amp;Y=120"}</definedName>
    <definedName name="_3626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627__FDSAUDITLINK__" hidden="1">{"fdsup://directions/FAT Viewer?action=UPDATE&amp;creator=factSet&amp;DYN_ARGS=true&amp;DOC_NAME=FAT:RGA_ENTRPR_VAL_EV_SOURCE_WINDOW.FAT&amp;VAR:ID1=LAMR&amp;VAR:SDATE=20070608&amp;VAR:FDATE=20061229&amp;VAR:FREQ=DAILY&amp;VAR:RELITEM=RF&amp;VAR:CURRENCY=&amp;VAR:DB_TYPE=&amp;VAR:UNITS=M&amp;window=popup","&amp;width=535&amp;height=425&amp;START_MAXIMIZED=FALSE&amp;Y=120"}</definedName>
    <definedName name="_3628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29__FDSAUDITLINK__" hidden="1">{"fdsup://directions/FAT Viewer?action=UPDATE&amp;creator=factSet&amp;DYN_ARGS=true&amp;DOC_NAME=FAT:RGA_ENTRPR_VAL_EV_SOURCE_WINDOW.FAT&amp;VAR:ID1=CCO&amp;VAR:SDATE=20070607&amp;VAR:FDATE=20061229&amp;VAR:FREQ=DAILY&amp;VAR:RELITEM=RF&amp;VAR:CURRENCY=&amp;VAR:DB_TYPE=&amp;VAR:UNITS=M&amp;window=popup&amp;","width=535&amp;height=425&amp;START_MAXIMIZED=FALSE&amp;Y=120"}</definedName>
    <definedName name="_363__FDSAUDITLINK__" hidden="1">{"fdsup://directions/FAT Viewer?action=UPDATE&amp;creator=factset&amp;DYN_ARGS=TRUE&amp;DOC_NAME=FAT:FQL_AUDITING_CLIENT_TEMPLATE.FAT&amp;display_string=Audit&amp;VAR:KEY=TYDQDKNULM&amp;VAR:QUERY=RkZfRU5UUlBSX1ZBTF9EQUlMWSg0MDU4NCwsLCxVU0QsJ0RJTCcp&amp;WINDOW=FIRST_POPUP&amp;HEIGHT=450&amp;WI","DTH=450&amp;START_MAXIMIZED=FALSE&amp;VAR:CALENDAR=US&amp;VAR:SYMBOL=87874R10&amp;VAR:INDEX=0"}</definedName>
    <definedName name="_363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631__FDSAUDITLINK__" hidden="1">{"fdsup://directions/FAT Viewer?action=UPDATE&amp;creator=factSet&amp;DYN_ARGS=true&amp;DOC_NAME=FAT:RGA_ENTRPR_VAL_EV_SOURCE_WINDOW.FAT&amp;VAR:ID1=DEC-FR&amp;VAR:SDATE=20070607&amp;VAR:FDATE=20061229&amp;VAR:FREQ=DAILY&amp;VAR:RELITEM=RF&amp;VAR:CURRENCY=&amp;VAR:DB_TYPE=&amp;VAR:UNITS=M&amp;window=pop","up&amp;width=535&amp;height=425&amp;START_MAXIMIZED=FALSE&amp;Y=120"}</definedName>
    <definedName name="_3632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33__FDSAUDITLINK__" hidden="1">{"fdsup://directions/FAT Viewer?action=UPDATE&amp;creator=factSet&amp;DYN_ARGS=true&amp;DOC_NAME=FAT:RGA_ENTRPR_VAL_EV_SOURCE_WINDOW.FAT&amp;VAR:ID1=CBS&amp;VAR:SDATE=20070607&amp;VAR:FDATE=20061229&amp;VAR:FREQ=DAILY&amp;VAR:RELITEM=RF&amp;VAR:CURRENCY=&amp;VAR:DB_TYPE=&amp;VAR:UNITS=M&amp;window=popup&amp;","width=535&amp;height=425&amp;START_MAXIMIZED=FALSE&amp;Y=120"}</definedName>
    <definedName name="_3634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635__FDSAUDITLINK__" hidden="1">{"fdsup://directions/FAT Viewer?action=UPDATE&amp;creator=factSet&amp;DYN_ARGS=true&amp;DOC_NAME=FAT:RGA_ENTRPR_VAL_EV_SOURCE_WINDOW.FAT&amp;VAR:ID1=LAMR&amp;VAR:SDATE=20070607&amp;VAR:FDATE=20061229&amp;VAR:FREQ=DAILY&amp;VAR:RELITEM=RF&amp;VAR:CURRENCY=&amp;VAR:DB_TYPE=&amp;VAR:UNITS=M&amp;window=popup","&amp;width=535&amp;height=425&amp;START_MAXIMIZED=FALSE&amp;Y=120"}</definedName>
    <definedName name="_3636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37__FDSAUDITLINK__" hidden="1">{"fdsup://directions/FAT Viewer?action=UPDATE&amp;creator=factSet&amp;DYN_ARGS=true&amp;DOC_NAME=FAT:RGA_ENTRPR_VAL_EV_SOURCE_WINDOW.FAT&amp;VAR:ID1=CCO&amp;VAR:SDATE=20070606&amp;VAR:FDATE=20061229&amp;VAR:FREQ=DAILY&amp;VAR:RELITEM=RF&amp;VAR:CURRENCY=&amp;VAR:DB_TYPE=&amp;VAR:UNITS=M&amp;window=popup&amp;","width=535&amp;height=425&amp;START_MAXIMIZED=FALSE&amp;Y=120"}</definedName>
    <definedName name="_363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639__FDSAUDITLINK__" hidden="1">{"fdsup://directions/FAT Viewer?action=UPDATE&amp;creator=factSet&amp;DYN_ARGS=true&amp;DOC_NAME=FAT:RGA_ENTRPR_VAL_EV_SOURCE_WINDOW.FAT&amp;VAR:ID1=DEC-FR&amp;VAR:SDATE=20070606&amp;VAR:FDATE=20061229&amp;VAR:FREQ=DAILY&amp;VAR:RELITEM=RF&amp;VAR:CURRENCY=&amp;VAR:DB_TYPE=&amp;VAR:UNITS=M&amp;window=pop","up&amp;width=535&amp;height=425&amp;START_MAXIMIZED=FALSE&amp;Y=120"}</definedName>
    <definedName name="_364__FDSAUDITLINK__" hidden="1">{"fdsup://directions/FAT Viewer?action=UPDATE&amp;creator=factset&amp;DYN_ARGS=TRUE&amp;DOC_NAME=FAT:FQL_AUDITING_CLIENT_TEMPLATE.FAT&amp;display_string=Audit&amp;VAR:KEY=RGTEHIZMBQ&amp;VAR:QUERY=RkZfRU5UUlBSX1ZBTF9EQUlMWSg0MDU4NCwsLCxVU0QsJ0RJTCcp&amp;WINDOW=FIRST_POPUP&amp;HEIGHT=450&amp;WI","DTH=450&amp;START_MAXIMIZED=FALSE&amp;VAR:CALENDAR=US&amp;VAR:SYMBOL=88368Q10&amp;VAR:INDEX=0"}</definedName>
    <definedName name="_3640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41__FDSAUDITLINK__" hidden="1">{"fdsup://directions/FAT Viewer?action=UPDATE&amp;creator=factSet&amp;DYN_ARGS=true&amp;DOC_NAME=FAT:RGA_ENTRPR_VAL_EV_SOURCE_WINDOW.FAT&amp;VAR:ID1=CBS&amp;VAR:SDATE=20070606&amp;VAR:FDATE=20061229&amp;VAR:FREQ=DAILY&amp;VAR:RELITEM=RF&amp;VAR:CURRENCY=&amp;VAR:DB_TYPE=&amp;VAR:UNITS=M&amp;window=popup&amp;","width=535&amp;height=425&amp;START_MAXIMIZED=FALSE&amp;Y=120"}</definedName>
    <definedName name="_3642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643__FDSAUDITLINK__" hidden="1">{"fdsup://directions/FAT Viewer?action=UPDATE&amp;creator=factSet&amp;DYN_ARGS=true&amp;DOC_NAME=FAT:RGA_ENTRPR_VAL_EV_SOURCE_WINDOW.FAT&amp;VAR:ID1=LAMR&amp;VAR:SDATE=20070606&amp;VAR:FDATE=20061229&amp;VAR:FREQ=DAILY&amp;VAR:RELITEM=RF&amp;VAR:CURRENCY=&amp;VAR:DB_TYPE=&amp;VAR:UNITS=M&amp;window=popup","&amp;width=535&amp;height=425&amp;START_MAXIMIZED=FALSE&amp;Y=120"}</definedName>
    <definedName name="_3644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45__FDSAUDITLINK__" hidden="1">{"fdsup://directions/FAT Viewer?action=UPDATE&amp;creator=factSet&amp;DYN_ARGS=true&amp;DOC_NAME=FAT:RGA_ENTRPR_VAL_EV_SOURCE_WINDOW.FAT&amp;VAR:ID1=CCO&amp;VAR:SDATE=20070605&amp;VAR:FDATE=20061229&amp;VAR:FREQ=DAILY&amp;VAR:RELITEM=RF&amp;VAR:CURRENCY=&amp;VAR:DB_TYPE=&amp;VAR:UNITS=M&amp;window=popup&amp;","width=535&amp;height=425&amp;START_MAXIMIZED=FALSE&amp;Y=120"}</definedName>
    <definedName name="_364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647__FDSAUDITLINK__" hidden="1">{"fdsup://directions/FAT Viewer?action=UPDATE&amp;creator=factSet&amp;DYN_ARGS=true&amp;DOC_NAME=FAT:RGA_ENTRPR_VAL_EV_SOURCE_WINDOW.FAT&amp;VAR:ID1=DEC-FR&amp;VAR:SDATE=20070605&amp;VAR:FDATE=20061229&amp;VAR:FREQ=DAILY&amp;VAR:RELITEM=RF&amp;VAR:CURRENCY=&amp;VAR:DB_TYPE=&amp;VAR:UNITS=M&amp;window=pop","up&amp;width=535&amp;height=425&amp;START_MAXIMIZED=FALSE&amp;Y=120"}</definedName>
    <definedName name="_3648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49__FDSAUDITLINK__" hidden="1">{"fdsup://directions/FAT Viewer?action=UPDATE&amp;creator=factSet&amp;DYN_ARGS=true&amp;DOC_NAME=FAT:RGA_ENTRPR_VAL_EV_SOURCE_WINDOW.FAT&amp;VAR:ID1=CBS&amp;VAR:SDATE=20070605&amp;VAR:FDATE=20061229&amp;VAR:FREQ=DAILY&amp;VAR:RELITEM=RF&amp;VAR:CURRENCY=&amp;VAR:DB_TYPE=&amp;VAR:UNITS=M&amp;window=popup&amp;","width=535&amp;height=425&amp;START_MAXIMIZED=FALSE&amp;Y=120"}</definedName>
    <definedName name="_365__FDSAUDITLINK__" hidden="1">{"fdsup://directions/FAT Viewer?action=UPDATE&amp;creator=factset&amp;DYN_ARGS=TRUE&amp;DOC_NAME=FAT:FQL_AUDITING_CLIENT_TEMPLATE.FAT&amp;display_string=Audit&amp;VAR:KEY=VIRGHQJGTY&amp;VAR:QUERY=RkZfRU5UUlBSX1ZBTF9EQUlMWSg0MDYzMCwsLCxVU0QsJ0RJTCcp&amp;WINDOW=FIRST_POPUP&amp;HEIGHT=450&amp;WI","DTH=450&amp;START_MAXIMIZED=FALSE&amp;VAR:CALENDAR=US&amp;VAR:SYMBOL=62458M10&amp;VAR:INDEX=0"}</definedName>
    <definedName name="_3650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651__FDSAUDITLINK__" hidden="1">{"fdsup://directions/FAT Viewer?action=UPDATE&amp;creator=factSet&amp;DYN_ARGS=true&amp;DOC_NAME=FAT:RGA_ENTRPR_VAL_EV_SOURCE_WINDOW.FAT&amp;VAR:ID1=LAMR&amp;VAR:SDATE=20070605&amp;VAR:FDATE=20061229&amp;VAR:FREQ=DAILY&amp;VAR:RELITEM=RF&amp;VAR:CURRENCY=&amp;VAR:DB_TYPE=&amp;VAR:UNITS=M&amp;window=popup","&amp;width=535&amp;height=425&amp;START_MAXIMIZED=FALSE&amp;Y=120"}</definedName>
    <definedName name="_3652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53__FDSAUDITLINK__" hidden="1">{"fdsup://directions/FAT Viewer?action=UPDATE&amp;creator=factSet&amp;DYN_ARGS=true&amp;DOC_NAME=FAT:RGA_ENTRPR_VAL_EV_SOURCE_WINDOW.FAT&amp;VAR:ID1=CCO&amp;VAR:SDATE=20070604&amp;VAR:FDATE=20061229&amp;VAR:FREQ=DAILY&amp;VAR:RELITEM=RF&amp;VAR:CURRENCY=&amp;VAR:DB_TYPE=&amp;VAR:UNITS=M&amp;window=popup&amp;","width=535&amp;height=425&amp;START_MAXIMIZED=FALSE&amp;Y=120"}</definedName>
    <definedName name="_365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655__FDSAUDITLINK__" hidden="1">{"fdsup://directions/FAT Viewer?action=UPDATE&amp;creator=factSet&amp;DYN_ARGS=true&amp;DOC_NAME=FAT:RGA_ENTRPR_VAL_EV_SOURCE_WINDOW.FAT&amp;VAR:ID1=DEC-FR&amp;VAR:SDATE=20070604&amp;VAR:FDATE=20061229&amp;VAR:FREQ=DAILY&amp;VAR:RELITEM=RF&amp;VAR:CURRENCY=&amp;VAR:DB_TYPE=&amp;VAR:UNITS=M&amp;window=pop","up&amp;width=535&amp;height=425&amp;START_MAXIMIZED=FALSE&amp;Y=120"}</definedName>
    <definedName name="_3656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57__FDSAUDITLINK__" hidden="1">{"fdsup://directions/FAT Viewer?action=UPDATE&amp;creator=factSet&amp;DYN_ARGS=true&amp;DOC_NAME=FAT:RGA_ENTRPR_VAL_EV_SOURCE_WINDOW.FAT&amp;VAR:ID1=CBS&amp;VAR:SDATE=20070604&amp;VAR:FDATE=20061229&amp;VAR:FREQ=DAILY&amp;VAR:RELITEM=RF&amp;VAR:CURRENCY=&amp;VAR:DB_TYPE=&amp;VAR:UNITS=M&amp;window=popup&amp;","width=535&amp;height=425&amp;START_MAXIMIZED=FALSE&amp;Y=120"}</definedName>
    <definedName name="_3658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659__FDSAUDITLINK__" hidden="1">{"fdsup://directions/FAT Viewer?action=UPDATE&amp;creator=factSet&amp;DYN_ARGS=true&amp;DOC_NAME=FAT:RGA_ENTRPR_VAL_EV_SOURCE_WINDOW.FAT&amp;VAR:ID1=LAMR&amp;VAR:SDATE=20070604&amp;VAR:FDATE=20061229&amp;VAR:FREQ=DAILY&amp;VAR:RELITEM=RF&amp;VAR:CURRENCY=&amp;VAR:DB_TYPE=&amp;VAR:UNITS=M&amp;window=popup","&amp;width=535&amp;height=425&amp;START_MAXIMIZED=FALSE&amp;Y=120"}</definedName>
    <definedName name="_366__FDSAUDITLINK__" hidden="1">{"fdsup://directions/FAT Viewer?action=UPDATE&amp;creator=factset&amp;DYN_ARGS=TRUE&amp;DOC_NAME=FAT:FQL_AUDITING_CLIENT_TEMPLATE.FAT&amp;display_string=Audit&amp;VAR:KEY=PCPQZQZQHA&amp;VAR:QUERY=RkZfRU5UUlBSX1ZBTF9EQUlMWSg0MDYzMCwsLCxVU0QsJ0RJTCcp&amp;WINDOW=FIRST_POPUP&amp;HEIGHT=450&amp;WI","DTH=450&amp;START_MAXIMIZED=FALSE&amp;VAR:CALENDAR=US&amp;VAR:SYMBOL=49918410&amp;VAR:INDEX=0"}</definedName>
    <definedName name="_3660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61__FDSAUDITLINK__" hidden="1">{"fdsup://directions/FAT Viewer?action=UPDATE&amp;creator=factSet&amp;DYN_ARGS=true&amp;DOC_NAME=FAT:RGA_ENTRPR_VAL_EV_SOURCE_WINDOW.FAT&amp;VAR:ID1=CCO&amp;VAR:SDATE=20070601&amp;VAR:FDATE=20061229&amp;VAR:FREQ=DAILY&amp;VAR:RELITEM=RF&amp;VAR:CURRENCY=&amp;VAR:DB_TYPE=&amp;VAR:UNITS=M&amp;window=popup&amp;","width=535&amp;height=425&amp;START_MAXIMIZED=FALSE&amp;Y=120"}</definedName>
    <definedName name="_366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663__FDSAUDITLINK__" hidden="1">{"fdsup://directions/FAT Viewer?action=UPDATE&amp;creator=factSet&amp;DYN_ARGS=true&amp;DOC_NAME=FAT:RGA_ENTRPR_VAL_EV_SOURCE_WINDOW.FAT&amp;VAR:ID1=DEC-FR&amp;VAR:SDATE=20070601&amp;VAR:FDATE=20061229&amp;VAR:FREQ=DAILY&amp;VAR:RELITEM=RF&amp;VAR:CURRENCY=&amp;VAR:DB_TYPE=&amp;VAR:UNITS=M&amp;window=pop","up&amp;width=535&amp;height=425&amp;START_MAXIMIZED=FALSE&amp;Y=120"}</definedName>
    <definedName name="_3664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65__FDSAUDITLINK__" hidden="1">{"fdsup://directions/FAT Viewer?action=UPDATE&amp;creator=factSet&amp;DYN_ARGS=true&amp;DOC_NAME=FAT:RGA_ENTRPR_VAL_EV_SOURCE_WINDOW.FAT&amp;VAR:ID1=CBS&amp;VAR:SDATE=20070601&amp;VAR:FDATE=20061229&amp;VAR:FREQ=DAILY&amp;VAR:RELITEM=RF&amp;VAR:CURRENCY=&amp;VAR:DB_TYPE=&amp;VAR:UNITS=M&amp;window=popup&amp;","width=535&amp;height=425&amp;START_MAXIMIZED=FALSE&amp;Y=120"}</definedName>
    <definedName name="_3666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667__FDSAUDITLINK__" hidden="1">{"fdsup://directions/FAT Viewer?action=UPDATE&amp;creator=factSet&amp;DYN_ARGS=true&amp;DOC_NAME=FAT:RGA_ENTRPR_VAL_EV_SOURCE_WINDOW.FAT&amp;VAR:ID1=LAMR&amp;VAR:SDATE=20070601&amp;VAR:FDATE=20061229&amp;VAR:FREQ=DAILY&amp;VAR:RELITEM=RF&amp;VAR:CURRENCY=&amp;VAR:DB_TYPE=&amp;VAR:UNITS=M&amp;window=popup","&amp;width=535&amp;height=425&amp;START_MAXIMIZED=FALSE&amp;Y=120"}</definedName>
    <definedName name="_3668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69__FDSAUDITLINK__" hidden="1">{"fdsup://directions/FAT Viewer?action=UPDATE&amp;creator=factSet&amp;DYN_ARGS=true&amp;DOC_NAME=FAT:RGA_ENTRPR_VAL_EV_SOURCE_WINDOW.FAT&amp;VAR:ID1=CCO&amp;VAR:SDATE=20070531&amp;VAR:FDATE=20061229&amp;VAR:FREQ=DAILY&amp;VAR:RELITEM=RF&amp;VAR:CURRENCY=&amp;VAR:DB_TYPE=&amp;VAR:UNITS=M&amp;window=popup&amp;","width=535&amp;height=425&amp;START_MAXIMIZED=FALSE&amp;Y=120"}</definedName>
    <definedName name="_367__FDSAUDITLINK__" hidden="1">{"fdsup://directions/FAT Viewer?action=UPDATE&amp;creator=factset&amp;DYN_ARGS=TRUE&amp;DOC_NAME=FAT:FQL_AUDITING_CLIENT_TEMPLATE.FAT&amp;display_string=Audit&amp;VAR:KEY=XWNITMRIXU&amp;VAR:QUERY=RkZfRU5UUlBSX1ZBTF9EQUlMWSg0MDYzMCwsLCxVU0QsJ0RJTCcp&amp;WINDOW=FIRST_POPUP&amp;HEIGHT=450&amp;WI","DTH=450&amp;START_MAXIMIZED=FALSE&amp;VAR:CALENDAR=US&amp;VAR:SYMBOL=87874R10&amp;VAR:INDEX=0"}</definedName>
    <definedName name="_367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671__FDSAUDITLINK__" hidden="1">{"fdsup://directions/FAT Viewer?action=UPDATE&amp;creator=factSet&amp;DYN_ARGS=true&amp;DOC_NAME=FAT:RGA_ENTRPR_VAL_EV_SOURCE_WINDOW.FAT&amp;VAR:ID1=DEC-FR&amp;VAR:SDATE=20070531&amp;VAR:FDATE=20061229&amp;VAR:FREQ=DAILY&amp;VAR:RELITEM=RF&amp;VAR:CURRENCY=&amp;VAR:DB_TYPE=&amp;VAR:UNITS=M&amp;window=pop","up&amp;width=535&amp;height=425&amp;START_MAXIMIZED=FALSE&amp;Y=120"}</definedName>
    <definedName name="_3672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73__FDSAUDITLINK__" hidden="1">{"fdsup://directions/FAT Viewer?action=UPDATE&amp;creator=factSet&amp;DYN_ARGS=true&amp;DOC_NAME=FAT:RGA_ENTRPR_VAL_EV_SOURCE_WINDOW.FAT&amp;VAR:ID1=CBS&amp;VAR:SDATE=20070531&amp;VAR:FDATE=20061229&amp;VAR:FREQ=DAILY&amp;VAR:RELITEM=RF&amp;VAR:CURRENCY=&amp;VAR:DB_TYPE=&amp;VAR:UNITS=M&amp;window=popup&amp;","width=535&amp;height=425&amp;START_MAXIMIZED=FALSE&amp;Y=120"}</definedName>
    <definedName name="_3674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675__FDSAUDITLINK__" hidden="1">{"fdsup://directions/FAT Viewer?action=UPDATE&amp;creator=factSet&amp;DYN_ARGS=true&amp;DOC_NAME=FAT:RGA_ENTRPR_VAL_EV_SOURCE_WINDOW.FAT&amp;VAR:ID1=LAMR&amp;VAR:SDATE=20070531&amp;VAR:FDATE=20061229&amp;VAR:FREQ=DAILY&amp;VAR:RELITEM=RF&amp;VAR:CURRENCY=&amp;VAR:DB_TYPE=&amp;VAR:UNITS=M&amp;window=popup","&amp;width=535&amp;height=425&amp;START_MAXIMIZED=FALSE&amp;Y=120"}</definedName>
    <definedName name="_3676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77__FDSAUDITLINK__" hidden="1">{"fdsup://directions/FAT Viewer?action=UPDATE&amp;creator=factSet&amp;DYN_ARGS=true&amp;DOC_NAME=FAT:RGA_ENTRPR_VAL_EV_SOURCE_WINDOW.FAT&amp;VAR:ID1=CCO&amp;VAR:SDATE=20070530&amp;VAR:FDATE=20061229&amp;VAR:FREQ=DAILY&amp;VAR:RELITEM=RF&amp;VAR:CURRENCY=&amp;VAR:DB_TYPE=&amp;VAR:UNITS=M&amp;window=popup&amp;","width=535&amp;height=425&amp;START_MAXIMIZED=FALSE&amp;Y=120"}</definedName>
    <definedName name="_367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679__FDSAUDITLINK__" hidden="1">{"fdsup://directions/FAT Viewer?action=UPDATE&amp;creator=factSet&amp;DYN_ARGS=true&amp;DOC_NAME=FAT:RGA_ENTRPR_VAL_EV_SOURCE_WINDOW.FAT&amp;VAR:ID1=DEC-FR&amp;VAR:SDATE=20070530&amp;VAR:FDATE=20061229&amp;VAR:FREQ=DAILY&amp;VAR:RELITEM=RF&amp;VAR:CURRENCY=&amp;VAR:DB_TYPE=&amp;VAR:UNITS=M&amp;window=pop","up&amp;width=535&amp;height=425&amp;START_MAXIMIZED=FALSE&amp;Y=120"}</definedName>
    <definedName name="_368__FDSAUDITLINK__" hidden="1">{"fdsup://directions/FAT Viewer?action=UPDATE&amp;creator=factset&amp;DYN_ARGS=TRUE&amp;DOC_NAME=FAT:FQL_AUDITING_CLIENT_TEMPLATE.FAT&amp;display_string=Audit&amp;VAR:KEY=JSZOXCXIVE&amp;VAR:QUERY=RkZfRU5UUlBSX1ZBTF9EQUlMWSg0MDYzMCwsLCxVU0QsJ0RJTCcp&amp;WINDOW=FIRST_POPUP&amp;HEIGHT=450&amp;WI","DTH=450&amp;START_MAXIMIZED=FALSE&amp;VAR:CALENDAR=US&amp;VAR:SYMBOL=88368Q10&amp;VAR:INDEX=0"}</definedName>
    <definedName name="_3680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81__FDSAUDITLINK__" hidden="1">{"fdsup://directions/FAT Viewer?action=UPDATE&amp;creator=factSet&amp;DYN_ARGS=true&amp;DOC_NAME=FAT:RGA_ENTRPR_VAL_EV_SOURCE_WINDOW.FAT&amp;VAR:ID1=CBS&amp;VAR:SDATE=20070530&amp;VAR:FDATE=20061229&amp;VAR:FREQ=DAILY&amp;VAR:RELITEM=RF&amp;VAR:CURRENCY=&amp;VAR:DB_TYPE=&amp;VAR:UNITS=M&amp;window=popup&amp;","width=535&amp;height=425&amp;START_MAXIMIZED=FALSE&amp;Y=120"}</definedName>
    <definedName name="_3682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683__FDSAUDITLINK__" hidden="1">{"fdsup://directions/FAT Viewer?action=UPDATE&amp;creator=factSet&amp;DYN_ARGS=true&amp;DOC_NAME=FAT:RGA_ENTRPR_VAL_EV_SOURCE_WINDOW.FAT&amp;VAR:ID1=LAMR&amp;VAR:SDATE=20070530&amp;VAR:FDATE=20061229&amp;VAR:FREQ=DAILY&amp;VAR:RELITEM=RF&amp;VAR:CURRENCY=&amp;VAR:DB_TYPE=&amp;VAR:UNITS=M&amp;window=popup","&amp;width=535&amp;height=425&amp;START_MAXIMIZED=FALSE&amp;Y=120"}</definedName>
    <definedName name="_3684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85__FDSAUDITLINK__" hidden="1">{"fdsup://directions/FAT Viewer?action=UPDATE&amp;creator=factSet&amp;DYN_ARGS=true&amp;DOC_NAME=FAT:RGA_ENTRPR_VAL_EV_SOURCE_WINDOW.FAT&amp;VAR:ID1=CCO&amp;VAR:SDATE=20070529&amp;VAR:FDATE=20061229&amp;VAR:FREQ=DAILY&amp;VAR:RELITEM=RF&amp;VAR:CURRENCY=&amp;VAR:DB_TYPE=&amp;VAR:UNITS=M&amp;window=popup&amp;","width=535&amp;height=425&amp;START_MAXIMIZED=FALSE&amp;Y=120"}</definedName>
    <definedName name="_368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687__FDSAUDITLINK__" hidden="1">{"fdsup://directions/FAT Viewer?action=UPDATE&amp;creator=factSet&amp;DYN_ARGS=true&amp;DOC_NAME=FAT:RGA_ENTRPR_VAL_EV_SOURCE_WINDOW.FAT&amp;VAR:ID1=DEC-FR&amp;VAR:SDATE=20070529&amp;VAR:FDATE=20061229&amp;VAR:FREQ=DAILY&amp;VAR:RELITEM=RF&amp;VAR:CURRENCY=&amp;VAR:DB_TYPE=&amp;VAR:UNITS=M&amp;window=pop","up&amp;width=535&amp;height=425&amp;START_MAXIMIZED=FALSE&amp;Y=120"}</definedName>
    <definedName name="_3688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89__FDSAUDITLINK__" hidden="1">{"fdsup://directions/FAT Viewer?action=UPDATE&amp;creator=factSet&amp;DYN_ARGS=true&amp;DOC_NAME=FAT:RGA_ENTRPR_VAL_EV_SOURCE_WINDOW.FAT&amp;VAR:ID1=CBS&amp;VAR:SDATE=20070529&amp;VAR:FDATE=20061229&amp;VAR:FREQ=DAILY&amp;VAR:RELITEM=RF&amp;VAR:CURRENCY=&amp;VAR:DB_TYPE=&amp;VAR:UNITS=M&amp;window=popup&amp;","width=535&amp;height=425&amp;START_MAXIMIZED=FALSE&amp;Y=120"}</definedName>
    <definedName name="_369__FDSAUDITLINK__" hidden="1">{"fdsup://directions/FAT Viewer?action=UPDATE&amp;creator=factset&amp;DYN_ARGS=TRUE&amp;DOC_NAME=FAT:FQL_AUDITING_CLIENT_TEMPLATE.FAT&amp;display_string=Audit&amp;VAR:KEY=JIVOBURAFG&amp;VAR:QUERY=RkZfRU5UUlBSX1ZBTF9EQUlMWSg0MDYzMCwsLCxVU0QsJ0RJTCcp&amp;WINDOW=FIRST_POPUP&amp;HEIGHT=450&amp;WI","DTH=450&amp;START_MAXIMIZED=FALSE&amp;VAR:CALENDAR=US&amp;VAR:SYMBOL=89467510&amp;VAR:INDEX=0"}</definedName>
    <definedName name="_3690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691__FDSAUDITLINK__" hidden="1">{"fdsup://directions/FAT Viewer?action=UPDATE&amp;creator=factSet&amp;DYN_ARGS=true&amp;DOC_NAME=FAT:RGA_ENTRPR_VAL_EV_SOURCE_WINDOW.FAT&amp;VAR:ID1=LAMR&amp;VAR:SDATE=20070529&amp;VAR:FDATE=20061229&amp;VAR:FREQ=DAILY&amp;VAR:RELITEM=RF&amp;VAR:CURRENCY=&amp;VAR:DB_TYPE=&amp;VAR:UNITS=M&amp;window=popup","&amp;width=535&amp;height=425&amp;START_MAXIMIZED=FALSE&amp;Y=120"}</definedName>
    <definedName name="_3692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93__FDSAUDITLINK__" hidden="1">{"fdsup://directions/FAT Viewer?action=UPDATE&amp;creator=factSet&amp;DYN_ARGS=true&amp;DOC_NAME=FAT:RGA_ENTRPR_VAL_EV_SOURCE_WINDOW.FAT&amp;VAR:ID1=CCO&amp;VAR:SDATE=20070525&amp;VAR:FDATE=20061229&amp;VAR:FREQ=DAILY&amp;VAR:RELITEM=RF&amp;VAR:CURRENCY=&amp;VAR:DB_TYPE=&amp;VAR:UNITS=M&amp;window=popup&amp;","width=535&amp;height=425&amp;START_MAXIMIZED=FALSE&amp;Y=120"}</definedName>
    <definedName name="_369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695__FDSAUDITLINK__" hidden="1">{"fdsup://directions/FAT Viewer?action=UPDATE&amp;creator=factSet&amp;DYN_ARGS=true&amp;DOC_NAME=FAT:RGA_ENTRPR_VAL_EV_SOURCE_WINDOW.FAT&amp;VAR:ID1=DEC-FR&amp;VAR:SDATE=20070525&amp;VAR:FDATE=20061229&amp;VAR:FREQ=DAILY&amp;VAR:RELITEM=RF&amp;VAR:CURRENCY=&amp;VAR:DB_TYPE=&amp;VAR:UNITS=M&amp;window=pop","up&amp;width=535&amp;height=425&amp;START_MAXIMIZED=FALSE&amp;Y=120"}</definedName>
    <definedName name="_3696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697__FDSAUDITLINK__" hidden="1">{"fdsup://directions/FAT Viewer?action=UPDATE&amp;creator=factSet&amp;DYN_ARGS=true&amp;DOC_NAME=FAT:RGA_ENTRPR_VAL_EV_SOURCE_WINDOW.FAT&amp;VAR:ID1=CBS&amp;VAR:SDATE=20070525&amp;VAR:FDATE=20061229&amp;VAR:FREQ=DAILY&amp;VAR:RELITEM=RF&amp;VAR:CURRENCY=&amp;VAR:DB_TYPE=&amp;VAR:UNITS=M&amp;window=popup&amp;","width=535&amp;height=425&amp;START_MAXIMIZED=FALSE&amp;Y=120"}</definedName>
    <definedName name="_3698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699__FDSAUDITLINK__" hidden="1">{"fdsup://directions/FAT Viewer?action=UPDATE&amp;creator=factSet&amp;DYN_ARGS=true&amp;DOC_NAME=FAT:RGA_ENTRPR_VAL_EV_SOURCE_WINDOW.FAT&amp;VAR:ID1=LAMR&amp;VAR:SDATE=20070525&amp;VAR:FDATE=20061229&amp;VAR:FREQ=DAILY&amp;VAR:RELITEM=RF&amp;VAR:CURRENCY=&amp;VAR:DB_TYPE=&amp;VAR:UNITS=M&amp;window=popup","&amp;width=535&amp;height=425&amp;START_MAXIMIZED=FALSE&amp;Y=120"}</definedName>
    <definedName name="_37__FDSAUDITLINK__" hidden="1">{"fdsup://Directions/FactSet Auditing Viewer?action=AUDIT_VALUE&amp;DB=129&amp;ID1=50075N10&amp;VALUEID=18352&amp;SDATE=2011&amp;PERIODTYPE=ANN_STD&amp;SCFT=3&amp;window=popup_no_bar&amp;width=385&amp;height=120&amp;START_MAXIMIZED=FALSE&amp;creator=factset&amp;display_string=Audit"}</definedName>
    <definedName name="_370__FDSAUDITLINK__" hidden="1">{"fdsup://directions/FAT Viewer?action=UPDATE&amp;creator=factset&amp;DYN_ARGS=TRUE&amp;DOC_NAME=FAT:FQL_AUDITING_CLIENT_TEMPLATE.FAT&amp;display_string=Audit&amp;VAR:KEY=BQPSTQDSVE&amp;VAR:QUERY=RkZfRU5UUlBSX1ZBTF9EQUlMWSg0MDYzMCwsLCxVU0QsJ0RJTCcp&amp;WINDOW=FIRST_POPUP&amp;HEIGHT=450&amp;WI","DTH=450&amp;START_MAXIMIZED=FALSE&amp;VAR:CALENDAR=US&amp;VAR:SYMBOL=74874Q10&amp;VAR:INDEX=0"}</definedName>
    <definedName name="_3700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01__FDSAUDITLINK__" hidden="1">{"fdsup://directions/FAT Viewer?action=UPDATE&amp;creator=factSet&amp;DYN_ARGS=true&amp;DOC_NAME=FAT:RGA_ENTRPR_VAL_EV_SOURCE_WINDOW.FAT&amp;VAR:ID1=CCO&amp;VAR:SDATE=20070524&amp;VAR:FDATE=20061229&amp;VAR:FREQ=DAILY&amp;VAR:RELITEM=RF&amp;VAR:CURRENCY=&amp;VAR:DB_TYPE=&amp;VAR:UNITS=M&amp;window=popup&amp;","width=535&amp;height=425&amp;START_MAXIMIZED=FALSE&amp;Y=120"}</definedName>
    <definedName name="_370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703__FDSAUDITLINK__" hidden="1">{"fdsup://directions/FAT Viewer?action=UPDATE&amp;creator=factSet&amp;DYN_ARGS=true&amp;DOC_NAME=FAT:RGA_ENTRPR_VAL_EV_SOURCE_WINDOW.FAT&amp;VAR:ID1=DEC-FR&amp;VAR:SDATE=20070524&amp;VAR:FDATE=20061229&amp;VAR:FREQ=DAILY&amp;VAR:RELITEM=RF&amp;VAR:CURRENCY=&amp;VAR:DB_TYPE=&amp;VAR:UNITS=M&amp;window=pop","up&amp;width=535&amp;height=425&amp;START_MAXIMIZED=FALSE&amp;Y=120"}</definedName>
    <definedName name="_3704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05__FDSAUDITLINK__" hidden="1">{"fdsup://directions/FAT Viewer?action=UPDATE&amp;creator=factSet&amp;DYN_ARGS=true&amp;DOC_NAME=FAT:RGA_ENTRPR_VAL_EV_SOURCE_WINDOW.FAT&amp;VAR:ID1=CBS&amp;VAR:SDATE=20070524&amp;VAR:FDATE=20061229&amp;VAR:FREQ=DAILY&amp;VAR:RELITEM=RF&amp;VAR:CURRENCY=&amp;VAR:DB_TYPE=&amp;VAR:UNITS=M&amp;window=popup&amp;","width=535&amp;height=425&amp;START_MAXIMIZED=FALSE&amp;Y=120"}</definedName>
    <definedName name="_3706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707__FDSAUDITLINK__" hidden="1">{"fdsup://directions/FAT Viewer?action=UPDATE&amp;creator=factSet&amp;DYN_ARGS=true&amp;DOC_NAME=FAT:RGA_ENTRPR_VAL_EV_SOURCE_WINDOW.FAT&amp;VAR:ID1=LAMR&amp;VAR:SDATE=20070524&amp;VAR:FDATE=20061229&amp;VAR:FREQ=DAILY&amp;VAR:RELITEM=RF&amp;VAR:CURRENCY=&amp;VAR:DB_TYPE=&amp;VAR:UNITS=M&amp;window=popup","&amp;width=535&amp;height=425&amp;START_MAXIMIZED=FALSE&amp;Y=120"}</definedName>
    <definedName name="_3708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09__FDSAUDITLINK__" hidden="1">{"fdsup://directions/FAT Viewer?action=UPDATE&amp;creator=factSet&amp;DYN_ARGS=true&amp;DOC_NAME=FAT:RGA_ENTRPR_VAL_EV_SOURCE_WINDOW.FAT&amp;VAR:ID1=CCO&amp;VAR:SDATE=20070523&amp;VAR:FDATE=20061229&amp;VAR:FREQ=DAILY&amp;VAR:RELITEM=RF&amp;VAR:CURRENCY=&amp;VAR:DB_TYPE=&amp;VAR:UNITS=M&amp;window=popup&amp;","width=535&amp;height=425&amp;START_MAXIMIZED=FALSE&amp;Y=120"}</definedName>
    <definedName name="_371__FDSAUDITLINK__" hidden="1">{"fdsup://directions/FAT Viewer?action=UPDATE&amp;creator=factset&amp;DYN_ARGS=TRUE&amp;DOC_NAME=FAT:FQL_AUDITING_CLIENT_TEMPLATE.FAT&amp;display_string=Audit&amp;VAR:KEY=LINCZWPMJU&amp;VAR:QUERY=RkZfRU5UUlBSX1ZBTF9EQUlMWSg0MDYzMCwsLCxVU0QsJ0RJTCcp&amp;WINDOW=FIRST_POPUP&amp;HEIGHT=450&amp;WI","DTH=450&amp;START_MAXIMIZED=FALSE&amp;VAR:CALENDAR=US&amp;VAR:SYMBOL=92046N10&amp;VAR:INDEX=0"}</definedName>
    <definedName name="_371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711__FDSAUDITLINK__" hidden="1">{"fdsup://directions/FAT Viewer?action=UPDATE&amp;creator=factSet&amp;DYN_ARGS=true&amp;DOC_NAME=FAT:RGA_ENTRPR_VAL_EV_SOURCE_WINDOW.FAT&amp;VAR:ID1=DEC-FR&amp;VAR:SDATE=20070523&amp;VAR:FDATE=20061229&amp;VAR:FREQ=DAILY&amp;VAR:RELITEM=RF&amp;VAR:CURRENCY=&amp;VAR:DB_TYPE=&amp;VAR:UNITS=M&amp;window=pop","up&amp;width=535&amp;height=425&amp;START_MAXIMIZED=FALSE&amp;Y=120"}</definedName>
    <definedName name="_3712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13__FDSAUDITLINK__" hidden="1">{"fdsup://directions/FAT Viewer?action=UPDATE&amp;creator=factSet&amp;DYN_ARGS=true&amp;DOC_NAME=FAT:RGA_ENTRPR_VAL_EV_SOURCE_WINDOW.FAT&amp;VAR:ID1=CBS&amp;VAR:SDATE=20070523&amp;VAR:FDATE=20061229&amp;VAR:FREQ=DAILY&amp;VAR:RELITEM=RF&amp;VAR:CURRENCY=&amp;VAR:DB_TYPE=&amp;VAR:UNITS=M&amp;window=popup&amp;","width=535&amp;height=425&amp;START_MAXIMIZED=FALSE&amp;Y=120"}</definedName>
    <definedName name="_3714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715__FDSAUDITLINK__" hidden="1">{"fdsup://directions/FAT Viewer?action=UPDATE&amp;creator=factSet&amp;DYN_ARGS=true&amp;DOC_NAME=FAT:RGA_ENTRPR_VAL_EV_SOURCE_WINDOW.FAT&amp;VAR:ID1=LAMR&amp;VAR:SDATE=20070523&amp;VAR:FDATE=20061229&amp;VAR:FREQ=DAILY&amp;VAR:RELITEM=RF&amp;VAR:CURRENCY=&amp;VAR:DB_TYPE=&amp;VAR:UNITS=M&amp;window=popup","&amp;width=535&amp;height=425&amp;START_MAXIMIZED=FALSE&amp;Y=120"}</definedName>
    <definedName name="_3716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17__FDSAUDITLINK__" hidden="1">{"fdsup://directions/FAT Viewer?action=UPDATE&amp;creator=factSet&amp;DYN_ARGS=true&amp;DOC_NAME=FAT:RGA_ENTRPR_VAL_EV_SOURCE_WINDOW.FAT&amp;VAR:ID1=CCO&amp;VAR:SDATE=20070522&amp;VAR:FDATE=20061229&amp;VAR:FREQ=DAILY&amp;VAR:RELITEM=RF&amp;VAR:CURRENCY=&amp;VAR:DB_TYPE=&amp;VAR:UNITS=M&amp;window=popup&amp;","width=535&amp;height=425&amp;START_MAXIMIZED=FALSE&amp;Y=120"}</definedName>
    <definedName name="_371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719__FDSAUDITLINK__" hidden="1">{"fdsup://directions/FAT Viewer?action=UPDATE&amp;creator=factSet&amp;DYN_ARGS=true&amp;DOC_NAME=FAT:RGA_ENTRPR_VAL_EV_SOURCE_WINDOW.FAT&amp;VAR:ID1=DEC-FR&amp;VAR:SDATE=20070522&amp;VAR:FDATE=20061229&amp;VAR:FREQ=DAILY&amp;VAR:RELITEM=RF&amp;VAR:CURRENCY=&amp;VAR:DB_TYPE=&amp;VAR:UNITS=M&amp;window=pop","up&amp;width=535&amp;height=425&amp;START_MAXIMIZED=FALSE&amp;Y=120"}</definedName>
    <definedName name="_372__FDSAUDITLINK__" hidden="1">{"fdsup://directions/FAT Viewer?action=UPDATE&amp;creator=factset&amp;DYN_ARGS=TRUE&amp;DOC_NAME=FAT:FQL_AUDITING_CLIENT_TEMPLATE.FAT&amp;display_string=Audit&amp;VAR:KEY=RYZYXSHCFG&amp;VAR:QUERY=RkZfRU5UUlBSX1ZBTF9EQUlMWSg0MDYzMCwsLCxVU0QsJ0RJTCcp&amp;WINDOW=FIRST_POPUP&amp;HEIGHT=450&amp;WI","DTH=450&amp;START_MAXIMIZED=FALSE&amp;VAR:CALENDAR=US&amp;VAR:SYMBOL=OPEN&amp;VAR:INDEX=0"}</definedName>
    <definedName name="_3720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21__FDSAUDITLINK__" hidden="1">{"fdsup://directions/FAT Viewer?action=UPDATE&amp;creator=factSet&amp;DYN_ARGS=true&amp;DOC_NAME=FAT:RGA_ENTRPR_VAL_EV_SOURCE_WINDOW.FAT&amp;VAR:ID1=CBS&amp;VAR:SDATE=20070522&amp;VAR:FDATE=20061229&amp;VAR:FREQ=DAILY&amp;VAR:RELITEM=RF&amp;VAR:CURRENCY=&amp;VAR:DB_TYPE=&amp;VAR:UNITS=M&amp;window=popup&amp;","width=535&amp;height=425&amp;START_MAXIMIZED=FALSE&amp;Y=120"}</definedName>
    <definedName name="_3722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723__FDSAUDITLINK__" hidden="1">{"fdsup://directions/FAT Viewer?action=UPDATE&amp;creator=factSet&amp;DYN_ARGS=true&amp;DOC_NAME=FAT:RGA_ENTRPR_VAL_EV_SOURCE_WINDOW.FAT&amp;VAR:ID1=LAMR&amp;VAR:SDATE=20070522&amp;VAR:FDATE=20061229&amp;VAR:FREQ=DAILY&amp;VAR:RELITEM=RF&amp;VAR:CURRENCY=&amp;VAR:DB_TYPE=&amp;VAR:UNITS=M&amp;window=popup","&amp;width=535&amp;height=425&amp;START_MAXIMIZED=FALSE&amp;Y=120"}</definedName>
    <definedName name="_3724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25__FDSAUDITLINK__" hidden="1">{"fdsup://directions/FAT Viewer?action=UPDATE&amp;creator=factSet&amp;DYN_ARGS=true&amp;DOC_NAME=FAT:RGA_ENTRPR_VAL_EV_SOURCE_WINDOW.FAT&amp;VAR:ID1=CCO&amp;VAR:SDATE=20070521&amp;VAR:FDATE=20061229&amp;VAR:FREQ=DAILY&amp;VAR:RELITEM=RF&amp;VAR:CURRENCY=&amp;VAR:DB_TYPE=&amp;VAR:UNITS=M&amp;window=popup&amp;","width=535&amp;height=425&amp;START_MAXIMIZED=FALSE&amp;Y=120"}</definedName>
    <definedName name="_372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727__FDSAUDITLINK__" hidden="1">{"fdsup://directions/FAT Viewer?action=UPDATE&amp;creator=factSet&amp;DYN_ARGS=true&amp;DOC_NAME=FAT:RGA_ENTRPR_VAL_EV_SOURCE_WINDOW.FAT&amp;VAR:ID1=DEC-FR&amp;VAR:SDATE=20070521&amp;VAR:FDATE=20061229&amp;VAR:FREQ=DAILY&amp;VAR:RELITEM=RF&amp;VAR:CURRENCY=&amp;VAR:DB_TYPE=&amp;VAR:UNITS=M&amp;window=pop","up&amp;width=535&amp;height=425&amp;START_MAXIMIZED=FALSE&amp;Y=120"}</definedName>
    <definedName name="_3728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29__FDSAUDITLINK__" hidden="1">{"fdsup://directions/FAT Viewer?action=UPDATE&amp;creator=factSet&amp;DYN_ARGS=true&amp;DOC_NAME=FAT:RGA_ENTRPR_VAL_EV_SOURCE_WINDOW.FAT&amp;VAR:ID1=CBS&amp;VAR:SDATE=20070521&amp;VAR:FDATE=20061229&amp;VAR:FREQ=DAILY&amp;VAR:RELITEM=RF&amp;VAR:CURRENCY=&amp;VAR:DB_TYPE=&amp;VAR:UNITS=M&amp;window=popup&amp;","width=535&amp;height=425&amp;START_MAXIMIZED=FALSE&amp;Y=120"}</definedName>
    <definedName name="_373__FDSAUDITLINK__" hidden="1">{"fdsup://directions/FAT Viewer?action=UPDATE&amp;creator=factset&amp;DYN_ARGS=TRUE&amp;DOC_NAME=FAT:FQL_AUDITING_CLIENT_TEMPLATE.FAT&amp;display_string=Audit&amp;VAR:KEY=HANCTONIBE&amp;VAR:QUERY=RkZfRU5UUlBSX1ZBTF9EQUlMWSg0MDYzMCwsLCxVU0QsJ0RJTCcp&amp;WINDOW=FIRST_POPUP&amp;HEIGHT=450&amp;WI","DTH=450&amp;START_MAXIMIZED=FALSE&amp;VAR:CALENDAR=US&amp;VAR:SYMBOL=NILE&amp;VAR:INDEX=0"}</definedName>
    <definedName name="_3730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731__FDSAUDITLINK__" hidden="1">{"fdsup://directions/FAT Viewer?action=UPDATE&amp;creator=factSet&amp;DYN_ARGS=true&amp;DOC_NAME=FAT:RGA_ENTRPR_VAL_EV_SOURCE_WINDOW.FAT&amp;VAR:ID1=LAMR&amp;VAR:SDATE=20070521&amp;VAR:FDATE=20061229&amp;VAR:FREQ=DAILY&amp;VAR:RELITEM=RF&amp;VAR:CURRENCY=&amp;VAR:DB_TYPE=&amp;VAR:UNITS=M&amp;window=popup","&amp;width=535&amp;height=425&amp;START_MAXIMIZED=FALSE&amp;Y=120"}</definedName>
    <definedName name="_3732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33__FDSAUDITLINK__" hidden="1">{"fdsup://directions/FAT Viewer?action=UPDATE&amp;creator=factSet&amp;DYN_ARGS=true&amp;DOC_NAME=FAT:RGA_ENTRPR_VAL_EV_SOURCE_WINDOW.FAT&amp;VAR:ID1=CCO&amp;VAR:SDATE=20070518&amp;VAR:FDATE=20061229&amp;VAR:FREQ=DAILY&amp;VAR:RELITEM=RF&amp;VAR:CURRENCY=&amp;VAR:DB_TYPE=&amp;VAR:UNITS=M&amp;window=popup&amp;","width=535&amp;height=425&amp;START_MAXIMIZED=FALSE&amp;Y=120"}</definedName>
    <definedName name="_373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735__FDSAUDITLINK__" hidden="1">{"fdsup://directions/FAT Viewer?action=UPDATE&amp;creator=factSet&amp;DYN_ARGS=true&amp;DOC_NAME=FAT:RGA_ENTRPR_VAL_EV_SOURCE_WINDOW.FAT&amp;VAR:ID1=DEC-FR&amp;VAR:SDATE=20070518&amp;VAR:FDATE=20061229&amp;VAR:FREQ=DAILY&amp;VAR:RELITEM=RF&amp;VAR:CURRENCY=&amp;VAR:DB_TYPE=&amp;VAR:UNITS=M&amp;window=pop","up&amp;width=535&amp;height=425&amp;START_MAXIMIZED=FALSE&amp;Y=120"}</definedName>
    <definedName name="_3736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37__FDSAUDITLINK__" hidden="1">{"fdsup://directions/FAT Viewer?action=UPDATE&amp;creator=factSet&amp;DYN_ARGS=true&amp;DOC_NAME=FAT:RGA_ENTRPR_VAL_EV_SOURCE_WINDOW.FAT&amp;VAR:ID1=CBS&amp;VAR:SDATE=20070518&amp;VAR:FDATE=20061229&amp;VAR:FREQ=DAILY&amp;VAR:RELITEM=RF&amp;VAR:CURRENCY=&amp;VAR:DB_TYPE=&amp;VAR:UNITS=M&amp;window=popup&amp;","width=535&amp;height=425&amp;START_MAXIMIZED=FALSE&amp;Y=120"}</definedName>
    <definedName name="_3738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739__FDSAUDITLINK__" hidden="1">{"fdsup://directions/FAT Viewer?action=UPDATE&amp;creator=factSet&amp;DYN_ARGS=true&amp;DOC_NAME=FAT:RGA_ENTRPR_VAL_EV_SOURCE_WINDOW.FAT&amp;VAR:ID1=LAMR&amp;VAR:SDATE=20070518&amp;VAR:FDATE=20061229&amp;VAR:FREQ=DAILY&amp;VAR:RELITEM=RF&amp;VAR:CURRENCY=&amp;VAR:DB_TYPE=&amp;VAR:UNITS=M&amp;window=popup","&amp;width=535&amp;height=425&amp;START_MAXIMIZED=FALSE&amp;Y=120"}</definedName>
    <definedName name="_374__FDSAUDITLINK__" hidden="1">{"fdsup://directions/FAT Viewer?action=UPDATE&amp;creator=factset&amp;DYN_ARGS=TRUE&amp;DOC_NAME=FAT:FQL_AUDITING_CLIENT_TEMPLATE.FAT&amp;display_string=Audit&amp;VAR:KEY=FCBWJWNSPK&amp;VAR:QUERY=RkZfRU5UUlBSX1ZBTF9EQUlMWSg0MDYzMCwsLCxVU0QsJ0RJTCcp&amp;WINDOW=FIRST_POPUP&amp;HEIGHT=450&amp;WI","DTH=450&amp;START_MAXIMIZED=FALSE&amp;VAR:CALENDAR=US&amp;VAR:SYMBOL=03783310&amp;VAR:INDEX=0"}</definedName>
    <definedName name="_3740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41__FDSAUDITLINK__" hidden="1">{"fdsup://directions/FAT Viewer?action=UPDATE&amp;creator=factSet&amp;DYN_ARGS=true&amp;DOC_NAME=FAT:RGA_ENTRPR_VAL_EV_SOURCE_WINDOW.FAT&amp;VAR:ID1=CCO&amp;VAR:SDATE=20070517&amp;VAR:FDATE=20061229&amp;VAR:FREQ=DAILY&amp;VAR:RELITEM=RF&amp;VAR:CURRENCY=&amp;VAR:DB_TYPE=&amp;VAR:UNITS=M&amp;window=popup&amp;","width=535&amp;height=425&amp;START_MAXIMIZED=FALSE&amp;Y=120"}</definedName>
    <definedName name="_374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743__FDSAUDITLINK__" hidden="1">{"fdsup://directions/FAT Viewer?action=UPDATE&amp;creator=factSet&amp;DYN_ARGS=true&amp;DOC_NAME=FAT:RGA_ENTRPR_VAL_EV_SOURCE_WINDOW.FAT&amp;VAR:ID1=DEC-FR&amp;VAR:SDATE=20070517&amp;VAR:FDATE=20061229&amp;VAR:FREQ=DAILY&amp;VAR:RELITEM=RF&amp;VAR:CURRENCY=&amp;VAR:DB_TYPE=&amp;VAR:UNITS=M&amp;window=pop","up&amp;width=535&amp;height=425&amp;START_MAXIMIZED=FALSE&amp;Y=120"}</definedName>
    <definedName name="_3744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45__FDSAUDITLINK__" hidden="1">{"fdsup://directions/FAT Viewer?action=UPDATE&amp;creator=factSet&amp;DYN_ARGS=true&amp;DOC_NAME=FAT:RGA_ENTRPR_VAL_EV_SOURCE_WINDOW.FAT&amp;VAR:ID1=CBS&amp;VAR:SDATE=20070517&amp;VAR:FDATE=20061229&amp;VAR:FREQ=DAILY&amp;VAR:RELITEM=RF&amp;VAR:CURRENCY=&amp;VAR:DB_TYPE=&amp;VAR:UNITS=M&amp;window=popup&amp;","width=535&amp;height=425&amp;START_MAXIMIZED=FALSE&amp;Y=120"}</definedName>
    <definedName name="_3746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747__FDSAUDITLINK__" hidden="1">{"fdsup://directions/FAT Viewer?action=UPDATE&amp;creator=factSet&amp;DYN_ARGS=true&amp;DOC_NAME=FAT:RGA_ENTRPR_VAL_EV_SOURCE_WINDOW.FAT&amp;VAR:ID1=LAMR&amp;VAR:SDATE=20070517&amp;VAR:FDATE=20061229&amp;VAR:FREQ=DAILY&amp;VAR:RELITEM=RF&amp;VAR:CURRENCY=&amp;VAR:DB_TYPE=&amp;VAR:UNITS=M&amp;window=popup","&amp;width=535&amp;height=425&amp;START_MAXIMIZED=FALSE&amp;Y=120"}</definedName>
    <definedName name="_3748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49__FDSAUDITLINK__" hidden="1">{"fdsup://directions/FAT Viewer?action=UPDATE&amp;creator=factSet&amp;DYN_ARGS=true&amp;DOC_NAME=FAT:RGA_ENTRPR_VAL_EV_SOURCE_WINDOW.FAT&amp;VAR:ID1=CCO&amp;VAR:SDATE=20070516&amp;VAR:FDATE=20061229&amp;VAR:FREQ=DAILY&amp;VAR:RELITEM=RF&amp;VAR:CURRENCY=&amp;VAR:DB_TYPE=&amp;VAR:UNITS=M&amp;window=popup&amp;","width=535&amp;height=425&amp;START_MAXIMIZED=FALSE&amp;Y=120"}</definedName>
    <definedName name="_375__FDSAUDITLINK__" hidden="1">{"fdsup://directions/FAT Viewer?action=UPDATE&amp;creator=factset&amp;DYN_ARGS=TRUE&amp;DOC_NAME=FAT:FQL_AUDITING_CLIENT_TEMPLATE.FAT&amp;display_string=Audit&amp;VAR:KEY=JIXKRQTIFS&amp;VAR:QUERY=RkZfRU5UUlBSX1ZBTF9EQUlMWSg0MDYzMCwsLCxVU0QsJ0RJTCcp&amp;WINDOW=FIRST_POPUP&amp;HEIGHT=450&amp;WI","DTH=450&amp;START_MAXIMIZED=FALSE&amp;VAR:CALENDAR=US&amp;VAR:SYMBOL=B28Q94&amp;VAR:INDEX=0"}</definedName>
    <definedName name="_375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751__FDSAUDITLINK__" hidden="1">{"fdsup://directions/FAT Viewer?action=UPDATE&amp;creator=factSet&amp;DYN_ARGS=true&amp;DOC_NAME=FAT:RGA_ENTRPR_VAL_EV_SOURCE_WINDOW.FAT&amp;VAR:ID1=DEC-FR&amp;VAR:SDATE=20070516&amp;VAR:FDATE=20061229&amp;VAR:FREQ=DAILY&amp;VAR:RELITEM=RF&amp;VAR:CURRENCY=&amp;VAR:DB_TYPE=&amp;VAR:UNITS=M&amp;window=pop","up&amp;width=535&amp;height=425&amp;START_MAXIMIZED=FALSE&amp;Y=120"}</definedName>
    <definedName name="_3752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53__FDSAUDITLINK__" hidden="1">{"fdsup://directions/FAT Viewer?action=UPDATE&amp;creator=factSet&amp;DYN_ARGS=true&amp;DOC_NAME=FAT:RGA_ENTRPR_VAL_EV_SOURCE_WINDOW.FAT&amp;VAR:ID1=CBS&amp;VAR:SDATE=20070516&amp;VAR:FDATE=20061229&amp;VAR:FREQ=DAILY&amp;VAR:RELITEM=RF&amp;VAR:CURRENCY=&amp;VAR:DB_TYPE=&amp;VAR:UNITS=M&amp;window=popup&amp;","width=535&amp;height=425&amp;START_MAXIMIZED=FALSE&amp;Y=120"}</definedName>
    <definedName name="_3754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755__FDSAUDITLINK__" hidden="1">{"fdsup://directions/FAT Viewer?action=UPDATE&amp;creator=factSet&amp;DYN_ARGS=true&amp;DOC_NAME=FAT:RGA_ENTRPR_VAL_EV_SOURCE_WINDOW.FAT&amp;VAR:ID1=LAMR&amp;VAR:SDATE=20070516&amp;VAR:FDATE=20061229&amp;VAR:FREQ=DAILY&amp;VAR:RELITEM=RF&amp;VAR:CURRENCY=&amp;VAR:DB_TYPE=&amp;VAR:UNITS=M&amp;window=popup","&amp;width=535&amp;height=425&amp;START_MAXIMIZED=FALSE&amp;Y=120"}</definedName>
    <definedName name="_3756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57__FDSAUDITLINK__" hidden="1">{"fdsup://directions/FAT Viewer?action=UPDATE&amp;creator=factSet&amp;DYN_ARGS=true&amp;DOC_NAME=FAT:RGA_ENTRPR_VAL_EV_SOURCE_WINDOW.FAT&amp;VAR:ID1=CCO&amp;VAR:SDATE=20070515&amp;VAR:FDATE=20061229&amp;VAR:FREQ=DAILY&amp;VAR:RELITEM=RF&amp;VAR:CURRENCY=&amp;VAR:DB_TYPE=&amp;VAR:UNITS=M&amp;window=popup&amp;","width=535&amp;height=425&amp;START_MAXIMIZED=FALSE&amp;Y=120"}</definedName>
    <definedName name="_375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759__FDSAUDITLINK__" hidden="1">{"fdsup://directions/FAT Viewer?action=UPDATE&amp;creator=factSet&amp;DYN_ARGS=true&amp;DOC_NAME=FAT:RGA_ENTRPR_VAL_EV_SOURCE_WINDOW.FAT&amp;VAR:ID1=DEC-FR&amp;VAR:SDATE=20070515&amp;VAR:FDATE=20061229&amp;VAR:FREQ=DAILY&amp;VAR:RELITEM=RF&amp;VAR:CURRENCY=&amp;VAR:DB_TYPE=&amp;VAR:UNITS=M&amp;window=pop","up&amp;width=535&amp;height=425&amp;START_MAXIMIZED=FALSE&amp;Y=120"}</definedName>
    <definedName name="_376__FDSAUDITLINK__" hidden="1">{"fdsup://directions/FAT Viewer?action=UPDATE&amp;creator=factset&amp;DYN_ARGS=TRUE&amp;DOC_NAME=FAT:FQL_AUDITING_CLIENT_TEMPLATE.FAT&amp;display_string=Audit&amp;VAR:KEY=LQLINETEDM&amp;VAR:QUERY=RkZfRU5UUlBSX1ZBTF9EQUlMWSg0MDYzMCwsLCxVU0QsJ0RJTCcp&amp;WINDOW=FIRST_POPUP&amp;HEIGHT=450&amp;WI","DTH=450&amp;START_MAXIMIZED=FALSE&amp;VAR:CALENDAR=US&amp;VAR:SYMBOL=58733R10&amp;VAR:INDEX=0"}</definedName>
    <definedName name="_3760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61__FDSAUDITLINK__" hidden="1">{"fdsup://directions/FAT Viewer?action=UPDATE&amp;creator=factSet&amp;DYN_ARGS=true&amp;DOC_NAME=FAT:RGA_ENTRPR_VAL_EV_SOURCE_WINDOW.FAT&amp;VAR:ID1=CBS&amp;VAR:SDATE=20070515&amp;VAR:FDATE=20061229&amp;VAR:FREQ=DAILY&amp;VAR:RELITEM=RF&amp;VAR:CURRENCY=&amp;VAR:DB_TYPE=&amp;VAR:UNITS=M&amp;window=popup&amp;","width=535&amp;height=425&amp;START_MAXIMIZED=FALSE&amp;Y=120"}</definedName>
    <definedName name="_3762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763__FDSAUDITLINK__" hidden="1">{"fdsup://directions/FAT Viewer?action=UPDATE&amp;creator=factSet&amp;DYN_ARGS=true&amp;DOC_NAME=FAT:RGA_ENTRPR_VAL_EV_SOURCE_WINDOW.FAT&amp;VAR:ID1=LAMR&amp;VAR:SDATE=20070515&amp;VAR:FDATE=20061229&amp;VAR:FREQ=DAILY&amp;VAR:RELITEM=RF&amp;VAR:CURRENCY=&amp;VAR:DB_TYPE=&amp;VAR:UNITS=M&amp;window=popup","&amp;width=535&amp;height=425&amp;START_MAXIMIZED=FALSE&amp;Y=120"}</definedName>
    <definedName name="_3764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65__FDSAUDITLINK__" hidden="1">{"fdsup://directions/FAT Viewer?action=UPDATE&amp;creator=factSet&amp;DYN_ARGS=true&amp;DOC_NAME=FAT:RGA_ENTRPR_VAL_EV_SOURCE_WINDOW.FAT&amp;VAR:ID1=CCO&amp;VAR:SDATE=20070514&amp;VAR:FDATE=20061229&amp;VAR:FREQ=DAILY&amp;VAR:RELITEM=RF&amp;VAR:CURRENCY=&amp;VAR:DB_TYPE=&amp;VAR:UNITS=M&amp;window=popup&amp;","width=535&amp;height=425&amp;START_MAXIMIZED=FALSE&amp;Y=120"}</definedName>
    <definedName name="_376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767__FDSAUDITLINK__" hidden="1">{"fdsup://directions/FAT Viewer?action=UPDATE&amp;creator=factSet&amp;DYN_ARGS=true&amp;DOC_NAME=FAT:RGA_ENTRPR_VAL_EV_SOURCE_WINDOW.FAT&amp;VAR:ID1=DEC-FR&amp;VAR:SDATE=20070514&amp;VAR:FDATE=20061229&amp;VAR:FREQ=DAILY&amp;VAR:RELITEM=RF&amp;VAR:CURRENCY=&amp;VAR:DB_TYPE=&amp;VAR:UNITS=M&amp;window=pop","up&amp;width=535&amp;height=425&amp;START_MAXIMIZED=FALSE&amp;Y=120"}</definedName>
    <definedName name="_3768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69__FDSAUDITLINK__" hidden="1">{"fdsup://directions/FAT Viewer?action=UPDATE&amp;creator=factSet&amp;DYN_ARGS=true&amp;DOC_NAME=FAT:RGA_ENTRPR_VAL_EV_SOURCE_WINDOW.FAT&amp;VAR:ID1=CBS&amp;VAR:SDATE=20070514&amp;VAR:FDATE=20061229&amp;VAR:FREQ=DAILY&amp;VAR:RELITEM=RF&amp;VAR:CURRENCY=&amp;VAR:DB_TYPE=&amp;VAR:UNITS=M&amp;window=popup&amp;","width=535&amp;height=425&amp;START_MAXIMIZED=FALSE&amp;Y=120"}</definedName>
    <definedName name="_377__FDSAUDITLINK__" hidden="1">{"fdsup://directions/FAT Viewer?action=UPDATE&amp;creator=factset&amp;DYN_ARGS=TRUE&amp;DOC_NAME=FAT:FQL_AUDITING_CLIENT_TEMPLATE.FAT&amp;display_string=Audit&amp;VAR:KEY=TGZATMZOJG&amp;VAR:QUERY=RkZfRU5UUlBSX1ZBTF9EQUlMWSg0MDYzMCwsLCxVU0QsJ0RJTCcp&amp;WINDOW=FIRST_POPUP&amp;HEIGHT=450&amp;WI","DTH=450&amp;START_MAXIMIZED=FALSE&amp;VAR:CALENDAR=US&amp;VAR:SYMBOL=B01CT3&amp;VAR:INDEX=0"}</definedName>
    <definedName name="_3770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771__FDSAUDITLINK__" hidden="1">{"fdsup://directions/FAT Viewer?action=UPDATE&amp;creator=factSet&amp;DYN_ARGS=true&amp;DOC_NAME=FAT:RGA_ENTRPR_VAL_EV_SOURCE_WINDOW.FAT&amp;VAR:ID1=LAMR&amp;VAR:SDATE=20070514&amp;VAR:FDATE=20061229&amp;VAR:FREQ=DAILY&amp;VAR:RELITEM=RF&amp;VAR:CURRENCY=&amp;VAR:DB_TYPE=&amp;VAR:UNITS=M&amp;window=popup","&amp;width=535&amp;height=425&amp;START_MAXIMIZED=FALSE&amp;Y=120"}</definedName>
    <definedName name="_3772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73__FDSAUDITLINK__" hidden="1">{"fdsup://directions/FAT Viewer?action=UPDATE&amp;creator=factSet&amp;DYN_ARGS=true&amp;DOC_NAME=FAT:RGA_ENTRPR_VAL_EV_SOURCE_WINDOW.FAT&amp;VAR:ID1=CCO&amp;VAR:SDATE=20070511&amp;VAR:FDATE=20061229&amp;VAR:FREQ=DAILY&amp;VAR:RELITEM=RF&amp;VAR:CURRENCY=&amp;VAR:DB_TYPE=&amp;VAR:UNITS=M&amp;window=popup&amp;","width=535&amp;height=425&amp;START_MAXIMIZED=FALSE&amp;Y=120"}</definedName>
    <definedName name="_377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775__FDSAUDITLINK__" hidden="1">{"fdsup://directions/FAT Viewer?action=UPDATE&amp;creator=factSet&amp;DYN_ARGS=true&amp;DOC_NAME=FAT:RGA_ENTRPR_VAL_EV_SOURCE_WINDOW.FAT&amp;VAR:ID1=DEC-FR&amp;VAR:SDATE=20070511&amp;VAR:FDATE=20061229&amp;VAR:FREQ=DAILY&amp;VAR:RELITEM=RF&amp;VAR:CURRENCY=&amp;VAR:DB_TYPE=&amp;VAR:UNITS=M&amp;window=pop","up&amp;width=535&amp;height=425&amp;START_MAXIMIZED=FALSE&amp;Y=120"}</definedName>
    <definedName name="_3776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77__FDSAUDITLINK__" hidden="1">{"fdsup://directions/FAT Viewer?action=UPDATE&amp;creator=factSet&amp;DYN_ARGS=true&amp;DOC_NAME=FAT:RGA_ENTRPR_VAL_EV_SOURCE_WINDOW.FAT&amp;VAR:ID1=CBS&amp;VAR:SDATE=20070511&amp;VAR:FDATE=20061229&amp;VAR:FREQ=DAILY&amp;VAR:RELITEM=RF&amp;VAR:CURRENCY=&amp;VAR:DB_TYPE=&amp;VAR:UNITS=M&amp;window=popup&amp;","width=535&amp;height=425&amp;START_MAXIMIZED=FALSE&amp;Y=120"}</definedName>
    <definedName name="_3778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779__FDSAUDITLINK__" hidden="1">{"fdsup://directions/FAT Viewer?action=UPDATE&amp;creator=factSet&amp;DYN_ARGS=true&amp;DOC_NAME=FAT:RGA_ENTRPR_VAL_EV_SOURCE_WINDOW.FAT&amp;VAR:ID1=LAMR&amp;VAR:SDATE=20070511&amp;VAR:FDATE=20061229&amp;VAR:FREQ=DAILY&amp;VAR:RELITEM=RF&amp;VAR:CURRENCY=&amp;VAR:DB_TYPE=&amp;VAR:UNITS=M&amp;window=popup","&amp;width=535&amp;height=425&amp;START_MAXIMIZED=FALSE&amp;Y=120"}</definedName>
    <definedName name="_378__FDSAUDITLINK__" hidden="1">{"fdsup://directions/FAT Viewer?action=UPDATE&amp;creator=factset&amp;DYN_ARGS=TRUE&amp;DOC_NAME=FAT:FQL_AUDITING_CLIENT_TEMPLATE.FAT&amp;display_string=Audit&amp;VAR:KEY=ZOBOVSZQLA&amp;VAR:QUERY=RkZfRU5UUlBSX1ZBTF9EQUlMWSg0MDYzMCwsLCxVU0QsJ0RJTCcp&amp;WINDOW=FIRST_POPUP&amp;HEIGHT=450&amp;WI","DTH=450&amp;START_MAXIMIZED=FALSE&amp;VAR:CALENDAR=US&amp;VAR:SYMBOL=05675210&amp;VAR:INDEX=0"}</definedName>
    <definedName name="_3780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81__FDSAUDITLINK__" hidden="1">{"fdsup://directions/FAT Viewer?action=UPDATE&amp;creator=factSet&amp;DYN_ARGS=true&amp;DOC_NAME=FAT:RGA_ENTRPR_VAL_EV_SOURCE_WINDOW.FAT&amp;VAR:ID1=CCO&amp;VAR:SDATE=20070510&amp;VAR:FDATE=20061229&amp;VAR:FREQ=DAILY&amp;VAR:RELITEM=RF&amp;VAR:CURRENCY=&amp;VAR:DB_TYPE=&amp;VAR:UNITS=M&amp;window=popup&amp;","width=535&amp;height=425&amp;START_MAXIMIZED=FALSE&amp;Y=120"}</definedName>
    <definedName name="_378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783__FDSAUDITLINK__" hidden="1">{"fdsup://directions/FAT Viewer?action=UPDATE&amp;creator=factSet&amp;DYN_ARGS=true&amp;DOC_NAME=FAT:RGA_ENTRPR_VAL_EV_SOURCE_WINDOW.FAT&amp;VAR:ID1=DEC-FR&amp;VAR:SDATE=20070510&amp;VAR:FDATE=20061229&amp;VAR:FREQ=DAILY&amp;VAR:RELITEM=RF&amp;VAR:CURRENCY=&amp;VAR:DB_TYPE=&amp;VAR:UNITS=M&amp;window=pop","up&amp;width=535&amp;height=425&amp;START_MAXIMIZED=FALSE&amp;Y=120"}</definedName>
    <definedName name="_3784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85__FDSAUDITLINK__" hidden="1">{"fdsup://directions/FAT Viewer?action=UPDATE&amp;creator=factSet&amp;DYN_ARGS=true&amp;DOC_NAME=FAT:RGA_ENTRPR_VAL_EV_SOURCE_WINDOW.FAT&amp;VAR:ID1=CBS&amp;VAR:SDATE=20070510&amp;VAR:FDATE=20061229&amp;VAR:FREQ=DAILY&amp;VAR:RELITEM=RF&amp;VAR:CURRENCY=&amp;VAR:DB_TYPE=&amp;VAR:UNITS=M&amp;window=popup&amp;","width=535&amp;height=425&amp;START_MAXIMIZED=FALSE&amp;Y=120"}</definedName>
    <definedName name="_3786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787__FDSAUDITLINK__" hidden="1">{"fdsup://directions/FAT Viewer?action=UPDATE&amp;creator=factSet&amp;DYN_ARGS=true&amp;DOC_NAME=FAT:RGA_ENTRPR_VAL_EV_SOURCE_WINDOW.FAT&amp;VAR:ID1=LAMR&amp;VAR:SDATE=20070510&amp;VAR:FDATE=20061229&amp;VAR:FREQ=DAILY&amp;VAR:RELITEM=RF&amp;VAR:CURRENCY=&amp;VAR:DB_TYPE=&amp;VAR:UNITS=M&amp;window=popup","&amp;width=535&amp;height=425&amp;START_MAXIMIZED=FALSE&amp;Y=120"}</definedName>
    <definedName name="_3788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89__FDSAUDITLINK__" hidden="1">{"fdsup://directions/FAT Viewer?action=UPDATE&amp;creator=factSet&amp;DYN_ARGS=true&amp;DOC_NAME=FAT:RGA_ENTRPR_VAL_EV_SOURCE_WINDOW.FAT&amp;VAR:ID1=CCO&amp;VAR:SDATE=20070509&amp;VAR:FDATE=20061229&amp;VAR:FREQ=DAILY&amp;VAR:RELITEM=RF&amp;VAR:CURRENCY=&amp;VAR:DB_TYPE=&amp;VAR:UNITS=M&amp;window=popup&amp;","width=535&amp;height=425&amp;START_MAXIMIZED=FALSE&amp;Y=120"}</definedName>
    <definedName name="_379__FDSAUDITLINK__" hidden="1">{"fdsup://directions/FAT Viewer?action=UPDATE&amp;creator=factset&amp;DYN_ARGS=TRUE&amp;DOC_NAME=FAT:FQL_AUDITING_CLIENT_TEMPLATE.FAT&amp;display_string=Audit&amp;VAR:KEY=MRIBSRMFYX&amp;VAR:QUERY=UkdGX0VOVFJQUl9WQUxfREFJTFkoMzk0NjIp&amp;WINDOW=FIRST_POPUP&amp;HEIGHT=450&amp;WIDTH=450&amp;START_MA","XIMIZED=FALSE&amp;VAR:CALENDAR=US&amp;VAR:SYMBOL=B29LCJ&amp;VAR:INDEX=0"}</definedName>
    <definedName name="_379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791__FDSAUDITLINK__" hidden="1">{"fdsup://directions/FAT Viewer?action=UPDATE&amp;creator=factSet&amp;DYN_ARGS=true&amp;DOC_NAME=FAT:RGA_ENTRPR_VAL_EV_SOURCE_WINDOW.FAT&amp;VAR:ID1=DEC-FR&amp;VAR:SDATE=20070509&amp;VAR:FDATE=20061229&amp;VAR:FREQ=DAILY&amp;VAR:RELITEM=RF&amp;VAR:CURRENCY=&amp;VAR:DB_TYPE=&amp;VAR:UNITS=M&amp;window=pop","up&amp;width=535&amp;height=425&amp;START_MAXIMIZED=FALSE&amp;Y=120"}</definedName>
    <definedName name="_3792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93__FDSAUDITLINK__" hidden="1">{"fdsup://directions/FAT Viewer?action=UPDATE&amp;creator=factSet&amp;DYN_ARGS=true&amp;DOC_NAME=FAT:RGA_ENTRPR_VAL_EV_SOURCE_WINDOW.FAT&amp;VAR:ID1=CBS&amp;VAR:SDATE=20070509&amp;VAR:FDATE=20061229&amp;VAR:FREQ=DAILY&amp;VAR:RELITEM=RF&amp;VAR:CURRENCY=&amp;VAR:DB_TYPE=&amp;VAR:UNITS=M&amp;window=popup&amp;","width=535&amp;height=425&amp;START_MAXIMIZED=FALSE&amp;Y=120"}</definedName>
    <definedName name="_3794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795__FDSAUDITLINK__" hidden="1">{"fdsup://directions/FAT Viewer?action=UPDATE&amp;creator=factSet&amp;DYN_ARGS=true&amp;DOC_NAME=FAT:RGA_ENTRPR_VAL_EV_SOURCE_WINDOW.FAT&amp;VAR:ID1=LAMR&amp;VAR:SDATE=20070509&amp;VAR:FDATE=20061229&amp;VAR:FREQ=DAILY&amp;VAR:RELITEM=RF&amp;VAR:CURRENCY=&amp;VAR:DB_TYPE=&amp;VAR:UNITS=M&amp;window=popup","&amp;width=535&amp;height=425&amp;START_MAXIMIZED=FALSE&amp;Y=120"}</definedName>
    <definedName name="_3796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797__FDSAUDITLINK__" hidden="1">{"fdsup://directions/FAT Viewer?action=UPDATE&amp;creator=factSet&amp;DYN_ARGS=true&amp;DOC_NAME=FAT:RGA_ENTRPR_VAL_EV_SOURCE_WINDOW.FAT&amp;VAR:ID1=CCO&amp;VAR:SDATE=20070508&amp;VAR:FDATE=20061229&amp;VAR:FREQ=DAILY&amp;VAR:RELITEM=RF&amp;VAR:CURRENCY=&amp;VAR:DB_TYPE=&amp;VAR:UNITS=M&amp;window=popup&amp;","width=535&amp;height=425&amp;START_MAXIMIZED=FALSE&amp;Y=120"}</definedName>
    <definedName name="_379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799__FDSAUDITLINK__" hidden="1">{"fdsup://directions/FAT Viewer?action=UPDATE&amp;creator=factSet&amp;DYN_ARGS=true&amp;DOC_NAME=FAT:RGA_ENTRPR_VAL_EV_SOURCE_WINDOW.FAT&amp;VAR:ID1=DEC-FR&amp;VAR:SDATE=20070508&amp;VAR:FDATE=20061229&amp;VAR:FREQ=DAILY&amp;VAR:RELITEM=RF&amp;VAR:CURRENCY=&amp;VAR:DB_TYPE=&amp;VAR:UNITS=M&amp;window=pop","up&amp;width=535&amp;height=425&amp;START_MAXIMIZED=FALSE&amp;Y=120"}</definedName>
    <definedName name="_38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198"}</definedName>
    <definedName name="_380__FDSAUDITLINK__" hidden="1">{"fdsup://directions/FAT Viewer?action=UPDATE&amp;creator=factset&amp;DYN_ARGS=TRUE&amp;DOC_NAME=FAT:FQL_AUDITING_CLIENT_TEMPLATE.FAT&amp;display_string=Audit&amp;VAR:KEY=UZIHMPMFCH&amp;VAR:QUERY=UkdGX0VOVFJQUl9WQUxfREFJTFkoMzk0NjUp&amp;WINDOW=FIRST_POPUP&amp;HEIGHT=450&amp;WIDTH=450&amp;START_MA","XIMIZED=FALSE&amp;VAR:CALENDAR=US&amp;VAR:SYMBOL=B29LCJ&amp;VAR:INDEX=0"}</definedName>
    <definedName name="_3800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01__FDSAUDITLINK__" hidden="1">{"fdsup://directions/FAT Viewer?action=UPDATE&amp;creator=factSet&amp;DYN_ARGS=true&amp;DOC_NAME=FAT:RGA_ENTRPR_VAL_EV_SOURCE_WINDOW.FAT&amp;VAR:ID1=CBS&amp;VAR:SDATE=20070508&amp;VAR:FDATE=20061229&amp;VAR:FREQ=DAILY&amp;VAR:RELITEM=RF&amp;VAR:CURRENCY=&amp;VAR:DB_TYPE=&amp;VAR:UNITS=M&amp;window=popup&amp;","width=535&amp;height=425&amp;START_MAXIMIZED=FALSE&amp;Y=120"}</definedName>
    <definedName name="_3802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803__FDSAUDITLINK__" hidden="1">{"fdsup://directions/FAT Viewer?action=UPDATE&amp;creator=factSet&amp;DYN_ARGS=true&amp;DOC_NAME=FAT:RGA_ENTRPR_VAL_EV_SOURCE_WINDOW.FAT&amp;VAR:ID1=LAMR&amp;VAR:SDATE=20070508&amp;VAR:FDATE=20061229&amp;VAR:FREQ=DAILY&amp;VAR:RELITEM=RF&amp;VAR:CURRENCY=&amp;VAR:DB_TYPE=&amp;VAR:UNITS=M&amp;window=popup","&amp;width=535&amp;height=425&amp;START_MAXIMIZED=FALSE&amp;Y=120"}</definedName>
    <definedName name="_3804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05__FDSAUDITLINK__" hidden="1">{"fdsup://directions/FAT Viewer?action=UPDATE&amp;creator=factSet&amp;DYN_ARGS=true&amp;DOC_NAME=FAT:RGA_ENTRPR_VAL_EV_SOURCE_WINDOW.FAT&amp;VAR:ID1=CCO&amp;VAR:SDATE=20070507&amp;VAR:FDATE=20061229&amp;VAR:FREQ=DAILY&amp;VAR:RELITEM=RF&amp;VAR:CURRENCY=&amp;VAR:DB_TYPE=&amp;VAR:UNITS=M&amp;window=popup&amp;","width=535&amp;height=425&amp;START_MAXIMIZED=FALSE&amp;Y=120"}</definedName>
    <definedName name="_380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807__FDSAUDITLINK__" hidden="1">{"fdsup://directions/FAT Viewer?action=UPDATE&amp;creator=factSet&amp;DYN_ARGS=true&amp;DOC_NAME=FAT:RGA_ENTRPR_VAL_EV_SOURCE_WINDOW.FAT&amp;VAR:ID1=DEC-FR&amp;VAR:SDATE=20070507&amp;VAR:FDATE=20061229&amp;VAR:FREQ=DAILY&amp;VAR:RELITEM=RF&amp;VAR:CURRENCY=&amp;VAR:DB_TYPE=&amp;VAR:UNITS=M&amp;window=pop","up&amp;width=535&amp;height=425&amp;START_MAXIMIZED=FALSE&amp;Y=120"}</definedName>
    <definedName name="_3808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09__FDSAUDITLINK__" hidden="1">{"fdsup://directions/FAT Viewer?action=UPDATE&amp;creator=factSet&amp;DYN_ARGS=true&amp;DOC_NAME=FAT:RGA_ENTRPR_VAL_EV_SOURCE_WINDOW.FAT&amp;VAR:ID1=CBS&amp;VAR:SDATE=20070507&amp;VAR:FDATE=20061229&amp;VAR:FREQ=DAILY&amp;VAR:RELITEM=RF&amp;VAR:CURRENCY=&amp;VAR:DB_TYPE=&amp;VAR:UNITS=M&amp;window=popup&amp;","width=535&amp;height=425&amp;START_MAXIMIZED=FALSE&amp;Y=120"}</definedName>
    <definedName name="_381__FDSAUDITLINK__" hidden="1">{"fdsup://directions/FAT Viewer?action=UPDATE&amp;creator=factset&amp;DYN_ARGS=TRUE&amp;DOC_NAME=FAT:FQL_AUDITING_CLIENT_TEMPLATE.FAT&amp;display_string=Audit&amp;VAR:KEY=CXAXENETEX&amp;VAR:QUERY=UkdGX0VOVFJQUl9WQUxfREFJTFkoMzk0NzAp&amp;WINDOW=FIRST_POPUP&amp;HEIGHT=450&amp;WIDTH=450&amp;START_MA","XIMIZED=FALSE&amp;VAR:CALENDAR=US&amp;VAR:SYMBOL=B29LCJ&amp;VAR:INDEX=0"}</definedName>
    <definedName name="_3810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811__FDSAUDITLINK__" hidden="1">{"fdsup://directions/FAT Viewer?action=UPDATE&amp;creator=factSet&amp;DYN_ARGS=true&amp;DOC_NAME=FAT:RGA_ENTRPR_VAL_EV_SOURCE_WINDOW.FAT&amp;VAR:ID1=LAMR&amp;VAR:SDATE=20070507&amp;VAR:FDATE=20061229&amp;VAR:FREQ=DAILY&amp;VAR:RELITEM=RF&amp;VAR:CURRENCY=&amp;VAR:DB_TYPE=&amp;VAR:UNITS=M&amp;window=popup","&amp;width=535&amp;height=425&amp;START_MAXIMIZED=FALSE&amp;Y=120"}</definedName>
    <definedName name="_3812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13__FDSAUDITLINK__" hidden="1">{"fdsup://directions/FAT Viewer?action=UPDATE&amp;creator=factSet&amp;DYN_ARGS=true&amp;DOC_NAME=FAT:RGA_ENTRPR_VAL_EV_SOURCE_WINDOW.FAT&amp;VAR:ID1=CCO&amp;VAR:SDATE=20070504&amp;VAR:FDATE=20061229&amp;VAR:FREQ=DAILY&amp;VAR:RELITEM=RF&amp;VAR:CURRENCY=&amp;VAR:DB_TYPE=&amp;VAR:UNITS=M&amp;window=popup&amp;","width=535&amp;height=425&amp;START_MAXIMIZED=FALSE&amp;Y=120"}</definedName>
    <definedName name="_381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815__FDSAUDITLINK__" hidden="1">{"fdsup://directions/FAT Viewer?action=UPDATE&amp;creator=factSet&amp;DYN_ARGS=true&amp;DOC_NAME=FAT:RGA_ENTRPR_VAL_EV_SOURCE_WINDOW.FAT&amp;VAR:ID1=DEC-FR&amp;VAR:SDATE=20070504&amp;VAR:FDATE=20061229&amp;VAR:FREQ=DAILY&amp;VAR:RELITEM=RF&amp;VAR:CURRENCY=&amp;VAR:DB_TYPE=&amp;VAR:UNITS=M&amp;window=pop","up&amp;width=535&amp;height=425&amp;START_MAXIMIZED=FALSE&amp;Y=120"}</definedName>
    <definedName name="_3816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17__FDSAUDITLINK__" hidden="1">{"fdsup://directions/FAT Viewer?action=UPDATE&amp;creator=factSet&amp;DYN_ARGS=true&amp;DOC_NAME=FAT:RGA_ENTRPR_VAL_EV_SOURCE_WINDOW.FAT&amp;VAR:ID1=CBS&amp;VAR:SDATE=20070504&amp;VAR:FDATE=20061229&amp;VAR:FREQ=DAILY&amp;VAR:RELITEM=RF&amp;VAR:CURRENCY=&amp;VAR:DB_TYPE=&amp;VAR:UNITS=M&amp;window=popup&amp;","width=535&amp;height=425&amp;START_MAXIMIZED=FALSE&amp;Y=120"}</definedName>
    <definedName name="_3818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819__FDSAUDITLINK__" hidden="1">{"fdsup://directions/FAT Viewer?action=UPDATE&amp;creator=factSet&amp;DYN_ARGS=true&amp;DOC_NAME=FAT:RGA_ENTRPR_VAL_EV_SOURCE_WINDOW.FAT&amp;VAR:ID1=LAMR&amp;VAR:SDATE=20070504&amp;VAR:FDATE=20061229&amp;VAR:FREQ=DAILY&amp;VAR:RELITEM=RF&amp;VAR:CURRENCY=&amp;VAR:DB_TYPE=&amp;VAR:UNITS=M&amp;window=popup","&amp;width=535&amp;height=425&amp;START_MAXIMIZED=FALSE&amp;Y=120"}</definedName>
    <definedName name="_382__FDSAUDITLINK__" hidden="1">{"fdsup://directions/FAT Viewer?action=UPDATE&amp;creator=factset&amp;DYN_ARGS=TRUE&amp;DOC_NAME=FAT:FQL_AUDITING_CLIENT_TEMPLATE.FAT&amp;display_string=Audit&amp;VAR:KEY=WBMBUHODOD&amp;VAR:QUERY=UkdGX0VOVFJQUl9WQUxfREFJTFkoMzk0NzUp&amp;WINDOW=FIRST_POPUP&amp;HEIGHT=450&amp;WIDTH=450&amp;START_MA","XIMIZED=FALSE&amp;VAR:CALENDAR=US&amp;VAR:SYMBOL=B29LCJ&amp;VAR:INDEX=0"}</definedName>
    <definedName name="_3820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21__FDSAUDITLINK__" hidden="1">{"fdsup://directions/FAT Viewer?action=UPDATE&amp;creator=factSet&amp;DYN_ARGS=true&amp;DOC_NAME=FAT:RGA_ENTRPR_VAL_EV_SOURCE_WINDOW.FAT&amp;VAR:ID1=CCO&amp;VAR:SDATE=20070503&amp;VAR:FDATE=20061229&amp;VAR:FREQ=DAILY&amp;VAR:RELITEM=RF&amp;VAR:CURRENCY=&amp;VAR:DB_TYPE=&amp;VAR:UNITS=M&amp;window=popup&amp;","width=535&amp;height=425&amp;START_MAXIMIZED=FALSE&amp;Y=120"}</definedName>
    <definedName name="_382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823__FDSAUDITLINK__" hidden="1">{"fdsup://directions/FAT Viewer?action=UPDATE&amp;creator=factSet&amp;DYN_ARGS=true&amp;DOC_NAME=FAT:RGA_ENTRPR_VAL_EV_SOURCE_WINDOW.FAT&amp;VAR:ID1=DEC-FR&amp;VAR:SDATE=20070503&amp;VAR:FDATE=20061229&amp;VAR:FREQ=DAILY&amp;VAR:RELITEM=RF&amp;VAR:CURRENCY=&amp;VAR:DB_TYPE=&amp;VAR:UNITS=M&amp;window=pop","up&amp;width=535&amp;height=425&amp;START_MAXIMIZED=FALSE&amp;Y=120"}</definedName>
    <definedName name="_3824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25__FDSAUDITLINK__" hidden="1">{"fdsup://directions/FAT Viewer?action=UPDATE&amp;creator=factSet&amp;DYN_ARGS=true&amp;DOC_NAME=FAT:RGA_ENTRPR_VAL_EV_SOURCE_WINDOW.FAT&amp;VAR:ID1=CBS&amp;VAR:SDATE=20070503&amp;VAR:FDATE=20061229&amp;VAR:FREQ=DAILY&amp;VAR:RELITEM=RF&amp;VAR:CURRENCY=&amp;VAR:DB_TYPE=&amp;VAR:UNITS=M&amp;window=popup&amp;","width=535&amp;height=425&amp;START_MAXIMIZED=FALSE&amp;Y=120"}</definedName>
    <definedName name="_3826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827__FDSAUDITLINK__" hidden="1">{"fdsup://directions/FAT Viewer?action=UPDATE&amp;creator=factSet&amp;DYN_ARGS=true&amp;DOC_NAME=FAT:RGA_ENTRPR_VAL_EV_SOURCE_WINDOW.FAT&amp;VAR:ID1=LAMR&amp;VAR:SDATE=20070503&amp;VAR:FDATE=20061229&amp;VAR:FREQ=DAILY&amp;VAR:RELITEM=RF&amp;VAR:CURRENCY=&amp;VAR:DB_TYPE=&amp;VAR:UNITS=M&amp;window=popup","&amp;width=535&amp;height=425&amp;START_MAXIMIZED=FALSE&amp;Y=120"}</definedName>
    <definedName name="_3828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29__FDSAUDITLINK__" hidden="1">{"fdsup://directions/FAT Viewer?action=UPDATE&amp;creator=factSet&amp;DYN_ARGS=true&amp;DOC_NAME=FAT:RGA_ENTRPR_VAL_EV_SOURCE_WINDOW.FAT&amp;VAR:ID1=CCO&amp;VAR:SDATE=20070502&amp;VAR:FDATE=20061229&amp;VAR:FREQ=DAILY&amp;VAR:RELITEM=RF&amp;VAR:CURRENCY=&amp;VAR:DB_TYPE=&amp;VAR:UNITS=M&amp;window=popup&amp;","width=535&amp;height=425&amp;START_MAXIMIZED=FALSE&amp;Y=120"}</definedName>
    <definedName name="_383__FDSAUDITLINK__" hidden="1">{"fdsup://directions/FAT Viewer?action=UPDATE&amp;creator=factset&amp;DYN_ARGS=TRUE&amp;DOC_NAME=FAT:FQL_AUDITING_CLIENT_TEMPLATE.FAT&amp;display_string=Audit&amp;VAR:KEY=UZSXKXKJSJ&amp;VAR:QUERY=UkdGX0VOVFJQUl9WQUxfREFJTFkoMzk0Nzgp&amp;WINDOW=FIRST_POPUP&amp;HEIGHT=450&amp;WIDTH=450&amp;START_MA","XIMIZED=FALSE&amp;VAR:CALENDAR=US&amp;VAR:SYMBOL=B29LCJ&amp;VAR:INDEX=0"}</definedName>
    <definedName name="_383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831__FDSAUDITLINK__" hidden="1">{"fdsup://directions/FAT Viewer?action=UPDATE&amp;creator=factSet&amp;DYN_ARGS=true&amp;DOC_NAME=FAT:RGA_ENTRPR_VAL_EV_SOURCE_WINDOW.FAT&amp;VAR:ID1=DEC-FR&amp;VAR:SDATE=20070502&amp;VAR:FDATE=20061229&amp;VAR:FREQ=DAILY&amp;VAR:RELITEM=RF&amp;VAR:CURRENCY=&amp;VAR:DB_TYPE=&amp;VAR:UNITS=M&amp;window=pop","up&amp;width=535&amp;height=425&amp;START_MAXIMIZED=FALSE&amp;Y=120"}</definedName>
    <definedName name="_3832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33__FDSAUDITLINK__" hidden="1">{"fdsup://directions/FAT Viewer?action=UPDATE&amp;creator=factSet&amp;DYN_ARGS=true&amp;DOC_NAME=FAT:RGA_ENTRPR_VAL_EV_SOURCE_WINDOW.FAT&amp;VAR:ID1=CBS&amp;VAR:SDATE=20070502&amp;VAR:FDATE=20061229&amp;VAR:FREQ=DAILY&amp;VAR:RELITEM=RF&amp;VAR:CURRENCY=&amp;VAR:DB_TYPE=&amp;VAR:UNITS=M&amp;window=popup&amp;","width=535&amp;height=425&amp;START_MAXIMIZED=FALSE&amp;Y=120"}</definedName>
    <definedName name="_3834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835__FDSAUDITLINK__" hidden="1">{"fdsup://directions/FAT Viewer?action=UPDATE&amp;creator=factSet&amp;DYN_ARGS=true&amp;DOC_NAME=FAT:RGA_ENTRPR_VAL_EV_SOURCE_WINDOW.FAT&amp;VAR:ID1=LAMR&amp;VAR:SDATE=20070502&amp;VAR:FDATE=20061229&amp;VAR:FREQ=DAILY&amp;VAR:RELITEM=RF&amp;VAR:CURRENCY=&amp;VAR:DB_TYPE=&amp;VAR:UNITS=M&amp;window=popup","&amp;width=535&amp;height=425&amp;START_MAXIMIZED=FALSE&amp;Y=120"}</definedName>
    <definedName name="_3836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37__FDSAUDITLINK__" hidden="1">{"fdsup://directions/FAT Viewer?action=UPDATE&amp;creator=factSet&amp;DYN_ARGS=true&amp;DOC_NAME=FAT:RGA_ENTRPR_VAL_EV_SOURCE_WINDOW.FAT&amp;VAR:ID1=CCO&amp;VAR:SDATE=20070501&amp;VAR:FDATE=20061229&amp;VAR:FREQ=DAILY&amp;VAR:RELITEM=RF&amp;VAR:CURRENCY=&amp;VAR:DB_TYPE=&amp;VAR:UNITS=M&amp;window=popup&amp;","width=535&amp;height=425&amp;START_MAXIMIZED=FALSE&amp;Y=120"}</definedName>
    <definedName name="_383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839__FDSAUDITLINK__" hidden="1">{"fdsup://directions/FAT Viewer?action=UPDATE&amp;creator=factSet&amp;DYN_ARGS=true&amp;DOC_NAME=FAT:RGA_ENTRPR_VAL_EV_SOURCE_WINDOW.FAT&amp;VAR:ID1=DEC-FR&amp;VAR:SDATE=20070501&amp;VAR:FDATE=20061229&amp;VAR:FREQ=DAILY&amp;VAR:RELITEM=RF&amp;VAR:CURRENCY=&amp;VAR:DB_TYPE=&amp;VAR:UNITS=M&amp;window=pop","up&amp;width=535&amp;height=425&amp;START_MAXIMIZED=FALSE&amp;Y=120"}</definedName>
    <definedName name="_384__FDSAUDITLINK__" hidden="1">{"fdsup://directions/FAT Viewer?action=UPDATE&amp;creator=factset&amp;DYN_ARGS=TRUE&amp;DOC_NAME=FAT:FQL_AUDITING_CLIENT_TEMPLATE.FAT&amp;display_string=Audit&amp;VAR:KEY=YNSVQLSNIJ&amp;VAR:QUERY=UkdGX0VOVFJQUl9WQUxfREFJTFkoMzk0ODMp&amp;WINDOW=FIRST_POPUP&amp;HEIGHT=450&amp;WIDTH=450&amp;START_MA","XIMIZED=FALSE&amp;VAR:CALENDAR=US&amp;VAR:SYMBOL=B29LCJ&amp;VAR:INDEX=0"}</definedName>
    <definedName name="_3840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41__FDSAUDITLINK__" hidden="1">{"fdsup://directions/FAT Viewer?action=UPDATE&amp;creator=factSet&amp;DYN_ARGS=true&amp;DOC_NAME=FAT:RGA_ENTRPR_VAL_EV_SOURCE_WINDOW.FAT&amp;VAR:ID1=CBS&amp;VAR:SDATE=20070501&amp;VAR:FDATE=20061229&amp;VAR:FREQ=DAILY&amp;VAR:RELITEM=RF&amp;VAR:CURRENCY=&amp;VAR:DB_TYPE=&amp;VAR:UNITS=M&amp;window=popup&amp;","width=535&amp;height=425&amp;START_MAXIMIZED=FALSE&amp;Y=120"}</definedName>
    <definedName name="_3842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843__FDSAUDITLINK__" hidden="1">{"fdsup://directions/FAT Viewer?action=UPDATE&amp;creator=factSet&amp;DYN_ARGS=true&amp;DOC_NAME=FAT:RGA_ENTRPR_VAL_EV_SOURCE_WINDOW.FAT&amp;VAR:ID1=LAMR&amp;VAR:SDATE=20070501&amp;VAR:FDATE=20061229&amp;VAR:FREQ=DAILY&amp;VAR:RELITEM=RF&amp;VAR:CURRENCY=&amp;VAR:DB_TYPE=&amp;VAR:UNITS=M&amp;window=popup","&amp;width=535&amp;height=425&amp;START_MAXIMIZED=FALSE&amp;Y=120"}</definedName>
    <definedName name="_3844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45__FDSAUDITLINK__" hidden="1">{"fdsup://directions/FAT Viewer?action=UPDATE&amp;creator=factSet&amp;DYN_ARGS=true&amp;DOC_NAME=FAT:RGA_ENTRPR_VAL_EV_SOURCE_WINDOW.FAT&amp;VAR:ID1=CCO&amp;VAR:SDATE=20070430&amp;VAR:FDATE=20061229&amp;VAR:FREQ=DAILY&amp;VAR:RELITEM=RF&amp;VAR:CURRENCY=&amp;VAR:DB_TYPE=&amp;VAR:UNITS=M&amp;window=popup&amp;","width=535&amp;height=425&amp;START_MAXIMIZED=FALSE&amp;Y=120"}</definedName>
    <definedName name="_384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847__FDSAUDITLINK__" hidden="1">{"fdsup://directions/FAT Viewer?action=UPDATE&amp;creator=factSet&amp;DYN_ARGS=true&amp;DOC_NAME=FAT:RGA_ENTRPR_VAL_EV_SOURCE_WINDOW.FAT&amp;VAR:ID1=DEC-FR&amp;VAR:SDATE=20070430&amp;VAR:FDATE=20061229&amp;VAR:FREQ=DAILY&amp;VAR:RELITEM=RF&amp;VAR:CURRENCY=&amp;VAR:DB_TYPE=&amp;VAR:UNITS=M&amp;window=pop","up&amp;width=535&amp;height=425&amp;START_MAXIMIZED=FALSE&amp;Y=120"}</definedName>
    <definedName name="_3848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49__FDSAUDITLINK__" hidden="1">{"fdsup://directions/FAT Viewer?action=UPDATE&amp;creator=factSet&amp;DYN_ARGS=true&amp;DOC_NAME=FAT:RGA_ENTRPR_VAL_EV_SOURCE_WINDOW.FAT&amp;VAR:ID1=CBS&amp;VAR:SDATE=20070430&amp;VAR:FDATE=20061229&amp;VAR:FREQ=DAILY&amp;VAR:RELITEM=RF&amp;VAR:CURRENCY=&amp;VAR:DB_TYPE=&amp;VAR:UNITS=M&amp;window=popup&amp;","width=535&amp;height=425&amp;START_MAXIMIZED=FALSE&amp;Y=120"}</definedName>
    <definedName name="_385__FDSAUDITLINK__" hidden="1">{"fdsup://directions/FAT Viewer?action=UPDATE&amp;creator=factset&amp;DYN_ARGS=TRUE&amp;DOC_NAME=FAT:FQL_AUDITING_CLIENT_TEMPLATE.FAT&amp;display_string=Audit&amp;VAR:KEY=EVIDOJIFYL&amp;VAR:QUERY=UkdGX0VOVFJQUl9WQUxfREFJTFkoMzk0ODYp&amp;WINDOW=FIRST_POPUP&amp;HEIGHT=450&amp;WIDTH=450&amp;START_MA","XIMIZED=FALSE&amp;VAR:CALENDAR=US&amp;VAR:SYMBOL=B29LCJ&amp;VAR:INDEX=0"}</definedName>
    <definedName name="_3850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851__FDSAUDITLINK__" hidden="1">{"fdsup://directions/FAT Viewer?action=UPDATE&amp;creator=factSet&amp;DYN_ARGS=true&amp;DOC_NAME=FAT:RGA_ENTRPR_VAL_EV_SOURCE_WINDOW.FAT&amp;VAR:ID1=LAMR&amp;VAR:SDATE=20070430&amp;VAR:FDATE=20061229&amp;VAR:FREQ=DAILY&amp;VAR:RELITEM=RF&amp;VAR:CURRENCY=&amp;VAR:DB_TYPE=&amp;VAR:UNITS=M&amp;window=popup","&amp;width=535&amp;height=425&amp;START_MAXIMIZED=FALSE&amp;Y=120"}</definedName>
    <definedName name="_3852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53__FDSAUDITLINK__" hidden="1">{"fdsup://directions/FAT Viewer?action=UPDATE&amp;creator=factSet&amp;DYN_ARGS=true&amp;DOC_NAME=FAT:RGA_ENTRPR_VAL_EV_SOURCE_WINDOW.FAT&amp;VAR:ID1=CCO&amp;VAR:SDATE=20070427&amp;VAR:FDATE=20061229&amp;VAR:FREQ=DAILY&amp;VAR:RELITEM=RF&amp;VAR:CURRENCY=&amp;VAR:DB_TYPE=&amp;VAR:UNITS=M&amp;window=popup&amp;","width=535&amp;height=425&amp;START_MAXIMIZED=FALSE&amp;Y=120"}</definedName>
    <definedName name="_385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855__FDSAUDITLINK__" hidden="1">{"fdsup://directions/FAT Viewer?action=UPDATE&amp;creator=factSet&amp;DYN_ARGS=true&amp;DOC_NAME=FAT:RGA_ENTRPR_VAL_EV_SOURCE_WINDOW.FAT&amp;VAR:ID1=DEC-FR&amp;VAR:SDATE=20070427&amp;VAR:FDATE=20061229&amp;VAR:FREQ=DAILY&amp;VAR:RELITEM=RF&amp;VAR:CURRENCY=&amp;VAR:DB_TYPE=&amp;VAR:UNITS=M&amp;window=pop","up&amp;width=535&amp;height=425&amp;START_MAXIMIZED=FALSE&amp;Y=120"}</definedName>
    <definedName name="_3856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57__FDSAUDITLINK__" hidden="1">{"fdsup://directions/FAT Viewer?action=UPDATE&amp;creator=factSet&amp;DYN_ARGS=true&amp;DOC_NAME=FAT:RGA_ENTRPR_VAL_EV_SOURCE_WINDOW.FAT&amp;VAR:ID1=CBS&amp;VAR:SDATE=20070427&amp;VAR:FDATE=20061229&amp;VAR:FREQ=DAILY&amp;VAR:RELITEM=RF&amp;VAR:CURRENCY=&amp;VAR:DB_TYPE=&amp;VAR:UNITS=M&amp;window=popup&amp;","width=535&amp;height=425&amp;START_MAXIMIZED=FALSE&amp;Y=120"}</definedName>
    <definedName name="_3858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859__FDSAUDITLINK__" hidden="1">{"fdsup://directions/FAT Viewer?action=UPDATE&amp;creator=factSet&amp;DYN_ARGS=true&amp;DOC_NAME=FAT:RGA_ENTRPR_VAL_EV_SOURCE_WINDOW.FAT&amp;VAR:ID1=LAMR&amp;VAR:SDATE=20070427&amp;VAR:FDATE=20061229&amp;VAR:FREQ=DAILY&amp;VAR:RELITEM=RF&amp;VAR:CURRENCY=&amp;VAR:DB_TYPE=&amp;VAR:UNITS=M&amp;window=popup","&amp;width=535&amp;height=425&amp;START_MAXIMIZED=FALSE&amp;Y=120"}</definedName>
    <definedName name="_386__FDSAUDITLINK__" hidden="1">{"fdsup://directions/FAT Viewer?action=UPDATE&amp;creator=factset&amp;DYN_ARGS=TRUE&amp;DOC_NAME=FAT:FQL_AUDITING_CLIENT_TEMPLATE.FAT&amp;display_string=Audit&amp;VAR:KEY=WJYVANORUN&amp;VAR:QUERY=UkdGX0VOVFJQUl9WQUxfREFJTFkoMzk0OTEp&amp;WINDOW=FIRST_POPUP&amp;HEIGHT=450&amp;WIDTH=450&amp;START_MA","XIMIZED=FALSE&amp;VAR:CALENDAR=US&amp;VAR:SYMBOL=B29LCJ&amp;VAR:INDEX=0"}</definedName>
    <definedName name="_3860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61__FDSAUDITLINK__" hidden="1">{"fdsup://directions/FAT Viewer?action=UPDATE&amp;creator=factSet&amp;DYN_ARGS=true&amp;DOC_NAME=FAT:RGA_ENTRPR_VAL_EV_SOURCE_WINDOW.FAT&amp;VAR:ID1=CCO&amp;VAR:SDATE=20070426&amp;VAR:FDATE=20061229&amp;VAR:FREQ=DAILY&amp;VAR:RELITEM=RF&amp;VAR:CURRENCY=&amp;VAR:DB_TYPE=&amp;VAR:UNITS=M&amp;window=popup&amp;","width=535&amp;height=425&amp;START_MAXIMIZED=FALSE&amp;Y=120"}</definedName>
    <definedName name="_386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863__FDSAUDITLINK__" hidden="1">{"fdsup://directions/FAT Viewer?action=UPDATE&amp;creator=factSet&amp;DYN_ARGS=true&amp;DOC_NAME=FAT:RGA_ENTRPR_VAL_EV_SOURCE_WINDOW.FAT&amp;VAR:ID1=DEC-FR&amp;VAR:SDATE=20070426&amp;VAR:FDATE=20061229&amp;VAR:FREQ=DAILY&amp;VAR:RELITEM=RF&amp;VAR:CURRENCY=&amp;VAR:DB_TYPE=&amp;VAR:UNITS=M&amp;window=pop","up&amp;width=535&amp;height=425&amp;START_MAXIMIZED=FALSE&amp;Y=120"}</definedName>
    <definedName name="_3864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65__FDSAUDITLINK__" hidden="1">{"fdsup://directions/FAT Viewer?action=UPDATE&amp;creator=factSet&amp;DYN_ARGS=true&amp;DOC_NAME=FAT:RGA_ENTRPR_VAL_EV_SOURCE_WINDOW.FAT&amp;VAR:ID1=CBS&amp;VAR:SDATE=20070426&amp;VAR:FDATE=20061229&amp;VAR:FREQ=DAILY&amp;VAR:RELITEM=RF&amp;VAR:CURRENCY=&amp;VAR:DB_TYPE=&amp;VAR:UNITS=M&amp;window=popup&amp;","width=535&amp;height=425&amp;START_MAXIMIZED=FALSE&amp;Y=120"}</definedName>
    <definedName name="_3866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867__FDSAUDITLINK__" hidden="1">{"fdsup://directions/FAT Viewer?action=UPDATE&amp;creator=factSet&amp;DYN_ARGS=true&amp;DOC_NAME=FAT:RGA_ENTRPR_VAL_EV_SOURCE_WINDOW.FAT&amp;VAR:ID1=LAMR&amp;VAR:SDATE=20070426&amp;VAR:FDATE=20061229&amp;VAR:FREQ=DAILY&amp;VAR:RELITEM=RF&amp;VAR:CURRENCY=&amp;VAR:DB_TYPE=&amp;VAR:UNITS=M&amp;window=popup","&amp;width=535&amp;height=425&amp;START_MAXIMIZED=FALSE&amp;Y=120"}</definedName>
    <definedName name="_3868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69__FDSAUDITLINK__" hidden="1">{"fdsup://directions/FAT Viewer?action=UPDATE&amp;creator=factSet&amp;DYN_ARGS=true&amp;DOC_NAME=FAT:RGA_ENTRPR_VAL_EV_SOURCE_WINDOW.FAT&amp;VAR:ID1=CCO&amp;VAR:SDATE=20070425&amp;VAR:FDATE=20061229&amp;VAR:FREQ=DAILY&amp;VAR:RELITEM=RF&amp;VAR:CURRENCY=&amp;VAR:DB_TYPE=&amp;VAR:UNITS=M&amp;window=popup&amp;","width=535&amp;height=425&amp;START_MAXIMIZED=FALSE&amp;Y=120"}</definedName>
    <definedName name="_387__FDSAUDITLINK__" hidden="1">{"fdsup://directions/FAT Viewer?action=UPDATE&amp;creator=factset&amp;DYN_ARGS=TRUE&amp;DOC_NAME=FAT:FQL_AUDITING_CLIENT_TEMPLATE.FAT&amp;display_string=Audit&amp;VAR:KEY=SNYBIZMXGV&amp;VAR:QUERY=UkdGX0VOVFJQUl9WQUxfREFJTFkoMzk0OTYp&amp;WINDOW=FIRST_POPUP&amp;HEIGHT=450&amp;WIDTH=450&amp;START_MA","XIMIZED=FALSE&amp;VAR:CALENDAR=US&amp;VAR:SYMBOL=B29LCJ&amp;VAR:INDEX=0"}</definedName>
    <definedName name="_387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871__FDSAUDITLINK__" hidden="1">{"fdsup://directions/FAT Viewer?action=UPDATE&amp;creator=factSet&amp;DYN_ARGS=true&amp;DOC_NAME=FAT:RGA_ENTRPR_VAL_EV_SOURCE_WINDOW.FAT&amp;VAR:ID1=DEC-FR&amp;VAR:SDATE=20070425&amp;VAR:FDATE=20061229&amp;VAR:FREQ=DAILY&amp;VAR:RELITEM=RF&amp;VAR:CURRENCY=&amp;VAR:DB_TYPE=&amp;VAR:UNITS=M&amp;window=pop","up&amp;width=535&amp;height=425&amp;START_MAXIMIZED=FALSE&amp;Y=120"}</definedName>
    <definedName name="_3872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73__FDSAUDITLINK__" hidden="1">{"fdsup://directions/FAT Viewer?action=UPDATE&amp;creator=factSet&amp;DYN_ARGS=true&amp;DOC_NAME=FAT:RGA_ENTRPR_VAL_EV_SOURCE_WINDOW.FAT&amp;VAR:ID1=CBS&amp;VAR:SDATE=20070425&amp;VAR:FDATE=20061229&amp;VAR:FREQ=DAILY&amp;VAR:RELITEM=RF&amp;VAR:CURRENCY=&amp;VAR:DB_TYPE=&amp;VAR:UNITS=M&amp;window=popup&amp;","width=535&amp;height=425&amp;START_MAXIMIZED=FALSE&amp;Y=120"}</definedName>
    <definedName name="_3874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875__FDSAUDITLINK__" hidden="1">{"fdsup://directions/FAT Viewer?action=UPDATE&amp;creator=factSet&amp;DYN_ARGS=true&amp;DOC_NAME=FAT:RGA_ENTRPR_VAL_EV_SOURCE_WINDOW.FAT&amp;VAR:ID1=LAMR&amp;VAR:SDATE=20070425&amp;VAR:FDATE=20061229&amp;VAR:FREQ=DAILY&amp;VAR:RELITEM=RF&amp;VAR:CURRENCY=&amp;VAR:DB_TYPE=&amp;VAR:UNITS=M&amp;window=popup","&amp;width=535&amp;height=425&amp;START_MAXIMIZED=FALSE&amp;Y=120"}</definedName>
    <definedName name="_3876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77__FDSAUDITLINK__" hidden="1">{"fdsup://directions/FAT Viewer?action=UPDATE&amp;creator=factSet&amp;DYN_ARGS=true&amp;DOC_NAME=FAT:RGA_ENTRPR_VAL_EV_SOURCE_WINDOW.FAT&amp;VAR:ID1=CCO&amp;VAR:SDATE=20070424&amp;VAR:FDATE=20061229&amp;VAR:FREQ=DAILY&amp;VAR:RELITEM=RF&amp;VAR:CURRENCY=&amp;VAR:DB_TYPE=&amp;VAR:UNITS=M&amp;window=popup&amp;","width=535&amp;height=425&amp;START_MAXIMIZED=FALSE&amp;Y=120"}</definedName>
    <definedName name="_387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879__FDSAUDITLINK__" hidden="1">{"fdsup://directions/FAT Viewer?action=UPDATE&amp;creator=factSet&amp;DYN_ARGS=true&amp;DOC_NAME=FAT:RGA_ENTRPR_VAL_EV_SOURCE_WINDOW.FAT&amp;VAR:ID1=DEC-FR&amp;VAR:SDATE=20070424&amp;VAR:FDATE=20061229&amp;VAR:FREQ=DAILY&amp;VAR:RELITEM=RF&amp;VAR:CURRENCY=&amp;VAR:DB_TYPE=&amp;VAR:UNITS=M&amp;window=pop","up&amp;width=535&amp;height=425&amp;START_MAXIMIZED=FALSE&amp;Y=120"}</definedName>
    <definedName name="_388__FDSAUDITLINK__" hidden="1">{"fdsup://directions/FAT Viewer?action=UPDATE&amp;creator=factset&amp;DYN_ARGS=TRUE&amp;DOC_NAME=FAT:FQL_AUDITING_CLIENT_TEMPLATE.FAT&amp;display_string=Audit&amp;VAR:KEY=YFWBALUDMB&amp;VAR:QUERY=UkdGX0VOVFJQUl9WQUxfREFJTFkoMzk0OTkp&amp;WINDOW=FIRST_POPUP&amp;HEIGHT=450&amp;WIDTH=450&amp;START_MA","XIMIZED=FALSE&amp;VAR:CALENDAR=US&amp;VAR:SYMBOL=B29LCJ&amp;VAR:INDEX=0"}</definedName>
    <definedName name="_3880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81__FDSAUDITLINK__" hidden="1">{"fdsup://directions/FAT Viewer?action=UPDATE&amp;creator=factSet&amp;DYN_ARGS=true&amp;DOC_NAME=FAT:RGA_ENTRPR_VAL_EV_SOURCE_WINDOW.FAT&amp;VAR:ID1=CBS&amp;VAR:SDATE=20070424&amp;VAR:FDATE=20061229&amp;VAR:FREQ=DAILY&amp;VAR:RELITEM=RF&amp;VAR:CURRENCY=&amp;VAR:DB_TYPE=&amp;VAR:UNITS=M&amp;window=popup&amp;","width=535&amp;height=425&amp;START_MAXIMIZED=FALSE&amp;Y=120"}</definedName>
    <definedName name="_3882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883__FDSAUDITLINK__" hidden="1">{"fdsup://directions/FAT Viewer?action=UPDATE&amp;creator=factSet&amp;DYN_ARGS=true&amp;DOC_NAME=FAT:RGA_ENTRPR_VAL_EV_SOURCE_WINDOW.FAT&amp;VAR:ID1=LAMR&amp;VAR:SDATE=20070424&amp;VAR:FDATE=20061229&amp;VAR:FREQ=DAILY&amp;VAR:RELITEM=RF&amp;VAR:CURRENCY=&amp;VAR:DB_TYPE=&amp;VAR:UNITS=M&amp;window=popup","&amp;width=535&amp;height=425&amp;START_MAXIMIZED=FALSE&amp;Y=120"}</definedName>
    <definedName name="_3884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85__FDSAUDITLINK__" hidden="1">{"fdsup://directions/FAT Viewer?action=UPDATE&amp;creator=factSet&amp;DYN_ARGS=true&amp;DOC_NAME=FAT:RGA_ENTRPR_VAL_EV_SOURCE_WINDOW.FAT&amp;VAR:ID1=CCO&amp;VAR:SDATE=20070423&amp;VAR:FDATE=20061229&amp;VAR:FREQ=DAILY&amp;VAR:RELITEM=RF&amp;VAR:CURRENCY=&amp;VAR:DB_TYPE=&amp;VAR:UNITS=M&amp;window=popup&amp;","width=535&amp;height=425&amp;START_MAXIMIZED=FALSE&amp;Y=120"}</definedName>
    <definedName name="_388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887__FDSAUDITLINK__" hidden="1">{"fdsup://directions/FAT Viewer?action=UPDATE&amp;creator=factSet&amp;DYN_ARGS=true&amp;DOC_NAME=FAT:RGA_ENTRPR_VAL_EV_SOURCE_WINDOW.FAT&amp;VAR:ID1=DEC-FR&amp;VAR:SDATE=20070423&amp;VAR:FDATE=20061229&amp;VAR:FREQ=DAILY&amp;VAR:RELITEM=RF&amp;VAR:CURRENCY=&amp;VAR:DB_TYPE=&amp;VAR:UNITS=M&amp;window=pop","up&amp;width=535&amp;height=425&amp;START_MAXIMIZED=FALSE&amp;Y=120"}</definedName>
    <definedName name="_3888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89__FDSAUDITLINK__" hidden="1">{"fdsup://directions/FAT Viewer?action=UPDATE&amp;creator=factSet&amp;DYN_ARGS=true&amp;DOC_NAME=FAT:RGA_ENTRPR_VAL_EV_SOURCE_WINDOW.FAT&amp;VAR:ID1=CBS&amp;VAR:SDATE=20070423&amp;VAR:FDATE=20061229&amp;VAR:FREQ=DAILY&amp;VAR:RELITEM=RF&amp;VAR:CURRENCY=&amp;VAR:DB_TYPE=&amp;VAR:UNITS=M&amp;window=popup&amp;","width=535&amp;height=425&amp;START_MAXIMIZED=FALSE&amp;Y=120"}</definedName>
    <definedName name="_389__FDSAUDITLINK__" hidden="1">{"fdsup://directions/FAT Viewer?action=UPDATE&amp;creator=factset&amp;DYN_ARGS=TRUE&amp;DOC_NAME=FAT:FQL_AUDITING_CLIENT_TEMPLATE.FAT&amp;display_string=Audit&amp;VAR:KEY=GBGHQLKZYN&amp;VAR:QUERY=UkdGX0VOVFJQUl9WQUxfREFJTFkoMzk1MDQp&amp;WINDOW=FIRST_POPUP&amp;HEIGHT=450&amp;WIDTH=450&amp;START_MA","XIMIZED=FALSE&amp;VAR:CALENDAR=US&amp;VAR:SYMBOL=B29LCJ&amp;VAR:INDEX=0"}</definedName>
    <definedName name="_3890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891__FDSAUDITLINK__" hidden="1">{"fdsup://directions/FAT Viewer?action=UPDATE&amp;creator=factSet&amp;DYN_ARGS=true&amp;DOC_NAME=FAT:RGA_ENTRPR_VAL_EV_SOURCE_WINDOW.FAT&amp;VAR:ID1=LAMR&amp;VAR:SDATE=20070423&amp;VAR:FDATE=20061229&amp;VAR:FREQ=DAILY&amp;VAR:RELITEM=RF&amp;VAR:CURRENCY=&amp;VAR:DB_TYPE=&amp;VAR:UNITS=M&amp;window=popup","&amp;width=535&amp;height=425&amp;START_MAXIMIZED=FALSE&amp;Y=120"}</definedName>
    <definedName name="_3892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93__FDSAUDITLINK__" hidden="1">{"fdsup://directions/FAT Viewer?action=UPDATE&amp;creator=factSet&amp;DYN_ARGS=true&amp;DOC_NAME=FAT:RGA_ENTRPR_VAL_EV_SOURCE_WINDOW.FAT&amp;VAR:ID1=CCO&amp;VAR:SDATE=20070420&amp;VAR:FDATE=20061229&amp;VAR:FREQ=DAILY&amp;VAR:RELITEM=RF&amp;VAR:CURRENCY=&amp;VAR:DB_TYPE=&amp;VAR:UNITS=M&amp;window=popup&amp;","width=535&amp;height=425&amp;START_MAXIMIZED=FALSE&amp;Y=120"}</definedName>
    <definedName name="_389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895__FDSAUDITLINK__" hidden="1">{"fdsup://directions/FAT Viewer?action=UPDATE&amp;creator=factSet&amp;DYN_ARGS=true&amp;DOC_NAME=FAT:RGA_ENTRPR_VAL_EV_SOURCE_WINDOW.FAT&amp;VAR:ID1=DEC-FR&amp;VAR:SDATE=20070420&amp;VAR:FDATE=20061229&amp;VAR:FREQ=DAILY&amp;VAR:RELITEM=RF&amp;VAR:CURRENCY=&amp;VAR:DB_TYPE=&amp;VAR:UNITS=M&amp;window=pop","up&amp;width=535&amp;height=425&amp;START_MAXIMIZED=FALSE&amp;Y=120"}</definedName>
    <definedName name="_3896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897__FDSAUDITLINK__" hidden="1">{"fdsup://directions/FAT Viewer?action=UPDATE&amp;creator=factSet&amp;DYN_ARGS=true&amp;DOC_NAME=FAT:RGA_ENTRPR_VAL_EV_SOURCE_WINDOW.FAT&amp;VAR:ID1=CBS&amp;VAR:SDATE=20070420&amp;VAR:FDATE=20061229&amp;VAR:FREQ=DAILY&amp;VAR:RELITEM=RF&amp;VAR:CURRENCY=&amp;VAR:DB_TYPE=&amp;VAR:UNITS=M&amp;window=popup&amp;","width=535&amp;height=425&amp;START_MAXIMIZED=FALSE&amp;Y=120"}</definedName>
    <definedName name="_3898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899__FDSAUDITLINK__" hidden="1">{"fdsup://directions/FAT Viewer?action=UPDATE&amp;creator=factSet&amp;DYN_ARGS=true&amp;DOC_NAME=FAT:RGA_ENTRPR_VAL_EV_SOURCE_WINDOW.FAT&amp;VAR:ID1=LAMR&amp;VAR:SDATE=20070420&amp;VAR:FDATE=20061229&amp;VAR:FREQ=DAILY&amp;VAR:RELITEM=RF&amp;VAR:CURRENCY=&amp;VAR:DB_TYPE=&amp;VAR:UNITS=M&amp;window=popup","&amp;width=535&amp;height=425&amp;START_MAXIMIZED=FALSE&amp;Y=120"}</definedName>
    <definedName name="_39__FDSAUDITLINK__" hidden="1">{"fdsup://Directions/FactSet Auditing Viewer?action=AUDIT_VALUE&amp;DB=129&amp;ID1=92769L10&amp;VALUEID=02250&amp;SDATE=201202&amp;PERIODTYPE=QTR_STD&amp;SCFT=3&amp;window=popup_no_bar&amp;width=385&amp;height=120&amp;START_MAXIMIZED=FALSE&amp;creator=factset&amp;display_string=Audit"}</definedName>
    <definedName name="_390__FDSAUDITLINK__" hidden="1">{"fdsup://directions/FAT Viewer?action=UPDATE&amp;creator=factset&amp;DYN_ARGS=TRUE&amp;DOC_NAME=FAT:FQL_AUDITING_CLIENT_TEMPLATE.FAT&amp;display_string=Audit&amp;VAR:KEY=QLIJWNOBOH&amp;VAR:QUERY=UkdGX0VOVFJQUl9WQUxfREFJTFkoMzk1MDcp&amp;WINDOW=FIRST_POPUP&amp;HEIGHT=450&amp;WIDTH=450&amp;START_MA","XIMIZED=FALSE&amp;VAR:CALENDAR=US&amp;VAR:SYMBOL=B29LCJ&amp;VAR:INDEX=0"}</definedName>
    <definedName name="_3900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01__FDSAUDITLINK__" hidden="1">{"fdsup://directions/FAT Viewer?action=UPDATE&amp;creator=factSet&amp;DYN_ARGS=true&amp;DOC_NAME=FAT:RGA_ENTRPR_VAL_EV_SOURCE_WINDOW.FAT&amp;VAR:ID1=CCO&amp;VAR:SDATE=20070419&amp;VAR:FDATE=20061229&amp;VAR:FREQ=DAILY&amp;VAR:RELITEM=RF&amp;VAR:CURRENCY=&amp;VAR:DB_TYPE=&amp;VAR:UNITS=M&amp;window=popup&amp;","width=535&amp;height=425&amp;START_MAXIMIZED=FALSE&amp;Y=120"}</definedName>
    <definedName name="_390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903__FDSAUDITLINK__" hidden="1">{"fdsup://directions/FAT Viewer?action=UPDATE&amp;creator=factSet&amp;DYN_ARGS=true&amp;DOC_NAME=FAT:RGA_ENTRPR_VAL_EV_SOURCE_WINDOW.FAT&amp;VAR:ID1=DEC-FR&amp;VAR:SDATE=20070419&amp;VAR:FDATE=20061229&amp;VAR:FREQ=DAILY&amp;VAR:RELITEM=RF&amp;VAR:CURRENCY=&amp;VAR:DB_TYPE=&amp;VAR:UNITS=M&amp;window=pop","up&amp;width=535&amp;height=425&amp;START_MAXIMIZED=FALSE&amp;Y=120"}</definedName>
    <definedName name="_3904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05__FDSAUDITLINK__" hidden="1">{"fdsup://directions/FAT Viewer?action=UPDATE&amp;creator=factSet&amp;DYN_ARGS=true&amp;DOC_NAME=FAT:RGA_ENTRPR_VAL_EV_SOURCE_WINDOW.FAT&amp;VAR:ID1=CBS&amp;VAR:SDATE=20070419&amp;VAR:FDATE=20061229&amp;VAR:FREQ=DAILY&amp;VAR:RELITEM=RF&amp;VAR:CURRENCY=&amp;VAR:DB_TYPE=&amp;VAR:UNITS=M&amp;window=popup&amp;","width=535&amp;height=425&amp;START_MAXIMIZED=FALSE&amp;Y=120"}</definedName>
    <definedName name="_3906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907__FDSAUDITLINK__" hidden="1">{"fdsup://directions/FAT Viewer?action=UPDATE&amp;creator=factSet&amp;DYN_ARGS=true&amp;DOC_NAME=FAT:RGA_ENTRPR_VAL_EV_SOURCE_WINDOW.FAT&amp;VAR:ID1=LAMR&amp;VAR:SDATE=20070419&amp;VAR:FDATE=20061229&amp;VAR:FREQ=DAILY&amp;VAR:RELITEM=RF&amp;VAR:CURRENCY=&amp;VAR:DB_TYPE=&amp;VAR:UNITS=M&amp;window=popup","&amp;width=535&amp;height=425&amp;START_MAXIMIZED=FALSE&amp;Y=120"}</definedName>
    <definedName name="_3908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09__FDSAUDITLINK__" hidden="1">{"fdsup://directions/FAT Viewer?action=UPDATE&amp;creator=factSet&amp;DYN_ARGS=true&amp;DOC_NAME=FAT:RGA_ENTRPR_VAL_EV_SOURCE_WINDOW.FAT&amp;VAR:ID1=CCO&amp;VAR:SDATE=20070418&amp;VAR:FDATE=20061229&amp;VAR:FREQ=DAILY&amp;VAR:RELITEM=RF&amp;VAR:CURRENCY=&amp;VAR:DB_TYPE=&amp;VAR:UNITS=M&amp;window=popup&amp;","width=535&amp;height=425&amp;START_MAXIMIZED=FALSE&amp;Y=120"}</definedName>
    <definedName name="_391__FDSAUDITLINK__" hidden="1">{"fdsup://directions/FAT Viewer?action=UPDATE&amp;creator=factset&amp;DYN_ARGS=TRUE&amp;DOC_NAME=FAT:FQL_AUDITING_CLIENT_TEMPLATE.FAT&amp;display_string=Audit&amp;VAR:KEY=KJMJGLQXAD&amp;VAR:QUERY=UkdGX0VOVFJQUl9WQUxfREFJTFkoMzk1MTIp&amp;WINDOW=FIRST_POPUP&amp;HEIGHT=450&amp;WIDTH=450&amp;START_MA","XIMIZED=FALSE&amp;VAR:CALENDAR=US&amp;VAR:SYMBOL=B29LCJ&amp;VAR:INDEX=0"}</definedName>
    <definedName name="_391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911__FDSAUDITLINK__" hidden="1">{"fdsup://directions/FAT Viewer?action=UPDATE&amp;creator=factSet&amp;DYN_ARGS=true&amp;DOC_NAME=FAT:RGA_ENTRPR_VAL_EV_SOURCE_WINDOW.FAT&amp;VAR:ID1=DEC-FR&amp;VAR:SDATE=20070418&amp;VAR:FDATE=20061229&amp;VAR:FREQ=DAILY&amp;VAR:RELITEM=RF&amp;VAR:CURRENCY=&amp;VAR:DB_TYPE=&amp;VAR:UNITS=M&amp;window=pop","up&amp;width=535&amp;height=425&amp;START_MAXIMIZED=FALSE&amp;Y=120"}</definedName>
    <definedName name="_3912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13__FDSAUDITLINK__" hidden="1">{"fdsup://directions/FAT Viewer?action=UPDATE&amp;creator=factSet&amp;DYN_ARGS=true&amp;DOC_NAME=FAT:RGA_ENTRPR_VAL_EV_SOURCE_WINDOW.FAT&amp;VAR:ID1=CBS&amp;VAR:SDATE=20070418&amp;VAR:FDATE=20061229&amp;VAR:FREQ=DAILY&amp;VAR:RELITEM=RF&amp;VAR:CURRENCY=&amp;VAR:DB_TYPE=&amp;VAR:UNITS=M&amp;window=popup&amp;","width=535&amp;height=425&amp;START_MAXIMIZED=FALSE&amp;Y=120"}</definedName>
    <definedName name="_3914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915__FDSAUDITLINK__" hidden="1">{"fdsup://directions/FAT Viewer?action=UPDATE&amp;creator=factSet&amp;DYN_ARGS=true&amp;DOC_NAME=FAT:RGA_ENTRPR_VAL_EV_SOURCE_WINDOW.FAT&amp;VAR:ID1=LAMR&amp;VAR:SDATE=20070418&amp;VAR:FDATE=20061229&amp;VAR:FREQ=DAILY&amp;VAR:RELITEM=RF&amp;VAR:CURRENCY=&amp;VAR:DB_TYPE=&amp;VAR:UNITS=M&amp;window=popup","&amp;width=535&amp;height=425&amp;START_MAXIMIZED=FALSE&amp;Y=120"}</definedName>
    <definedName name="_3916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17__FDSAUDITLINK__" hidden="1">{"fdsup://directions/FAT Viewer?action=UPDATE&amp;creator=factSet&amp;DYN_ARGS=true&amp;DOC_NAME=FAT:RGA_ENTRPR_VAL_EV_SOURCE_WINDOW.FAT&amp;VAR:ID1=CCO&amp;VAR:SDATE=20070417&amp;VAR:FDATE=20061229&amp;VAR:FREQ=DAILY&amp;VAR:RELITEM=RF&amp;VAR:CURRENCY=&amp;VAR:DB_TYPE=&amp;VAR:UNITS=M&amp;window=popup&amp;","width=535&amp;height=425&amp;START_MAXIMIZED=FALSE&amp;Y=120"}</definedName>
    <definedName name="_391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919__FDSAUDITLINK__" hidden="1">{"fdsup://directions/FAT Viewer?action=UPDATE&amp;creator=factSet&amp;DYN_ARGS=true&amp;DOC_NAME=FAT:RGA_ENTRPR_VAL_EV_SOURCE_WINDOW.FAT&amp;VAR:ID1=DEC-FR&amp;VAR:SDATE=20070417&amp;VAR:FDATE=20061229&amp;VAR:FREQ=DAILY&amp;VAR:RELITEM=RF&amp;VAR:CURRENCY=&amp;VAR:DB_TYPE=&amp;VAR:UNITS=M&amp;window=pop","up&amp;width=535&amp;height=425&amp;START_MAXIMIZED=FALSE&amp;Y=120"}</definedName>
    <definedName name="_392__FDSAUDITLINK__" hidden="1">{"fdsup://directions/FAT Viewer?action=UPDATE&amp;creator=factset&amp;DYN_ARGS=TRUE&amp;DOC_NAME=FAT:FQL_AUDITING_CLIENT_TEMPLATE.FAT&amp;display_string=Audit&amp;VAR:KEY=WTIXQJCNWZ&amp;VAR:QUERY=UkdGX0VOVFJQUl9WQUxfREFJTFkoMzk1MTcp&amp;WINDOW=FIRST_POPUP&amp;HEIGHT=450&amp;WIDTH=450&amp;START_MA","XIMIZED=FALSE&amp;VAR:CALENDAR=US&amp;VAR:SYMBOL=B29LCJ&amp;VAR:INDEX=0"}</definedName>
    <definedName name="_3920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21__FDSAUDITLINK__" hidden="1">{"fdsup://directions/FAT Viewer?action=UPDATE&amp;creator=factSet&amp;DYN_ARGS=true&amp;DOC_NAME=FAT:RGA_ENTRPR_VAL_EV_SOURCE_WINDOW.FAT&amp;VAR:ID1=CBS&amp;VAR:SDATE=20070417&amp;VAR:FDATE=20061229&amp;VAR:FREQ=DAILY&amp;VAR:RELITEM=RF&amp;VAR:CURRENCY=&amp;VAR:DB_TYPE=&amp;VAR:UNITS=M&amp;window=popup&amp;","width=535&amp;height=425&amp;START_MAXIMIZED=FALSE&amp;Y=120"}</definedName>
    <definedName name="_3922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923__FDSAUDITLINK__" hidden="1">{"fdsup://directions/FAT Viewer?action=UPDATE&amp;creator=factSet&amp;DYN_ARGS=true&amp;DOC_NAME=FAT:RGA_ENTRPR_VAL_EV_SOURCE_WINDOW.FAT&amp;VAR:ID1=LAMR&amp;VAR:SDATE=20070417&amp;VAR:FDATE=20061229&amp;VAR:FREQ=DAILY&amp;VAR:RELITEM=RF&amp;VAR:CURRENCY=&amp;VAR:DB_TYPE=&amp;VAR:UNITS=M&amp;window=popup","&amp;width=535&amp;height=425&amp;START_MAXIMIZED=FALSE&amp;Y=120"}</definedName>
    <definedName name="_3924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25__FDSAUDITLINK__" hidden="1">{"fdsup://directions/FAT Viewer?action=UPDATE&amp;creator=factSet&amp;DYN_ARGS=true&amp;DOC_NAME=FAT:RGA_ENTRPR_VAL_EV_SOURCE_WINDOW.FAT&amp;VAR:ID1=CCO&amp;VAR:SDATE=20070416&amp;VAR:FDATE=20061229&amp;VAR:FREQ=DAILY&amp;VAR:RELITEM=RF&amp;VAR:CURRENCY=&amp;VAR:DB_TYPE=&amp;VAR:UNITS=M&amp;window=popup&amp;","width=535&amp;height=425&amp;START_MAXIMIZED=FALSE&amp;Y=120"}</definedName>
    <definedName name="_392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927__FDSAUDITLINK__" hidden="1">{"fdsup://directions/FAT Viewer?action=UPDATE&amp;creator=factSet&amp;DYN_ARGS=true&amp;DOC_NAME=FAT:RGA_ENTRPR_VAL_EV_SOURCE_WINDOW.FAT&amp;VAR:ID1=DEC-FR&amp;VAR:SDATE=20070416&amp;VAR:FDATE=20061229&amp;VAR:FREQ=DAILY&amp;VAR:RELITEM=RF&amp;VAR:CURRENCY=&amp;VAR:DB_TYPE=&amp;VAR:UNITS=M&amp;window=pop","up&amp;width=535&amp;height=425&amp;START_MAXIMIZED=FALSE&amp;Y=120"}</definedName>
    <definedName name="_3928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29__FDSAUDITLINK__" hidden="1">{"fdsup://directions/FAT Viewer?action=UPDATE&amp;creator=factSet&amp;DYN_ARGS=true&amp;DOC_NAME=FAT:RGA_ENTRPR_VAL_EV_SOURCE_WINDOW.FAT&amp;VAR:ID1=CBS&amp;VAR:SDATE=20070416&amp;VAR:FDATE=20061229&amp;VAR:FREQ=DAILY&amp;VAR:RELITEM=RF&amp;VAR:CURRENCY=&amp;VAR:DB_TYPE=&amp;VAR:UNITS=M&amp;window=popup&amp;","width=535&amp;height=425&amp;START_MAXIMIZED=FALSE&amp;Y=120"}</definedName>
    <definedName name="_393__FDSAUDITLINK__" hidden="1">{"fdsup://directions/FAT Viewer?action=UPDATE&amp;creator=factset&amp;DYN_ARGS=TRUE&amp;DOC_NAME=FAT:FQL_AUDITING_CLIENT_TEMPLATE.FAT&amp;display_string=Audit&amp;VAR:KEY=AZSFAVWHAV&amp;VAR:QUERY=UkdGX0VOVFJQUl9WQUxfREFJTFkoMzk1MjAp&amp;WINDOW=FIRST_POPUP&amp;HEIGHT=450&amp;WIDTH=450&amp;START_MA","XIMIZED=FALSE&amp;VAR:CALENDAR=US&amp;VAR:SYMBOL=B29LCJ&amp;VAR:INDEX=0"}</definedName>
    <definedName name="_3930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931__FDSAUDITLINK__" hidden="1">{"fdsup://directions/FAT Viewer?action=UPDATE&amp;creator=factSet&amp;DYN_ARGS=true&amp;DOC_NAME=FAT:RGA_ENTRPR_VAL_EV_SOURCE_WINDOW.FAT&amp;VAR:ID1=LAMR&amp;VAR:SDATE=20070416&amp;VAR:FDATE=20061229&amp;VAR:FREQ=DAILY&amp;VAR:RELITEM=RF&amp;VAR:CURRENCY=&amp;VAR:DB_TYPE=&amp;VAR:UNITS=M&amp;window=popup","&amp;width=535&amp;height=425&amp;START_MAXIMIZED=FALSE&amp;Y=120"}</definedName>
    <definedName name="_3932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33__FDSAUDITLINK__" hidden="1">{"fdsup://directions/FAT Viewer?action=UPDATE&amp;creator=factSet&amp;DYN_ARGS=true&amp;DOC_NAME=FAT:RGA_ENTRPR_VAL_EV_SOURCE_WINDOW.FAT&amp;VAR:ID1=CCO&amp;VAR:SDATE=20070413&amp;VAR:FDATE=20061229&amp;VAR:FREQ=DAILY&amp;VAR:RELITEM=RF&amp;VAR:CURRENCY=&amp;VAR:DB_TYPE=&amp;VAR:UNITS=M&amp;window=popup&amp;","width=535&amp;height=425&amp;START_MAXIMIZED=FALSE&amp;Y=120"}</definedName>
    <definedName name="_393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935__FDSAUDITLINK__" hidden="1">{"fdsup://directions/FAT Viewer?action=UPDATE&amp;creator=factSet&amp;DYN_ARGS=true&amp;DOC_NAME=FAT:RGA_ENTRPR_VAL_EV_SOURCE_WINDOW.FAT&amp;VAR:ID1=DEC-FR&amp;VAR:SDATE=20070413&amp;VAR:FDATE=20061229&amp;VAR:FREQ=DAILY&amp;VAR:RELITEM=RF&amp;VAR:CURRENCY=&amp;VAR:DB_TYPE=&amp;VAR:UNITS=M&amp;window=pop","up&amp;width=535&amp;height=425&amp;START_MAXIMIZED=FALSE&amp;Y=120"}</definedName>
    <definedName name="_3936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37__FDSAUDITLINK__" hidden="1">{"fdsup://directions/FAT Viewer?action=UPDATE&amp;creator=factSet&amp;DYN_ARGS=true&amp;DOC_NAME=FAT:RGA_ENTRPR_VAL_EV_SOURCE_WINDOW.FAT&amp;VAR:ID1=CBS&amp;VAR:SDATE=20070413&amp;VAR:FDATE=20061229&amp;VAR:FREQ=DAILY&amp;VAR:RELITEM=RF&amp;VAR:CURRENCY=&amp;VAR:DB_TYPE=&amp;VAR:UNITS=M&amp;window=popup&amp;","width=535&amp;height=425&amp;START_MAXIMIZED=FALSE&amp;Y=120"}</definedName>
    <definedName name="_3938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939__FDSAUDITLINK__" hidden="1">{"fdsup://directions/FAT Viewer?action=UPDATE&amp;creator=factSet&amp;DYN_ARGS=true&amp;DOC_NAME=FAT:RGA_ENTRPR_VAL_EV_SOURCE_WINDOW.FAT&amp;VAR:ID1=LAMR&amp;VAR:SDATE=20070413&amp;VAR:FDATE=20061229&amp;VAR:FREQ=DAILY&amp;VAR:RELITEM=RF&amp;VAR:CURRENCY=&amp;VAR:DB_TYPE=&amp;VAR:UNITS=M&amp;window=popup","&amp;width=535&amp;height=425&amp;START_MAXIMIZED=FALSE&amp;Y=120"}</definedName>
    <definedName name="_394__FDSAUDITLINK__" hidden="1">{"fdsup://directions/FAT Viewer?action=UPDATE&amp;creator=factset&amp;DYN_ARGS=TRUE&amp;DOC_NAME=FAT:FQL_AUDITING_CLIENT_TEMPLATE.FAT&amp;display_string=Audit&amp;VAR:KEY=EBEVKXQVUR&amp;VAR:QUERY=UkdGX0VOVFJQUl9WQUxfREFJTFkoMzk1MjUp&amp;WINDOW=FIRST_POPUP&amp;HEIGHT=450&amp;WIDTH=450&amp;START_MA","XIMIZED=FALSE&amp;VAR:CALENDAR=US&amp;VAR:SYMBOL=B29LCJ&amp;VAR:INDEX=0"}</definedName>
    <definedName name="_3940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41__FDSAUDITLINK__" hidden="1">{"fdsup://directions/FAT Viewer?action=UPDATE&amp;creator=factSet&amp;DYN_ARGS=true&amp;DOC_NAME=FAT:RGA_ENTRPR_VAL_EV_SOURCE_WINDOW.FAT&amp;VAR:ID1=CCO&amp;VAR:SDATE=20070412&amp;VAR:FDATE=20061229&amp;VAR:FREQ=DAILY&amp;VAR:RELITEM=RF&amp;VAR:CURRENCY=&amp;VAR:DB_TYPE=&amp;VAR:UNITS=M&amp;window=popup&amp;","width=535&amp;height=425&amp;START_MAXIMIZED=FALSE&amp;Y=120"}</definedName>
    <definedName name="_394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943__FDSAUDITLINK__" hidden="1">{"fdsup://directions/FAT Viewer?action=UPDATE&amp;creator=factSet&amp;DYN_ARGS=true&amp;DOC_NAME=FAT:RGA_ENTRPR_VAL_EV_SOURCE_WINDOW.FAT&amp;VAR:ID1=DEC-FR&amp;VAR:SDATE=20070412&amp;VAR:FDATE=20061229&amp;VAR:FREQ=DAILY&amp;VAR:RELITEM=RF&amp;VAR:CURRENCY=&amp;VAR:DB_TYPE=&amp;VAR:UNITS=M&amp;window=pop","up&amp;width=535&amp;height=425&amp;START_MAXIMIZED=FALSE&amp;Y=120"}</definedName>
    <definedName name="_3944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45__FDSAUDITLINK__" hidden="1">{"fdsup://directions/FAT Viewer?action=UPDATE&amp;creator=factSet&amp;DYN_ARGS=true&amp;DOC_NAME=FAT:RGA_ENTRPR_VAL_EV_SOURCE_WINDOW.FAT&amp;VAR:ID1=CBS&amp;VAR:SDATE=20070412&amp;VAR:FDATE=20061229&amp;VAR:FREQ=DAILY&amp;VAR:RELITEM=RF&amp;VAR:CURRENCY=&amp;VAR:DB_TYPE=&amp;VAR:UNITS=M&amp;window=popup&amp;","width=535&amp;height=425&amp;START_MAXIMIZED=FALSE&amp;Y=120"}</definedName>
    <definedName name="_3946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947__FDSAUDITLINK__" hidden="1">{"fdsup://directions/FAT Viewer?action=UPDATE&amp;creator=factSet&amp;DYN_ARGS=true&amp;DOC_NAME=FAT:RGA_ENTRPR_VAL_EV_SOURCE_WINDOW.FAT&amp;VAR:ID1=LAMR&amp;VAR:SDATE=20070412&amp;VAR:FDATE=20061229&amp;VAR:FREQ=DAILY&amp;VAR:RELITEM=RF&amp;VAR:CURRENCY=&amp;VAR:DB_TYPE=&amp;VAR:UNITS=M&amp;window=popup","&amp;width=535&amp;height=425&amp;START_MAXIMIZED=FALSE&amp;Y=120"}</definedName>
    <definedName name="_3948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49__FDSAUDITLINK__" hidden="1">{"fdsup://directions/FAT Viewer?action=UPDATE&amp;creator=factSet&amp;DYN_ARGS=true&amp;DOC_NAME=FAT:RGA_ENTRPR_VAL_EV_SOURCE_WINDOW.FAT&amp;VAR:ID1=CCO&amp;VAR:SDATE=20070411&amp;VAR:FDATE=20061229&amp;VAR:FREQ=DAILY&amp;VAR:RELITEM=RF&amp;VAR:CURRENCY=&amp;VAR:DB_TYPE=&amp;VAR:UNITS=M&amp;window=popup&amp;","width=535&amp;height=425&amp;START_MAXIMIZED=FALSE&amp;Y=120"}</definedName>
    <definedName name="_395__FDSAUDITLINK__" hidden="1">{"fdsup://directions/FAT Viewer?action=UPDATE&amp;creator=factset&amp;DYN_ARGS=TRUE&amp;DOC_NAME=FAT:FQL_AUDITING_CLIENT_TEMPLATE.FAT&amp;display_string=Audit&amp;VAR:KEY=EVGLIZOJCV&amp;VAR:QUERY=UkdGX0VOVFJQUl9WQUxfREFJTFkoMzk1Mjgp&amp;WINDOW=FIRST_POPUP&amp;HEIGHT=450&amp;WIDTH=450&amp;START_MA","XIMIZED=FALSE&amp;VAR:CALENDAR=US&amp;VAR:SYMBOL=B29LCJ&amp;VAR:INDEX=0"}</definedName>
    <definedName name="_395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951__FDSAUDITLINK__" hidden="1">{"fdsup://directions/FAT Viewer?action=UPDATE&amp;creator=factSet&amp;DYN_ARGS=true&amp;DOC_NAME=FAT:RGA_ENTRPR_VAL_EV_SOURCE_WINDOW.FAT&amp;VAR:ID1=DEC-FR&amp;VAR:SDATE=20070411&amp;VAR:FDATE=20061229&amp;VAR:FREQ=DAILY&amp;VAR:RELITEM=RF&amp;VAR:CURRENCY=&amp;VAR:DB_TYPE=&amp;VAR:UNITS=M&amp;window=pop","up&amp;width=535&amp;height=425&amp;START_MAXIMIZED=FALSE&amp;Y=120"}</definedName>
    <definedName name="_3952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53__FDSAUDITLINK__" hidden="1">{"fdsup://directions/FAT Viewer?action=UPDATE&amp;creator=factSet&amp;DYN_ARGS=true&amp;DOC_NAME=FAT:RGA_ENTRPR_VAL_EV_SOURCE_WINDOW.FAT&amp;VAR:ID1=CBS&amp;VAR:SDATE=20070411&amp;VAR:FDATE=20061229&amp;VAR:FREQ=DAILY&amp;VAR:RELITEM=RF&amp;VAR:CURRENCY=&amp;VAR:DB_TYPE=&amp;VAR:UNITS=M&amp;window=popup&amp;","width=535&amp;height=425&amp;START_MAXIMIZED=FALSE&amp;Y=120"}</definedName>
    <definedName name="_3954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955__FDSAUDITLINK__" hidden="1">{"fdsup://directions/FAT Viewer?action=UPDATE&amp;creator=factSet&amp;DYN_ARGS=true&amp;DOC_NAME=FAT:RGA_ENTRPR_VAL_EV_SOURCE_WINDOW.FAT&amp;VAR:ID1=LAMR&amp;VAR:SDATE=20070411&amp;VAR:FDATE=20061229&amp;VAR:FREQ=DAILY&amp;VAR:RELITEM=RF&amp;VAR:CURRENCY=&amp;VAR:DB_TYPE=&amp;VAR:UNITS=M&amp;window=popup","&amp;width=535&amp;height=425&amp;START_MAXIMIZED=FALSE&amp;Y=120"}</definedName>
    <definedName name="_3956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57__FDSAUDITLINK__" hidden="1">{"fdsup://directions/FAT Viewer?action=UPDATE&amp;creator=factSet&amp;DYN_ARGS=true&amp;DOC_NAME=FAT:RGA_ENTRPR_VAL_EV_SOURCE_WINDOW.FAT&amp;VAR:ID1=CCO&amp;VAR:SDATE=20070410&amp;VAR:FDATE=20061229&amp;VAR:FREQ=DAILY&amp;VAR:RELITEM=RF&amp;VAR:CURRENCY=&amp;VAR:DB_TYPE=&amp;VAR:UNITS=M&amp;window=popup&amp;","width=535&amp;height=425&amp;START_MAXIMIZED=FALSE&amp;Y=120"}</definedName>
    <definedName name="_395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959__FDSAUDITLINK__" hidden="1">{"fdsup://directions/FAT Viewer?action=UPDATE&amp;creator=factSet&amp;DYN_ARGS=true&amp;DOC_NAME=FAT:RGA_ENTRPR_VAL_EV_SOURCE_WINDOW.FAT&amp;VAR:ID1=DEC-FR&amp;VAR:SDATE=20070410&amp;VAR:FDATE=20061229&amp;VAR:FREQ=DAILY&amp;VAR:RELITEM=RF&amp;VAR:CURRENCY=&amp;VAR:DB_TYPE=&amp;VAR:UNITS=M&amp;window=pop","up&amp;width=535&amp;height=425&amp;START_MAXIMIZED=FALSE&amp;Y=120"}</definedName>
    <definedName name="_396__FDSAUDITLINK__" hidden="1">{"fdsup://directions/FAT Viewer?action=UPDATE&amp;creator=factset&amp;DYN_ARGS=TRUE&amp;DOC_NAME=FAT:FQL_AUDITING_CLIENT_TEMPLATE.FAT&amp;display_string=Audit&amp;VAR:KEY=KHSFMPKZAF&amp;VAR:QUERY=UkdGX0VOVFJQUl9WQUxfREFJTFkoMzk1MzMp&amp;WINDOW=FIRST_POPUP&amp;HEIGHT=450&amp;WIDTH=450&amp;START_MA","XIMIZED=FALSE&amp;VAR:CALENDAR=US&amp;VAR:SYMBOL=B29LCJ&amp;VAR:INDEX=0"}</definedName>
    <definedName name="_3960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61__FDSAUDITLINK__" hidden="1">{"fdsup://directions/FAT Viewer?action=UPDATE&amp;creator=factSet&amp;DYN_ARGS=true&amp;DOC_NAME=FAT:RGA_ENTRPR_VAL_EV_SOURCE_WINDOW.FAT&amp;VAR:ID1=CBS&amp;VAR:SDATE=20070410&amp;VAR:FDATE=20061229&amp;VAR:FREQ=DAILY&amp;VAR:RELITEM=RF&amp;VAR:CURRENCY=&amp;VAR:DB_TYPE=&amp;VAR:UNITS=M&amp;window=popup&amp;","width=535&amp;height=425&amp;START_MAXIMIZED=FALSE&amp;Y=120"}</definedName>
    <definedName name="_3962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963__FDSAUDITLINK__" hidden="1">{"fdsup://directions/FAT Viewer?action=UPDATE&amp;creator=factSet&amp;DYN_ARGS=true&amp;DOC_NAME=FAT:RGA_ENTRPR_VAL_EV_SOURCE_WINDOW.FAT&amp;VAR:ID1=LAMR&amp;VAR:SDATE=20070410&amp;VAR:FDATE=20061229&amp;VAR:FREQ=DAILY&amp;VAR:RELITEM=RF&amp;VAR:CURRENCY=&amp;VAR:DB_TYPE=&amp;VAR:UNITS=M&amp;window=popup","&amp;width=535&amp;height=425&amp;START_MAXIMIZED=FALSE&amp;Y=120"}</definedName>
    <definedName name="_3964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65__FDSAUDITLINK__" hidden="1">{"fdsup://directions/FAT Viewer?action=UPDATE&amp;creator=factSet&amp;DYN_ARGS=true&amp;DOC_NAME=FAT:RGA_ENTRPR_VAL_EV_SOURCE_WINDOW.FAT&amp;VAR:ID1=CCO&amp;VAR:SDATE=20070409&amp;VAR:FDATE=20061229&amp;VAR:FREQ=DAILY&amp;VAR:RELITEM=RF&amp;VAR:CURRENCY=&amp;VAR:DB_TYPE=&amp;VAR:UNITS=M&amp;window=popup&amp;","width=535&amp;height=425&amp;START_MAXIMIZED=FALSE&amp;Y=120"}</definedName>
    <definedName name="_396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967__FDSAUDITLINK__" hidden="1">{"fdsup://directions/FAT Viewer?action=UPDATE&amp;creator=factSet&amp;DYN_ARGS=true&amp;DOC_NAME=FAT:RGA_ENTRPR_VAL_EV_SOURCE_WINDOW.FAT&amp;VAR:ID1=DEC-FR&amp;VAR:SDATE=20070409&amp;VAR:FDATE=20061229&amp;VAR:FREQ=DAILY&amp;VAR:RELITEM=RF&amp;VAR:CURRENCY=&amp;VAR:DB_TYPE=&amp;VAR:UNITS=M&amp;window=pop","up&amp;width=535&amp;height=425&amp;START_MAXIMIZED=FALSE&amp;Y=120"}</definedName>
    <definedName name="_3968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69__FDSAUDITLINK__" hidden="1">{"fdsup://directions/FAT Viewer?action=UPDATE&amp;creator=factSet&amp;DYN_ARGS=true&amp;DOC_NAME=FAT:RGA_ENTRPR_VAL_EV_SOURCE_WINDOW.FAT&amp;VAR:ID1=CBS&amp;VAR:SDATE=20070409&amp;VAR:FDATE=20061229&amp;VAR:FREQ=DAILY&amp;VAR:RELITEM=RF&amp;VAR:CURRENCY=&amp;VAR:DB_TYPE=&amp;VAR:UNITS=M&amp;window=popup&amp;","width=535&amp;height=425&amp;START_MAXIMIZED=FALSE&amp;Y=120"}</definedName>
    <definedName name="_397__FDSAUDITLINK__" hidden="1">{"fdsup://directions/FAT Viewer?action=UPDATE&amp;creator=factset&amp;DYN_ARGS=TRUE&amp;DOC_NAME=FAT:FQL_AUDITING_CLIENT_TEMPLATE.FAT&amp;display_string=Audit&amp;VAR:KEY=UVAPYZODEJ&amp;VAR:QUERY=UkdGX0VOVFJQUl9WQUxfREFJTFkoMzk1Mzgp&amp;WINDOW=FIRST_POPUP&amp;HEIGHT=450&amp;WIDTH=450&amp;START_MA","XIMIZED=FALSE&amp;VAR:CALENDAR=US&amp;VAR:SYMBOL=B29LCJ&amp;VAR:INDEX=0"}</definedName>
    <definedName name="_3970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971__FDSAUDITLINK__" hidden="1">{"fdsup://directions/FAT Viewer?action=UPDATE&amp;creator=factSet&amp;DYN_ARGS=true&amp;DOC_NAME=FAT:RGA_ENTRPR_VAL_EV_SOURCE_WINDOW.FAT&amp;VAR:ID1=LAMR&amp;VAR:SDATE=20070409&amp;VAR:FDATE=20061229&amp;VAR:FREQ=DAILY&amp;VAR:RELITEM=RF&amp;VAR:CURRENCY=&amp;VAR:DB_TYPE=&amp;VAR:UNITS=M&amp;window=popup","&amp;width=535&amp;height=425&amp;START_MAXIMIZED=FALSE&amp;Y=120"}</definedName>
    <definedName name="_3972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73__FDSAUDITLINK__" hidden="1">{"fdsup://directions/FAT Viewer?action=UPDATE&amp;creator=factSet&amp;DYN_ARGS=true&amp;DOC_NAME=FAT:RGA_ENTRPR_VAL_EV_SOURCE_WINDOW.FAT&amp;VAR:ID1=CCO&amp;VAR:SDATE=20070405&amp;VAR:FDATE=20061229&amp;VAR:FREQ=DAILY&amp;VAR:RELITEM=RF&amp;VAR:CURRENCY=&amp;VAR:DB_TYPE=&amp;VAR:UNITS=M&amp;window=popup&amp;","width=535&amp;height=425&amp;START_MAXIMIZED=FALSE&amp;Y=120"}</definedName>
    <definedName name="_397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975__FDSAUDITLINK__" hidden="1">{"fdsup://directions/FAT Viewer?action=UPDATE&amp;creator=factSet&amp;DYN_ARGS=true&amp;DOC_NAME=FAT:RGA_ENTRPR_VAL_EV_SOURCE_WINDOW.FAT&amp;VAR:ID1=DEC-FR&amp;VAR:SDATE=20070405&amp;VAR:FDATE=20061229&amp;VAR:FREQ=DAILY&amp;VAR:RELITEM=RF&amp;VAR:CURRENCY=&amp;VAR:DB_TYPE=&amp;VAR:UNITS=M&amp;window=pop","up&amp;width=535&amp;height=425&amp;START_MAXIMIZED=FALSE&amp;Y=120"}</definedName>
    <definedName name="_3976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77__FDSAUDITLINK__" hidden="1">{"fdsup://directions/FAT Viewer?action=UPDATE&amp;creator=factSet&amp;DYN_ARGS=true&amp;DOC_NAME=FAT:RGA_ENTRPR_VAL_EV_SOURCE_WINDOW.FAT&amp;VAR:ID1=CBS&amp;VAR:SDATE=20070405&amp;VAR:FDATE=20061229&amp;VAR:FREQ=DAILY&amp;VAR:RELITEM=RF&amp;VAR:CURRENCY=&amp;VAR:DB_TYPE=&amp;VAR:UNITS=M&amp;window=popup&amp;","width=535&amp;height=425&amp;START_MAXIMIZED=FALSE&amp;Y=120"}</definedName>
    <definedName name="_3978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979__FDSAUDITLINK__" hidden="1">{"fdsup://directions/FAT Viewer?action=UPDATE&amp;creator=factSet&amp;DYN_ARGS=true&amp;DOC_NAME=FAT:RGA_ENTRPR_VAL_EV_SOURCE_WINDOW.FAT&amp;VAR:ID1=LAMR&amp;VAR:SDATE=20070405&amp;VAR:FDATE=20061229&amp;VAR:FREQ=DAILY&amp;VAR:RELITEM=RF&amp;VAR:CURRENCY=&amp;VAR:DB_TYPE=&amp;VAR:UNITS=M&amp;window=popup","&amp;width=535&amp;height=425&amp;START_MAXIMIZED=FALSE&amp;Y=120"}</definedName>
    <definedName name="_398__FDSAUDITLINK__" hidden="1">{"fdsup://directions/FAT Viewer?action=UPDATE&amp;creator=factset&amp;DYN_ARGS=TRUE&amp;DOC_NAME=FAT:FQL_AUDITING_CLIENT_TEMPLATE.FAT&amp;display_string=Audit&amp;VAR:KEY=WVIREXUFUL&amp;VAR:QUERY=UkdGX0VOVFJQUl9WQUxfREFJTFkoMzk1NDEp&amp;WINDOW=FIRST_POPUP&amp;HEIGHT=450&amp;WIDTH=450&amp;START_MA","XIMIZED=FALSE&amp;VAR:CALENDAR=US&amp;VAR:SYMBOL=B29LCJ&amp;VAR:INDEX=0"}</definedName>
    <definedName name="_3980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81__FDSAUDITLINK__" hidden="1">{"fdsup://directions/FAT Viewer?action=UPDATE&amp;creator=factSet&amp;DYN_ARGS=true&amp;DOC_NAME=FAT:RGA_ENTRPR_VAL_EV_SOURCE_WINDOW.FAT&amp;VAR:ID1=CCO&amp;VAR:SDATE=20070404&amp;VAR:FDATE=20061229&amp;VAR:FREQ=DAILY&amp;VAR:RELITEM=RF&amp;VAR:CURRENCY=&amp;VAR:DB_TYPE=&amp;VAR:UNITS=M&amp;window=popup&amp;","width=535&amp;height=425&amp;START_MAXIMIZED=FALSE&amp;Y=120"}</definedName>
    <definedName name="_398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983__FDSAUDITLINK__" hidden="1">{"fdsup://directions/FAT Viewer?action=UPDATE&amp;creator=factSet&amp;DYN_ARGS=true&amp;DOC_NAME=FAT:RGA_ENTRPR_VAL_EV_SOURCE_WINDOW.FAT&amp;VAR:ID1=DEC-FR&amp;VAR:SDATE=20070404&amp;VAR:FDATE=20061229&amp;VAR:FREQ=DAILY&amp;VAR:RELITEM=RF&amp;VAR:CURRENCY=&amp;VAR:DB_TYPE=&amp;VAR:UNITS=M&amp;window=pop","up&amp;width=535&amp;height=425&amp;START_MAXIMIZED=FALSE&amp;Y=120"}</definedName>
    <definedName name="_3984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85__FDSAUDITLINK__" hidden="1">{"fdsup://directions/FAT Viewer?action=UPDATE&amp;creator=factSet&amp;DYN_ARGS=true&amp;DOC_NAME=FAT:RGA_ENTRPR_VAL_EV_SOURCE_WINDOW.FAT&amp;VAR:ID1=CBS&amp;VAR:SDATE=20070404&amp;VAR:FDATE=20061229&amp;VAR:FREQ=DAILY&amp;VAR:RELITEM=RF&amp;VAR:CURRENCY=&amp;VAR:DB_TYPE=&amp;VAR:UNITS=M&amp;window=popup&amp;","width=535&amp;height=425&amp;START_MAXIMIZED=FALSE&amp;Y=120"}</definedName>
    <definedName name="_3986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987__FDSAUDITLINK__" hidden="1">{"fdsup://directions/FAT Viewer?action=UPDATE&amp;creator=factSet&amp;DYN_ARGS=true&amp;DOC_NAME=FAT:RGA_ENTRPR_VAL_EV_SOURCE_WINDOW.FAT&amp;VAR:ID1=LAMR&amp;VAR:SDATE=20070404&amp;VAR:FDATE=20061229&amp;VAR:FREQ=DAILY&amp;VAR:RELITEM=RF&amp;VAR:CURRENCY=&amp;VAR:DB_TYPE=&amp;VAR:UNITS=M&amp;window=popup","&amp;width=535&amp;height=425&amp;START_MAXIMIZED=FALSE&amp;Y=120"}</definedName>
    <definedName name="_3988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89__FDSAUDITLINK__" hidden="1">{"fdsup://directions/FAT Viewer?action=UPDATE&amp;creator=factSet&amp;DYN_ARGS=true&amp;DOC_NAME=FAT:RGA_ENTRPR_VAL_EV_SOURCE_WINDOW.FAT&amp;VAR:ID1=CCO&amp;VAR:SDATE=20070403&amp;VAR:FDATE=20061229&amp;VAR:FREQ=DAILY&amp;VAR:RELITEM=RF&amp;VAR:CURRENCY=&amp;VAR:DB_TYPE=&amp;VAR:UNITS=M&amp;window=popup&amp;","width=535&amp;height=425&amp;START_MAXIMIZED=FALSE&amp;Y=120"}</definedName>
    <definedName name="_399__FDSAUDITLINK__" hidden="1">{"fdsup://directions/FAT Viewer?action=UPDATE&amp;creator=factset&amp;DYN_ARGS=TRUE&amp;DOC_NAME=FAT:FQL_AUDITING_CLIENT_TEMPLATE.FAT&amp;display_string=Audit&amp;VAR:KEY=IXETSLQNYJ&amp;VAR:QUERY=UkdGX0VOVFJQUl9WQUxfREFJTFkoMzk1NDYp&amp;WINDOW=FIRST_POPUP&amp;HEIGHT=450&amp;WIDTH=450&amp;START_MA","XIMIZED=FALSE&amp;VAR:CALENDAR=US&amp;VAR:SYMBOL=B29LCJ&amp;VAR:INDEX=0"}</definedName>
    <definedName name="_399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991__FDSAUDITLINK__" hidden="1">{"fdsup://directions/FAT Viewer?action=UPDATE&amp;creator=factSet&amp;DYN_ARGS=true&amp;DOC_NAME=FAT:RGA_ENTRPR_VAL_EV_SOURCE_WINDOW.FAT&amp;VAR:ID1=DEC-FR&amp;VAR:SDATE=20070403&amp;VAR:FDATE=20061229&amp;VAR:FREQ=DAILY&amp;VAR:RELITEM=RF&amp;VAR:CURRENCY=&amp;VAR:DB_TYPE=&amp;VAR:UNITS=M&amp;window=pop","up&amp;width=535&amp;height=425&amp;START_MAXIMIZED=FALSE&amp;Y=120"}</definedName>
    <definedName name="_3992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93__FDSAUDITLINK__" hidden="1">{"fdsup://directions/FAT Viewer?action=UPDATE&amp;creator=factSet&amp;DYN_ARGS=true&amp;DOC_NAME=FAT:RGA_ENTRPR_VAL_EV_SOURCE_WINDOW.FAT&amp;VAR:ID1=CBS&amp;VAR:SDATE=20070403&amp;VAR:FDATE=20061229&amp;VAR:FREQ=DAILY&amp;VAR:RELITEM=RF&amp;VAR:CURRENCY=&amp;VAR:DB_TYPE=&amp;VAR:UNITS=M&amp;window=popup&amp;","width=535&amp;height=425&amp;START_MAXIMIZED=FALSE&amp;Y=120"}</definedName>
    <definedName name="_3994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3995__FDSAUDITLINK__" hidden="1">{"fdsup://directions/FAT Viewer?action=UPDATE&amp;creator=factSet&amp;DYN_ARGS=true&amp;DOC_NAME=FAT:RGA_ENTRPR_VAL_EV_SOURCE_WINDOW.FAT&amp;VAR:ID1=LAMR&amp;VAR:SDATE=20070403&amp;VAR:FDATE=20061229&amp;VAR:FREQ=DAILY&amp;VAR:RELITEM=RF&amp;VAR:CURRENCY=&amp;VAR:DB_TYPE=&amp;VAR:UNITS=M&amp;window=popup","&amp;width=535&amp;height=425&amp;START_MAXIMIZED=FALSE&amp;Y=120"}</definedName>
    <definedName name="_3996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3997__FDSAUDITLINK__" hidden="1">{"fdsup://directions/FAT Viewer?action=UPDATE&amp;creator=factSet&amp;DYN_ARGS=true&amp;DOC_NAME=FAT:RGA_ENTRPR_VAL_EV_SOURCE_WINDOW.FAT&amp;VAR:ID1=CCO&amp;VAR:SDATE=20070402&amp;VAR:FDATE=20061229&amp;VAR:FREQ=DAILY&amp;VAR:RELITEM=RF&amp;VAR:CURRENCY=&amp;VAR:DB_TYPE=&amp;VAR:UNITS=M&amp;window=popup&amp;","width=535&amp;height=425&amp;START_MAXIMIZED=FALSE&amp;Y=120"}</definedName>
    <definedName name="_399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3999__FDSAUDITLINK__" hidden="1">{"fdsup://directions/FAT Viewer?action=UPDATE&amp;creator=factSet&amp;DYN_ARGS=true&amp;DOC_NAME=FAT:RGA_ENTRPR_VAL_EV_SOURCE_WINDOW.FAT&amp;VAR:ID1=DEC-FR&amp;VAR:SDATE=20070402&amp;VAR:FDATE=20061229&amp;VAR:FREQ=DAILY&amp;VAR:RELITEM=RF&amp;VAR:CURRENCY=&amp;VAR:DB_TYPE=&amp;VAR:UNITS=M&amp;window=pop","up&amp;width=535&amp;height=425&amp;START_MAXIMIZED=FALSE&amp;Y=120"}</definedName>
    <definedName name="_4__123Graph_AREP_CA94" hidden="1">#REF!</definedName>
    <definedName name="_4__FDSAUDITLINK__" hidden="1">{"fdsup://Directions/FactSet Auditing Viewer?action=AUDIT_VALUE&amp;DB=129&amp;ID1=597500&amp;VALUEID=01001&amp;SDATE=2011&amp;PERIODTYPE=ANN_STD&amp;SCFT=3&amp;window=popup_no_bar&amp;width=385&amp;height=120&amp;START_MAXIMIZED=FALSE&amp;creator=factset&amp;display_string=Audit"}</definedName>
    <definedName name="_40__FDSAUDITLINK__" hidden="1">{"fdsup://Directions/FactSet Auditing Viewer?action=AUDIT_VALUE&amp;DB=129&amp;ID1=88732J20&amp;VALUEID=02256&amp;SDATE=2011&amp;PERIODTYPE=ANN_STD&amp;SCFT=3&amp;window=popup_no_bar&amp;width=385&amp;height=120&amp;START_MAXIMIZED=FALSE&amp;creator=factset&amp;display_string=Audit"}</definedName>
    <definedName name="_400__FDSAUDITLINK__" hidden="1">{"fdsup://directions/FAT Viewer?action=UPDATE&amp;creator=factset&amp;DYN_ARGS=TRUE&amp;DOC_NAME=FAT:FQL_AUDITING_CLIENT_TEMPLATE.FAT&amp;display_string=Audit&amp;VAR:KEY=AHURGRSRGN&amp;VAR:QUERY=UkdGX0VOVFJQUl9WQUxfREFJTFkoMzk1NDkp&amp;WINDOW=FIRST_POPUP&amp;HEIGHT=450&amp;WIDTH=450&amp;START_MA","XIMIZED=FALSE&amp;VAR:CALENDAR=US&amp;VAR:SYMBOL=B29LCJ&amp;VAR:INDEX=0"}</definedName>
    <definedName name="_4000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001__FDSAUDITLINK__" hidden="1">{"fdsup://directions/FAT Viewer?action=UPDATE&amp;creator=factSet&amp;DYN_ARGS=true&amp;DOC_NAME=FAT:RGA_ENTRPR_VAL_EV_SOURCE_WINDOW.FAT&amp;VAR:ID1=CBS&amp;VAR:SDATE=20070402&amp;VAR:FDATE=20061229&amp;VAR:FREQ=DAILY&amp;VAR:RELITEM=RF&amp;VAR:CURRENCY=&amp;VAR:DB_TYPE=&amp;VAR:UNITS=M&amp;window=popup&amp;","width=535&amp;height=425&amp;START_MAXIMIZED=FALSE&amp;Y=120"}</definedName>
    <definedName name="_4002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003__FDSAUDITLINK__" hidden="1">{"fdsup://directions/FAT Viewer?action=UPDATE&amp;creator=factSet&amp;DYN_ARGS=true&amp;DOC_NAME=FAT:RGA_ENTRPR_VAL_EV_SOURCE_WINDOW.FAT&amp;VAR:ID1=LAMR&amp;VAR:SDATE=20070402&amp;VAR:FDATE=20061229&amp;VAR:FREQ=DAILY&amp;VAR:RELITEM=RF&amp;VAR:CURRENCY=&amp;VAR:DB_TYPE=&amp;VAR:UNITS=M&amp;window=popup","&amp;width=535&amp;height=425&amp;START_MAXIMIZED=FALSE&amp;Y=120"}</definedName>
    <definedName name="_4004__FDSAUDITLINK__" hidden="1">{"fdsup://IBCentral/FAT Viewer?action=UPDATE&amp;creator=factset&amp;DOC_NAME=fat:reuters_ltm_source_window.fat&amp;display_string=Audit&amp;DYN_ARGS=TRUE&amp;VAR:ID1=CCO&amp;VAR:RCODE=SBDA&amp;VAR:SDATE=20070399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005__FDSAUDITLINK__" hidden="1">{"fdsup://directions/FAT Viewer?action=UPDATE&amp;creator=factSet&amp;DYN_ARGS=true&amp;DOC_NAME=FAT:RGA_ENTRPR_VAL_EV_SOURCE_WINDOW.FAT&amp;VAR:ID1=CCO&amp;VAR:SDATE=20070330&amp;VAR:FDATE=20061229&amp;VAR:FREQ=DAILY&amp;VAR:RELITEM=RF&amp;VAR:CURRENCY=&amp;VAR:DB_TYPE=&amp;VAR:UNITS=M&amp;window=popup&amp;","width=535&amp;height=425&amp;START_MAXIMIZED=FALSE&amp;Y=120"}</definedName>
    <definedName name="_400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007__FDSAUDITLINK__" hidden="1">{"fdsup://directions/FAT Viewer?action=UPDATE&amp;creator=factSet&amp;DYN_ARGS=true&amp;DOC_NAME=FAT:RGA_ENTRPR_VAL_EV_SOURCE_WINDOW.FAT&amp;VAR:ID1=DEC-FR&amp;VAR:SDATE=20070330&amp;VAR:FDATE=20061229&amp;VAR:FREQ=DAILY&amp;VAR:RELITEM=RF&amp;VAR:CURRENCY=&amp;VAR:DB_TYPE=&amp;VAR:UNITS=M&amp;window=pop","up&amp;width=535&amp;height=425&amp;START_MAXIMIZED=FALSE&amp;Y=120"}</definedName>
    <definedName name="_4008__FDSAUDITLINK__" hidden="1">{"fdsup://IBCentral/FAT Viewer?action=UPDATE&amp;creator=factset&amp;DOC_NAME=fat:reuters_ltm_source_window.fat&amp;display_string=Audit&amp;DYN_ARGS=TRUE&amp;VAR:ID1=CBS&amp;VAR:RCODE=SBDA&amp;VAR:SDATE=20070399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009__FDSAUDITLINK__" hidden="1">{"fdsup://directions/FAT Viewer?action=UPDATE&amp;creator=factSet&amp;DYN_ARGS=true&amp;DOC_NAME=FAT:RGA_ENTRPR_VAL_EV_SOURCE_WINDOW.FAT&amp;VAR:ID1=CBS&amp;VAR:SDATE=20070330&amp;VAR:FDATE=20061229&amp;VAR:FREQ=DAILY&amp;VAR:RELITEM=RF&amp;VAR:CURRENCY=&amp;VAR:DB_TYPE=&amp;VAR:UNITS=M&amp;window=popup&amp;","width=535&amp;height=425&amp;START_MAXIMIZED=FALSE&amp;Y=120"}</definedName>
    <definedName name="_401__FDSAUDITLINK__" hidden="1">{"fdsup://directions/FAT Viewer?action=UPDATE&amp;creator=factset&amp;DYN_ARGS=TRUE&amp;DOC_NAME=FAT:FQL_AUDITING_CLIENT_TEMPLATE.FAT&amp;display_string=Audit&amp;VAR:KEY=MDWXYPUTAD&amp;VAR:QUERY=UkdGX0VOVFJQUl9WQUxfREFJTFkoMzk1NTQp&amp;WINDOW=FIRST_POPUP&amp;HEIGHT=450&amp;WIDTH=450&amp;START_MA","XIMIZED=FALSE&amp;VAR:CALENDAR=US&amp;VAR:SYMBOL=B29LCJ&amp;VAR:INDEX=0"}</definedName>
    <definedName name="_4010__FDSAUDITLINK__" hidden="1">{"fdsup://IBCentral/FAT Viewer?action=UPDATE&amp;creator=factset&amp;DOC_NAME=fat:reuters_ltm_source_window.fat&amp;display_string=Audit&amp;DYN_ARGS=TRUE&amp;VAR:ID1=LAMR&amp;VAR:RCODE=SBDA&amp;VAR:SDATE=20070399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011__FDSAUDITLINK__" hidden="1">{"fdsup://directions/FAT Viewer?action=UPDATE&amp;creator=factSet&amp;DYN_ARGS=true&amp;DOC_NAME=FAT:RGA_ENTRPR_VAL_EV_SOURCE_WINDOW.FAT&amp;VAR:ID1=LAMR&amp;VAR:SDATE=20070330&amp;VAR:FDATE=20061229&amp;VAR:FREQ=DAILY&amp;VAR:RELITEM=RF&amp;VAR:CURRENCY=&amp;VAR:DB_TYPE=&amp;VAR:UNITS=M&amp;window=popup","&amp;width=535&amp;height=425&amp;START_MAXIMIZED=FALSE&amp;Y=120"}</definedName>
    <definedName name="_4012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13__FDSAUDITLINK__" hidden="1">{"fdsup://directions/FAT Viewer?action=UPDATE&amp;creator=factSet&amp;DYN_ARGS=true&amp;DOC_NAME=FAT:RGA_ENTRPR_VAL_EV_SOURCE_WINDOW.FAT&amp;VAR:ID1=CCO&amp;VAR:SDATE=20070329&amp;VAR:FDATE=20061229&amp;VAR:FREQ=DAILY&amp;VAR:RELITEM=RF&amp;VAR:CURRENCY=&amp;VAR:DB_TYPE=&amp;VAR:UNITS=M&amp;window=popup&amp;","width=535&amp;height=425&amp;START_MAXIMIZED=FALSE&amp;Y=120"}</definedName>
    <definedName name="_401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015__FDSAUDITLINK__" hidden="1">{"fdsup://directions/FAT Viewer?action=UPDATE&amp;creator=factSet&amp;DYN_ARGS=true&amp;DOC_NAME=FAT:RGA_ENTRPR_VAL_EV_SOURCE_WINDOW.FAT&amp;VAR:ID1=DEC-FR&amp;VAR:SDATE=20070329&amp;VAR:FDATE=20061229&amp;VAR:FREQ=DAILY&amp;VAR:RELITEM=RF&amp;VAR:CURRENCY=&amp;VAR:DB_TYPE=&amp;VAR:UNITS=M&amp;window=pop","up&amp;width=535&amp;height=425&amp;START_MAXIMIZED=FALSE&amp;Y=120"}</definedName>
    <definedName name="_4016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17__FDSAUDITLINK__" hidden="1">{"fdsup://directions/FAT Viewer?action=UPDATE&amp;creator=factSet&amp;DYN_ARGS=true&amp;DOC_NAME=FAT:RGA_ENTRPR_VAL_EV_SOURCE_WINDOW.FAT&amp;VAR:ID1=CBS&amp;VAR:SDATE=20070329&amp;VAR:FDATE=20061229&amp;VAR:FREQ=DAILY&amp;VAR:RELITEM=RF&amp;VAR:CURRENCY=&amp;VAR:DB_TYPE=&amp;VAR:UNITS=M&amp;window=popup&amp;","width=535&amp;height=425&amp;START_MAXIMIZED=FALSE&amp;Y=120"}</definedName>
    <definedName name="_4018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19__FDSAUDITLINK__" hidden="1">{"fdsup://directions/FAT Viewer?action=UPDATE&amp;creator=factSet&amp;DYN_ARGS=true&amp;DOC_NAME=FAT:RGA_ENTRPR_VAL_EV_SOURCE_WINDOW.FAT&amp;VAR:ID1=LAMR&amp;VAR:SDATE=20070329&amp;VAR:FDATE=20061229&amp;VAR:FREQ=DAILY&amp;VAR:RELITEM=RF&amp;VAR:CURRENCY=&amp;VAR:DB_TYPE=&amp;VAR:UNITS=M&amp;window=popup","&amp;width=535&amp;height=425&amp;START_MAXIMIZED=FALSE&amp;Y=120"}</definedName>
    <definedName name="_402__FDSAUDITLINK__" hidden="1">{"fdsup://directions/FAT Viewer?action=UPDATE&amp;creator=factset&amp;DYN_ARGS=TRUE&amp;DOC_NAME=FAT:FQL_AUDITING_CLIENT_TEMPLATE.FAT&amp;display_string=Audit&amp;VAR:KEY=WPSPUNATSJ&amp;VAR:QUERY=UkdGX0VOVFJQUl9WQUxfREFJTFkoMzk1NTkp&amp;WINDOW=FIRST_POPUP&amp;HEIGHT=450&amp;WIDTH=450&amp;START_MA","XIMIZED=FALSE&amp;VAR:CALENDAR=US&amp;VAR:SYMBOL=B29LCJ&amp;VAR:INDEX=0"}</definedName>
    <definedName name="_4020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21__FDSAUDITLINK__" hidden="1">{"fdsup://directions/FAT Viewer?action=UPDATE&amp;creator=factSet&amp;DYN_ARGS=true&amp;DOC_NAME=FAT:RGA_ENTRPR_VAL_EV_SOURCE_WINDOW.FAT&amp;VAR:ID1=CCO&amp;VAR:SDATE=20070328&amp;VAR:FDATE=20061229&amp;VAR:FREQ=DAILY&amp;VAR:RELITEM=RF&amp;VAR:CURRENCY=&amp;VAR:DB_TYPE=&amp;VAR:UNITS=M&amp;window=popup&amp;","width=535&amp;height=425&amp;START_MAXIMIZED=FALSE&amp;Y=120"}</definedName>
    <definedName name="_402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023__FDSAUDITLINK__" hidden="1">{"fdsup://directions/FAT Viewer?action=UPDATE&amp;creator=factSet&amp;DYN_ARGS=true&amp;DOC_NAME=FAT:RGA_ENTRPR_VAL_EV_SOURCE_WINDOW.FAT&amp;VAR:ID1=DEC-FR&amp;VAR:SDATE=20070328&amp;VAR:FDATE=20061229&amp;VAR:FREQ=DAILY&amp;VAR:RELITEM=RF&amp;VAR:CURRENCY=&amp;VAR:DB_TYPE=&amp;VAR:UNITS=M&amp;window=pop","up&amp;width=535&amp;height=425&amp;START_MAXIMIZED=FALSE&amp;Y=120"}</definedName>
    <definedName name="_4024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25__FDSAUDITLINK__" hidden="1">{"fdsup://directions/FAT Viewer?action=UPDATE&amp;creator=factSet&amp;DYN_ARGS=true&amp;DOC_NAME=FAT:RGA_ENTRPR_VAL_EV_SOURCE_WINDOW.FAT&amp;VAR:ID1=CBS&amp;VAR:SDATE=20070328&amp;VAR:FDATE=20061229&amp;VAR:FREQ=DAILY&amp;VAR:RELITEM=RF&amp;VAR:CURRENCY=&amp;VAR:DB_TYPE=&amp;VAR:UNITS=M&amp;window=popup&amp;","width=535&amp;height=425&amp;START_MAXIMIZED=FALSE&amp;Y=120"}</definedName>
    <definedName name="_4026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27__FDSAUDITLINK__" hidden="1">{"fdsup://directions/FAT Viewer?action=UPDATE&amp;creator=factSet&amp;DYN_ARGS=true&amp;DOC_NAME=FAT:RGA_ENTRPR_VAL_EV_SOURCE_WINDOW.FAT&amp;VAR:ID1=LAMR&amp;VAR:SDATE=20070328&amp;VAR:FDATE=20061229&amp;VAR:FREQ=DAILY&amp;VAR:RELITEM=RF&amp;VAR:CURRENCY=&amp;VAR:DB_TYPE=&amp;VAR:UNITS=M&amp;window=popup","&amp;width=535&amp;height=425&amp;START_MAXIMIZED=FALSE&amp;Y=120"}</definedName>
    <definedName name="_4028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29__FDSAUDITLINK__" hidden="1">{"fdsup://directions/FAT Viewer?action=UPDATE&amp;creator=factSet&amp;DYN_ARGS=true&amp;DOC_NAME=FAT:RGA_ENTRPR_VAL_EV_SOURCE_WINDOW.FAT&amp;VAR:ID1=CCO&amp;VAR:SDATE=20070327&amp;VAR:FDATE=20061229&amp;VAR:FREQ=DAILY&amp;VAR:RELITEM=RF&amp;VAR:CURRENCY=&amp;VAR:DB_TYPE=&amp;VAR:UNITS=M&amp;window=popup&amp;","width=535&amp;height=425&amp;START_MAXIMIZED=FALSE&amp;Y=120"}</definedName>
    <definedName name="_403__FDSAUDITLINK__" hidden="1">{"fdsup://directions/FAT Viewer?action=UPDATE&amp;creator=factset&amp;DYN_ARGS=TRUE&amp;DOC_NAME=FAT:FQL_AUDITING_CLIENT_TEMPLATE.FAT&amp;display_string=Audit&amp;VAR:KEY=GBQJQRUXCH&amp;VAR:QUERY=UkdGX0VOVFJQUl9WQUxfREFJTFkoMzk1NjIp&amp;WINDOW=FIRST_POPUP&amp;HEIGHT=450&amp;WIDTH=450&amp;START_MA","XIMIZED=FALSE&amp;VAR:CALENDAR=US&amp;VAR:SYMBOL=B29LCJ&amp;VAR:INDEX=0"}</definedName>
    <definedName name="_403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031__FDSAUDITLINK__" hidden="1">{"fdsup://directions/FAT Viewer?action=UPDATE&amp;creator=factSet&amp;DYN_ARGS=true&amp;DOC_NAME=FAT:RGA_ENTRPR_VAL_EV_SOURCE_WINDOW.FAT&amp;VAR:ID1=DEC-FR&amp;VAR:SDATE=20070327&amp;VAR:FDATE=20061229&amp;VAR:FREQ=DAILY&amp;VAR:RELITEM=RF&amp;VAR:CURRENCY=&amp;VAR:DB_TYPE=&amp;VAR:UNITS=M&amp;window=pop","up&amp;width=535&amp;height=425&amp;START_MAXIMIZED=FALSE&amp;Y=120"}</definedName>
    <definedName name="_4032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33__FDSAUDITLINK__" hidden="1">{"fdsup://directions/FAT Viewer?action=UPDATE&amp;creator=factSet&amp;DYN_ARGS=true&amp;DOC_NAME=FAT:RGA_ENTRPR_VAL_EV_SOURCE_WINDOW.FAT&amp;VAR:ID1=CBS&amp;VAR:SDATE=20070327&amp;VAR:FDATE=20061229&amp;VAR:FREQ=DAILY&amp;VAR:RELITEM=RF&amp;VAR:CURRENCY=&amp;VAR:DB_TYPE=&amp;VAR:UNITS=M&amp;window=popup&amp;","width=535&amp;height=425&amp;START_MAXIMIZED=FALSE&amp;Y=120"}</definedName>
    <definedName name="_4034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35__FDSAUDITLINK__" hidden="1">{"fdsup://directions/FAT Viewer?action=UPDATE&amp;creator=factSet&amp;DYN_ARGS=true&amp;DOC_NAME=FAT:RGA_ENTRPR_VAL_EV_SOURCE_WINDOW.FAT&amp;VAR:ID1=LAMR&amp;VAR:SDATE=20070327&amp;VAR:FDATE=20061229&amp;VAR:FREQ=DAILY&amp;VAR:RELITEM=RF&amp;VAR:CURRENCY=&amp;VAR:DB_TYPE=&amp;VAR:UNITS=M&amp;window=popup","&amp;width=535&amp;height=425&amp;START_MAXIMIZED=FALSE&amp;Y=120"}</definedName>
    <definedName name="_4036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37__FDSAUDITLINK__" hidden="1">{"fdsup://directions/FAT Viewer?action=UPDATE&amp;creator=factSet&amp;DYN_ARGS=true&amp;DOC_NAME=FAT:RGA_ENTRPR_VAL_EV_SOURCE_WINDOW.FAT&amp;VAR:ID1=CCO&amp;VAR:SDATE=20070326&amp;VAR:FDATE=20061229&amp;VAR:FREQ=DAILY&amp;VAR:RELITEM=RF&amp;VAR:CURRENCY=&amp;VAR:DB_TYPE=&amp;VAR:UNITS=M&amp;window=popup&amp;","width=535&amp;height=425&amp;START_MAXIMIZED=FALSE&amp;Y=120"}</definedName>
    <definedName name="_403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039__FDSAUDITLINK__" hidden="1">{"fdsup://directions/FAT Viewer?action=UPDATE&amp;creator=factSet&amp;DYN_ARGS=true&amp;DOC_NAME=FAT:RGA_ENTRPR_VAL_EV_SOURCE_WINDOW.FAT&amp;VAR:ID1=DEC-FR&amp;VAR:SDATE=20070326&amp;VAR:FDATE=20061229&amp;VAR:FREQ=DAILY&amp;VAR:RELITEM=RF&amp;VAR:CURRENCY=&amp;VAR:DB_TYPE=&amp;VAR:UNITS=M&amp;window=pop","up&amp;width=535&amp;height=425&amp;START_MAXIMIZED=FALSE&amp;Y=120"}</definedName>
    <definedName name="_404__FDSAUDITLINK__" hidden="1">{"fdsup://directions/FAT Viewer?action=UPDATE&amp;creator=factset&amp;DYN_ARGS=TRUE&amp;DOC_NAME=FAT:FQL_AUDITING_CLIENT_TEMPLATE.FAT&amp;display_string=Audit&amp;VAR:KEY=INERKDUPYN&amp;VAR:QUERY=UkdGX0VOVFJQUl9WQUxfREFJTFkoMzk1Njcp&amp;WINDOW=FIRST_POPUP&amp;HEIGHT=450&amp;WIDTH=450&amp;START_MA","XIMIZED=FALSE&amp;VAR:CALENDAR=US&amp;VAR:SYMBOL=B29LCJ&amp;VAR:INDEX=0"}</definedName>
    <definedName name="_4040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41__FDSAUDITLINK__" hidden="1">{"fdsup://directions/FAT Viewer?action=UPDATE&amp;creator=factSet&amp;DYN_ARGS=true&amp;DOC_NAME=FAT:RGA_ENTRPR_VAL_EV_SOURCE_WINDOW.FAT&amp;VAR:ID1=CBS&amp;VAR:SDATE=20070326&amp;VAR:FDATE=20061229&amp;VAR:FREQ=DAILY&amp;VAR:RELITEM=RF&amp;VAR:CURRENCY=&amp;VAR:DB_TYPE=&amp;VAR:UNITS=M&amp;window=popup&amp;","width=535&amp;height=425&amp;START_MAXIMIZED=FALSE&amp;Y=120"}</definedName>
    <definedName name="_4042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43__FDSAUDITLINK__" hidden="1">{"fdsup://directions/FAT Viewer?action=UPDATE&amp;creator=factSet&amp;DYN_ARGS=true&amp;DOC_NAME=FAT:RGA_ENTRPR_VAL_EV_SOURCE_WINDOW.FAT&amp;VAR:ID1=LAMR&amp;VAR:SDATE=20070326&amp;VAR:FDATE=20061229&amp;VAR:FREQ=DAILY&amp;VAR:RELITEM=RF&amp;VAR:CURRENCY=&amp;VAR:DB_TYPE=&amp;VAR:UNITS=M&amp;window=popup","&amp;width=535&amp;height=425&amp;START_MAXIMIZED=FALSE&amp;Y=120"}</definedName>
    <definedName name="_4044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45__FDSAUDITLINK__" hidden="1">{"fdsup://directions/FAT Viewer?action=UPDATE&amp;creator=factSet&amp;DYN_ARGS=true&amp;DOC_NAME=FAT:RGA_ENTRPR_VAL_EV_SOURCE_WINDOW.FAT&amp;VAR:ID1=CCO&amp;VAR:SDATE=20070323&amp;VAR:FDATE=20061229&amp;VAR:FREQ=DAILY&amp;VAR:RELITEM=RF&amp;VAR:CURRENCY=&amp;VAR:DB_TYPE=&amp;VAR:UNITS=M&amp;window=popup&amp;","width=535&amp;height=425&amp;START_MAXIMIZED=FALSE&amp;Y=120"}</definedName>
    <definedName name="_404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047__FDSAUDITLINK__" hidden="1">{"fdsup://directions/FAT Viewer?action=UPDATE&amp;creator=factSet&amp;DYN_ARGS=true&amp;DOC_NAME=FAT:RGA_ENTRPR_VAL_EV_SOURCE_WINDOW.FAT&amp;VAR:ID1=DEC-FR&amp;VAR:SDATE=20070323&amp;VAR:FDATE=20061229&amp;VAR:FREQ=DAILY&amp;VAR:RELITEM=RF&amp;VAR:CURRENCY=&amp;VAR:DB_TYPE=&amp;VAR:UNITS=M&amp;window=pop","up&amp;width=535&amp;height=425&amp;START_MAXIMIZED=FALSE&amp;Y=120"}</definedName>
    <definedName name="_4048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49__FDSAUDITLINK__" hidden="1">{"fdsup://directions/FAT Viewer?action=UPDATE&amp;creator=factSet&amp;DYN_ARGS=true&amp;DOC_NAME=FAT:RGA_ENTRPR_VAL_EV_SOURCE_WINDOW.FAT&amp;VAR:ID1=CBS&amp;VAR:SDATE=20070323&amp;VAR:FDATE=20061229&amp;VAR:FREQ=DAILY&amp;VAR:RELITEM=RF&amp;VAR:CURRENCY=&amp;VAR:DB_TYPE=&amp;VAR:UNITS=M&amp;window=popup&amp;","width=535&amp;height=425&amp;START_MAXIMIZED=FALSE&amp;Y=120"}</definedName>
    <definedName name="_405__FDSAUDITLINK__" hidden="1">{"fdsup://directions/FAT Viewer?action=UPDATE&amp;creator=factset&amp;DYN_ARGS=TRUE&amp;DOC_NAME=FAT:FQL_AUDITING_CLIENT_TEMPLATE.FAT&amp;display_string=Audit&amp;VAR:KEY=SHQNYRYDEJ&amp;VAR:QUERY=UkdGX0VOVFJQUl9WQUxfREFJTFkoMzk1NzAp&amp;WINDOW=FIRST_POPUP&amp;HEIGHT=450&amp;WIDTH=450&amp;START_MA","XIMIZED=FALSE&amp;VAR:CALENDAR=US&amp;VAR:SYMBOL=B29LCJ&amp;VAR:INDEX=0"}</definedName>
    <definedName name="_4050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51__FDSAUDITLINK__" hidden="1">{"fdsup://directions/FAT Viewer?action=UPDATE&amp;creator=factSet&amp;DYN_ARGS=true&amp;DOC_NAME=FAT:RGA_ENTRPR_VAL_EV_SOURCE_WINDOW.FAT&amp;VAR:ID1=LAMR&amp;VAR:SDATE=20070323&amp;VAR:FDATE=20061229&amp;VAR:FREQ=DAILY&amp;VAR:RELITEM=RF&amp;VAR:CURRENCY=&amp;VAR:DB_TYPE=&amp;VAR:UNITS=M&amp;window=popup","&amp;width=535&amp;height=425&amp;START_MAXIMIZED=FALSE&amp;Y=120"}</definedName>
    <definedName name="_4052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53__FDSAUDITLINK__" hidden="1">{"fdsup://directions/FAT Viewer?action=UPDATE&amp;creator=factSet&amp;DYN_ARGS=true&amp;DOC_NAME=FAT:RGA_ENTRPR_VAL_EV_SOURCE_WINDOW.FAT&amp;VAR:ID1=CCO&amp;VAR:SDATE=20070322&amp;VAR:FDATE=20061229&amp;VAR:FREQ=DAILY&amp;VAR:RELITEM=RF&amp;VAR:CURRENCY=&amp;VAR:DB_TYPE=&amp;VAR:UNITS=M&amp;window=popup&amp;","width=535&amp;height=425&amp;START_MAXIMIZED=FALSE&amp;Y=120"}</definedName>
    <definedName name="_405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055__FDSAUDITLINK__" hidden="1">{"fdsup://directions/FAT Viewer?action=UPDATE&amp;creator=factSet&amp;DYN_ARGS=true&amp;DOC_NAME=FAT:RGA_ENTRPR_VAL_EV_SOURCE_WINDOW.FAT&amp;VAR:ID1=DEC-FR&amp;VAR:SDATE=20070322&amp;VAR:FDATE=20061229&amp;VAR:FREQ=DAILY&amp;VAR:RELITEM=RF&amp;VAR:CURRENCY=&amp;VAR:DB_TYPE=&amp;VAR:UNITS=M&amp;window=pop","up&amp;width=535&amp;height=425&amp;START_MAXIMIZED=FALSE&amp;Y=120"}</definedName>
    <definedName name="_4056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57__FDSAUDITLINK__" hidden="1">{"fdsup://directions/FAT Viewer?action=UPDATE&amp;creator=factSet&amp;DYN_ARGS=true&amp;DOC_NAME=FAT:RGA_ENTRPR_VAL_EV_SOURCE_WINDOW.FAT&amp;VAR:ID1=CBS&amp;VAR:SDATE=20070322&amp;VAR:FDATE=20061229&amp;VAR:FREQ=DAILY&amp;VAR:RELITEM=RF&amp;VAR:CURRENCY=&amp;VAR:DB_TYPE=&amp;VAR:UNITS=M&amp;window=popup&amp;","width=535&amp;height=425&amp;START_MAXIMIZED=FALSE&amp;Y=120"}</definedName>
    <definedName name="_4058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59__FDSAUDITLINK__" hidden="1">{"fdsup://directions/FAT Viewer?action=UPDATE&amp;creator=factSet&amp;DYN_ARGS=true&amp;DOC_NAME=FAT:RGA_ENTRPR_VAL_EV_SOURCE_WINDOW.FAT&amp;VAR:ID1=LAMR&amp;VAR:SDATE=20070322&amp;VAR:FDATE=20061229&amp;VAR:FREQ=DAILY&amp;VAR:RELITEM=RF&amp;VAR:CURRENCY=&amp;VAR:DB_TYPE=&amp;VAR:UNITS=M&amp;window=popup","&amp;width=535&amp;height=425&amp;START_MAXIMIZED=FALSE&amp;Y=120"}</definedName>
    <definedName name="_406__FDSAUDITLINK__" hidden="1">{"fdsup://directions/FAT Viewer?action=UPDATE&amp;creator=factset&amp;DYN_ARGS=TRUE&amp;DOC_NAME=FAT:FQL_AUDITING_CLIENT_TEMPLATE.FAT&amp;display_string=Audit&amp;VAR:KEY=QPITMBAHGH&amp;VAR:QUERY=UkdGX0VOVFJQUl9WQUxfREFJTFkoMzk1NzUp&amp;WINDOW=FIRST_POPUP&amp;HEIGHT=450&amp;WIDTH=450&amp;START_MA","XIMIZED=FALSE&amp;VAR:CALENDAR=US&amp;VAR:SYMBOL=B29LCJ&amp;VAR:INDEX=0"}</definedName>
    <definedName name="_4060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61__FDSAUDITLINK__" hidden="1">{"fdsup://directions/FAT Viewer?action=UPDATE&amp;creator=factSet&amp;DYN_ARGS=true&amp;DOC_NAME=FAT:RGA_ENTRPR_VAL_EV_SOURCE_WINDOW.FAT&amp;VAR:ID1=CCO&amp;VAR:SDATE=20070321&amp;VAR:FDATE=20061229&amp;VAR:FREQ=DAILY&amp;VAR:RELITEM=RF&amp;VAR:CURRENCY=&amp;VAR:DB_TYPE=&amp;VAR:UNITS=M&amp;window=popup&amp;","width=535&amp;height=425&amp;START_MAXIMIZED=FALSE&amp;Y=120"}</definedName>
    <definedName name="_406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063__FDSAUDITLINK__" hidden="1">{"fdsup://directions/FAT Viewer?action=UPDATE&amp;creator=factSet&amp;DYN_ARGS=true&amp;DOC_NAME=FAT:RGA_ENTRPR_VAL_EV_SOURCE_WINDOW.FAT&amp;VAR:ID1=DEC-FR&amp;VAR:SDATE=20070321&amp;VAR:FDATE=20061229&amp;VAR:FREQ=DAILY&amp;VAR:RELITEM=RF&amp;VAR:CURRENCY=&amp;VAR:DB_TYPE=&amp;VAR:UNITS=M&amp;window=pop","up&amp;width=535&amp;height=425&amp;START_MAXIMIZED=FALSE&amp;Y=120"}</definedName>
    <definedName name="_4064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65__FDSAUDITLINK__" hidden="1">{"fdsup://directions/FAT Viewer?action=UPDATE&amp;creator=factSet&amp;DYN_ARGS=true&amp;DOC_NAME=FAT:RGA_ENTRPR_VAL_EV_SOURCE_WINDOW.FAT&amp;VAR:ID1=CBS&amp;VAR:SDATE=20070321&amp;VAR:FDATE=20061229&amp;VAR:FREQ=DAILY&amp;VAR:RELITEM=RF&amp;VAR:CURRENCY=&amp;VAR:DB_TYPE=&amp;VAR:UNITS=M&amp;window=popup&amp;","width=535&amp;height=425&amp;START_MAXIMIZED=FALSE&amp;Y=120"}</definedName>
    <definedName name="_4066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67__FDSAUDITLINK__" hidden="1">{"fdsup://directions/FAT Viewer?action=UPDATE&amp;creator=factSet&amp;DYN_ARGS=true&amp;DOC_NAME=FAT:RGA_ENTRPR_VAL_EV_SOURCE_WINDOW.FAT&amp;VAR:ID1=LAMR&amp;VAR:SDATE=20070321&amp;VAR:FDATE=20061229&amp;VAR:FREQ=DAILY&amp;VAR:RELITEM=RF&amp;VAR:CURRENCY=&amp;VAR:DB_TYPE=&amp;VAR:UNITS=M&amp;window=popup","&amp;width=535&amp;height=425&amp;START_MAXIMIZED=FALSE&amp;Y=120"}</definedName>
    <definedName name="_4068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69__FDSAUDITLINK__" hidden="1">{"fdsup://directions/FAT Viewer?action=UPDATE&amp;creator=factSet&amp;DYN_ARGS=true&amp;DOC_NAME=FAT:RGA_ENTRPR_VAL_EV_SOURCE_WINDOW.FAT&amp;VAR:ID1=CCO&amp;VAR:SDATE=20070320&amp;VAR:FDATE=20061229&amp;VAR:FREQ=DAILY&amp;VAR:RELITEM=RF&amp;VAR:CURRENCY=&amp;VAR:DB_TYPE=&amp;VAR:UNITS=M&amp;window=popup&amp;","width=535&amp;height=425&amp;START_MAXIMIZED=FALSE&amp;Y=120"}</definedName>
    <definedName name="_407__FDSAUDITLINK__" hidden="1">{"fdsup://directions/FAT Viewer?action=UPDATE&amp;creator=factset&amp;DYN_ARGS=TRUE&amp;DOC_NAME=FAT:FQL_AUDITING_CLIENT_TEMPLATE.FAT&amp;display_string=Audit&amp;VAR:KEY=UXQZULGFWB&amp;VAR:QUERY=UkdGX0VOVFJQUl9WQUxfREFJTFkoMzk1ODAp&amp;WINDOW=FIRST_POPUP&amp;HEIGHT=450&amp;WIDTH=450&amp;START_MA","XIMIZED=FALSE&amp;VAR:CALENDAR=US&amp;VAR:SYMBOL=B29LCJ&amp;VAR:INDEX=0"}</definedName>
    <definedName name="_407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071__FDSAUDITLINK__" hidden="1">{"fdsup://directions/FAT Viewer?action=UPDATE&amp;creator=factSet&amp;DYN_ARGS=true&amp;DOC_NAME=FAT:RGA_ENTRPR_VAL_EV_SOURCE_WINDOW.FAT&amp;VAR:ID1=DEC-FR&amp;VAR:SDATE=20070320&amp;VAR:FDATE=20061229&amp;VAR:FREQ=DAILY&amp;VAR:RELITEM=RF&amp;VAR:CURRENCY=&amp;VAR:DB_TYPE=&amp;VAR:UNITS=M&amp;window=pop","up&amp;width=535&amp;height=425&amp;START_MAXIMIZED=FALSE&amp;Y=120"}</definedName>
    <definedName name="_4072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73__FDSAUDITLINK__" hidden="1">{"fdsup://directions/FAT Viewer?action=UPDATE&amp;creator=factSet&amp;DYN_ARGS=true&amp;DOC_NAME=FAT:RGA_ENTRPR_VAL_EV_SOURCE_WINDOW.FAT&amp;VAR:ID1=CBS&amp;VAR:SDATE=20070320&amp;VAR:FDATE=20061229&amp;VAR:FREQ=DAILY&amp;VAR:RELITEM=RF&amp;VAR:CURRENCY=&amp;VAR:DB_TYPE=&amp;VAR:UNITS=M&amp;window=popup&amp;","width=535&amp;height=425&amp;START_MAXIMIZED=FALSE&amp;Y=120"}</definedName>
    <definedName name="_4074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75__FDSAUDITLINK__" hidden="1">{"fdsup://directions/FAT Viewer?action=UPDATE&amp;creator=factSet&amp;DYN_ARGS=true&amp;DOC_NAME=FAT:RGA_ENTRPR_VAL_EV_SOURCE_WINDOW.FAT&amp;VAR:ID1=LAMR&amp;VAR:SDATE=20070320&amp;VAR:FDATE=20061229&amp;VAR:FREQ=DAILY&amp;VAR:RELITEM=RF&amp;VAR:CURRENCY=&amp;VAR:DB_TYPE=&amp;VAR:UNITS=M&amp;window=popup","&amp;width=535&amp;height=425&amp;START_MAXIMIZED=FALSE&amp;Y=120"}</definedName>
    <definedName name="_4076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77__FDSAUDITLINK__" hidden="1">{"fdsup://directions/FAT Viewer?action=UPDATE&amp;creator=factSet&amp;DYN_ARGS=true&amp;DOC_NAME=FAT:RGA_ENTRPR_VAL_EV_SOURCE_WINDOW.FAT&amp;VAR:ID1=CCO&amp;VAR:SDATE=20070319&amp;VAR:FDATE=20061229&amp;VAR:FREQ=DAILY&amp;VAR:RELITEM=RF&amp;VAR:CURRENCY=&amp;VAR:DB_TYPE=&amp;VAR:UNITS=M&amp;window=popup&amp;","width=535&amp;height=425&amp;START_MAXIMIZED=FALSE&amp;Y=120"}</definedName>
    <definedName name="_407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079__FDSAUDITLINK__" hidden="1">{"fdsup://directions/FAT Viewer?action=UPDATE&amp;creator=factSet&amp;DYN_ARGS=true&amp;DOC_NAME=FAT:RGA_ENTRPR_VAL_EV_SOURCE_WINDOW.FAT&amp;VAR:ID1=DEC-FR&amp;VAR:SDATE=20070319&amp;VAR:FDATE=20061229&amp;VAR:FREQ=DAILY&amp;VAR:RELITEM=RF&amp;VAR:CURRENCY=&amp;VAR:DB_TYPE=&amp;VAR:UNITS=M&amp;window=pop","up&amp;width=535&amp;height=425&amp;START_MAXIMIZED=FALSE&amp;Y=120"}</definedName>
    <definedName name="_408__FDSAUDITLINK__" hidden="1">{"fdsup://directions/FAT Viewer?action=UPDATE&amp;creator=factset&amp;DYN_ARGS=TRUE&amp;DOC_NAME=FAT:FQL_AUDITING_CLIENT_TEMPLATE.FAT&amp;display_string=Audit&amp;VAR:KEY=UXKHATATWJ&amp;VAR:QUERY=UkdGX0VOVFJQUl9WQUxfREFJTFkoMzk1ODMp&amp;WINDOW=FIRST_POPUP&amp;HEIGHT=450&amp;WIDTH=450&amp;START_MA","XIMIZED=FALSE&amp;VAR:CALENDAR=US&amp;VAR:SYMBOL=B29LCJ&amp;VAR:INDEX=0"}</definedName>
    <definedName name="_4080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81__FDSAUDITLINK__" hidden="1">{"fdsup://directions/FAT Viewer?action=UPDATE&amp;creator=factSet&amp;DYN_ARGS=true&amp;DOC_NAME=FAT:RGA_ENTRPR_VAL_EV_SOURCE_WINDOW.FAT&amp;VAR:ID1=CBS&amp;VAR:SDATE=20070319&amp;VAR:FDATE=20061229&amp;VAR:FREQ=DAILY&amp;VAR:RELITEM=RF&amp;VAR:CURRENCY=&amp;VAR:DB_TYPE=&amp;VAR:UNITS=M&amp;window=popup&amp;","width=535&amp;height=425&amp;START_MAXIMIZED=FALSE&amp;Y=120"}</definedName>
    <definedName name="_4082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83__FDSAUDITLINK__" hidden="1">{"fdsup://directions/FAT Viewer?action=UPDATE&amp;creator=factSet&amp;DYN_ARGS=true&amp;DOC_NAME=FAT:RGA_ENTRPR_VAL_EV_SOURCE_WINDOW.FAT&amp;VAR:ID1=LAMR&amp;VAR:SDATE=20070319&amp;VAR:FDATE=20061229&amp;VAR:FREQ=DAILY&amp;VAR:RELITEM=RF&amp;VAR:CURRENCY=&amp;VAR:DB_TYPE=&amp;VAR:UNITS=M&amp;window=popup","&amp;width=535&amp;height=425&amp;START_MAXIMIZED=FALSE&amp;Y=120"}</definedName>
    <definedName name="_4084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85__FDSAUDITLINK__" hidden="1">{"fdsup://directions/FAT Viewer?action=UPDATE&amp;creator=factSet&amp;DYN_ARGS=true&amp;DOC_NAME=FAT:RGA_ENTRPR_VAL_EV_SOURCE_WINDOW.FAT&amp;VAR:ID1=CCO&amp;VAR:SDATE=20070316&amp;VAR:FDATE=20061229&amp;VAR:FREQ=DAILY&amp;VAR:RELITEM=RF&amp;VAR:CURRENCY=&amp;VAR:DB_TYPE=&amp;VAR:UNITS=M&amp;window=popup&amp;","width=535&amp;height=425&amp;START_MAXIMIZED=FALSE&amp;Y=120"}</definedName>
    <definedName name="_408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087__FDSAUDITLINK__" hidden="1">{"fdsup://directions/FAT Viewer?action=UPDATE&amp;creator=factSet&amp;DYN_ARGS=true&amp;DOC_NAME=FAT:RGA_ENTRPR_VAL_EV_SOURCE_WINDOW.FAT&amp;VAR:ID1=DEC-FR&amp;VAR:SDATE=20070316&amp;VAR:FDATE=20061229&amp;VAR:FREQ=DAILY&amp;VAR:RELITEM=RF&amp;VAR:CURRENCY=&amp;VAR:DB_TYPE=&amp;VAR:UNITS=M&amp;window=pop","up&amp;width=535&amp;height=425&amp;START_MAXIMIZED=FALSE&amp;Y=120"}</definedName>
    <definedName name="_4088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89__FDSAUDITLINK__" hidden="1">{"fdsup://directions/FAT Viewer?action=UPDATE&amp;creator=factSet&amp;DYN_ARGS=true&amp;DOC_NAME=FAT:RGA_ENTRPR_VAL_EV_SOURCE_WINDOW.FAT&amp;VAR:ID1=CBS&amp;VAR:SDATE=20070316&amp;VAR:FDATE=20061229&amp;VAR:FREQ=DAILY&amp;VAR:RELITEM=RF&amp;VAR:CURRENCY=&amp;VAR:DB_TYPE=&amp;VAR:UNITS=M&amp;window=popup&amp;","width=535&amp;height=425&amp;START_MAXIMIZED=FALSE&amp;Y=120"}</definedName>
    <definedName name="_409__FDSAUDITLINK__" hidden="1">{"fdsup://directions/FAT Viewer?action=UPDATE&amp;creator=factset&amp;DYN_ARGS=TRUE&amp;DOC_NAME=FAT:FQL_AUDITING_CLIENT_TEMPLATE.FAT&amp;display_string=Audit&amp;VAR:KEY=YLMRKTQZCT&amp;VAR:QUERY=UkdGX0VOVFJQUl9WQUxfREFJTFkoMzk1ODgp&amp;WINDOW=FIRST_POPUP&amp;HEIGHT=450&amp;WIDTH=450&amp;START_MA","XIMIZED=FALSE&amp;VAR:CALENDAR=US&amp;VAR:SYMBOL=B29LCJ&amp;VAR:INDEX=0"}</definedName>
    <definedName name="_4090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91__FDSAUDITLINK__" hidden="1">{"fdsup://directions/FAT Viewer?action=UPDATE&amp;creator=factSet&amp;DYN_ARGS=true&amp;DOC_NAME=FAT:RGA_ENTRPR_VAL_EV_SOURCE_WINDOW.FAT&amp;VAR:ID1=LAMR&amp;VAR:SDATE=20070316&amp;VAR:FDATE=20061229&amp;VAR:FREQ=DAILY&amp;VAR:RELITEM=RF&amp;VAR:CURRENCY=&amp;VAR:DB_TYPE=&amp;VAR:UNITS=M&amp;window=popup","&amp;width=535&amp;height=425&amp;START_MAXIMIZED=FALSE&amp;Y=120"}</definedName>
    <definedName name="_4092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93__FDSAUDITLINK__" hidden="1">{"fdsup://directions/FAT Viewer?action=UPDATE&amp;creator=factSet&amp;DYN_ARGS=true&amp;DOC_NAME=FAT:RGA_ENTRPR_VAL_EV_SOURCE_WINDOW.FAT&amp;VAR:ID1=CCO&amp;VAR:SDATE=20070315&amp;VAR:FDATE=20061229&amp;VAR:FREQ=DAILY&amp;VAR:RELITEM=RF&amp;VAR:CURRENCY=&amp;VAR:DB_TYPE=&amp;VAR:UNITS=M&amp;window=popup&amp;","width=535&amp;height=425&amp;START_MAXIMIZED=FALSE&amp;Y=120"}</definedName>
    <definedName name="_409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095__FDSAUDITLINK__" hidden="1">{"fdsup://directions/FAT Viewer?action=UPDATE&amp;creator=factSet&amp;DYN_ARGS=true&amp;DOC_NAME=FAT:RGA_ENTRPR_VAL_EV_SOURCE_WINDOW.FAT&amp;VAR:ID1=DEC-FR&amp;VAR:SDATE=20070315&amp;VAR:FDATE=20061229&amp;VAR:FREQ=DAILY&amp;VAR:RELITEM=RF&amp;VAR:CURRENCY=&amp;VAR:DB_TYPE=&amp;VAR:UNITS=M&amp;window=pop","up&amp;width=535&amp;height=425&amp;START_MAXIMIZED=FALSE&amp;Y=120"}</definedName>
    <definedName name="_4096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97__FDSAUDITLINK__" hidden="1">{"fdsup://directions/FAT Viewer?action=UPDATE&amp;creator=factSet&amp;DYN_ARGS=true&amp;DOC_NAME=FAT:RGA_ENTRPR_VAL_EV_SOURCE_WINDOW.FAT&amp;VAR:ID1=CBS&amp;VAR:SDATE=20070315&amp;VAR:FDATE=20061229&amp;VAR:FREQ=DAILY&amp;VAR:RELITEM=RF&amp;VAR:CURRENCY=&amp;VAR:DB_TYPE=&amp;VAR:UNITS=M&amp;window=popup&amp;","width=535&amp;height=425&amp;START_MAXIMIZED=FALSE&amp;Y=120"}</definedName>
    <definedName name="_4098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099__FDSAUDITLINK__" hidden="1">{"fdsup://directions/FAT Viewer?action=UPDATE&amp;creator=factSet&amp;DYN_ARGS=true&amp;DOC_NAME=FAT:RGA_ENTRPR_VAL_EV_SOURCE_WINDOW.FAT&amp;VAR:ID1=LAMR&amp;VAR:SDATE=20070315&amp;VAR:FDATE=20061229&amp;VAR:FREQ=DAILY&amp;VAR:RELITEM=RF&amp;VAR:CURRENCY=&amp;VAR:DB_TYPE=&amp;VAR:UNITS=M&amp;window=popup","&amp;width=535&amp;height=425&amp;START_MAXIMIZED=FALSE&amp;Y=120"}</definedName>
    <definedName name="_41__FDSAUDITLINK__" hidden="1">{"fdsup://Directions/FactSet Auditing Viewer?action=AUDIT_VALUE&amp;DB=129&amp;ID1=B0LKSK&amp;VALUEID=18352&amp;SDATE=2011&amp;PERIODTYPE=ANN_STD&amp;SCFT=3&amp;window=popup_no_bar&amp;width=385&amp;height=120&amp;START_MAXIMIZED=FALSE&amp;creator=factset&amp;display_string=Audit"}</definedName>
    <definedName name="_410__FDSAUDITLINK__" hidden="1">{"fdsup://directions/FAT Viewer?action=UPDATE&amp;creator=factset&amp;DYN_ARGS=TRUE&amp;DOC_NAME=FAT:FQL_AUDITING_CLIENT_TEMPLATE.FAT&amp;display_string=Audit&amp;VAR:KEY=EBOHSBQDSR&amp;VAR:QUERY=UkdGX0VOVFJQUl9WQUxfREFJTFkoMzk1OTEp&amp;WINDOW=FIRST_POPUP&amp;HEIGHT=450&amp;WIDTH=450&amp;START_MA","XIMIZED=FALSE&amp;VAR:CALENDAR=US&amp;VAR:SYMBOL=B29LCJ&amp;VAR:INDEX=0"}</definedName>
    <definedName name="_4100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01__FDSAUDITLINK__" hidden="1">{"fdsup://directions/FAT Viewer?action=UPDATE&amp;creator=factSet&amp;DYN_ARGS=true&amp;DOC_NAME=FAT:RGA_ENTRPR_VAL_EV_SOURCE_WINDOW.FAT&amp;VAR:ID1=CCO&amp;VAR:SDATE=20070314&amp;VAR:FDATE=20061229&amp;VAR:FREQ=DAILY&amp;VAR:RELITEM=RF&amp;VAR:CURRENCY=&amp;VAR:DB_TYPE=&amp;VAR:UNITS=M&amp;window=popup&amp;","width=535&amp;height=425&amp;START_MAXIMIZED=FALSE&amp;Y=120"}</definedName>
    <definedName name="_410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103__FDSAUDITLINK__" hidden="1">{"fdsup://directions/FAT Viewer?action=UPDATE&amp;creator=factSet&amp;DYN_ARGS=true&amp;DOC_NAME=FAT:RGA_ENTRPR_VAL_EV_SOURCE_WINDOW.FAT&amp;VAR:ID1=DEC-FR&amp;VAR:SDATE=20070314&amp;VAR:FDATE=20061229&amp;VAR:FREQ=DAILY&amp;VAR:RELITEM=RF&amp;VAR:CURRENCY=&amp;VAR:DB_TYPE=&amp;VAR:UNITS=M&amp;window=pop","up&amp;width=535&amp;height=425&amp;START_MAXIMIZED=FALSE&amp;Y=120"}</definedName>
    <definedName name="_4104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05__FDSAUDITLINK__" hidden="1">{"fdsup://directions/FAT Viewer?action=UPDATE&amp;creator=factSet&amp;DYN_ARGS=true&amp;DOC_NAME=FAT:RGA_ENTRPR_VAL_EV_SOURCE_WINDOW.FAT&amp;VAR:ID1=CBS&amp;VAR:SDATE=20070314&amp;VAR:FDATE=20061229&amp;VAR:FREQ=DAILY&amp;VAR:RELITEM=RF&amp;VAR:CURRENCY=&amp;VAR:DB_TYPE=&amp;VAR:UNITS=M&amp;window=popup&amp;","width=535&amp;height=425&amp;START_MAXIMIZED=FALSE&amp;Y=120"}</definedName>
    <definedName name="_4106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07__FDSAUDITLINK__" hidden="1">{"fdsup://directions/FAT Viewer?action=UPDATE&amp;creator=factSet&amp;DYN_ARGS=true&amp;DOC_NAME=FAT:RGA_ENTRPR_VAL_EV_SOURCE_WINDOW.FAT&amp;VAR:ID1=LAMR&amp;VAR:SDATE=20070314&amp;VAR:FDATE=20061229&amp;VAR:FREQ=DAILY&amp;VAR:RELITEM=RF&amp;VAR:CURRENCY=&amp;VAR:DB_TYPE=&amp;VAR:UNITS=M&amp;window=popup","&amp;width=535&amp;height=425&amp;START_MAXIMIZED=FALSE&amp;Y=120"}</definedName>
    <definedName name="_4108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09__FDSAUDITLINK__" hidden="1">{"fdsup://directions/FAT Viewer?action=UPDATE&amp;creator=factSet&amp;DYN_ARGS=true&amp;DOC_NAME=FAT:RGA_ENTRPR_VAL_EV_SOURCE_WINDOW.FAT&amp;VAR:ID1=CCO&amp;VAR:SDATE=20070313&amp;VAR:FDATE=20061229&amp;VAR:FREQ=DAILY&amp;VAR:RELITEM=RF&amp;VAR:CURRENCY=&amp;VAR:DB_TYPE=&amp;VAR:UNITS=M&amp;window=popup&amp;","width=535&amp;height=425&amp;START_MAXIMIZED=FALSE&amp;Y=120"}</definedName>
    <definedName name="_411__FDSAUDITLINK__" hidden="1">{"fdsup://directions/FAT Viewer?action=UPDATE&amp;creator=factset&amp;DYN_ARGS=TRUE&amp;DOC_NAME=FAT:FQL_AUDITING_CLIENT_TEMPLATE.FAT&amp;display_string=Audit&amp;VAR:KEY=IPQHCBQJYX&amp;VAR:QUERY=UkdGX0VOVFJQUl9WQUxfREFJTFkoMzk1OTYp&amp;WINDOW=FIRST_POPUP&amp;HEIGHT=450&amp;WIDTH=450&amp;START_MA","XIMIZED=FALSE&amp;VAR:CALENDAR=US&amp;VAR:SYMBOL=B29LCJ&amp;VAR:INDEX=0"}</definedName>
    <definedName name="_411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111__FDSAUDITLINK__" hidden="1">{"fdsup://directions/FAT Viewer?action=UPDATE&amp;creator=factSet&amp;DYN_ARGS=true&amp;DOC_NAME=FAT:RGA_ENTRPR_VAL_EV_SOURCE_WINDOW.FAT&amp;VAR:ID1=DEC-FR&amp;VAR:SDATE=20070313&amp;VAR:FDATE=20061229&amp;VAR:FREQ=DAILY&amp;VAR:RELITEM=RF&amp;VAR:CURRENCY=&amp;VAR:DB_TYPE=&amp;VAR:UNITS=M&amp;window=pop","up&amp;width=535&amp;height=425&amp;START_MAXIMIZED=FALSE&amp;Y=120"}</definedName>
    <definedName name="_4112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13__FDSAUDITLINK__" hidden="1">{"fdsup://directions/FAT Viewer?action=UPDATE&amp;creator=factSet&amp;DYN_ARGS=true&amp;DOC_NAME=FAT:RGA_ENTRPR_VAL_EV_SOURCE_WINDOW.FAT&amp;VAR:ID1=CBS&amp;VAR:SDATE=20070313&amp;VAR:FDATE=20061229&amp;VAR:FREQ=DAILY&amp;VAR:RELITEM=RF&amp;VAR:CURRENCY=&amp;VAR:DB_TYPE=&amp;VAR:UNITS=M&amp;window=popup&amp;","width=535&amp;height=425&amp;START_MAXIMIZED=FALSE&amp;Y=120"}</definedName>
    <definedName name="_4114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15__FDSAUDITLINK__" hidden="1">{"fdsup://directions/FAT Viewer?action=UPDATE&amp;creator=factSet&amp;DYN_ARGS=true&amp;DOC_NAME=FAT:RGA_ENTRPR_VAL_EV_SOURCE_WINDOW.FAT&amp;VAR:ID1=LAMR&amp;VAR:SDATE=20070313&amp;VAR:FDATE=20061229&amp;VAR:FREQ=DAILY&amp;VAR:RELITEM=RF&amp;VAR:CURRENCY=&amp;VAR:DB_TYPE=&amp;VAR:UNITS=M&amp;window=popup","&amp;width=535&amp;height=425&amp;START_MAXIMIZED=FALSE&amp;Y=120"}</definedName>
    <definedName name="_4116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17__FDSAUDITLINK__" hidden="1">{"fdsup://directions/FAT Viewer?action=UPDATE&amp;creator=factSet&amp;DYN_ARGS=true&amp;DOC_NAME=FAT:RGA_ENTRPR_VAL_EV_SOURCE_WINDOW.FAT&amp;VAR:ID1=CCO&amp;VAR:SDATE=20070312&amp;VAR:FDATE=20061229&amp;VAR:FREQ=DAILY&amp;VAR:RELITEM=RF&amp;VAR:CURRENCY=&amp;VAR:DB_TYPE=&amp;VAR:UNITS=M&amp;window=popup&amp;","width=535&amp;height=425&amp;START_MAXIMIZED=FALSE&amp;Y=120"}</definedName>
    <definedName name="_411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119__FDSAUDITLINK__" hidden="1">{"fdsup://directions/FAT Viewer?action=UPDATE&amp;creator=factSet&amp;DYN_ARGS=true&amp;DOC_NAME=FAT:RGA_ENTRPR_VAL_EV_SOURCE_WINDOW.FAT&amp;VAR:ID1=DEC-FR&amp;VAR:SDATE=20070312&amp;VAR:FDATE=20061229&amp;VAR:FREQ=DAILY&amp;VAR:RELITEM=RF&amp;VAR:CURRENCY=&amp;VAR:DB_TYPE=&amp;VAR:UNITS=M&amp;window=pop","up&amp;width=535&amp;height=425&amp;START_MAXIMIZED=FALSE&amp;Y=120"}</definedName>
    <definedName name="_412__FDSAUDITLINK__" hidden="1">{"fdsup://directions/FAT Viewer?action=UPDATE&amp;creator=factset&amp;DYN_ARGS=TRUE&amp;DOC_NAME=FAT:FQL_AUDITING_CLIENT_TEMPLATE.FAT&amp;display_string=Audit&amp;VAR:KEY=SXURCBUZGB&amp;VAR:QUERY=UkdGX0VOVFJQUl9WQUxfREFJTFkoMzk2MDEp&amp;WINDOW=FIRST_POPUP&amp;HEIGHT=450&amp;WIDTH=450&amp;START_MA","XIMIZED=FALSE&amp;VAR:CALENDAR=US&amp;VAR:SYMBOL=B29LCJ&amp;VAR:INDEX=0"}</definedName>
    <definedName name="_4120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21__FDSAUDITLINK__" hidden="1">{"fdsup://directions/FAT Viewer?action=UPDATE&amp;creator=factSet&amp;DYN_ARGS=true&amp;DOC_NAME=FAT:RGA_ENTRPR_VAL_EV_SOURCE_WINDOW.FAT&amp;VAR:ID1=CBS&amp;VAR:SDATE=20070312&amp;VAR:FDATE=20061229&amp;VAR:FREQ=DAILY&amp;VAR:RELITEM=RF&amp;VAR:CURRENCY=&amp;VAR:DB_TYPE=&amp;VAR:UNITS=M&amp;window=popup&amp;","width=535&amp;height=425&amp;START_MAXIMIZED=FALSE&amp;Y=120"}</definedName>
    <definedName name="_4122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23__FDSAUDITLINK__" hidden="1">{"fdsup://directions/FAT Viewer?action=UPDATE&amp;creator=factSet&amp;DYN_ARGS=true&amp;DOC_NAME=FAT:RGA_ENTRPR_VAL_EV_SOURCE_WINDOW.FAT&amp;VAR:ID1=LAMR&amp;VAR:SDATE=20070312&amp;VAR:FDATE=20061229&amp;VAR:FREQ=DAILY&amp;VAR:RELITEM=RF&amp;VAR:CURRENCY=&amp;VAR:DB_TYPE=&amp;VAR:UNITS=M&amp;window=popup","&amp;width=535&amp;height=425&amp;START_MAXIMIZED=FALSE&amp;Y=120"}</definedName>
    <definedName name="_4124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25__FDSAUDITLINK__" hidden="1">{"fdsup://directions/FAT Viewer?action=UPDATE&amp;creator=factSet&amp;DYN_ARGS=true&amp;DOC_NAME=FAT:RGA_ENTRPR_VAL_EV_SOURCE_WINDOW.FAT&amp;VAR:ID1=CCO&amp;VAR:SDATE=20070309&amp;VAR:FDATE=20061229&amp;VAR:FREQ=DAILY&amp;VAR:RELITEM=RF&amp;VAR:CURRENCY=&amp;VAR:DB_TYPE=&amp;VAR:UNITS=M&amp;window=popup&amp;","width=535&amp;height=425&amp;START_MAXIMIZED=FALSE&amp;Y=120"}</definedName>
    <definedName name="_412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127__FDSAUDITLINK__" hidden="1">{"fdsup://directions/FAT Viewer?action=UPDATE&amp;creator=factSet&amp;DYN_ARGS=true&amp;DOC_NAME=FAT:RGA_ENTRPR_VAL_EV_SOURCE_WINDOW.FAT&amp;VAR:ID1=DEC-FR&amp;VAR:SDATE=20070309&amp;VAR:FDATE=20061229&amp;VAR:FREQ=DAILY&amp;VAR:RELITEM=RF&amp;VAR:CURRENCY=&amp;VAR:DB_TYPE=&amp;VAR:UNITS=M&amp;window=pop","up&amp;width=535&amp;height=425&amp;START_MAXIMIZED=FALSE&amp;Y=120"}</definedName>
    <definedName name="_4128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29__FDSAUDITLINK__" hidden="1">{"fdsup://directions/FAT Viewer?action=UPDATE&amp;creator=factSet&amp;DYN_ARGS=true&amp;DOC_NAME=FAT:RGA_ENTRPR_VAL_EV_SOURCE_WINDOW.FAT&amp;VAR:ID1=CBS&amp;VAR:SDATE=20070309&amp;VAR:FDATE=20061229&amp;VAR:FREQ=DAILY&amp;VAR:RELITEM=RF&amp;VAR:CURRENCY=&amp;VAR:DB_TYPE=&amp;VAR:UNITS=M&amp;window=popup&amp;","width=535&amp;height=425&amp;START_MAXIMIZED=FALSE&amp;Y=120"}</definedName>
    <definedName name="_413__FDSAUDITLINK__" hidden="1">{"fdsup://directions/FAT Viewer?action=UPDATE&amp;creator=factset&amp;DYN_ARGS=TRUE&amp;DOC_NAME=FAT:FQL_AUDITING_CLIENT_TEMPLATE.FAT&amp;display_string=Audit&amp;VAR:KEY=QHSPELWPYX&amp;VAR:QUERY=UkdGX0VOVFJQUl9WQUxfREFJTFkoMzk2MDQp&amp;WINDOW=FIRST_POPUP&amp;HEIGHT=450&amp;WIDTH=450&amp;START_MA","XIMIZED=FALSE&amp;VAR:CALENDAR=US&amp;VAR:SYMBOL=B29LCJ&amp;VAR:INDEX=0"}</definedName>
    <definedName name="_4130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31__FDSAUDITLINK__" hidden="1">{"fdsup://directions/FAT Viewer?action=UPDATE&amp;creator=factSet&amp;DYN_ARGS=true&amp;DOC_NAME=FAT:RGA_ENTRPR_VAL_EV_SOURCE_WINDOW.FAT&amp;VAR:ID1=LAMR&amp;VAR:SDATE=20070309&amp;VAR:FDATE=20061229&amp;VAR:FREQ=DAILY&amp;VAR:RELITEM=RF&amp;VAR:CURRENCY=&amp;VAR:DB_TYPE=&amp;VAR:UNITS=M&amp;window=popup","&amp;width=535&amp;height=425&amp;START_MAXIMIZED=FALSE&amp;Y=120"}</definedName>
    <definedName name="_4132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33__FDSAUDITLINK__" hidden="1">{"fdsup://directions/FAT Viewer?action=UPDATE&amp;creator=factSet&amp;DYN_ARGS=true&amp;DOC_NAME=FAT:RGA_ENTRPR_VAL_EV_SOURCE_WINDOW.FAT&amp;VAR:ID1=CCO&amp;VAR:SDATE=20070308&amp;VAR:FDATE=20061229&amp;VAR:FREQ=DAILY&amp;VAR:RELITEM=RF&amp;VAR:CURRENCY=&amp;VAR:DB_TYPE=&amp;VAR:UNITS=M&amp;window=popup&amp;","width=535&amp;height=425&amp;START_MAXIMIZED=FALSE&amp;Y=120"}</definedName>
    <definedName name="_413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135__FDSAUDITLINK__" hidden="1">{"fdsup://directions/FAT Viewer?action=UPDATE&amp;creator=factSet&amp;DYN_ARGS=true&amp;DOC_NAME=FAT:RGA_ENTRPR_VAL_EV_SOURCE_WINDOW.FAT&amp;VAR:ID1=DEC-FR&amp;VAR:SDATE=20070308&amp;VAR:FDATE=20061229&amp;VAR:FREQ=DAILY&amp;VAR:RELITEM=RF&amp;VAR:CURRENCY=&amp;VAR:DB_TYPE=&amp;VAR:UNITS=M&amp;window=pop","up&amp;width=535&amp;height=425&amp;START_MAXIMIZED=FALSE&amp;Y=120"}</definedName>
    <definedName name="_4136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37__FDSAUDITLINK__" hidden="1">{"fdsup://directions/FAT Viewer?action=UPDATE&amp;creator=factSet&amp;DYN_ARGS=true&amp;DOC_NAME=FAT:RGA_ENTRPR_VAL_EV_SOURCE_WINDOW.FAT&amp;VAR:ID1=CBS&amp;VAR:SDATE=20070308&amp;VAR:FDATE=20061229&amp;VAR:FREQ=DAILY&amp;VAR:RELITEM=RF&amp;VAR:CURRENCY=&amp;VAR:DB_TYPE=&amp;VAR:UNITS=M&amp;window=popup&amp;","width=535&amp;height=425&amp;START_MAXIMIZED=FALSE&amp;Y=120"}</definedName>
    <definedName name="_4138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39__FDSAUDITLINK__" hidden="1">{"fdsup://directions/FAT Viewer?action=UPDATE&amp;creator=factSet&amp;DYN_ARGS=true&amp;DOC_NAME=FAT:RGA_ENTRPR_VAL_EV_SOURCE_WINDOW.FAT&amp;VAR:ID1=LAMR&amp;VAR:SDATE=20070308&amp;VAR:FDATE=20061229&amp;VAR:FREQ=DAILY&amp;VAR:RELITEM=RF&amp;VAR:CURRENCY=&amp;VAR:DB_TYPE=&amp;VAR:UNITS=M&amp;window=popup","&amp;width=535&amp;height=425&amp;START_MAXIMIZED=FALSE&amp;Y=120"}</definedName>
    <definedName name="_414__FDSAUDITLINK__" hidden="1">{"fdsup://directions/FAT Viewer?action=UPDATE&amp;creator=factset&amp;DYN_ARGS=TRUE&amp;DOC_NAME=FAT:FQL_AUDITING_CLIENT_TEMPLATE.FAT&amp;display_string=Audit&amp;VAR:KEY=GPYXYPADGR&amp;VAR:QUERY=UkdGX0VOVFJQUl9WQUxfREFJTFkoMzk2MDkp&amp;WINDOW=FIRST_POPUP&amp;HEIGHT=450&amp;WIDTH=450&amp;START_MA","XIMIZED=FALSE&amp;VAR:CALENDAR=US&amp;VAR:SYMBOL=B29LCJ&amp;VAR:INDEX=0"}</definedName>
    <definedName name="_4140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41__FDSAUDITLINK__" hidden="1">{"fdsup://directions/FAT Viewer?action=UPDATE&amp;creator=factSet&amp;DYN_ARGS=true&amp;DOC_NAME=FAT:RGA_ENTRPR_VAL_EV_SOURCE_WINDOW.FAT&amp;VAR:ID1=CCO&amp;VAR:SDATE=20070307&amp;VAR:FDATE=20061229&amp;VAR:FREQ=DAILY&amp;VAR:RELITEM=RF&amp;VAR:CURRENCY=&amp;VAR:DB_TYPE=&amp;VAR:UNITS=M&amp;window=popup&amp;","width=535&amp;height=425&amp;START_MAXIMIZED=FALSE&amp;Y=120"}</definedName>
    <definedName name="_414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143__FDSAUDITLINK__" hidden="1">{"fdsup://directions/FAT Viewer?action=UPDATE&amp;creator=factSet&amp;DYN_ARGS=true&amp;DOC_NAME=FAT:RGA_ENTRPR_VAL_EV_SOURCE_WINDOW.FAT&amp;VAR:ID1=DEC-FR&amp;VAR:SDATE=20070307&amp;VAR:FDATE=20061229&amp;VAR:FREQ=DAILY&amp;VAR:RELITEM=RF&amp;VAR:CURRENCY=&amp;VAR:DB_TYPE=&amp;VAR:UNITS=M&amp;window=pop","up&amp;width=535&amp;height=425&amp;START_MAXIMIZED=FALSE&amp;Y=120"}</definedName>
    <definedName name="_4144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45__FDSAUDITLINK__" hidden="1">{"fdsup://directions/FAT Viewer?action=UPDATE&amp;creator=factSet&amp;DYN_ARGS=true&amp;DOC_NAME=FAT:RGA_ENTRPR_VAL_EV_SOURCE_WINDOW.FAT&amp;VAR:ID1=CBS&amp;VAR:SDATE=20070307&amp;VAR:FDATE=20061229&amp;VAR:FREQ=DAILY&amp;VAR:RELITEM=RF&amp;VAR:CURRENCY=&amp;VAR:DB_TYPE=&amp;VAR:UNITS=M&amp;window=popup&amp;","width=535&amp;height=425&amp;START_MAXIMIZED=FALSE&amp;Y=120"}</definedName>
    <definedName name="_4146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47__FDSAUDITLINK__" hidden="1">{"fdsup://directions/FAT Viewer?action=UPDATE&amp;creator=factSet&amp;DYN_ARGS=true&amp;DOC_NAME=FAT:RGA_ENTRPR_VAL_EV_SOURCE_WINDOW.FAT&amp;VAR:ID1=LAMR&amp;VAR:SDATE=20070307&amp;VAR:FDATE=20061229&amp;VAR:FREQ=DAILY&amp;VAR:RELITEM=RF&amp;VAR:CURRENCY=&amp;VAR:DB_TYPE=&amp;VAR:UNITS=M&amp;window=popup","&amp;width=535&amp;height=425&amp;START_MAXIMIZED=FALSE&amp;Y=120"}</definedName>
    <definedName name="_4148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49__FDSAUDITLINK__" hidden="1">{"fdsup://directions/FAT Viewer?action=UPDATE&amp;creator=factSet&amp;DYN_ARGS=true&amp;DOC_NAME=FAT:RGA_ENTRPR_VAL_EV_SOURCE_WINDOW.FAT&amp;VAR:ID1=CCO&amp;VAR:SDATE=20070306&amp;VAR:FDATE=20061229&amp;VAR:FREQ=DAILY&amp;VAR:RELITEM=RF&amp;VAR:CURRENCY=&amp;VAR:DB_TYPE=&amp;VAR:UNITS=M&amp;window=popup&amp;","width=535&amp;height=425&amp;START_MAXIMIZED=FALSE&amp;Y=120"}</definedName>
    <definedName name="_415__FDSAUDITLINK__" hidden="1">{"fdsup://directions/FAT Viewer?action=UPDATE&amp;creator=factset&amp;DYN_ARGS=TRUE&amp;DOC_NAME=FAT:FQL_AUDITING_CLIENT_TEMPLATE.FAT&amp;display_string=Audit&amp;VAR:KEY=AVOBETOZKP&amp;VAR:QUERY=UkdGX0VOVFJQUl9WQUxfREFJTFkoMzk2MTIp&amp;WINDOW=FIRST_POPUP&amp;HEIGHT=450&amp;WIDTH=450&amp;START_MA","XIMIZED=FALSE&amp;VAR:CALENDAR=US&amp;VAR:SYMBOL=B29LCJ&amp;VAR:INDEX=0"}</definedName>
    <definedName name="_415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151__FDSAUDITLINK__" hidden="1">{"fdsup://directions/FAT Viewer?action=UPDATE&amp;creator=factSet&amp;DYN_ARGS=true&amp;DOC_NAME=FAT:RGA_ENTRPR_VAL_EV_SOURCE_WINDOW.FAT&amp;VAR:ID1=DEC-FR&amp;VAR:SDATE=20070306&amp;VAR:FDATE=20061229&amp;VAR:FREQ=DAILY&amp;VAR:RELITEM=RF&amp;VAR:CURRENCY=&amp;VAR:DB_TYPE=&amp;VAR:UNITS=M&amp;window=pop","up&amp;width=535&amp;height=425&amp;START_MAXIMIZED=FALSE&amp;Y=120"}</definedName>
    <definedName name="_4152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53__FDSAUDITLINK__" hidden="1">{"fdsup://directions/FAT Viewer?action=UPDATE&amp;creator=factSet&amp;DYN_ARGS=true&amp;DOC_NAME=FAT:RGA_ENTRPR_VAL_EV_SOURCE_WINDOW.FAT&amp;VAR:ID1=CBS&amp;VAR:SDATE=20070306&amp;VAR:FDATE=20061229&amp;VAR:FREQ=DAILY&amp;VAR:RELITEM=RF&amp;VAR:CURRENCY=&amp;VAR:DB_TYPE=&amp;VAR:UNITS=M&amp;window=popup&amp;","width=535&amp;height=425&amp;START_MAXIMIZED=FALSE&amp;Y=120"}</definedName>
    <definedName name="_4154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55__FDSAUDITLINK__" hidden="1">{"fdsup://directions/FAT Viewer?action=UPDATE&amp;creator=factSet&amp;DYN_ARGS=true&amp;DOC_NAME=FAT:RGA_ENTRPR_VAL_EV_SOURCE_WINDOW.FAT&amp;VAR:ID1=LAMR&amp;VAR:SDATE=20070306&amp;VAR:FDATE=20061229&amp;VAR:FREQ=DAILY&amp;VAR:RELITEM=RF&amp;VAR:CURRENCY=&amp;VAR:DB_TYPE=&amp;VAR:UNITS=M&amp;window=popup","&amp;width=535&amp;height=425&amp;START_MAXIMIZED=FALSE&amp;Y=120"}</definedName>
    <definedName name="_4156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57__FDSAUDITLINK__" hidden="1">{"fdsup://directions/FAT Viewer?action=UPDATE&amp;creator=factSet&amp;DYN_ARGS=true&amp;DOC_NAME=FAT:RGA_ENTRPR_VAL_EV_SOURCE_WINDOW.FAT&amp;VAR:ID1=CCO&amp;VAR:SDATE=20070305&amp;VAR:FDATE=20061229&amp;VAR:FREQ=DAILY&amp;VAR:RELITEM=RF&amp;VAR:CURRENCY=&amp;VAR:DB_TYPE=&amp;VAR:UNITS=M&amp;window=popup&amp;","width=535&amp;height=425&amp;START_MAXIMIZED=FALSE&amp;Y=120"}</definedName>
    <definedName name="_415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159__FDSAUDITLINK__" hidden="1">{"fdsup://directions/FAT Viewer?action=UPDATE&amp;creator=factSet&amp;DYN_ARGS=true&amp;DOC_NAME=FAT:RGA_ENTRPR_VAL_EV_SOURCE_WINDOW.FAT&amp;VAR:ID1=DEC-FR&amp;VAR:SDATE=20070305&amp;VAR:FDATE=20061229&amp;VAR:FREQ=DAILY&amp;VAR:RELITEM=RF&amp;VAR:CURRENCY=&amp;VAR:DB_TYPE=&amp;VAR:UNITS=M&amp;window=pop","up&amp;width=535&amp;height=425&amp;START_MAXIMIZED=FALSE&amp;Y=120"}</definedName>
    <definedName name="_416__FDSAUDITLINK__" hidden="1">{"fdsup://directions/FAT Viewer?action=UPDATE&amp;creator=factset&amp;DYN_ARGS=TRUE&amp;DOC_NAME=FAT:FQL_AUDITING_CLIENT_TEMPLATE.FAT&amp;display_string=Audit&amp;VAR:KEY=MPUTSLWHQD&amp;VAR:QUERY=UkdGX0VOVFJQUl9WQUxfREFJTFkoMzk2MTcp&amp;WINDOW=FIRST_POPUP&amp;HEIGHT=450&amp;WIDTH=450&amp;START_MA","XIMIZED=FALSE&amp;VAR:CALENDAR=US&amp;VAR:SYMBOL=B29LCJ&amp;VAR:INDEX=0"}</definedName>
    <definedName name="_4160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61__FDSAUDITLINK__" hidden="1">{"fdsup://directions/FAT Viewer?action=UPDATE&amp;creator=factSet&amp;DYN_ARGS=true&amp;DOC_NAME=FAT:RGA_ENTRPR_VAL_EV_SOURCE_WINDOW.FAT&amp;VAR:ID1=CBS&amp;VAR:SDATE=20070305&amp;VAR:FDATE=20061229&amp;VAR:FREQ=DAILY&amp;VAR:RELITEM=RF&amp;VAR:CURRENCY=&amp;VAR:DB_TYPE=&amp;VAR:UNITS=M&amp;window=popup&amp;","width=535&amp;height=425&amp;START_MAXIMIZED=FALSE&amp;Y=120"}</definedName>
    <definedName name="_4162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63__FDSAUDITLINK__" hidden="1">{"fdsup://directions/FAT Viewer?action=UPDATE&amp;creator=factSet&amp;DYN_ARGS=true&amp;DOC_NAME=FAT:RGA_ENTRPR_VAL_EV_SOURCE_WINDOW.FAT&amp;VAR:ID1=LAMR&amp;VAR:SDATE=20070305&amp;VAR:FDATE=20061229&amp;VAR:FREQ=DAILY&amp;VAR:RELITEM=RF&amp;VAR:CURRENCY=&amp;VAR:DB_TYPE=&amp;VAR:UNITS=M&amp;window=popup","&amp;width=535&amp;height=425&amp;START_MAXIMIZED=FALSE&amp;Y=120"}</definedName>
    <definedName name="_4164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65__FDSAUDITLINK__" hidden="1">{"fdsup://directions/FAT Viewer?action=UPDATE&amp;creator=factSet&amp;DYN_ARGS=true&amp;DOC_NAME=FAT:RGA_ENTRPR_VAL_EV_SOURCE_WINDOW.FAT&amp;VAR:ID1=CCO&amp;VAR:SDATE=20070302&amp;VAR:FDATE=20061229&amp;VAR:FREQ=DAILY&amp;VAR:RELITEM=RF&amp;VAR:CURRENCY=&amp;VAR:DB_TYPE=&amp;VAR:UNITS=M&amp;window=popup&amp;","width=535&amp;height=425&amp;START_MAXIMIZED=FALSE&amp;Y=120"}</definedName>
    <definedName name="_416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167__FDSAUDITLINK__" hidden="1">{"fdsup://directions/FAT Viewer?action=UPDATE&amp;creator=factSet&amp;DYN_ARGS=true&amp;DOC_NAME=FAT:RGA_ENTRPR_VAL_EV_SOURCE_WINDOW.FAT&amp;VAR:ID1=DEC-FR&amp;VAR:SDATE=20070302&amp;VAR:FDATE=20061229&amp;VAR:FREQ=DAILY&amp;VAR:RELITEM=RF&amp;VAR:CURRENCY=&amp;VAR:DB_TYPE=&amp;VAR:UNITS=M&amp;window=pop","up&amp;width=535&amp;height=425&amp;START_MAXIMIZED=FALSE&amp;Y=120"}</definedName>
    <definedName name="_4168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69__FDSAUDITLINK__" hidden="1">{"fdsup://directions/FAT Viewer?action=UPDATE&amp;creator=factSet&amp;DYN_ARGS=true&amp;DOC_NAME=FAT:RGA_ENTRPR_VAL_EV_SOURCE_WINDOW.FAT&amp;VAR:ID1=CBS&amp;VAR:SDATE=20070302&amp;VAR:FDATE=20061229&amp;VAR:FREQ=DAILY&amp;VAR:RELITEM=RF&amp;VAR:CURRENCY=&amp;VAR:DB_TYPE=&amp;VAR:UNITS=M&amp;window=popup&amp;","width=535&amp;height=425&amp;START_MAXIMIZED=FALSE&amp;Y=120"}</definedName>
    <definedName name="_417__FDSAUDITLINK__" hidden="1">{"fdsup://directions/FAT Viewer?action=UPDATE&amp;creator=factset&amp;DYN_ARGS=TRUE&amp;DOC_NAME=FAT:FQL_AUDITING_CLIENT_TEMPLATE.FAT&amp;display_string=Audit&amp;VAR:KEY=CHSRUHSLQB&amp;VAR:QUERY=UkdGX0VOVFJQUl9WQUxfREFJTFkoMzk2MjIp&amp;WINDOW=FIRST_POPUP&amp;HEIGHT=450&amp;WIDTH=450&amp;START_MA","XIMIZED=FALSE&amp;VAR:CALENDAR=US&amp;VAR:SYMBOL=B29LCJ&amp;VAR:INDEX=0"}</definedName>
    <definedName name="_4170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71__FDSAUDITLINK__" hidden="1">{"fdsup://directions/FAT Viewer?action=UPDATE&amp;creator=factSet&amp;DYN_ARGS=true&amp;DOC_NAME=FAT:RGA_ENTRPR_VAL_EV_SOURCE_WINDOW.FAT&amp;VAR:ID1=LAMR&amp;VAR:SDATE=20070302&amp;VAR:FDATE=20061229&amp;VAR:FREQ=DAILY&amp;VAR:RELITEM=RF&amp;VAR:CURRENCY=&amp;VAR:DB_TYPE=&amp;VAR:UNITS=M&amp;window=popup","&amp;width=535&amp;height=425&amp;START_MAXIMIZED=FALSE&amp;Y=120"}</definedName>
    <definedName name="_4172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73__FDSAUDITLINK__" hidden="1">{"fdsup://directions/FAT Viewer?action=UPDATE&amp;creator=factSet&amp;DYN_ARGS=true&amp;DOC_NAME=FAT:RGA_ENTRPR_VAL_EV_SOURCE_WINDOW.FAT&amp;VAR:ID1=CCO&amp;VAR:SDATE=20070301&amp;VAR:FDATE=20061229&amp;VAR:FREQ=DAILY&amp;VAR:RELITEM=RF&amp;VAR:CURRENCY=&amp;VAR:DB_TYPE=&amp;VAR:UNITS=M&amp;window=popup&amp;","width=535&amp;height=425&amp;START_MAXIMIZED=FALSE&amp;Y=120"}</definedName>
    <definedName name="_417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175__FDSAUDITLINK__" hidden="1">{"fdsup://directions/FAT Viewer?action=UPDATE&amp;creator=factSet&amp;DYN_ARGS=true&amp;DOC_NAME=FAT:RGA_ENTRPR_VAL_EV_SOURCE_WINDOW.FAT&amp;VAR:ID1=DEC-FR&amp;VAR:SDATE=20070301&amp;VAR:FDATE=20061229&amp;VAR:FREQ=DAILY&amp;VAR:RELITEM=RF&amp;VAR:CURRENCY=&amp;VAR:DB_TYPE=&amp;VAR:UNITS=M&amp;window=pop","up&amp;width=535&amp;height=425&amp;START_MAXIMIZED=FALSE&amp;Y=120"}</definedName>
    <definedName name="_4176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77__FDSAUDITLINK__" hidden="1">{"fdsup://directions/FAT Viewer?action=UPDATE&amp;creator=factSet&amp;DYN_ARGS=true&amp;DOC_NAME=FAT:RGA_ENTRPR_VAL_EV_SOURCE_WINDOW.FAT&amp;VAR:ID1=CBS&amp;VAR:SDATE=20070301&amp;VAR:FDATE=20061229&amp;VAR:FREQ=DAILY&amp;VAR:RELITEM=RF&amp;VAR:CURRENCY=&amp;VAR:DB_TYPE=&amp;VAR:UNITS=M&amp;window=popup&amp;","width=535&amp;height=425&amp;START_MAXIMIZED=FALSE&amp;Y=120"}</definedName>
    <definedName name="_4178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79__FDSAUDITLINK__" hidden="1">{"fdsup://directions/FAT Viewer?action=UPDATE&amp;creator=factSet&amp;DYN_ARGS=true&amp;DOC_NAME=FAT:RGA_ENTRPR_VAL_EV_SOURCE_WINDOW.FAT&amp;VAR:ID1=LAMR&amp;VAR:SDATE=20070301&amp;VAR:FDATE=20061229&amp;VAR:FREQ=DAILY&amp;VAR:RELITEM=RF&amp;VAR:CURRENCY=&amp;VAR:DB_TYPE=&amp;VAR:UNITS=M&amp;window=popup","&amp;width=535&amp;height=425&amp;START_MAXIMIZED=FALSE&amp;Y=120"}</definedName>
    <definedName name="_418__FDSAUDITLINK__" hidden="1">{"fdsup://directions/FAT Viewer?action=UPDATE&amp;creator=factset&amp;DYN_ARGS=TRUE&amp;DOC_NAME=FAT:FQL_AUDITING_CLIENT_TEMPLATE.FAT&amp;display_string=Audit&amp;VAR:KEY=ELKVGVQRKJ&amp;VAR:QUERY=UkdGX0VOVFJQUl9WQUxfREFJTFkoMzk2MjUp&amp;WINDOW=FIRST_POPUP&amp;HEIGHT=450&amp;WIDTH=450&amp;START_MA","XIMIZED=FALSE&amp;VAR:CALENDAR=US&amp;VAR:SYMBOL=B29LCJ&amp;VAR:INDEX=0"}</definedName>
    <definedName name="_4180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81__FDSAUDITLINK__" hidden="1">{"fdsup://directions/FAT Viewer?action=UPDATE&amp;creator=factSet&amp;DYN_ARGS=true&amp;DOC_NAME=FAT:RGA_ENTRPR_VAL_EV_SOURCE_WINDOW.FAT&amp;VAR:ID1=CCO&amp;VAR:SDATE=20070228&amp;VAR:FDATE=20061229&amp;VAR:FREQ=DAILY&amp;VAR:RELITEM=RF&amp;VAR:CURRENCY=&amp;VAR:DB_TYPE=&amp;VAR:UNITS=M&amp;window=popup&amp;","width=535&amp;height=425&amp;START_MAXIMIZED=FALSE&amp;Y=120"}</definedName>
    <definedName name="_418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183__FDSAUDITLINK__" hidden="1">{"fdsup://directions/FAT Viewer?action=UPDATE&amp;creator=factSet&amp;DYN_ARGS=true&amp;DOC_NAME=FAT:RGA_ENTRPR_VAL_EV_SOURCE_WINDOW.FAT&amp;VAR:ID1=DEC-FR&amp;VAR:SDATE=20070228&amp;VAR:FDATE=20061229&amp;VAR:FREQ=DAILY&amp;VAR:RELITEM=RF&amp;VAR:CURRENCY=&amp;VAR:DB_TYPE=&amp;VAR:UNITS=M&amp;window=pop","up&amp;width=535&amp;height=425&amp;START_MAXIMIZED=FALSE&amp;Y=120"}</definedName>
    <definedName name="_4184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85__FDSAUDITLINK__" hidden="1">{"fdsup://directions/FAT Viewer?action=UPDATE&amp;creator=factSet&amp;DYN_ARGS=true&amp;DOC_NAME=FAT:RGA_ENTRPR_VAL_EV_SOURCE_WINDOW.FAT&amp;VAR:ID1=CBS&amp;VAR:SDATE=20070228&amp;VAR:FDATE=20061229&amp;VAR:FREQ=DAILY&amp;VAR:RELITEM=RF&amp;VAR:CURRENCY=&amp;VAR:DB_TYPE=&amp;VAR:UNITS=M&amp;window=popup&amp;","width=535&amp;height=425&amp;START_MAXIMIZED=FALSE&amp;Y=120"}</definedName>
    <definedName name="_4186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87__FDSAUDITLINK__" hidden="1">{"fdsup://directions/FAT Viewer?action=UPDATE&amp;creator=factSet&amp;DYN_ARGS=true&amp;DOC_NAME=FAT:RGA_ENTRPR_VAL_EV_SOURCE_WINDOW.FAT&amp;VAR:ID1=LAMR&amp;VAR:SDATE=20070228&amp;VAR:FDATE=20061229&amp;VAR:FREQ=DAILY&amp;VAR:RELITEM=RF&amp;VAR:CURRENCY=&amp;VAR:DB_TYPE=&amp;VAR:UNITS=M&amp;window=popup","&amp;width=535&amp;height=425&amp;START_MAXIMIZED=FALSE&amp;Y=120"}</definedName>
    <definedName name="_4188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89__FDSAUDITLINK__" hidden="1">{"fdsup://directions/FAT Viewer?action=UPDATE&amp;creator=factSet&amp;DYN_ARGS=true&amp;DOC_NAME=FAT:RGA_ENTRPR_VAL_EV_SOURCE_WINDOW.FAT&amp;VAR:ID1=CCO&amp;VAR:SDATE=20070227&amp;VAR:FDATE=20061229&amp;VAR:FREQ=DAILY&amp;VAR:RELITEM=RF&amp;VAR:CURRENCY=&amp;VAR:DB_TYPE=&amp;VAR:UNITS=M&amp;window=popup&amp;","width=535&amp;height=425&amp;START_MAXIMIZED=FALSE&amp;Y=120"}</definedName>
    <definedName name="_419__FDSAUDITLINK__" hidden="1">{"fdsup://directions/FAT Viewer?action=UPDATE&amp;creator=factset&amp;DYN_ARGS=TRUE&amp;DOC_NAME=FAT:FQL_AUDITING_CLIENT_TEMPLATE.FAT&amp;display_string=Audit&amp;VAR:KEY=EXWTMBCHKV&amp;VAR:QUERY=UkdGX0VOVFJQUl9WQUxfREFJTFkoMzk2MzAp&amp;WINDOW=FIRST_POPUP&amp;HEIGHT=450&amp;WIDTH=450&amp;START_MA","XIMIZED=FALSE&amp;VAR:CALENDAR=US&amp;VAR:SYMBOL=B29LCJ&amp;VAR:INDEX=0"}</definedName>
    <definedName name="_419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191__FDSAUDITLINK__" hidden="1">{"fdsup://directions/FAT Viewer?action=UPDATE&amp;creator=factSet&amp;DYN_ARGS=true&amp;DOC_NAME=FAT:RGA_ENTRPR_VAL_EV_SOURCE_WINDOW.FAT&amp;VAR:ID1=DEC-FR&amp;VAR:SDATE=20070227&amp;VAR:FDATE=20061229&amp;VAR:FREQ=DAILY&amp;VAR:RELITEM=RF&amp;VAR:CURRENCY=&amp;VAR:DB_TYPE=&amp;VAR:UNITS=M&amp;window=pop","up&amp;width=535&amp;height=425&amp;START_MAXIMIZED=FALSE&amp;Y=120"}</definedName>
    <definedName name="_4192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93__FDSAUDITLINK__" hidden="1">{"fdsup://directions/FAT Viewer?action=UPDATE&amp;creator=factSet&amp;DYN_ARGS=true&amp;DOC_NAME=FAT:RGA_ENTRPR_VAL_EV_SOURCE_WINDOW.FAT&amp;VAR:ID1=CBS&amp;VAR:SDATE=20070227&amp;VAR:FDATE=20061229&amp;VAR:FREQ=DAILY&amp;VAR:RELITEM=RF&amp;VAR:CURRENCY=&amp;VAR:DB_TYPE=&amp;VAR:UNITS=M&amp;window=popup&amp;","width=535&amp;height=425&amp;START_MAXIMIZED=FALSE&amp;Y=120"}</definedName>
    <definedName name="_4194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95__FDSAUDITLINK__" hidden="1">{"fdsup://directions/FAT Viewer?action=UPDATE&amp;creator=factSet&amp;DYN_ARGS=true&amp;DOC_NAME=FAT:RGA_ENTRPR_VAL_EV_SOURCE_WINDOW.FAT&amp;VAR:ID1=LAMR&amp;VAR:SDATE=20070227&amp;VAR:FDATE=20061229&amp;VAR:FREQ=DAILY&amp;VAR:RELITEM=RF&amp;VAR:CURRENCY=&amp;VAR:DB_TYPE=&amp;VAR:UNITS=M&amp;window=popup","&amp;width=535&amp;height=425&amp;START_MAXIMIZED=FALSE&amp;Y=120"}</definedName>
    <definedName name="_4196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197__FDSAUDITLINK__" hidden="1">{"fdsup://directions/FAT Viewer?action=UPDATE&amp;creator=factSet&amp;DYN_ARGS=true&amp;DOC_NAME=FAT:RGA_ENTRPR_VAL_EV_SOURCE_WINDOW.FAT&amp;VAR:ID1=CCO&amp;VAR:SDATE=20070226&amp;VAR:FDATE=20061229&amp;VAR:FREQ=DAILY&amp;VAR:RELITEM=RF&amp;VAR:CURRENCY=&amp;VAR:DB_TYPE=&amp;VAR:UNITS=M&amp;window=popup&amp;","width=535&amp;height=425&amp;START_MAXIMIZED=FALSE&amp;Y=120"}</definedName>
    <definedName name="_419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199__FDSAUDITLINK__" hidden="1">{"fdsup://directions/FAT Viewer?action=UPDATE&amp;creator=factSet&amp;DYN_ARGS=true&amp;DOC_NAME=FAT:RGA_ENTRPR_VAL_EV_SOURCE_WINDOW.FAT&amp;VAR:ID1=DEC-FR&amp;VAR:SDATE=20070226&amp;VAR:FDATE=20061229&amp;VAR:FREQ=DAILY&amp;VAR:RELITEM=RF&amp;VAR:CURRENCY=&amp;VAR:DB_TYPE=&amp;VAR:UNITS=M&amp;window=pop","up&amp;width=535&amp;height=425&amp;START_MAXIMIZED=FALSE&amp;Y=120"}</definedName>
    <definedName name="_42__123Graph_CG_BILAN" hidden="1">#REF!</definedName>
    <definedName name="_42__FDSAUDITLINK__" hidden="1">{"fdsup://Directions/FactSet Auditing Viewer?action=AUDIT_VALUE&amp;DB=129&amp;ID1=20030N10&amp;VALUEID=02256&amp;SDATE=2011&amp;PERIODTYPE=ANN_STD&amp;SCFT=3&amp;window=popup_no_bar&amp;width=385&amp;height=120&amp;START_MAXIMIZED=FALSE&amp;creator=factset&amp;display_string=Audit"}</definedName>
    <definedName name="_420__FDSAUDITLINK__" hidden="1">{"fdsup://directions/FAT Viewer?action=UPDATE&amp;creator=factset&amp;DYN_ARGS=TRUE&amp;DOC_NAME=FAT:FQL_AUDITING_CLIENT_TEMPLATE.FAT&amp;display_string=Audit&amp;VAR:KEY=ILCJQNQXSP&amp;VAR:QUERY=UkdGX0VOVFJQUl9WQUxfREFJTFkoMzk2MzMp&amp;WINDOW=FIRST_POPUP&amp;HEIGHT=450&amp;WIDTH=450&amp;START_MA","XIMIZED=FALSE&amp;VAR:CALENDAR=US&amp;VAR:SYMBOL=B29LCJ&amp;VAR:INDEX=0"}</definedName>
    <definedName name="_4200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01__FDSAUDITLINK__" hidden="1">{"fdsup://directions/FAT Viewer?action=UPDATE&amp;creator=factSet&amp;DYN_ARGS=true&amp;DOC_NAME=FAT:RGA_ENTRPR_VAL_EV_SOURCE_WINDOW.FAT&amp;VAR:ID1=CBS&amp;VAR:SDATE=20070226&amp;VAR:FDATE=20061229&amp;VAR:FREQ=DAILY&amp;VAR:RELITEM=RF&amp;VAR:CURRENCY=&amp;VAR:DB_TYPE=&amp;VAR:UNITS=M&amp;window=popup&amp;","width=535&amp;height=425&amp;START_MAXIMIZED=FALSE&amp;Y=120"}</definedName>
    <definedName name="_4202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03__FDSAUDITLINK__" hidden="1">{"fdsup://directions/FAT Viewer?action=UPDATE&amp;creator=factSet&amp;DYN_ARGS=true&amp;DOC_NAME=FAT:RGA_ENTRPR_VAL_EV_SOURCE_WINDOW.FAT&amp;VAR:ID1=LAMR&amp;VAR:SDATE=20070226&amp;VAR:FDATE=20061229&amp;VAR:FREQ=DAILY&amp;VAR:RELITEM=RF&amp;VAR:CURRENCY=&amp;VAR:DB_TYPE=&amp;VAR:UNITS=M&amp;window=popup","&amp;width=535&amp;height=425&amp;START_MAXIMIZED=FALSE&amp;Y=120"}</definedName>
    <definedName name="_4204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05__FDSAUDITLINK__" hidden="1">{"fdsup://directions/FAT Viewer?action=UPDATE&amp;creator=factSet&amp;DYN_ARGS=true&amp;DOC_NAME=FAT:RGA_ENTRPR_VAL_EV_SOURCE_WINDOW.FAT&amp;VAR:ID1=CCO&amp;VAR:SDATE=20070223&amp;VAR:FDATE=20061229&amp;VAR:FREQ=DAILY&amp;VAR:RELITEM=RF&amp;VAR:CURRENCY=&amp;VAR:DB_TYPE=&amp;VAR:UNITS=M&amp;window=popup&amp;","width=535&amp;height=425&amp;START_MAXIMIZED=FALSE&amp;Y=120"}</definedName>
    <definedName name="_420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207__FDSAUDITLINK__" hidden="1">{"fdsup://directions/FAT Viewer?action=UPDATE&amp;creator=factSet&amp;DYN_ARGS=true&amp;DOC_NAME=FAT:RGA_ENTRPR_VAL_EV_SOURCE_WINDOW.FAT&amp;VAR:ID1=DEC-FR&amp;VAR:SDATE=20070223&amp;VAR:FDATE=20061229&amp;VAR:FREQ=DAILY&amp;VAR:RELITEM=RF&amp;VAR:CURRENCY=&amp;VAR:DB_TYPE=&amp;VAR:UNITS=M&amp;window=pop","up&amp;width=535&amp;height=425&amp;START_MAXIMIZED=FALSE&amp;Y=120"}</definedName>
    <definedName name="_4208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09__FDSAUDITLINK__" hidden="1">{"fdsup://directions/FAT Viewer?action=UPDATE&amp;creator=factSet&amp;DYN_ARGS=true&amp;DOC_NAME=FAT:RGA_ENTRPR_VAL_EV_SOURCE_WINDOW.FAT&amp;VAR:ID1=CBS&amp;VAR:SDATE=20070223&amp;VAR:FDATE=20061229&amp;VAR:FREQ=DAILY&amp;VAR:RELITEM=RF&amp;VAR:CURRENCY=&amp;VAR:DB_TYPE=&amp;VAR:UNITS=M&amp;window=popup&amp;","width=535&amp;height=425&amp;START_MAXIMIZED=FALSE&amp;Y=120"}</definedName>
    <definedName name="_421__FDSAUDITLINK__" hidden="1">{"fdsup://directions/FAT Viewer?action=UPDATE&amp;creator=factset&amp;DYN_ARGS=TRUE&amp;DOC_NAME=FAT:FQL_AUDITING_CLIENT_TEMPLATE.FAT&amp;display_string=Audit&amp;VAR:KEY=MBUXSJQBKH&amp;VAR:QUERY=UkdGX0VOVFJQUl9WQUxfREFJTFkoMzk2Mzgp&amp;WINDOW=FIRST_POPUP&amp;HEIGHT=450&amp;WIDTH=450&amp;START_MA","XIMIZED=FALSE&amp;VAR:CALENDAR=US&amp;VAR:SYMBOL=B29LCJ&amp;VAR:INDEX=0"}</definedName>
    <definedName name="_4210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11__FDSAUDITLINK__" hidden="1">{"fdsup://directions/FAT Viewer?action=UPDATE&amp;creator=factSet&amp;DYN_ARGS=true&amp;DOC_NAME=FAT:RGA_ENTRPR_VAL_EV_SOURCE_WINDOW.FAT&amp;VAR:ID1=LAMR&amp;VAR:SDATE=20070223&amp;VAR:FDATE=20061229&amp;VAR:FREQ=DAILY&amp;VAR:RELITEM=RF&amp;VAR:CURRENCY=&amp;VAR:DB_TYPE=&amp;VAR:UNITS=M&amp;window=popup","&amp;width=535&amp;height=425&amp;START_MAXIMIZED=FALSE&amp;Y=120"}</definedName>
    <definedName name="_4212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13__FDSAUDITLINK__" hidden="1">{"fdsup://directions/FAT Viewer?action=UPDATE&amp;creator=factSet&amp;DYN_ARGS=true&amp;DOC_NAME=FAT:RGA_ENTRPR_VAL_EV_SOURCE_WINDOW.FAT&amp;VAR:ID1=CCO&amp;VAR:SDATE=20070222&amp;VAR:FDATE=20061229&amp;VAR:FREQ=DAILY&amp;VAR:RELITEM=RF&amp;VAR:CURRENCY=&amp;VAR:DB_TYPE=&amp;VAR:UNITS=M&amp;window=popup&amp;","width=535&amp;height=425&amp;START_MAXIMIZED=FALSE&amp;Y=120"}</definedName>
    <definedName name="_421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215__FDSAUDITLINK__" hidden="1">{"fdsup://directions/FAT Viewer?action=UPDATE&amp;creator=factSet&amp;DYN_ARGS=true&amp;DOC_NAME=FAT:RGA_ENTRPR_VAL_EV_SOURCE_WINDOW.FAT&amp;VAR:ID1=DEC-FR&amp;VAR:SDATE=20070222&amp;VAR:FDATE=20061229&amp;VAR:FREQ=DAILY&amp;VAR:RELITEM=RF&amp;VAR:CURRENCY=&amp;VAR:DB_TYPE=&amp;VAR:UNITS=M&amp;window=pop","up&amp;width=535&amp;height=425&amp;START_MAXIMIZED=FALSE&amp;Y=120"}</definedName>
    <definedName name="_4216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17__FDSAUDITLINK__" hidden="1">{"fdsup://directions/FAT Viewer?action=UPDATE&amp;creator=factSet&amp;DYN_ARGS=true&amp;DOC_NAME=FAT:RGA_ENTRPR_VAL_EV_SOURCE_WINDOW.FAT&amp;VAR:ID1=CBS&amp;VAR:SDATE=20070222&amp;VAR:FDATE=20061229&amp;VAR:FREQ=DAILY&amp;VAR:RELITEM=RF&amp;VAR:CURRENCY=&amp;VAR:DB_TYPE=&amp;VAR:UNITS=M&amp;window=popup&amp;","width=535&amp;height=425&amp;START_MAXIMIZED=FALSE&amp;Y=120"}</definedName>
    <definedName name="_4218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19__FDSAUDITLINK__" hidden="1">{"fdsup://directions/FAT Viewer?action=UPDATE&amp;creator=factSet&amp;DYN_ARGS=true&amp;DOC_NAME=FAT:RGA_ENTRPR_VAL_EV_SOURCE_WINDOW.FAT&amp;VAR:ID1=LAMR&amp;VAR:SDATE=20070222&amp;VAR:FDATE=20061229&amp;VAR:FREQ=DAILY&amp;VAR:RELITEM=RF&amp;VAR:CURRENCY=&amp;VAR:DB_TYPE=&amp;VAR:UNITS=M&amp;window=popup","&amp;width=535&amp;height=425&amp;START_MAXIMIZED=FALSE&amp;Y=120"}</definedName>
    <definedName name="_422__FDSAUDITLINK__" hidden="1">{"fdsup://directions/FAT Viewer?action=UPDATE&amp;creator=factset&amp;DYN_ARGS=TRUE&amp;DOC_NAME=FAT:FQL_AUDITING_CLIENT_TEMPLATE.FAT&amp;display_string=Audit&amp;VAR:KEY=EJOZAHUHEP&amp;VAR:QUERY=UkdGX0VOVFJQUl9WQUxfREFJTFkoMzk2NDMp&amp;WINDOW=FIRST_POPUP&amp;HEIGHT=450&amp;WIDTH=450&amp;START_MA","XIMIZED=FALSE&amp;VAR:CALENDAR=US&amp;VAR:SYMBOL=B29LCJ&amp;VAR:INDEX=0"}</definedName>
    <definedName name="_4220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21__FDSAUDITLINK__" hidden="1">{"fdsup://directions/FAT Viewer?action=UPDATE&amp;creator=factSet&amp;DYN_ARGS=true&amp;DOC_NAME=FAT:RGA_ENTRPR_VAL_EV_SOURCE_WINDOW.FAT&amp;VAR:ID1=CCO&amp;VAR:SDATE=20070221&amp;VAR:FDATE=20061229&amp;VAR:FREQ=DAILY&amp;VAR:RELITEM=RF&amp;VAR:CURRENCY=&amp;VAR:DB_TYPE=&amp;VAR:UNITS=M&amp;window=popup&amp;","width=535&amp;height=425&amp;START_MAXIMIZED=FALSE&amp;Y=120"}</definedName>
    <definedName name="_422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223__FDSAUDITLINK__" hidden="1">{"fdsup://directions/FAT Viewer?action=UPDATE&amp;creator=factSet&amp;DYN_ARGS=true&amp;DOC_NAME=FAT:RGA_ENTRPR_VAL_EV_SOURCE_WINDOW.FAT&amp;VAR:ID1=DEC-FR&amp;VAR:SDATE=20070221&amp;VAR:FDATE=20061229&amp;VAR:FREQ=DAILY&amp;VAR:RELITEM=RF&amp;VAR:CURRENCY=&amp;VAR:DB_TYPE=&amp;VAR:UNITS=M&amp;window=pop","up&amp;width=535&amp;height=425&amp;START_MAXIMIZED=FALSE&amp;Y=120"}</definedName>
    <definedName name="_4224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25__FDSAUDITLINK__" hidden="1">{"fdsup://directions/FAT Viewer?action=UPDATE&amp;creator=factSet&amp;DYN_ARGS=true&amp;DOC_NAME=FAT:RGA_ENTRPR_VAL_EV_SOURCE_WINDOW.FAT&amp;VAR:ID1=CBS&amp;VAR:SDATE=20070221&amp;VAR:FDATE=20061229&amp;VAR:FREQ=DAILY&amp;VAR:RELITEM=RF&amp;VAR:CURRENCY=&amp;VAR:DB_TYPE=&amp;VAR:UNITS=M&amp;window=popup&amp;","width=535&amp;height=425&amp;START_MAXIMIZED=FALSE&amp;Y=120"}</definedName>
    <definedName name="_4226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27__FDSAUDITLINK__" hidden="1">{"fdsup://directions/FAT Viewer?action=UPDATE&amp;creator=factSet&amp;DYN_ARGS=true&amp;DOC_NAME=FAT:RGA_ENTRPR_VAL_EV_SOURCE_WINDOW.FAT&amp;VAR:ID1=LAMR&amp;VAR:SDATE=20070221&amp;VAR:FDATE=20061229&amp;VAR:FREQ=DAILY&amp;VAR:RELITEM=RF&amp;VAR:CURRENCY=&amp;VAR:DB_TYPE=&amp;VAR:UNITS=M&amp;window=popup","&amp;width=535&amp;height=425&amp;START_MAXIMIZED=FALSE&amp;Y=120"}</definedName>
    <definedName name="_4228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29__FDSAUDITLINK__" hidden="1">{"fdsup://directions/FAT Viewer?action=UPDATE&amp;creator=factSet&amp;DYN_ARGS=true&amp;DOC_NAME=FAT:RGA_ENTRPR_VAL_EV_SOURCE_WINDOW.FAT&amp;VAR:ID1=CCO&amp;VAR:SDATE=20070220&amp;VAR:FDATE=20061229&amp;VAR:FREQ=DAILY&amp;VAR:RELITEM=RF&amp;VAR:CURRENCY=&amp;VAR:DB_TYPE=&amp;VAR:UNITS=M&amp;window=popup&amp;","width=535&amp;height=425&amp;START_MAXIMIZED=FALSE&amp;Y=120"}</definedName>
    <definedName name="_423__FDSAUDITLINK__" hidden="1">{"fdsup://directions/FAT Viewer?action=UPDATE&amp;creator=factset&amp;DYN_ARGS=TRUE&amp;DOC_NAME=FAT:FQL_AUDITING_CLIENT_TEMPLATE.FAT&amp;display_string=Audit&amp;VAR:KEY=MPQPKJGLWX&amp;VAR:QUERY=UkdGX0VOVFJQUl9WQUxfREFJTFkoMzk2NDYp&amp;WINDOW=FIRST_POPUP&amp;HEIGHT=450&amp;WIDTH=450&amp;START_MA","XIMIZED=FALSE&amp;VAR:CALENDAR=US&amp;VAR:SYMBOL=B29LCJ&amp;VAR:INDEX=0"}</definedName>
    <definedName name="_423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231__FDSAUDITLINK__" hidden="1">{"fdsup://directions/FAT Viewer?action=UPDATE&amp;creator=factSet&amp;DYN_ARGS=true&amp;DOC_NAME=FAT:RGA_ENTRPR_VAL_EV_SOURCE_WINDOW.FAT&amp;VAR:ID1=DEC-FR&amp;VAR:SDATE=20070220&amp;VAR:FDATE=20061229&amp;VAR:FREQ=DAILY&amp;VAR:RELITEM=RF&amp;VAR:CURRENCY=&amp;VAR:DB_TYPE=&amp;VAR:UNITS=M&amp;window=pop","up&amp;width=535&amp;height=425&amp;START_MAXIMIZED=FALSE&amp;Y=120"}</definedName>
    <definedName name="_4232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33__FDSAUDITLINK__" hidden="1">{"fdsup://directions/FAT Viewer?action=UPDATE&amp;creator=factSet&amp;DYN_ARGS=true&amp;DOC_NAME=FAT:RGA_ENTRPR_VAL_EV_SOURCE_WINDOW.FAT&amp;VAR:ID1=CBS&amp;VAR:SDATE=20070220&amp;VAR:FDATE=20061229&amp;VAR:FREQ=DAILY&amp;VAR:RELITEM=RF&amp;VAR:CURRENCY=&amp;VAR:DB_TYPE=&amp;VAR:UNITS=M&amp;window=popup&amp;","width=535&amp;height=425&amp;START_MAXIMIZED=FALSE&amp;Y=120"}</definedName>
    <definedName name="_4234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35__FDSAUDITLINK__" hidden="1">{"fdsup://directions/FAT Viewer?action=UPDATE&amp;creator=factSet&amp;DYN_ARGS=true&amp;DOC_NAME=FAT:RGA_ENTRPR_VAL_EV_SOURCE_WINDOW.FAT&amp;VAR:ID1=LAMR&amp;VAR:SDATE=20070220&amp;VAR:FDATE=20061229&amp;VAR:FREQ=DAILY&amp;VAR:RELITEM=RF&amp;VAR:CURRENCY=&amp;VAR:DB_TYPE=&amp;VAR:UNITS=M&amp;window=popup","&amp;width=535&amp;height=425&amp;START_MAXIMIZED=FALSE&amp;Y=120"}</definedName>
    <definedName name="_4236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37__FDSAUDITLINK__" hidden="1">{"fdsup://directions/FAT Viewer?action=UPDATE&amp;creator=factSet&amp;DYN_ARGS=true&amp;DOC_NAME=FAT:RGA_ENTRPR_VAL_EV_SOURCE_WINDOW.FAT&amp;VAR:ID1=CCO&amp;VAR:SDATE=20070216&amp;VAR:FDATE=20061229&amp;VAR:FREQ=DAILY&amp;VAR:RELITEM=RF&amp;VAR:CURRENCY=&amp;VAR:DB_TYPE=&amp;VAR:UNITS=M&amp;window=popup&amp;","width=535&amp;height=425&amp;START_MAXIMIZED=FALSE&amp;Y=120"}</definedName>
    <definedName name="_423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239__FDSAUDITLINK__" hidden="1">{"fdsup://directions/FAT Viewer?action=UPDATE&amp;creator=factSet&amp;DYN_ARGS=true&amp;DOC_NAME=FAT:RGA_ENTRPR_VAL_EV_SOURCE_WINDOW.FAT&amp;VAR:ID1=DEC-FR&amp;VAR:SDATE=20070216&amp;VAR:FDATE=20061229&amp;VAR:FREQ=DAILY&amp;VAR:RELITEM=RF&amp;VAR:CURRENCY=&amp;VAR:DB_TYPE=&amp;VAR:UNITS=M&amp;window=pop","up&amp;width=535&amp;height=425&amp;START_MAXIMIZED=FALSE&amp;Y=120"}</definedName>
    <definedName name="_424__FDSAUDITLINK__" hidden="1">{"fdsup://directions/FAT Viewer?action=UPDATE&amp;creator=factset&amp;DYN_ARGS=TRUE&amp;DOC_NAME=FAT:FQL_AUDITING_CLIENT_TEMPLATE.FAT&amp;display_string=Audit&amp;VAR:KEY=EDIZGNELGR&amp;VAR:QUERY=UkdGX0VOVFJQUl9WQUxfREFJTFkoMzk2NTEp&amp;WINDOW=FIRST_POPUP&amp;HEIGHT=450&amp;WIDTH=450&amp;START_MA","XIMIZED=FALSE&amp;VAR:CALENDAR=US&amp;VAR:SYMBOL=B29LCJ&amp;VAR:INDEX=0"}</definedName>
    <definedName name="_4240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41__FDSAUDITLINK__" hidden="1">{"fdsup://directions/FAT Viewer?action=UPDATE&amp;creator=factSet&amp;DYN_ARGS=true&amp;DOC_NAME=FAT:RGA_ENTRPR_VAL_EV_SOURCE_WINDOW.FAT&amp;VAR:ID1=CBS&amp;VAR:SDATE=20070216&amp;VAR:FDATE=20061229&amp;VAR:FREQ=DAILY&amp;VAR:RELITEM=RF&amp;VAR:CURRENCY=&amp;VAR:DB_TYPE=&amp;VAR:UNITS=M&amp;window=popup&amp;","width=535&amp;height=425&amp;START_MAXIMIZED=FALSE&amp;Y=120"}</definedName>
    <definedName name="_4242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43__FDSAUDITLINK__" hidden="1">{"fdsup://directions/FAT Viewer?action=UPDATE&amp;creator=factSet&amp;DYN_ARGS=true&amp;DOC_NAME=FAT:RGA_ENTRPR_VAL_EV_SOURCE_WINDOW.FAT&amp;VAR:ID1=LAMR&amp;VAR:SDATE=20070216&amp;VAR:FDATE=20061229&amp;VAR:FREQ=DAILY&amp;VAR:RELITEM=RF&amp;VAR:CURRENCY=&amp;VAR:DB_TYPE=&amp;VAR:UNITS=M&amp;window=popup","&amp;width=535&amp;height=425&amp;START_MAXIMIZED=FALSE&amp;Y=120"}</definedName>
    <definedName name="_4244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45__FDSAUDITLINK__" hidden="1">{"fdsup://directions/FAT Viewer?action=UPDATE&amp;creator=factSet&amp;DYN_ARGS=true&amp;DOC_NAME=FAT:RGA_ENTRPR_VAL_EV_SOURCE_WINDOW.FAT&amp;VAR:ID1=CCO&amp;VAR:SDATE=20070215&amp;VAR:FDATE=20061229&amp;VAR:FREQ=DAILY&amp;VAR:RELITEM=RF&amp;VAR:CURRENCY=&amp;VAR:DB_TYPE=&amp;VAR:UNITS=M&amp;window=popup&amp;","width=535&amp;height=425&amp;START_MAXIMIZED=FALSE&amp;Y=120"}</definedName>
    <definedName name="_424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247__FDSAUDITLINK__" hidden="1">{"fdsup://directions/FAT Viewer?action=UPDATE&amp;creator=factSet&amp;DYN_ARGS=true&amp;DOC_NAME=FAT:RGA_ENTRPR_VAL_EV_SOURCE_WINDOW.FAT&amp;VAR:ID1=DEC-FR&amp;VAR:SDATE=20070215&amp;VAR:FDATE=20061229&amp;VAR:FREQ=DAILY&amp;VAR:RELITEM=RF&amp;VAR:CURRENCY=&amp;VAR:DB_TYPE=&amp;VAR:UNITS=M&amp;window=pop","up&amp;width=535&amp;height=425&amp;START_MAXIMIZED=FALSE&amp;Y=120"}</definedName>
    <definedName name="_4248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49__FDSAUDITLINK__" hidden="1">{"fdsup://directions/FAT Viewer?action=UPDATE&amp;creator=factSet&amp;DYN_ARGS=true&amp;DOC_NAME=FAT:RGA_ENTRPR_VAL_EV_SOURCE_WINDOW.FAT&amp;VAR:ID1=CBS&amp;VAR:SDATE=20070215&amp;VAR:FDATE=20061229&amp;VAR:FREQ=DAILY&amp;VAR:RELITEM=RF&amp;VAR:CURRENCY=&amp;VAR:DB_TYPE=&amp;VAR:UNITS=M&amp;window=popup&amp;","width=535&amp;height=425&amp;START_MAXIMIZED=FALSE&amp;Y=120"}</definedName>
    <definedName name="_425__FDSAUDITLINK__" hidden="1">{"fdsup://directions/FAT Viewer?action=UPDATE&amp;creator=factset&amp;DYN_ARGS=TRUE&amp;DOC_NAME=FAT:FQL_AUDITING_CLIENT_TEMPLATE.FAT&amp;display_string=Audit&amp;VAR:KEY=ABEFELOPIF&amp;VAR:QUERY=UkdGX0VOVFJQUl9WQUxfREFJTFkoMzk2NTQp&amp;WINDOW=FIRST_POPUP&amp;HEIGHT=450&amp;WIDTH=450&amp;START_MA","XIMIZED=FALSE&amp;VAR:CALENDAR=US&amp;VAR:SYMBOL=B29LCJ&amp;VAR:INDEX=0"}</definedName>
    <definedName name="_4250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51__FDSAUDITLINK__" hidden="1">{"fdsup://directions/FAT Viewer?action=UPDATE&amp;creator=factSet&amp;DYN_ARGS=true&amp;DOC_NAME=FAT:RGA_ENTRPR_VAL_EV_SOURCE_WINDOW.FAT&amp;VAR:ID1=LAMR&amp;VAR:SDATE=20070215&amp;VAR:FDATE=20061229&amp;VAR:FREQ=DAILY&amp;VAR:RELITEM=RF&amp;VAR:CURRENCY=&amp;VAR:DB_TYPE=&amp;VAR:UNITS=M&amp;window=popup","&amp;width=535&amp;height=425&amp;START_MAXIMIZED=FALSE&amp;Y=120"}</definedName>
    <definedName name="_4252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53__FDSAUDITLINK__" hidden="1">{"fdsup://directions/FAT Viewer?action=UPDATE&amp;creator=factSet&amp;DYN_ARGS=true&amp;DOC_NAME=FAT:RGA_ENTRPR_VAL_EV_SOURCE_WINDOW.FAT&amp;VAR:ID1=CCO&amp;VAR:SDATE=20070214&amp;VAR:FDATE=20061229&amp;VAR:FREQ=DAILY&amp;VAR:RELITEM=RF&amp;VAR:CURRENCY=&amp;VAR:DB_TYPE=&amp;VAR:UNITS=M&amp;window=popup&amp;","width=535&amp;height=425&amp;START_MAXIMIZED=FALSE&amp;Y=120"}</definedName>
    <definedName name="_425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255__FDSAUDITLINK__" hidden="1">{"fdsup://directions/FAT Viewer?action=UPDATE&amp;creator=factSet&amp;DYN_ARGS=true&amp;DOC_NAME=FAT:RGA_ENTRPR_VAL_EV_SOURCE_WINDOW.FAT&amp;VAR:ID1=DEC-FR&amp;VAR:SDATE=20070214&amp;VAR:FDATE=20061229&amp;VAR:FREQ=DAILY&amp;VAR:RELITEM=RF&amp;VAR:CURRENCY=&amp;VAR:DB_TYPE=&amp;VAR:UNITS=M&amp;window=pop","up&amp;width=535&amp;height=425&amp;START_MAXIMIZED=FALSE&amp;Y=120"}</definedName>
    <definedName name="_4256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57__FDSAUDITLINK__" hidden="1">{"fdsup://directions/FAT Viewer?action=UPDATE&amp;creator=factSet&amp;DYN_ARGS=true&amp;DOC_NAME=FAT:RGA_ENTRPR_VAL_EV_SOURCE_WINDOW.FAT&amp;VAR:ID1=CBS&amp;VAR:SDATE=20070214&amp;VAR:FDATE=20061229&amp;VAR:FREQ=DAILY&amp;VAR:RELITEM=RF&amp;VAR:CURRENCY=&amp;VAR:DB_TYPE=&amp;VAR:UNITS=M&amp;window=popup&amp;","width=535&amp;height=425&amp;START_MAXIMIZED=FALSE&amp;Y=120"}</definedName>
    <definedName name="_4258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59__FDSAUDITLINK__" hidden="1">{"fdsup://directions/FAT Viewer?action=UPDATE&amp;creator=factSet&amp;DYN_ARGS=true&amp;DOC_NAME=FAT:RGA_ENTRPR_VAL_EV_SOURCE_WINDOW.FAT&amp;VAR:ID1=LAMR&amp;VAR:SDATE=20070214&amp;VAR:FDATE=20061229&amp;VAR:FREQ=DAILY&amp;VAR:RELITEM=RF&amp;VAR:CURRENCY=&amp;VAR:DB_TYPE=&amp;VAR:UNITS=M&amp;window=popup","&amp;width=535&amp;height=425&amp;START_MAXIMIZED=FALSE&amp;Y=120"}</definedName>
    <definedName name="_426__FDSAUDITLINK__" hidden="1">{"fdsup://directions/FAT Viewer?action=UPDATE&amp;creator=factset&amp;DYN_ARGS=TRUE&amp;DOC_NAME=FAT:FQL_AUDITING_CLIENT_TEMPLATE.FAT&amp;display_string=Audit&amp;VAR:KEY=OZWVCXWFKD&amp;VAR:QUERY=UkdGX0VOVFJQUl9WQUxfREFJTFkoMzk2NTkp&amp;WINDOW=FIRST_POPUP&amp;HEIGHT=450&amp;WIDTH=450&amp;START_MA","XIMIZED=FALSE&amp;VAR:CALENDAR=US&amp;VAR:SYMBOL=B29LCJ&amp;VAR:INDEX=0"}</definedName>
    <definedName name="_4260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61__FDSAUDITLINK__" hidden="1">{"fdsup://directions/FAT Viewer?action=UPDATE&amp;creator=factSet&amp;DYN_ARGS=true&amp;DOC_NAME=FAT:RGA_ENTRPR_VAL_EV_SOURCE_WINDOW.FAT&amp;VAR:ID1=CCO&amp;VAR:SDATE=20070213&amp;VAR:FDATE=20061229&amp;VAR:FREQ=DAILY&amp;VAR:RELITEM=RF&amp;VAR:CURRENCY=&amp;VAR:DB_TYPE=&amp;VAR:UNITS=M&amp;window=popup&amp;","width=535&amp;height=425&amp;START_MAXIMIZED=FALSE&amp;Y=120"}</definedName>
    <definedName name="_426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263__FDSAUDITLINK__" hidden="1">{"fdsup://directions/FAT Viewer?action=UPDATE&amp;creator=factSet&amp;DYN_ARGS=true&amp;DOC_NAME=FAT:RGA_ENTRPR_VAL_EV_SOURCE_WINDOW.FAT&amp;VAR:ID1=DEC-FR&amp;VAR:SDATE=20070213&amp;VAR:FDATE=20061229&amp;VAR:FREQ=DAILY&amp;VAR:RELITEM=RF&amp;VAR:CURRENCY=&amp;VAR:DB_TYPE=&amp;VAR:UNITS=M&amp;window=pop","up&amp;width=535&amp;height=425&amp;START_MAXIMIZED=FALSE&amp;Y=120"}</definedName>
    <definedName name="_4264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65__FDSAUDITLINK__" hidden="1">{"fdsup://directions/FAT Viewer?action=UPDATE&amp;creator=factSet&amp;DYN_ARGS=true&amp;DOC_NAME=FAT:RGA_ENTRPR_VAL_EV_SOURCE_WINDOW.FAT&amp;VAR:ID1=CBS&amp;VAR:SDATE=20070213&amp;VAR:FDATE=20061229&amp;VAR:FREQ=DAILY&amp;VAR:RELITEM=RF&amp;VAR:CURRENCY=&amp;VAR:DB_TYPE=&amp;VAR:UNITS=M&amp;window=popup&amp;","width=535&amp;height=425&amp;START_MAXIMIZED=FALSE&amp;Y=120"}</definedName>
    <definedName name="_4266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67__FDSAUDITLINK__" hidden="1">{"fdsup://directions/FAT Viewer?action=UPDATE&amp;creator=factSet&amp;DYN_ARGS=true&amp;DOC_NAME=FAT:RGA_ENTRPR_VAL_EV_SOURCE_WINDOW.FAT&amp;VAR:ID1=LAMR&amp;VAR:SDATE=20070213&amp;VAR:FDATE=20061229&amp;VAR:FREQ=DAILY&amp;VAR:RELITEM=RF&amp;VAR:CURRENCY=&amp;VAR:DB_TYPE=&amp;VAR:UNITS=M&amp;window=popup","&amp;width=535&amp;height=425&amp;START_MAXIMIZED=FALSE&amp;Y=120"}</definedName>
    <definedName name="_4268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69__FDSAUDITLINK__" hidden="1">{"fdsup://directions/FAT Viewer?action=UPDATE&amp;creator=factSet&amp;DYN_ARGS=true&amp;DOC_NAME=FAT:RGA_ENTRPR_VAL_EV_SOURCE_WINDOW.FAT&amp;VAR:ID1=CCO&amp;VAR:SDATE=20070212&amp;VAR:FDATE=20061229&amp;VAR:FREQ=DAILY&amp;VAR:RELITEM=RF&amp;VAR:CURRENCY=&amp;VAR:DB_TYPE=&amp;VAR:UNITS=M&amp;window=popup&amp;","width=535&amp;height=425&amp;START_MAXIMIZED=FALSE&amp;Y=120"}</definedName>
    <definedName name="_427__FDSAUDITLINK__" hidden="1">{"fdsup://directions/FAT Viewer?action=UPDATE&amp;creator=factset&amp;DYN_ARGS=TRUE&amp;DOC_NAME=FAT:FQL_AUDITING_CLIENT_TEMPLATE.FAT&amp;display_string=Audit&amp;VAR:KEY=GJUDYLSRYX&amp;VAR:QUERY=UkdGX0VOVFJQUl9WQUxfREFJTFkoMzk2NjQp&amp;WINDOW=FIRST_POPUP&amp;HEIGHT=450&amp;WIDTH=450&amp;START_MA","XIMIZED=FALSE&amp;VAR:CALENDAR=US&amp;VAR:SYMBOL=B29LCJ&amp;VAR:INDEX=0"}</definedName>
    <definedName name="_427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271__FDSAUDITLINK__" hidden="1">{"fdsup://directions/FAT Viewer?action=UPDATE&amp;creator=factSet&amp;DYN_ARGS=true&amp;DOC_NAME=FAT:RGA_ENTRPR_VAL_EV_SOURCE_WINDOW.FAT&amp;VAR:ID1=DEC-FR&amp;VAR:SDATE=20070212&amp;VAR:FDATE=20061229&amp;VAR:FREQ=DAILY&amp;VAR:RELITEM=RF&amp;VAR:CURRENCY=&amp;VAR:DB_TYPE=&amp;VAR:UNITS=M&amp;window=pop","up&amp;width=535&amp;height=425&amp;START_MAXIMIZED=FALSE&amp;Y=120"}</definedName>
    <definedName name="_4272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73__FDSAUDITLINK__" hidden="1">{"fdsup://directions/FAT Viewer?action=UPDATE&amp;creator=factSet&amp;DYN_ARGS=true&amp;DOC_NAME=FAT:RGA_ENTRPR_VAL_EV_SOURCE_WINDOW.FAT&amp;VAR:ID1=CBS&amp;VAR:SDATE=20070212&amp;VAR:FDATE=20061229&amp;VAR:FREQ=DAILY&amp;VAR:RELITEM=RF&amp;VAR:CURRENCY=&amp;VAR:DB_TYPE=&amp;VAR:UNITS=M&amp;window=popup&amp;","width=535&amp;height=425&amp;START_MAXIMIZED=FALSE&amp;Y=120"}</definedName>
    <definedName name="_4274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75__FDSAUDITLINK__" hidden="1">{"fdsup://directions/FAT Viewer?action=UPDATE&amp;creator=factSet&amp;DYN_ARGS=true&amp;DOC_NAME=FAT:RGA_ENTRPR_VAL_EV_SOURCE_WINDOW.FAT&amp;VAR:ID1=LAMR&amp;VAR:SDATE=20070212&amp;VAR:FDATE=20061229&amp;VAR:FREQ=DAILY&amp;VAR:RELITEM=RF&amp;VAR:CURRENCY=&amp;VAR:DB_TYPE=&amp;VAR:UNITS=M&amp;window=popup","&amp;width=535&amp;height=425&amp;START_MAXIMIZED=FALSE&amp;Y=120"}</definedName>
    <definedName name="_4276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77__FDSAUDITLINK__" hidden="1">{"fdsup://directions/FAT Viewer?action=UPDATE&amp;creator=factSet&amp;DYN_ARGS=true&amp;DOC_NAME=FAT:RGA_ENTRPR_VAL_EV_SOURCE_WINDOW.FAT&amp;VAR:ID1=CCO&amp;VAR:SDATE=20070209&amp;VAR:FDATE=20061229&amp;VAR:FREQ=DAILY&amp;VAR:RELITEM=RF&amp;VAR:CURRENCY=&amp;VAR:DB_TYPE=&amp;VAR:UNITS=M&amp;window=popup&amp;","width=535&amp;height=425&amp;START_MAXIMIZED=FALSE&amp;Y=120"}</definedName>
    <definedName name="_427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279__FDSAUDITLINK__" hidden="1">{"fdsup://directions/FAT Viewer?action=UPDATE&amp;creator=factSet&amp;DYN_ARGS=true&amp;DOC_NAME=FAT:RGA_ENTRPR_VAL_EV_SOURCE_WINDOW.FAT&amp;VAR:ID1=DEC-FR&amp;VAR:SDATE=20070209&amp;VAR:FDATE=20061229&amp;VAR:FREQ=DAILY&amp;VAR:RELITEM=RF&amp;VAR:CURRENCY=&amp;VAR:DB_TYPE=&amp;VAR:UNITS=M&amp;window=pop","up&amp;width=535&amp;height=425&amp;START_MAXIMIZED=FALSE&amp;Y=120"}</definedName>
    <definedName name="_428__FDSAUDITLINK__" hidden="1">{"fdsup://directions/FAT Viewer?action=UPDATE&amp;creator=factset&amp;DYN_ARGS=TRUE&amp;DOC_NAME=FAT:FQL_AUDITING_CLIENT_TEMPLATE.FAT&amp;display_string=Audit&amp;VAR:KEY=QJMHMZKJMD&amp;VAR:QUERY=UkdGX0VOVFJQUl9WQUxfREFJTFkoMzk2Njcp&amp;WINDOW=FIRST_POPUP&amp;HEIGHT=450&amp;WIDTH=450&amp;START_MA","XIMIZED=FALSE&amp;VAR:CALENDAR=US&amp;VAR:SYMBOL=B29LCJ&amp;VAR:INDEX=0"}</definedName>
    <definedName name="_4280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81__FDSAUDITLINK__" hidden="1">{"fdsup://directions/FAT Viewer?action=UPDATE&amp;creator=factSet&amp;DYN_ARGS=true&amp;DOC_NAME=FAT:RGA_ENTRPR_VAL_EV_SOURCE_WINDOW.FAT&amp;VAR:ID1=CBS&amp;VAR:SDATE=20070209&amp;VAR:FDATE=20061229&amp;VAR:FREQ=DAILY&amp;VAR:RELITEM=RF&amp;VAR:CURRENCY=&amp;VAR:DB_TYPE=&amp;VAR:UNITS=M&amp;window=popup&amp;","width=535&amp;height=425&amp;START_MAXIMIZED=FALSE&amp;Y=120"}</definedName>
    <definedName name="_4282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83__FDSAUDITLINK__" hidden="1">{"fdsup://directions/FAT Viewer?action=UPDATE&amp;creator=factSet&amp;DYN_ARGS=true&amp;DOC_NAME=FAT:RGA_ENTRPR_VAL_EV_SOURCE_WINDOW.FAT&amp;VAR:ID1=LAMR&amp;VAR:SDATE=20070209&amp;VAR:FDATE=20061229&amp;VAR:FREQ=DAILY&amp;VAR:RELITEM=RF&amp;VAR:CURRENCY=&amp;VAR:DB_TYPE=&amp;VAR:UNITS=M&amp;window=popup","&amp;width=535&amp;height=425&amp;START_MAXIMIZED=FALSE&amp;Y=120"}</definedName>
    <definedName name="_4284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85__FDSAUDITLINK__" hidden="1">{"fdsup://directions/FAT Viewer?action=UPDATE&amp;creator=factSet&amp;DYN_ARGS=true&amp;DOC_NAME=FAT:RGA_ENTRPR_VAL_EV_SOURCE_WINDOW.FAT&amp;VAR:ID1=CCO&amp;VAR:SDATE=20070208&amp;VAR:FDATE=20061229&amp;VAR:FREQ=DAILY&amp;VAR:RELITEM=RF&amp;VAR:CURRENCY=&amp;VAR:DB_TYPE=&amp;VAR:UNITS=M&amp;window=popup&amp;","width=535&amp;height=425&amp;START_MAXIMIZED=FALSE&amp;Y=120"}</definedName>
    <definedName name="_428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287__FDSAUDITLINK__" hidden="1">{"fdsup://directions/FAT Viewer?action=UPDATE&amp;creator=factSet&amp;DYN_ARGS=true&amp;DOC_NAME=FAT:RGA_ENTRPR_VAL_EV_SOURCE_WINDOW.FAT&amp;VAR:ID1=DEC-FR&amp;VAR:SDATE=20070208&amp;VAR:FDATE=20061229&amp;VAR:FREQ=DAILY&amp;VAR:RELITEM=RF&amp;VAR:CURRENCY=&amp;VAR:DB_TYPE=&amp;VAR:UNITS=M&amp;window=pop","up&amp;width=535&amp;height=425&amp;START_MAXIMIZED=FALSE&amp;Y=120"}</definedName>
    <definedName name="_4288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89__FDSAUDITLINK__" hidden="1">{"fdsup://directions/FAT Viewer?action=UPDATE&amp;creator=factSet&amp;DYN_ARGS=true&amp;DOC_NAME=FAT:RGA_ENTRPR_VAL_EV_SOURCE_WINDOW.FAT&amp;VAR:ID1=CBS&amp;VAR:SDATE=20070208&amp;VAR:FDATE=20061229&amp;VAR:FREQ=DAILY&amp;VAR:RELITEM=RF&amp;VAR:CURRENCY=&amp;VAR:DB_TYPE=&amp;VAR:UNITS=M&amp;window=popup&amp;","width=535&amp;height=425&amp;START_MAXIMIZED=FALSE&amp;Y=120"}</definedName>
    <definedName name="_429__FDSAUDITLINK__" hidden="1">{"fdsup://directions/FAT Viewer?action=UPDATE&amp;creator=factset&amp;DYN_ARGS=TRUE&amp;DOC_NAME=FAT:FQL_AUDITING_CLIENT_TEMPLATE.FAT&amp;display_string=Audit&amp;VAR:KEY=EDIDWRGLUR&amp;VAR:QUERY=UkdGX0VOVFJQUl9WQUxfREFJTFkoMzk2NzIp&amp;WINDOW=FIRST_POPUP&amp;HEIGHT=450&amp;WIDTH=450&amp;START_MA","XIMIZED=FALSE&amp;VAR:CALENDAR=US&amp;VAR:SYMBOL=B29LCJ&amp;VAR:INDEX=0"}</definedName>
    <definedName name="_4290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91__FDSAUDITLINK__" hidden="1">{"fdsup://directions/FAT Viewer?action=UPDATE&amp;creator=factSet&amp;DYN_ARGS=true&amp;DOC_NAME=FAT:RGA_ENTRPR_VAL_EV_SOURCE_WINDOW.FAT&amp;VAR:ID1=LAMR&amp;VAR:SDATE=20070208&amp;VAR:FDATE=20061229&amp;VAR:FREQ=DAILY&amp;VAR:RELITEM=RF&amp;VAR:CURRENCY=&amp;VAR:DB_TYPE=&amp;VAR:UNITS=M&amp;window=popup","&amp;width=535&amp;height=425&amp;START_MAXIMIZED=FALSE&amp;Y=120"}</definedName>
    <definedName name="_4292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93__FDSAUDITLINK__" hidden="1">{"fdsup://directions/FAT Viewer?action=UPDATE&amp;creator=factSet&amp;DYN_ARGS=true&amp;DOC_NAME=FAT:RGA_ENTRPR_VAL_EV_SOURCE_WINDOW.FAT&amp;VAR:ID1=CCO&amp;VAR:SDATE=20070207&amp;VAR:FDATE=20061229&amp;VAR:FREQ=DAILY&amp;VAR:RELITEM=RF&amp;VAR:CURRENCY=&amp;VAR:DB_TYPE=&amp;VAR:UNITS=M&amp;window=popup&amp;","width=535&amp;height=425&amp;START_MAXIMIZED=FALSE&amp;Y=120"}</definedName>
    <definedName name="_429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295__FDSAUDITLINK__" hidden="1">{"fdsup://directions/FAT Viewer?action=UPDATE&amp;creator=factSet&amp;DYN_ARGS=true&amp;DOC_NAME=FAT:RGA_ENTRPR_VAL_EV_SOURCE_WINDOW.FAT&amp;VAR:ID1=DEC-FR&amp;VAR:SDATE=20070207&amp;VAR:FDATE=20061229&amp;VAR:FREQ=DAILY&amp;VAR:RELITEM=RF&amp;VAR:CURRENCY=&amp;VAR:DB_TYPE=&amp;VAR:UNITS=M&amp;window=pop","up&amp;width=535&amp;height=425&amp;START_MAXIMIZED=FALSE&amp;Y=120"}</definedName>
    <definedName name="_4296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97__FDSAUDITLINK__" hidden="1">{"fdsup://directions/FAT Viewer?action=UPDATE&amp;creator=factSet&amp;DYN_ARGS=true&amp;DOC_NAME=FAT:RGA_ENTRPR_VAL_EV_SOURCE_WINDOW.FAT&amp;VAR:ID1=CBS&amp;VAR:SDATE=20070207&amp;VAR:FDATE=20061229&amp;VAR:FREQ=DAILY&amp;VAR:RELITEM=RF&amp;VAR:CURRENCY=&amp;VAR:DB_TYPE=&amp;VAR:UNITS=M&amp;window=popup&amp;","width=535&amp;height=425&amp;START_MAXIMIZED=FALSE&amp;Y=120"}</definedName>
    <definedName name="_4298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299__FDSAUDITLINK__" hidden="1">{"fdsup://directions/FAT Viewer?action=UPDATE&amp;creator=factSet&amp;DYN_ARGS=true&amp;DOC_NAME=FAT:RGA_ENTRPR_VAL_EV_SOURCE_WINDOW.FAT&amp;VAR:ID1=LAMR&amp;VAR:SDATE=20070207&amp;VAR:FDATE=20061229&amp;VAR:FREQ=DAILY&amp;VAR:RELITEM=RF&amp;VAR:CURRENCY=&amp;VAR:DB_TYPE=&amp;VAR:UNITS=M&amp;window=popup","&amp;width=535&amp;height=425&amp;START_MAXIMIZED=FALSE&amp;Y=120"}</definedName>
    <definedName name="_43__FDSAUDITLINK__" hidden="1">{"fdsup://Directions/FactSet Auditing Viewer?action=AUDIT_VALUE&amp;DB=129&amp;ID1=B12T3J&amp;VALUEID=02250&amp;SDATE=2011&amp;PERIODTYPE=ANN_STD&amp;SCFT=3&amp;window=popup_no_bar&amp;width=385&amp;height=120&amp;START_MAXIMIZED=FALSE&amp;creator=factset&amp;display_string=Audit"}</definedName>
    <definedName name="_430__FDSAUDITLINK__" hidden="1">{"fdsup://directions/FAT Viewer?action=UPDATE&amp;creator=factset&amp;DYN_ARGS=TRUE&amp;DOC_NAME=FAT:FQL_AUDITING_CLIENT_TEMPLATE.FAT&amp;display_string=Audit&amp;VAR:KEY=CFKFAJODSV&amp;VAR:QUERY=UkdGX0VOVFJQUl9WQUxfREFJTFkoMzk2NzUp&amp;WINDOW=FIRST_POPUP&amp;HEIGHT=450&amp;WIDTH=450&amp;START_MA","XIMIZED=FALSE&amp;VAR:CALENDAR=US&amp;VAR:SYMBOL=B29LCJ&amp;VAR:INDEX=0"}</definedName>
    <definedName name="_4300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01__FDSAUDITLINK__" hidden="1">{"fdsup://directions/FAT Viewer?action=UPDATE&amp;creator=factSet&amp;DYN_ARGS=true&amp;DOC_NAME=FAT:RGA_ENTRPR_VAL_EV_SOURCE_WINDOW.FAT&amp;VAR:ID1=CCO&amp;VAR:SDATE=20070206&amp;VAR:FDATE=20061229&amp;VAR:FREQ=DAILY&amp;VAR:RELITEM=RF&amp;VAR:CURRENCY=&amp;VAR:DB_TYPE=&amp;VAR:UNITS=M&amp;window=popup&amp;","width=535&amp;height=425&amp;START_MAXIMIZED=FALSE&amp;Y=120"}</definedName>
    <definedName name="_430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303__FDSAUDITLINK__" hidden="1">{"fdsup://directions/FAT Viewer?action=UPDATE&amp;creator=factSet&amp;DYN_ARGS=true&amp;DOC_NAME=FAT:RGA_ENTRPR_VAL_EV_SOURCE_WINDOW.FAT&amp;VAR:ID1=DEC-FR&amp;VAR:SDATE=20070206&amp;VAR:FDATE=20061229&amp;VAR:FREQ=DAILY&amp;VAR:RELITEM=RF&amp;VAR:CURRENCY=&amp;VAR:DB_TYPE=&amp;VAR:UNITS=M&amp;window=pop","up&amp;width=535&amp;height=425&amp;START_MAXIMIZED=FALSE&amp;Y=120"}</definedName>
    <definedName name="_4304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05__FDSAUDITLINK__" hidden="1">{"fdsup://directions/FAT Viewer?action=UPDATE&amp;creator=factSet&amp;DYN_ARGS=true&amp;DOC_NAME=FAT:RGA_ENTRPR_VAL_EV_SOURCE_WINDOW.FAT&amp;VAR:ID1=CBS&amp;VAR:SDATE=20070206&amp;VAR:FDATE=20061229&amp;VAR:FREQ=DAILY&amp;VAR:RELITEM=RF&amp;VAR:CURRENCY=&amp;VAR:DB_TYPE=&amp;VAR:UNITS=M&amp;window=popup&amp;","width=535&amp;height=425&amp;START_MAXIMIZED=FALSE&amp;Y=120"}</definedName>
    <definedName name="_4306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07__FDSAUDITLINK__" hidden="1">{"fdsup://directions/FAT Viewer?action=UPDATE&amp;creator=factSet&amp;DYN_ARGS=true&amp;DOC_NAME=FAT:RGA_ENTRPR_VAL_EV_SOURCE_WINDOW.FAT&amp;VAR:ID1=LAMR&amp;VAR:SDATE=20070206&amp;VAR:FDATE=20061229&amp;VAR:FREQ=DAILY&amp;VAR:RELITEM=RF&amp;VAR:CURRENCY=&amp;VAR:DB_TYPE=&amp;VAR:UNITS=M&amp;window=popup","&amp;width=535&amp;height=425&amp;START_MAXIMIZED=FALSE&amp;Y=120"}</definedName>
    <definedName name="_4308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09__FDSAUDITLINK__" hidden="1">{"fdsup://directions/FAT Viewer?action=UPDATE&amp;creator=factSet&amp;DYN_ARGS=true&amp;DOC_NAME=FAT:RGA_ENTRPR_VAL_EV_SOURCE_WINDOW.FAT&amp;VAR:ID1=CCO&amp;VAR:SDATE=20070205&amp;VAR:FDATE=20061229&amp;VAR:FREQ=DAILY&amp;VAR:RELITEM=RF&amp;VAR:CURRENCY=&amp;VAR:DB_TYPE=&amp;VAR:UNITS=M&amp;window=popup&amp;","width=535&amp;height=425&amp;START_MAXIMIZED=FALSE&amp;Y=120"}</definedName>
    <definedName name="_431__FDSAUDITLINK__" hidden="1">{"fdsup://directions/FAT Viewer?action=UPDATE&amp;creator=factset&amp;DYN_ARGS=TRUE&amp;DOC_NAME=FAT:FQL_AUDITING_CLIENT_TEMPLATE.FAT&amp;display_string=Audit&amp;VAR:KEY=IZGVSJCBMZ&amp;VAR:QUERY=UkdGX0VOVFJQUl9WQUxfREFJTFkoMzk2ODAp&amp;WINDOW=FIRST_POPUP&amp;HEIGHT=450&amp;WIDTH=450&amp;START_MA","XIMIZED=FALSE&amp;VAR:CALENDAR=US&amp;VAR:SYMBOL=B29LCJ&amp;VAR:INDEX=0"}</definedName>
    <definedName name="_431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311__FDSAUDITLINK__" hidden="1">{"fdsup://directions/FAT Viewer?action=UPDATE&amp;creator=factSet&amp;DYN_ARGS=true&amp;DOC_NAME=FAT:RGA_ENTRPR_VAL_EV_SOURCE_WINDOW.FAT&amp;VAR:ID1=DEC-FR&amp;VAR:SDATE=20070205&amp;VAR:FDATE=20061229&amp;VAR:FREQ=DAILY&amp;VAR:RELITEM=RF&amp;VAR:CURRENCY=&amp;VAR:DB_TYPE=&amp;VAR:UNITS=M&amp;window=pop","up&amp;width=535&amp;height=425&amp;START_MAXIMIZED=FALSE&amp;Y=120"}</definedName>
    <definedName name="_4312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13__FDSAUDITLINK__" hidden="1">{"fdsup://directions/FAT Viewer?action=UPDATE&amp;creator=factSet&amp;DYN_ARGS=true&amp;DOC_NAME=FAT:RGA_ENTRPR_VAL_EV_SOURCE_WINDOW.FAT&amp;VAR:ID1=CBS&amp;VAR:SDATE=20070205&amp;VAR:FDATE=20061229&amp;VAR:FREQ=DAILY&amp;VAR:RELITEM=RF&amp;VAR:CURRENCY=&amp;VAR:DB_TYPE=&amp;VAR:UNITS=M&amp;window=popup&amp;","width=535&amp;height=425&amp;START_MAXIMIZED=FALSE&amp;Y=120"}</definedName>
    <definedName name="_4314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15__FDSAUDITLINK__" hidden="1">{"fdsup://directions/FAT Viewer?action=UPDATE&amp;creator=factSet&amp;DYN_ARGS=true&amp;DOC_NAME=FAT:RGA_ENTRPR_VAL_EV_SOURCE_WINDOW.FAT&amp;VAR:ID1=LAMR&amp;VAR:SDATE=20070205&amp;VAR:FDATE=20061229&amp;VAR:FREQ=DAILY&amp;VAR:RELITEM=RF&amp;VAR:CURRENCY=&amp;VAR:DB_TYPE=&amp;VAR:UNITS=M&amp;window=popup","&amp;width=535&amp;height=425&amp;START_MAXIMIZED=FALSE&amp;Y=120"}</definedName>
    <definedName name="_4316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17__FDSAUDITLINK__" hidden="1">{"fdsup://directions/FAT Viewer?action=UPDATE&amp;creator=factSet&amp;DYN_ARGS=true&amp;DOC_NAME=FAT:RGA_ENTRPR_VAL_EV_SOURCE_WINDOW.FAT&amp;VAR:ID1=CCO&amp;VAR:SDATE=20070202&amp;VAR:FDATE=20061229&amp;VAR:FREQ=DAILY&amp;VAR:RELITEM=RF&amp;VAR:CURRENCY=&amp;VAR:DB_TYPE=&amp;VAR:UNITS=M&amp;window=popup&amp;","width=535&amp;height=425&amp;START_MAXIMIZED=FALSE&amp;Y=120"}</definedName>
    <definedName name="_431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319__FDSAUDITLINK__" hidden="1">{"fdsup://directions/FAT Viewer?action=UPDATE&amp;creator=factSet&amp;DYN_ARGS=true&amp;DOC_NAME=FAT:RGA_ENTRPR_VAL_EV_SOURCE_WINDOW.FAT&amp;VAR:ID1=DEC-FR&amp;VAR:SDATE=20070202&amp;VAR:FDATE=20061229&amp;VAR:FREQ=DAILY&amp;VAR:RELITEM=RF&amp;VAR:CURRENCY=&amp;VAR:DB_TYPE=&amp;VAR:UNITS=M&amp;window=pop","up&amp;width=535&amp;height=425&amp;START_MAXIMIZED=FALSE&amp;Y=120"}</definedName>
    <definedName name="_432__FDSAUDITLINK__" hidden="1">{"fdsup://directions/FAT Viewer?action=UPDATE&amp;creator=factset&amp;DYN_ARGS=TRUE&amp;DOC_NAME=FAT:FQL_AUDITING_CLIENT_TEMPLATE.FAT&amp;display_string=Audit&amp;VAR:KEY=IHKNSTYXSR&amp;VAR:QUERY=UkdGX0VOVFJQUl9WQUxfREFJTFkoMzk2ODUp&amp;WINDOW=FIRST_POPUP&amp;HEIGHT=450&amp;WIDTH=450&amp;START_MA","XIMIZED=FALSE&amp;VAR:CALENDAR=US&amp;VAR:SYMBOL=B29LCJ&amp;VAR:INDEX=0"}</definedName>
    <definedName name="_4320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21__FDSAUDITLINK__" hidden="1">{"fdsup://directions/FAT Viewer?action=UPDATE&amp;creator=factSet&amp;DYN_ARGS=true&amp;DOC_NAME=FAT:RGA_ENTRPR_VAL_EV_SOURCE_WINDOW.FAT&amp;VAR:ID1=CBS&amp;VAR:SDATE=20070202&amp;VAR:FDATE=20061229&amp;VAR:FREQ=DAILY&amp;VAR:RELITEM=RF&amp;VAR:CURRENCY=&amp;VAR:DB_TYPE=&amp;VAR:UNITS=M&amp;window=popup&amp;","width=535&amp;height=425&amp;START_MAXIMIZED=FALSE&amp;Y=120"}</definedName>
    <definedName name="_4322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23__FDSAUDITLINK__" hidden="1">{"fdsup://directions/FAT Viewer?action=UPDATE&amp;creator=factSet&amp;DYN_ARGS=true&amp;DOC_NAME=FAT:RGA_ENTRPR_VAL_EV_SOURCE_WINDOW.FAT&amp;VAR:ID1=LAMR&amp;VAR:SDATE=20070202&amp;VAR:FDATE=20061229&amp;VAR:FREQ=DAILY&amp;VAR:RELITEM=RF&amp;VAR:CURRENCY=&amp;VAR:DB_TYPE=&amp;VAR:UNITS=M&amp;window=popup","&amp;width=535&amp;height=425&amp;START_MAXIMIZED=FALSE&amp;Y=120"}</definedName>
    <definedName name="_4324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25__FDSAUDITLINK__" hidden="1">{"fdsup://directions/FAT Viewer?action=UPDATE&amp;creator=factSet&amp;DYN_ARGS=true&amp;DOC_NAME=FAT:RGA_ENTRPR_VAL_EV_SOURCE_WINDOW.FAT&amp;VAR:ID1=CCO&amp;VAR:SDATE=20070201&amp;VAR:FDATE=20061229&amp;VAR:FREQ=DAILY&amp;VAR:RELITEM=RF&amp;VAR:CURRENCY=&amp;VAR:DB_TYPE=&amp;VAR:UNITS=M&amp;window=popup&amp;","width=535&amp;height=425&amp;START_MAXIMIZED=FALSE&amp;Y=120"}</definedName>
    <definedName name="_432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327__FDSAUDITLINK__" hidden="1">{"fdsup://directions/FAT Viewer?action=UPDATE&amp;creator=factSet&amp;DYN_ARGS=true&amp;DOC_NAME=FAT:RGA_ENTRPR_VAL_EV_SOURCE_WINDOW.FAT&amp;VAR:ID1=DEC-FR&amp;VAR:SDATE=20070201&amp;VAR:FDATE=20061229&amp;VAR:FREQ=DAILY&amp;VAR:RELITEM=RF&amp;VAR:CURRENCY=&amp;VAR:DB_TYPE=&amp;VAR:UNITS=M&amp;window=pop","up&amp;width=535&amp;height=425&amp;START_MAXIMIZED=FALSE&amp;Y=120"}</definedName>
    <definedName name="_4328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29__FDSAUDITLINK__" hidden="1">{"fdsup://directions/FAT Viewer?action=UPDATE&amp;creator=factSet&amp;DYN_ARGS=true&amp;DOC_NAME=FAT:RGA_ENTRPR_VAL_EV_SOURCE_WINDOW.FAT&amp;VAR:ID1=CBS&amp;VAR:SDATE=20070201&amp;VAR:FDATE=20061229&amp;VAR:FREQ=DAILY&amp;VAR:RELITEM=RF&amp;VAR:CURRENCY=&amp;VAR:DB_TYPE=&amp;VAR:UNITS=M&amp;window=popup&amp;","width=535&amp;height=425&amp;START_MAXIMIZED=FALSE&amp;Y=120"}</definedName>
    <definedName name="_433__FDSAUDITLINK__" hidden="1">{"fdsup://directions/FAT Viewer?action=UPDATE&amp;creator=factset&amp;DYN_ARGS=TRUE&amp;DOC_NAME=FAT:FQL_AUDITING_CLIENT_TEMPLATE.FAT&amp;display_string=Audit&amp;VAR:KEY=SZSVYTARWB&amp;VAR:QUERY=UkdGX0VOVFJQUl9WQUxfREFJTFkoMzk2ODgp&amp;WINDOW=FIRST_POPUP&amp;HEIGHT=450&amp;WIDTH=450&amp;START_MA","XIMIZED=FALSE&amp;VAR:CALENDAR=US&amp;VAR:SYMBOL=B29LCJ&amp;VAR:INDEX=0"}</definedName>
    <definedName name="_4330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31__FDSAUDITLINK__" hidden="1">{"fdsup://directions/FAT Viewer?action=UPDATE&amp;creator=factSet&amp;DYN_ARGS=true&amp;DOC_NAME=FAT:RGA_ENTRPR_VAL_EV_SOURCE_WINDOW.FAT&amp;VAR:ID1=LAMR&amp;VAR:SDATE=20070201&amp;VAR:FDATE=20061229&amp;VAR:FREQ=DAILY&amp;VAR:RELITEM=RF&amp;VAR:CURRENCY=&amp;VAR:DB_TYPE=&amp;VAR:UNITS=M&amp;window=popup","&amp;width=535&amp;height=425&amp;START_MAXIMIZED=FALSE&amp;Y=120"}</definedName>
    <definedName name="_4332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33__FDSAUDITLINK__" hidden="1">{"fdsup://directions/FAT Viewer?action=UPDATE&amp;creator=factSet&amp;DYN_ARGS=true&amp;DOC_NAME=FAT:RGA_ENTRPR_VAL_EV_SOURCE_WINDOW.FAT&amp;VAR:ID1=CCO&amp;VAR:SDATE=20070131&amp;VAR:FDATE=20061229&amp;VAR:FREQ=DAILY&amp;VAR:RELITEM=RF&amp;VAR:CURRENCY=&amp;VAR:DB_TYPE=&amp;VAR:UNITS=M&amp;window=popup&amp;","width=535&amp;height=425&amp;START_MAXIMIZED=FALSE&amp;Y=120"}</definedName>
    <definedName name="_433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335__FDSAUDITLINK__" hidden="1">{"fdsup://directions/FAT Viewer?action=UPDATE&amp;creator=factSet&amp;DYN_ARGS=true&amp;DOC_NAME=FAT:RGA_ENTRPR_VAL_EV_SOURCE_WINDOW.FAT&amp;VAR:ID1=DEC-FR&amp;VAR:SDATE=20070131&amp;VAR:FDATE=20061229&amp;VAR:FREQ=DAILY&amp;VAR:RELITEM=RF&amp;VAR:CURRENCY=&amp;VAR:DB_TYPE=&amp;VAR:UNITS=M&amp;window=pop","up&amp;width=535&amp;height=425&amp;START_MAXIMIZED=FALSE&amp;Y=120"}</definedName>
    <definedName name="_4336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37__FDSAUDITLINK__" hidden="1">{"fdsup://directions/FAT Viewer?action=UPDATE&amp;creator=factSet&amp;DYN_ARGS=true&amp;DOC_NAME=FAT:RGA_ENTRPR_VAL_EV_SOURCE_WINDOW.FAT&amp;VAR:ID1=CBS&amp;VAR:SDATE=20070131&amp;VAR:FDATE=20061229&amp;VAR:FREQ=DAILY&amp;VAR:RELITEM=RF&amp;VAR:CURRENCY=&amp;VAR:DB_TYPE=&amp;VAR:UNITS=M&amp;window=popup&amp;","width=535&amp;height=425&amp;START_MAXIMIZED=FALSE&amp;Y=120"}</definedName>
    <definedName name="_4338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39__FDSAUDITLINK__" hidden="1">{"fdsup://directions/FAT Viewer?action=UPDATE&amp;creator=factSet&amp;DYN_ARGS=true&amp;DOC_NAME=FAT:RGA_ENTRPR_VAL_EV_SOURCE_WINDOW.FAT&amp;VAR:ID1=LAMR&amp;VAR:SDATE=20070131&amp;VAR:FDATE=20061229&amp;VAR:FREQ=DAILY&amp;VAR:RELITEM=RF&amp;VAR:CURRENCY=&amp;VAR:DB_TYPE=&amp;VAR:UNITS=M&amp;window=popup","&amp;width=535&amp;height=425&amp;START_MAXIMIZED=FALSE&amp;Y=120"}</definedName>
    <definedName name="_434__FDSAUDITLINK__" hidden="1">{"fdsup://directions/FAT Viewer?action=UPDATE&amp;creator=factset&amp;DYN_ARGS=TRUE&amp;DOC_NAME=FAT:FQL_AUDITING_CLIENT_TEMPLATE.FAT&amp;display_string=Audit&amp;VAR:KEY=QPAJQTILGD&amp;VAR:QUERY=UkdGX0VOVFJQUl9WQUxfREFJTFkoMzk2OTMp&amp;WINDOW=FIRST_POPUP&amp;HEIGHT=450&amp;WIDTH=450&amp;START_MA","XIMIZED=FALSE&amp;VAR:CALENDAR=US&amp;VAR:SYMBOL=B29LCJ&amp;VAR:INDEX=0"}</definedName>
    <definedName name="_4340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41__FDSAUDITLINK__" hidden="1">{"fdsup://directions/FAT Viewer?action=UPDATE&amp;creator=factSet&amp;DYN_ARGS=true&amp;DOC_NAME=FAT:RGA_ENTRPR_VAL_EV_SOURCE_WINDOW.FAT&amp;VAR:ID1=CCO&amp;VAR:SDATE=20070130&amp;VAR:FDATE=20061229&amp;VAR:FREQ=DAILY&amp;VAR:RELITEM=RF&amp;VAR:CURRENCY=&amp;VAR:DB_TYPE=&amp;VAR:UNITS=M&amp;window=popup&amp;","width=535&amp;height=425&amp;START_MAXIMIZED=FALSE&amp;Y=120"}</definedName>
    <definedName name="_434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343__FDSAUDITLINK__" hidden="1">{"fdsup://directions/FAT Viewer?action=UPDATE&amp;creator=factSet&amp;DYN_ARGS=true&amp;DOC_NAME=FAT:RGA_ENTRPR_VAL_EV_SOURCE_WINDOW.FAT&amp;VAR:ID1=DEC-FR&amp;VAR:SDATE=20070130&amp;VAR:FDATE=20061229&amp;VAR:FREQ=DAILY&amp;VAR:RELITEM=RF&amp;VAR:CURRENCY=&amp;VAR:DB_TYPE=&amp;VAR:UNITS=M&amp;window=pop","up&amp;width=535&amp;height=425&amp;START_MAXIMIZED=FALSE&amp;Y=120"}</definedName>
    <definedName name="_4344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45__FDSAUDITLINK__" hidden="1">{"fdsup://directions/FAT Viewer?action=UPDATE&amp;creator=factSet&amp;DYN_ARGS=true&amp;DOC_NAME=FAT:RGA_ENTRPR_VAL_EV_SOURCE_WINDOW.FAT&amp;VAR:ID1=CBS&amp;VAR:SDATE=20070130&amp;VAR:FDATE=20061229&amp;VAR:FREQ=DAILY&amp;VAR:RELITEM=RF&amp;VAR:CURRENCY=&amp;VAR:DB_TYPE=&amp;VAR:UNITS=M&amp;window=popup&amp;","width=535&amp;height=425&amp;START_MAXIMIZED=FALSE&amp;Y=120"}</definedName>
    <definedName name="_4346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47__FDSAUDITLINK__" hidden="1">{"fdsup://directions/FAT Viewer?action=UPDATE&amp;creator=factSet&amp;DYN_ARGS=true&amp;DOC_NAME=FAT:RGA_ENTRPR_VAL_EV_SOURCE_WINDOW.FAT&amp;VAR:ID1=LAMR&amp;VAR:SDATE=20070130&amp;VAR:FDATE=20061229&amp;VAR:FREQ=DAILY&amp;VAR:RELITEM=RF&amp;VAR:CURRENCY=&amp;VAR:DB_TYPE=&amp;VAR:UNITS=M&amp;window=popup","&amp;width=535&amp;height=425&amp;START_MAXIMIZED=FALSE&amp;Y=120"}</definedName>
    <definedName name="_4348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49__FDSAUDITLINK__" hidden="1">{"fdsup://directions/FAT Viewer?action=UPDATE&amp;creator=factSet&amp;DYN_ARGS=true&amp;DOC_NAME=FAT:RGA_ENTRPR_VAL_EV_SOURCE_WINDOW.FAT&amp;VAR:ID1=CCO&amp;VAR:SDATE=20070129&amp;VAR:FDATE=20061229&amp;VAR:FREQ=DAILY&amp;VAR:RELITEM=RF&amp;VAR:CURRENCY=&amp;VAR:DB_TYPE=&amp;VAR:UNITS=M&amp;window=popup&amp;","width=535&amp;height=425&amp;START_MAXIMIZED=FALSE&amp;Y=120"}</definedName>
    <definedName name="_435__FDSAUDITLINK__" hidden="1">{"fdsup://directions/FAT Viewer?action=UPDATE&amp;creator=factset&amp;DYN_ARGS=TRUE&amp;DOC_NAME=FAT:FQL_AUDITING_CLIENT_TEMPLATE.FAT&amp;display_string=Audit&amp;VAR:KEY=AJQNMLWBCH&amp;VAR:QUERY=UkdGX0VOVFJQUl9WQUxfREFJTFkoMzk2OTYp&amp;WINDOW=FIRST_POPUP&amp;HEIGHT=450&amp;WIDTH=450&amp;START_MA","XIMIZED=FALSE&amp;VAR:CALENDAR=US&amp;VAR:SYMBOL=B29LCJ&amp;VAR:INDEX=0"}</definedName>
    <definedName name="_435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351__FDSAUDITLINK__" hidden="1">{"fdsup://directions/FAT Viewer?action=UPDATE&amp;creator=factSet&amp;DYN_ARGS=true&amp;DOC_NAME=FAT:RGA_ENTRPR_VAL_EV_SOURCE_WINDOW.FAT&amp;VAR:ID1=DEC-FR&amp;VAR:SDATE=20070129&amp;VAR:FDATE=20061229&amp;VAR:FREQ=DAILY&amp;VAR:RELITEM=RF&amp;VAR:CURRENCY=&amp;VAR:DB_TYPE=&amp;VAR:UNITS=M&amp;window=pop","up&amp;width=535&amp;height=425&amp;START_MAXIMIZED=FALSE&amp;Y=120"}</definedName>
    <definedName name="_4352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53__FDSAUDITLINK__" hidden="1">{"fdsup://directions/FAT Viewer?action=UPDATE&amp;creator=factSet&amp;DYN_ARGS=true&amp;DOC_NAME=FAT:RGA_ENTRPR_VAL_EV_SOURCE_WINDOW.FAT&amp;VAR:ID1=CBS&amp;VAR:SDATE=20070129&amp;VAR:FDATE=20061229&amp;VAR:FREQ=DAILY&amp;VAR:RELITEM=RF&amp;VAR:CURRENCY=&amp;VAR:DB_TYPE=&amp;VAR:UNITS=M&amp;window=popup&amp;","width=535&amp;height=425&amp;START_MAXIMIZED=FALSE&amp;Y=120"}</definedName>
    <definedName name="_4354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55__FDSAUDITLINK__" hidden="1">{"fdsup://directions/FAT Viewer?action=UPDATE&amp;creator=factSet&amp;DYN_ARGS=true&amp;DOC_NAME=FAT:RGA_ENTRPR_VAL_EV_SOURCE_WINDOW.FAT&amp;VAR:ID1=LAMR&amp;VAR:SDATE=20070129&amp;VAR:FDATE=20061229&amp;VAR:FREQ=DAILY&amp;VAR:RELITEM=RF&amp;VAR:CURRENCY=&amp;VAR:DB_TYPE=&amp;VAR:UNITS=M&amp;window=popup","&amp;width=535&amp;height=425&amp;START_MAXIMIZED=FALSE&amp;Y=120"}</definedName>
    <definedName name="_4356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57__FDSAUDITLINK__" hidden="1">{"fdsup://directions/FAT Viewer?action=UPDATE&amp;creator=factSet&amp;DYN_ARGS=true&amp;DOC_NAME=FAT:RGA_ENTRPR_VAL_EV_SOURCE_WINDOW.FAT&amp;VAR:ID1=CCO&amp;VAR:SDATE=20070126&amp;VAR:FDATE=20061229&amp;VAR:FREQ=DAILY&amp;VAR:RELITEM=RF&amp;VAR:CURRENCY=&amp;VAR:DB_TYPE=&amp;VAR:UNITS=M&amp;window=popup&amp;","width=535&amp;height=425&amp;START_MAXIMIZED=FALSE&amp;Y=120"}</definedName>
    <definedName name="_435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359__FDSAUDITLINK__" hidden="1">{"fdsup://directions/FAT Viewer?action=UPDATE&amp;creator=factSet&amp;DYN_ARGS=true&amp;DOC_NAME=FAT:RGA_ENTRPR_VAL_EV_SOURCE_WINDOW.FAT&amp;VAR:ID1=DEC-FR&amp;VAR:SDATE=20070126&amp;VAR:FDATE=20061229&amp;VAR:FREQ=DAILY&amp;VAR:RELITEM=RF&amp;VAR:CURRENCY=&amp;VAR:DB_TYPE=&amp;VAR:UNITS=M&amp;window=pop","up&amp;width=535&amp;height=425&amp;START_MAXIMIZED=FALSE&amp;Y=120"}</definedName>
    <definedName name="_436__FDSAUDITLINK__" hidden="1">{"fdsup://directions/FAT Viewer?action=UPDATE&amp;creator=factset&amp;DYN_ARGS=TRUE&amp;DOC_NAME=FAT:FQL_AUDITING_CLIENT_TEMPLATE.FAT&amp;display_string=Audit&amp;VAR:KEY=KXEJWBOPKV&amp;VAR:QUERY=UkdGX0VOVFJQUl9WQUxfREFJTFkoMzk3MDEp&amp;WINDOW=FIRST_POPUP&amp;HEIGHT=450&amp;WIDTH=450&amp;START_MA","XIMIZED=FALSE&amp;VAR:CALENDAR=US&amp;VAR:SYMBOL=B29LCJ&amp;VAR:INDEX=0"}</definedName>
    <definedName name="_4360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61__FDSAUDITLINK__" hidden="1">{"fdsup://directions/FAT Viewer?action=UPDATE&amp;creator=factSet&amp;DYN_ARGS=true&amp;DOC_NAME=FAT:RGA_ENTRPR_VAL_EV_SOURCE_WINDOW.FAT&amp;VAR:ID1=CBS&amp;VAR:SDATE=20070126&amp;VAR:FDATE=20061229&amp;VAR:FREQ=DAILY&amp;VAR:RELITEM=RF&amp;VAR:CURRENCY=&amp;VAR:DB_TYPE=&amp;VAR:UNITS=M&amp;window=popup&amp;","width=535&amp;height=425&amp;START_MAXIMIZED=FALSE&amp;Y=120"}</definedName>
    <definedName name="_4362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63__FDSAUDITLINK__" hidden="1">{"fdsup://directions/FAT Viewer?action=UPDATE&amp;creator=factSet&amp;DYN_ARGS=true&amp;DOC_NAME=FAT:RGA_ENTRPR_VAL_EV_SOURCE_WINDOW.FAT&amp;VAR:ID1=LAMR&amp;VAR:SDATE=20070126&amp;VAR:FDATE=20061229&amp;VAR:FREQ=DAILY&amp;VAR:RELITEM=RF&amp;VAR:CURRENCY=&amp;VAR:DB_TYPE=&amp;VAR:UNITS=M&amp;window=popup","&amp;width=535&amp;height=425&amp;START_MAXIMIZED=FALSE&amp;Y=120"}</definedName>
    <definedName name="_4364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65__FDSAUDITLINK__" hidden="1">{"fdsup://directions/FAT Viewer?action=UPDATE&amp;creator=factSet&amp;DYN_ARGS=true&amp;DOC_NAME=FAT:RGA_ENTRPR_VAL_EV_SOURCE_WINDOW.FAT&amp;VAR:ID1=CCO&amp;VAR:SDATE=20070125&amp;VAR:FDATE=20061229&amp;VAR:FREQ=DAILY&amp;VAR:RELITEM=RF&amp;VAR:CURRENCY=&amp;VAR:DB_TYPE=&amp;VAR:UNITS=M&amp;window=popup&amp;","width=535&amp;height=425&amp;START_MAXIMIZED=FALSE&amp;Y=120"}</definedName>
    <definedName name="_436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367__FDSAUDITLINK__" hidden="1">{"fdsup://directions/FAT Viewer?action=UPDATE&amp;creator=factSet&amp;DYN_ARGS=true&amp;DOC_NAME=FAT:RGA_ENTRPR_VAL_EV_SOURCE_WINDOW.FAT&amp;VAR:ID1=DEC-FR&amp;VAR:SDATE=20070125&amp;VAR:FDATE=20061229&amp;VAR:FREQ=DAILY&amp;VAR:RELITEM=RF&amp;VAR:CURRENCY=&amp;VAR:DB_TYPE=&amp;VAR:UNITS=M&amp;window=pop","up&amp;width=535&amp;height=425&amp;START_MAXIMIZED=FALSE&amp;Y=120"}</definedName>
    <definedName name="_4368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69__FDSAUDITLINK__" hidden="1">{"fdsup://directions/FAT Viewer?action=UPDATE&amp;creator=factSet&amp;DYN_ARGS=true&amp;DOC_NAME=FAT:RGA_ENTRPR_VAL_EV_SOURCE_WINDOW.FAT&amp;VAR:ID1=CBS&amp;VAR:SDATE=20070125&amp;VAR:FDATE=20061229&amp;VAR:FREQ=DAILY&amp;VAR:RELITEM=RF&amp;VAR:CURRENCY=&amp;VAR:DB_TYPE=&amp;VAR:UNITS=M&amp;window=popup&amp;","width=535&amp;height=425&amp;START_MAXIMIZED=FALSE&amp;Y=120"}</definedName>
    <definedName name="_437__FDSAUDITLINK__" hidden="1">{"fdsup://directions/FAT Viewer?action=UPDATE&amp;creator=factset&amp;DYN_ARGS=TRUE&amp;DOC_NAME=FAT:FQL_AUDITING_CLIENT_TEMPLATE.FAT&amp;display_string=Audit&amp;VAR:KEY=YXGHKRQHIL&amp;VAR:QUERY=UkdGX0VOVFJQUl9WQUxfREFJTFkoMzk3MDYp&amp;WINDOW=FIRST_POPUP&amp;HEIGHT=450&amp;WIDTH=450&amp;START_MA","XIMIZED=FALSE&amp;VAR:CALENDAR=US&amp;VAR:SYMBOL=B29LCJ&amp;VAR:INDEX=0"}</definedName>
    <definedName name="_4370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71__FDSAUDITLINK__" hidden="1">{"fdsup://directions/FAT Viewer?action=UPDATE&amp;creator=factSet&amp;DYN_ARGS=true&amp;DOC_NAME=FAT:RGA_ENTRPR_VAL_EV_SOURCE_WINDOW.FAT&amp;VAR:ID1=LAMR&amp;VAR:SDATE=20070125&amp;VAR:FDATE=20061229&amp;VAR:FREQ=DAILY&amp;VAR:RELITEM=RF&amp;VAR:CURRENCY=&amp;VAR:DB_TYPE=&amp;VAR:UNITS=M&amp;window=popup","&amp;width=535&amp;height=425&amp;START_MAXIMIZED=FALSE&amp;Y=120"}</definedName>
    <definedName name="_4372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73__FDSAUDITLINK__" hidden="1">{"fdsup://directions/FAT Viewer?action=UPDATE&amp;creator=factSet&amp;DYN_ARGS=true&amp;DOC_NAME=FAT:RGA_ENTRPR_VAL_EV_SOURCE_WINDOW.FAT&amp;VAR:ID1=CCO&amp;VAR:SDATE=20070124&amp;VAR:FDATE=20061229&amp;VAR:FREQ=DAILY&amp;VAR:RELITEM=RF&amp;VAR:CURRENCY=&amp;VAR:DB_TYPE=&amp;VAR:UNITS=M&amp;window=popup&amp;","width=535&amp;height=425&amp;START_MAXIMIZED=FALSE&amp;Y=120"}</definedName>
    <definedName name="_437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375__FDSAUDITLINK__" hidden="1">{"fdsup://directions/FAT Viewer?action=UPDATE&amp;creator=factSet&amp;DYN_ARGS=true&amp;DOC_NAME=FAT:RGA_ENTRPR_VAL_EV_SOURCE_WINDOW.FAT&amp;VAR:ID1=DEC-FR&amp;VAR:SDATE=20070124&amp;VAR:FDATE=20061229&amp;VAR:FREQ=DAILY&amp;VAR:RELITEM=RF&amp;VAR:CURRENCY=&amp;VAR:DB_TYPE=&amp;VAR:UNITS=M&amp;window=pop","up&amp;width=535&amp;height=425&amp;START_MAXIMIZED=FALSE&amp;Y=120"}</definedName>
    <definedName name="_4376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77__FDSAUDITLINK__" hidden="1">{"fdsup://directions/FAT Viewer?action=UPDATE&amp;creator=factSet&amp;DYN_ARGS=true&amp;DOC_NAME=FAT:RGA_ENTRPR_VAL_EV_SOURCE_WINDOW.FAT&amp;VAR:ID1=CBS&amp;VAR:SDATE=20070124&amp;VAR:FDATE=20061229&amp;VAR:FREQ=DAILY&amp;VAR:RELITEM=RF&amp;VAR:CURRENCY=&amp;VAR:DB_TYPE=&amp;VAR:UNITS=M&amp;window=popup&amp;","width=535&amp;height=425&amp;START_MAXIMIZED=FALSE&amp;Y=120"}</definedName>
    <definedName name="_4378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79__FDSAUDITLINK__" hidden="1">{"fdsup://directions/FAT Viewer?action=UPDATE&amp;creator=factSet&amp;DYN_ARGS=true&amp;DOC_NAME=FAT:RGA_ENTRPR_VAL_EV_SOURCE_WINDOW.FAT&amp;VAR:ID1=LAMR&amp;VAR:SDATE=20070124&amp;VAR:FDATE=20061229&amp;VAR:FREQ=DAILY&amp;VAR:RELITEM=RF&amp;VAR:CURRENCY=&amp;VAR:DB_TYPE=&amp;VAR:UNITS=M&amp;window=popup","&amp;width=535&amp;height=425&amp;START_MAXIMIZED=FALSE&amp;Y=120"}</definedName>
    <definedName name="_438__FDSAUDITLINK__" hidden="1">{"fdsup://directions/FAT Viewer?action=UPDATE&amp;creator=factset&amp;DYN_ARGS=TRUE&amp;DOC_NAME=FAT:FQL_AUDITING_CLIENT_TEMPLATE.FAT&amp;display_string=Audit&amp;VAR:KEY=OBYZIJELYH&amp;VAR:QUERY=UkdGX0VOVFJQUl9WQUxfREFJTFkoMzk3MDkp&amp;WINDOW=FIRST_POPUP&amp;HEIGHT=450&amp;WIDTH=450&amp;START_MA","XIMIZED=FALSE&amp;VAR:CALENDAR=US&amp;VAR:SYMBOL=B29LCJ&amp;VAR:INDEX=0"}</definedName>
    <definedName name="_4380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81__FDSAUDITLINK__" hidden="1">{"fdsup://directions/FAT Viewer?action=UPDATE&amp;creator=factSet&amp;DYN_ARGS=true&amp;DOC_NAME=FAT:RGA_ENTRPR_VAL_EV_SOURCE_WINDOW.FAT&amp;VAR:ID1=CCO&amp;VAR:SDATE=20070123&amp;VAR:FDATE=20061229&amp;VAR:FREQ=DAILY&amp;VAR:RELITEM=RF&amp;VAR:CURRENCY=&amp;VAR:DB_TYPE=&amp;VAR:UNITS=M&amp;window=popup&amp;","width=535&amp;height=425&amp;START_MAXIMIZED=FALSE&amp;Y=120"}</definedName>
    <definedName name="_438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383__FDSAUDITLINK__" hidden="1">{"fdsup://directions/FAT Viewer?action=UPDATE&amp;creator=factSet&amp;DYN_ARGS=true&amp;DOC_NAME=FAT:RGA_ENTRPR_VAL_EV_SOURCE_WINDOW.FAT&amp;VAR:ID1=DEC-FR&amp;VAR:SDATE=20070123&amp;VAR:FDATE=20061229&amp;VAR:FREQ=DAILY&amp;VAR:RELITEM=RF&amp;VAR:CURRENCY=&amp;VAR:DB_TYPE=&amp;VAR:UNITS=M&amp;window=pop","up&amp;width=535&amp;height=425&amp;START_MAXIMIZED=FALSE&amp;Y=120"}</definedName>
    <definedName name="_4384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85__FDSAUDITLINK__" hidden="1">{"fdsup://directions/FAT Viewer?action=UPDATE&amp;creator=factSet&amp;DYN_ARGS=true&amp;DOC_NAME=FAT:RGA_ENTRPR_VAL_EV_SOURCE_WINDOW.FAT&amp;VAR:ID1=CBS&amp;VAR:SDATE=20070123&amp;VAR:FDATE=20061229&amp;VAR:FREQ=DAILY&amp;VAR:RELITEM=RF&amp;VAR:CURRENCY=&amp;VAR:DB_TYPE=&amp;VAR:UNITS=M&amp;window=popup&amp;","width=535&amp;height=425&amp;START_MAXIMIZED=FALSE&amp;Y=120"}</definedName>
    <definedName name="_4386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87__FDSAUDITLINK__" hidden="1">{"fdsup://directions/FAT Viewer?action=UPDATE&amp;creator=factSet&amp;DYN_ARGS=true&amp;DOC_NAME=FAT:RGA_ENTRPR_VAL_EV_SOURCE_WINDOW.FAT&amp;VAR:ID1=LAMR&amp;VAR:SDATE=20070123&amp;VAR:FDATE=20061229&amp;VAR:FREQ=DAILY&amp;VAR:RELITEM=RF&amp;VAR:CURRENCY=&amp;VAR:DB_TYPE=&amp;VAR:UNITS=M&amp;window=popup","&amp;width=535&amp;height=425&amp;START_MAXIMIZED=FALSE&amp;Y=120"}</definedName>
    <definedName name="_4388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89__FDSAUDITLINK__" hidden="1">{"fdsup://directions/FAT Viewer?action=UPDATE&amp;creator=factSet&amp;DYN_ARGS=true&amp;DOC_NAME=FAT:RGA_ENTRPR_VAL_EV_SOURCE_WINDOW.FAT&amp;VAR:ID1=CCO&amp;VAR:SDATE=20070122&amp;VAR:FDATE=20061229&amp;VAR:FREQ=DAILY&amp;VAR:RELITEM=RF&amp;VAR:CURRENCY=&amp;VAR:DB_TYPE=&amp;VAR:UNITS=M&amp;window=popup&amp;","width=535&amp;height=425&amp;START_MAXIMIZED=FALSE&amp;Y=120"}</definedName>
    <definedName name="_439__FDSAUDITLINK__" hidden="1">{"fdsup://directions/FAT Viewer?action=UPDATE&amp;creator=factset&amp;DYN_ARGS=TRUE&amp;DOC_NAME=FAT:FQL_AUDITING_CLIENT_TEMPLATE.FAT&amp;display_string=Audit&amp;VAR:KEY=QBSLOREXGH&amp;VAR:QUERY=UkdGX0VOVFJQUl9WQUxfREFJTFkoMzk3MTQp&amp;WINDOW=FIRST_POPUP&amp;HEIGHT=450&amp;WIDTH=450&amp;START_MA","XIMIZED=FALSE&amp;VAR:CALENDAR=US&amp;VAR:SYMBOL=B29LCJ&amp;VAR:INDEX=0"}</definedName>
    <definedName name="_439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391__FDSAUDITLINK__" hidden="1">{"fdsup://directions/FAT Viewer?action=UPDATE&amp;creator=factSet&amp;DYN_ARGS=true&amp;DOC_NAME=FAT:RGA_ENTRPR_VAL_EV_SOURCE_WINDOW.FAT&amp;VAR:ID1=DEC-FR&amp;VAR:SDATE=20070122&amp;VAR:FDATE=20061229&amp;VAR:FREQ=DAILY&amp;VAR:RELITEM=RF&amp;VAR:CURRENCY=&amp;VAR:DB_TYPE=&amp;VAR:UNITS=M&amp;window=pop","up&amp;width=535&amp;height=425&amp;START_MAXIMIZED=FALSE&amp;Y=120"}</definedName>
    <definedName name="_4392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93__FDSAUDITLINK__" hidden="1">{"fdsup://directions/FAT Viewer?action=UPDATE&amp;creator=factSet&amp;DYN_ARGS=true&amp;DOC_NAME=FAT:RGA_ENTRPR_VAL_EV_SOURCE_WINDOW.FAT&amp;VAR:ID1=CBS&amp;VAR:SDATE=20070122&amp;VAR:FDATE=20061229&amp;VAR:FREQ=DAILY&amp;VAR:RELITEM=RF&amp;VAR:CURRENCY=&amp;VAR:DB_TYPE=&amp;VAR:UNITS=M&amp;window=popup&amp;","width=535&amp;height=425&amp;START_MAXIMIZED=FALSE&amp;Y=120"}</definedName>
    <definedName name="_4394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95__FDSAUDITLINK__" hidden="1">{"fdsup://directions/FAT Viewer?action=UPDATE&amp;creator=factSet&amp;DYN_ARGS=true&amp;DOC_NAME=FAT:RGA_ENTRPR_VAL_EV_SOURCE_WINDOW.FAT&amp;VAR:ID1=LAMR&amp;VAR:SDATE=20070122&amp;VAR:FDATE=20061229&amp;VAR:FREQ=DAILY&amp;VAR:RELITEM=RF&amp;VAR:CURRENCY=&amp;VAR:DB_TYPE=&amp;VAR:UNITS=M&amp;window=popup","&amp;width=535&amp;height=425&amp;START_MAXIMIZED=FALSE&amp;Y=120"}</definedName>
    <definedName name="_4396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397__FDSAUDITLINK__" hidden="1">{"fdsup://directions/FAT Viewer?action=UPDATE&amp;creator=factSet&amp;DYN_ARGS=true&amp;DOC_NAME=FAT:RGA_ENTRPR_VAL_EV_SOURCE_WINDOW.FAT&amp;VAR:ID1=CCO&amp;VAR:SDATE=20070119&amp;VAR:FDATE=20061229&amp;VAR:FREQ=DAILY&amp;VAR:RELITEM=RF&amp;VAR:CURRENCY=&amp;VAR:DB_TYPE=&amp;VAR:UNITS=M&amp;window=popup&amp;","width=535&amp;height=425&amp;START_MAXIMIZED=FALSE&amp;Y=120"}</definedName>
    <definedName name="_439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399__FDSAUDITLINK__" hidden="1">{"fdsup://directions/FAT Viewer?action=UPDATE&amp;creator=factSet&amp;DYN_ARGS=true&amp;DOC_NAME=FAT:RGA_ENTRPR_VAL_EV_SOURCE_WINDOW.FAT&amp;VAR:ID1=DEC-FR&amp;VAR:SDATE=20070119&amp;VAR:FDATE=20061229&amp;VAR:FREQ=DAILY&amp;VAR:RELITEM=RF&amp;VAR:CURRENCY=&amp;VAR:DB_TYPE=&amp;VAR:UNITS=M&amp;window=pop","up&amp;width=535&amp;height=425&amp;START_MAXIMIZED=FALSE&amp;Y=120"}</definedName>
    <definedName name="_44__FDSAUDITLINK__" hidden="1">{"fdsup://Directions/FactSet Auditing Viewer?action=AUDIT_VALUE&amp;DB=129&amp;ID1=19121610&amp;VALUEID=18352&amp;SDATE=2011&amp;PERIODTYPE=ANN_STD&amp;SCFT=3&amp;window=popup_no_bar&amp;width=385&amp;height=120&amp;START_MAXIMIZED=FALSE&amp;creator=factset&amp;display_string=Audit"}</definedName>
    <definedName name="_440__FDSAUDITLINK__" hidden="1">{"fdsup://directions/FAT Viewer?action=UPDATE&amp;creator=factset&amp;DYN_ARGS=TRUE&amp;DOC_NAME=FAT:FQL_AUDITING_CLIENT_TEMPLATE.FAT&amp;display_string=Audit&amp;VAR:KEY=YLCRAPEXSD&amp;VAR:QUERY=UkdGX0VOVFJQUl9WQUxfREFJTFkoMzk3MTcp&amp;WINDOW=FIRST_POPUP&amp;HEIGHT=450&amp;WIDTH=450&amp;START_MA","XIMIZED=FALSE&amp;VAR:CALENDAR=US&amp;VAR:SYMBOL=B29LCJ&amp;VAR:INDEX=0"}</definedName>
    <definedName name="_4400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01__FDSAUDITLINK__" hidden="1">{"fdsup://directions/FAT Viewer?action=UPDATE&amp;creator=factSet&amp;DYN_ARGS=true&amp;DOC_NAME=FAT:RGA_ENTRPR_VAL_EV_SOURCE_WINDOW.FAT&amp;VAR:ID1=CBS&amp;VAR:SDATE=20070119&amp;VAR:FDATE=20061229&amp;VAR:FREQ=DAILY&amp;VAR:RELITEM=RF&amp;VAR:CURRENCY=&amp;VAR:DB_TYPE=&amp;VAR:UNITS=M&amp;window=popup&amp;","width=535&amp;height=425&amp;START_MAXIMIZED=FALSE&amp;Y=120"}</definedName>
    <definedName name="_4402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03__FDSAUDITLINK__" hidden="1">{"fdsup://directions/FAT Viewer?action=UPDATE&amp;creator=factSet&amp;DYN_ARGS=true&amp;DOC_NAME=FAT:RGA_ENTRPR_VAL_EV_SOURCE_WINDOW.FAT&amp;VAR:ID1=LAMR&amp;VAR:SDATE=20070119&amp;VAR:FDATE=20061229&amp;VAR:FREQ=DAILY&amp;VAR:RELITEM=RF&amp;VAR:CURRENCY=&amp;VAR:DB_TYPE=&amp;VAR:UNITS=M&amp;window=popup","&amp;width=535&amp;height=425&amp;START_MAXIMIZED=FALSE&amp;Y=120"}</definedName>
    <definedName name="_4404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05__FDSAUDITLINK__" hidden="1">{"fdsup://directions/FAT Viewer?action=UPDATE&amp;creator=factSet&amp;DYN_ARGS=true&amp;DOC_NAME=FAT:RGA_ENTRPR_VAL_EV_SOURCE_WINDOW.FAT&amp;VAR:ID1=CCO&amp;VAR:SDATE=20070118&amp;VAR:FDATE=20061229&amp;VAR:FREQ=DAILY&amp;VAR:RELITEM=RF&amp;VAR:CURRENCY=&amp;VAR:DB_TYPE=&amp;VAR:UNITS=M&amp;window=popup&amp;","width=535&amp;height=425&amp;START_MAXIMIZED=FALSE&amp;Y=120"}</definedName>
    <definedName name="_440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407__FDSAUDITLINK__" hidden="1">{"fdsup://directions/FAT Viewer?action=UPDATE&amp;creator=factSet&amp;DYN_ARGS=true&amp;DOC_NAME=FAT:RGA_ENTRPR_VAL_EV_SOURCE_WINDOW.FAT&amp;VAR:ID1=DEC-FR&amp;VAR:SDATE=20070118&amp;VAR:FDATE=20061229&amp;VAR:FREQ=DAILY&amp;VAR:RELITEM=RF&amp;VAR:CURRENCY=&amp;VAR:DB_TYPE=&amp;VAR:UNITS=M&amp;window=pop","up&amp;width=535&amp;height=425&amp;START_MAXIMIZED=FALSE&amp;Y=120"}</definedName>
    <definedName name="_4408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09__FDSAUDITLINK__" hidden="1">{"fdsup://directions/FAT Viewer?action=UPDATE&amp;creator=factSet&amp;DYN_ARGS=true&amp;DOC_NAME=FAT:RGA_ENTRPR_VAL_EV_SOURCE_WINDOW.FAT&amp;VAR:ID1=CBS&amp;VAR:SDATE=20070118&amp;VAR:FDATE=20061229&amp;VAR:FREQ=DAILY&amp;VAR:RELITEM=RF&amp;VAR:CURRENCY=&amp;VAR:DB_TYPE=&amp;VAR:UNITS=M&amp;window=popup&amp;","width=535&amp;height=425&amp;START_MAXIMIZED=FALSE&amp;Y=120"}</definedName>
    <definedName name="_441__FDSAUDITLINK__" hidden="1">{"fdsup://directions/FAT Viewer?action=UPDATE&amp;creator=factset&amp;DYN_ARGS=TRUE&amp;DOC_NAME=FAT:FQL_AUDITING_CLIENT_TEMPLATE.FAT&amp;display_string=Audit&amp;VAR:KEY=ENKDMZALWV&amp;VAR:QUERY=UkdGX0VOVFJQUl9WQUxfREFJTFkoMzk3MjIp&amp;WINDOW=FIRST_POPUP&amp;HEIGHT=450&amp;WIDTH=450&amp;START_MA","XIMIZED=FALSE&amp;VAR:CALENDAR=US&amp;VAR:SYMBOL=B29LCJ&amp;VAR:INDEX=0"}</definedName>
    <definedName name="_4410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11__FDSAUDITLINK__" hidden="1">{"fdsup://directions/FAT Viewer?action=UPDATE&amp;creator=factSet&amp;DYN_ARGS=true&amp;DOC_NAME=FAT:RGA_ENTRPR_VAL_EV_SOURCE_WINDOW.FAT&amp;VAR:ID1=LAMR&amp;VAR:SDATE=20070118&amp;VAR:FDATE=20061229&amp;VAR:FREQ=DAILY&amp;VAR:RELITEM=RF&amp;VAR:CURRENCY=&amp;VAR:DB_TYPE=&amp;VAR:UNITS=M&amp;window=popup","&amp;width=535&amp;height=425&amp;START_MAXIMIZED=FALSE&amp;Y=120"}</definedName>
    <definedName name="_4412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13__FDSAUDITLINK__" hidden="1">{"fdsup://directions/FAT Viewer?action=UPDATE&amp;creator=factSet&amp;DYN_ARGS=true&amp;DOC_NAME=FAT:RGA_ENTRPR_VAL_EV_SOURCE_WINDOW.FAT&amp;VAR:ID1=CCO&amp;VAR:SDATE=20070117&amp;VAR:FDATE=20061229&amp;VAR:FREQ=DAILY&amp;VAR:RELITEM=RF&amp;VAR:CURRENCY=&amp;VAR:DB_TYPE=&amp;VAR:UNITS=M&amp;window=popup&amp;","width=535&amp;height=425&amp;START_MAXIMIZED=FALSE&amp;Y=120"}</definedName>
    <definedName name="_441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415__FDSAUDITLINK__" hidden="1">{"fdsup://directions/FAT Viewer?action=UPDATE&amp;creator=factSet&amp;DYN_ARGS=true&amp;DOC_NAME=FAT:RGA_ENTRPR_VAL_EV_SOURCE_WINDOW.FAT&amp;VAR:ID1=DEC-FR&amp;VAR:SDATE=20070117&amp;VAR:FDATE=20061229&amp;VAR:FREQ=DAILY&amp;VAR:RELITEM=RF&amp;VAR:CURRENCY=&amp;VAR:DB_TYPE=&amp;VAR:UNITS=M&amp;window=pop","up&amp;width=535&amp;height=425&amp;START_MAXIMIZED=FALSE&amp;Y=120"}</definedName>
    <definedName name="_4416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17__FDSAUDITLINK__" hidden="1">{"fdsup://directions/FAT Viewer?action=UPDATE&amp;creator=factSet&amp;DYN_ARGS=true&amp;DOC_NAME=FAT:RGA_ENTRPR_VAL_EV_SOURCE_WINDOW.FAT&amp;VAR:ID1=CBS&amp;VAR:SDATE=20070117&amp;VAR:FDATE=20061229&amp;VAR:FREQ=DAILY&amp;VAR:RELITEM=RF&amp;VAR:CURRENCY=&amp;VAR:DB_TYPE=&amp;VAR:UNITS=M&amp;window=popup&amp;","width=535&amp;height=425&amp;START_MAXIMIZED=FALSE&amp;Y=120"}</definedName>
    <definedName name="_4418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19__FDSAUDITLINK__" hidden="1">{"fdsup://directions/FAT Viewer?action=UPDATE&amp;creator=factSet&amp;DYN_ARGS=true&amp;DOC_NAME=FAT:RGA_ENTRPR_VAL_EV_SOURCE_WINDOW.FAT&amp;VAR:ID1=LAMR&amp;VAR:SDATE=20070117&amp;VAR:FDATE=20061229&amp;VAR:FREQ=DAILY&amp;VAR:RELITEM=RF&amp;VAR:CURRENCY=&amp;VAR:DB_TYPE=&amp;VAR:UNITS=M&amp;window=popup","&amp;width=535&amp;height=425&amp;START_MAXIMIZED=FALSE&amp;Y=120"}</definedName>
    <definedName name="_442__FDSAUDITLINK__" hidden="1">{"fdsup://directions/FAT Viewer?action=UPDATE&amp;creator=factset&amp;DYN_ARGS=TRUE&amp;DOC_NAME=FAT:FQL_AUDITING_CLIENT_TEMPLATE.FAT&amp;display_string=Audit&amp;VAR:KEY=CJKBKNGRMD&amp;VAR:QUERY=UkdGX0VOVFJQUl9WQUxfREFJTFkoMzk3Mjcp&amp;WINDOW=FIRST_POPUP&amp;HEIGHT=450&amp;WIDTH=450&amp;START_MA","XIMIZED=FALSE&amp;VAR:CALENDAR=US&amp;VAR:SYMBOL=B29LCJ&amp;VAR:INDEX=0"}</definedName>
    <definedName name="_4420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21__FDSAUDITLINK__" hidden="1">{"fdsup://directions/FAT Viewer?action=UPDATE&amp;creator=factSet&amp;DYN_ARGS=true&amp;DOC_NAME=FAT:RGA_ENTRPR_VAL_EV_SOURCE_WINDOW.FAT&amp;VAR:ID1=CCO&amp;VAR:SDATE=20070116&amp;VAR:FDATE=20061229&amp;VAR:FREQ=DAILY&amp;VAR:RELITEM=RF&amp;VAR:CURRENCY=&amp;VAR:DB_TYPE=&amp;VAR:UNITS=M&amp;window=popup&amp;","width=535&amp;height=425&amp;START_MAXIMIZED=FALSE&amp;Y=120"}</definedName>
    <definedName name="_442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423__FDSAUDITLINK__" hidden="1">{"fdsup://directions/FAT Viewer?action=UPDATE&amp;creator=factSet&amp;DYN_ARGS=true&amp;DOC_NAME=FAT:RGA_ENTRPR_VAL_EV_SOURCE_WINDOW.FAT&amp;VAR:ID1=DEC-FR&amp;VAR:SDATE=20070116&amp;VAR:FDATE=20061229&amp;VAR:FREQ=DAILY&amp;VAR:RELITEM=RF&amp;VAR:CURRENCY=&amp;VAR:DB_TYPE=&amp;VAR:UNITS=M&amp;window=pop","up&amp;width=535&amp;height=425&amp;START_MAXIMIZED=FALSE&amp;Y=120"}</definedName>
    <definedName name="_4424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25__FDSAUDITLINK__" hidden="1">{"fdsup://directions/FAT Viewer?action=UPDATE&amp;creator=factSet&amp;DYN_ARGS=true&amp;DOC_NAME=FAT:RGA_ENTRPR_VAL_EV_SOURCE_WINDOW.FAT&amp;VAR:ID1=CBS&amp;VAR:SDATE=20070116&amp;VAR:FDATE=20061229&amp;VAR:FREQ=DAILY&amp;VAR:RELITEM=RF&amp;VAR:CURRENCY=&amp;VAR:DB_TYPE=&amp;VAR:UNITS=M&amp;window=popup&amp;","width=535&amp;height=425&amp;START_MAXIMIZED=FALSE&amp;Y=120"}</definedName>
    <definedName name="_4426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27__FDSAUDITLINK__" hidden="1">{"fdsup://directions/FAT Viewer?action=UPDATE&amp;creator=factSet&amp;DYN_ARGS=true&amp;DOC_NAME=FAT:RGA_ENTRPR_VAL_EV_SOURCE_WINDOW.FAT&amp;VAR:ID1=LAMR&amp;VAR:SDATE=20070116&amp;VAR:FDATE=20061229&amp;VAR:FREQ=DAILY&amp;VAR:RELITEM=RF&amp;VAR:CURRENCY=&amp;VAR:DB_TYPE=&amp;VAR:UNITS=M&amp;window=popup","&amp;width=535&amp;height=425&amp;START_MAXIMIZED=FALSE&amp;Y=120"}</definedName>
    <definedName name="_4428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29__FDSAUDITLINK__" hidden="1">{"fdsup://directions/FAT Viewer?action=UPDATE&amp;creator=factSet&amp;DYN_ARGS=true&amp;DOC_NAME=FAT:RGA_ENTRPR_VAL_EV_SOURCE_WINDOW.FAT&amp;VAR:ID1=CCO&amp;VAR:SDATE=20070112&amp;VAR:FDATE=20061229&amp;VAR:FREQ=DAILY&amp;VAR:RELITEM=RF&amp;VAR:CURRENCY=&amp;VAR:DB_TYPE=&amp;VAR:UNITS=M&amp;window=popup&amp;","width=535&amp;height=425&amp;START_MAXIMIZED=FALSE&amp;Y=120"}</definedName>
    <definedName name="_443__FDSAUDITLINK__" hidden="1">{"fdsup://directions/FAT Viewer?action=UPDATE&amp;creator=factset&amp;DYN_ARGS=TRUE&amp;DOC_NAME=FAT:FQL_AUDITING_CLIENT_TEMPLATE.FAT&amp;display_string=Audit&amp;VAR:KEY=MRGVKXIZSZ&amp;VAR:QUERY=UkdGX0VOVFJQUl9WQUxfREFJTFkoMzk3MzAp&amp;WINDOW=FIRST_POPUP&amp;HEIGHT=450&amp;WIDTH=450&amp;START_MA","XIMIZED=FALSE&amp;VAR:CALENDAR=US&amp;VAR:SYMBOL=B29LCJ&amp;VAR:INDEX=0"}</definedName>
    <definedName name="_443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431__FDSAUDITLINK__" hidden="1">{"fdsup://directions/FAT Viewer?action=UPDATE&amp;creator=factSet&amp;DYN_ARGS=true&amp;DOC_NAME=FAT:RGA_ENTRPR_VAL_EV_SOURCE_WINDOW.FAT&amp;VAR:ID1=DEC-FR&amp;VAR:SDATE=20070112&amp;VAR:FDATE=20061229&amp;VAR:FREQ=DAILY&amp;VAR:RELITEM=RF&amp;VAR:CURRENCY=&amp;VAR:DB_TYPE=&amp;VAR:UNITS=M&amp;window=pop","up&amp;width=535&amp;height=425&amp;START_MAXIMIZED=FALSE&amp;Y=120"}</definedName>
    <definedName name="_4432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33__FDSAUDITLINK__" hidden="1">{"fdsup://directions/FAT Viewer?action=UPDATE&amp;creator=factSet&amp;DYN_ARGS=true&amp;DOC_NAME=FAT:RGA_ENTRPR_VAL_EV_SOURCE_WINDOW.FAT&amp;VAR:ID1=CBS&amp;VAR:SDATE=20070112&amp;VAR:FDATE=20061229&amp;VAR:FREQ=DAILY&amp;VAR:RELITEM=RF&amp;VAR:CURRENCY=&amp;VAR:DB_TYPE=&amp;VAR:UNITS=M&amp;window=popup&amp;","width=535&amp;height=425&amp;START_MAXIMIZED=FALSE&amp;Y=120"}</definedName>
    <definedName name="_4434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35__FDSAUDITLINK__" hidden="1">{"fdsup://directions/FAT Viewer?action=UPDATE&amp;creator=factSet&amp;DYN_ARGS=true&amp;DOC_NAME=FAT:RGA_ENTRPR_VAL_EV_SOURCE_WINDOW.FAT&amp;VAR:ID1=LAMR&amp;VAR:SDATE=20070112&amp;VAR:FDATE=20061229&amp;VAR:FREQ=DAILY&amp;VAR:RELITEM=RF&amp;VAR:CURRENCY=&amp;VAR:DB_TYPE=&amp;VAR:UNITS=M&amp;window=popup","&amp;width=535&amp;height=425&amp;START_MAXIMIZED=FALSE&amp;Y=120"}</definedName>
    <definedName name="_4436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37__FDSAUDITLINK__" hidden="1">{"fdsup://directions/FAT Viewer?action=UPDATE&amp;creator=factSet&amp;DYN_ARGS=true&amp;DOC_NAME=FAT:RGA_ENTRPR_VAL_EV_SOURCE_WINDOW.FAT&amp;VAR:ID1=CCO&amp;VAR:SDATE=20070111&amp;VAR:FDATE=20061229&amp;VAR:FREQ=DAILY&amp;VAR:RELITEM=RF&amp;VAR:CURRENCY=&amp;VAR:DB_TYPE=&amp;VAR:UNITS=M&amp;window=popup&amp;","width=535&amp;height=425&amp;START_MAXIMIZED=FALSE&amp;Y=120"}</definedName>
    <definedName name="_443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439__FDSAUDITLINK__" hidden="1">{"fdsup://directions/FAT Viewer?action=UPDATE&amp;creator=factSet&amp;DYN_ARGS=true&amp;DOC_NAME=FAT:RGA_ENTRPR_VAL_EV_SOURCE_WINDOW.FAT&amp;VAR:ID1=DEC-FR&amp;VAR:SDATE=20070111&amp;VAR:FDATE=20061229&amp;VAR:FREQ=DAILY&amp;VAR:RELITEM=RF&amp;VAR:CURRENCY=&amp;VAR:DB_TYPE=&amp;VAR:UNITS=M&amp;window=pop","up&amp;width=535&amp;height=425&amp;START_MAXIMIZED=FALSE&amp;Y=120"}</definedName>
    <definedName name="_444__FDSAUDITLINK__" hidden="1">{"fdsup://directions/FAT Viewer?action=UPDATE&amp;creator=factset&amp;DYN_ARGS=TRUE&amp;DOC_NAME=FAT:FQL_AUDITING_CLIENT_TEMPLATE.FAT&amp;display_string=Audit&amp;VAR:KEY=ELAXEJCBKD&amp;VAR:QUERY=UkdGX0VOVFJQUl9WQUxfREFJTFkoMzk3MzUp&amp;WINDOW=FIRST_POPUP&amp;HEIGHT=450&amp;WIDTH=450&amp;START_MA","XIMIZED=FALSE&amp;VAR:CALENDAR=US&amp;VAR:SYMBOL=B29LCJ&amp;VAR:INDEX=0"}</definedName>
    <definedName name="_4440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41__FDSAUDITLINK__" hidden="1">{"fdsup://directions/FAT Viewer?action=UPDATE&amp;creator=factSet&amp;DYN_ARGS=true&amp;DOC_NAME=FAT:RGA_ENTRPR_VAL_EV_SOURCE_WINDOW.FAT&amp;VAR:ID1=CBS&amp;VAR:SDATE=20070111&amp;VAR:FDATE=20061229&amp;VAR:FREQ=DAILY&amp;VAR:RELITEM=RF&amp;VAR:CURRENCY=&amp;VAR:DB_TYPE=&amp;VAR:UNITS=M&amp;window=popup&amp;","width=535&amp;height=425&amp;START_MAXIMIZED=FALSE&amp;Y=120"}</definedName>
    <definedName name="_4442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43__FDSAUDITLINK__" hidden="1">{"fdsup://directions/FAT Viewer?action=UPDATE&amp;creator=factSet&amp;DYN_ARGS=true&amp;DOC_NAME=FAT:RGA_ENTRPR_VAL_EV_SOURCE_WINDOW.FAT&amp;VAR:ID1=LAMR&amp;VAR:SDATE=20070111&amp;VAR:FDATE=20061229&amp;VAR:FREQ=DAILY&amp;VAR:RELITEM=RF&amp;VAR:CURRENCY=&amp;VAR:DB_TYPE=&amp;VAR:UNITS=M&amp;window=popup","&amp;width=535&amp;height=425&amp;START_MAXIMIZED=FALSE&amp;Y=120"}</definedName>
    <definedName name="_4444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45__FDSAUDITLINK__" hidden="1">{"fdsup://directions/FAT Viewer?action=UPDATE&amp;creator=factSet&amp;DYN_ARGS=true&amp;DOC_NAME=FAT:RGA_ENTRPR_VAL_EV_SOURCE_WINDOW.FAT&amp;VAR:ID1=CCO&amp;VAR:SDATE=20070110&amp;VAR:FDATE=20061229&amp;VAR:FREQ=DAILY&amp;VAR:RELITEM=RF&amp;VAR:CURRENCY=&amp;VAR:DB_TYPE=&amp;VAR:UNITS=M&amp;window=popup&amp;","width=535&amp;height=425&amp;START_MAXIMIZED=FALSE&amp;Y=120"}</definedName>
    <definedName name="_444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447__FDSAUDITLINK__" hidden="1">{"fdsup://directions/FAT Viewer?action=UPDATE&amp;creator=factSet&amp;DYN_ARGS=true&amp;DOC_NAME=FAT:RGA_ENTRPR_VAL_EV_SOURCE_WINDOW.FAT&amp;VAR:ID1=DEC-FR&amp;VAR:SDATE=20070110&amp;VAR:FDATE=20061229&amp;VAR:FREQ=DAILY&amp;VAR:RELITEM=RF&amp;VAR:CURRENCY=&amp;VAR:DB_TYPE=&amp;VAR:UNITS=M&amp;window=pop","up&amp;width=535&amp;height=425&amp;START_MAXIMIZED=FALSE&amp;Y=120"}</definedName>
    <definedName name="_4448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49__FDSAUDITLINK__" hidden="1">{"fdsup://directions/FAT Viewer?action=UPDATE&amp;creator=factSet&amp;DYN_ARGS=true&amp;DOC_NAME=FAT:RGA_ENTRPR_VAL_EV_SOURCE_WINDOW.FAT&amp;VAR:ID1=CBS&amp;VAR:SDATE=20070110&amp;VAR:FDATE=20061229&amp;VAR:FREQ=DAILY&amp;VAR:RELITEM=RF&amp;VAR:CURRENCY=&amp;VAR:DB_TYPE=&amp;VAR:UNITS=M&amp;window=popup&amp;","width=535&amp;height=425&amp;START_MAXIMIZED=FALSE&amp;Y=120"}</definedName>
    <definedName name="_445__FDSAUDITLINK__" hidden="1">{"fdsup://directions/FAT Viewer?action=UPDATE&amp;creator=factset&amp;DYN_ARGS=TRUE&amp;DOC_NAME=FAT:FQL_AUDITING_CLIENT_TEMPLATE.FAT&amp;display_string=Audit&amp;VAR:KEY=QHKRELAJYD&amp;VAR:QUERY=UkdGX0VOVFJQUl9WQUxfREFJTFkoMzk3Mzgp&amp;WINDOW=FIRST_POPUP&amp;HEIGHT=450&amp;WIDTH=450&amp;START_MA","XIMIZED=FALSE&amp;VAR:CALENDAR=US&amp;VAR:SYMBOL=B29LCJ&amp;VAR:INDEX=0"}</definedName>
    <definedName name="_4450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51__FDSAUDITLINK__" hidden="1">{"fdsup://directions/FAT Viewer?action=UPDATE&amp;creator=factSet&amp;DYN_ARGS=true&amp;DOC_NAME=FAT:RGA_ENTRPR_VAL_EV_SOURCE_WINDOW.FAT&amp;VAR:ID1=LAMR&amp;VAR:SDATE=20070110&amp;VAR:FDATE=20061229&amp;VAR:FREQ=DAILY&amp;VAR:RELITEM=RF&amp;VAR:CURRENCY=&amp;VAR:DB_TYPE=&amp;VAR:UNITS=M&amp;window=popup","&amp;width=535&amp;height=425&amp;START_MAXIMIZED=FALSE&amp;Y=120"}</definedName>
    <definedName name="_4452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53__FDSAUDITLINK__" hidden="1">{"fdsup://directions/FAT Viewer?action=UPDATE&amp;creator=factSet&amp;DYN_ARGS=true&amp;DOC_NAME=FAT:RGA_ENTRPR_VAL_EV_SOURCE_WINDOW.FAT&amp;VAR:ID1=CCO&amp;VAR:SDATE=20070109&amp;VAR:FDATE=20061229&amp;VAR:FREQ=DAILY&amp;VAR:RELITEM=RF&amp;VAR:CURRENCY=&amp;VAR:DB_TYPE=&amp;VAR:UNITS=M&amp;window=popup&amp;","width=535&amp;height=425&amp;START_MAXIMIZED=FALSE&amp;Y=120"}</definedName>
    <definedName name="_445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455__FDSAUDITLINK__" hidden="1">{"fdsup://directions/FAT Viewer?action=UPDATE&amp;creator=factSet&amp;DYN_ARGS=true&amp;DOC_NAME=FAT:RGA_ENTRPR_VAL_EV_SOURCE_WINDOW.FAT&amp;VAR:ID1=DEC-FR&amp;VAR:SDATE=20070109&amp;VAR:FDATE=20061229&amp;VAR:FREQ=DAILY&amp;VAR:RELITEM=RF&amp;VAR:CURRENCY=&amp;VAR:DB_TYPE=&amp;VAR:UNITS=M&amp;window=pop","up&amp;width=535&amp;height=425&amp;START_MAXIMIZED=FALSE&amp;Y=120"}</definedName>
    <definedName name="_4456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57__FDSAUDITLINK__" hidden="1">{"fdsup://directions/FAT Viewer?action=UPDATE&amp;creator=factSet&amp;DYN_ARGS=true&amp;DOC_NAME=FAT:RGA_ENTRPR_VAL_EV_SOURCE_WINDOW.FAT&amp;VAR:ID1=CBS&amp;VAR:SDATE=20070109&amp;VAR:FDATE=20061229&amp;VAR:FREQ=DAILY&amp;VAR:RELITEM=RF&amp;VAR:CURRENCY=&amp;VAR:DB_TYPE=&amp;VAR:UNITS=M&amp;window=popup&amp;","width=535&amp;height=425&amp;START_MAXIMIZED=FALSE&amp;Y=120"}</definedName>
    <definedName name="_4458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59__FDSAUDITLINK__" hidden="1">{"fdsup://directions/FAT Viewer?action=UPDATE&amp;creator=factSet&amp;DYN_ARGS=true&amp;DOC_NAME=FAT:RGA_ENTRPR_VAL_EV_SOURCE_WINDOW.FAT&amp;VAR:ID1=LAMR&amp;VAR:SDATE=20070109&amp;VAR:FDATE=20061229&amp;VAR:FREQ=DAILY&amp;VAR:RELITEM=RF&amp;VAR:CURRENCY=&amp;VAR:DB_TYPE=&amp;VAR:UNITS=M&amp;window=popup","&amp;width=535&amp;height=425&amp;START_MAXIMIZED=FALSE&amp;Y=120"}</definedName>
    <definedName name="_446__FDSAUDITLINK__" hidden="1">{"fdsup://directions/FAT Viewer?action=UPDATE&amp;creator=factset&amp;DYN_ARGS=TRUE&amp;DOC_NAME=FAT:FQL_AUDITING_CLIENT_TEMPLATE.FAT&amp;display_string=Audit&amp;VAR:KEY=CNGZAXITIF&amp;VAR:QUERY=UkdGX0VOVFJQUl9WQUxfREFJTFkoMzk3NDMp&amp;WINDOW=FIRST_POPUP&amp;HEIGHT=450&amp;WIDTH=450&amp;START_MA","XIMIZED=FALSE&amp;VAR:CALENDAR=US&amp;VAR:SYMBOL=B29LCJ&amp;VAR:INDEX=0"}</definedName>
    <definedName name="_4460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61__FDSAUDITLINK__" hidden="1">{"fdsup://directions/FAT Viewer?action=UPDATE&amp;creator=factSet&amp;DYN_ARGS=true&amp;DOC_NAME=FAT:RGA_ENTRPR_VAL_EV_SOURCE_WINDOW.FAT&amp;VAR:ID1=CCO&amp;VAR:SDATE=20070108&amp;VAR:FDATE=20061229&amp;VAR:FREQ=DAILY&amp;VAR:RELITEM=RF&amp;VAR:CURRENCY=&amp;VAR:DB_TYPE=&amp;VAR:UNITS=M&amp;window=popup&amp;","width=535&amp;height=425&amp;START_MAXIMIZED=FALSE&amp;Y=120"}</definedName>
    <definedName name="_4462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463__FDSAUDITLINK__" hidden="1">{"fdsup://directions/FAT Viewer?action=UPDATE&amp;creator=factSet&amp;DYN_ARGS=true&amp;DOC_NAME=FAT:RGA_ENTRPR_VAL_EV_SOURCE_WINDOW.FAT&amp;VAR:ID1=DEC-FR&amp;VAR:SDATE=20070108&amp;VAR:FDATE=20061229&amp;VAR:FREQ=DAILY&amp;VAR:RELITEM=RF&amp;VAR:CURRENCY=&amp;VAR:DB_TYPE=&amp;VAR:UNITS=M&amp;window=pop","up&amp;width=535&amp;height=425&amp;START_MAXIMIZED=FALSE&amp;Y=120"}</definedName>
    <definedName name="_4464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65__FDSAUDITLINK__" hidden="1">{"fdsup://directions/FAT Viewer?action=UPDATE&amp;creator=factSet&amp;DYN_ARGS=true&amp;DOC_NAME=FAT:RGA_ENTRPR_VAL_EV_SOURCE_WINDOW.FAT&amp;VAR:ID1=CBS&amp;VAR:SDATE=20070108&amp;VAR:FDATE=20061229&amp;VAR:FREQ=DAILY&amp;VAR:RELITEM=RF&amp;VAR:CURRENCY=&amp;VAR:DB_TYPE=&amp;VAR:UNITS=M&amp;window=popup&amp;","width=535&amp;height=425&amp;START_MAXIMIZED=FALSE&amp;Y=120"}</definedName>
    <definedName name="_4466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67__FDSAUDITLINK__" hidden="1">{"fdsup://directions/FAT Viewer?action=UPDATE&amp;creator=factSet&amp;DYN_ARGS=true&amp;DOC_NAME=FAT:RGA_ENTRPR_VAL_EV_SOURCE_WINDOW.FAT&amp;VAR:ID1=LAMR&amp;VAR:SDATE=20070108&amp;VAR:FDATE=20061229&amp;VAR:FREQ=DAILY&amp;VAR:RELITEM=RF&amp;VAR:CURRENCY=&amp;VAR:DB_TYPE=&amp;VAR:UNITS=M&amp;window=popup","&amp;width=535&amp;height=425&amp;START_MAXIMIZED=FALSE&amp;Y=120"}</definedName>
    <definedName name="_4468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69__FDSAUDITLINK__" hidden="1">{"fdsup://directions/FAT Viewer?action=UPDATE&amp;creator=factSet&amp;DYN_ARGS=true&amp;DOC_NAME=FAT:RGA_ENTRPR_VAL_EV_SOURCE_WINDOW.FAT&amp;VAR:ID1=CCO&amp;VAR:SDATE=20070105&amp;VAR:FDATE=20061229&amp;VAR:FREQ=DAILY&amp;VAR:RELITEM=RF&amp;VAR:CURRENCY=&amp;VAR:DB_TYPE=&amp;VAR:UNITS=M&amp;window=popup&amp;","width=535&amp;height=425&amp;START_MAXIMIZED=FALSE&amp;Y=120"}</definedName>
    <definedName name="_447__FDSAUDITLINK__" hidden="1">{"fdsup://directions/FAT Viewer?action=UPDATE&amp;creator=factset&amp;DYN_ARGS=TRUE&amp;DOC_NAME=FAT:FQL_AUDITING_CLIENT_TEMPLATE.FAT&amp;display_string=Audit&amp;VAR:KEY=YJMPYXMJSD&amp;VAR:QUERY=UkdGX0VOVFJQUl9WQUxfREFJTFkoMzk3NDgp&amp;WINDOW=FIRST_POPUP&amp;HEIGHT=450&amp;WIDTH=450&amp;START_MA","XIMIZED=FALSE&amp;VAR:CALENDAR=US&amp;VAR:SYMBOL=B29LCJ&amp;VAR:INDEX=0"}</definedName>
    <definedName name="_4470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471__FDSAUDITLINK__" hidden="1">{"fdsup://directions/FAT Viewer?action=UPDATE&amp;creator=factSet&amp;DYN_ARGS=true&amp;DOC_NAME=FAT:RGA_ENTRPR_VAL_EV_SOURCE_WINDOW.FAT&amp;VAR:ID1=DEC-FR&amp;VAR:SDATE=20070105&amp;VAR:FDATE=20061229&amp;VAR:FREQ=DAILY&amp;VAR:RELITEM=RF&amp;VAR:CURRENCY=&amp;VAR:DB_TYPE=&amp;VAR:UNITS=M&amp;window=pop","up&amp;width=535&amp;height=425&amp;START_MAXIMIZED=FALSE&amp;Y=120"}</definedName>
    <definedName name="_4472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73__FDSAUDITLINK__" hidden="1">{"fdsup://directions/FAT Viewer?action=UPDATE&amp;creator=factSet&amp;DYN_ARGS=true&amp;DOC_NAME=FAT:RGA_ENTRPR_VAL_EV_SOURCE_WINDOW.FAT&amp;VAR:ID1=CBS&amp;VAR:SDATE=20070105&amp;VAR:FDATE=20061229&amp;VAR:FREQ=DAILY&amp;VAR:RELITEM=RF&amp;VAR:CURRENCY=&amp;VAR:DB_TYPE=&amp;VAR:UNITS=M&amp;window=popup&amp;","width=535&amp;height=425&amp;START_MAXIMIZED=FALSE&amp;Y=120"}</definedName>
    <definedName name="_4474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75__FDSAUDITLINK__" hidden="1">{"fdsup://directions/FAT Viewer?action=UPDATE&amp;creator=factSet&amp;DYN_ARGS=true&amp;DOC_NAME=FAT:RGA_ENTRPR_VAL_EV_SOURCE_WINDOW.FAT&amp;VAR:ID1=LAMR&amp;VAR:SDATE=20070105&amp;VAR:FDATE=20061229&amp;VAR:FREQ=DAILY&amp;VAR:RELITEM=RF&amp;VAR:CURRENCY=&amp;VAR:DB_TYPE=&amp;VAR:UNITS=M&amp;window=popup","&amp;width=535&amp;height=425&amp;START_MAXIMIZED=FALSE&amp;Y=120"}</definedName>
    <definedName name="_4476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77__FDSAUDITLINK__" hidden="1">{"fdsup://directions/FAT Viewer?action=UPDATE&amp;creator=factSet&amp;DYN_ARGS=true&amp;DOC_NAME=FAT:RGA_ENTRPR_VAL_EV_SOURCE_WINDOW.FAT&amp;VAR:ID1=CCO&amp;VAR:SDATE=20070104&amp;VAR:FDATE=20061229&amp;VAR:FREQ=DAILY&amp;VAR:RELITEM=RF&amp;VAR:CURRENCY=&amp;VAR:DB_TYPE=&amp;VAR:UNITS=M&amp;window=popup&amp;","width=535&amp;height=425&amp;START_MAXIMIZED=FALSE&amp;Y=120"}</definedName>
    <definedName name="_4478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479__FDSAUDITLINK__" hidden="1">{"fdsup://directions/FAT Viewer?action=UPDATE&amp;creator=factSet&amp;DYN_ARGS=true&amp;DOC_NAME=FAT:RGA_ENTRPR_VAL_EV_SOURCE_WINDOW.FAT&amp;VAR:ID1=DEC-FR&amp;VAR:SDATE=20070104&amp;VAR:FDATE=20061229&amp;VAR:FREQ=DAILY&amp;VAR:RELITEM=RF&amp;VAR:CURRENCY=&amp;VAR:DB_TYPE=&amp;VAR:UNITS=M&amp;window=pop","up&amp;width=535&amp;height=425&amp;START_MAXIMIZED=FALSE&amp;Y=120"}</definedName>
    <definedName name="_448__FDSAUDITLINK__" hidden="1">{"fdsup://directions/FAT Viewer?action=UPDATE&amp;creator=factset&amp;DYN_ARGS=TRUE&amp;DOC_NAME=FAT:FQL_AUDITING_CLIENT_TEMPLATE.FAT&amp;display_string=Audit&amp;VAR:KEY=IVCXSJQXUL&amp;VAR:QUERY=UkdGX0VOVFJQUl9WQUxfREFJTFkoMzk3NTEp&amp;WINDOW=FIRST_POPUP&amp;HEIGHT=450&amp;WIDTH=450&amp;START_MA","XIMIZED=FALSE&amp;VAR:CALENDAR=US&amp;VAR:SYMBOL=B29LCJ&amp;VAR:INDEX=0"}</definedName>
    <definedName name="_4480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81__FDSAUDITLINK__" hidden="1">{"fdsup://directions/FAT Viewer?action=UPDATE&amp;creator=factSet&amp;DYN_ARGS=true&amp;DOC_NAME=FAT:RGA_ENTRPR_VAL_EV_SOURCE_WINDOW.FAT&amp;VAR:ID1=CBS&amp;VAR:SDATE=20070104&amp;VAR:FDATE=20061229&amp;VAR:FREQ=DAILY&amp;VAR:RELITEM=RF&amp;VAR:CURRENCY=&amp;VAR:DB_TYPE=&amp;VAR:UNITS=M&amp;window=popup&amp;","width=535&amp;height=425&amp;START_MAXIMIZED=FALSE&amp;Y=120"}</definedName>
    <definedName name="_4482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83__FDSAUDITLINK__" hidden="1">{"fdsup://directions/FAT Viewer?action=UPDATE&amp;creator=factSet&amp;DYN_ARGS=true&amp;DOC_NAME=FAT:RGA_ENTRPR_VAL_EV_SOURCE_WINDOW.FAT&amp;VAR:ID1=LAMR&amp;VAR:SDATE=20070104&amp;VAR:FDATE=20061229&amp;VAR:FREQ=DAILY&amp;VAR:RELITEM=RF&amp;VAR:CURRENCY=&amp;VAR:DB_TYPE=&amp;VAR:UNITS=M&amp;window=popup","&amp;width=535&amp;height=425&amp;START_MAXIMIZED=FALSE&amp;Y=120"}</definedName>
    <definedName name="_4484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85__FDSAUDITLINK__" hidden="1">{"fdsup://directions/FAT Viewer?action=UPDATE&amp;creator=factSet&amp;DYN_ARGS=true&amp;DOC_NAME=FAT:RGA_ENTRPR_VAL_EV_SOURCE_WINDOW.FAT&amp;VAR:ID1=CCO&amp;VAR:SDATE=20070103&amp;VAR:FDATE=20061229&amp;VAR:FREQ=DAILY&amp;VAR:RELITEM=RF&amp;VAR:CURRENCY=&amp;VAR:DB_TYPE=&amp;VAR:UNITS=M&amp;window=popup&amp;","width=535&amp;height=425&amp;START_MAXIMIZED=FALSE&amp;Y=120"}</definedName>
    <definedName name="_4486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487__FDSAUDITLINK__" hidden="1">{"fdsup://directions/FAT Viewer?action=UPDATE&amp;creator=factSet&amp;DYN_ARGS=true&amp;DOC_NAME=FAT:RGA_ENTRPR_VAL_EV_SOURCE_WINDOW.FAT&amp;VAR:ID1=DEC-FR&amp;VAR:SDATE=20070103&amp;VAR:FDATE=20061229&amp;VAR:FREQ=DAILY&amp;VAR:RELITEM=RF&amp;VAR:CURRENCY=&amp;VAR:DB_TYPE=&amp;VAR:UNITS=M&amp;window=pop","up&amp;width=535&amp;height=425&amp;START_MAXIMIZED=FALSE&amp;Y=120"}</definedName>
    <definedName name="_4488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89__FDSAUDITLINK__" hidden="1">{"fdsup://directions/FAT Viewer?action=UPDATE&amp;creator=factSet&amp;DYN_ARGS=true&amp;DOC_NAME=FAT:RGA_ENTRPR_VAL_EV_SOURCE_WINDOW.FAT&amp;VAR:ID1=CBS&amp;VAR:SDATE=20070103&amp;VAR:FDATE=20061229&amp;VAR:FREQ=DAILY&amp;VAR:RELITEM=RF&amp;VAR:CURRENCY=&amp;VAR:DB_TYPE=&amp;VAR:UNITS=M&amp;window=popup&amp;","width=535&amp;height=425&amp;START_MAXIMIZED=FALSE&amp;Y=120"}</definedName>
    <definedName name="_449__FDSAUDITLINK__" hidden="1">{"fdsup://directions/FAT Viewer?action=UPDATE&amp;creator=factset&amp;DYN_ARGS=TRUE&amp;DOC_NAME=FAT:FQL_AUDITING_CLIENT_TEMPLATE.FAT&amp;display_string=Audit&amp;VAR:KEY=KLIRMZOJSH&amp;VAR:QUERY=UkdGX0VOVFJQUl9WQUxfREFJTFkoMzk3NTYp&amp;WINDOW=FIRST_POPUP&amp;HEIGHT=450&amp;WIDTH=450&amp;START_MA","XIMIZED=FALSE&amp;VAR:CALENDAR=US&amp;VAR:SYMBOL=B29LCJ&amp;VAR:INDEX=0"}</definedName>
    <definedName name="_4490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91__FDSAUDITLINK__" hidden="1">{"fdsup://directions/FAT Viewer?action=UPDATE&amp;creator=factSet&amp;DYN_ARGS=true&amp;DOC_NAME=FAT:RGA_ENTRPR_VAL_EV_SOURCE_WINDOW.FAT&amp;VAR:ID1=LAMR&amp;VAR:SDATE=20070103&amp;VAR:FDATE=20061229&amp;VAR:FREQ=DAILY&amp;VAR:RELITEM=RF&amp;VAR:CURRENCY=&amp;VAR:DB_TYPE=&amp;VAR:UNITS=M&amp;window=popup","&amp;width=535&amp;height=425&amp;START_MAXIMIZED=FALSE&amp;Y=120"}</definedName>
    <definedName name="_4492__FDSAUDITLINK__" hidden="1">{"fdsup://IBCentral/FAT Viewer?action=UPDATE&amp;creator=factset&amp;DOC_NAME=fat:reuters_annual_source_window.fat&amp;display_string=Audit&amp;DYN_ARGS=TRUE&amp;VAR:ID1=18451C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93__FDSAUDITLINK__" hidden="1">{"fdsup://directions/FAT Viewer?action=UPDATE&amp;creator=factSet&amp;DYN_ARGS=true&amp;DOC_NAME=FAT:RGA_ENTRPR_VAL_EV_SOURCE_WINDOW.FAT&amp;VAR:ID1=CCO&amp;VAR:SDATE=20061229&amp;VAR:FDATE=20061229&amp;VAR:FREQ=DAILY&amp;VAR:RELITEM=RF&amp;VAR:CURRENCY=&amp;VAR:DB_TYPE=&amp;VAR:UNITS=M&amp;window=popup&amp;","width=535&amp;height=425&amp;START_MAXIMIZED=FALSE&amp;Y=120"}</definedName>
    <definedName name="_4494__FDSAUDITLINK__" hidden="1">{"fdsup://IBCentral/FAT Viewer?action=UPDATE&amp;creator=factset&amp;DOC_NAME=fat:reuters_annual_source_window.fat&amp;display_string=Audit&amp;DYN_ARGS=TRUE&amp;VAR:ID1=713666&amp;VAR:RCODE=SBDA&amp;VAR:SDATE=20061299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4495__FDSAUDITLINK__" hidden="1">{"fdsup://directions/FAT Viewer?action=UPDATE&amp;creator=factSet&amp;DYN_ARGS=true&amp;DOC_NAME=FAT:RGA_ENTRPR_VAL_EV_SOURCE_WINDOW.FAT&amp;VAR:ID1=DEC-FR&amp;VAR:SDATE=20061229&amp;VAR:FDATE=20061229&amp;VAR:FREQ=DAILY&amp;VAR:RELITEM=RF&amp;VAR:CURRENCY=&amp;VAR:DB_TYPE=&amp;VAR:UNITS=M&amp;window=pop","up&amp;width=535&amp;height=425&amp;START_MAXIMIZED=FALSE&amp;Y=120"}</definedName>
    <definedName name="_4496__FDSAUDITLINK__" hidden="1">{"fdsup://IBCentral/FAT Viewer?action=UPDATE&amp;creator=factset&amp;DOC_NAME=fat:reuters_annual_source_window.fat&amp;display_string=Audit&amp;DYN_ARGS=TRUE&amp;VAR:ID1=12485720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97__FDSAUDITLINK__" hidden="1">{"fdsup://directions/FAT Viewer?action=UPDATE&amp;creator=factSet&amp;DYN_ARGS=true&amp;DOC_NAME=FAT:RGA_ENTRPR_VAL_EV_SOURCE_WINDOW.FAT&amp;VAR:ID1=CBS&amp;VAR:SDATE=20061229&amp;VAR:FDATE=20061229&amp;VAR:FREQ=DAILY&amp;VAR:RELITEM=RF&amp;VAR:CURRENCY=&amp;VAR:DB_TYPE=&amp;VAR:UNITS=M&amp;window=popup&amp;","width=535&amp;height=425&amp;START_MAXIMIZED=FALSE&amp;Y=120"}</definedName>
    <definedName name="_4498__FDSAUDITLINK__" hidden="1">{"fdsup://IBCentral/FAT Viewer?action=UPDATE&amp;creator=factset&amp;DOC_NAME=fat:reuters_annual_source_window.fat&amp;display_string=Audit&amp;DYN_ARGS=TRUE&amp;VAR:ID1=51281510&amp;VAR:RCODE=SBDA&amp;VAR:SDATE=20061299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4499__FDSAUDITLINK__" hidden="1">{"fdsup://directions/FAT Viewer?action=UPDATE&amp;creator=factSet&amp;DYN_ARGS=true&amp;DOC_NAME=FAT:RGA_ENTRPR_VAL_EV_SOURCE_WINDOW.FAT&amp;VAR:ID1=LAMR&amp;VAR:SDATE=20061229&amp;VAR:FDATE=20061229&amp;VAR:FREQ=DAILY&amp;VAR:RELITEM=RF&amp;VAR:CURRENCY=&amp;VAR:DB_TYPE=&amp;VAR:UNITS=M&amp;window=popup","&amp;width=535&amp;height=425&amp;START_MAXIMIZED=FALSE&amp;Y=120"}</definedName>
    <definedName name="_45__FDSAUDITLINK__" hidden="1">{"fdsup://Directions/FactSet Auditing Viewer?action=AUDIT_VALUE&amp;DB=129&amp;ID1=50075N10&amp;VALUEID=18352&amp;SDATE=2011&amp;PERIODTYPE=ANN_STD&amp;SCFT=3&amp;window=popup_no_bar&amp;width=385&amp;height=120&amp;START_MAXIMIZED=FALSE&amp;creator=factset&amp;display_string=Audit"}</definedName>
    <definedName name="_450__FDSAUDITLINK__" hidden="1">{"fdsup://directions/FAT Viewer?action=UPDATE&amp;creator=factset&amp;DYN_ARGS=TRUE&amp;DOC_NAME=FAT:FQL_AUDITING_CLIENT_TEMPLATE.FAT&amp;display_string=Audit&amp;VAR:KEY=STAVIFWFCJ&amp;VAR:QUERY=UkdGX0VOVFJQUl9WQUxfREFJTFkoMzk3NTkp&amp;WINDOW=FIRST_POPUP&amp;HEIGHT=450&amp;WIDTH=450&amp;START_MA","XIMIZED=FALSE&amp;VAR:CALENDAR=US&amp;VAR:SYMBOL=B29LCJ&amp;VAR:INDEX=0"}</definedName>
    <definedName name="_4500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01__FDSAUDITLINK__" hidden="1">{"fdsup://directions/FAT Viewer?action=UPDATE&amp;creator=factSet&amp;DYN_ARGS=true&amp;DOC_NAME=FAT:RGA_ENTRPR_VAL_EV_SOURCE_WINDOW.FAT&amp;VAR:ID1=CCO&amp;VAR:SDATE=20061228&amp;VAR:FDATE=20051230&amp;VAR:FREQ=DAILY&amp;VAR:RELITEM=RF&amp;VAR:CURRENCY=&amp;VAR:DB_TYPE=&amp;VAR:UNITS=M&amp;window=popup&amp;","width=535&amp;height=425&amp;START_MAXIMIZED=FALSE&amp;Y=120"}</definedName>
    <definedName name="_450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503__FDSAUDITLINK__" hidden="1">{"fdsup://directions/FAT Viewer?action=UPDATE&amp;creator=factSet&amp;DYN_ARGS=true&amp;DOC_NAME=FAT:RGA_ENTRPR_VAL_EV_SOURCE_WINDOW.FAT&amp;VAR:ID1=DEC-FR&amp;VAR:SDATE=20061228&amp;VAR:FDATE=20051230&amp;VAR:FREQ=DAILY&amp;VAR:RELITEM=RF&amp;VAR:CURRENCY=&amp;VAR:DB_TYPE=&amp;VAR:UNITS=M&amp;window=pop","up&amp;width=535&amp;height=425&amp;START_MAXIMIZED=FALSE&amp;Y=120"}</definedName>
    <definedName name="_4504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05__FDSAUDITLINK__" hidden="1">{"fdsup://directions/FAT Viewer?action=UPDATE&amp;creator=factSet&amp;DYN_ARGS=true&amp;DOC_NAME=FAT:RGA_ENTRPR_VAL_EV_SOURCE_WINDOW.FAT&amp;VAR:ID1=CBS&amp;VAR:SDATE=20061228&amp;VAR:FDATE=20051230&amp;VAR:FREQ=DAILY&amp;VAR:RELITEM=RF&amp;VAR:CURRENCY=&amp;VAR:DB_TYPE=&amp;VAR:UNITS=M&amp;window=popup&amp;","width=535&amp;height=425&amp;START_MAXIMIZED=FALSE&amp;Y=120"}</definedName>
    <definedName name="_4506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507__FDSAUDITLINK__" hidden="1">{"fdsup://directions/FAT Viewer?action=UPDATE&amp;creator=factSet&amp;DYN_ARGS=true&amp;DOC_NAME=FAT:RGA_ENTRPR_VAL_EV_SOURCE_WINDOW.FAT&amp;VAR:ID1=LAMR&amp;VAR:SDATE=20061228&amp;VAR:FDATE=20051230&amp;VAR:FREQ=DAILY&amp;VAR:RELITEM=RF&amp;VAR:CURRENCY=&amp;VAR:DB_TYPE=&amp;VAR:UNITS=M&amp;window=popup","&amp;width=535&amp;height=425&amp;START_MAXIMIZED=FALSE&amp;Y=120"}</definedName>
    <definedName name="_4508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09__FDSAUDITLINK__" hidden="1">{"fdsup://directions/FAT Viewer?action=UPDATE&amp;creator=factSet&amp;DYN_ARGS=true&amp;DOC_NAME=FAT:RGA_ENTRPR_VAL_EV_SOURCE_WINDOW.FAT&amp;VAR:ID1=CCO&amp;VAR:SDATE=20061227&amp;VAR:FDATE=20051230&amp;VAR:FREQ=DAILY&amp;VAR:RELITEM=RF&amp;VAR:CURRENCY=&amp;VAR:DB_TYPE=&amp;VAR:UNITS=M&amp;window=popup&amp;","width=535&amp;height=425&amp;START_MAXIMIZED=FALSE&amp;Y=120"}</definedName>
    <definedName name="_451__FDSAUDITLINK__" hidden="1">{"fdsup://directions/FAT Viewer?action=UPDATE&amp;creator=factset&amp;DYN_ARGS=TRUE&amp;DOC_NAME=FAT:FQL_AUDITING_CLIENT_TEMPLATE.FAT&amp;display_string=Audit&amp;VAR:KEY=IVYJGDULKR&amp;VAR:QUERY=UkdGX0VOVFJQUl9WQUxfREFJTFkoMzk3NjQp&amp;WINDOW=FIRST_POPUP&amp;HEIGHT=450&amp;WIDTH=450&amp;START_MA","XIMIZED=FALSE&amp;VAR:CALENDAR=US&amp;VAR:SYMBOL=B29LCJ&amp;VAR:INDEX=0"}</definedName>
    <definedName name="_451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511__FDSAUDITLINK__" hidden="1">{"fdsup://directions/FAT Viewer?action=UPDATE&amp;creator=factSet&amp;DYN_ARGS=true&amp;DOC_NAME=FAT:RGA_ENTRPR_VAL_EV_SOURCE_WINDOW.FAT&amp;VAR:ID1=DEC-FR&amp;VAR:SDATE=20061227&amp;VAR:FDATE=20051230&amp;VAR:FREQ=DAILY&amp;VAR:RELITEM=RF&amp;VAR:CURRENCY=&amp;VAR:DB_TYPE=&amp;VAR:UNITS=M&amp;window=pop","up&amp;width=535&amp;height=425&amp;START_MAXIMIZED=FALSE&amp;Y=120"}</definedName>
    <definedName name="_4512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13__FDSAUDITLINK__" hidden="1">{"fdsup://directions/FAT Viewer?action=UPDATE&amp;creator=factSet&amp;DYN_ARGS=true&amp;DOC_NAME=FAT:RGA_ENTRPR_VAL_EV_SOURCE_WINDOW.FAT&amp;VAR:ID1=CBS&amp;VAR:SDATE=20061227&amp;VAR:FDATE=20051230&amp;VAR:FREQ=DAILY&amp;VAR:RELITEM=RF&amp;VAR:CURRENCY=&amp;VAR:DB_TYPE=&amp;VAR:UNITS=M&amp;window=popup&amp;","width=535&amp;height=425&amp;START_MAXIMIZED=FALSE&amp;Y=120"}</definedName>
    <definedName name="_4514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515__FDSAUDITLINK__" hidden="1">{"fdsup://directions/FAT Viewer?action=UPDATE&amp;creator=factSet&amp;DYN_ARGS=true&amp;DOC_NAME=FAT:RGA_ENTRPR_VAL_EV_SOURCE_WINDOW.FAT&amp;VAR:ID1=LAMR&amp;VAR:SDATE=20061227&amp;VAR:FDATE=20051230&amp;VAR:FREQ=DAILY&amp;VAR:RELITEM=RF&amp;VAR:CURRENCY=&amp;VAR:DB_TYPE=&amp;VAR:UNITS=M&amp;window=popup","&amp;width=535&amp;height=425&amp;START_MAXIMIZED=FALSE&amp;Y=120"}</definedName>
    <definedName name="_4516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17__FDSAUDITLINK__" hidden="1">{"fdsup://directions/FAT Viewer?action=UPDATE&amp;creator=factSet&amp;DYN_ARGS=true&amp;DOC_NAME=FAT:RGA_ENTRPR_VAL_EV_SOURCE_WINDOW.FAT&amp;VAR:ID1=CCO&amp;VAR:SDATE=20061226&amp;VAR:FDATE=20051230&amp;VAR:FREQ=DAILY&amp;VAR:RELITEM=RF&amp;VAR:CURRENCY=&amp;VAR:DB_TYPE=&amp;VAR:UNITS=M&amp;window=popup&amp;","width=535&amp;height=425&amp;START_MAXIMIZED=FALSE&amp;Y=120"}</definedName>
    <definedName name="_451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519__FDSAUDITLINK__" hidden="1">{"fdsup://directions/FAT Viewer?action=UPDATE&amp;creator=factSet&amp;DYN_ARGS=true&amp;DOC_NAME=FAT:RGA_ENTRPR_VAL_EV_SOURCE_WINDOW.FAT&amp;VAR:ID1=DEC-FR&amp;VAR:SDATE=20061226&amp;VAR:FDATE=20051230&amp;VAR:FREQ=DAILY&amp;VAR:RELITEM=RF&amp;VAR:CURRENCY=&amp;VAR:DB_TYPE=&amp;VAR:UNITS=M&amp;window=pop","up&amp;width=535&amp;height=425&amp;START_MAXIMIZED=FALSE&amp;Y=120"}</definedName>
    <definedName name="_452__FDSAUDITLINK__" hidden="1">{"fdsup://directions/FAT Viewer?action=UPDATE&amp;creator=factset&amp;DYN_ARGS=TRUE&amp;DOC_NAME=FAT:FQL_AUDITING_CLIENT_TEMPLATE.FAT&amp;display_string=Audit&amp;VAR:KEY=CVOHAJCFSJ&amp;VAR:QUERY=UkdGX0VOVFJQUl9WQUxfREFJTFkoMzk3Njkp&amp;WINDOW=FIRST_POPUP&amp;HEIGHT=450&amp;WIDTH=450&amp;START_MA","XIMIZED=FALSE&amp;VAR:CALENDAR=US&amp;VAR:SYMBOL=B29LCJ&amp;VAR:INDEX=0"}</definedName>
    <definedName name="_4520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21__FDSAUDITLINK__" hidden="1">{"fdsup://directions/FAT Viewer?action=UPDATE&amp;creator=factSet&amp;DYN_ARGS=true&amp;DOC_NAME=FAT:RGA_ENTRPR_VAL_EV_SOURCE_WINDOW.FAT&amp;VAR:ID1=CBS&amp;VAR:SDATE=20061226&amp;VAR:FDATE=20051230&amp;VAR:FREQ=DAILY&amp;VAR:RELITEM=RF&amp;VAR:CURRENCY=&amp;VAR:DB_TYPE=&amp;VAR:UNITS=M&amp;window=popup&amp;","width=535&amp;height=425&amp;START_MAXIMIZED=FALSE&amp;Y=120"}</definedName>
    <definedName name="_4522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523__FDSAUDITLINK__" hidden="1">{"fdsup://directions/FAT Viewer?action=UPDATE&amp;creator=factSet&amp;DYN_ARGS=true&amp;DOC_NAME=FAT:RGA_ENTRPR_VAL_EV_SOURCE_WINDOW.FAT&amp;VAR:ID1=LAMR&amp;VAR:SDATE=20061226&amp;VAR:FDATE=20051230&amp;VAR:FREQ=DAILY&amp;VAR:RELITEM=RF&amp;VAR:CURRENCY=&amp;VAR:DB_TYPE=&amp;VAR:UNITS=M&amp;window=popup","&amp;width=535&amp;height=425&amp;START_MAXIMIZED=FALSE&amp;Y=120"}</definedName>
    <definedName name="_4524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25__FDSAUDITLINK__" hidden="1">{"fdsup://directions/FAT Viewer?action=UPDATE&amp;creator=factSet&amp;DYN_ARGS=true&amp;DOC_NAME=FAT:RGA_ENTRPR_VAL_EV_SOURCE_WINDOW.FAT&amp;VAR:ID1=CCO&amp;VAR:SDATE=20061222&amp;VAR:FDATE=20051230&amp;VAR:FREQ=DAILY&amp;VAR:RELITEM=RF&amp;VAR:CURRENCY=&amp;VAR:DB_TYPE=&amp;VAR:UNITS=M&amp;window=popup&amp;","width=535&amp;height=425&amp;START_MAXIMIZED=FALSE&amp;Y=120"}</definedName>
    <definedName name="_452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527__FDSAUDITLINK__" hidden="1">{"fdsup://directions/FAT Viewer?action=UPDATE&amp;creator=factSet&amp;DYN_ARGS=true&amp;DOC_NAME=FAT:RGA_ENTRPR_VAL_EV_SOURCE_WINDOW.FAT&amp;VAR:ID1=DEC-FR&amp;VAR:SDATE=20061222&amp;VAR:FDATE=20051230&amp;VAR:FREQ=DAILY&amp;VAR:RELITEM=RF&amp;VAR:CURRENCY=&amp;VAR:DB_TYPE=&amp;VAR:UNITS=M&amp;window=pop","up&amp;width=535&amp;height=425&amp;START_MAXIMIZED=FALSE&amp;Y=120"}</definedName>
    <definedName name="_4528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29__FDSAUDITLINK__" hidden="1">{"fdsup://directions/FAT Viewer?action=UPDATE&amp;creator=factSet&amp;DYN_ARGS=true&amp;DOC_NAME=FAT:RGA_ENTRPR_VAL_EV_SOURCE_WINDOW.FAT&amp;VAR:ID1=CBS&amp;VAR:SDATE=20061222&amp;VAR:FDATE=20051230&amp;VAR:FREQ=DAILY&amp;VAR:RELITEM=RF&amp;VAR:CURRENCY=&amp;VAR:DB_TYPE=&amp;VAR:UNITS=M&amp;window=popup&amp;","width=535&amp;height=425&amp;START_MAXIMIZED=FALSE&amp;Y=120"}</definedName>
    <definedName name="_453__FDSAUDITLINK__" hidden="1">{"fdsup://directions/FAT Viewer?action=UPDATE&amp;creator=factset&amp;DYN_ARGS=TRUE&amp;DOC_NAME=FAT:FQL_AUDITING_CLIENT_TEMPLATE.FAT&amp;display_string=Audit&amp;VAR:KEY=ERWRYTGVMN&amp;VAR:QUERY=UkdGX0VOVFJQUl9WQUxfREFJTFkoMzk3NzIp&amp;WINDOW=FIRST_POPUP&amp;HEIGHT=450&amp;WIDTH=450&amp;START_MA","XIMIZED=FALSE&amp;VAR:CALENDAR=US&amp;VAR:SYMBOL=B29LCJ&amp;VAR:INDEX=0"}</definedName>
    <definedName name="_4530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531__FDSAUDITLINK__" hidden="1">{"fdsup://directions/FAT Viewer?action=UPDATE&amp;creator=factSet&amp;DYN_ARGS=true&amp;DOC_NAME=FAT:RGA_ENTRPR_VAL_EV_SOURCE_WINDOW.FAT&amp;VAR:ID1=LAMR&amp;VAR:SDATE=20061222&amp;VAR:FDATE=20051230&amp;VAR:FREQ=DAILY&amp;VAR:RELITEM=RF&amp;VAR:CURRENCY=&amp;VAR:DB_TYPE=&amp;VAR:UNITS=M&amp;window=popup","&amp;width=535&amp;height=425&amp;START_MAXIMIZED=FALSE&amp;Y=120"}</definedName>
    <definedName name="_4532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33__FDSAUDITLINK__" hidden="1">{"fdsup://directions/FAT Viewer?action=UPDATE&amp;creator=factSet&amp;DYN_ARGS=true&amp;DOC_NAME=FAT:RGA_ENTRPR_VAL_EV_SOURCE_WINDOW.FAT&amp;VAR:ID1=CCO&amp;VAR:SDATE=20061221&amp;VAR:FDATE=20051230&amp;VAR:FREQ=DAILY&amp;VAR:RELITEM=RF&amp;VAR:CURRENCY=&amp;VAR:DB_TYPE=&amp;VAR:UNITS=M&amp;window=popup&amp;","width=535&amp;height=425&amp;START_MAXIMIZED=FALSE&amp;Y=120"}</definedName>
    <definedName name="_453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535__FDSAUDITLINK__" hidden="1">{"fdsup://directions/FAT Viewer?action=UPDATE&amp;creator=factSet&amp;DYN_ARGS=true&amp;DOC_NAME=FAT:RGA_ENTRPR_VAL_EV_SOURCE_WINDOW.FAT&amp;VAR:ID1=DEC-FR&amp;VAR:SDATE=20061221&amp;VAR:FDATE=20051230&amp;VAR:FREQ=DAILY&amp;VAR:RELITEM=RF&amp;VAR:CURRENCY=&amp;VAR:DB_TYPE=&amp;VAR:UNITS=M&amp;window=pop","up&amp;width=535&amp;height=425&amp;START_MAXIMIZED=FALSE&amp;Y=120"}</definedName>
    <definedName name="_4536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37__FDSAUDITLINK__" hidden="1">{"fdsup://directions/FAT Viewer?action=UPDATE&amp;creator=factSet&amp;DYN_ARGS=true&amp;DOC_NAME=FAT:RGA_ENTRPR_VAL_EV_SOURCE_WINDOW.FAT&amp;VAR:ID1=CBS&amp;VAR:SDATE=20061221&amp;VAR:FDATE=20051230&amp;VAR:FREQ=DAILY&amp;VAR:RELITEM=RF&amp;VAR:CURRENCY=&amp;VAR:DB_TYPE=&amp;VAR:UNITS=M&amp;window=popup&amp;","width=535&amp;height=425&amp;START_MAXIMIZED=FALSE&amp;Y=120"}</definedName>
    <definedName name="_4538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539__FDSAUDITLINK__" hidden="1">{"fdsup://directions/FAT Viewer?action=UPDATE&amp;creator=factSet&amp;DYN_ARGS=true&amp;DOC_NAME=FAT:RGA_ENTRPR_VAL_EV_SOURCE_WINDOW.FAT&amp;VAR:ID1=LAMR&amp;VAR:SDATE=20061221&amp;VAR:FDATE=20051230&amp;VAR:FREQ=DAILY&amp;VAR:RELITEM=RF&amp;VAR:CURRENCY=&amp;VAR:DB_TYPE=&amp;VAR:UNITS=M&amp;window=popup","&amp;width=535&amp;height=425&amp;START_MAXIMIZED=FALSE&amp;Y=120"}</definedName>
    <definedName name="_454__FDSAUDITLINK__" hidden="1">{"fdsup://directions/FAT Viewer?action=UPDATE&amp;creator=factset&amp;DYN_ARGS=TRUE&amp;DOC_NAME=FAT:FQL_AUDITING_CLIENT_TEMPLATE.FAT&amp;display_string=Audit&amp;VAR:KEY=UFMNCLQPMP&amp;VAR:QUERY=UkdGX0VOVFJQUl9WQUxfREFJTFkoMzk3Nzcp&amp;WINDOW=FIRST_POPUP&amp;HEIGHT=450&amp;WIDTH=450&amp;START_MA","XIMIZED=FALSE&amp;VAR:CALENDAR=US&amp;VAR:SYMBOL=B29LCJ&amp;VAR:INDEX=0"}</definedName>
    <definedName name="_4540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41__FDSAUDITLINK__" hidden="1">{"fdsup://directions/FAT Viewer?action=UPDATE&amp;creator=factSet&amp;DYN_ARGS=true&amp;DOC_NAME=FAT:RGA_ENTRPR_VAL_EV_SOURCE_WINDOW.FAT&amp;VAR:ID1=CCO&amp;VAR:SDATE=20061220&amp;VAR:FDATE=20051230&amp;VAR:FREQ=DAILY&amp;VAR:RELITEM=RF&amp;VAR:CURRENCY=&amp;VAR:DB_TYPE=&amp;VAR:UNITS=M&amp;window=popup&amp;","width=535&amp;height=425&amp;START_MAXIMIZED=FALSE&amp;Y=120"}</definedName>
    <definedName name="_454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543__FDSAUDITLINK__" hidden="1">{"fdsup://directions/FAT Viewer?action=UPDATE&amp;creator=factSet&amp;DYN_ARGS=true&amp;DOC_NAME=FAT:RGA_ENTRPR_VAL_EV_SOURCE_WINDOW.FAT&amp;VAR:ID1=DEC-FR&amp;VAR:SDATE=20061220&amp;VAR:FDATE=20051230&amp;VAR:FREQ=DAILY&amp;VAR:RELITEM=RF&amp;VAR:CURRENCY=&amp;VAR:DB_TYPE=&amp;VAR:UNITS=M&amp;window=pop","up&amp;width=535&amp;height=425&amp;START_MAXIMIZED=FALSE&amp;Y=120"}</definedName>
    <definedName name="_4544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45__FDSAUDITLINK__" hidden="1">{"fdsup://directions/FAT Viewer?action=UPDATE&amp;creator=factSet&amp;DYN_ARGS=true&amp;DOC_NAME=FAT:RGA_ENTRPR_VAL_EV_SOURCE_WINDOW.FAT&amp;VAR:ID1=CBS&amp;VAR:SDATE=20061220&amp;VAR:FDATE=20051230&amp;VAR:FREQ=DAILY&amp;VAR:RELITEM=RF&amp;VAR:CURRENCY=&amp;VAR:DB_TYPE=&amp;VAR:UNITS=M&amp;window=popup&amp;","width=535&amp;height=425&amp;START_MAXIMIZED=FALSE&amp;Y=120"}</definedName>
    <definedName name="_4546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547__FDSAUDITLINK__" hidden="1">{"fdsup://directions/FAT Viewer?action=UPDATE&amp;creator=factSet&amp;DYN_ARGS=true&amp;DOC_NAME=FAT:RGA_ENTRPR_VAL_EV_SOURCE_WINDOW.FAT&amp;VAR:ID1=LAMR&amp;VAR:SDATE=20061220&amp;VAR:FDATE=20051230&amp;VAR:FREQ=DAILY&amp;VAR:RELITEM=RF&amp;VAR:CURRENCY=&amp;VAR:DB_TYPE=&amp;VAR:UNITS=M&amp;window=popup","&amp;width=535&amp;height=425&amp;START_MAXIMIZED=FALSE&amp;Y=120"}</definedName>
    <definedName name="_4548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49__FDSAUDITLINK__" hidden="1">{"fdsup://directions/FAT Viewer?action=UPDATE&amp;creator=factSet&amp;DYN_ARGS=true&amp;DOC_NAME=FAT:RGA_ENTRPR_VAL_EV_SOURCE_WINDOW.FAT&amp;VAR:ID1=CCO&amp;VAR:SDATE=20061219&amp;VAR:FDATE=20051230&amp;VAR:FREQ=DAILY&amp;VAR:RELITEM=RF&amp;VAR:CURRENCY=&amp;VAR:DB_TYPE=&amp;VAR:UNITS=M&amp;window=popup&amp;","width=535&amp;height=425&amp;START_MAXIMIZED=FALSE&amp;Y=120"}</definedName>
    <definedName name="_455__FDSAUDITLINK__" hidden="1">{"fdsup://directions/FAT Viewer?action=UPDATE&amp;creator=factset&amp;DYN_ARGS=TRUE&amp;DOC_NAME=FAT:FQL_AUDITING_CLIENT_TEMPLATE.FAT&amp;display_string=Audit&amp;VAR:KEY=OPALEHCFWZ&amp;VAR:QUERY=UkdGX0VOVFJQUl9WQUxfREFJTFkoMzk3ODAp&amp;WINDOW=FIRST_POPUP&amp;HEIGHT=450&amp;WIDTH=450&amp;START_MA","XIMIZED=FALSE&amp;VAR:CALENDAR=US&amp;VAR:SYMBOL=B29LCJ&amp;VAR:INDEX=0"}</definedName>
    <definedName name="_455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551__FDSAUDITLINK__" hidden="1">{"fdsup://directions/FAT Viewer?action=UPDATE&amp;creator=factSet&amp;DYN_ARGS=true&amp;DOC_NAME=FAT:RGA_ENTRPR_VAL_EV_SOURCE_WINDOW.FAT&amp;VAR:ID1=DEC-FR&amp;VAR:SDATE=20061219&amp;VAR:FDATE=20051230&amp;VAR:FREQ=DAILY&amp;VAR:RELITEM=RF&amp;VAR:CURRENCY=&amp;VAR:DB_TYPE=&amp;VAR:UNITS=M&amp;window=pop","up&amp;width=535&amp;height=425&amp;START_MAXIMIZED=FALSE&amp;Y=120"}</definedName>
    <definedName name="_4552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53__FDSAUDITLINK__" hidden="1">{"fdsup://directions/FAT Viewer?action=UPDATE&amp;creator=factSet&amp;DYN_ARGS=true&amp;DOC_NAME=FAT:RGA_ENTRPR_VAL_EV_SOURCE_WINDOW.FAT&amp;VAR:ID1=CBS&amp;VAR:SDATE=20061219&amp;VAR:FDATE=20051230&amp;VAR:FREQ=DAILY&amp;VAR:RELITEM=RF&amp;VAR:CURRENCY=&amp;VAR:DB_TYPE=&amp;VAR:UNITS=M&amp;window=popup&amp;","width=535&amp;height=425&amp;START_MAXIMIZED=FALSE&amp;Y=120"}</definedName>
    <definedName name="_4554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555__FDSAUDITLINK__" hidden="1">{"fdsup://directions/FAT Viewer?action=UPDATE&amp;creator=factSet&amp;DYN_ARGS=true&amp;DOC_NAME=FAT:RGA_ENTRPR_VAL_EV_SOURCE_WINDOW.FAT&amp;VAR:ID1=LAMR&amp;VAR:SDATE=20061219&amp;VAR:FDATE=20051230&amp;VAR:FREQ=DAILY&amp;VAR:RELITEM=RF&amp;VAR:CURRENCY=&amp;VAR:DB_TYPE=&amp;VAR:UNITS=M&amp;window=popup","&amp;width=535&amp;height=425&amp;START_MAXIMIZED=FALSE&amp;Y=120"}</definedName>
    <definedName name="_4556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57__FDSAUDITLINK__" hidden="1">{"fdsup://directions/FAT Viewer?action=UPDATE&amp;creator=factSet&amp;DYN_ARGS=true&amp;DOC_NAME=FAT:RGA_ENTRPR_VAL_EV_SOURCE_WINDOW.FAT&amp;VAR:ID1=CCO&amp;VAR:SDATE=20061218&amp;VAR:FDATE=20051230&amp;VAR:FREQ=DAILY&amp;VAR:RELITEM=RF&amp;VAR:CURRENCY=&amp;VAR:DB_TYPE=&amp;VAR:UNITS=M&amp;window=popup&amp;","width=535&amp;height=425&amp;START_MAXIMIZED=FALSE&amp;Y=120"}</definedName>
    <definedName name="_455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559__FDSAUDITLINK__" hidden="1">{"fdsup://directions/FAT Viewer?action=UPDATE&amp;creator=factSet&amp;DYN_ARGS=true&amp;DOC_NAME=FAT:RGA_ENTRPR_VAL_EV_SOURCE_WINDOW.FAT&amp;VAR:ID1=DEC-FR&amp;VAR:SDATE=20061218&amp;VAR:FDATE=20051230&amp;VAR:FREQ=DAILY&amp;VAR:RELITEM=RF&amp;VAR:CURRENCY=&amp;VAR:DB_TYPE=&amp;VAR:UNITS=M&amp;window=pop","up&amp;width=535&amp;height=425&amp;START_MAXIMIZED=FALSE&amp;Y=120"}</definedName>
    <definedName name="_456__FDSAUDITLINK__" hidden="1">{"fdsup://directions/FAT Viewer?action=UPDATE&amp;creator=factset&amp;DYN_ARGS=TRUE&amp;DOC_NAME=FAT:FQL_AUDITING_CLIENT_TEMPLATE.FAT&amp;display_string=Audit&amp;VAR:KEY=YTOLIXYNCV&amp;VAR:QUERY=UkdGX0VOVFJQUl9WQUxfREFJTFkoMzk3ODUp&amp;WINDOW=FIRST_POPUP&amp;HEIGHT=450&amp;WIDTH=450&amp;START_MA","XIMIZED=FALSE&amp;VAR:CALENDAR=US&amp;VAR:SYMBOL=B29LCJ&amp;VAR:INDEX=0"}</definedName>
    <definedName name="_4560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61__FDSAUDITLINK__" hidden="1">{"fdsup://directions/FAT Viewer?action=UPDATE&amp;creator=factSet&amp;DYN_ARGS=true&amp;DOC_NAME=FAT:RGA_ENTRPR_VAL_EV_SOURCE_WINDOW.FAT&amp;VAR:ID1=CBS&amp;VAR:SDATE=20061218&amp;VAR:FDATE=20051230&amp;VAR:FREQ=DAILY&amp;VAR:RELITEM=RF&amp;VAR:CURRENCY=&amp;VAR:DB_TYPE=&amp;VAR:UNITS=M&amp;window=popup&amp;","width=535&amp;height=425&amp;START_MAXIMIZED=FALSE&amp;Y=120"}</definedName>
    <definedName name="_4562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563__FDSAUDITLINK__" hidden="1">{"fdsup://directions/FAT Viewer?action=UPDATE&amp;creator=factSet&amp;DYN_ARGS=true&amp;DOC_NAME=FAT:RGA_ENTRPR_VAL_EV_SOURCE_WINDOW.FAT&amp;VAR:ID1=LAMR&amp;VAR:SDATE=20061218&amp;VAR:FDATE=20051230&amp;VAR:FREQ=DAILY&amp;VAR:RELITEM=RF&amp;VAR:CURRENCY=&amp;VAR:DB_TYPE=&amp;VAR:UNITS=M&amp;window=popup","&amp;width=535&amp;height=425&amp;START_MAXIMIZED=FALSE&amp;Y=120"}</definedName>
    <definedName name="_4564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65__FDSAUDITLINK__" hidden="1">{"fdsup://directions/FAT Viewer?action=UPDATE&amp;creator=factSet&amp;DYN_ARGS=true&amp;DOC_NAME=FAT:RGA_ENTRPR_VAL_EV_SOURCE_WINDOW.FAT&amp;VAR:ID1=CCO&amp;VAR:SDATE=20061215&amp;VAR:FDATE=20051230&amp;VAR:FREQ=DAILY&amp;VAR:RELITEM=RF&amp;VAR:CURRENCY=&amp;VAR:DB_TYPE=&amp;VAR:UNITS=M&amp;window=popup&amp;","width=535&amp;height=425&amp;START_MAXIMIZED=FALSE&amp;Y=120"}</definedName>
    <definedName name="_456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567__FDSAUDITLINK__" hidden="1">{"fdsup://directions/FAT Viewer?action=UPDATE&amp;creator=factSet&amp;DYN_ARGS=true&amp;DOC_NAME=FAT:RGA_ENTRPR_VAL_EV_SOURCE_WINDOW.FAT&amp;VAR:ID1=DEC-FR&amp;VAR:SDATE=20061215&amp;VAR:FDATE=20051230&amp;VAR:FREQ=DAILY&amp;VAR:RELITEM=RF&amp;VAR:CURRENCY=&amp;VAR:DB_TYPE=&amp;VAR:UNITS=M&amp;window=pop","up&amp;width=535&amp;height=425&amp;START_MAXIMIZED=FALSE&amp;Y=120"}</definedName>
    <definedName name="_4568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69__FDSAUDITLINK__" hidden="1">{"fdsup://directions/FAT Viewer?action=UPDATE&amp;creator=factSet&amp;DYN_ARGS=true&amp;DOC_NAME=FAT:RGA_ENTRPR_VAL_EV_SOURCE_WINDOW.FAT&amp;VAR:ID1=CBS&amp;VAR:SDATE=20061215&amp;VAR:FDATE=20051230&amp;VAR:FREQ=DAILY&amp;VAR:RELITEM=RF&amp;VAR:CURRENCY=&amp;VAR:DB_TYPE=&amp;VAR:UNITS=M&amp;window=popup&amp;","width=535&amp;height=425&amp;START_MAXIMIZED=FALSE&amp;Y=120"}</definedName>
    <definedName name="_457__FDSAUDITLINK__" hidden="1">{"fdsup://directions/FAT Viewer?action=UPDATE&amp;creator=factset&amp;DYN_ARGS=TRUE&amp;DOC_NAME=FAT:FQL_AUDITING_CLIENT_TEMPLATE.FAT&amp;display_string=Audit&amp;VAR:KEY=AFITKJKHMJ&amp;VAR:QUERY=UkdGX0VOVFJQUl9WQUxfREFJTFkoMzk3OTAp&amp;WINDOW=FIRST_POPUP&amp;HEIGHT=450&amp;WIDTH=450&amp;START_MA","XIMIZED=FALSE&amp;VAR:CALENDAR=US&amp;VAR:SYMBOL=B29LCJ&amp;VAR:INDEX=0"}</definedName>
    <definedName name="_4570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571__FDSAUDITLINK__" hidden="1">{"fdsup://directions/FAT Viewer?action=UPDATE&amp;creator=factSet&amp;DYN_ARGS=true&amp;DOC_NAME=FAT:RGA_ENTRPR_VAL_EV_SOURCE_WINDOW.FAT&amp;VAR:ID1=LAMR&amp;VAR:SDATE=20061215&amp;VAR:FDATE=20051230&amp;VAR:FREQ=DAILY&amp;VAR:RELITEM=RF&amp;VAR:CURRENCY=&amp;VAR:DB_TYPE=&amp;VAR:UNITS=M&amp;window=popup","&amp;width=535&amp;height=425&amp;START_MAXIMIZED=FALSE&amp;Y=120"}</definedName>
    <definedName name="_4572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73__FDSAUDITLINK__" hidden="1">{"fdsup://directions/FAT Viewer?action=UPDATE&amp;creator=factSet&amp;DYN_ARGS=true&amp;DOC_NAME=FAT:RGA_ENTRPR_VAL_EV_SOURCE_WINDOW.FAT&amp;VAR:ID1=CCO&amp;VAR:SDATE=20061214&amp;VAR:FDATE=20051230&amp;VAR:FREQ=DAILY&amp;VAR:RELITEM=RF&amp;VAR:CURRENCY=&amp;VAR:DB_TYPE=&amp;VAR:UNITS=M&amp;window=popup&amp;","width=535&amp;height=425&amp;START_MAXIMIZED=FALSE&amp;Y=120"}</definedName>
    <definedName name="_457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575__FDSAUDITLINK__" hidden="1">{"fdsup://directions/FAT Viewer?action=UPDATE&amp;creator=factSet&amp;DYN_ARGS=true&amp;DOC_NAME=FAT:RGA_ENTRPR_VAL_EV_SOURCE_WINDOW.FAT&amp;VAR:ID1=DEC-FR&amp;VAR:SDATE=20061214&amp;VAR:FDATE=20051230&amp;VAR:FREQ=DAILY&amp;VAR:RELITEM=RF&amp;VAR:CURRENCY=&amp;VAR:DB_TYPE=&amp;VAR:UNITS=M&amp;window=pop","up&amp;width=535&amp;height=425&amp;START_MAXIMIZED=FALSE&amp;Y=120"}</definedName>
    <definedName name="_4576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77__FDSAUDITLINK__" hidden="1">{"fdsup://directions/FAT Viewer?action=UPDATE&amp;creator=factSet&amp;DYN_ARGS=true&amp;DOC_NAME=FAT:RGA_ENTRPR_VAL_EV_SOURCE_WINDOW.FAT&amp;VAR:ID1=CBS&amp;VAR:SDATE=20061214&amp;VAR:FDATE=20051230&amp;VAR:FREQ=DAILY&amp;VAR:RELITEM=RF&amp;VAR:CURRENCY=&amp;VAR:DB_TYPE=&amp;VAR:UNITS=M&amp;window=popup&amp;","width=535&amp;height=425&amp;START_MAXIMIZED=FALSE&amp;Y=120"}</definedName>
    <definedName name="_4578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579__FDSAUDITLINK__" hidden="1">{"fdsup://directions/FAT Viewer?action=UPDATE&amp;creator=factSet&amp;DYN_ARGS=true&amp;DOC_NAME=FAT:RGA_ENTRPR_VAL_EV_SOURCE_WINDOW.FAT&amp;VAR:ID1=LAMR&amp;VAR:SDATE=20061214&amp;VAR:FDATE=20051230&amp;VAR:FREQ=DAILY&amp;VAR:RELITEM=RF&amp;VAR:CURRENCY=&amp;VAR:DB_TYPE=&amp;VAR:UNITS=M&amp;window=popup","&amp;width=535&amp;height=425&amp;START_MAXIMIZED=FALSE&amp;Y=120"}</definedName>
    <definedName name="_458__FDSAUDITLINK__" hidden="1">{"fdsup://directions/FAT Viewer?action=UPDATE&amp;creator=factset&amp;DYN_ARGS=TRUE&amp;DOC_NAME=FAT:FQL_AUDITING_CLIENT_TEMPLATE.FAT&amp;display_string=Audit&amp;VAR:KEY=UBURMPIPWD&amp;VAR:QUERY=UkdGX0VOVFJQUl9WQUxfREFJTFkoMzk3OTMp&amp;WINDOW=FIRST_POPUP&amp;HEIGHT=450&amp;WIDTH=450&amp;START_MA","XIMIZED=FALSE&amp;VAR:CALENDAR=US&amp;VAR:SYMBOL=B29LCJ&amp;VAR:INDEX=0"}</definedName>
    <definedName name="_4580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81__FDSAUDITLINK__" hidden="1">{"fdsup://directions/FAT Viewer?action=UPDATE&amp;creator=factSet&amp;DYN_ARGS=true&amp;DOC_NAME=FAT:RGA_ENTRPR_VAL_EV_SOURCE_WINDOW.FAT&amp;VAR:ID1=CCO&amp;VAR:SDATE=20061213&amp;VAR:FDATE=20051230&amp;VAR:FREQ=DAILY&amp;VAR:RELITEM=RF&amp;VAR:CURRENCY=&amp;VAR:DB_TYPE=&amp;VAR:UNITS=M&amp;window=popup&amp;","width=535&amp;height=425&amp;START_MAXIMIZED=FALSE&amp;Y=120"}</definedName>
    <definedName name="_458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583__FDSAUDITLINK__" hidden="1">{"fdsup://directions/FAT Viewer?action=UPDATE&amp;creator=factSet&amp;DYN_ARGS=true&amp;DOC_NAME=FAT:RGA_ENTRPR_VAL_EV_SOURCE_WINDOW.FAT&amp;VAR:ID1=DEC-FR&amp;VAR:SDATE=20061213&amp;VAR:FDATE=20051230&amp;VAR:FREQ=DAILY&amp;VAR:RELITEM=RF&amp;VAR:CURRENCY=&amp;VAR:DB_TYPE=&amp;VAR:UNITS=M&amp;window=pop","up&amp;width=535&amp;height=425&amp;START_MAXIMIZED=FALSE&amp;Y=120"}</definedName>
    <definedName name="_4584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85__FDSAUDITLINK__" hidden="1">{"fdsup://directions/FAT Viewer?action=UPDATE&amp;creator=factSet&amp;DYN_ARGS=true&amp;DOC_NAME=FAT:RGA_ENTRPR_VAL_EV_SOURCE_WINDOW.FAT&amp;VAR:ID1=CBS&amp;VAR:SDATE=20061213&amp;VAR:FDATE=20051230&amp;VAR:FREQ=DAILY&amp;VAR:RELITEM=RF&amp;VAR:CURRENCY=&amp;VAR:DB_TYPE=&amp;VAR:UNITS=M&amp;window=popup&amp;","width=535&amp;height=425&amp;START_MAXIMIZED=FALSE&amp;Y=120"}</definedName>
    <definedName name="_4586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587__FDSAUDITLINK__" hidden="1">{"fdsup://directions/FAT Viewer?action=UPDATE&amp;creator=factSet&amp;DYN_ARGS=true&amp;DOC_NAME=FAT:RGA_ENTRPR_VAL_EV_SOURCE_WINDOW.FAT&amp;VAR:ID1=LAMR&amp;VAR:SDATE=20061213&amp;VAR:FDATE=20051230&amp;VAR:FREQ=DAILY&amp;VAR:RELITEM=RF&amp;VAR:CURRENCY=&amp;VAR:DB_TYPE=&amp;VAR:UNITS=M&amp;window=popup","&amp;width=535&amp;height=425&amp;START_MAXIMIZED=FALSE&amp;Y=120"}</definedName>
    <definedName name="_4588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89__FDSAUDITLINK__" hidden="1">{"fdsup://directions/FAT Viewer?action=UPDATE&amp;creator=factSet&amp;DYN_ARGS=true&amp;DOC_NAME=FAT:RGA_ENTRPR_VAL_EV_SOURCE_WINDOW.FAT&amp;VAR:ID1=CCO&amp;VAR:SDATE=20061212&amp;VAR:FDATE=20051230&amp;VAR:FREQ=DAILY&amp;VAR:RELITEM=RF&amp;VAR:CURRENCY=&amp;VAR:DB_TYPE=&amp;VAR:UNITS=M&amp;window=popup&amp;","width=535&amp;height=425&amp;START_MAXIMIZED=FALSE&amp;Y=120"}</definedName>
    <definedName name="_459__FDSAUDITLINK__" hidden="1">{"fdsup://directions/FAT Viewer?action=UPDATE&amp;creator=factset&amp;DYN_ARGS=TRUE&amp;DOC_NAME=FAT:FQL_AUDITING_CLIENT_TEMPLATE.FAT&amp;display_string=Audit&amp;VAR:KEY=URIBWPQBAL&amp;VAR:QUERY=UkdGX0VOVFJQUl9WQUxfREFJTFkoMzk3OTgp&amp;WINDOW=FIRST_POPUP&amp;HEIGHT=450&amp;WIDTH=450&amp;START_MA","XIMIZED=FALSE&amp;VAR:CALENDAR=US&amp;VAR:SYMBOL=B29LCJ&amp;VAR:INDEX=0"}</definedName>
    <definedName name="_459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591__FDSAUDITLINK__" hidden="1">{"fdsup://directions/FAT Viewer?action=UPDATE&amp;creator=factSet&amp;DYN_ARGS=true&amp;DOC_NAME=FAT:RGA_ENTRPR_VAL_EV_SOURCE_WINDOW.FAT&amp;VAR:ID1=DEC-FR&amp;VAR:SDATE=20061212&amp;VAR:FDATE=20051230&amp;VAR:FREQ=DAILY&amp;VAR:RELITEM=RF&amp;VAR:CURRENCY=&amp;VAR:DB_TYPE=&amp;VAR:UNITS=M&amp;window=pop","up&amp;width=535&amp;height=425&amp;START_MAXIMIZED=FALSE&amp;Y=120"}</definedName>
    <definedName name="_4592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93__FDSAUDITLINK__" hidden="1">{"fdsup://directions/FAT Viewer?action=UPDATE&amp;creator=factSet&amp;DYN_ARGS=true&amp;DOC_NAME=FAT:RGA_ENTRPR_VAL_EV_SOURCE_WINDOW.FAT&amp;VAR:ID1=CBS&amp;VAR:SDATE=20061212&amp;VAR:FDATE=20051230&amp;VAR:FREQ=DAILY&amp;VAR:RELITEM=RF&amp;VAR:CURRENCY=&amp;VAR:DB_TYPE=&amp;VAR:UNITS=M&amp;window=popup&amp;","width=535&amp;height=425&amp;START_MAXIMIZED=FALSE&amp;Y=120"}</definedName>
    <definedName name="_4594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595__FDSAUDITLINK__" hidden="1">{"fdsup://directions/FAT Viewer?action=UPDATE&amp;creator=factSet&amp;DYN_ARGS=true&amp;DOC_NAME=FAT:RGA_ENTRPR_VAL_EV_SOURCE_WINDOW.FAT&amp;VAR:ID1=LAMR&amp;VAR:SDATE=20061212&amp;VAR:FDATE=20051230&amp;VAR:FREQ=DAILY&amp;VAR:RELITEM=RF&amp;VAR:CURRENCY=&amp;VAR:DB_TYPE=&amp;VAR:UNITS=M&amp;window=popup","&amp;width=535&amp;height=425&amp;START_MAXIMIZED=FALSE&amp;Y=120"}</definedName>
    <definedName name="_4596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597__FDSAUDITLINK__" hidden="1">{"fdsup://directions/FAT Viewer?action=UPDATE&amp;creator=factSet&amp;DYN_ARGS=true&amp;DOC_NAME=FAT:RGA_ENTRPR_VAL_EV_SOURCE_WINDOW.FAT&amp;VAR:ID1=CCO&amp;VAR:SDATE=20061211&amp;VAR:FDATE=20051230&amp;VAR:FREQ=DAILY&amp;VAR:RELITEM=RF&amp;VAR:CURRENCY=&amp;VAR:DB_TYPE=&amp;VAR:UNITS=M&amp;window=popup&amp;","width=535&amp;height=425&amp;START_MAXIMIZED=FALSE&amp;Y=120"}</definedName>
    <definedName name="_459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599__FDSAUDITLINK__" hidden="1">{"fdsup://directions/FAT Viewer?action=UPDATE&amp;creator=factSet&amp;DYN_ARGS=true&amp;DOC_NAME=FAT:RGA_ENTRPR_VAL_EV_SOURCE_WINDOW.FAT&amp;VAR:ID1=DEC-FR&amp;VAR:SDATE=20061211&amp;VAR:FDATE=20051230&amp;VAR:FREQ=DAILY&amp;VAR:RELITEM=RF&amp;VAR:CURRENCY=&amp;VAR:DB_TYPE=&amp;VAR:UNITS=M&amp;window=pop","up&amp;width=535&amp;height=425&amp;START_MAXIMIZED=FALSE&amp;Y=120"}</definedName>
    <definedName name="_46__FDSAUDITLINK__" hidden="1">{"fdsup://Directions/FactSet Auditing Viewer?action=AUDIT_VALUE&amp;DB=129&amp;ID1=B23WQK&amp;VALUEID=04831&amp;SDATE=2011&amp;PERIODTYPE=ANN_STD&amp;SCFT=3&amp;window=popup_no_bar&amp;width=385&amp;height=120&amp;START_MAXIMIZED=FALSE&amp;creator=factset&amp;display_string=Audit"}</definedName>
    <definedName name="_460__FDSAUDITLINK__" hidden="1">{"fdsup://directions/FAT Viewer?action=UPDATE&amp;creator=factset&amp;DYN_ARGS=TRUE&amp;DOC_NAME=FAT:FQL_AUDITING_CLIENT_TEMPLATE.FAT&amp;display_string=Audit&amp;VAR:KEY=CTQXEHYDQN&amp;VAR:QUERY=UkdGX0VOVFJQUl9WQUxfREFJTFkoMzk4MDEp&amp;WINDOW=FIRST_POPUP&amp;HEIGHT=450&amp;WIDTH=450&amp;START_MA","XIMIZED=FALSE&amp;VAR:CALENDAR=US&amp;VAR:SYMBOL=B29LCJ&amp;VAR:INDEX=0"}</definedName>
    <definedName name="_4600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01__FDSAUDITLINK__" hidden="1">{"fdsup://directions/FAT Viewer?action=UPDATE&amp;creator=factSet&amp;DYN_ARGS=true&amp;DOC_NAME=FAT:RGA_ENTRPR_VAL_EV_SOURCE_WINDOW.FAT&amp;VAR:ID1=CBS&amp;VAR:SDATE=20061211&amp;VAR:FDATE=20051230&amp;VAR:FREQ=DAILY&amp;VAR:RELITEM=RF&amp;VAR:CURRENCY=&amp;VAR:DB_TYPE=&amp;VAR:UNITS=M&amp;window=popup&amp;","width=535&amp;height=425&amp;START_MAXIMIZED=FALSE&amp;Y=120"}</definedName>
    <definedName name="_4602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603__FDSAUDITLINK__" hidden="1">{"fdsup://directions/FAT Viewer?action=UPDATE&amp;creator=factSet&amp;DYN_ARGS=true&amp;DOC_NAME=FAT:RGA_ENTRPR_VAL_EV_SOURCE_WINDOW.FAT&amp;VAR:ID1=LAMR&amp;VAR:SDATE=20061211&amp;VAR:FDATE=20051230&amp;VAR:FREQ=DAILY&amp;VAR:RELITEM=RF&amp;VAR:CURRENCY=&amp;VAR:DB_TYPE=&amp;VAR:UNITS=M&amp;window=popup","&amp;width=535&amp;height=425&amp;START_MAXIMIZED=FALSE&amp;Y=120"}</definedName>
    <definedName name="_4604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05__FDSAUDITLINK__" hidden="1">{"fdsup://directions/FAT Viewer?action=UPDATE&amp;creator=factSet&amp;DYN_ARGS=true&amp;DOC_NAME=FAT:RGA_ENTRPR_VAL_EV_SOURCE_WINDOW.FAT&amp;VAR:ID1=CCO&amp;VAR:SDATE=20061208&amp;VAR:FDATE=20051230&amp;VAR:FREQ=DAILY&amp;VAR:RELITEM=RF&amp;VAR:CURRENCY=&amp;VAR:DB_TYPE=&amp;VAR:UNITS=M&amp;window=popup&amp;","width=535&amp;height=425&amp;START_MAXIMIZED=FALSE&amp;Y=120"}</definedName>
    <definedName name="_460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607__FDSAUDITLINK__" hidden="1">{"fdsup://directions/FAT Viewer?action=UPDATE&amp;creator=factSet&amp;DYN_ARGS=true&amp;DOC_NAME=FAT:RGA_ENTRPR_VAL_EV_SOURCE_WINDOW.FAT&amp;VAR:ID1=DEC-FR&amp;VAR:SDATE=20061208&amp;VAR:FDATE=20051230&amp;VAR:FREQ=DAILY&amp;VAR:RELITEM=RF&amp;VAR:CURRENCY=&amp;VAR:DB_TYPE=&amp;VAR:UNITS=M&amp;window=pop","up&amp;width=535&amp;height=425&amp;START_MAXIMIZED=FALSE&amp;Y=120"}</definedName>
    <definedName name="_4608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09__FDSAUDITLINK__" hidden="1">{"fdsup://directions/FAT Viewer?action=UPDATE&amp;creator=factSet&amp;DYN_ARGS=true&amp;DOC_NAME=FAT:RGA_ENTRPR_VAL_EV_SOURCE_WINDOW.FAT&amp;VAR:ID1=CBS&amp;VAR:SDATE=20061208&amp;VAR:FDATE=20051230&amp;VAR:FREQ=DAILY&amp;VAR:RELITEM=RF&amp;VAR:CURRENCY=&amp;VAR:DB_TYPE=&amp;VAR:UNITS=M&amp;window=popup&amp;","width=535&amp;height=425&amp;START_MAXIMIZED=FALSE&amp;Y=120"}</definedName>
    <definedName name="_461__FDSAUDITLINK__" hidden="1">{"fdsup://directions/FAT Viewer?action=UPDATE&amp;creator=factset&amp;DYN_ARGS=TRUE&amp;DOC_NAME=FAT:FQL_AUDITING_CLIENT_TEMPLATE.FAT&amp;display_string=Audit&amp;VAR:KEY=YLCTMFIRGD&amp;VAR:QUERY=UkdGX0VOVFJQUl9WQUxfREFJTFkoMzk4MDYp&amp;WINDOW=FIRST_POPUP&amp;HEIGHT=450&amp;WIDTH=450&amp;START_MA","XIMIZED=FALSE&amp;VAR:CALENDAR=US&amp;VAR:SYMBOL=B29LCJ&amp;VAR:INDEX=0"}</definedName>
    <definedName name="_4610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611__FDSAUDITLINK__" hidden="1">{"fdsup://directions/FAT Viewer?action=UPDATE&amp;creator=factSet&amp;DYN_ARGS=true&amp;DOC_NAME=FAT:RGA_ENTRPR_VAL_EV_SOURCE_WINDOW.FAT&amp;VAR:ID1=LAMR&amp;VAR:SDATE=20061208&amp;VAR:FDATE=20051230&amp;VAR:FREQ=DAILY&amp;VAR:RELITEM=RF&amp;VAR:CURRENCY=&amp;VAR:DB_TYPE=&amp;VAR:UNITS=M&amp;window=popup","&amp;width=535&amp;height=425&amp;START_MAXIMIZED=FALSE&amp;Y=120"}</definedName>
    <definedName name="_4612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13__FDSAUDITLINK__" hidden="1">{"fdsup://directions/FAT Viewer?action=UPDATE&amp;creator=factSet&amp;DYN_ARGS=true&amp;DOC_NAME=FAT:RGA_ENTRPR_VAL_EV_SOURCE_WINDOW.FAT&amp;VAR:ID1=CCO&amp;VAR:SDATE=20061207&amp;VAR:FDATE=20051230&amp;VAR:FREQ=DAILY&amp;VAR:RELITEM=RF&amp;VAR:CURRENCY=&amp;VAR:DB_TYPE=&amp;VAR:UNITS=M&amp;window=popup&amp;","width=535&amp;height=425&amp;START_MAXIMIZED=FALSE&amp;Y=120"}</definedName>
    <definedName name="_461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615__FDSAUDITLINK__" hidden="1">{"fdsup://directions/FAT Viewer?action=UPDATE&amp;creator=factSet&amp;DYN_ARGS=true&amp;DOC_NAME=FAT:RGA_ENTRPR_VAL_EV_SOURCE_WINDOW.FAT&amp;VAR:ID1=DEC-FR&amp;VAR:SDATE=20061207&amp;VAR:FDATE=20051230&amp;VAR:FREQ=DAILY&amp;VAR:RELITEM=RF&amp;VAR:CURRENCY=&amp;VAR:DB_TYPE=&amp;VAR:UNITS=M&amp;window=pop","up&amp;width=535&amp;height=425&amp;START_MAXIMIZED=FALSE&amp;Y=120"}</definedName>
    <definedName name="_4616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17__FDSAUDITLINK__" hidden="1">{"fdsup://directions/FAT Viewer?action=UPDATE&amp;creator=factSet&amp;DYN_ARGS=true&amp;DOC_NAME=FAT:RGA_ENTRPR_VAL_EV_SOURCE_WINDOW.FAT&amp;VAR:ID1=CBS&amp;VAR:SDATE=20061207&amp;VAR:FDATE=20051230&amp;VAR:FREQ=DAILY&amp;VAR:RELITEM=RF&amp;VAR:CURRENCY=&amp;VAR:DB_TYPE=&amp;VAR:UNITS=M&amp;window=popup&amp;","width=535&amp;height=425&amp;START_MAXIMIZED=FALSE&amp;Y=120"}</definedName>
    <definedName name="_4618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619__FDSAUDITLINK__" hidden="1">{"fdsup://directions/FAT Viewer?action=UPDATE&amp;creator=factSet&amp;DYN_ARGS=true&amp;DOC_NAME=FAT:RGA_ENTRPR_VAL_EV_SOURCE_WINDOW.FAT&amp;VAR:ID1=LAMR&amp;VAR:SDATE=20061207&amp;VAR:FDATE=20051230&amp;VAR:FREQ=DAILY&amp;VAR:RELITEM=RF&amp;VAR:CURRENCY=&amp;VAR:DB_TYPE=&amp;VAR:UNITS=M&amp;window=popup","&amp;width=535&amp;height=425&amp;START_MAXIMIZED=FALSE&amp;Y=120"}</definedName>
    <definedName name="_462__FDSAUDITLINK__" hidden="1">{"fdsup://directions/FAT Viewer?action=UPDATE&amp;creator=factset&amp;DYN_ARGS=TRUE&amp;DOC_NAME=FAT:FQL_AUDITING_CLIENT_TEMPLATE.FAT&amp;display_string=Audit&amp;VAR:KEY=KJEHUJUZAV&amp;VAR:QUERY=UkdGX0VOVFJQUl9WQUxfREFJTFkoMzk4MTEp&amp;WINDOW=FIRST_POPUP&amp;HEIGHT=450&amp;WIDTH=450&amp;START_MA","XIMIZED=FALSE&amp;VAR:CALENDAR=US&amp;VAR:SYMBOL=B29LCJ&amp;VAR:INDEX=0"}</definedName>
    <definedName name="_4620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21__FDSAUDITLINK__" hidden="1">{"fdsup://directions/FAT Viewer?action=UPDATE&amp;creator=factSet&amp;DYN_ARGS=true&amp;DOC_NAME=FAT:RGA_ENTRPR_VAL_EV_SOURCE_WINDOW.FAT&amp;VAR:ID1=CCO&amp;VAR:SDATE=20061206&amp;VAR:FDATE=20051230&amp;VAR:FREQ=DAILY&amp;VAR:RELITEM=RF&amp;VAR:CURRENCY=&amp;VAR:DB_TYPE=&amp;VAR:UNITS=M&amp;window=popup&amp;","width=535&amp;height=425&amp;START_MAXIMIZED=FALSE&amp;Y=120"}</definedName>
    <definedName name="_462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623__FDSAUDITLINK__" hidden="1">{"fdsup://directions/FAT Viewer?action=UPDATE&amp;creator=factSet&amp;DYN_ARGS=true&amp;DOC_NAME=FAT:RGA_ENTRPR_VAL_EV_SOURCE_WINDOW.FAT&amp;VAR:ID1=DEC-FR&amp;VAR:SDATE=20061206&amp;VAR:FDATE=20051230&amp;VAR:FREQ=DAILY&amp;VAR:RELITEM=RF&amp;VAR:CURRENCY=&amp;VAR:DB_TYPE=&amp;VAR:UNITS=M&amp;window=pop","up&amp;width=535&amp;height=425&amp;START_MAXIMIZED=FALSE&amp;Y=120"}</definedName>
    <definedName name="_4624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25__FDSAUDITLINK__" hidden="1">{"fdsup://directions/FAT Viewer?action=UPDATE&amp;creator=factSet&amp;DYN_ARGS=true&amp;DOC_NAME=FAT:RGA_ENTRPR_VAL_EV_SOURCE_WINDOW.FAT&amp;VAR:ID1=CBS&amp;VAR:SDATE=20061206&amp;VAR:FDATE=20051230&amp;VAR:FREQ=DAILY&amp;VAR:RELITEM=RF&amp;VAR:CURRENCY=&amp;VAR:DB_TYPE=&amp;VAR:UNITS=M&amp;window=popup&amp;","width=535&amp;height=425&amp;START_MAXIMIZED=FALSE&amp;Y=120"}</definedName>
    <definedName name="_4626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627__FDSAUDITLINK__" hidden="1">{"fdsup://directions/FAT Viewer?action=UPDATE&amp;creator=factSet&amp;DYN_ARGS=true&amp;DOC_NAME=FAT:RGA_ENTRPR_VAL_EV_SOURCE_WINDOW.FAT&amp;VAR:ID1=LAMR&amp;VAR:SDATE=20061206&amp;VAR:FDATE=20051230&amp;VAR:FREQ=DAILY&amp;VAR:RELITEM=RF&amp;VAR:CURRENCY=&amp;VAR:DB_TYPE=&amp;VAR:UNITS=M&amp;window=popup","&amp;width=535&amp;height=425&amp;START_MAXIMIZED=FALSE&amp;Y=120"}</definedName>
    <definedName name="_4628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29__FDSAUDITLINK__" hidden="1">{"fdsup://directions/FAT Viewer?action=UPDATE&amp;creator=factSet&amp;DYN_ARGS=true&amp;DOC_NAME=FAT:RGA_ENTRPR_VAL_EV_SOURCE_WINDOW.FAT&amp;VAR:ID1=CCO&amp;VAR:SDATE=20061205&amp;VAR:FDATE=20051230&amp;VAR:FREQ=DAILY&amp;VAR:RELITEM=RF&amp;VAR:CURRENCY=&amp;VAR:DB_TYPE=&amp;VAR:UNITS=M&amp;window=popup&amp;","width=535&amp;height=425&amp;START_MAXIMIZED=FALSE&amp;Y=120"}</definedName>
    <definedName name="_463__FDSAUDITLINK__" hidden="1">{"fdsup://directions/FAT Viewer?action=UPDATE&amp;creator=factset&amp;DYN_ARGS=TRUE&amp;DOC_NAME=FAT:FQL_AUDITING_CLIENT_TEMPLATE.FAT&amp;display_string=Audit&amp;VAR:KEY=YTOLKPMLWT&amp;VAR:QUERY=UkdGX0VOVFJQUl9WQUxfREFJTFkoMzk4MTQp&amp;WINDOW=FIRST_POPUP&amp;HEIGHT=450&amp;WIDTH=450&amp;START_MA","XIMIZED=FALSE&amp;VAR:CALENDAR=US&amp;VAR:SYMBOL=B29LCJ&amp;VAR:INDEX=0"}</definedName>
    <definedName name="_463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631__FDSAUDITLINK__" hidden="1">{"fdsup://directions/FAT Viewer?action=UPDATE&amp;creator=factSet&amp;DYN_ARGS=true&amp;DOC_NAME=FAT:RGA_ENTRPR_VAL_EV_SOURCE_WINDOW.FAT&amp;VAR:ID1=DEC-FR&amp;VAR:SDATE=20061205&amp;VAR:FDATE=20051230&amp;VAR:FREQ=DAILY&amp;VAR:RELITEM=RF&amp;VAR:CURRENCY=&amp;VAR:DB_TYPE=&amp;VAR:UNITS=M&amp;window=pop","up&amp;width=535&amp;height=425&amp;START_MAXIMIZED=FALSE&amp;Y=120"}</definedName>
    <definedName name="_4632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33__FDSAUDITLINK__" hidden="1">{"fdsup://directions/FAT Viewer?action=UPDATE&amp;creator=factSet&amp;DYN_ARGS=true&amp;DOC_NAME=FAT:RGA_ENTRPR_VAL_EV_SOURCE_WINDOW.FAT&amp;VAR:ID1=CBS&amp;VAR:SDATE=20061205&amp;VAR:FDATE=20051230&amp;VAR:FREQ=DAILY&amp;VAR:RELITEM=RF&amp;VAR:CURRENCY=&amp;VAR:DB_TYPE=&amp;VAR:UNITS=M&amp;window=popup&amp;","width=535&amp;height=425&amp;START_MAXIMIZED=FALSE&amp;Y=120"}</definedName>
    <definedName name="_4634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635__FDSAUDITLINK__" hidden="1">{"fdsup://directions/FAT Viewer?action=UPDATE&amp;creator=factSet&amp;DYN_ARGS=true&amp;DOC_NAME=FAT:RGA_ENTRPR_VAL_EV_SOURCE_WINDOW.FAT&amp;VAR:ID1=LAMR&amp;VAR:SDATE=20061205&amp;VAR:FDATE=20051230&amp;VAR:FREQ=DAILY&amp;VAR:RELITEM=RF&amp;VAR:CURRENCY=&amp;VAR:DB_TYPE=&amp;VAR:UNITS=M&amp;window=popup","&amp;width=535&amp;height=425&amp;START_MAXIMIZED=FALSE&amp;Y=120"}</definedName>
    <definedName name="_4636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37__FDSAUDITLINK__" hidden="1">{"fdsup://directions/FAT Viewer?action=UPDATE&amp;creator=factSet&amp;DYN_ARGS=true&amp;DOC_NAME=FAT:RGA_ENTRPR_VAL_EV_SOURCE_WINDOW.FAT&amp;VAR:ID1=CCO&amp;VAR:SDATE=20061204&amp;VAR:FDATE=20051230&amp;VAR:FREQ=DAILY&amp;VAR:RELITEM=RF&amp;VAR:CURRENCY=&amp;VAR:DB_TYPE=&amp;VAR:UNITS=M&amp;window=popup&amp;","width=535&amp;height=425&amp;START_MAXIMIZED=FALSE&amp;Y=120"}</definedName>
    <definedName name="_463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639__FDSAUDITLINK__" hidden="1">{"fdsup://directions/FAT Viewer?action=UPDATE&amp;creator=factSet&amp;DYN_ARGS=true&amp;DOC_NAME=FAT:RGA_ENTRPR_VAL_EV_SOURCE_WINDOW.FAT&amp;VAR:ID1=DEC-FR&amp;VAR:SDATE=20061204&amp;VAR:FDATE=20051230&amp;VAR:FREQ=DAILY&amp;VAR:RELITEM=RF&amp;VAR:CURRENCY=&amp;VAR:DB_TYPE=&amp;VAR:UNITS=M&amp;window=pop","up&amp;width=535&amp;height=425&amp;START_MAXIMIZED=FALSE&amp;Y=120"}</definedName>
    <definedName name="_464__FDSAUDITLINK__" hidden="1">{"fdsup://directions/FAT Viewer?action=UPDATE&amp;creator=factset&amp;DYN_ARGS=TRUE&amp;DOC_NAME=FAT:FQL_AUDITING_CLIENT_TEMPLATE.FAT&amp;display_string=Audit&amp;VAR:KEY=GFAHOLCLEX&amp;VAR:QUERY=UkdGX0VOVFJQUl9WQUxfREFJTFkoMzk4MTkp&amp;WINDOW=FIRST_POPUP&amp;HEIGHT=450&amp;WIDTH=450&amp;START_MA","XIMIZED=FALSE&amp;VAR:CALENDAR=US&amp;VAR:SYMBOL=B29LCJ&amp;VAR:INDEX=0"}</definedName>
    <definedName name="_4640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41__FDSAUDITLINK__" hidden="1">{"fdsup://directions/FAT Viewer?action=UPDATE&amp;creator=factSet&amp;DYN_ARGS=true&amp;DOC_NAME=FAT:RGA_ENTRPR_VAL_EV_SOURCE_WINDOW.FAT&amp;VAR:ID1=CBS&amp;VAR:SDATE=20061204&amp;VAR:FDATE=20051230&amp;VAR:FREQ=DAILY&amp;VAR:RELITEM=RF&amp;VAR:CURRENCY=&amp;VAR:DB_TYPE=&amp;VAR:UNITS=M&amp;window=popup&amp;","width=535&amp;height=425&amp;START_MAXIMIZED=FALSE&amp;Y=120"}</definedName>
    <definedName name="_4642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643__FDSAUDITLINK__" hidden="1">{"fdsup://directions/FAT Viewer?action=UPDATE&amp;creator=factSet&amp;DYN_ARGS=true&amp;DOC_NAME=FAT:RGA_ENTRPR_VAL_EV_SOURCE_WINDOW.FAT&amp;VAR:ID1=LAMR&amp;VAR:SDATE=20061204&amp;VAR:FDATE=20051230&amp;VAR:FREQ=DAILY&amp;VAR:RELITEM=RF&amp;VAR:CURRENCY=&amp;VAR:DB_TYPE=&amp;VAR:UNITS=M&amp;window=popup","&amp;width=535&amp;height=425&amp;START_MAXIMIZED=FALSE&amp;Y=120"}</definedName>
    <definedName name="_4644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45__FDSAUDITLINK__" hidden="1">{"fdsup://directions/FAT Viewer?action=UPDATE&amp;creator=factSet&amp;DYN_ARGS=true&amp;DOC_NAME=FAT:RGA_ENTRPR_VAL_EV_SOURCE_WINDOW.FAT&amp;VAR:ID1=CCO&amp;VAR:SDATE=20061201&amp;VAR:FDATE=20051230&amp;VAR:FREQ=DAILY&amp;VAR:RELITEM=RF&amp;VAR:CURRENCY=&amp;VAR:DB_TYPE=&amp;VAR:UNITS=M&amp;window=popup&amp;","width=535&amp;height=425&amp;START_MAXIMIZED=FALSE&amp;Y=120"}</definedName>
    <definedName name="_464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647__FDSAUDITLINK__" hidden="1">{"fdsup://directions/FAT Viewer?action=UPDATE&amp;creator=factSet&amp;DYN_ARGS=true&amp;DOC_NAME=FAT:RGA_ENTRPR_VAL_EV_SOURCE_WINDOW.FAT&amp;VAR:ID1=DEC-FR&amp;VAR:SDATE=20061201&amp;VAR:FDATE=20051230&amp;VAR:FREQ=DAILY&amp;VAR:RELITEM=RF&amp;VAR:CURRENCY=&amp;VAR:DB_TYPE=&amp;VAR:UNITS=M&amp;window=pop","up&amp;width=535&amp;height=425&amp;START_MAXIMIZED=FALSE&amp;Y=120"}</definedName>
    <definedName name="_4648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49__FDSAUDITLINK__" hidden="1">{"fdsup://directions/FAT Viewer?action=UPDATE&amp;creator=factSet&amp;DYN_ARGS=true&amp;DOC_NAME=FAT:RGA_ENTRPR_VAL_EV_SOURCE_WINDOW.FAT&amp;VAR:ID1=CBS&amp;VAR:SDATE=20061201&amp;VAR:FDATE=20051230&amp;VAR:FREQ=DAILY&amp;VAR:RELITEM=RF&amp;VAR:CURRENCY=&amp;VAR:DB_TYPE=&amp;VAR:UNITS=M&amp;window=popup&amp;","width=535&amp;height=425&amp;START_MAXIMIZED=FALSE&amp;Y=120"}</definedName>
    <definedName name="_465__FDSAUDITLINK__" hidden="1">{"fdsup://directions/FAT Viewer?action=UPDATE&amp;creator=factset&amp;DYN_ARGS=TRUE&amp;DOC_NAME=FAT:FQL_AUDITING_CLIENT_TEMPLATE.FAT&amp;display_string=Audit&amp;VAR:KEY=GXGPSTCFUF&amp;VAR:QUERY=UkdGX0VOVFJQUl9WQUxfREFJTFkoMzk4MjIp&amp;WINDOW=FIRST_POPUP&amp;HEIGHT=450&amp;WIDTH=450&amp;START_MA","XIMIZED=FALSE&amp;VAR:CALENDAR=US&amp;VAR:SYMBOL=B29LCJ&amp;VAR:INDEX=0"}</definedName>
    <definedName name="_4650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651__FDSAUDITLINK__" hidden="1">{"fdsup://directions/FAT Viewer?action=UPDATE&amp;creator=factSet&amp;DYN_ARGS=true&amp;DOC_NAME=FAT:RGA_ENTRPR_VAL_EV_SOURCE_WINDOW.FAT&amp;VAR:ID1=LAMR&amp;VAR:SDATE=20061201&amp;VAR:FDATE=20051230&amp;VAR:FREQ=DAILY&amp;VAR:RELITEM=RF&amp;VAR:CURRENCY=&amp;VAR:DB_TYPE=&amp;VAR:UNITS=M&amp;window=popup","&amp;width=535&amp;height=425&amp;START_MAXIMIZED=FALSE&amp;Y=120"}</definedName>
    <definedName name="_4652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53__FDSAUDITLINK__" hidden="1">{"fdsup://directions/FAT Viewer?action=UPDATE&amp;creator=factSet&amp;DYN_ARGS=true&amp;DOC_NAME=FAT:RGA_ENTRPR_VAL_EV_SOURCE_WINDOW.FAT&amp;VAR:ID1=CCO&amp;VAR:SDATE=20061130&amp;VAR:FDATE=20051230&amp;VAR:FREQ=DAILY&amp;VAR:RELITEM=RF&amp;VAR:CURRENCY=&amp;VAR:DB_TYPE=&amp;VAR:UNITS=M&amp;window=popup&amp;","width=535&amp;height=425&amp;START_MAXIMIZED=FALSE&amp;Y=120"}</definedName>
    <definedName name="_465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655__FDSAUDITLINK__" hidden="1">{"fdsup://directions/FAT Viewer?action=UPDATE&amp;creator=factSet&amp;DYN_ARGS=true&amp;DOC_NAME=FAT:RGA_ENTRPR_VAL_EV_SOURCE_WINDOW.FAT&amp;VAR:ID1=DEC-FR&amp;VAR:SDATE=20061130&amp;VAR:FDATE=20051230&amp;VAR:FREQ=DAILY&amp;VAR:RELITEM=RF&amp;VAR:CURRENCY=&amp;VAR:DB_TYPE=&amp;VAR:UNITS=M&amp;window=pop","up&amp;width=535&amp;height=425&amp;START_MAXIMIZED=FALSE&amp;Y=120"}</definedName>
    <definedName name="_4656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57__FDSAUDITLINK__" hidden="1">{"fdsup://directions/FAT Viewer?action=UPDATE&amp;creator=factSet&amp;DYN_ARGS=true&amp;DOC_NAME=FAT:RGA_ENTRPR_VAL_EV_SOURCE_WINDOW.FAT&amp;VAR:ID1=CBS&amp;VAR:SDATE=20061130&amp;VAR:FDATE=20051230&amp;VAR:FREQ=DAILY&amp;VAR:RELITEM=RF&amp;VAR:CURRENCY=&amp;VAR:DB_TYPE=&amp;VAR:UNITS=M&amp;window=popup&amp;","width=535&amp;height=425&amp;START_MAXIMIZED=FALSE&amp;Y=120"}</definedName>
    <definedName name="_4658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659__FDSAUDITLINK__" hidden="1">{"fdsup://directions/FAT Viewer?action=UPDATE&amp;creator=factSet&amp;DYN_ARGS=true&amp;DOC_NAME=FAT:RGA_ENTRPR_VAL_EV_SOURCE_WINDOW.FAT&amp;VAR:ID1=LAMR&amp;VAR:SDATE=20061130&amp;VAR:FDATE=20051230&amp;VAR:FREQ=DAILY&amp;VAR:RELITEM=RF&amp;VAR:CURRENCY=&amp;VAR:DB_TYPE=&amp;VAR:UNITS=M&amp;window=popup","&amp;width=535&amp;height=425&amp;START_MAXIMIZED=FALSE&amp;Y=120"}</definedName>
    <definedName name="_466__FDSAUDITLINK__" hidden="1">{"fdsup://directions/FAT Viewer?action=UPDATE&amp;creator=factset&amp;DYN_ARGS=TRUE&amp;DOC_NAME=FAT:FQL_AUDITING_CLIENT_TEMPLATE.FAT&amp;display_string=Audit&amp;VAR:KEY=ITYVSTQVAZ&amp;VAR:QUERY=UkdGX0VOVFJQUl9WQUxfREFJTFkoMzk4Mjcp&amp;WINDOW=FIRST_POPUP&amp;HEIGHT=450&amp;WIDTH=450&amp;START_MA","XIMIZED=FALSE&amp;VAR:CALENDAR=US&amp;VAR:SYMBOL=B29LCJ&amp;VAR:INDEX=0"}</definedName>
    <definedName name="_4660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61__FDSAUDITLINK__" hidden="1">{"fdsup://directions/FAT Viewer?action=UPDATE&amp;creator=factSet&amp;DYN_ARGS=true&amp;DOC_NAME=FAT:RGA_ENTRPR_VAL_EV_SOURCE_WINDOW.FAT&amp;VAR:ID1=CCO&amp;VAR:SDATE=20061129&amp;VAR:FDATE=20051230&amp;VAR:FREQ=DAILY&amp;VAR:RELITEM=RF&amp;VAR:CURRENCY=&amp;VAR:DB_TYPE=&amp;VAR:UNITS=M&amp;window=popup&amp;","width=535&amp;height=425&amp;START_MAXIMIZED=FALSE&amp;Y=120"}</definedName>
    <definedName name="_466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663__FDSAUDITLINK__" hidden="1">{"fdsup://directions/FAT Viewer?action=UPDATE&amp;creator=factSet&amp;DYN_ARGS=true&amp;DOC_NAME=FAT:RGA_ENTRPR_VAL_EV_SOURCE_WINDOW.FAT&amp;VAR:ID1=DEC-FR&amp;VAR:SDATE=20061129&amp;VAR:FDATE=20051230&amp;VAR:FREQ=DAILY&amp;VAR:RELITEM=RF&amp;VAR:CURRENCY=&amp;VAR:DB_TYPE=&amp;VAR:UNITS=M&amp;window=pop","up&amp;width=535&amp;height=425&amp;START_MAXIMIZED=FALSE&amp;Y=120"}</definedName>
    <definedName name="_4664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65__FDSAUDITLINK__" hidden="1">{"fdsup://directions/FAT Viewer?action=UPDATE&amp;creator=factSet&amp;DYN_ARGS=true&amp;DOC_NAME=FAT:RGA_ENTRPR_VAL_EV_SOURCE_WINDOW.FAT&amp;VAR:ID1=CBS&amp;VAR:SDATE=20061129&amp;VAR:FDATE=20051230&amp;VAR:FREQ=DAILY&amp;VAR:RELITEM=RF&amp;VAR:CURRENCY=&amp;VAR:DB_TYPE=&amp;VAR:UNITS=M&amp;window=popup&amp;","width=535&amp;height=425&amp;START_MAXIMIZED=FALSE&amp;Y=120"}</definedName>
    <definedName name="_4666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667__FDSAUDITLINK__" hidden="1">{"fdsup://directions/FAT Viewer?action=UPDATE&amp;creator=factSet&amp;DYN_ARGS=true&amp;DOC_NAME=FAT:RGA_ENTRPR_VAL_EV_SOURCE_WINDOW.FAT&amp;VAR:ID1=LAMR&amp;VAR:SDATE=20061129&amp;VAR:FDATE=20051230&amp;VAR:FREQ=DAILY&amp;VAR:RELITEM=RF&amp;VAR:CURRENCY=&amp;VAR:DB_TYPE=&amp;VAR:UNITS=M&amp;window=popup","&amp;width=535&amp;height=425&amp;START_MAXIMIZED=FALSE&amp;Y=120"}</definedName>
    <definedName name="_4668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69__FDSAUDITLINK__" hidden="1">{"fdsup://directions/FAT Viewer?action=UPDATE&amp;creator=factSet&amp;DYN_ARGS=true&amp;DOC_NAME=FAT:RGA_ENTRPR_VAL_EV_SOURCE_WINDOW.FAT&amp;VAR:ID1=CCO&amp;VAR:SDATE=20061128&amp;VAR:FDATE=20051230&amp;VAR:FREQ=DAILY&amp;VAR:RELITEM=RF&amp;VAR:CURRENCY=&amp;VAR:DB_TYPE=&amp;VAR:UNITS=M&amp;window=popup&amp;","width=535&amp;height=425&amp;START_MAXIMIZED=FALSE&amp;Y=120"}</definedName>
    <definedName name="_467__FDSAUDITLINK__" hidden="1">{"fdsup://directions/FAT Viewer?action=UPDATE&amp;creator=factset&amp;DYN_ARGS=TRUE&amp;DOC_NAME=FAT:FQL_AUDITING_CLIENT_TEMPLATE.FAT&amp;display_string=Audit&amp;VAR:KEY=ENMVAZCRUJ&amp;VAR:QUERY=UkdGX0VOVFJQUl9WQUxfREFJTFkoMzk4MzIp&amp;WINDOW=FIRST_POPUP&amp;HEIGHT=450&amp;WIDTH=450&amp;START_MA","XIMIZED=FALSE&amp;VAR:CALENDAR=US&amp;VAR:SYMBOL=B29LCJ&amp;VAR:INDEX=0"}</definedName>
    <definedName name="_467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671__FDSAUDITLINK__" hidden="1">{"fdsup://directions/FAT Viewer?action=UPDATE&amp;creator=factSet&amp;DYN_ARGS=true&amp;DOC_NAME=FAT:RGA_ENTRPR_VAL_EV_SOURCE_WINDOW.FAT&amp;VAR:ID1=DEC-FR&amp;VAR:SDATE=20061128&amp;VAR:FDATE=20051230&amp;VAR:FREQ=DAILY&amp;VAR:RELITEM=RF&amp;VAR:CURRENCY=&amp;VAR:DB_TYPE=&amp;VAR:UNITS=M&amp;window=pop","up&amp;width=535&amp;height=425&amp;START_MAXIMIZED=FALSE&amp;Y=120"}</definedName>
    <definedName name="_4672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73__FDSAUDITLINK__" hidden="1">{"fdsup://directions/FAT Viewer?action=UPDATE&amp;creator=factSet&amp;DYN_ARGS=true&amp;DOC_NAME=FAT:RGA_ENTRPR_VAL_EV_SOURCE_WINDOW.FAT&amp;VAR:ID1=CBS&amp;VAR:SDATE=20061128&amp;VAR:FDATE=20051230&amp;VAR:FREQ=DAILY&amp;VAR:RELITEM=RF&amp;VAR:CURRENCY=&amp;VAR:DB_TYPE=&amp;VAR:UNITS=M&amp;window=popup&amp;","width=535&amp;height=425&amp;START_MAXIMIZED=FALSE&amp;Y=120"}</definedName>
    <definedName name="_4674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675__FDSAUDITLINK__" hidden="1">{"fdsup://directions/FAT Viewer?action=UPDATE&amp;creator=factSet&amp;DYN_ARGS=true&amp;DOC_NAME=FAT:RGA_ENTRPR_VAL_EV_SOURCE_WINDOW.FAT&amp;VAR:ID1=LAMR&amp;VAR:SDATE=20061128&amp;VAR:FDATE=20051230&amp;VAR:FREQ=DAILY&amp;VAR:RELITEM=RF&amp;VAR:CURRENCY=&amp;VAR:DB_TYPE=&amp;VAR:UNITS=M&amp;window=popup","&amp;width=535&amp;height=425&amp;START_MAXIMIZED=FALSE&amp;Y=120"}</definedName>
    <definedName name="_4676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77__FDSAUDITLINK__" hidden="1">{"fdsup://directions/FAT Viewer?action=UPDATE&amp;creator=factSet&amp;DYN_ARGS=true&amp;DOC_NAME=FAT:RGA_ENTRPR_VAL_EV_SOURCE_WINDOW.FAT&amp;VAR:ID1=CCO&amp;VAR:SDATE=20061127&amp;VAR:FDATE=20051230&amp;VAR:FREQ=DAILY&amp;VAR:RELITEM=RF&amp;VAR:CURRENCY=&amp;VAR:DB_TYPE=&amp;VAR:UNITS=M&amp;window=popup&amp;","width=535&amp;height=425&amp;START_MAXIMIZED=FALSE&amp;Y=120"}</definedName>
    <definedName name="_467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679__FDSAUDITLINK__" hidden="1">{"fdsup://directions/FAT Viewer?action=UPDATE&amp;creator=factSet&amp;DYN_ARGS=true&amp;DOC_NAME=FAT:RGA_ENTRPR_VAL_EV_SOURCE_WINDOW.FAT&amp;VAR:ID1=DEC-FR&amp;VAR:SDATE=20061127&amp;VAR:FDATE=20051230&amp;VAR:FREQ=DAILY&amp;VAR:RELITEM=RF&amp;VAR:CURRENCY=&amp;VAR:DB_TYPE=&amp;VAR:UNITS=M&amp;window=pop","up&amp;width=535&amp;height=425&amp;START_MAXIMIZED=FALSE&amp;Y=120"}</definedName>
    <definedName name="_468__FDSAUDITLINK__" hidden="1">{"fdsup://directions/FAT Viewer?action=UPDATE&amp;creator=factset&amp;DYN_ARGS=TRUE&amp;DOC_NAME=FAT:FQL_AUDITING_CLIENT_TEMPLATE.FAT&amp;display_string=Audit&amp;VAR:KEY=QJKDKBYZIT&amp;VAR:QUERY=UkdGX0VOVFJQUl9WQUxfREFJTFkoMzk4MzUp&amp;WINDOW=FIRST_POPUP&amp;HEIGHT=450&amp;WIDTH=450&amp;START_MA","XIMIZED=FALSE&amp;VAR:CALENDAR=US&amp;VAR:SYMBOL=B29LCJ&amp;VAR:INDEX=0"}</definedName>
    <definedName name="_4680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81__FDSAUDITLINK__" hidden="1">{"fdsup://directions/FAT Viewer?action=UPDATE&amp;creator=factSet&amp;DYN_ARGS=true&amp;DOC_NAME=FAT:RGA_ENTRPR_VAL_EV_SOURCE_WINDOW.FAT&amp;VAR:ID1=CBS&amp;VAR:SDATE=20061127&amp;VAR:FDATE=20051230&amp;VAR:FREQ=DAILY&amp;VAR:RELITEM=RF&amp;VAR:CURRENCY=&amp;VAR:DB_TYPE=&amp;VAR:UNITS=M&amp;window=popup&amp;","width=535&amp;height=425&amp;START_MAXIMIZED=FALSE&amp;Y=120"}</definedName>
    <definedName name="_4682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683__FDSAUDITLINK__" hidden="1">{"fdsup://directions/FAT Viewer?action=UPDATE&amp;creator=factSet&amp;DYN_ARGS=true&amp;DOC_NAME=FAT:RGA_ENTRPR_VAL_EV_SOURCE_WINDOW.FAT&amp;VAR:ID1=LAMR&amp;VAR:SDATE=20061127&amp;VAR:FDATE=20051230&amp;VAR:FREQ=DAILY&amp;VAR:RELITEM=RF&amp;VAR:CURRENCY=&amp;VAR:DB_TYPE=&amp;VAR:UNITS=M&amp;window=popup","&amp;width=535&amp;height=425&amp;START_MAXIMIZED=FALSE&amp;Y=120"}</definedName>
    <definedName name="_4684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85__FDSAUDITLINK__" hidden="1">{"fdsup://directions/FAT Viewer?action=UPDATE&amp;creator=factSet&amp;DYN_ARGS=true&amp;DOC_NAME=FAT:RGA_ENTRPR_VAL_EV_SOURCE_WINDOW.FAT&amp;VAR:ID1=CCO&amp;VAR:SDATE=20061124&amp;VAR:FDATE=20051230&amp;VAR:FREQ=DAILY&amp;VAR:RELITEM=RF&amp;VAR:CURRENCY=&amp;VAR:DB_TYPE=&amp;VAR:UNITS=M&amp;window=popup&amp;","width=535&amp;height=425&amp;START_MAXIMIZED=FALSE&amp;Y=120"}</definedName>
    <definedName name="_468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687__FDSAUDITLINK__" hidden="1">{"fdsup://directions/FAT Viewer?action=UPDATE&amp;creator=factSet&amp;DYN_ARGS=true&amp;DOC_NAME=FAT:RGA_ENTRPR_VAL_EV_SOURCE_WINDOW.FAT&amp;VAR:ID1=DEC-FR&amp;VAR:SDATE=20061124&amp;VAR:FDATE=20051230&amp;VAR:FREQ=DAILY&amp;VAR:RELITEM=RF&amp;VAR:CURRENCY=&amp;VAR:DB_TYPE=&amp;VAR:UNITS=M&amp;window=pop","up&amp;width=535&amp;height=425&amp;START_MAXIMIZED=FALSE&amp;Y=120"}</definedName>
    <definedName name="_4688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89__FDSAUDITLINK__" hidden="1">{"fdsup://directions/FAT Viewer?action=UPDATE&amp;creator=factSet&amp;DYN_ARGS=true&amp;DOC_NAME=FAT:RGA_ENTRPR_VAL_EV_SOURCE_WINDOW.FAT&amp;VAR:ID1=CBS&amp;VAR:SDATE=20061124&amp;VAR:FDATE=20051230&amp;VAR:FREQ=DAILY&amp;VAR:RELITEM=RF&amp;VAR:CURRENCY=&amp;VAR:DB_TYPE=&amp;VAR:UNITS=M&amp;window=popup&amp;","width=535&amp;height=425&amp;START_MAXIMIZED=FALSE&amp;Y=120"}</definedName>
    <definedName name="_469__FDSAUDITLINK__" hidden="1">{"fdsup://directions/FAT Viewer?action=UPDATE&amp;creator=factset&amp;DYN_ARGS=TRUE&amp;DOC_NAME=FAT:FQL_AUDITING_CLIENT_TEMPLATE.FAT&amp;display_string=Audit&amp;VAR:KEY=YJWDGPOFAL&amp;VAR:QUERY=UkdGX0VOVFJQUl9WQUxfREFJTFkoMzk4NDAp&amp;WINDOW=FIRST_POPUP&amp;HEIGHT=450&amp;WIDTH=450&amp;START_MA","XIMIZED=FALSE&amp;VAR:CALENDAR=US&amp;VAR:SYMBOL=B29LCJ&amp;VAR:INDEX=0"}</definedName>
    <definedName name="_4690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691__FDSAUDITLINK__" hidden="1">{"fdsup://directions/FAT Viewer?action=UPDATE&amp;creator=factSet&amp;DYN_ARGS=true&amp;DOC_NAME=FAT:RGA_ENTRPR_VAL_EV_SOURCE_WINDOW.FAT&amp;VAR:ID1=LAMR&amp;VAR:SDATE=20061124&amp;VAR:FDATE=20051230&amp;VAR:FREQ=DAILY&amp;VAR:RELITEM=RF&amp;VAR:CURRENCY=&amp;VAR:DB_TYPE=&amp;VAR:UNITS=M&amp;window=popup","&amp;width=535&amp;height=425&amp;START_MAXIMIZED=FALSE&amp;Y=120"}</definedName>
    <definedName name="_4692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93__FDSAUDITLINK__" hidden="1">{"fdsup://directions/FAT Viewer?action=UPDATE&amp;creator=factSet&amp;DYN_ARGS=true&amp;DOC_NAME=FAT:RGA_ENTRPR_VAL_EV_SOURCE_WINDOW.FAT&amp;VAR:ID1=CCO&amp;VAR:SDATE=20061122&amp;VAR:FDATE=20051230&amp;VAR:FREQ=DAILY&amp;VAR:RELITEM=RF&amp;VAR:CURRENCY=&amp;VAR:DB_TYPE=&amp;VAR:UNITS=M&amp;window=popup&amp;","width=535&amp;height=425&amp;START_MAXIMIZED=FALSE&amp;Y=120"}</definedName>
    <definedName name="_469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695__FDSAUDITLINK__" hidden="1">{"fdsup://directions/FAT Viewer?action=UPDATE&amp;creator=factSet&amp;DYN_ARGS=true&amp;DOC_NAME=FAT:RGA_ENTRPR_VAL_EV_SOURCE_WINDOW.FAT&amp;VAR:ID1=DEC-FR&amp;VAR:SDATE=20061122&amp;VAR:FDATE=20051230&amp;VAR:FREQ=DAILY&amp;VAR:RELITEM=RF&amp;VAR:CURRENCY=&amp;VAR:DB_TYPE=&amp;VAR:UNITS=M&amp;window=pop","up&amp;width=535&amp;height=425&amp;START_MAXIMIZED=FALSE&amp;Y=120"}</definedName>
    <definedName name="_4696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697__FDSAUDITLINK__" hidden="1">{"fdsup://directions/FAT Viewer?action=UPDATE&amp;creator=factSet&amp;DYN_ARGS=true&amp;DOC_NAME=FAT:RGA_ENTRPR_VAL_EV_SOURCE_WINDOW.FAT&amp;VAR:ID1=CBS&amp;VAR:SDATE=20061122&amp;VAR:FDATE=20051230&amp;VAR:FREQ=DAILY&amp;VAR:RELITEM=RF&amp;VAR:CURRENCY=&amp;VAR:DB_TYPE=&amp;VAR:UNITS=M&amp;window=popup&amp;","width=535&amp;height=425&amp;START_MAXIMIZED=FALSE&amp;Y=120"}</definedName>
    <definedName name="_4698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699__FDSAUDITLINK__" hidden="1">{"fdsup://directions/FAT Viewer?action=UPDATE&amp;creator=factSet&amp;DYN_ARGS=true&amp;DOC_NAME=FAT:RGA_ENTRPR_VAL_EV_SOURCE_WINDOW.FAT&amp;VAR:ID1=LAMR&amp;VAR:SDATE=20061122&amp;VAR:FDATE=20051230&amp;VAR:FREQ=DAILY&amp;VAR:RELITEM=RF&amp;VAR:CURRENCY=&amp;VAR:DB_TYPE=&amp;VAR:UNITS=M&amp;window=popup","&amp;width=535&amp;height=425&amp;START_MAXIMIZED=FALSE&amp;Y=120"}</definedName>
    <definedName name="_47__FDSAUDITLINK__" hidden="1">{"fdsup://directions/FAT Viewer?action=UPDATE&amp;creator=factset&amp;DYN_ARGS=TRUE&amp;DOC_NAME=FAT:FQL_AUDITING_CLIENT_TEMPLATE.FAT&amp;display_string=Audit&amp;VAR:KEY=ZQZUXGFQXS&amp;VAR:QUERY=KCgoRkZfREVCVF9MVChNT04sNDExODQpQEZGX0RFQlRfTFQoUVRSLDQxMTg0KSlARkZfREVCVF9MVChTRU1JL","DQxMTg0KSlARkZfREVCVF9MVChBTk4sNDExODQpKQ==&amp;WINDOW=FIRST_POPUP&amp;HEIGHT=450&amp;WIDTH=450&amp;START_MAXIMIZED=FALSE&amp;VAR:CALENDAR=FIVEDAY&amp;VAR:INDEX=0"}</definedName>
    <definedName name="_470__FDSAUDITLINK__" hidden="1">{"fdsup://directions/FAT Viewer?action=UPDATE&amp;creator=factset&amp;DYN_ARGS=TRUE&amp;DOC_NAME=FAT:FQL_AUDITING_CLIENT_TEMPLATE.FAT&amp;display_string=Audit&amp;VAR:KEY=EDOFYVAVIR&amp;VAR:QUERY=UkdGX0VOVFJQUl9WQUxfREFJTFkoMzk4NDMp&amp;WINDOW=FIRST_POPUP&amp;HEIGHT=450&amp;WIDTH=450&amp;START_MA","XIMIZED=FALSE&amp;VAR:CALENDAR=US&amp;VAR:SYMBOL=B29LCJ&amp;VAR:INDEX=0"}</definedName>
    <definedName name="_4700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01__FDSAUDITLINK__" hidden="1">{"fdsup://directions/FAT Viewer?action=UPDATE&amp;creator=factSet&amp;DYN_ARGS=true&amp;DOC_NAME=FAT:RGA_ENTRPR_VAL_EV_SOURCE_WINDOW.FAT&amp;VAR:ID1=CCO&amp;VAR:SDATE=20061121&amp;VAR:FDATE=20051230&amp;VAR:FREQ=DAILY&amp;VAR:RELITEM=RF&amp;VAR:CURRENCY=&amp;VAR:DB_TYPE=&amp;VAR:UNITS=M&amp;window=popup&amp;","width=535&amp;height=425&amp;START_MAXIMIZED=FALSE&amp;Y=120"}</definedName>
    <definedName name="_470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703__FDSAUDITLINK__" hidden="1">{"fdsup://directions/FAT Viewer?action=UPDATE&amp;creator=factSet&amp;DYN_ARGS=true&amp;DOC_NAME=FAT:RGA_ENTRPR_VAL_EV_SOURCE_WINDOW.FAT&amp;VAR:ID1=DEC-FR&amp;VAR:SDATE=20061121&amp;VAR:FDATE=20051230&amp;VAR:FREQ=DAILY&amp;VAR:RELITEM=RF&amp;VAR:CURRENCY=&amp;VAR:DB_TYPE=&amp;VAR:UNITS=M&amp;window=pop","up&amp;width=535&amp;height=425&amp;START_MAXIMIZED=FALSE&amp;Y=120"}</definedName>
    <definedName name="_4704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05__FDSAUDITLINK__" hidden="1">{"fdsup://directions/FAT Viewer?action=UPDATE&amp;creator=factSet&amp;DYN_ARGS=true&amp;DOC_NAME=FAT:RGA_ENTRPR_VAL_EV_SOURCE_WINDOW.FAT&amp;VAR:ID1=CBS&amp;VAR:SDATE=20061121&amp;VAR:FDATE=20051230&amp;VAR:FREQ=DAILY&amp;VAR:RELITEM=RF&amp;VAR:CURRENCY=&amp;VAR:DB_TYPE=&amp;VAR:UNITS=M&amp;window=popup&amp;","width=535&amp;height=425&amp;START_MAXIMIZED=FALSE&amp;Y=120"}</definedName>
    <definedName name="_4706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707__FDSAUDITLINK__" hidden="1">{"fdsup://directions/FAT Viewer?action=UPDATE&amp;creator=factSet&amp;DYN_ARGS=true&amp;DOC_NAME=FAT:RGA_ENTRPR_VAL_EV_SOURCE_WINDOW.FAT&amp;VAR:ID1=LAMR&amp;VAR:SDATE=20061121&amp;VAR:FDATE=20051230&amp;VAR:FREQ=DAILY&amp;VAR:RELITEM=RF&amp;VAR:CURRENCY=&amp;VAR:DB_TYPE=&amp;VAR:UNITS=M&amp;window=popup","&amp;width=535&amp;height=425&amp;START_MAXIMIZED=FALSE&amp;Y=120"}</definedName>
    <definedName name="_4708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09__FDSAUDITLINK__" hidden="1">{"fdsup://directions/FAT Viewer?action=UPDATE&amp;creator=factSet&amp;DYN_ARGS=true&amp;DOC_NAME=FAT:RGA_ENTRPR_VAL_EV_SOURCE_WINDOW.FAT&amp;VAR:ID1=CCO&amp;VAR:SDATE=20061120&amp;VAR:FDATE=20051230&amp;VAR:FREQ=DAILY&amp;VAR:RELITEM=RF&amp;VAR:CURRENCY=&amp;VAR:DB_TYPE=&amp;VAR:UNITS=M&amp;window=popup&amp;","width=535&amp;height=425&amp;START_MAXIMIZED=FALSE&amp;Y=120"}</definedName>
    <definedName name="_471__FDSAUDITLINK__" hidden="1">{"fdsup://directions/FAT Viewer?action=UPDATE&amp;creator=factset&amp;DYN_ARGS=TRUE&amp;DOC_NAME=FAT:FQL_AUDITING_CLIENT_TEMPLATE.FAT&amp;display_string=Audit&amp;VAR:KEY=WNYZAPKBKJ&amp;VAR:QUERY=UkdGX0VOVFJQUl9WQUxfREFJTFkoMzk4NDgp&amp;WINDOW=FIRST_POPUP&amp;HEIGHT=450&amp;WIDTH=450&amp;START_MA","XIMIZED=FALSE&amp;VAR:CALENDAR=US&amp;VAR:SYMBOL=B29LCJ&amp;VAR:INDEX=0"}</definedName>
    <definedName name="_471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711__FDSAUDITLINK__" hidden="1">{"fdsup://directions/FAT Viewer?action=UPDATE&amp;creator=factSet&amp;DYN_ARGS=true&amp;DOC_NAME=FAT:RGA_ENTRPR_VAL_EV_SOURCE_WINDOW.FAT&amp;VAR:ID1=DEC-FR&amp;VAR:SDATE=20061120&amp;VAR:FDATE=20051230&amp;VAR:FREQ=DAILY&amp;VAR:RELITEM=RF&amp;VAR:CURRENCY=&amp;VAR:DB_TYPE=&amp;VAR:UNITS=M&amp;window=pop","up&amp;width=535&amp;height=425&amp;START_MAXIMIZED=FALSE&amp;Y=120"}</definedName>
    <definedName name="_4712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13__FDSAUDITLINK__" hidden="1">{"fdsup://directions/FAT Viewer?action=UPDATE&amp;creator=factSet&amp;DYN_ARGS=true&amp;DOC_NAME=FAT:RGA_ENTRPR_VAL_EV_SOURCE_WINDOW.FAT&amp;VAR:ID1=CBS&amp;VAR:SDATE=20061120&amp;VAR:FDATE=20051230&amp;VAR:FREQ=DAILY&amp;VAR:RELITEM=RF&amp;VAR:CURRENCY=&amp;VAR:DB_TYPE=&amp;VAR:UNITS=M&amp;window=popup&amp;","width=535&amp;height=425&amp;START_MAXIMIZED=FALSE&amp;Y=120"}</definedName>
    <definedName name="_4714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715__FDSAUDITLINK__" hidden="1">{"fdsup://directions/FAT Viewer?action=UPDATE&amp;creator=factSet&amp;DYN_ARGS=true&amp;DOC_NAME=FAT:RGA_ENTRPR_VAL_EV_SOURCE_WINDOW.FAT&amp;VAR:ID1=LAMR&amp;VAR:SDATE=20061120&amp;VAR:FDATE=20051230&amp;VAR:FREQ=DAILY&amp;VAR:RELITEM=RF&amp;VAR:CURRENCY=&amp;VAR:DB_TYPE=&amp;VAR:UNITS=M&amp;window=popup","&amp;width=535&amp;height=425&amp;START_MAXIMIZED=FALSE&amp;Y=120"}</definedName>
    <definedName name="_4716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17__FDSAUDITLINK__" hidden="1">{"fdsup://directions/FAT Viewer?action=UPDATE&amp;creator=factSet&amp;DYN_ARGS=true&amp;DOC_NAME=FAT:RGA_ENTRPR_VAL_EV_SOURCE_WINDOW.FAT&amp;VAR:ID1=CCO&amp;VAR:SDATE=20061117&amp;VAR:FDATE=20051230&amp;VAR:FREQ=DAILY&amp;VAR:RELITEM=RF&amp;VAR:CURRENCY=&amp;VAR:DB_TYPE=&amp;VAR:UNITS=M&amp;window=popup&amp;","width=535&amp;height=425&amp;START_MAXIMIZED=FALSE&amp;Y=120"}</definedName>
    <definedName name="_471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719__FDSAUDITLINK__" hidden="1">{"fdsup://directions/FAT Viewer?action=UPDATE&amp;creator=factSet&amp;DYN_ARGS=true&amp;DOC_NAME=FAT:RGA_ENTRPR_VAL_EV_SOURCE_WINDOW.FAT&amp;VAR:ID1=DEC-FR&amp;VAR:SDATE=20061117&amp;VAR:FDATE=20051230&amp;VAR:FREQ=DAILY&amp;VAR:RELITEM=RF&amp;VAR:CURRENCY=&amp;VAR:DB_TYPE=&amp;VAR:UNITS=M&amp;window=pop","up&amp;width=535&amp;height=425&amp;START_MAXIMIZED=FALSE&amp;Y=120"}</definedName>
    <definedName name="_472__FDSAUDITLINK__" hidden="1">{"fdsup://directions/FAT Viewer?action=UPDATE&amp;creator=factset&amp;DYN_ARGS=TRUE&amp;DOC_NAME=FAT:FQL_AUDITING_CLIENT_TEMPLATE.FAT&amp;display_string=Audit&amp;VAR:KEY=UFIVSNQJEB&amp;VAR:QUERY=UkdGX0VOVFJQUl9WQUxfREFJTFkoMzk4NTMp&amp;WINDOW=FIRST_POPUP&amp;HEIGHT=450&amp;WIDTH=450&amp;START_MA","XIMIZED=FALSE&amp;VAR:CALENDAR=US&amp;VAR:SYMBOL=B29LCJ&amp;VAR:INDEX=0"}</definedName>
    <definedName name="_4720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21__FDSAUDITLINK__" hidden="1">{"fdsup://directions/FAT Viewer?action=UPDATE&amp;creator=factSet&amp;DYN_ARGS=true&amp;DOC_NAME=FAT:RGA_ENTRPR_VAL_EV_SOURCE_WINDOW.FAT&amp;VAR:ID1=CBS&amp;VAR:SDATE=20061117&amp;VAR:FDATE=20051230&amp;VAR:FREQ=DAILY&amp;VAR:RELITEM=RF&amp;VAR:CURRENCY=&amp;VAR:DB_TYPE=&amp;VAR:UNITS=M&amp;window=popup&amp;","width=535&amp;height=425&amp;START_MAXIMIZED=FALSE&amp;Y=120"}</definedName>
    <definedName name="_4722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723__FDSAUDITLINK__" hidden="1">{"fdsup://directions/FAT Viewer?action=UPDATE&amp;creator=factSet&amp;DYN_ARGS=true&amp;DOC_NAME=FAT:RGA_ENTRPR_VAL_EV_SOURCE_WINDOW.FAT&amp;VAR:ID1=LAMR&amp;VAR:SDATE=20061117&amp;VAR:FDATE=20051230&amp;VAR:FREQ=DAILY&amp;VAR:RELITEM=RF&amp;VAR:CURRENCY=&amp;VAR:DB_TYPE=&amp;VAR:UNITS=M&amp;window=popup","&amp;width=535&amp;height=425&amp;START_MAXIMIZED=FALSE&amp;Y=120"}</definedName>
    <definedName name="_4724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25__FDSAUDITLINK__" hidden="1">{"fdsup://directions/FAT Viewer?action=UPDATE&amp;creator=factSet&amp;DYN_ARGS=true&amp;DOC_NAME=FAT:RGA_ENTRPR_VAL_EV_SOURCE_WINDOW.FAT&amp;VAR:ID1=CCO&amp;VAR:SDATE=20061116&amp;VAR:FDATE=20051230&amp;VAR:FREQ=DAILY&amp;VAR:RELITEM=RF&amp;VAR:CURRENCY=&amp;VAR:DB_TYPE=&amp;VAR:UNITS=M&amp;window=popup&amp;","width=535&amp;height=425&amp;START_MAXIMIZED=FALSE&amp;Y=120"}</definedName>
    <definedName name="_472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727__FDSAUDITLINK__" hidden="1">{"fdsup://directions/FAT Viewer?action=UPDATE&amp;creator=factSet&amp;DYN_ARGS=true&amp;DOC_NAME=FAT:RGA_ENTRPR_VAL_EV_SOURCE_WINDOW.FAT&amp;VAR:ID1=DEC-FR&amp;VAR:SDATE=20061116&amp;VAR:FDATE=20051230&amp;VAR:FREQ=DAILY&amp;VAR:RELITEM=RF&amp;VAR:CURRENCY=&amp;VAR:DB_TYPE=&amp;VAR:UNITS=M&amp;window=pop","up&amp;width=535&amp;height=425&amp;START_MAXIMIZED=FALSE&amp;Y=120"}</definedName>
    <definedName name="_4728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29__FDSAUDITLINK__" hidden="1">{"fdsup://directions/FAT Viewer?action=UPDATE&amp;creator=factSet&amp;DYN_ARGS=true&amp;DOC_NAME=FAT:RGA_ENTRPR_VAL_EV_SOURCE_WINDOW.FAT&amp;VAR:ID1=CBS&amp;VAR:SDATE=20061116&amp;VAR:FDATE=20051230&amp;VAR:FREQ=DAILY&amp;VAR:RELITEM=RF&amp;VAR:CURRENCY=&amp;VAR:DB_TYPE=&amp;VAR:UNITS=M&amp;window=popup&amp;","width=535&amp;height=425&amp;START_MAXIMIZED=FALSE&amp;Y=120"}</definedName>
    <definedName name="_473__FDSAUDITLINK__" hidden="1">{"fdsup://directions/FAT Viewer?action=UPDATE&amp;creator=factset&amp;DYN_ARGS=TRUE&amp;DOC_NAME=FAT:FQL_AUDITING_CLIENT_TEMPLATE.FAT&amp;display_string=Audit&amp;VAR:KEY=UTMPMHWLQZ&amp;VAR:QUERY=UkdGX0VOVFJQUl9WQUxfREFJTFkoMzk4NTYp&amp;WINDOW=FIRST_POPUP&amp;HEIGHT=450&amp;WIDTH=450&amp;START_MA","XIMIZED=FALSE&amp;VAR:CALENDAR=US&amp;VAR:SYMBOL=B29LCJ&amp;VAR:INDEX=0"}</definedName>
    <definedName name="_4730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731__FDSAUDITLINK__" hidden="1">{"fdsup://directions/FAT Viewer?action=UPDATE&amp;creator=factSet&amp;DYN_ARGS=true&amp;DOC_NAME=FAT:RGA_ENTRPR_VAL_EV_SOURCE_WINDOW.FAT&amp;VAR:ID1=LAMR&amp;VAR:SDATE=20061116&amp;VAR:FDATE=20051230&amp;VAR:FREQ=DAILY&amp;VAR:RELITEM=RF&amp;VAR:CURRENCY=&amp;VAR:DB_TYPE=&amp;VAR:UNITS=M&amp;window=popup","&amp;width=535&amp;height=425&amp;START_MAXIMIZED=FALSE&amp;Y=120"}</definedName>
    <definedName name="_4732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33__FDSAUDITLINK__" hidden="1">{"fdsup://directions/FAT Viewer?action=UPDATE&amp;creator=factSet&amp;DYN_ARGS=true&amp;DOC_NAME=FAT:RGA_ENTRPR_VAL_EV_SOURCE_WINDOW.FAT&amp;VAR:ID1=CCO&amp;VAR:SDATE=20061115&amp;VAR:FDATE=20051230&amp;VAR:FREQ=DAILY&amp;VAR:RELITEM=RF&amp;VAR:CURRENCY=&amp;VAR:DB_TYPE=&amp;VAR:UNITS=M&amp;window=popup&amp;","width=535&amp;height=425&amp;START_MAXIMIZED=FALSE&amp;Y=120"}</definedName>
    <definedName name="_473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735__FDSAUDITLINK__" hidden="1">{"fdsup://directions/FAT Viewer?action=UPDATE&amp;creator=factSet&amp;DYN_ARGS=true&amp;DOC_NAME=FAT:RGA_ENTRPR_VAL_EV_SOURCE_WINDOW.FAT&amp;VAR:ID1=DEC-FR&amp;VAR:SDATE=20061115&amp;VAR:FDATE=20051230&amp;VAR:FREQ=DAILY&amp;VAR:RELITEM=RF&amp;VAR:CURRENCY=&amp;VAR:DB_TYPE=&amp;VAR:UNITS=M&amp;window=pop","up&amp;width=535&amp;height=425&amp;START_MAXIMIZED=FALSE&amp;Y=120"}</definedName>
    <definedName name="_4736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37__FDSAUDITLINK__" hidden="1">{"fdsup://directions/FAT Viewer?action=UPDATE&amp;creator=factSet&amp;DYN_ARGS=true&amp;DOC_NAME=FAT:RGA_ENTRPR_VAL_EV_SOURCE_WINDOW.FAT&amp;VAR:ID1=CBS&amp;VAR:SDATE=20061115&amp;VAR:FDATE=20051230&amp;VAR:FREQ=DAILY&amp;VAR:RELITEM=RF&amp;VAR:CURRENCY=&amp;VAR:DB_TYPE=&amp;VAR:UNITS=M&amp;window=popup&amp;","width=535&amp;height=425&amp;START_MAXIMIZED=FALSE&amp;Y=120"}</definedName>
    <definedName name="_4738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739__FDSAUDITLINK__" hidden="1">{"fdsup://directions/FAT Viewer?action=UPDATE&amp;creator=factSet&amp;DYN_ARGS=true&amp;DOC_NAME=FAT:RGA_ENTRPR_VAL_EV_SOURCE_WINDOW.FAT&amp;VAR:ID1=LAMR&amp;VAR:SDATE=20061115&amp;VAR:FDATE=20051230&amp;VAR:FREQ=DAILY&amp;VAR:RELITEM=RF&amp;VAR:CURRENCY=&amp;VAR:DB_TYPE=&amp;VAR:UNITS=M&amp;window=popup","&amp;width=535&amp;height=425&amp;START_MAXIMIZED=FALSE&amp;Y=120"}</definedName>
    <definedName name="_474__FDSAUDITLINK__" hidden="1">{"fdsup://directions/FAT Viewer?action=UPDATE&amp;creator=factset&amp;DYN_ARGS=TRUE&amp;DOC_NAME=FAT:FQL_AUDITING_CLIENT_TEMPLATE.FAT&amp;display_string=Audit&amp;VAR:KEY=IZQDCJIFCN&amp;VAR:QUERY=UkdGX0VOVFJQUl9WQUxfREFJTFkoMzk4NjEp&amp;WINDOW=FIRST_POPUP&amp;HEIGHT=450&amp;WIDTH=450&amp;START_MA","XIMIZED=FALSE&amp;VAR:CALENDAR=US&amp;VAR:SYMBOL=B29LCJ&amp;VAR:INDEX=0"}</definedName>
    <definedName name="_4740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41__FDSAUDITLINK__" hidden="1">{"fdsup://directions/FAT Viewer?action=UPDATE&amp;creator=factSet&amp;DYN_ARGS=true&amp;DOC_NAME=FAT:RGA_ENTRPR_VAL_EV_SOURCE_WINDOW.FAT&amp;VAR:ID1=CCO&amp;VAR:SDATE=20061114&amp;VAR:FDATE=20051230&amp;VAR:FREQ=DAILY&amp;VAR:RELITEM=RF&amp;VAR:CURRENCY=&amp;VAR:DB_TYPE=&amp;VAR:UNITS=M&amp;window=popup&amp;","width=535&amp;height=425&amp;START_MAXIMIZED=FALSE&amp;Y=120"}</definedName>
    <definedName name="_474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743__FDSAUDITLINK__" hidden="1">{"fdsup://directions/FAT Viewer?action=UPDATE&amp;creator=factSet&amp;DYN_ARGS=true&amp;DOC_NAME=FAT:RGA_ENTRPR_VAL_EV_SOURCE_WINDOW.FAT&amp;VAR:ID1=DEC-FR&amp;VAR:SDATE=20061114&amp;VAR:FDATE=20051230&amp;VAR:FREQ=DAILY&amp;VAR:RELITEM=RF&amp;VAR:CURRENCY=&amp;VAR:DB_TYPE=&amp;VAR:UNITS=M&amp;window=pop","up&amp;width=535&amp;height=425&amp;START_MAXIMIZED=FALSE&amp;Y=120"}</definedName>
    <definedName name="_4744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45__FDSAUDITLINK__" hidden="1">{"fdsup://directions/FAT Viewer?action=UPDATE&amp;creator=factSet&amp;DYN_ARGS=true&amp;DOC_NAME=FAT:RGA_ENTRPR_VAL_EV_SOURCE_WINDOW.FAT&amp;VAR:ID1=CBS&amp;VAR:SDATE=20061114&amp;VAR:FDATE=20051230&amp;VAR:FREQ=DAILY&amp;VAR:RELITEM=RF&amp;VAR:CURRENCY=&amp;VAR:DB_TYPE=&amp;VAR:UNITS=M&amp;window=popup&amp;","width=535&amp;height=425&amp;START_MAXIMIZED=FALSE&amp;Y=120"}</definedName>
    <definedName name="_4746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747__FDSAUDITLINK__" hidden="1">{"fdsup://directions/FAT Viewer?action=UPDATE&amp;creator=factSet&amp;DYN_ARGS=true&amp;DOC_NAME=FAT:RGA_ENTRPR_VAL_EV_SOURCE_WINDOW.FAT&amp;VAR:ID1=LAMR&amp;VAR:SDATE=20061114&amp;VAR:FDATE=20051230&amp;VAR:FREQ=DAILY&amp;VAR:RELITEM=RF&amp;VAR:CURRENCY=&amp;VAR:DB_TYPE=&amp;VAR:UNITS=M&amp;window=popup","&amp;width=535&amp;height=425&amp;START_MAXIMIZED=FALSE&amp;Y=120"}</definedName>
    <definedName name="_4748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49__FDSAUDITLINK__" hidden="1">{"fdsup://directions/FAT Viewer?action=UPDATE&amp;creator=factSet&amp;DYN_ARGS=true&amp;DOC_NAME=FAT:RGA_ENTRPR_VAL_EV_SOURCE_WINDOW.FAT&amp;VAR:ID1=CCO&amp;VAR:SDATE=20061113&amp;VAR:FDATE=20051230&amp;VAR:FREQ=DAILY&amp;VAR:RELITEM=RF&amp;VAR:CURRENCY=&amp;VAR:DB_TYPE=&amp;VAR:UNITS=M&amp;window=popup&amp;","width=535&amp;height=425&amp;START_MAXIMIZED=FALSE&amp;Y=120"}</definedName>
    <definedName name="_475__FDSAUDITLINK__" hidden="1">{"fdsup://directions/FAT Viewer?action=UPDATE&amp;creator=factset&amp;DYN_ARGS=TRUE&amp;DOC_NAME=FAT:FQL_AUDITING_CLIENT_TEMPLATE.FAT&amp;display_string=Audit&amp;VAR:KEY=EPKBKZCPYL&amp;VAR:QUERY=UkdGX0VOVFJQUl9WQUxfREFJTFkoMzk4NjQp&amp;WINDOW=FIRST_POPUP&amp;HEIGHT=450&amp;WIDTH=450&amp;START_MA","XIMIZED=FALSE&amp;VAR:CALENDAR=US&amp;VAR:SYMBOL=B29LCJ&amp;VAR:INDEX=0"}</definedName>
    <definedName name="_475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751__FDSAUDITLINK__" hidden="1">{"fdsup://directions/FAT Viewer?action=UPDATE&amp;creator=factSet&amp;DYN_ARGS=true&amp;DOC_NAME=FAT:RGA_ENTRPR_VAL_EV_SOURCE_WINDOW.FAT&amp;VAR:ID1=DEC-FR&amp;VAR:SDATE=20061113&amp;VAR:FDATE=20051230&amp;VAR:FREQ=DAILY&amp;VAR:RELITEM=RF&amp;VAR:CURRENCY=&amp;VAR:DB_TYPE=&amp;VAR:UNITS=M&amp;window=pop","up&amp;width=535&amp;height=425&amp;START_MAXIMIZED=FALSE&amp;Y=120"}</definedName>
    <definedName name="_4752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53__FDSAUDITLINK__" hidden="1">{"fdsup://directions/FAT Viewer?action=UPDATE&amp;creator=factSet&amp;DYN_ARGS=true&amp;DOC_NAME=FAT:RGA_ENTRPR_VAL_EV_SOURCE_WINDOW.FAT&amp;VAR:ID1=CBS&amp;VAR:SDATE=20061113&amp;VAR:FDATE=20051230&amp;VAR:FREQ=DAILY&amp;VAR:RELITEM=RF&amp;VAR:CURRENCY=&amp;VAR:DB_TYPE=&amp;VAR:UNITS=M&amp;window=popup&amp;","width=535&amp;height=425&amp;START_MAXIMIZED=FALSE&amp;Y=120"}</definedName>
    <definedName name="_4754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755__FDSAUDITLINK__" hidden="1">{"fdsup://directions/FAT Viewer?action=UPDATE&amp;creator=factSet&amp;DYN_ARGS=true&amp;DOC_NAME=FAT:RGA_ENTRPR_VAL_EV_SOURCE_WINDOW.FAT&amp;VAR:ID1=LAMR&amp;VAR:SDATE=20061113&amp;VAR:FDATE=20051230&amp;VAR:FREQ=DAILY&amp;VAR:RELITEM=RF&amp;VAR:CURRENCY=&amp;VAR:DB_TYPE=&amp;VAR:UNITS=M&amp;window=popup","&amp;width=535&amp;height=425&amp;START_MAXIMIZED=FALSE&amp;Y=120"}</definedName>
    <definedName name="_4756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57__FDSAUDITLINK__" hidden="1">{"fdsup://directions/FAT Viewer?action=UPDATE&amp;creator=factSet&amp;DYN_ARGS=true&amp;DOC_NAME=FAT:RGA_ENTRPR_VAL_EV_SOURCE_WINDOW.FAT&amp;VAR:ID1=CCO&amp;VAR:SDATE=20061110&amp;VAR:FDATE=20051230&amp;VAR:FREQ=DAILY&amp;VAR:RELITEM=RF&amp;VAR:CURRENCY=&amp;VAR:DB_TYPE=&amp;VAR:UNITS=M&amp;window=popup&amp;","width=535&amp;height=425&amp;START_MAXIMIZED=FALSE&amp;Y=120"}</definedName>
    <definedName name="_475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759__FDSAUDITLINK__" hidden="1">{"fdsup://directions/FAT Viewer?action=UPDATE&amp;creator=factSet&amp;DYN_ARGS=true&amp;DOC_NAME=FAT:RGA_ENTRPR_VAL_EV_SOURCE_WINDOW.FAT&amp;VAR:ID1=DEC-FR&amp;VAR:SDATE=20061110&amp;VAR:FDATE=20051230&amp;VAR:FREQ=DAILY&amp;VAR:RELITEM=RF&amp;VAR:CURRENCY=&amp;VAR:DB_TYPE=&amp;VAR:UNITS=M&amp;window=pop","up&amp;width=535&amp;height=425&amp;START_MAXIMIZED=FALSE&amp;Y=120"}</definedName>
    <definedName name="_476__FDSAUDITLINK__" hidden="1">{"fdsup://directions/FAT Viewer?action=UPDATE&amp;creator=factset&amp;DYN_ARGS=TRUE&amp;DOC_NAME=FAT:FQL_AUDITING_CLIENT_TEMPLATE.FAT&amp;display_string=Audit&amp;VAR:KEY=KHCZEBIFUL&amp;VAR:QUERY=UkdGX0VOVFJQUl9WQUxfREFJTFkoMzk4Njkp&amp;WINDOW=FIRST_POPUP&amp;HEIGHT=450&amp;WIDTH=450&amp;START_MA","XIMIZED=FALSE&amp;VAR:CALENDAR=US&amp;VAR:SYMBOL=B29LCJ&amp;VAR:INDEX=0"}</definedName>
    <definedName name="_4760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61__FDSAUDITLINK__" hidden="1">{"fdsup://directions/FAT Viewer?action=UPDATE&amp;creator=factSet&amp;DYN_ARGS=true&amp;DOC_NAME=FAT:RGA_ENTRPR_VAL_EV_SOURCE_WINDOW.FAT&amp;VAR:ID1=CBS&amp;VAR:SDATE=20061110&amp;VAR:FDATE=20051230&amp;VAR:FREQ=DAILY&amp;VAR:RELITEM=RF&amp;VAR:CURRENCY=&amp;VAR:DB_TYPE=&amp;VAR:UNITS=M&amp;window=popup&amp;","width=535&amp;height=425&amp;START_MAXIMIZED=FALSE&amp;Y=120"}</definedName>
    <definedName name="_4762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763__FDSAUDITLINK__" hidden="1">{"fdsup://directions/FAT Viewer?action=UPDATE&amp;creator=factSet&amp;DYN_ARGS=true&amp;DOC_NAME=FAT:RGA_ENTRPR_VAL_EV_SOURCE_WINDOW.FAT&amp;VAR:ID1=LAMR&amp;VAR:SDATE=20061110&amp;VAR:FDATE=20051230&amp;VAR:FREQ=DAILY&amp;VAR:RELITEM=RF&amp;VAR:CURRENCY=&amp;VAR:DB_TYPE=&amp;VAR:UNITS=M&amp;window=popup","&amp;width=535&amp;height=425&amp;START_MAXIMIZED=FALSE&amp;Y=120"}</definedName>
    <definedName name="_4764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65__FDSAUDITLINK__" hidden="1">{"fdsup://directions/FAT Viewer?action=UPDATE&amp;creator=factSet&amp;DYN_ARGS=true&amp;DOC_NAME=FAT:RGA_ENTRPR_VAL_EV_SOURCE_WINDOW.FAT&amp;VAR:ID1=CCO&amp;VAR:SDATE=20061109&amp;VAR:FDATE=20051230&amp;VAR:FREQ=DAILY&amp;VAR:RELITEM=RF&amp;VAR:CURRENCY=&amp;VAR:DB_TYPE=&amp;VAR:UNITS=M&amp;window=popup&amp;","width=535&amp;height=425&amp;START_MAXIMIZED=FALSE&amp;Y=120"}</definedName>
    <definedName name="_476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767__FDSAUDITLINK__" hidden="1">{"fdsup://directions/FAT Viewer?action=UPDATE&amp;creator=factSet&amp;DYN_ARGS=true&amp;DOC_NAME=FAT:RGA_ENTRPR_VAL_EV_SOURCE_WINDOW.FAT&amp;VAR:ID1=DEC-FR&amp;VAR:SDATE=20061109&amp;VAR:FDATE=20051230&amp;VAR:FREQ=DAILY&amp;VAR:RELITEM=RF&amp;VAR:CURRENCY=&amp;VAR:DB_TYPE=&amp;VAR:UNITS=M&amp;window=pop","up&amp;width=535&amp;height=425&amp;START_MAXIMIZED=FALSE&amp;Y=120"}</definedName>
    <definedName name="_4768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69__FDSAUDITLINK__" hidden="1">{"fdsup://directions/FAT Viewer?action=UPDATE&amp;creator=factSet&amp;DYN_ARGS=true&amp;DOC_NAME=FAT:RGA_ENTRPR_VAL_EV_SOURCE_WINDOW.FAT&amp;VAR:ID1=CBS&amp;VAR:SDATE=20061109&amp;VAR:FDATE=20051230&amp;VAR:FREQ=DAILY&amp;VAR:RELITEM=RF&amp;VAR:CURRENCY=&amp;VAR:DB_TYPE=&amp;VAR:UNITS=M&amp;window=popup&amp;","width=535&amp;height=425&amp;START_MAXIMIZED=FALSE&amp;Y=120"}</definedName>
    <definedName name="_477__FDSAUDITLINK__" hidden="1">{"fdsup://directions/FAT Viewer?action=UPDATE&amp;creator=factset&amp;DYN_ARGS=TRUE&amp;DOC_NAME=FAT:FQL_AUDITING_CLIENT_TEMPLATE.FAT&amp;display_string=Audit&amp;VAR:KEY=OFAZKLGFCR&amp;VAR:QUERY=UkdGX0VOVFJQUl9WQUxfREFJTFkoMzk4NzQp&amp;WINDOW=FIRST_POPUP&amp;HEIGHT=450&amp;WIDTH=450&amp;START_MA","XIMIZED=FALSE&amp;VAR:CALENDAR=US&amp;VAR:SYMBOL=B29LCJ&amp;VAR:INDEX=0"}</definedName>
    <definedName name="_4770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771__FDSAUDITLINK__" hidden="1">{"fdsup://directions/FAT Viewer?action=UPDATE&amp;creator=factSet&amp;DYN_ARGS=true&amp;DOC_NAME=FAT:RGA_ENTRPR_VAL_EV_SOURCE_WINDOW.FAT&amp;VAR:ID1=LAMR&amp;VAR:SDATE=20061109&amp;VAR:FDATE=20051230&amp;VAR:FREQ=DAILY&amp;VAR:RELITEM=RF&amp;VAR:CURRENCY=&amp;VAR:DB_TYPE=&amp;VAR:UNITS=M&amp;window=popup","&amp;width=535&amp;height=425&amp;START_MAXIMIZED=FALSE&amp;Y=120"}</definedName>
    <definedName name="_4772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73__FDSAUDITLINK__" hidden="1">{"fdsup://directions/FAT Viewer?action=UPDATE&amp;creator=factSet&amp;DYN_ARGS=true&amp;DOC_NAME=FAT:RGA_ENTRPR_VAL_EV_SOURCE_WINDOW.FAT&amp;VAR:ID1=CCO&amp;VAR:SDATE=20061108&amp;VAR:FDATE=20051230&amp;VAR:FREQ=DAILY&amp;VAR:RELITEM=RF&amp;VAR:CURRENCY=&amp;VAR:DB_TYPE=&amp;VAR:UNITS=M&amp;window=popup&amp;","width=535&amp;height=425&amp;START_MAXIMIZED=FALSE&amp;Y=120"}</definedName>
    <definedName name="_477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775__FDSAUDITLINK__" hidden="1">{"fdsup://directions/FAT Viewer?action=UPDATE&amp;creator=factSet&amp;DYN_ARGS=true&amp;DOC_NAME=FAT:RGA_ENTRPR_VAL_EV_SOURCE_WINDOW.FAT&amp;VAR:ID1=DEC-FR&amp;VAR:SDATE=20061108&amp;VAR:FDATE=20051230&amp;VAR:FREQ=DAILY&amp;VAR:RELITEM=RF&amp;VAR:CURRENCY=&amp;VAR:DB_TYPE=&amp;VAR:UNITS=M&amp;window=pop","up&amp;width=535&amp;height=425&amp;START_MAXIMIZED=FALSE&amp;Y=120"}</definedName>
    <definedName name="_4776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77__FDSAUDITLINK__" hidden="1">{"fdsup://directions/FAT Viewer?action=UPDATE&amp;creator=factSet&amp;DYN_ARGS=true&amp;DOC_NAME=FAT:RGA_ENTRPR_VAL_EV_SOURCE_WINDOW.FAT&amp;VAR:ID1=CBS&amp;VAR:SDATE=20061108&amp;VAR:FDATE=20051230&amp;VAR:FREQ=DAILY&amp;VAR:RELITEM=RF&amp;VAR:CURRENCY=&amp;VAR:DB_TYPE=&amp;VAR:UNITS=M&amp;window=popup&amp;","width=535&amp;height=425&amp;START_MAXIMIZED=FALSE&amp;Y=120"}</definedName>
    <definedName name="_4778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779__FDSAUDITLINK__" hidden="1">{"fdsup://directions/FAT Viewer?action=UPDATE&amp;creator=factSet&amp;DYN_ARGS=true&amp;DOC_NAME=FAT:RGA_ENTRPR_VAL_EV_SOURCE_WINDOW.FAT&amp;VAR:ID1=LAMR&amp;VAR:SDATE=20061108&amp;VAR:FDATE=20051230&amp;VAR:FREQ=DAILY&amp;VAR:RELITEM=RF&amp;VAR:CURRENCY=&amp;VAR:DB_TYPE=&amp;VAR:UNITS=M&amp;window=popup","&amp;width=535&amp;height=425&amp;START_MAXIMIZED=FALSE&amp;Y=120"}</definedName>
    <definedName name="_478__FDSAUDITLINK__" hidden="1">{"fdsup://directions/FAT Viewer?action=UPDATE&amp;creator=factset&amp;DYN_ARGS=TRUE&amp;DOC_NAME=FAT:FQL_AUDITING_CLIENT_TEMPLATE.FAT&amp;display_string=Audit&amp;VAR:KEY=OVAHWRIDUB&amp;VAR:QUERY=UkdGX0VOVFJQUl9WQUxfREFJTFkoMzk4Nzcp&amp;WINDOW=FIRST_POPUP&amp;HEIGHT=450&amp;WIDTH=450&amp;START_MA","XIMIZED=FALSE&amp;VAR:CALENDAR=US&amp;VAR:SYMBOL=B29LCJ&amp;VAR:INDEX=0"}</definedName>
    <definedName name="_4780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81__FDSAUDITLINK__" hidden="1">{"fdsup://directions/FAT Viewer?action=UPDATE&amp;creator=factSet&amp;DYN_ARGS=true&amp;DOC_NAME=FAT:RGA_ENTRPR_VAL_EV_SOURCE_WINDOW.FAT&amp;VAR:ID1=CCO&amp;VAR:SDATE=20061107&amp;VAR:FDATE=20051230&amp;VAR:FREQ=DAILY&amp;VAR:RELITEM=RF&amp;VAR:CURRENCY=&amp;VAR:DB_TYPE=&amp;VAR:UNITS=M&amp;window=popup&amp;","width=535&amp;height=425&amp;START_MAXIMIZED=FALSE&amp;Y=120"}</definedName>
    <definedName name="_478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783__FDSAUDITLINK__" hidden="1">{"fdsup://directions/FAT Viewer?action=UPDATE&amp;creator=factSet&amp;DYN_ARGS=true&amp;DOC_NAME=FAT:RGA_ENTRPR_VAL_EV_SOURCE_WINDOW.FAT&amp;VAR:ID1=DEC-FR&amp;VAR:SDATE=20061107&amp;VAR:FDATE=20051230&amp;VAR:FREQ=DAILY&amp;VAR:RELITEM=RF&amp;VAR:CURRENCY=&amp;VAR:DB_TYPE=&amp;VAR:UNITS=M&amp;window=pop","up&amp;width=535&amp;height=425&amp;START_MAXIMIZED=FALSE&amp;Y=120"}</definedName>
    <definedName name="_4784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85__FDSAUDITLINK__" hidden="1">{"fdsup://directions/FAT Viewer?action=UPDATE&amp;creator=factSet&amp;DYN_ARGS=true&amp;DOC_NAME=FAT:RGA_ENTRPR_VAL_EV_SOURCE_WINDOW.FAT&amp;VAR:ID1=CBS&amp;VAR:SDATE=20061107&amp;VAR:FDATE=20051230&amp;VAR:FREQ=DAILY&amp;VAR:RELITEM=RF&amp;VAR:CURRENCY=&amp;VAR:DB_TYPE=&amp;VAR:UNITS=M&amp;window=popup&amp;","width=535&amp;height=425&amp;START_MAXIMIZED=FALSE&amp;Y=120"}</definedName>
    <definedName name="_4786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787__FDSAUDITLINK__" hidden="1">{"fdsup://directions/FAT Viewer?action=UPDATE&amp;creator=factSet&amp;DYN_ARGS=true&amp;DOC_NAME=FAT:RGA_ENTRPR_VAL_EV_SOURCE_WINDOW.FAT&amp;VAR:ID1=LAMR&amp;VAR:SDATE=20061107&amp;VAR:FDATE=20051230&amp;VAR:FREQ=DAILY&amp;VAR:RELITEM=RF&amp;VAR:CURRENCY=&amp;VAR:DB_TYPE=&amp;VAR:UNITS=M&amp;window=popup","&amp;width=535&amp;height=425&amp;START_MAXIMIZED=FALSE&amp;Y=120"}</definedName>
    <definedName name="_4788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89__FDSAUDITLINK__" hidden="1">{"fdsup://directions/FAT Viewer?action=UPDATE&amp;creator=factSet&amp;DYN_ARGS=true&amp;DOC_NAME=FAT:RGA_ENTRPR_VAL_EV_SOURCE_WINDOW.FAT&amp;VAR:ID1=CCO&amp;VAR:SDATE=20061106&amp;VAR:FDATE=20051230&amp;VAR:FREQ=DAILY&amp;VAR:RELITEM=RF&amp;VAR:CURRENCY=&amp;VAR:DB_TYPE=&amp;VAR:UNITS=M&amp;window=popup&amp;","width=535&amp;height=425&amp;START_MAXIMIZED=FALSE&amp;Y=120"}</definedName>
    <definedName name="_479__FDSAUDITLINK__" hidden="1">{"fdsup://directions/FAT Viewer?action=UPDATE&amp;creator=factset&amp;DYN_ARGS=TRUE&amp;DOC_NAME=FAT:FQL_AUDITING_CLIENT_TEMPLATE.FAT&amp;display_string=Audit&amp;VAR:KEY=KXQFETMBYB&amp;VAR:QUERY=UkdGX0VOVFJQUl9WQUxfREFJTFkoMzk4ODIp&amp;WINDOW=FIRST_POPUP&amp;HEIGHT=450&amp;WIDTH=450&amp;START_MA","XIMIZED=FALSE&amp;VAR:CALENDAR=US&amp;VAR:SYMBOL=B29LCJ&amp;VAR:INDEX=0"}</definedName>
    <definedName name="_479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791__FDSAUDITLINK__" hidden="1">{"fdsup://directions/FAT Viewer?action=UPDATE&amp;creator=factSet&amp;DYN_ARGS=true&amp;DOC_NAME=FAT:RGA_ENTRPR_VAL_EV_SOURCE_WINDOW.FAT&amp;VAR:ID1=DEC-FR&amp;VAR:SDATE=20061106&amp;VAR:FDATE=20051230&amp;VAR:FREQ=DAILY&amp;VAR:RELITEM=RF&amp;VAR:CURRENCY=&amp;VAR:DB_TYPE=&amp;VAR:UNITS=M&amp;window=pop","up&amp;width=535&amp;height=425&amp;START_MAXIMIZED=FALSE&amp;Y=120"}</definedName>
    <definedName name="_4792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93__FDSAUDITLINK__" hidden="1">{"fdsup://directions/FAT Viewer?action=UPDATE&amp;creator=factSet&amp;DYN_ARGS=true&amp;DOC_NAME=FAT:RGA_ENTRPR_VAL_EV_SOURCE_WINDOW.FAT&amp;VAR:ID1=CBS&amp;VAR:SDATE=20061106&amp;VAR:FDATE=20051230&amp;VAR:FREQ=DAILY&amp;VAR:RELITEM=RF&amp;VAR:CURRENCY=&amp;VAR:DB_TYPE=&amp;VAR:UNITS=M&amp;window=popup&amp;","width=535&amp;height=425&amp;START_MAXIMIZED=FALSE&amp;Y=120"}</definedName>
    <definedName name="_4794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795__FDSAUDITLINK__" hidden="1">{"fdsup://directions/FAT Viewer?action=UPDATE&amp;creator=factSet&amp;DYN_ARGS=true&amp;DOC_NAME=FAT:RGA_ENTRPR_VAL_EV_SOURCE_WINDOW.FAT&amp;VAR:ID1=LAMR&amp;VAR:SDATE=20061106&amp;VAR:FDATE=20051230&amp;VAR:FREQ=DAILY&amp;VAR:RELITEM=RF&amp;VAR:CURRENCY=&amp;VAR:DB_TYPE=&amp;VAR:UNITS=M&amp;window=popup","&amp;width=535&amp;height=425&amp;START_MAXIMIZED=FALSE&amp;Y=120"}</definedName>
    <definedName name="_4796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797__FDSAUDITLINK__" hidden="1">{"fdsup://directions/FAT Viewer?action=UPDATE&amp;creator=factSet&amp;DYN_ARGS=true&amp;DOC_NAME=FAT:RGA_ENTRPR_VAL_EV_SOURCE_WINDOW.FAT&amp;VAR:ID1=CCO&amp;VAR:SDATE=20061103&amp;VAR:FDATE=20051230&amp;VAR:FREQ=DAILY&amp;VAR:RELITEM=RF&amp;VAR:CURRENCY=&amp;VAR:DB_TYPE=&amp;VAR:UNITS=M&amp;window=popup&amp;","width=535&amp;height=425&amp;START_MAXIMIZED=FALSE&amp;Y=120"}</definedName>
    <definedName name="_479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799__FDSAUDITLINK__" hidden="1">{"fdsup://directions/FAT Viewer?action=UPDATE&amp;creator=factSet&amp;DYN_ARGS=true&amp;DOC_NAME=FAT:RGA_ENTRPR_VAL_EV_SOURCE_WINDOW.FAT&amp;VAR:ID1=DEC-FR&amp;VAR:SDATE=20061103&amp;VAR:FDATE=20051230&amp;VAR:FREQ=DAILY&amp;VAR:RELITEM=RF&amp;VAR:CURRENCY=&amp;VAR:DB_TYPE=&amp;VAR:UNITS=M&amp;window=pop","up&amp;width=535&amp;height=425&amp;START_MAXIMIZED=FALSE&amp;Y=120"}</definedName>
    <definedName name="_48__123Graph_CREPART_CA" hidden="1">#REF!</definedName>
    <definedName name="_48__FDSAUDITLINK__" hidden="1">{"fdsup://Directions/FactSet Auditing Viewer?action=AUDIT_VALUE&amp;DB=129&amp;ID1=B23WQK&amp;VALUEID=04831&amp;SDATE=2011&amp;PERIODTYPE=ANN_STD&amp;SCFT=3&amp;window=popup_no_bar&amp;width=385&amp;height=120&amp;START_MAXIMIZED=FALSE&amp;creator=factset&amp;display_string=Audit"}</definedName>
    <definedName name="_480__FDSAUDITLINK__" hidden="1">{"fdsup://directions/FAT Viewer?action=UPDATE&amp;creator=factset&amp;DYN_ARGS=TRUE&amp;DOC_NAME=FAT:FQL_AUDITING_CLIENT_TEMPLATE.FAT&amp;display_string=Audit&amp;VAR:KEY=UDEDKZMPEN&amp;VAR:QUERY=UkdGX0VOVFJQUl9WQUxfREFJTFkoMzk4ODUp&amp;WINDOW=FIRST_POPUP&amp;HEIGHT=450&amp;WIDTH=450&amp;START_MA","XIMIZED=FALSE&amp;VAR:CALENDAR=US&amp;VAR:SYMBOL=B29LCJ&amp;VAR:INDEX=0"}</definedName>
    <definedName name="_4800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01__FDSAUDITLINK__" hidden="1">{"fdsup://directions/FAT Viewer?action=UPDATE&amp;creator=factSet&amp;DYN_ARGS=true&amp;DOC_NAME=FAT:RGA_ENTRPR_VAL_EV_SOURCE_WINDOW.FAT&amp;VAR:ID1=CBS&amp;VAR:SDATE=20061103&amp;VAR:FDATE=20051230&amp;VAR:FREQ=DAILY&amp;VAR:RELITEM=RF&amp;VAR:CURRENCY=&amp;VAR:DB_TYPE=&amp;VAR:UNITS=M&amp;window=popup&amp;","width=535&amp;height=425&amp;START_MAXIMIZED=FALSE&amp;Y=120"}</definedName>
    <definedName name="_4802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803__FDSAUDITLINK__" hidden="1">{"fdsup://directions/FAT Viewer?action=UPDATE&amp;creator=factSet&amp;DYN_ARGS=true&amp;DOC_NAME=FAT:RGA_ENTRPR_VAL_EV_SOURCE_WINDOW.FAT&amp;VAR:ID1=LAMR&amp;VAR:SDATE=20061103&amp;VAR:FDATE=20051230&amp;VAR:FREQ=DAILY&amp;VAR:RELITEM=RF&amp;VAR:CURRENCY=&amp;VAR:DB_TYPE=&amp;VAR:UNITS=M&amp;window=popup","&amp;width=535&amp;height=425&amp;START_MAXIMIZED=FALSE&amp;Y=120"}</definedName>
    <definedName name="_4804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05__FDSAUDITLINK__" hidden="1">{"fdsup://directions/FAT Viewer?action=UPDATE&amp;creator=factSet&amp;DYN_ARGS=true&amp;DOC_NAME=FAT:RGA_ENTRPR_VAL_EV_SOURCE_WINDOW.FAT&amp;VAR:ID1=CCO&amp;VAR:SDATE=20061102&amp;VAR:FDATE=20051230&amp;VAR:FREQ=DAILY&amp;VAR:RELITEM=RF&amp;VAR:CURRENCY=&amp;VAR:DB_TYPE=&amp;VAR:UNITS=M&amp;window=popup&amp;","width=535&amp;height=425&amp;START_MAXIMIZED=FALSE&amp;Y=120"}</definedName>
    <definedName name="_480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807__FDSAUDITLINK__" hidden="1">{"fdsup://directions/FAT Viewer?action=UPDATE&amp;creator=factSet&amp;DYN_ARGS=true&amp;DOC_NAME=FAT:RGA_ENTRPR_VAL_EV_SOURCE_WINDOW.FAT&amp;VAR:ID1=DEC-FR&amp;VAR:SDATE=20061102&amp;VAR:FDATE=20051230&amp;VAR:FREQ=DAILY&amp;VAR:RELITEM=RF&amp;VAR:CURRENCY=&amp;VAR:DB_TYPE=&amp;VAR:UNITS=M&amp;window=pop","up&amp;width=535&amp;height=425&amp;START_MAXIMIZED=FALSE&amp;Y=120"}</definedName>
    <definedName name="_4808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09__FDSAUDITLINK__" hidden="1">{"fdsup://directions/FAT Viewer?action=UPDATE&amp;creator=factSet&amp;DYN_ARGS=true&amp;DOC_NAME=FAT:RGA_ENTRPR_VAL_EV_SOURCE_WINDOW.FAT&amp;VAR:ID1=CBS&amp;VAR:SDATE=20061102&amp;VAR:FDATE=20051230&amp;VAR:FREQ=DAILY&amp;VAR:RELITEM=RF&amp;VAR:CURRENCY=&amp;VAR:DB_TYPE=&amp;VAR:UNITS=M&amp;window=popup&amp;","width=535&amp;height=425&amp;START_MAXIMIZED=FALSE&amp;Y=120"}</definedName>
    <definedName name="_481__FDSAUDITLINK__" hidden="1">{"fdsup://directions/FAT Viewer?action=UPDATE&amp;creator=factset&amp;DYN_ARGS=TRUE&amp;DOC_NAME=FAT:FQL_AUDITING_CLIENT_TEMPLATE.FAT&amp;display_string=Audit&amp;VAR:KEY=UFYBGVKJMT&amp;VAR:QUERY=UkdGX0VOVFJQUl9WQUxfREFJTFkoMzk4OTAp&amp;WINDOW=FIRST_POPUP&amp;HEIGHT=450&amp;WIDTH=450&amp;START_MA","XIMIZED=FALSE&amp;VAR:CALENDAR=US&amp;VAR:SYMBOL=B29LCJ&amp;VAR:INDEX=0"}</definedName>
    <definedName name="_4810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811__FDSAUDITLINK__" hidden="1">{"fdsup://directions/FAT Viewer?action=UPDATE&amp;creator=factSet&amp;DYN_ARGS=true&amp;DOC_NAME=FAT:RGA_ENTRPR_VAL_EV_SOURCE_WINDOW.FAT&amp;VAR:ID1=LAMR&amp;VAR:SDATE=20061102&amp;VAR:FDATE=20051230&amp;VAR:FREQ=DAILY&amp;VAR:RELITEM=RF&amp;VAR:CURRENCY=&amp;VAR:DB_TYPE=&amp;VAR:UNITS=M&amp;window=popup","&amp;width=535&amp;height=425&amp;START_MAXIMIZED=FALSE&amp;Y=120"}</definedName>
    <definedName name="_4812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13__FDSAUDITLINK__" hidden="1">{"fdsup://directions/FAT Viewer?action=UPDATE&amp;creator=factSet&amp;DYN_ARGS=true&amp;DOC_NAME=FAT:RGA_ENTRPR_VAL_EV_SOURCE_WINDOW.FAT&amp;VAR:ID1=CCO&amp;VAR:SDATE=20061101&amp;VAR:FDATE=20051230&amp;VAR:FREQ=DAILY&amp;VAR:RELITEM=RF&amp;VAR:CURRENCY=&amp;VAR:DB_TYPE=&amp;VAR:UNITS=M&amp;window=popup&amp;","width=535&amp;height=425&amp;START_MAXIMIZED=FALSE&amp;Y=120"}</definedName>
    <definedName name="_481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815__FDSAUDITLINK__" hidden="1">{"fdsup://directions/FAT Viewer?action=UPDATE&amp;creator=factSet&amp;DYN_ARGS=true&amp;DOC_NAME=FAT:RGA_ENTRPR_VAL_EV_SOURCE_WINDOW.FAT&amp;VAR:ID1=DEC-FR&amp;VAR:SDATE=20061101&amp;VAR:FDATE=20051230&amp;VAR:FREQ=DAILY&amp;VAR:RELITEM=RF&amp;VAR:CURRENCY=&amp;VAR:DB_TYPE=&amp;VAR:UNITS=M&amp;window=pop","up&amp;width=535&amp;height=425&amp;START_MAXIMIZED=FALSE&amp;Y=120"}</definedName>
    <definedName name="_4816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17__FDSAUDITLINK__" hidden="1">{"fdsup://directions/FAT Viewer?action=UPDATE&amp;creator=factSet&amp;DYN_ARGS=true&amp;DOC_NAME=FAT:RGA_ENTRPR_VAL_EV_SOURCE_WINDOW.FAT&amp;VAR:ID1=CBS&amp;VAR:SDATE=20061101&amp;VAR:FDATE=20051230&amp;VAR:FREQ=DAILY&amp;VAR:RELITEM=RF&amp;VAR:CURRENCY=&amp;VAR:DB_TYPE=&amp;VAR:UNITS=M&amp;window=popup&amp;","width=535&amp;height=425&amp;START_MAXIMIZED=FALSE&amp;Y=120"}</definedName>
    <definedName name="_4818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819__FDSAUDITLINK__" hidden="1">{"fdsup://directions/FAT Viewer?action=UPDATE&amp;creator=factSet&amp;DYN_ARGS=true&amp;DOC_NAME=FAT:RGA_ENTRPR_VAL_EV_SOURCE_WINDOW.FAT&amp;VAR:ID1=LAMR&amp;VAR:SDATE=20061101&amp;VAR:FDATE=20051230&amp;VAR:FREQ=DAILY&amp;VAR:RELITEM=RF&amp;VAR:CURRENCY=&amp;VAR:DB_TYPE=&amp;VAR:UNITS=M&amp;window=popup","&amp;width=535&amp;height=425&amp;START_MAXIMIZED=FALSE&amp;Y=120"}</definedName>
    <definedName name="_482__FDSAUDITLINK__" hidden="1">{"fdsup://directions/FAT Viewer?action=UPDATE&amp;creator=factset&amp;DYN_ARGS=TRUE&amp;DOC_NAME=FAT:FQL_AUDITING_CLIENT_TEMPLATE.FAT&amp;display_string=Audit&amp;VAR:KEY=QPSPCLSFUZ&amp;VAR:QUERY=UkdGX0VOVFJQUl9WQUxfREFJTFkoMzk4OTUp&amp;WINDOW=FIRST_POPUP&amp;HEIGHT=450&amp;WIDTH=450&amp;START_MA","XIMIZED=FALSE&amp;VAR:CALENDAR=US&amp;VAR:SYMBOL=B29LCJ&amp;VAR:INDEX=0"}</definedName>
    <definedName name="_4820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21__FDSAUDITLINK__" hidden="1">{"fdsup://directions/FAT Viewer?action=UPDATE&amp;creator=factSet&amp;DYN_ARGS=true&amp;DOC_NAME=FAT:RGA_ENTRPR_VAL_EV_SOURCE_WINDOW.FAT&amp;VAR:ID1=CCO&amp;VAR:SDATE=20061031&amp;VAR:FDATE=20051230&amp;VAR:FREQ=DAILY&amp;VAR:RELITEM=RF&amp;VAR:CURRENCY=&amp;VAR:DB_TYPE=&amp;VAR:UNITS=M&amp;window=popup&amp;","width=535&amp;height=425&amp;START_MAXIMIZED=FALSE&amp;Y=120"}</definedName>
    <definedName name="_482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823__FDSAUDITLINK__" hidden="1">{"fdsup://directions/FAT Viewer?action=UPDATE&amp;creator=factSet&amp;DYN_ARGS=true&amp;DOC_NAME=FAT:RGA_ENTRPR_VAL_EV_SOURCE_WINDOW.FAT&amp;VAR:ID1=DEC-FR&amp;VAR:SDATE=20061031&amp;VAR:FDATE=20051230&amp;VAR:FREQ=DAILY&amp;VAR:RELITEM=RF&amp;VAR:CURRENCY=&amp;VAR:DB_TYPE=&amp;VAR:UNITS=M&amp;window=pop","up&amp;width=535&amp;height=425&amp;START_MAXIMIZED=FALSE&amp;Y=120"}</definedName>
    <definedName name="_4824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25__FDSAUDITLINK__" hidden="1">{"fdsup://directions/FAT Viewer?action=UPDATE&amp;creator=factSet&amp;DYN_ARGS=true&amp;DOC_NAME=FAT:RGA_ENTRPR_VAL_EV_SOURCE_WINDOW.FAT&amp;VAR:ID1=CBS&amp;VAR:SDATE=20061031&amp;VAR:FDATE=20051230&amp;VAR:FREQ=DAILY&amp;VAR:RELITEM=RF&amp;VAR:CURRENCY=&amp;VAR:DB_TYPE=&amp;VAR:UNITS=M&amp;window=popup&amp;","width=535&amp;height=425&amp;START_MAXIMIZED=FALSE&amp;Y=120"}</definedName>
    <definedName name="_4826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827__FDSAUDITLINK__" hidden="1">{"fdsup://directions/FAT Viewer?action=UPDATE&amp;creator=factSet&amp;DYN_ARGS=true&amp;DOC_NAME=FAT:RGA_ENTRPR_VAL_EV_SOURCE_WINDOW.FAT&amp;VAR:ID1=LAMR&amp;VAR:SDATE=20061031&amp;VAR:FDATE=20051230&amp;VAR:FREQ=DAILY&amp;VAR:RELITEM=RF&amp;VAR:CURRENCY=&amp;VAR:DB_TYPE=&amp;VAR:UNITS=M&amp;window=popup","&amp;width=535&amp;height=425&amp;START_MAXIMIZED=FALSE&amp;Y=120"}</definedName>
    <definedName name="_4828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29__FDSAUDITLINK__" hidden="1">{"fdsup://directions/FAT Viewer?action=UPDATE&amp;creator=factSet&amp;DYN_ARGS=true&amp;DOC_NAME=FAT:RGA_ENTRPR_VAL_EV_SOURCE_WINDOW.FAT&amp;VAR:ID1=CCO&amp;VAR:SDATE=20061030&amp;VAR:FDATE=20051230&amp;VAR:FREQ=DAILY&amp;VAR:RELITEM=RF&amp;VAR:CURRENCY=&amp;VAR:DB_TYPE=&amp;VAR:UNITS=M&amp;window=popup&amp;","width=535&amp;height=425&amp;START_MAXIMIZED=FALSE&amp;Y=120"}</definedName>
    <definedName name="_483__FDSAUDITLINK__" hidden="1">{"fdsup://directions/FAT Viewer?action=UPDATE&amp;creator=factset&amp;DYN_ARGS=TRUE&amp;DOC_NAME=FAT:FQL_AUDITING_CLIENT_TEMPLATE.FAT&amp;display_string=Audit&amp;VAR:KEY=MJEXODSDYB&amp;VAR:QUERY=UkdGX0VOVFJQUl9WQUxfREFJTFkoMzk4OTgp&amp;WINDOW=FIRST_POPUP&amp;HEIGHT=450&amp;WIDTH=450&amp;START_MA","XIMIZED=FALSE&amp;VAR:CALENDAR=US&amp;VAR:SYMBOL=B29LCJ&amp;VAR:INDEX=0"}</definedName>
    <definedName name="_483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831__FDSAUDITLINK__" hidden="1">{"fdsup://directions/FAT Viewer?action=UPDATE&amp;creator=factSet&amp;DYN_ARGS=true&amp;DOC_NAME=FAT:RGA_ENTRPR_VAL_EV_SOURCE_WINDOW.FAT&amp;VAR:ID1=DEC-FR&amp;VAR:SDATE=20061030&amp;VAR:FDATE=20051230&amp;VAR:FREQ=DAILY&amp;VAR:RELITEM=RF&amp;VAR:CURRENCY=&amp;VAR:DB_TYPE=&amp;VAR:UNITS=M&amp;window=pop","up&amp;width=535&amp;height=425&amp;START_MAXIMIZED=FALSE&amp;Y=120"}</definedName>
    <definedName name="_4832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33__FDSAUDITLINK__" hidden="1">{"fdsup://directions/FAT Viewer?action=UPDATE&amp;creator=factSet&amp;DYN_ARGS=true&amp;DOC_NAME=FAT:RGA_ENTRPR_VAL_EV_SOURCE_WINDOW.FAT&amp;VAR:ID1=CBS&amp;VAR:SDATE=20061030&amp;VAR:FDATE=20051230&amp;VAR:FREQ=DAILY&amp;VAR:RELITEM=RF&amp;VAR:CURRENCY=&amp;VAR:DB_TYPE=&amp;VAR:UNITS=M&amp;window=popup&amp;","width=535&amp;height=425&amp;START_MAXIMIZED=FALSE&amp;Y=120"}</definedName>
    <definedName name="_4834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835__FDSAUDITLINK__" hidden="1">{"fdsup://directions/FAT Viewer?action=UPDATE&amp;creator=factSet&amp;DYN_ARGS=true&amp;DOC_NAME=FAT:RGA_ENTRPR_VAL_EV_SOURCE_WINDOW.FAT&amp;VAR:ID1=LAMR&amp;VAR:SDATE=20061030&amp;VAR:FDATE=20051230&amp;VAR:FREQ=DAILY&amp;VAR:RELITEM=RF&amp;VAR:CURRENCY=&amp;VAR:DB_TYPE=&amp;VAR:UNITS=M&amp;window=popup","&amp;width=535&amp;height=425&amp;START_MAXIMIZED=FALSE&amp;Y=120"}</definedName>
    <definedName name="_4836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37__FDSAUDITLINK__" hidden="1">{"fdsup://directions/FAT Viewer?action=UPDATE&amp;creator=factSet&amp;DYN_ARGS=true&amp;DOC_NAME=FAT:RGA_ENTRPR_VAL_EV_SOURCE_WINDOW.FAT&amp;VAR:ID1=CCO&amp;VAR:SDATE=20061027&amp;VAR:FDATE=20051230&amp;VAR:FREQ=DAILY&amp;VAR:RELITEM=RF&amp;VAR:CURRENCY=&amp;VAR:DB_TYPE=&amp;VAR:UNITS=M&amp;window=popup&amp;","width=535&amp;height=425&amp;START_MAXIMIZED=FALSE&amp;Y=120"}</definedName>
    <definedName name="_483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839__FDSAUDITLINK__" hidden="1">{"fdsup://directions/FAT Viewer?action=UPDATE&amp;creator=factSet&amp;DYN_ARGS=true&amp;DOC_NAME=FAT:RGA_ENTRPR_VAL_EV_SOURCE_WINDOW.FAT&amp;VAR:ID1=DEC-FR&amp;VAR:SDATE=20061027&amp;VAR:FDATE=20051230&amp;VAR:FREQ=DAILY&amp;VAR:RELITEM=RF&amp;VAR:CURRENCY=&amp;VAR:DB_TYPE=&amp;VAR:UNITS=M&amp;window=pop","up&amp;width=535&amp;height=425&amp;START_MAXIMIZED=FALSE&amp;Y=120"}</definedName>
    <definedName name="_484__FDSAUDITLINK__" hidden="1">{"fdsup://directions/FAT Viewer?action=UPDATE&amp;creator=factset&amp;DYN_ARGS=TRUE&amp;DOC_NAME=FAT:FQL_AUDITING_CLIENT_TEMPLATE.FAT&amp;display_string=Audit&amp;VAR:KEY=MLGFUXABUN&amp;VAR:QUERY=UkdGX0VOVFJQUl9WQUxfREFJTFkoMzk5MDMp&amp;WINDOW=FIRST_POPUP&amp;HEIGHT=450&amp;WIDTH=450&amp;START_MA","XIMIZED=FALSE&amp;VAR:CALENDAR=US&amp;VAR:SYMBOL=B29LCJ&amp;VAR:INDEX=0"}</definedName>
    <definedName name="_4840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41__FDSAUDITLINK__" hidden="1">{"fdsup://directions/FAT Viewer?action=UPDATE&amp;creator=factSet&amp;DYN_ARGS=true&amp;DOC_NAME=FAT:RGA_ENTRPR_VAL_EV_SOURCE_WINDOW.FAT&amp;VAR:ID1=CBS&amp;VAR:SDATE=20061027&amp;VAR:FDATE=20051230&amp;VAR:FREQ=DAILY&amp;VAR:RELITEM=RF&amp;VAR:CURRENCY=&amp;VAR:DB_TYPE=&amp;VAR:UNITS=M&amp;window=popup&amp;","width=535&amp;height=425&amp;START_MAXIMIZED=FALSE&amp;Y=120"}</definedName>
    <definedName name="_4842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843__FDSAUDITLINK__" hidden="1">{"fdsup://directions/FAT Viewer?action=UPDATE&amp;creator=factSet&amp;DYN_ARGS=true&amp;DOC_NAME=FAT:RGA_ENTRPR_VAL_EV_SOURCE_WINDOW.FAT&amp;VAR:ID1=LAMR&amp;VAR:SDATE=20061027&amp;VAR:FDATE=20051230&amp;VAR:FREQ=DAILY&amp;VAR:RELITEM=RF&amp;VAR:CURRENCY=&amp;VAR:DB_TYPE=&amp;VAR:UNITS=M&amp;window=popup","&amp;width=535&amp;height=425&amp;START_MAXIMIZED=FALSE&amp;Y=120"}</definedName>
    <definedName name="_4844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45__FDSAUDITLINK__" hidden="1">{"fdsup://directions/FAT Viewer?action=UPDATE&amp;creator=factSet&amp;DYN_ARGS=true&amp;DOC_NAME=FAT:RGA_ENTRPR_VAL_EV_SOURCE_WINDOW.FAT&amp;VAR:ID1=CCO&amp;VAR:SDATE=20061026&amp;VAR:FDATE=20051230&amp;VAR:FREQ=DAILY&amp;VAR:RELITEM=RF&amp;VAR:CURRENCY=&amp;VAR:DB_TYPE=&amp;VAR:UNITS=M&amp;window=popup&amp;","width=535&amp;height=425&amp;START_MAXIMIZED=FALSE&amp;Y=120"}</definedName>
    <definedName name="_484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847__FDSAUDITLINK__" hidden="1">{"fdsup://directions/FAT Viewer?action=UPDATE&amp;creator=factSet&amp;DYN_ARGS=true&amp;DOC_NAME=FAT:RGA_ENTRPR_VAL_EV_SOURCE_WINDOW.FAT&amp;VAR:ID1=DEC-FR&amp;VAR:SDATE=20061026&amp;VAR:FDATE=20051230&amp;VAR:FREQ=DAILY&amp;VAR:RELITEM=RF&amp;VAR:CURRENCY=&amp;VAR:DB_TYPE=&amp;VAR:UNITS=M&amp;window=pop","up&amp;width=535&amp;height=425&amp;START_MAXIMIZED=FALSE&amp;Y=120"}</definedName>
    <definedName name="_4848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49__FDSAUDITLINK__" hidden="1">{"fdsup://directions/FAT Viewer?action=UPDATE&amp;creator=factSet&amp;DYN_ARGS=true&amp;DOC_NAME=FAT:RGA_ENTRPR_VAL_EV_SOURCE_WINDOW.FAT&amp;VAR:ID1=CBS&amp;VAR:SDATE=20061026&amp;VAR:FDATE=20051230&amp;VAR:FREQ=DAILY&amp;VAR:RELITEM=RF&amp;VAR:CURRENCY=&amp;VAR:DB_TYPE=&amp;VAR:UNITS=M&amp;window=popup&amp;","width=535&amp;height=425&amp;START_MAXIMIZED=FALSE&amp;Y=120"}</definedName>
    <definedName name="_485__FDSAUDITLINK__" hidden="1">{"fdsup://directions/FAT Viewer?action=UPDATE&amp;creator=factset&amp;DYN_ARGS=TRUE&amp;DOC_NAME=FAT:FQL_AUDITING_CLIENT_TEMPLATE.FAT&amp;display_string=Audit&amp;VAR:KEY=QPEVOZSRYN&amp;VAR:QUERY=UkdGX0VOVFJQUl9WQUxfREFJTFkoMzk5MDYp&amp;WINDOW=FIRST_POPUP&amp;HEIGHT=450&amp;WIDTH=450&amp;START_MA","XIMIZED=FALSE&amp;VAR:CALENDAR=US&amp;VAR:SYMBOL=B29LCJ&amp;VAR:INDEX=0"}</definedName>
    <definedName name="_4850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851__FDSAUDITLINK__" hidden="1">{"fdsup://directions/FAT Viewer?action=UPDATE&amp;creator=factSet&amp;DYN_ARGS=true&amp;DOC_NAME=FAT:RGA_ENTRPR_VAL_EV_SOURCE_WINDOW.FAT&amp;VAR:ID1=LAMR&amp;VAR:SDATE=20061026&amp;VAR:FDATE=20051230&amp;VAR:FREQ=DAILY&amp;VAR:RELITEM=RF&amp;VAR:CURRENCY=&amp;VAR:DB_TYPE=&amp;VAR:UNITS=M&amp;window=popup","&amp;width=535&amp;height=425&amp;START_MAXIMIZED=FALSE&amp;Y=120"}</definedName>
    <definedName name="_4852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53__FDSAUDITLINK__" hidden="1">{"fdsup://directions/FAT Viewer?action=UPDATE&amp;creator=factSet&amp;DYN_ARGS=true&amp;DOC_NAME=FAT:RGA_ENTRPR_VAL_EV_SOURCE_WINDOW.FAT&amp;VAR:ID1=CCO&amp;VAR:SDATE=20061025&amp;VAR:FDATE=20051230&amp;VAR:FREQ=DAILY&amp;VAR:RELITEM=RF&amp;VAR:CURRENCY=&amp;VAR:DB_TYPE=&amp;VAR:UNITS=M&amp;window=popup&amp;","width=535&amp;height=425&amp;START_MAXIMIZED=FALSE&amp;Y=120"}</definedName>
    <definedName name="_485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855__FDSAUDITLINK__" hidden="1">{"fdsup://directions/FAT Viewer?action=UPDATE&amp;creator=factSet&amp;DYN_ARGS=true&amp;DOC_NAME=FAT:RGA_ENTRPR_VAL_EV_SOURCE_WINDOW.FAT&amp;VAR:ID1=DEC-FR&amp;VAR:SDATE=20061025&amp;VAR:FDATE=20051230&amp;VAR:FREQ=DAILY&amp;VAR:RELITEM=RF&amp;VAR:CURRENCY=&amp;VAR:DB_TYPE=&amp;VAR:UNITS=M&amp;window=pop","up&amp;width=535&amp;height=425&amp;START_MAXIMIZED=FALSE&amp;Y=120"}</definedName>
    <definedName name="_4856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57__FDSAUDITLINK__" hidden="1">{"fdsup://directions/FAT Viewer?action=UPDATE&amp;creator=factSet&amp;DYN_ARGS=true&amp;DOC_NAME=FAT:RGA_ENTRPR_VAL_EV_SOURCE_WINDOW.FAT&amp;VAR:ID1=CBS&amp;VAR:SDATE=20061025&amp;VAR:FDATE=20051230&amp;VAR:FREQ=DAILY&amp;VAR:RELITEM=RF&amp;VAR:CURRENCY=&amp;VAR:DB_TYPE=&amp;VAR:UNITS=M&amp;window=popup&amp;","width=535&amp;height=425&amp;START_MAXIMIZED=FALSE&amp;Y=120"}</definedName>
    <definedName name="_4858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859__FDSAUDITLINK__" hidden="1">{"fdsup://directions/FAT Viewer?action=UPDATE&amp;creator=factSet&amp;DYN_ARGS=true&amp;DOC_NAME=FAT:RGA_ENTRPR_VAL_EV_SOURCE_WINDOW.FAT&amp;VAR:ID1=LAMR&amp;VAR:SDATE=20061025&amp;VAR:FDATE=20051230&amp;VAR:FREQ=DAILY&amp;VAR:RELITEM=RF&amp;VAR:CURRENCY=&amp;VAR:DB_TYPE=&amp;VAR:UNITS=M&amp;window=popup","&amp;width=535&amp;height=425&amp;START_MAXIMIZED=FALSE&amp;Y=120"}</definedName>
    <definedName name="_486__FDSAUDITLINK__" hidden="1">{"fdsup://directions/FAT Viewer?action=UPDATE&amp;creator=factset&amp;DYN_ARGS=TRUE&amp;DOC_NAME=FAT:FQL_AUDITING_CLIENT_TEMPLATE.FAT&amp;display_string=Audit&amp;VAR:KEY=MLONSVCPKZ&amp;VAR:QUERY=UkdGX0VOVFJQUl9WQUxfREFJTFkoMzk5MTEp&amp;WINDOW=FIRST_POPUP&amp;HEIGHT=450&amp;WIDTH=450&amp;START_MA","XIMIZED=FALSE&amp;VAR:CALENDAR=US&amp;VAR:SYMBOL=B29LCJ&amp;VAR:INDEX=0"}</definedName>
    <definedName name="_4860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61__FDSAUDITLINK__" hidden="1">{"fdsup://directions/FAT Viewer?action=UPDATE&amp;creator=factSet&amp;DYN_ARGS=true&amp;DOC_NAME=FAT:RGA_ENTRPR_VAL_EV_SOURCE_WINDOW.FAT&amp;VAR:ID1=CCO&amp;VAR:SDATE=20061024&amp;VAR:FDATE=20051230&amp;VAR:FREQ=DAILY&amp;VAR:RELITEM=RF&amp;VAR:CURRENCY=&amp;VAR:DB_TYPE=&amp;VAR:UNITS=M&amp;window=popup&amp;","width=535&amp;height=425&amp;START_MAXIMIZED=FALSE&amp;Y=120"}</definedName>
    <definedName name="_486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863__FDSAUDITLINK__" hidden="1">{"fdsup://directions/FAT Viewer?action=UPDATE&amp;creator=factSet&amp;DYN_ARGS=true&amp;DOC_NAME=FAT:RGA_ENTRPR_VAL_EV_SOURCE_WINDOW.FAT&amp;VAR:ID1=DEC-FR&amp;VAR:SDATE=20061024&amp;VAR:FDATE=20051230&amp;VAR:FREQ=DAILY&amp;VAR:RELITEM=RF&amp;VAR:CURRENCY=&amp;VAR:DB_TYPE=&amp;VAR:UNITS=M&amp;window=pop","up&amp;width=535&amp;height=425&amp;START_MAXIMIZED=FALSE&amp;Y=120"}</definedName>
    <definedName name="_4864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65__FDSAUDITLINK__" hidden="1">{"fdsup://directions/FAT Viewer?action=UPDATE&amp;creator=factSet&amp;DYN_ARGS=true&amp;DOC_NAME=FAT:RGA_ENTRPR_VAL_EV_SOURCE_WINDOW.FAT&amp;VAR:ID1=CBS&amp;VAR:SDATE=20061024&amp;VAR:FDATE=20051230&amp;VAR:FREQ=DAILY&amp;VAR:RELITEM=RF&amp;VAR:CURRENCY=&amp;VAR:DB_TYPE=&amp;VAR:UNITS=M&amp;window=popup&amp;","width=535&amp;height=425&amp;START_MAXIMIZED=FALSE&amp;Y=120"}</definedName>
    <definedName name="_4866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867__FDSAUDITLINK__" hidden="1">{"fdsup://directions/FAT Viewer?action=UPDATE&amp;creator=factSet&amp;DYN_ARGS=true&amp;DOC_NAME=FAT:RGA_ENTRPR_VAL_EV_SOURCE_WINDOW.FAT&amp;VAR:ID1=LAMR&amp;VAR:SDATE=20061024&amp;VAR:FDATE=20051230&amp;VAR:FREQ=DAILY&amp;VAR:RELITEM=RF&amp;VAR:CURRENCY=&amp;VAR:DB_TYPE=&amp;VAR:UNITS=M&amp;window=popup","&amp;width=535&amp;height=425&amp;START_MAXIMIZED=FALSE&amp;Y=120"}</definedName>
    <definedName name="_4868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69__FDSAUDITLINK__" hidden="1">{"fdsup://directions/FAT Viewer?action=UPDATE&amp;creator=factSet&amp;DYN_ARGS=true&amp;DOC_NAME=FAT:RGA_ENTRPR_VAL_EV_SOURCE_WINDOW.FAT&amp;VAR:ID1=CCO&amp;VAR:SDATE=20061023&amp;VAR:FDATE=20051230&amp;VAR:FREQ=DAILY&amp;VAR:RELITEM=RF&amp;VAR:CURRENCY=&amp;VAR:DB_TYPE=&amp;VAR:UNITS=M&amp;window=popup&amp;","width=535&amp;height=425&amp;START_MAXIMIZED=FALSE&amp;Y=120"}</definedName>
    <definedName name="_487__FDSAUDITLINK__" hidden="1">{"fdsup://directions/FAT Viewer?action=UPDATE&amp;creator=factset&amp;DYN_ARGS=TRUE&amp;DOC_NAME=FAT:FQL_AUDITING_CLIENT_TEMPLATE.FAT&amp;display_string=Audit&amp;VAR:KEY=KBQBQFEFCV&amp;VAR:QUERY=UkdGX0VOVFJQUl9WQUxfREFJTFkoMzk5MTYp&amp;WINDOW=FIRST_POPUP&amp;HEIGHT=450&amp;WIDTH=450&amp;START_MA","XIMIZED=FALSE&amp;VAR:CALENDAR=US&amp;VAR:SYMBOL=B29LCJ&amp;VAR:INDEX=0"}</definedName>
    <definedName name="_487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871__FDSAUDITLINK__" hidden="1">{"fdsup://directions/FAT Viewer?action=UPDATE&amp;creator=factSet&amp;DYN_ARGS=true&amp;DOC_NAME=FAT:RGA_ENTRPR_VAL_EV_SOURCE_WINDOW.FAT&amp;VAR:ID1=DEC-FR&amp;VAR:SDATE=20061023&amp;VAR:FDATE=20051230&amp;VAR:FREQ=DAILY&amp;VAR:RELITEM=RF&amp;VAR:CURRENCY=&amp;VAR:DB_TYPE=&amp;VAR:UNITS=M&amp;window=pop","up&amp;width=535&amp;height=425&amp;START_MAXIMIZED=FALSE&amp;Y=120"}</definedName>
    <definedName name="_4872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73__FDSAUDITLINK__" hidden="1">{"fdsup://directions/FAT Viewer?action=UPDATE&amp;creator=factSet&amp;DYN_ARGS=true&amp;DOC_NAME=FAT:RGA_ENTRPR_VAL_EV_SOURCE_WINDOW.FAT&amp;VAR:ID1=CBS&amp;VAR:SDATE=20061023&amp;VAR:FDATE=20051230&amp;VAR:FREQ=DAILY&amp;VAR:RELITEM=RF&amp;VAR:CURRENCY=&amp;VAR:DB_TYPE=&amp;VAR:UNITS=M&amp;window=popup&amp;","width=535&amp;height=425&amp;START_MAXIMIZED=FALSE&amp;Y=120"}</definedName>
    <definedName name="_4874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875__FDSAUDITLINK__" hidden="1">{"fdsup://directions/FAT Viewer?action=UPDATE&amp;creator=factSet&amp;DYN_ARGS=true&amp;DOC_NAME=FAT:RGA_ENTRPR_VAL_EV_SOURCE_WINDOW.FAT&amp;VAR:ID1=LAMR&amp;VAR:SDATE=20061023&amp;VAR:FDATE=20051230&amp;VAR:FREQ=DAILY&amp;VAR:RELITEM=RF&amp;VAR:CURRENCY=&amp;VAR:DB_TYPE=&amp;VAR:UNITS=M&amp;window=popup","&amp;width=535&amp;height=425&amp;START_MAXIMIZED=FALSE&amp;Y=120"}</definedName>
    <definedName name="_4876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77__FDSAUDITLINK__" hidden="1">{"fdsup://directions/FAT Viewer?action=UPDATE&amp;creator=factSet&amp;DYN_ARGS=true&amp;DOC_NAME=FAT:RGA_ENTRPR_VAL_EV_SOURCE_WINDOW.FAT&amp;VAR:ID1=CCO&amp;VAR:SDATE=20061020&amp;VAR:FDATE=20051230&amp;VAR:FREQ=DAILY&amp;VAR:RELITEM=RF&amp;VAR:CURRENCY=&amp;VAR:DB_TYPE=&amp;VAR:UNITS=M&amp;window=popup&amp;","width=535&amp;height=425&amp;START_MAXIMIZED=FALSE&amp;Y=120"}</definedName>
    <definedName name="_487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879__FDSAUDITLINK__" hidden="1">{"fdsup://directions/FAT Viewer?action=UPDATE&amp;creator=factSet&amp;DYN_ARGS=true&amp;DOC_NAME=FAT:RGA_ENTRPR_VAL_EV_SOURCE_WINDOW.FAT&amp;VAR:ID1=DEC-FR&amp;VAR:SDATE=20061020&amp;VAR:FDATE=20051230&amp;VAR:FREQ=DAILY&amp;VAR:RELITEM=RF&amp;VAR:CURRENCY=&amp;VAR:DB_TYPE=&amp;VAR:UNITS=M&amp;window=pop","up&amp;width=535&amp;height=425&amp;START_MAXIMIZED=FALSE&amp;Y=120"}</definedName>
    <definedName name="_488__FDSAUDITLINK__" hidden="1">{"fdsup://directions/FAT Viewer?action=UPDATE&amp;creator=factset&amp;DYN_ARGS=TRUE&amp;DOC_NAME=FAT:FQL_AUDITING_CLIENT_TEMPLATE.FAT&amp;display_string=Audit&amp;VAR:KEY=GXOLIPSLQZ&amp;VAR:QUERY=UkdGX0VOVFJQUl9WQUxfREFJTFkoMzk5MTkp&amp;WINDOW=FIRST_POPUP&amp;HEIGHT=450&amp;WIDTH=450&amp;START_MA","XIMIZED=FALSE&amp;VAR:CALENDAR=US&amp;VAR:SYMBOL=B29LCJ&amp;VAR:INDEX=0"}</definedName>
    <definedName name="_4880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81__FDSAUDITLINK__" hidden="1">{"fdsup://directions/FAT Viewer?action=UPDATE&amp;creator=factSet&amp;DYN_ARGS=true&amp;DOC_NAME=FAT:RGA_ENTRPR_VAL_EV_SOURCE_WINDOW.FAT&amp;VAR:ID1=CBS&amp;VAR:SDATE=20061020&amp;VAR:FDATE=20051230&amp;VAR:FREQ=DAILY&amp;VAR:RELITEM=RF&amp;VAR:CURRENCY=&amp;VAR:DB_TYPE=&amp;VAR:UNITS=M&amp;window=popup&amp;","width=535&amp;height=425&amp;START_MAXIMIZED=FALSE&amp;Y=120"}</definedName>
    <definedName name="_4882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883__FDSAUDITLINK__" hidden="1">{"fdsup://directions/FAT Viewer?action=UPDATE&amp;creator=factSet&amp;DYN_ARGS=true&amp;DOC_NAME=FAT:RGA_ENTRPR_VAL_EV_SOURCE_WINDOW.FAT&amp;VAR:ID1=LAMR&amp;VAR:SDATE=20061020&amp;VAR:FDATE=20051230&amp;VAR:FREQ=DAILY&amp;VAR:RELITEM=RF&amp;VAR:CURRENCY=&amp;VAR:DB_TYPE=&amp;VAR:UNITS=M&amp;window=popup","&amp;width=535&amp;height=425&amp;START_MAXIMIZED=FALSE&amp;Y=120"}</definedName>
    <definedName name="_4884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85__FDSAUDITLINK__" hidden="1">{"fdsup://directions/FAT Viewer?action=UPDATE&amp;creator=factSet&amp;DYN_ARGS=true&amp;DOC_NAME=FAT:RGA_ENTRPR_VAL_EV_SOURCE_WINDOW.FAT&amp;VAR:ID1=CCO&amp;VAR:SDATE=20061019&amp;VAR:FDATE=20051230&amp;VAR:FREQ=DAILY&amp;VAR:RELITEM=RF&amp;VAR:CURRENCY=&amp;VAR:DB_TYPE=&amp;VAR:UNITS=M&amp;window=popup&amp;","width=535&amp;height=425&amp;START_MAXIMIZED=FALSE&amp;Y=120"}</definedName>
    <definedName name="_488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887__FDSAUDITLINK__" hidden="1">{"fdsup://directions/FAT Viewer?action=UPDATE&amp;creator=factSet&amp;DYN_ARGS=true&amp;DOC_NAME=FAT:RGA_ENTRPR_VAL_EV_SOURCE_WINDOW.FAT&amp;VAR:ID1=DEC-FR&amp;VAR:SDATE=20061019&amp;VAR:FDATE=20051230&amp;VAR:FREQ=DAILY&amp;VAR:RELITEM=RF&amp;VAR:CURRENCY=&amp;VAR:DB_TYPE=&amp;VAR:UNITS=M&amp;window=pop","up&amp;width=535&amp;height=425&amp;START_MAXIMIZED=FALSE&amp;Y=120"}</definedName>
    <definedName name="_4888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89__FDSAUDITLINK__" hidden="1">{"fdsup://directions/FAT Viewer?action=UPDATE&amp;creator=factSet&amp;DYN_ARGS=true&amp;DOC_NAME=FAT:RGA_ENTRPR_VAL_EV_SOURCE_WINDOW.FAT&amp;VAR:ID1=CBS&amp;VAR:SDATE=20061019&amp;VAR:FDATE=20051230&amp;VAR:FREQ=DAILY&amp;VAR:RELITEM=RF&amp;VAR:CURRENCY=&amp;VAR:DB_TYPE=&amp;VAR:UNITS=M&amp;window=popup&amp;","width=535&amp;height=425&amp;START_MAXIMIZED=FALSE&amp;Y=120"}</definedName>
    <definedName name="_489__FDSAUDITLINK__" hidden="1">{"fdsup://directions/FAT Viewer?action=UPDATE&amp;creator=factset&amp;DYN_ARGS=TRUE&amp;DOC_NAME=FAT:FQL_AUDITING_CLIENT_TEMPLATE.FAT&amp;display_string=Audit&amp;VAR:KEY=OZYFGNSBQF&amp;VAR:QUERY=UkdGX0VOVFJQUl9WQUxfREFJTFkoMzk5MjQp&amp;WINDOW=FIRST_POPUP&amp;HEIGHT=450&amp;WIDTH=450&amp;START_MA","XIMIZED=FALSE&amp;VAR:CALENDAR=US&amp;VAR:SYMBOL=B29LCJ&amp;VAR:INDEX=0"}</definedName>
    <definedName name="_4890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891__FDSAUDITLINK__" hidden="1">{"fdsup://directions/FAT Viewer?action=UPDATE&amp;creator=factSet&amp;DYN_ARGS=true&amp;DOC_NAME=FAT:RGA_ENTRPR_VAL_EV_SOURCE_WINDOW.FAT&amp;VAR:ID1=LAMR&amp;VAR:SDATE=20061019&amp;VAR:FDATE=20051230&amp;VAR:FREQ=DAILY&amp;VAR:RELITEM=RF&amp;VAR:CURRENCY=&amp;VAR:DB_TYPE=&amp;VAR:UNITS=M&amp;window=popup","&amp;width=535&amp;height=425&amp;START_MAXIMIZED=FALSE&amp;Y=120"}</definedName>
    <definedName name="_4892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93__FDSAUDITLINK__" hidden="1">{"fdsup://directions/FAT Viewer?action=UPDATE&amp;creator=factSet&amp;DYN_ARGS=true&amp;DOC_NAME=FAT:RGA_ENTRPR_VAL_EV_SOURCE_WINDOW.FAT&amp;VAR:ID1=CCO&amp;VAR:SDATE=20061018&amp;VAR:FDATE=20051230&amp;VAR:FREQ=DAILY&amp;VAR:RELITEM=RF&amp;VAR:CURRENCY=&amp;VAR:DB_TYPE=&amp;VAR:UNITS=M&amp;window=popup&amp;","width=535&amp;height=425&amp;START_MAXIMIZED=FALSE&amp;Y=120"}</definedName>
    <definedName name="_489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895__FDSAUDITLINK__" hidden="1">{"fdsup://directions/FAT Viewer?action=UPDATE&amp;creator=factSet&amp;DYN_ARGS=true&amp;DOC_NAME=FAT:RGA_ENTRPR_VAL_EV_SOURCE_WINDOW.FAT&amp;VAR:ID1=DEC-FR&amp;VAR:SDATE=20061018&amp;VAR:FDATE=20051230&amp;VAR:FREQ=DAILY&amp;VAR:RELITEM=RF&amp;VAR:CURRENCY=&amp;VAR:DB_TYPE=&amp;VAR:UNITS=M&amp;window=pop","up&amp;width=535&amp;height=425&amp;START_MAXIMIZED=FALSE&amp;Y=120"}</definedName>
    <definedName name="_4896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897__FDSAUDITLINK__" hidden="1">{"fdsup://directions/FAT Viewer?action=UPDATE&amp;creator=factSet&amp;DYN_ARGS=true&amp;DOC_NAME=FAT:RGA_ENTRPR_VAL_EV_SOURCE_WINDOW.FAT&amp;VAR:ID1=CBS&amp;VAR:SDATE=20061018&amp;VAR:FDATE=20051230&amp;VAR:FREQ=DAILY&amp;VAR:RELITEM=RF&amp;VAR:CURRENCY=&amp;VAR:DB_TYPE=&amp;VAR:UNITS=M&amp;window=popup&amp;","width=535&amp;height=425&amp;START_MAXIMIZED=FALSE&amp;Y=120"}</definedName>
    <definedName name="_4898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899__FDSAUDITLINK__" hidden="1">{"fdsup://directions/FAT Viewer?action=UPDATE&amp;creator=factSet&amp;DYN_ARGS=true&amp;DOC_NAME=FAT:RGA_ENTRPR_VAL_EV_SOURCE_WINDOW.FAT&amp;VAR:ID1=LAMR&amp;VAR:SDATE=20061018&amp;VAR:FDATE=20051230&amp;VAR:FREQ=DAILY&amp;VAR:RELITEM=RF&amp;VAR:CURRENCY=&amp;VAR:DB_TYPE=&amp;VAR:UNITS=M&amp;window=popup","&amp;width=535&amp;height=425&amp;START_MAXIMIZED=FALSE&amp;Y=120"}</definedName>
    <definedName name="_49__FDSAUDITLINK__" hidden="1">{"fdsup://Directions/FactSet Auditing Viewer?action=AUDIT_VALUE&amp;DB=129&amp;ID1=B23WQK&amp;VALUEID=04831&amp;SDATE=2011&amp;PERIODTYPE=ANN_STD&amp;SCFT=3&amp;window=popup_no_bar&amp;width=385&amp;height=120&amp;START_MAXIMIZED=FALSE&amp;creator=factset&amp;display_string=Audit"}</definedName>
    <definedName name="_490__FDSAUDITLINK__" hidden="1">{"fdsup://directions/FAT Viewer?action=UPDATE&amp;creator=factset&amp;DYN_ARGS=TRUE&amp;DOC_NAME=FAT:FQL_AUDITING_CLIENT_TEMPLATE.FAT&amp;display_string=Audit&amp;VAR:KEY=SBWPCXIFCR&amp;VAR:QUERY=UkdGX0VOVFJQUl9WQUxfREFJTFkoMzk5Mjcp&amp;WINDOW=FIRST_POPUP&amp;HEIGHT=450&amp;WIDTH=450&amp;START_MA","XIMIZED=FALSE&amp;VAR:CALENDAR=US&amp;VAR:SYMBOL=B29LCJ&amp;VAR:INDEX=0"}</definedName>
    <definedName name="_4900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01__FDSAUDITLINK__" hidden="1">{"fdsup://directions/FAT Viewer?action=UPDATE&amp;creator=factSet&amp;DYN_ARGS=true&amp;DOC_NAME=FAT:RGA_ENTRPR_VAL_EV_SOURCE_WINDOW.FAT&amp;VAR:ID1=CCO&amp;VAR:SDATE=20061017&amp;VAR:FDATE=20051230&amp;VAR:FREQ=DAILY&amp;VAR:RELITEM=RF&amp;VAR:CURRENCY=&amp;VAR:DB_TYPE=&amp;VAR:UNITS=M&amp;window=popup&amp;","width=535&amp;height=425&amp;START_MAXIMIZED=FALSE&amp;Y=120"}</definedName>
    <definedName name="_490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903__FDSAUDITLINK__" hidden="1">{"fdsup://directions/FAT Viewer?action=UPDATE&amp;creator=factSet&amp;DYN_ARGS=true&amp;DOC_NAME=FAT:RGA_ENTRPR_VAL_EV_SOURCE_WINDOW.FAT&amp;VAR:ID1=DEC-FR&amp;VAR:SDATE=20061017&amp;VAR:FDATE=20051230&amp;VAR:FREQ=DAILY&amp;VAR:RELITEM=RF&amp;VAR:CURRENCY=&amp;VAR:DB_TYPE=&amp;VAR:UNITS=M&amp;window=pop","up&amp;width=535&amp;height=425&amp;START_MAXIMIZED=FALSE&amp;Y=120"}</definedName>
    <definedName name="_4904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05__FDSAUDITLINK__" hidden="1">{"fdsup://directions/FAT Viewer?action=UPDATE&amp;creator=factSet&amp;DYN_ARGS=true&amp;DOC_NAME=FAT:RGA_ENTRPR_VAL_EV_SOURCE_WINDOW.FAT&amp;VAR:ID1=CBS&amp;VAR:SDATE=20061017&amp;VAR:FDATE=20051230&amp;VAR:FREQ=DAILY&amp;VAR:RELITEM=RF&amp;VAR:CURRENCY=&amp;VAR:DB_TYPE=&amp;VAR:UNITS=M&amp;window=popup&amp;","width=535&amp;height=425&amp;START_MAXIMIZED=FALSE&amp;Y=120"}</definedName>
    <definedName name="_4906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907__FDSAUDITLINK__" hidden="1">{"fdsup://directions/FAT Viewer?action=UPDATE&amp;creator=factSet&amp;DYN_ARGS=true&amp;DOC_NAME=FAT:RGA_ENTRPR_VAL_EV_SOURCE_WINDOW.FAT&amp;VAR:ID1=LAMR&amp;VAR:SDATE=20061017&amp;VAR:FDATE=20051230&amp;VAR:FREQ=DAILY&amp;VAR:RELITEM=RF&amp;VAR:CURRENCY=&amp;VAR:DB_TYPE=&amp;VAR:UNITS=M&amp;window=popup","&amp;width=535&amp;height=425&amp;START_MAXIMIZED=FALSE&amp;Y=120"}</definedName>
    <definedName name="_4908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09__FDSAUDITLINK__" hidden="1">{"fdsup://directions/FAT Viewer?action=UPDATE&amp;creator=factSet&amp;DYN_ARGS=true&amp;DOC_NAME=FAT:RGA_ENTRPR_VAL_EV_SOURCE_WINDOW.FAT&amp;VAR:ID1=CCO&amp;VAR:SDATE=20061016&amp;VAR:FDATE=20051230&amp;VAR:FREQ=DAILY&amp;VAR:RELITEM=RF&amp;VAR:CURRENCY=&amp;VAR:DB_TYPE=&amp;VAR:UNITS=M&amp;window=popup&amp;","width=535&amp;height=425&amp;START_MAXIMIZED=FALSE&amp;Y=120"}</definedName>
    <definedName name="_491__FDSAUDITLINK__" hidden="1">{"fdsup://directions/FAT Viewer?action=UPDATE&amp;creator=factset&amp;DYN_ARGS=TRUE&amp;DOC_NAME=FAT:FQL_AUDITING_CLIENT_TEMPLATE.FAT&amp;display_string=Audit&amp;VAR:KEY=UFUPSXOPUR&amp;VAR:QUERY=UkdGX0VOVFJQUl9WQUxfREFJTFkoMzk5MzIp&amp;WINDOW=FIRST_POPUP&amp;HEIGHT=450&amp;WIDTH=450&amp;START_MA","XIMIZED=FALSE&amp;VAR:CALENDAR=US&amp;VAR:SYMBOL=B29LCJ&amp;VAR:INDEX=0"}</definedName>
    <definedName name="_491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911__FDSAUDITLINK__" hidden="1">{"fdsup://directions/FAT Viewer?action=UPDATE&amp;creator=factSet&amp;DYN_ARGS=true&amp;DOC_NAME=FAT:RGA_ENTRPR_VAL_EV_SOURCE_WINDOW.FAT&amp;VAR:ID1=DEC-FR&amp;VAR:SDATE=20061016&amp;VAR:FDATE=20051230&amp;VAR:FREQ=DAILY&amp;VAR:RELITEM=RF&amp;VAR:CURRENCY=&amp;VAR:DB_TYPE=&amp;VAR:UNITS=M&amp;window=pop","up&amp;width=535&amp;height=425&amp;START_MAXIMIZED=FALSE&amp;Y=120"}</definedName>
    <definedName name="_4912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13__FDSAUDITLINK__" hidden="1">{"fdsup://directions/FAT Viewer?action=UPDATE&amp;creator=factSet&amp;DYN_ARGS=true&amp;DOC_NAME=FAT:RGA_ENTRPR_VAL_EV_SOURCE_WINDOW.FAT&amp;VAR:ID1=CBS&amp;VAR:SDATE=20061016&amp;VAR:FDATE=20051230&amp;VAR:FREQ=DAILY&amp;VAR:RELITEM=RF&amp;VAR:CURRENCY=&amp;VAR:DB_TYPE=&amp;VAR:UNITS=M&amp;window=popup&amp;","width=535&amp;height=425&amp;START_MAXIMIZED=FALSE&amp;Y=120"}</definedName>
    <definedName name="_4914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915__FDSAUDITLINK__" hidden="1">{"fdsup://directions/FAT Viewer?action=UPDATE&amp;creator=factSet&amp;DYN_ARGS=true&amp;DOC_NAME=FAT:RGA_ENTRPR_VAL_EV_SOURCE_WINDOW.FAT&amp;VAR:ID1=LAMR&amp;VAR:SDATE=20061016&amp;VAR:FDATE=20051230&amp;VAR:FREQ=DAILY&amp;VAR:RELITEM=RF&amp;VAR:CURRENCY=&amp;VAR:DB_TYPE=&amp;VAR:UNITS=M&amp;window=popup","&amp;width=535&amp;height=425&amp;START_MAXIMIZED=FALSE&amp;Y=120"}</definedName>
    <definedName name="_4916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17__FDSAUDITLINK__" hidden="1">{"fdsup://directions/FAT Viewer?action=UPDATE&amp;creator=factSet&amp;DYN_ARGS=true&amp;DOC_NAME=FAT:RGA_ENTRPR_VAL_EV_SOURCE_WINDOW.FAT&amp;VAR:ID1=CCO&amp;VAR:SDATE=20061013&amp;VAR:FDATE=20051230&amp;VAR:FREQ=DAILY&amp;VAR:RELITEM=RF&amp;VAR:CURRENCY=&amp;VAR:DB_TYPE=&amp;VAR:UNITS=M&amp;window=popup&amp;","width=535&amp;height=425&amp;START_MAXIMIZED=FALSE&amp;Y=120"}</definedName>
    <definedName name="_491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919__FDSAUDITLINK__" hidden="1">{"fdsup://directions/FAT Viewer?action=UPDATE&amp;creator=factSet&amp;DYN_ARGS=true&amp;DOC_NAME=FAT:RGA_ENTRPR_VAL_EV_SOURCE_WINDOW.FAT&amp;VAR:ID1=DEC-FR&amp;VAR:SDATE=20061013&amp;VAR:FDATE=20051230&amp;VAR:FREQ=DAILY&amp;VAR:RELITEM=RF&amp;VAR:CURRENCY=&amp;VAR:DB_TYPE=&amp;VAR:UNITS=M&amp;window=pop","up&amp;width=535&amp;height=425&amp;START_MAXIMIZED=FALSE&amp;Y=120"}</definedName>
    <definedName name="_492__FDSAUDITLINK__" hidden="1">{"fdsup://directions/FAT Viewer?action=UPDATE&amp;creator=factset&amp;DYN_ARGS=TRUE&amp;DOC_NAME=FAT:FQL_AUDITING_CLIENT_TEMPLATE.FAT&amp;display_string=Audit&amp;VAR:KEY=YXAZCVUVOH&amp;VAR:QUERY=UkdGX0VOVFJQUl9WQUxfREFJTFkoMzk5Mzcp&amp;WINDOW=FIRST_POPUP&amp;HEIGHT=450&amp;WIDTH=450&amp;START_MA","XIMIZED=FALSE&amp;VAR:CALENDAR=US&amp;VAR:SYMBOL=B29LCJ&amp;VAR:INDEX=0"}</definedName>
    <definedName name="_4920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21__FDSAUDITLINK__" hidden="1">{"fdsup://directions/FAT Viewer?action=UPDATE&amp;creator=factSet&amp;DYN_ARGS=true&amp;DOC_NAME=FAT:RGA_ENTRPR_VAL_EV_SOURCE_WINDOW.FAT&amp;VAR:ID1=CBS&amp;VAR:SDATE=20061013&amp;VAR:FDATE=20051230&amp;VAR:FREQ=DAILY&amp;VAR:RELITEM=RF&amp;VAR:CURRENCY=&amp;VAR:DB_TYPE=&amp;VAR:UNITS=M&amp;window=popup&amp;","width=535&amp;height=425&amp;START_MAXIMIZED=FALSE&amp;Y=120"}</definedName>
    <definedName name="_4922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923__FDSAUDITLINK__" hidden="1">{"fdsup://directions/FAT Viewer?action=UPDATE&amp;creator=factSet&amp;DYN_ARGS=true&amp;DOC_NAME=FAT:RGA_ENTRPR_VAL_EV_SOURCE_WINDOW.FAT&amp;VAR:ID1=LAMR&amp;VAR:SDATE=20061013&amp;VAR:FDATE=20051230&amp;VAR:FREQ=DAILY&amp;VAR:RELITEM=RF&amp;VAR:CURRENCY=&amp;VAR:DB_TYPE=&amp;VAR:UNITS=M&amp;window=popup","&amp;width=535&amp;height=425&amp;START_MAXIMIZED=FALSE&amp;Y=120"}</definedName>
    <definedName name="_4924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25__FDSAUDITLINK__" hidden="1">{"fdsup://directions/FAT Viewer?action=UPDATE&amp;creator=factSet&amp;DYN_ARGS=true&amp;DOC_NAME=FAT:RGA_ENTRPR_VAL_EV_SOURCE_WINDOW.FAT&amp;VAR:ID1=CCO&amp;VAR:SDATE=20061012&amp;VAR:FDATE=20051230&amp;VAR:FREQ=DAILY&amp;VAR:RELITEM=RF&amp;VAR:CURRENCY=&amp;VAR:DB_TYPE=&amp;VAR:UNITS=M&amp;window=popup&amp;","width=535&amp;height=425&amp;START_MAXIMIZED=FALSE&amp;Y=120"}</definedName>
    <definedName name="_492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927__FDSAUDITLINK__" hidden="1">{"fdsup://directions/FAT Viewer?action=UPDATE&amp;creator=factSet&amp;DYN_ARGS=true&amp;DOC_NAME=FAT:RGA_ENTRPR_VAL_EV_SOURCE_WINDOW.FAT&amp;VAR:ID1=DEC-FR&amp;VAR:SDATE=20061012&amp;VAR:FDATE=20051230&amp;VAR:FREQ=DAILY&amp;VAR:RELITEM=RF&amp;VAR:CURRENCY=&amp;VAR:DB_TYPE=&amp;VAR:UNITS=M&amp;window=pop","up&amp;width=535&amp;height=425&amp;START_MAXIMIZED=FALSE&amp;Y=120"}</definedName>
    <definedName name="_4928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29__FDSAUDITLINK__" hidden="1">{"fdsup://directions/FAT Viewer?action=UPDATE&amp;creator=factSet&amp;DYN_ARGS=true&amp;DOC_NAME=FAT:RGA_ENTRPR_VAL_EV_SOURCE_WINDOW.FAT&amp;VAR:ID1=CBS&amp;VAR:SDATE=20061012&amp;VAR:FDATE=20051230&amp;VAR:FREQ=DAILY&amp;VAR:RELITEM=RF&amp;VAR:CURRENCY=&amp;VAR:DB_TYPE=&amp;VAR:UNITS=M&amp;window=popup&amp;","width=535&amp;height=425&amp;START_MAXIMIZED=FALSE&amp;Y=120"}</definedName>
    <definedName name="_493__FDSAUDITLINK__" hidden="1">{"fdsup://directions/FAT Viewer?action=UPDATE&amp;creator=factset&amp;DYN_ARGS=TRUE&amp;DOC_NAME=FAT:FQL_AUDITING_CLIENT_TEMPLATE.FAT&amp;display_string=Audit&amp;VAR:KEY=ATCBUFARYH&amp;VAR:QUERY=UkdGX0VOVFJQUl9WQUxfREFJTFkoMzk5NDAp&amp;WINDOW=FIRST_POPUP&amp;HEIGHT=450&amp;WIDTH=450&amp;START_MA","XIMIZED=FALSE&amp;VAR:CALENDAR=US&amp;VAR:SYMBOL=B29LCJ&amp;VAR:INDEX=0"}</definedName>
    <definedName name="_4930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931__FDSAUDITLINK__" hidden="1">{"fdsup://directions/FAT Viewer?action=UPDATE&amp;creator=factSet&amp;DYN_ARGS=true&amp;DOC_NAME=FAT:RGA_ENTRPR_VAL_EV_SOURCE_WINDOW.FAT&amp;VAR:ID1=LAMR&amp;VAR:SDATE=20061012&amp;VAR:FDATE=20051230&amp;VAR:FREQ=DAILY&amp;VAR:RELITEM=RF&amp;VAR:CURRENCY=&amp;VAR:DB_TYPE=&amp;VAR:UNITS=M&amp;window=popup","&amp;width=535&amp;height=425&amp;START_MAXIMIZED=FALSE&amp;Y=120"}</definedName>
    <definedName name="_4932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33__FDSAUDITLINK__" hidden="1">{"fdsup://directions/FAT Viewer?action=UPDATE&amp;creator=factSet&amp;DYN_ARGS=true&amp;DOC_NAME=FAT:RGA_ENTRPR_VAL_EV_SOURCE_WINDOW.FAT&amp;VAR:ID1=CCO&amp;VAR:SDATE=20061011&amp;VAR:FDATE=20051230&amp;VAR:FREQ=DAILY&amp;VAR:RELITEM=RF&amp;VAR:CURRENCY=&amp;VAR:DB_TYPE=&amp;VAR:UNITS=M&amp;window=popup&amp;","width=535&amp;height=425&amp;START_MAXIMIZED=FALSE&amp;Y=120"}</definedName>
    <definedName name="_493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935__FDSAUDITLINK__" hidden="1">{"fdsup://directions/FAT Viewer?action=UPDATE&amp;creator=factSet&amp;DYN_ARGS=true&amp;DOC_NAME=FAT:RGA_ENTRPR_VAL_EV_SOURCE_WINDOW.FAT&amp;VAR:ID1=DEC-FR&amp;VAR:SDATE=20061011&amp;VAR:FDATE=20051230&amp;VAR:FREQ=DAILY&amp;VAR:RELITEM=RF&amp;VAR:CURRENCY=&amp;VAR:DB_TYPE=&amp;VAR:UNITS=M&amp;window=pop","up&amp;width=535&amp;height=425&amp;START_MAXIMIZED=FALSE&amp;Y=120"}</definedName>
    <definedName name="_4936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37__FDSAUDITLINK__" hidden="1">{"fdsup://directions/FAT Viewer?action=UPDATE&amp;creator=factSet&amp;DYN_ARGS=true&amp;DOC_NAME=FAT:RGA_ENTRPR_VAL_EV_SOURCE_WINDOW.FAT&amp;VAR:ID1=CBS&amp;VAR:SDATE=20061011&amp;VAR:FDATE=20051230&amp;VAR:FREQ=DAILY&amp;VAR:RELITEM=RF&amp;VAR:CURRENCY=&amp;VAR:DB_TYPE=&amp;VAR:UNITS=M&amp;window=popup&amp;","width=535&amp;height=425&amp;START_MAXIMIZED=FALSE&amp;Y=120"}</definedName>
    <definedName name="_4938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939__FDSAUDITLINK__" hidden="1">{"fdsup://directions/FAT Viewer?action=UPDATE&amp;creator=factSet&amp;DYN_ARGS=true&amp;DOC_NAME=FAT:RGA_ENTRPR_VAL_EV_SOURCE_WINDOW.FAT&amp;VAR:ID1=LAMR&amp;VAR:SDATE=20061011&amp;VAR:FDATE=20051230&amp;VAR:FREQ=DAILY&amp;VAR:RELITEM=RF&amp;VAR:CURRENCY=&amp;VAR:DB_TYPE=&amp;VAR:UNITS=M&amp;window=popup","&amp;width=535&amp;height=425&amp;START_MAXIMIZED=FALSE&amp;Y=120"}</definedName>
    <definedName name="_494__FDSAUDITLINK__" hidden="1">{"fdsup://directions/FAT Viewer?action=UPDATE&amp;creator=factset&amp;DYN_ARGS=TRUE&amp;DOC_NAME=FAT:FQL_AUDITING_CLIENT_TEMPLATE.FAT&amp;display_string=Audit&amp;VAR:KEY=SBYTYDCTOH&amp;VAR:QUERY=UkdGX0VOVFJQUl9WQUxfREFJTFkoMzk5NDUp&amp;WINDOW=FIRST_POPUP&amp;HEIGHT=450&amp;WIDTH=450&amp;START_MA","XIMIZED=FALSE&amp;VAR:CALENDAR=US&amp;VAR:SYMBOL=B29LCJ&amp;VAR:INDEX=0"}</definedName>
    <definedName name="_4940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41__FDSAUDITLINK__" hidden="1">{"fdsup://directions/FAT Viewer?action=UPDATE&amp;creator=factSet&amp;DYN_ARGS=true&amp;DOC_NAME=FAT:RGA_ENTRPR_VAL_EV_SOURCE_WINDOW.FAT&amp;VAR:ID1=CCO&amp;VAR:SDATE=20061010&amp;VAR:FDATE=20051230&amp;VAR:FREQ=DAILY&amp;VAR:RELITEM=RF&amp;VAR:CURRENCY=&amp;VAR:DB_TYPE=&amp;VAR:UNITS=M&amp;window=popup&amp;","width=535&amp;height=425&amp;START_MAXIMIZED=FALSE&amp;Y=120"}</definedName>
    <definedName name="_494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943__FDSAUDITLINK__" hidden="1">{"fdsup://directions/FAT Viewer?action=UPDATE&amp;creator=factSet&amp;DYN_ARGS=true&amp;DOC_NAME=FAT:RGA_ENTRPR_VAL_EV_SOURCE_WINDOW.FAT&amp;VAR:ID1=DEC-FR&amp;VAR:SDATE=20061010&amp;VAR:FDATE=20051230&amp;VAR:FREQ=DAILY&amp;VAR:RELITEM=RF&amp;VAR:CURRENCY=&amp;VAR:DB_TYPE=&amp;VAR:UNITS=M&amp;window=pop","up&amp;width=535&amp;height=425&amp;START_MAXIMIZED=FALSE&amp;Y=120"}</definedName>
    <definedName name="_4944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45__FDSAUDITLINK__" hidden="1">{"fdsup://directions/FAT Viewer?action=UPDATE&amp;creator=factSet&amp;DYN_ARGS=true&amp;DOC_NAME=FAT:RGA_ENTRPR_VAL_EV_SOURCE_WINDOW.FAT&amp;VAR:ID1=CBS&amp;VAR:SDATE=20061010&amp;VAR:FDATE=20051230&amp;VAR:FREQ=DAILY&amp;VAR:RELITEM=RF&amp;VAR:CURRENCY=&amp;VAR:DB_TYPE=&amp;VAR:UNITS=M&amp;window=popup&amp;","width=535&amp;height=425&amp;START_MAXIMIZED=FALSE&amp;Y=120"}</definedName>
    <definedName name="_4946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947__FDSAUDITLINK__" hidden="1">{"fdsup://directions/FAT Viewer?action=UPDATE&amp;creator=factSet&amp;DYN_ARGS=true&amp;DOC_NAME=FAT:RGA_ENTRPR_VAL_EV_SOURCE_WINDOW.FAT&amp;VAR:ID1=LAMR&amp;VAR:SDATE=20061010&amp;VAR:FDATE=20051230&amp;VAR:FREQ=DAILY&amp;VAR:RELITEM=RF&amp;VAR:CURRENCY=&amp;VAR:DB_TYPE=&amp;VAR:UNITS=M&amp;window=popup","&amp;width=535&amp;height=425&amp;START_MAXIMIZED=FALSE&amp;Y=120"}</definedName>
    <definedName name="_4948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49__FDSAUDITLINK__" hidden="1">{"fdsup://directions/FAT Viewer?action=UPDATE&amp;creator=factSet&amp;DYN_ARGS=true&amp;DOC_NAME=FAT:RGA_ENTRPR_VAL_EV_SOURCE_WINDOW.FAT&amp;VAR:ID1=CCO&amp;VAR:SDATE=20061009&amp;VAR:FDATE=20051230&amp;VAR:FREQ=DAILY&amp;VAR:RELITEM=RF&amp;VAR:CURRENCY=&amp;VAR:DB_TYPE=&amp;VAR:UNITS=M&amp;window=popup&amp;","width=535&amp;height=425&amp;START_MAXIMIZED=FALSE&amp;Y=120"}</definedName>
    <definedName name="_495__FDSAUDITLINK__" hidden="1">{"fdsup://directions/FAT Viewer?action=UPDATE&amp;creator=factset&amp;DYN_ARGS=TRUE&amp;DOC_NAME=FAT:FQL_AUDITING_CLIENT_TEMPLATE.FAT&amp;display_string=Audit&amp;VAR:KEY=SFADYHABCL&amp;VAR:QUERY=UkdGX0VOVFJQUl9WQUxfREFJTFkoMzk5NDgp&amp;WINDOW=FIRST_POPUP&amp;HEIGHT=450&amp;WIDTH=450&amp;START_MA","XIMIZED=FALSE&amp;VAR:CALENDAR=US&amp;VAR:SYMBOL=B29LCJ&amp;VAR:INDEX=0"}</definedName>
    <definedName name="_495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951__FDSAUDITLINK__" hidden="1">{"fdsup://directions/FAT Viewer?action=UPDATE&amp;creator=factSet&amp;DYN_ARGS=true&amp;DOC_NAME=FAT:RGA_ENTRPR_VAL_EV_SOURCE_WINDOW.FAT&amp;VAR:ID1=DEC-FR&amp;VAR:SDATE=20061009&amp;VAR:FDATE=20051230&amp;VAR:FREQ=DAILY&amp;VAR:RELITEM=RF&amp;VAR:CURRENCY=&amp;VAR:DB_TYPE=&amp;VAR:UNITS=M&amp;window=pop","up&amp;width=535&amp;height=425&amp;START_MAXIMIZED=FALSE&amp;Y=120"}</definedName>
    <definedName name="_4952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53__FDSAUDITLINK__" hidden="1">{"fdsup://directions/FAT Viewer?action=UPDATE&amp;creator=factSet&amp;DYN_ARGS=true&amp;DOC_NAME=FAT:RGA_ENTRPR_VAL_EV_SOURCE_WINDOW.FAT&amp;VAR:ID1=CBS&amp;VAR:SDATE=20061009&amp;VAR:FDATE=20051230&amp;VAR:FREQ=DAILY&amp;VAR:RELITEM=RF&amp;VAR:CURRENCY=&amp;VAR:DB_TYPE=&amp;VAR:UNITS=M&amp;window=popup&amp;","width=535&amp;height=425&amp;START_MAXIMIZED=FALSE&amp;Y=120"}</definedName>
    <definedName name="_4954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955__FDSAUDITLINK__" hidden="1">{"fdsup://directions/FAT Viewer?action=UPDATE&amp;creator=factSet&amp;DYN_ARGS=true&amp;DOC_NAME=FAT:RGA_ENTRPR_VAL_EV_SOURCE_WINDOW.FAT&amp;VAR:ID1=LAMR&amp;VAR:SDATE=20061009&amp;VAR:FDATE=20051230&amp;VAR:FREQ=DAILY&amp;VAR:RELITEM=RF&amp;VAR:CURRENCY=&amp;VAR:DB_TYPE=&amp;VAR:UNITS=M&amp;window=popup","&amp;width=535&amp;height=425&amp;START_MAXIMIZED=FALSE&amp;Y=120"}</definedName>
    <definedName name="_4956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57__FDSAUDITLINK__" hidden="1">{"fdsup://directions/FAT Viewer?action=UPDATE&amp;creator=factSet&amp;DYN_ARGS=true&amp;DOC_NAME=FAT:RGA_ENTRPR_VAL_EV_SOURCE_WINDOW.FAT&amp;VAR:ID1=CCO&amp;VAR:SDATE=20061006&amp;VAR:FDATE=20051230&amp;VAR:FREQ=DAILY&amp;VAR:RELITEM=RF&amp;VAR:CURRENCY=&amp;VAR:DB_TYPE=&amp;VAR:UNITS=M&amp;window=popup&amp;","width=535&amp;height=425&amp;START_MAXIMIZED=FALSE&amp;Y=120"}</definedName>
    <definedName name="_495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959__FDSAUDITLINK__" hidden="1">{"fdsup://directions/FAT Viewer?action=UPDATE&amp;creator=factSet&amp;DYN_ARGS=true&amp;DOC_NAME=FAT:RGA_ENTRPR_VAL_EV_SOURCE_WINDOW.FAT&amp;VAR:ID1=DEC-FR&amp;VAR:SDATE=20061006&amp;VAR:FDATE=20051230&amp;VAR:FREQ=DAILY&amp;VAR:RELITEM=RF&amp;VAR:CURRENCY=&amp;VAR:DB_TYPE=&amp;VAR:UNITS=M&amp;window=pop","up&amp;width=535&amp;height=425&amp;START_MAXIMIZED=FALSE&amp;Y=120"}</definedName>
    <definedName name="_496__FDSAUDITLINK__" hidden="1">{"fdsup://directions/FAT Viewer?action=UPDATE&amp;creator=factset&amp;DYN_ARGS=TRUE&amp;DOC_NAME=FAT:FQL_AUDITING_CLIENT_TEMPLATE.FAT&amp;display_string=Audit&amp;VAR:KEY=SVCLCHKHWB&amp;VAR:QUERY=UkdGX0VOVFJQUl9WQUxfREFJTFkoMzk5NTMp&amp;WINDOW=FIRST_POPUP&amp;HEIGHT=450&amp;WIDTH=450&amp;START_MA","XIMIZED=FALSE&amp;VAR:CALENDAR=US&amp;VAR:SYMBOL=B29LCJ&amp;VAR:INDEX=0"}</definedName>
    <definedName name="_4960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61__FDSAUDITLINK__" hidden="1">{"fdsup://directions/FAT Viewer?action=UPDATE&amp;creator=factSet&amp;DYN_ARGS=true&amp;DOC_NAME=FAT:RGA_ENTRPR_VAL_EV_SOURCE_WINDOW.FAT&amp;VAR:ID1=CBS&amp;VAR:SDATE=20061006&amp;VAR:FDATE=20051230&amp;VAR:FREQ=DAILY&amp;VAR:RELITEM=RF&amp;VAR:CURRENCY=&amp;VAR:DB_TYPE=&amp;VAR:UNITS=M&amp;window=popup&amp;","width=535&amp;height=425&amp;START_MAXIMIZED=FALSE&amp;Y=120"}</definedName>
    <definedName name="_4962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963__FDSAUDITLINK__" hidden="1">{"fdsup://directions/FAT Viewer?action=UPDATE&amp;creator=factSet&amp;DYN_ARGS=true&amp;DOC_NAME=FAT:RGA_ENTRPR_VAL_EV_SOURCE_WINDOW.FAT&amp;VAR:ID1=LAMR&amp;VAR:SDATE=20061006&amp;VAR:FDATE=20051230&amp;VAR:FREQ=DAILY&amp;VAR:RELITEM=RF&amp;VAR:CURRENCY=&amp;VAR:DB_TYPE=&amp;VAR:UNITS=M&amp;window=popup","&amp;width=535&amp;height=425&amp;START_MAXIMIZED=FALSE&amp;Y=120"}</definedName>
    <definedName name="_4964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65__FDSAUDITLINK__" hidden="1">{"fdsup://directions/FAT Viewer?action=UPDATE&amp;creator=factSet&amp;DYN_ARGS=true&amp;DOC_NAME=FAT:RGA_ENTRPR_VAL_EV_SOURCE_WINDOW.FAT&amp;VAR:ID1=CCO&amp;VAR:SDATE=20061005&amp;VAR:FDATE=20051230&amp;VAR:FREQ=DAILY&amp;VAR:RELITEM=RF&amp;VAR:CURRENCY=&amp;VAR:DB_TYPE=&amp;VAR:UNITS=M&amp;window=popup&amp;","width=535&amp;height=425&amp;START_MAXIMIZED=FALSE&amp;Y=120"}</definedName>
    <definedName name="_496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967__FDSAUDITLINK__" hidden="1">{"fdsup://directions/FAT Viewer?action=UPDATE&amp;creator=factSet&amp;DYN_ARGS=true&amp;DOC_NAME=FAT:RGA_ENTRPR_VAL_EV_SOURCE_WINDOW.FAT&amp;VAR:ID1=DEC-FR&amp;VAR:SDATE=20061005&amp;VAR:FDATE=20051230&amp;VAR:FREQ=DAILY&amp;VAR:RELITEM=RF&amp;VAR:CURRENCY=&amp;VAR:DB_TYPE=&amp;VAR:UNITS=M&amp;window=pop","up&amp;width=535&amp;height=425&amp;START_MAXIMIZED=FALSE&amp;Y=120"}</definedName>
    <definedName name="_4968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69__FDSAUDITLINK__" hidden="1">{"fdsup://directions/FAT Viewer?action=UPDATE&amp;creator=factSet&amp;DYN_ARGS=true&amp;DOC_NAME=FAT:RGA_ENTRPR_VAL_EV_SOURCE_WINDOW.FAT&amp;VAR:ID1=CBS&amp;VAR:SDATE=20061005&amp;VAR:FDATE=20051230&amp;VAR:FREQ=DAILY&amp;VAR:RELITEM=RF&amp;VAR:CURRENCY=&amp;VAR:DB_TYPE=&amp;VAR:UNITS=M&amp;window=popup&amp;","width=535&amp;height=425&amp;START_MAXIMIZED=FALSE&amp;Y=120"}</definedName>
    <definedName name="_497__FDSAUDITLINK__" hidden="1">{"fdsup://directions/FAT Viewer?action=UPDATE&amp;creator=factset&amp;DYN_ARGS=TRUE&amp;DOC_NAME=FAT:FQL_AUDITING_CLIENT_TEMPLATE.FAT&amp;display_string=Audit&amp;VAR:KEY=OLCTWVERUZ&amp;VAR:QUERY=UkdGX0VOVFJQUl9WQUxfREFJTFkoMzk5NTgp&amp;WINDOW=FIRST_POPUP&amp;HEIGHT=450&amp;WIDTH=450&amp;START_MA","XIMIZED=FALSE&amp;VAR:CALENDAR=US&amp;VAR:SYMBOL=B29LCJ&amp;VAR:INDEX=0"}</definedName>
    <definedName name="_4970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971__FDSAUDITLINK__" hidden="1">{"fdsup://directions/FAT Viewer?action=UPDATE&amp;creator=factSet&amp;DYN_ARGS=true&amp;DOC_NAME=FAT:RGA_ENTRPR_VAL_EV_SOURCE_WINDOW.FAT&amp;VAR:ID1=LAMR&amp;VAR:SDATE=20061005&amp;VAR:FDATE=20051230&amp;VAR:FREQ=DAILY&amp;VAR:RELITEM=RF&amp;VAR:CURRENCY=&amp;VAR:DB_TYPE=&amp;VAR:UNITS=M&amp;window=popup","&amp;width=535&amp;height=425&amp;START_MAXIMIZED=FALSE&amp;Y=120"}</definedName>
    <definedName name="_4972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73__FDSAUDITLINK__" hidden="1">{"fdsup://directions/FAT Viewer?action=UPDATE&amp;creator=factSet&amp;DYN_ARGS=true&amp;DOC_NAME=FAT:RGA_ENTRPR_VAL_EV_SOURCE_WINDOW.FAT&amp;VAR:ID1=CCO&amp;VAR:SDATE=20061004&amp;VAR:FDATE=20051230&amp;VAR:FREQ=DAILY&amp;VAR:RELITEM=RF&amp;VAR:CURRENCY=&amp;VAR:DB_TYPE=&amp;VAR:UNITS=M&amp;window=popup&amp;","width=535&amp;height=425&amp;START_MAXIMIZED=FALSE&amp;Y=120"}</definedName>
    <definedName name="_497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975__FDSAUDITLINK__" hidden="1">{"fdsup://directions/FAT Viewer?action=UPDATE&amp;creator=factSet&amp;DYN_ARGS=true&amp;DOC_NAME=FAT:RGA_ENTRPR_VAL_EV_SOURCE_WINDOW.FAT&amp;VAR:ID1=DEC-FR&amp;VAR:SDATE=20061004&amp;VAR:FDATE=20051230&amp;VAR:FREQ=DAILY&amp;VAR:RELITEM=RF&amp;VAR:CURRENCY=&amp;VAR:DB_TYPE=&amp;VAR:UNITS=M&amp;window=pop","up&amp;width=535&amp;height=425&amp;START_MAXIMIZED=FALSE&amp;Y=120"}</definedName>
    <definedName name="_4976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77__FDSAUDITLINK__" hidden="1">{"fdsup://directions/FAT Viewer?action=UPDATE&amp;creator=factSet&amp;DYN_ARGS=true&amp;DOC_NAME=FAT:RGA_ENTRPR_VAL_EV_SOURCE_WINDOW.FAT&amp;VAR:ID1=CBS&amp;VAR:SDATE=20061004&amp;VAR:FDATE=20051230&amp;VAR:FREQ=DAILY&amp;VAR:RELITEM=RF&amp;VAR:CURRENCY=&amp;VAR:DB_TYPE=&amp;VAR:UNITS=M&amp;window=popup&amp;","width=535&amp;height=425&amp;START_MAXIMIZED=FALSE&amp;Y=120"}</definedName>
    <definedName name="_4978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979__FDSAUDITLINK__" hidden="1">{"fdsup://directions/FAT Viewer?action=UPDATE&amp;creator=factSet&amp;DYN_ARGS=true&amp;DOC_NAME=FAT:RGA_ENTRPR_VAL_EV_SOURCE_WINDOW.FAT&amp;VAR:ID1=LAMR&amp;VAR:SDATE=20061004&amp;VAR:FDATE=20051230&amp;VAR:FREQ=DAILY&amp;VAR:RELITEM=RF&amp;VAR:CURRENCY=&amp;VAR:DB_TYPE=&amp;VAR:UNITS=M&amp;window=popup","&amp;width=535&amp;height=425&amp;START_MAXIMIZED=FALSE&amp;Y=120"}</definedName>
    <definedName name="_498__FDSAUDITLINK__" hidden="1">{"fdsup://directions/FAT Viewer?action=UPDATE&amp;creator=factset&amp;DYN_ARGS=TRUE&amp;DOC_NAME=FAT:FQL_AUDITING_CLIENT_TEMPLATE.FAT&amp;display_string=Audit&amp;VAR:KEY=QFILSZARQH&amp;VAR:QUERY=UkdGX0VOVFJQUl9WQUxfREFJTFkoMzk5NjEp&amp;WINDOW=FIRST_POPUP&amp;HEIGHT=450&amp;WIDTH=450&amp;START_MA","XIMIZED=FALSE&amp;VAR:CALENDAR=US&amp;VAR:SYMBOL=B29LCJ&amp;VAR:INDEX=0"}</definedName>
    <definedName name="_4980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81__FDSAUDITLINK__" hidden="1">{"fdsup://directions/FAT Viewer?action=UPDATE&amp;creator=factSet&amp;DYN_ARGS=true&amp;DOC_NAME=FAT:RGA_ENTRPR_VAL_EV_SOURCE_WINDOW.FAT&amp;VAR:ID1=CCO&amp;VAR:SDATE=20061003&amp;VAR:FDATE=20051230&amp;VAR:FREQ=DAILY&amp;VAR:RELITEM=RF&amp;VAR:CURRENCY=&amp;VAR:DB_TYPE=&amp;VAR:UNITS=M&amp;window=popup&amp;","width=535&amp;height=425&amp;START_MAXIMIZED=FALSE&amp;Y=120"}</definedName>
    <definedName name="_498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983__FDSAUDITLINK__" hidden="1">{"fdsup://directions/FAT Viewer?action=UPDATE&amp;creator=factSet&amp;DYN_ARGS=true&amp;DOC_NAME=FAT:RGA_ENTRPR_VAL_EV_SOURCE_WINDOW.FAT&amp;VAR:ID1=DEC-FR&amp;VAR:SDATE=20061003&amp;VAR:FDATE=20051230&amp;VAR:FREQ=DAILY&amp;VAR:RELITEM=RF&amp;VAR:CURRENCY=&amp;VAR:DB_TYPE=&amp;VAR:UNITS=M&amp;window=pop","up&amp;width=535&amp;height=425&amp;START_MAXIMIZED=FALSE&amp;Y=120"}</definedName>
    <definedName name="_4984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85__FDSAUDITLINK__" hidden="1">{"fdsup://directions/FAT Viewer?action=UPDATE&amp;creator=factSet&amp;DYN_ARGS=true&amp;DOC_NAME=FAT:RGA_ENTRPR_VAL_EV_SOURCE_WINDOW.FAT&amp;VAR:ID1=CBS&amp;VAR:SDATE=20061003&amp;VAR:FDATE=20051230&amp;VAR:FREQ=DAILY&amp;VAR:RELITEM=RF&amp;VAR:CURRENCY=&amp;VAR:DB_TYPE=&amp;VAR:UNITS=M&amp;window=popup&amp;","width=535&amp;height=425&amp;START_MAXIMIZED=FALSE&amp;Y=120"}</definedName>
    <definedName name="_4986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987__FDSAUDITLINK__" hidden="1">{"fdsup://directions/FAT Viewer?action=UPDATE&amp;creator=factSet&amp;DYN_ARGS=true&amp;DOC_NAME=FAT:RGA_ENTRPR_VAL_EV_SOURCE_WINDOW.FAT&amp;VAR:ID1=LAMR&amp;VAR:SDATE=20061003&amp;VAR:FDATE=20051230&amp;VAR:FREQ=DAILY&amp;VAR:RELITEM=RF&amp;VAR:CURRENCY=&amp;VAR:DB_TYPE=&amp;VAR:UNITS=M&amp;window=popup","&amp;width=535&amp;height=425&amp;START_MAXIMIZED=FALSE&amp;Y=120"}</definedName>
    <definedName name="_4988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89__FDSAUDITLINK__" hidden="1">{"fdsup://directions/FAT Viewer?action=UPDATE&amp;creator=factSet&amp;DYN_ARGS=true&amp;DOC_NAME=FAT:RGA_ENTRPR_VAL_EV_SOURCE_WINDOW.FAT&amp;VAR:ID1=CCO&amp;VAR:SDATE=20061002&amp;VAR:FDATE=20051230&amp;VAR:FREQ=DAILY&amp;VAR:RELITEM=RF&amp;VAR:CURRENCY=&amp;VAR:DB_TYPE=&amp;VAR:UNITS=M&amp;window=popup&amp;","width=535&amp;height=425&amp;START_MAXIMIZED=FALSE&amp;Y=120"}</definedName>
    <definedName name="_499__FDSAUDITLINK__" hidden="1">{"fdsup://directions/FAT Viewer?action=UPDATE&amp;creator=factset&amp;DYN_ARGS=TRUE&amp;DOC_NAME=FAT:FQL_AUDITING_CLIENT_TEMPLATE.FAT&amp;display_string=Audit&amp;VAR:KEY=SJWBQDQFSZ&amp;VAR:QUERY=UkdGX0VOVFJQUl9WQUxfREFJTFkoMzk5NjYp&amp;WINDOW=FIRST_POPUP&amp;HEIGHT=450&amp;WIDTH=450&amp;START_MA","XIMIZED=FALSE&amp;VAR:CALENDAR=US&amp;VAR:SYMBOL=B29LCJ&amp;VAR:INDEX=0"}</definedName>
    <definedName name="_499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991__FDSAUDITLINK__" hidden="1">{"fdsup://directions/FAT Viewer?action=UPDATE&amp;creator=factSet&amp;DYN_ARGS=true&amp;DOC_NAME=FAT:RGA_ENTRPR_VAL_EV_SOURCE_WINDOW.FAT&amp;VAR:ID1=DEC-FR&amp;VAR:SDATE=20061002&amp;VAR:FDATE=20051230&amp;VAR:FREQ=DAILY&amp;VAR:RELITEM=RF&amp;VAR:CURRENCY=&amp;VAR:DB_TYPE=&amp;VAR:UNITS=M&amp;window=pop","up&amp;width=535&amp;height=425&amp;START_MAXIMIZED=FALSE&amp;Y=120"}</definedName>
    <definedName name="_4992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93__FDSAUDITLINK__" hidden="1">{"fdsup://directions/FAT Viewer?action=UPDATE&amp;creator=factSet&amp;DYN_ARGS=true&amp;DOC_NAME=FAT:RGA_ENTRPR_VAL_EV_SOURCE_WINDOW.FAT&amp;VAR:ID1=CBS&amp;VAR:SDATE=20061002&amp;VAR:FDATE=20051230&amp;VAR:FREQ=DAILY&amp;VAR:RELITEM=RF&amp;VAR:CURRENCY=&amp;VAR:DB_TYPE=&amp;VAR:UNITS=M&amp;window=popup&amp;","width=535&amp;height=425&amp;START_MAXIMIZED=FALSE&amp;Y=120"}</definedName>
    <definedName name="_4994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4995__FDSAUDITLINK__" hidden="1">{"fdsup://directions/FAT Viewer?action=UPDATE&amp;creator=factSet&amp;DYN_ARGS=true&amp;DOC_NAME=FAT:RGA_ENTRPR_VAL_EV_SOURCE_WINDOW.FAT&amp;VAR:ID1=LAMR&amp;VAR:SDATE=20061002&amp;VAR:FDATE=20051230&amp;VAR:FREQ=DAILY&amp;VAR:RELITEM=RF&amp;VAR:CURRENCY=&amp;VAR:DB_TYPE=&amp;VAR:UNITS=M&amp;window=popup","&amp;width=535&amp;height=425&amp;START_MAXIMIZED=FALSE&amp;Y=120"}</definedName>
    <definedName name="_4996__FDSAUDITLINK__" hidden="1">{"fdsup://IBCentral/FAT Viewer?action=UPDATE&amp;creator=factset&amp;DOC_NAME=fat:reuters_ltm_source_window.fat&amp;display_string=Audit&amp;DYN_ARGS=TRUE&amp;VAR:ID1=CCO&amp;VAR:RCODE=SBDA&amp;VAR:SDATE=20060999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4997__FDSAUDITLINK__" hidden="1">{"fdsup://directions/FAT Viewer?action=UPDATE&amp;creator=factSet&amp;DYN_ARGS=true&amp;DOC_NAME=FAT:RGA_ENTRPR_VAL_EV_SOURCE_WINDOW.FAT&amp;VAR:ID1=CCO&amp;VAR:SDATE=20060929&amp;VAR:FDATE=20051230&amp;VAR:FREQ=DAILY&amp;VAR:RELITEM=RF&amp;VAR:CURRENCY=&amp;VAR:DB_TYPE=&amp;VAR:UNITS=M&amp;window=popup&amp;","width=535&amp;height=425&amp;START_MAXIMIZED=FALSE&amp;Y=120"}</definedName>
    <definedName name="_499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4999__FDSAUDITLINK__" hidden="1">{"fdsup://directions/FAT Viewer?action=UPDATE&amp;creator=factSet&amp;DYN_ARGS=true&amp;DOC_NAME=FAT:RGA_ENTRPR_VAL_EV_SOURCE_WINDOW.FAT&amp;VAR:ID1=DEC-FR&amp;VAR:SDATE=20060929&amp;VAR:FDATE=20051230&amp;VAR:FREQ=DAILY&amp;VAR:RELITEM=RF&amp;VAR:CURRENCY=&amp;VAR:DB_TYPE=&amp;VAR:UNITS=M&amp;window=pop","up&amp;width=535&amp;height=425&amp;START_MAXIMIZED=FALSE&amp;Y=120"}</definedName>
    <definedName name="_5__123Graph_BG_BILAN" hidden="1">#REF!</definedName>
    <definedName name="_5__FDSAUDITLINK__" hidden="1">{"fdsup://Directions/FactSet Auditing Viewer?action=AUDIT_VALUE&amp;DB=129&amp;ID1=597500&amp;VALUEID=01001&amp;SDATE=2010&amp;PERIODTYPE=ANN_STD&amp;SCFT=3&amp;window=popup_no_bar&amp;width=385&amp;height=120&amp;START_MAXIMIZED=FALSE&amp;creator=factset&amp;display_string=Audit"}</definedName>
    <definedName name="_50__FDSAUDITLINK__" hidden="1">{"fdsup://Directions/FactSet Auditing Viewer?action=AUDIT_VALUE&amp;DB=129&amp;ID1=B23WQK&amp;VALUEID=04150&amp;SDATE=2011&amp;PERIODTYPE=ANN_STD&amp;SCFT=3&amp;window=popup_no_bar&amp;width=385&amp;height=120&amp;START_MAXIMIZED=FALSE&amp;creator=factset&amp;display_string=Audit"}</definedName>
    <definedName name="_500__FDSAUDITLINK__" hidden="1">{"fdsup://directions/FAT Viewer?action=UPDATE&amp;creator=factset&amp;DYN_ARGS=TRUE&amp;DOC_NAME=FAT:FQL_AUDITING_CLIENT_TEMPLATE.FAT&amp;display_string=Audit&amp;VAR:KEY=YRODIVOJSJ&amp;VAR:QUERY=UkdGX0VOVFJQUl9WQUxfREFJTFkoMzk5Njkp&amp;WINDOW=FIRST_POPUP&amp;HEIGHT=450&amp;WIDTH=450&amp;START_MA","XIMIZED=FALSE&amp;VAR:CALENDAR=US&amp;VAR:SYMBOL=B29LCJ&amp;VAR:INDEX=0"}</definedName>
    <definedName name="_5000__FDSAUDITLINK__" hidden="1">{"fdsup://IBCentral/FAT Viewer?action=UPDATE&amp;creator=factset&amp;DOC_NAME=fat:reuters_ltm_source_window.fat&amp;display_string=Audit&amp;DYN_ARGS=TRUE&amp;VAR:ID1=CBS&amp;VAR:RCODE=SBDA&amp;VAR:SDATE=20060999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01__FDSAUDITLINK__" hidden="1">{"fdsup://directions/FAT Viewer?action=UPDATE&amp;creator=factSet&amp;DYN_ARGS=true&amp;DOC_NAME=FAT:RGA_ENTRPR_VAL_EV_SOURCE_WINDOW.FAT&amp;VAR:ID1=CBS&amp;VAR:SDATE=20060929&amp;VAR:FDATE=20051230&amp;VAR:FREQ=DAILY&amp;VAR:RELITEM=RF&amp;VAR:CURRENCY=&amp;VAR:DB_TYPE=&amp;VAR:UNITS=M&amp;window=popup&amp;","width=535&amp;height=425&amp;START_MAXIMIZED=FALSE&amp;Y=120"}</definedName>
    <definedName name="_5002__FDSAUDITLINK__" hidden="1">{"fdsup://IBCentral/FAT Viewer?action=UPDATE&amp;creator=factset&amp;DOC_NAME=fat:reuters_ltm_source_window.fat&amp;display_string=Audit&amp;DYN_ARGS=TRUE&amp;VAR:ID1=LAMR&amp;VAR:RCODE=SBDA&amp;VAR:SDATE=20060999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003__FDSAUDITLINK__" hidden="1">{"fdsup://directions/FAT Viewer?action=UPDATE&amp;creator=factSet&amp;DYN_ARGS=true&amp;DOC_NAME=FAT:RGA_ENTRPR_VAL_EV_SOURCE_WINDOW.FAT&amp;VAR:ID1=LAMR&amp;VAR:SDATE=20060929&amp;VAR:FDATE=20051230&amp;VAR:FREQ=DAILY&amp;VAR:RELITEM=RF&amp;VAR:CURRENCY=&amp;VAR:DB_TYPE=&amp;VAR:UNITS=M&amp;window=popup","&amp;width=535&amp;height=425&amp;START_MAXIMIZED=FALSE&amp;Y=120"}</definedName>
    <definedName name="_5004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05__FDSAUDITLINK__" hidden="1">{"fdsup://directions/FAT Viewer?action=UPDATE&amp;creator=factSet&amp;DYN_ARGS=true&amp;DOC_NAME=FAT:RGA_ENTRPR_VAL_EV_SOURCE_WINDOW.FAT&amp;VAR:ID1=CCO&amp;VAR:SDATE=20060928&amp;VAR:FDATE=20051230&amp;VAR:FREQ=DAILY&amp;VAR:RELITEM=RF&amp;VAR:CURRENCY=&amp;VAR:DB_TYPE=&amp;VAR:UNITS=M&amp;window=popup&amp;","width=535&amp;height=425&amp;START_MAXIMIZED=FALSE&amp;Y=120"}</definedName>
    <definedName name="_500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007__FDSAUDITLINK__" hidden="1">{"fdsup://directions/FAT Viewer?action=UPDATE&amp;creator=factSet&amp;DYN_ARGS=true&amp;DOC_NAME=FAT:RGA_ENTRPR_VAL_EV_SOURCE_WINDOW.FAT&amp;VAR:ID1=DEC-FR&amp;VAR:SDATE=20060928&amp;VAR:FDATE=20051230&amp;VAR:FREQ=DAILY&amp;VAR:RELITEM=RF&amp;VAR:CURRENCY=&amp;VAR:DB_TYPE=&amp;VAR:UNITS=M&amp;window=pop","up&amp;width=535&amp;height=425&amp;START_MAXIMIZED=FALSE&amp;Y=120"}</definedName>
    <definedName name="_5008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09__FDSAUDITLINK__" hidden="1">{"fdsup://directions/FAT Viewer?action=UPDATE&amp;creator=factSet&amp;DYN_ARGS=true&amp;DOC_NAME=FAT:RGA_ENTRPR_VAL_EV_SOURCE_WINDOW.FAT&amp;VAR:ID1=CBS&amp;VAR:SDATE=20060928&amp;VAR:FDATE=20051230&amp;VAR:FREQ=DAILY&amp;VAR:RELITEM=RF&amp;VAR:CURRENCY=&amp;VAR:DB_TYPE=&amp;VAR:UNITS=M&amp;window=popup&amp;","width=535&amp;height=425&amp;START_MAXIMIZED=FALSE&amp;Y=120"}</definedName>
    <definedName name="_501__FDSAUDITLINK__" hidden="1">{"fdsup://directions/FAT Viewer?action=UPDATE&amp;creator=factset&amp;DYN_ARGS=TRUE&amp;DOC_NAME=FAT:FQL_AUDITING_CLIENT_TEMPLATE.FAT&amp;display_string=Audit&amp;VAR:KEY=OZABINWDSL&amp;VAR:QUERY=UkdGX0VOVFJQUl9WQUxfREFJTFkoMzk5NzQp&amp;WINDOW=FIRST_POPUP&amp;HEIGHT=450&amp;WIDTH=450&amp;START_MA","XIMIZED=FALSE&amp;VAR:CALENDAR=US&amp;VAR:SYMBOL=B29LCJ&amp;VAR:INDEX=0"}</definedName>
    <definedName name="_5010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011__FDSAUDITLINK__" hidden="1">{"fdsup://directions/FAT Viewer?action=UPDATE&amp;creator=factSet&amp;DYN_ARGS=true&amp;DOC_NAME=FAT:RGA_ENTRPR_VAL_EV_SOURCE_WINDOW.FAT&amp;VAR:ID1=LAMR&amp;VAR:SDATE=20060928&amp;VAR:FDATE=20051230&amp;VAR:FREQ=DAILY&amp;VAR:RELITEM=RF&amp;VAR:CURRENCY=&amp;VAR:DB_TYPE=&amp;VAR:UNITS=M&amp;window=popup","&amp;width=535&amp;height=425&amp;START_MAXIMIZED=FALSE&amp;Y=120"}</definedName>
    <definedName name="_5012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13__FDSAUDITLINK__" hidden="1">{"fdsup://directions/FAT Viewer?action=UPDATE&amp;creator=factSet&amp;DYN_ARGS=true&amp;DOC_NAME=FAT:RGA_ENTRPR_VAL_EV_SOURCE_WINDOW.FAT&amp;VAR:ID1=CCO&amp;VAR:SDATE=20060927&amp;VAR:FDATE=20051230&amp;VAR:FREQ=DAILY&amp;VAR:RELITEM=RF&amp;VAR:CURRENCY=&amp;VAR:DB_TYPE=&amp;VAR:UNITS=M&amp;window=popup&amp;","width=535&amp;height=425&amp;START_MAXIMIZED=FALSE&amp;Y=120"}</definedName>
    <definedName name="_501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015__FDSAUDITLINK__" hidden="1">{"fdsup://directions/FAT Viewer?action=UPDATE&amp;creator=factSet&amp;DYN_ARGS=true&amp;DOC_NAME=FAT:RGA_ENTRPR_VAL_EV_SOURCE_WINDOW.FAT&amp;VAR:ID1=DEC-FR&amp;VAR:SDATE=20060927&amp;VAR:FDATE=20051230&amp;VAR:FREQ=DAILY&amp;VAR:RELITEM=RF&amp;VAR:CURRENCY=&amp;VAR:DB_TYPE=&amp;VAR:UNITS=M&amp;window=pop","up&amp;width=535&amp;height=425&amp;START_MAXIMIZED=FALSE&amp;Y=120"}</definedName>
    <definedName name="_5016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17__FDSAUDITLINK__" hidden="1">{"fdsup://directions/FAT Viewer?action=UPDATE&amp;creator=factSet&amp;DYN_ARGS=true&amp;DOC_NAME=FAT:RGA_ENTRPR_VAL_EV_SOURCE_WINDOW.FAT&amp;VAR:ID1=CBS&amp;VAR:SDATE=20060927&amp;VAR:FDATE=20051230&amp;VAR:FREQ=DAILY&amp;VAR:RELITEM=RF&amp;VAR:CURRENCY=&amp;VAR:DB_TYPE=&amp;VAR:UNITS=M&amp;window=popup&amp;","width=535&amp;height=425&amp;START_MAXIMIZED=FALSE&amp;Y=120"}</definedName>
    <definedName name="_5018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019__FDSAUDITLINK__" hidden="1">{"fdsup://directions/FAT Viewer?action=UPDATE&amp;creator=factSet&amp;DYN_ARGS=true&amp;DOC_NAME=FAT:RGA_ENTRPR_VAL_EV_SOURCE_WINDOW.FAT&amp;VAR:ID1=LAMR&amp;VAR:SDATE=20060927&amp;VAR:FDATE=20051230&amp;VAR:FREQ=DAILY&amp;VAR:RELITEM=RF&amp;VAR:CURRENCY=&amp;VAR:DB_TYPE=&amp;VAR:UNITS=M&amp;window=popup","&amp;width=535&amp;height=425&amp;START_MAXIMIZED=FALSE&amp;Y=120"}</definedName>
    <definedName name="_502__FDSAUDITLINK__" hidden="1">{"fdsup://directions/FAT Viewer?action=UPDATE&amp;creator=factset&amp;DYN_ARGS=TRUE&amp;DOC_NAME=FAT:FQL_AUDITING_CLIENT_TEMPLATE.FAT&amp;display_string=Audit&amp;VAR:KEY=EXGTYBGRCX&amp;VAR:QUERY=UkdGX0VOVFJQUl9WQUxfREFJTFkoMzk5Nzkp&amp;WINDOW=FIRST_POPUP&amp;HEIGHT=450&amp;WIDTH=450&amp;START_MA","XIMIZED=FALSE&amp;VAR:CALENDAR=US&amp;VAR:SYMBOL=B29LCJ&amp;VAR:INDEX=0"}</definedName>
    <definedName name="_5020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21__FDSAUDITLINK__" hidden="1">{"fdsup://directions/FAT Viewer?action=UPDATE&amp;creator=factSet&amp;DYN_ARGS=true&amp;DOC_NAME=FAT:RGA_ENTRPR_VAL_EV_SOURCE_WINDOW.FAT&amp;VAR:ID1=CCO&amp;VAR:SDATE=20060926&amp;VAR:FDATE=20051230&amp;VAR:FREQ=DAILY&amp;VAR:RELITEM=RF&amp;VAR:CURRENCY=&amp;VAR:DB_TYPE=&amp;VAR:UNITS=M&amp;window=popup&amp;","width=535&amp;height=425&amp;START_MAXIMIZED=FALSE&amp;Y=120"}</definedName>
    <definedName name="_502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023__FDSAUDITLINK__" hidden="1">{"fdsup://directions/FAT Viewer?action=UPDATE&amp;creator=factSet&amp;DYN_ARGS=true&amp;DOC_NAME=FAT:RGA_ENTRPR_VAL_EV_SOURCE_WINDOW.FAT&amp;VAR:ID1=DEC-FR&amp;VAR:SDATE=20060926&amp;VAR:FDATE=20051230&amp;VAR:FREQ=DAILY&amp;VAR:RELITEM=RF&amp;VAR:CURRENCY=&amp;VAR:DB_TYPE=&amp;VAR:UNITS=M&amp;window=pop","up&amp;width=535&amp;height=425&amp;START_MAXIMIZED=FALSE&amp;Y=120"}</definedName>
    <definedName name="_5024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25__FDSAUDITLINK__" hidden="1">{"fdsup://directions/FAT Viewer?action=UPDATE&amp;creator=factSet&amp;DYN_ARGS=true&amp;DOC_NAME=FAT:RGA_ENTRPR_VAL_EV_SOURCE_WINDOW.FAT&amp;VAR:ID1=CBS&amp;VAR:SDATE=20060926&amp;VAR:FDATE=20051230&amp;VAR:FREQ=DAILY&amp;VAR:RELITEM=RF&amp;VAR:CURRENCY=&amp;VAR:DB_TYPE=&amp;VAR:UNITS=M&amp;window=popup&amp;","width=535&amp;height=425&amp;START_MAXIMIZED=FALSE&amp;Y=120"}</definedName>
    <definedName name="_5026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027__FDSAUDITLINK__" hidden="1">{"fdsup://directions/FAT Viewer?action=UPDATE&amp;creator=factSet&amp;DYN_ARGS=true&amp;DOC_NAME=FAT:RGA_ENTRPR_VAL_EV_SOURCE_WINDOW.FAT&amp;VAR:ID1=LAMR&amp;VAR:SDATE=20060926&amp;VAR:FDATE=20051230&amp;VAR:FREQ=DAILY&amp;VAR:RELITEM=RF&amp;VAR:CURRENCY=&amp;VAR:DB_TYPE=&amp;VAR:UNITS=M&amp;window=popup","&amp;width=535&amp;height=425&amp;START_MAXIMIZED=FALSE&amp;Y=120"}</definedName>
    <definedName name="_5028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29__FDSAUDITLINK__" hidden="1">{"fdsup://directions/FAT Viewer?action=UPDATE&amp;creator=factSet&amp;DYN_ARGS=true&amp;DOC_NAME=FAT:RGA_ENTRPR_VAL_EV_SOURCE_WINDOW.FAT&amp;VAR:ID1=CCO&amp;VAR:SDATE=20060925&amp;VAR:FDATE=20051230&amp;VAR:FREQ=DAILY&amp;VAR:RELITEM=RF&amp;VAR:CURRENCY=&amp;VAR:DB_TYPE=&amp;VAR:UNITS=M&amp;window=popup&amp;","width=535&amp;height=425&amp;START_MAXIMIZED=FALSE&amp;Y=120"}</definedName>
    <definedName name="_503__FDSAUDITLINK__" hidden="1">{"fdsup://directions/FAT Viewer?action=UPDATE&amp;creator=factset&amp;DYN_ARGS=TRUE&amp;DOC_NAME=FAT:FQL_AUDITING_CLIENT_TEMPLATE.FAT&amp;display_string=Audit&amp;VAR:KEY=CZEHCZWLEL&amp;VAR:QUERY=UkdGX0VOVFJQUl9WQUxfREFJTFkoMzk5ODIp&amp;WINDOW=FIRST_POPUP&amp;HEIGHT=450&amp;WIDTH=450&amp;START_MA","XIMIZED=FALSE&amp;VAR:CALENDAR=US&amp;VAR:SYMBOL=B29LCJ&amp;VAR:INDEX=0"}</definedName>
    <definedName name="_503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031__FDSAUDITLINK__" hidden="1">{"fdsup://directions/FAT Viewer?action=UPDATE&amp;creator=factSet&amp;DYN_ARGS=true&amp;DOC_NAME=FAT:RGA_ENTRPR_VAL_EV_SOURCE_WINDOW.FAT&amp;VAR:ID1=DEC-FR&amp;VAR:SDATE=20060925&amp;VAR:FDATE=20051230&amp;VAR:FREQ=DAILY&amp;VAR:RELITEM=RF&amp;VAR:CURRENCY=&amp;VAR:DB_TYPE=&amp;VAR:UNITS=M&amp;window=pop","up&amp;width=535&amp;height=425&amp;START_MAXIMIZED=FALSE&amp;Y=120"}</definedName>
    <definedName name="_5032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33__FDSAUDITLINK__" hidden="1">{"fdsup://directions/FAT Viewer?action=UPDATE&amp;creator=factSet&amp;DYN_ARGS=true&amp;DOC_NAME=FAT:RGA_ENTRPR_VAL_EV_SOURCE_WINDOW.FAT&amp;VAR:ID1=CBS&amp;VAR:SDATE=20060925&amp;VAR:FDATE=20051230&amp;VAR:FREQ=DAILY&amp;VAR:RELITEM=RF&amp;VAR:CURRENCY=&amp;VAR:DB_TYPE=&amp;VAR:UNITS=M&amp;window=popup&amp;","width=535&amp;height=425&amp;START_MAXIMIZED=FALSE&amp;Y=120"}</definedName>
    <definedName name="_5034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035__FDSAUDITLINK__" hidden="1">{"fdsup://directions/FAT Viewer?action=UPDATE&amp;creator=factSet&amp;DYN_ARGS=true&amp;DOC_NAME=FAT:RGA_ENTRPR_VAL_EV_SOURCE_WINDOW.FAT&amp;VAR:ID1=LAMR&amp;VAR:SDATE=20060925&amp;VAR:FDATE=20051230&amp;VAR:FREQ=DAILY&amp;VAR:RELITEM=RF&amp;VAR:CURRENCY=&amp;VAR:DB_TYPE=&amp;VAR:UNITS=M&amp;window=popup","&amp;width=535&amp;height=425&amp;START_MAXIMIZED=FALSE&amp;Y=120"}</definedName>
    <definedName name="_5036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37__FDSAUDITLINK__" hidden="1">{"fdsup://directions/FAT Viewer?action=UPDATE&amp;creator=factSet&amp;DYN_ARGS=true&amp;DOC_NAME=FAT:RGA_ENTRPR_VAL_EV_SOURCE_WINDOW.FAT&amp;VAR:ID1=CCO&amp;VAR:SDATE=20060922&amp;VAR:FDATE=20051230&amp;VAR:FREQ=DAILY&amp;VAR:RELITEM=RF&amp;VAR:CURRENCY=&amp;VAR:DB_TYPE=&amp;VAR:UNITS=M&amp;window=popup&amp;","width=535&amp;height=425&amp;START_MAXIMIZED=FALSE&amp;Y=120"}</definedName>
    <definedName name="_503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039__FDSAUDITLINK__" hidden="1">{"fdsup://directions/FAT Viewer?action=UPDATE&amp;creator=factSet&amp;DYN_ARGS=true&amp;DOC_NAME=FAT:RGA_ENTRPR_VAL_EV_SOURCE_WINDOW.FAT&amp;VAR:ID1=DEC-FR&amp;VAR:SDATE=20060922&amp;VAR:FDATE=20051230&amp;VAR:FREQ=DAILY&amp;VAR:RELITEM=RF&amp;VAR:CURRENCY=&amp;VAR:DB_TYPE=&amp;VAR:UNITS=M&amp;window=pop","up&amp;width=535&amp;height=425&amp;START_MAXIMIZED=FALSE&amp;Y=120"}</definedName>
    <definedName name="_504__FDSAUDITLINK__" hidden="1">{"fdsup://directions/FAT Viewer?action=UPDATE&amp;creator=factset&amp;DYN_ARGS=TRUE&amp;DOC_NAME=FAT:FQL_AUDITING_CLIENT_TEMPLATE.FAT&amp;display_string=Audit&amp;VAR:KEY=EJGPMNQNEH&amp;VAR:QUERY=UkdGX0VOVFJQUl9WQUxfREFJTFkoMzk5ODcp&amp;WINDOW=FIRST_POPUP&amp;HEIGHT=450&amp;WIDTH=450&amp;START_MA","XIMIZED=FALSE&amp;VAR:CALENDAR=US&amp;VAR:SYMBOL=B29LCJ&amp;VAR:INDEX=0"}</definedName>
    <definedName name="_5040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41__FDSAUDITLINK__" hidden="1">{"fdsup://directions/FAT Viewer?action=UPDATE&amp;creator=factSet&amp;DYN_ARGS=true&amp;DOC_NAME=FAT:RGA_ENTRPR_VAL_EV_SOURCE_WINDOW.FAT&amp;VAR:ID1=CBS&amp;VAR:SDATE=20060922&amp;VAR:FDATE=20051230&amp;VAR:FREQ=DAILY&amp;VAR:RELITEM=RF&amp;VAR:CURRENCY=&amp;VAR:DB_TYPE=&amp;VAR:UNITS=M&amp;window=popup&amp;","width=535&amp;height=425&amp;START_MAXIMIZED=FALSE&amp;Y=120"}</definedName>
    <definedName name="_5042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043__FDSAUDITLINK__" hidden="1">{"fdsup://directions/FAT Viewer?action=UPDATE&amp;creator=factSet&amp;DYN_ARGS=true&amp;DOC_NAME=FAT:RGA_ENTRPR_VAL_EV_SOURCE_WINDOW.FAT&amp;VAR:ID1=LAMR&amp;VAR:SDATE=20060922&amp;VAR:FDATE=20051230&amp;VAR:FREQ=DAILY&amp;VAR:RELITEM=RF&amp;VAR:CURRENCY=&amp;VAR:DB_TYPE=&amp;VAR:UNITS=M&amp;window=popup","&amp;width=535&amp;height=425&amp;START_MAXIMIZED=FALSE&amp;Y=120"}</definedName>
    <definedName name="_5044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45__FDSAUDITLINK__" hidden="1">{"fdsup://directions/FAT Viewer?action=UPDATE&amp;creator=factSet&amp;DYN_ARGS=true&amp;DOC_NAME=FAT:RGA_ENTRPR_VAL_EV_SOURCE_WINDOW.FAT&amp;VAR:ID1=CCO&amp;VAR:SDATE=20060921&amp;VAR:FDATE=20051230&amp;VAR:FREQ=DAILY&amp;VAR:RELITEM=RF&amp;VAR:CURRENCY=&amp;VAR:DB_TYPE=&amp;VAR:UNITS=M&amp;window=popup&amp;","width=535&amp;height=425&amp;START_MAXIMIZED=FALSE&amp;Y=120"}</definedName>
    <definedName name="_504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048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49__FDSAUDITLINK__" hidden="1">{"fdsup://directions/FAT Viewer?action=UPDATE&amp;creator=factSet&amp;DYN_ARGS=true&amp;DOC_NAME=FAT:RGA_ENTRPR_VAL_EV_SOURCE_WINDOW.FAT&amp;VAR:ID1=CBS&amp;VAR:SDATE=20060921&amp;VAR:FDATE=20051230&amp;VAR:FREQ=DAILY&amp;VAR:RELITEM=RF&amp;VAR:CURRENCY=&amp;VAR:DB_TYPE=&amp;VAR:UNITS=M&amp;window=popup&amp;","width=535&amp;height=425&amp;START_MAXIMIZED=FALSE&amp;Y=120"}</definedName>
    <definedName name="_505__FDSAUDITLINK__" hidden="1">{"fdsup://directions/FAT Viewer?action=UPDATE&amp;creator=factset&amp;DYN_ARGS=TRUE&amp;DOC_NAME=FAT:FQL_AUDITING_CLIENT_TEMPLATE.FAT&amp;display_string=Audit&amp;VAR:KEY=EDCHSJGRIZ&amp;VAR:QUERY=UkdGX0VOVFJQUl9WQUxfREFJTFkoMzk5OTAp&amp;WINDOW=FIRST_POPUP&amp;HEIGHT=450&amp;WIDTH=450&amp;START_MA","XIMIZED=FALSE&amp;VAR:CALENDAR=US&amp;VAR:SYMBOL=B29LCJ&amp;VAR:INDEX=0"}</definedName>
    <definedName name="_5050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051__FDSAUDITLINK__" hidden="1">{"fdsup://directions/FAT Viewer?action=UPDATE&amp;creator=factSet&amp;DYN_ARGS=true&amp;DOC_NAME=FAT:RGA_ENTRPR_VAL_EV_SOURCE_WINDOW.FAT&amp;VAR:ID1=LAMR&amp;VAR:SDATE=20060921&amp;VAR:FDATE=20051230&amp;VAR:FREQ=DAILY&amp;VAR:RELITEM=RF&amp;VAR:CURRENCY=&amp;VAR:DB_TYPE=&amp;VAR:UNITS=M&amp;window=popup","&amp;width=535&amp;height=425&amp;START_MAXIMIZED=FALSE&amp;Y=120"}</definedName>
    <definedName name="_5052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53__FDSAUDITLINK__" hidden="1">{"fdsup://directions/FAT Viewer?action=UPDATE&amp;creator=factSet&amp;DYN_ARGS=true&amp;DOC_NAME=FAT:RGA_ENTRPR_VAL_EV_SOURCE_WINDOW.FAT&amp;VAR:ID1=CCO&amp;VAR:SDATE=20060920&amp;VAR:FDATE=20051230&amp;VAR:FREQ=DAILY&amp;VAR:RELITEM=RF&amp;VAR:CURRENCY=&amp;VAR:DB_TYPE=&amp;VAR:UNITS=M&amp;window=popup&amp;","width=535&amp;height=425&amp;START_MAXIMIZED=FALSE&amp;Y=120"}</definedName>
    <definedName name="_505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055__FDSAUDITLINK__" hidden="1">{"fdsup://directions/FAT Viewer?action=UPDATE&amp;creator=factSet&amp;DYN_ARGS=true&amp;DOC_NAME=FAT:RGA_ENTRPR_VAL_EV_SOURCE_WINDOW.FAT&amp;VAR:ID1=DEC-FR&amp;VAR:SDATE=20060920&amp;VAR:FDATE=20051230&amp;VAR:FREQ=DAILY&amp;VAR:RELITEM=RF&amp;VAR:CURRENCY=&amp;VAR:DB_TYPE=&amp;VAR:UNITS=M&amp;window=pop","up&amp;width=535&amp;height=425&amp;START_MAXIMIZED=FALSE&amp;Y=120"}</definedName>
    <definedName name="_5056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57__FDSAUDITLINK__" hidden="1">{"fdsup://directions/FAT Viewer?action=UPDATE&amp;creator=factSet&amp;DYN_ARGS=true&amp;DOC_NAME=FAT:RGA_ENTRPR_VAL_EV_SOURCE_WINDOW.FAT&amp;VAR:ID1=CBS&amp;VAR:SDATE=20060920&amp;VAR:FDATE=20051230&amp;VAR:FREQ=DAILY&amp;VAR:RELITEM=RF&amp;VAR:CURRENCY=&amp;VAR:DB_TYPE=&amp;VAR:UNITS=M&amp;window=popup&amp;","width=535&amp;height=425&amp;START_MAXIMIZED=FALSE&amp;Y=120"}</definedName>
    <definedName name="_5058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059__FDSAUDITLINK__" hidden="1">{"fdsup://directions/FAT Viewer?action=UPDATE&amp;creator=factSet&amp;DYN_ARGS=true&amp;DOC_NAME=FAT:RGA_ENTRPR_VAL_EV_SOURCE_WINDOW.FAT&amp;VAR:ID1=LAMR&amp;VAR:SDATE=20060920&amp;VAR:FDATE=20051230&amp;VAR:FREQ=DAILY&amp;VAR:RELITEM=RF&amp;VAR:CURRENCY=&amp;VAR:DB_TYPE=&amp;VAR:UNITS=M&amp;window=popup","&amp;width=535&amp;height=425&amp;START_MAXIMIZED=FALSE&amp;Y=120"}</definedName>
    <definedName name="_506__FDSAUDITLINK__" hidden="1">{"fdsup://directions/FAT Viewer?action=UPDATE&amp;creator=factset&amp;DYN_ARGS=TRUE&amp;DOC_NAME=FAT:FQL_AUDITING_CLIENT_TEMPLATE.FAT&amp;display_string=Audit&amp;VAR:KEY=QHUJENYRGH&amp;VAR:QUERY=UkdGX0VOVFJQUl9WQUxfREFJTFkoMzk5OTUp&amp;WINDOW=FIRST_POPUP&amp;HEIGHT=450&amp;WIDTH=450&amp;START_MA","XIMIZED=FALSE&amp;VAR:CALENDAR=US&amp;VAR:SYMBOL=B29LCJ&amp;VAR:INDEX=0"}</definedName>
    <definedName name="_5060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61__FDSAUDITLINK__" hidden="1">{"fdsup://directions/FAT Viewer?action=UPDATE&amp;creator=factSet&amp;DYN_ARGS=true&amp;DOC_NAME=FAT:RGA_ENTRPR_VAL_EV_SOURCE_WINDOW.FAT&amp;VAR:ID1=CCO&amp;VAR:SDATE=20060919&amp;VAR:FDATE=20051230&amp;VAR:FREQ=DAILY&amp;VAR:RELITEM=RF&amp;VAR:CURRENCY=&amp;VAR:DB_TYPE=&amp;VAR:UNITS=M&amp;window=popup&amp;","width=535&amp;height=425&amp;START_MAXIMIZED=FALSE&amp;Y=120"}</definedName>
    <definedName name="_506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063__FDSAUDITLINK__" hidden="1">{"fdsup://directions/FAT Viewer?action=UPDATE&amp;creator=factSet&amp;DYN_ARGS=true&amp;DOC_NAME=FAT:RGA_ENTRPR_VAL_EV_SOURCE_WINDOW.FAT&amp;VAR:ID1=DEC-FR&amp;VAR:SDATE=20060919&amp;VAR:FDATE=20051230&amp;VAR:FREQ=DAILY&amp;VAR:RELITEM=RF&amp;VAR:CURRENCY=&amp;VAR:DB_TYPE=&amp;VAR:UNITS=M&amp;window=pop","up&amp;width=535&amp;height=425&amp;START_MAXIMIZED=FALSE&amp;Y=120"}</definedName>
    <definedName name="_5064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65__FDSAUDITLINK__" hidden="1">{"fdsup://directions/FAT Viewer?action=UPDATE&amp;creator=factSet&amp;DYN_ARGS=true&amp;DOC_NAME=FAT:RGA_ENTRPR_VAL_EV_SOURCE_WINDOW.FAT&amp;VAR:ID1=CBS&amp;VAR:SDATE=20060919&amp;VAR:FDATE=20051230&amp;VAR:FREQ=DAILY&amp;VAR:RELITEM=RF&amp;VAR:CURRENCY=&amp;VAR:DB_TYPE=&amp;VAR:UNITS=M&amp;window=popup&amp;","width=535&amp;height=425&amp;START_MAXIMIZED=FALSE&amp;Y=120"}</definedName>
    <definedName name="_5066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067__FDSAUDITLINK__" hidden="1">{"fdsup://directions/FAT Viewer?action=UPDATE&amp;creator=factSet&amp;DYN_ARGS=true&amp;DOC_NAME=FAT:RGA_ENTRPR_VAL_EV_SOURCE_WINDOW.FAT&amp;VAR:ID1=LAMR&amp;VAR:SDATE=20060919&amp;VAR:FDATE=20051230&amp;VAR:FREQ=DAILY&amp;VAR:RELITEM=RF&amp;VAR:CURRENCY=&amp;VAR:DB_TYPE=&amp;VAR:UNITS=M&amp;window=popup","&amp;width=535&amp;height=425&amp;START_MAXIMIZED=FALSE&amp;Y=120"}</definedName>
    <definedName name="_5068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69__FDSAUDITLINK__" hidden="1">{"fdsup://directions/FAT Viewer?action=UPDATE&amp;creator=factSet&amp;DYN_ARGS=true&amp;DOC_NAME=FAT:RGA_ENTRPR_VAL_EV_SOURCE_WINDOW.FAT&amp;VAR:ID1=CCO&amp;VAR:SDATE=20060918&amp;VAR:FDATE=20051230&amp;VAR:FREQ=DAILY&amp;VAR:RELITEM=RF&amp;VAR:CURRENCY=&amp;VAR:DB_TYPE=&amp;VAR:UNITS=M&amp;window=popup&amp;","width=535&amp;height=425&amp;START_MAXIMIZED=FALSE&amp;Y=120"}</definedName>
    <definedName name="_507__FDSAUDITLINK__" hidden="1">{"fdsup://directions/FAT Viewer?action=UPDATE&amp;creator=factset&amp;DYN_ARGS=TRUE&amp;DOC_NAME=FAT:FQL_AUDITING_CLIENT_TEMPLATE.FAT&amp;display_string=Audit&amp;VAR:KEY=GNSBKLQBCD&amp;VAR:QUERY=UkdGX0VOVFJQUl9WQUxfREFJTFkoNDAwMDAp&amp;WINDOW=FIRST_POPUP&amp;HEIGHT=450&amp;WIDTH=450&amp;START_MA","XIMIZED=FALSE&amp;VAR:CALENDAR=US&amp;VAR:SYMBOL=B29LCJ&amp;VAR:INDEX=0"}</definedName>
    <definedName name="_507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071__FDSAUDITLINK__" hidden="1">{"fdsup://directions/FAT Viewer?action=UPDATE&amp;creator=factSet&amp;DYN_ARGS=true&amp;DOC_NAME=FAT:RGA_ENTRPR_VAL_EV_SOURCE_WINDOW.FAT&amp;VAR:ID1=DEC-FR&amp;VAR:SDATE=20060918&amp;VAR:FDATE=20051230&amp;VAR:FREQ=DAILY&amp;VAR:RELITEM=RF&amp;VAR:CURRENCY=&amp;VAR:DB_TYPE=&amp;VAR:UNITS=M&amp;window=pop","up&amp;width=535&amp;height=425&amp;START_MAXIMIZED=FALSE&amp;Y=120"}</definedName>
    <definedName name="_5072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73__FDSAUDITLINK__" hidden="1">{"fdsup://directions/FAT Viewer?action=UPDATE&amp;creator=factSet&amp;DYN_ARGS=true&amp;DOC_NAME=FAT:RGA_ENTRPR_VAL_EV_SOURCE_WINDOW.FAT&amp;VAR:ID1=CBS&amp;VAR:SDATE=20060918&amp;VAR:FDATE=20051230&amp;VAR:FREQ=DAILY&amp;VAR:RELITEM=RF&amp;VAR:CURRENCY=&amp;VAR:DB_TYPE=&amp;VAR:UNITS=M&amp;window=popup&amp;","width=535&amp;height=425&amp;START_MAXIMIZED=FALSE&amp;Y=120"}</definedName>
    <definedName name="_5074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075__FDSAUDITLINK__" hidden="1">{"fdsup://directions/FAT Viewer?action=UPDATE&amp;creator=factSet&amp;DYN_ARGS=true&amp;DOC_NAME=FAT:RGA_ENTRPR_VAL_EV_SOURCE_WINDOW.FAT&amp;VAR:ID1=LAMR&amp;VAR:SDATE=20060918&amp;VAR:FDATE=20051230&amp;VAR:FREQ=DAILY&amp;VAR:RELITEM=RF&amp;VAR:CURRENCY=&amp;VAR:DB_TYPE=&amp;VAR:UNITS=M&amp;window=popup","&amp;width=535&amp;height=425&amp;START_MAXIMIZED=FALSE&amp;Y=120"}</definedName>
    <definedName name="_5076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77__FDSAUDITLINK__" hidden="1">{"fdsup://directions/FAT Viewer?action=UPDATE&amp;creator=factSet&amp;DYN_ARGS=true&amp;DOC_NAME=FAT:RGA_ENTRPR_VAL_EV_SOURCE_WINDOW.FAT&amp;VAR:ID1=CCO&amp;VAR:SDATE=20060915&amp;VAR:FDATE=20051230&amp;VAR:FREQ=DAILY&amp;VAR:RELITEM=RF&amp;VAR:CURRENCY=&amp;VAR:DB_TYPE=&amp;VAR:UNITS=M&amp;window=popup&amp;","width=535&amp;height=425&amp;START_MAXIMIZED=FALSE&amp;Y=120"}</definedName>
    <definedName name="_507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079__FDSAUDITLINK__" hidden="1">{"fdsup://directions/FAT Viewer?action=UPDATE&amp;creator=factSet&amp;DYN_ARGS=true&amp;DOC_NAME=FAT:RGA_ENTRPR_VAL_EV_SOURCE_WINDOW.FAT&amp;VAR:ID1=DEC-FR&amp;VAR:SDATE=20060915&amp;VAR:FDATE=20051230&amp;VAR:FREQ=DAILY&amp;VAR:RELITEM=RF&amp;VAR:CURRENCY=&amp;VAR:DB_TYPE=&amp;VAR:UNITS=M&amp;window=pop","up&amp;width=535&amp;height=425&amp;START_MAXIMIZED=FALSE&amp;Y=120"}</definedName>
    <definedName name="_508__FDSAUDITLINK__" hidden="1">{"fdsup://directions/FAT Viewer?action=UPDATE&amp;creator=factset&amp;DYN_ARGS=TRUE&amp;DOC_NAME=FAT:FQL_AUDITING_CLIENT_TEMPLATE.FAT&amp;display_string=Audit&amp;VAR:KEY=MVQJIFCJIJ&amp;VAR:QUERY=UkdGX0VOVFJQUl9WQUxfREFJTFkoNDAwMDMp&amp;WINDOW=FIRST_POPUP&amp;HEIGHT=450&amp;WIDTH=450&amp;START_MA","XIMIZED=FALSE&amp;VAR:CALENDAR=US&amp;VAR:SYMBOL=B29LCJ&amp;VAR:INDEX=0"}</definedName>
    <definedName name="_5080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81__FDSAUDITLINK__" hidden="1">{"fdsup://directions/FAT Viewer?action=UPDATE&amp;creator=factSet&amp;DYN_ARGS=true&amp;DOC_NAME=FAT:RGA_ENTRPR_VAL_EV_SOURCE_WINDOW.FAT&amp;VAR:ID1=CBS&amp;VAR:SDATE=20060915&amp;VAR:FDATE=20051230&amp;VAR:FREQ=DAILY&amp;VAR:RELITEM=RF&amp;VAR:CURRENCY=&amp;VAR:DB_TYPE=&amp;VAR:UNITS=M&amp;window=popup&amp;","width=535&amp;height=425&amp;START_MAXIMIZED=FALSE&amp;Y=120"}</definedName>
    <definedName name="_5082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083__FDSAUDITLINK__" hidden="1">{"fdsup://directions/FAT Viewer?action=UPDATE&amp;creator=factSet&amp;DYN_ARGS=true&amp;DOC_NAME=FAT:RGA_ENTRPR_VAL_EV_SOURCE_WINDOW.FAT&amp;VAR:ID1=LAMR&amp;VAR:SDATE=20060915&amp;VAR:FDATE=20051230&amp;VAR:FREQ=DAILY&amp;VAR:RELITEM=RF&amp;VAR:CURRENCY=&amp;VAR:DB_TYPE=&amp;VAR:UNITS=M&amp;window=popup","&amp;width=535&amp;height=425&amp;START_MAXIMIZED=FALSE&amp;Y=120"}</definedName>
    <definedName name="_5084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85__FDSAUDITLINK__" hidden="1">{"fdsup://directions/FAT Viewer?action=UPDATE&amp;creator=factSet&amp;DYN_ARGS=true&amp;DOC_NAME=FAT:RGA_ENTRPR_VAL_EV_SOURCE_WINDOW.FAT&amp;VAR:ID1=CCO&amp;VAR:SDATE=20060914&amp;VAR:FDATE=20051230&amp;VAR:FREQ=DAILY&amp;VAR:RELITEM=RF&amp;VAR:CURRENCY=&amp;VAR:DB_TYPE=&amp;VAR:UNITS=M&amp;window=popup&amp;","width=535&amp;height=425&amp;START_MAXIMIZED=FALSE&amp;Y=120"}</definedName>
    <definedName name="_508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087__FDSAUDITLINK__" hidden="1">{"fdsup://directions/FAT Viewer?action=UPDATE&amp;creator=factSet&amp;DYN_ARGS=true&amp;DOC_NAME=FAT:RGA_ENTRPR_VAL_EV_SOURCE_WINDOW.FAT&amp;VAR:ID1=DEC-FR&amp;VAR:SDATE=20060914&amp;VAR:FDATE=20051230&amp;VAR:FREQ=DAILY&amp;VAR:RELITEM=RF&amp;VAR:CURRENCY=&amp;VAR:DB_TYPE=&amp;VAR:UNITS=M&amp;window=pop","up&amp;width=535&amp;height=425&amp;START_MAXIMIZED=FALSE&amp;Y=120"}</definedName>
    <definedName name="_5088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89__FDSAUDITLINK__" hidden="1">{"fdsup://directions/FAT Viewer?action=UPDATE&amp;creator=factSet&amp;DYN_ARGS=true&amp;DOC_NAME=FAT:RGA_ENTRPR_VAL_EV_SOURCE_WINDOW.FAT&amp;VAR:ID1=CBS&amp;VAR:SDATE=20060914&amp;VAR:FDATE=20051230&amp;VAR:FREQ=DAILY&amp;VAR:RELITEM=RF&amp;VAR:CURRENCY=&amp;VAR:DB_TYPE=&amp;VAR:UNITS=M&amp;window=popup&amp;","width=535&amp;height=425&amp;START_MAXIMIZED=FALSE&amp;Y=120"}</definedName>
    <definedName name="_509__FDSAUDITLINK__" hidden="1">{"fdsup://directions/FAT Viewer?action=UPDATE&amp;creator=factset&amp;DYN_ARGS=TRUE&amp;DOC_NAME=FAT:FQL_AUDITING_CLIENT_TEMPLATE.FAT&amp;display_string=Audit&amp;VAR:KEY=GRWVQRQZQV&amp;VAR:QUERY=UkdGX0VOVFJQUl9WQUxfREFJTFkoNDAwMDgp&amp;WINDOW=FIRST_POPUP&amp;HEIGHT=450&amp;WIDTH=450&amp;START_MA","XIMIZED=FALSE&amp;VAR:CALENDAR=US&amp;VAR:SYMBOL=B29LCJ&amp;VAR:INDEX=0"}</definedName>
    <definedName name="_5090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091__FDSAUDITLINK__" hidden="1">{"fdsup://directions/FAT Viewer?action=UPDATE&amp;creator=factSet&amp;DYN_ARGS=true&amp;DOC_NAME=FAT:RGA_ENTRPR_VAL_EV_SOURCE_WINDOW.FAT&amp;VAR:ID1=LAMR&amp;VAR:SDATE=20060914&amp;VAR:FDATE=20051230&amp;VAR:FREQ=DAILY&amp;VAR:RELITEM=RF&amp;VAR:CURRENCY=&amp;VAR:DB_TYPE=&amp;VAR:UNITS=M&amp;window=popup","&amp;width=535&amp;height=425&amp;START_MAXIMIZED=FALSE&amp;Y=120"}</definedName>
    <definedName name="_5092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93__FDSAUDITLINK__" hidden="1">{"fdsup://directions/FAT Viewer?action=UPDATE&amp;creator=factSet&amp;DYN_ARGS=true&amp;DOC_NAME=FAT:RGA_ENTRPR_VAL_EV_SOURCE_WINDOW.FAT&amp;VAR:ID1=CCO&amp;VAR:SDATE=20060913&amp;VAR:FDATE=20051230&amp;VAR:FREQ=DAILY&amp;VAR:RELITEM=RF&amp;VAR:CURRENCY=&amp;VAR:DB_TYPE=&amp;VAR:UNITS=M&amp;window=popup&amp;","width=535&amp;height=425&amp;START_MAXIMIZED=FALSE&amp;Y=120"}</definedName>
    <definedName name="_509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095__FDSAUDITLINK__" hidden="1">{"fdsup://directions/FAT Viewer?action=UPDATE&amp;creator=factSet&amp;DYN_ARGS=true&amp;DOC_NAME=FAT:RGA_ENTRPR_VAL_EV_SOURCE_WINDOW.FAT&amp;VAR:ID1=DEC-FR&amp;VAR:SDATE=20060913&amp;VAR:FDATE=20051230&amp;VAR:FREQ=DAILY&amp;VAR:RELITEM=RF&amp;VAR:CURRENCY=&amp;VAR:DB_TYPE=&amp;VAR:UNITS=M&amp;window=pop","up&amp;width=535&amp;height=425&amp;START_MAXIMIZED=FALSE&amp;Y=120"}</definedName>
    <definedName name="_5096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097__FDSAUDITLINK__" hidden="1">{"fdsup://directions/FAT Viewer?action=UPDATE&amp;creator=factSet&amp;DYN_ARGS=true&amp;DOC_NAME=FAT:RGA_ENTRPR_VAL_EV_SOURCE_WINDOW.FAT&amp;VAR:ID1=CBS&amp;VAR:SDATE=20060913&amp;VAR:FDATE=20051230&amp;VAR:FREQ=DAILY&amp;VAR:RELITEM=RF&amp;VAR:CURRENCY=&amp;VAR:DB_TYPE=&amp;VAR:UNITS=M&amp;window=popup&amp;","width=535&amp;height=425&amp;START_MAXIMIZED=FALSE&amp;Y=120"}</definedName>
    <definedName name="_5098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099__FDSAUDITLINK__" hidden="1">{"fdsup://directions/FAT Viewer?action=UPDATE&amp;creator=factSet&amp;DYN_ARGS=true&amp;DOC_NAME=FAT:RGA_ENTRPR_VAL_EV_SOURCE_WINDOW.FAT&amp;VAR:ID1=LAMR&amp;VAR:SDATE=20060913&amp;VAR:FDATE=20051230&amp;VAR:FREQ=DAILY&amp;VAR:RELITEM=RF&amp;VAR:CURRENCY=&amp;VAR:DB_TYPE=&amp;VAR:UNITS=M&amp;window=popup","&amp;width=535&amp;height=425&amp;START_MAXIMIZED=FALSE&amp;Y=120"}</definedName>
    <definedName name="_51__FDSAUDITLINK__" hidden="1">{"fdsup://Directions/FactSet Auditing Viewer?action=AUDIT_VALUE&amp;DB=129&amp;ID1=B08559&amp;VALUEID=02256&amp;SDATE=2011&amp;PERIODTYPE=ANN_STD&amp;SCFT=3&amp;window=popup_no_bar&amp;width=385&amp;height=120&amp;START_MAXIMIZED=FALSE&amp;creator=factset&amp;display_string=Audit"}</definedName>
    <definedName name="_510__FDSAUDITLINK__" hidden="1">{"fdsup://directions/FAT Viewer?action=UPDATE&amp;creator=factset&amp;DYN_ARGS=TRUE&amp;DOC_NAME=FAT:FQL_AUDITING_CLIENT_TEMPLATE.FAT&amp;display_string=Audit&amp;VAR:KEY=KFGNSTSZGB&amp;VAR:QUERY=UkdGX0VOVFJQUl9WQUxfREFJTFkoNDAwMTEp&amp;WINDOW=FIRST_POPUP&amp;HEIGHT=450&amp;WIDTH=450&amp;START_MA","XIMIZED=FALSE&amp;VAR:CALENDAR=US&amp;VAR:SYMBOL=B29LCJ&amp;VAR:INDEX=0"}</definedName>
    <definedName name="_5100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01__FDSAUDITLINK__" hidden="1">{"fdsup://directions/FAT Viewer?action=UPDATE&amp;creator=factSet&amp;DYN_ARGS=true&amp;DOC_NAME=FAT:RGA_ENTRPR_VAL_EV_SOURCE_WINDOW.FAT&amp;VAR:ID1=CCO&amp;VAR:SDATE=20060912&amp;VAR:FDATE=20051230&amp;VAR:FREQ=DAILY&amp;VAR:RELITEM=RF&amp;VAR:CURRENCY=&amp;VAR:DB_TYPE=&amp;VAR:UNITS=M&amp;window=popup&amp;","width=535&amp;height=425&amp;START_MAXIMIZED=FALSE&amp;Y=120"}</definedName>
    <definedName name="_510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103__FDSAUDITLINK__" hidden="1">{"fdsup://directions/FAT Viewer?action=UPDATE&amp;creator=factSet&amp;DYN_ARGS=true&amp;DOC_NAME=FAT:RGA_ENTRPR_VAL_EV_SOURCE_WINDOW.FAT&amp;VAR:ID1=DEC-FR&amp;VAR:SDATE=20060912&amp;VAR:FDATE=20051230&amp;VAR:FREQ=DAILY&amp;VAR:RELITEM=RF&amp;VAR:CURRENCY=&amp;VAR:DB_TYPE=&amp;VAR:UNITS=M&amp;window=pop","up&amp;width=535&amp;height=425&amp;START_MAXIMIZED=FALSE&amp;Y=120"}</definedName>
    <definedName name="_5104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05__FDSAUDITLINK__" hidden="1">{"fdsup://directions/FAT Viewer?action=UPDATE&amp;creator=factSet&amp;DYN_ARGS=true&amp;DOC_NAME=FAT:RGA_ENTRPR_VAL_EV_SOURCE_WINDOW.FAT&amp;VAR:ID1=CBS&amp;VAR:SDATE=20060912&amp;VAR:FDATE=20051230&amp;VAR:FREQ=DAILY&amp;VAR:RELITEM=RF&amp;VAR:CURRENCY=&amp;VAR:DB_TYPE=&amp;VAR:UNITS=M&amp;window=popup&amp;","width=535&amp;height=425&amp;START_MAXIMIZED=FALSE&amp;Y=120"}</definedName>
    <definedName name="_5106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107__FDSAUDITLINK__" hidden="1">{"fdsup://directions/FAT Viewer?action=UPDATE&amp;creator=factSet&amp;DYN_ARGS=true&amp;DOC_NAME=FAT:RGA_ENTRPR_VAL_EV_SOURCE_WINDOW.FAT&amp;VAR:ID1=LAMR&amp;VAR:SDATE=20060912&amp;VAR:FDATE=20051230&amp;VAR:FREQ=DAILY&amp;VAR:RELITEM=RF&amp;VAR:CURRENCY=&amp;VAR:DB_TYPE=&amp;VAR:UNITS=M&amp;window=popup","&amp;width=535&amp;height=425&amp;START_MAXIMIZED=FALSE&amp;Y=120"}</definedName>
    <definedName name="_5108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09__FDSAUDITLINK__" hidden="1">{"fdsup://directions/FAT Viewer?action=UPDATE&amp;creator=factSet&amp;DYN_ARGS=true&amp;DOC_NAME=FAT:RGA_ENTRPR_VAL_EV_SOURCE_WINDOW.FAT&amp;VAR:ID1=CCO&amp;VAR:SDATE=20060911&amp;VAR:FDATE=20051230&amp;VAR:FREQ=DAILY&amp;VAR:RELITEM=RF&amp;VAR:CURRENCY=&amp;VAR:DB_TYPE=&amp;VAR:UNITS=M&amp;window=popup&amp;","width=535&amp;height=425&amp;START_MAXIMIZED=FALSE&amp;Y=120"}</definedName>
    <definedName name="_511__FDSAUDITLINK__" hidden="1">{"fdsup://directions/FAT Viewer?action=UPDATE&amp;creator=factset&amp;DYN_ARGS=TRUE&amp;DOC_NAME=FAT:FQL_AUDITING_CLIENT_TEMPLATE.FAT&amp;display_string=Audit&amp;VAR:KEY=QFSDMFIFUZ&amp;VAR:QUERY=UkdGX0VOVFJQUl9WQUxfREFJTFkoNDAwMTYp&amp;WINDOW=FIRST_POPUP&amp;HEIGHT=450&amp;WIDTH=450&amp;START_MA","XIMIZED=FALSE&amp;VAR:CALENDAR=US&amp;VAR:SYMBOL=B29LCJ&amp;VAR:INDEX=0"}</definedName>
    <definedName name="_511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111__FDSAUDITLINK__" hidden="1">{"fdsup://directions/FAT Viewer?action=UPDATE&amp;creator=factSet&amp;DYN_ARGS=true&amp;DOC_NAME=FAT:RGA_ENTRPR_VAL_EV_SOURCE_WINDOW.FAT&amp;VAR:ID1=DEC-FR&amp;VAR:SDATE=20060911&amp;VAR:FDATE=20051230&amp;VAR:FREQ=DAILY&amp;VAR:RELITEM=RF&amp;VAR:CURRENCY=&amp;VAR:DB_TYPE=&amp;VAR:UNITS=M&amp;window=pop","up&amp;width=535&amp;height=425&amp;START_MAXIMIZED=FALSE&amp;Y=120"}</definedName>
    <definedName name="_5112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13__FDSAUDITLINK__" hidden="1">{"fdsup://directions/FAT Viewer?action=UPDATE&amp;creator=factSet&amp;DYN_ARGS=true&amp;DOC_NAME=FAT:RGA_ENTRPR_VAL_EV_SOURCE_WINDOW.FAT&amp;VAR:ID1=CBS&amp;VAR:SDATE=20060911&amp;VAR:FDATE=20051230&amp;VAR:FREQ=DAILY&amp;VAR:RELITEM=RF&amp;VAR:CURRENCY=&amp;VAR:DB_TYPE=&amp;VAR:UNITS=M&amp;window=popup&amp;","width=535&amp;height=425&amp;START_MAXIMIZED=FALSE&amp;Y=120"}</definedName>
    <definedName name="_5114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115__FDSAUDITLINK__" hidden="1">{"fdsup://directions/FAT Viewer?action=UPDATE&amp;creator=factSet&amp;DYN_ARGS=true&amp;DOC_NAME=FAT:RGA_ENTRPR_VAL_EV_SOURCE_WINDOW.FAT&amp;VAR:ID1=LAMR&amp;VAR:SDATE=20060911&amp;VAR:FDATE=20051230&amp;VAR:FREQ=DAILY&amp;VAR:RELITEM=RF&amp;VAR:CURRENCY=&amp;VAR:DB_TYPE=&amp;VAR:UNITS=M&amp;window=popup","&amp;width=535&amp;height=425&amp;START_MAXIMIZED=FALSE&amp;Y=120"}</definedName>
    <definedName name="_5116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17__FDSAUDITLINK__" hidden="1">{"fdsup://directions/FAT Viewer?action=UPDATE&amp;creator=factSet&amp;DYN_ARGS=true&amp;DOC_NAME=FAT:RGA_ENTRPR_VAL_EV_SOURCE_WINDOW.FAT&amp;VAR:ID1=CCO&amp;VAR:SDATE=20060908&amp;VAR:FDATE=20051230&amp;VAR:FREQ=DAILY&amp;VAR:RELITEM=RF&amp;VAR:CURRENCY=&amp;VAR:DB_TYPE=&amp;VAR:UNITS=M&amp;window=popup&amp;","width=535&amp;height=425&amp;START_MAXIMIZED=FALSE&amp;Y=120"}</definedName>
    <definedName name="_511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119__FDSAUDITLINK__" hidden="1">{"fdsup://directions/FAT Viewer?action=UPDATE&amp;creator=factSet&amp;DYN_ARGS=true&amp;DOC_NAME=FAT:RGA_ENTRPR_VAL_EV_SOURCE_WINDOW.FAT&amp;VAR:ID1=DEC-FR&amp;VAR:SDATE=20060908&amp;VAR:FDATE=20051230&amp;VAR:FREQ=DAILY&amp;VAR:RELITEM=RF&amp;VAR:CURRENCY=&amp;VAR:DB_TYPE=&amp;VAR:UNITS=M&amp;window=pop","up&amp;width=535&amp;height=425&amp;START_MAXIMIZED=FALSE&amp;Y=120"}</definedName>
    <definedName name="_512__FDSAUDITLINK__" hidden="1">{"fdsup://directions/FAT Viewer?action=UPDATE&amp;creator=factset&amp;DYN_ARGS=TRUE&amp;DOC_NAME=FAT:FQL_AUDITING_CLIENT_TEMPLATE.FAT&amp;display_string=Audit&amp;VAR:KEY=UBCNUPKHMZ&amp;VAR:QUERY=UkdGX0VOVFJQUl9WQUxfREFJTFkoNDAwMjEp&amp;WINDOW=FIRST_POPUP&amp;HEIGHT=450&amp;WIDTH=450&amp;START_MA","XIMIZED=FALSE&amp;VAR:CALENDAR=US&amp;VAR:SYMBOL=B29LCJ&amp;VAR:INDEX=0"}</definedName>
    <definedName name="_5120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21__FDSAUDITLINK__" hidden="1">{"fdsup://directions/FAT Viewer?action=UPDATE&amp;creator=factSet&amp;DYN_ARGS=true&amp;DOC_NAME=FAT:RGA_ENTRPR_VAL_EV_SOURCE_WINDOW.FAT&amp;VAR:ID1=CBS&amp;VAR:SDATE=20060908&amp;VAR:FDATE=20051230&amp;VAR:FREQ=DAILY&amp;VAR:RELITEM=RF&amp;VAR:CURRENCY=&amp;VAR:DB_TYPE=&amp;VAR:UNITS=M&amp;window=popup&amp;","width=535&amp;height=425&amp;START_MAXIMIZED=FALSE&amp;Y=120"}</definedName>
    <definedName name="_5122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123__FDSAUDITLINK__" hidden="1">{"fdsup://directions/FAT Viewer?action=UPDATE&amp;creator=factSet&amp;DYN_ARGS=true&amp;DOC_NAME=FAT:RGA_ENTRPR_VAL_EV_SOURCE_WINDOW.FAT&amp;VAR:ID1=LAMR&amp;VAR:SDATE=20060908&amp;VAR:FDATE=20051230&amp;VAR:FREQ=DAILY&amp;VAR:RELITEM=RF&amp;VAR:CURRENCY=&amp;VAR:DB_TYPE=&amp;VAR:UNITS=M&amp;window=popup","&amp;width=535&amp;height=425&amp;START_MAXIMIZED=FALSE&amp;Y=120"}</definedName>
    <definedName name="_5124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25__FDSAUDITLINK__" hidden="1">{"fdsup://directions/FAT Viewer?action=UPDATE&amp;creator=factSet&amp;DYN_ARGS=true&amp;DOC_NAME=FAT:RGA_ENTRPR_VAL_EV_SOURCE_WINDOW.FAT&amp;VAR:ID1=CCO&amp;VAR:SDATE=20060907&amp;VAR:FDATE=20051230&amp;VAR:FREQ=DAILY&amp;VAR:RELITEM=RF&amp;VAR:CURRENCY=&amp;VAR:DB_TYPE=&amp;VAR:UNITS=M&amp;window=popup&amp;","width=535&amp;height=425&amp;START_MAXIMIZED=FALSE&amp;Y=120"}</definedName>
    <definedName name="_512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127__FDSAUDITLINK__" hidden="1">{"fdsup://directions/FAT Viewer?action=UPDATE&amp;creator=factSet&amp;DYN_ARGS=true&amp;DOC_NAME=FAT:RGA_ENTRPR_VAL_EV_SOURCE_WINDOW.FAT&amp;VAR:ID1=DEC-FR&amp;VAR:SDATE=20060907&amp;VAR:FDATE=20051230&amp;VAR:FREQ=DAILY&amp;VAR:RELITEM=RF&amp;VAR:CURRENCY=&amp;VAR:DB_TYPE=&amp;VAR:UNITS=M&amp;window=pop","up&amp;width=535&amp;height=425&amp;START_MAXIMIZED=FALSE&amp;Y=120"}</definedName>
    <definedName name="_5128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29__FDSAUDITLINK__" hidden="1">{"fdsup://directions/FAT Viewer?action=UPDATE&amp;creator=factSet&amp;DYN_ARGS=true&amp;DOC_NAME=FAT:RGA_ENTRPR_VAL_EV_SOURCE_WINDOW.FAT&amp;VAR:ID1=CBS&amp;VAR:SDATE=20060907&amp;VAR:FDATE=20051230&amp;VAR:FREQ=DAILY&amp;VAR:RELITEM=RF&amp;VAR:CURRENCY=&amp;VAR:DB_TYPE=&amp;VAR:UNITS=M&amp;window=popup&amp;","width=535&amp;height=425&amp;START_MAXIMIZED=FALSE&amp;Y=120"}</definedName>
    <definedName name="_513__FDSAUDITLINK__" hidden="1">{"fdsup://directions/FAT Viewer?action=UPDATE&amp;creator=factset&amp;DYN_ARGS=TRUE&amp;DOC_NAME=FAT:FQL_AUDITING_CLIENT_TEMPLATE.FAT&amp;display_string=Audit&amp;VAR:KEY=OBYLOBGJOP&amp;VAR:QUERY=UkdGX0VOVFJQUl9WQUxfREFJTFkoNDAwMjQp&amp;WINDOW=FIRST_POPUP&amp;HEIGHT=450&amp;WIDTH=450&amp;START_MA","XIMIZED=FALSE&amp;VAR:CALENDAR=US&amp;VAR:SYMBOL=B29LCJ&amp;VAR:INDEX=0"}</definedName>
    <definedName name="_5130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131__FDSAUDITLINK__" hidden="1">{"fdsup://directions/FAT Viewer?action=UPDATE&amp;creator=factSet&amp;DYN_ARGS=true&amp;DOC_NAME=FAT:RGA_ENTRPR_VAL_EV_SOURCE_WINDOW.FAT&amp;VAR:ID1=LAMR&amp;VAR:SDATE=20060907&amp;VAR:FDATE=20051230&amp;VAR:FREQ=DAILY&amp;VAR:RELITEM=RF&amp;VAR:CURRENCY=&amp;VAR:DB_TYPE=&amp;VAR:UNITS=M&amp;window=popup","&amp;width=535&amp;height=425&amp;START_MAXIMIZED=FALSE&amp;Y=120"}</definedName>
    <definedName name="_5132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33__FDSAUDITLINK__" hidden="1">{"fdsup://directions/FAT Viewer?action=UPDATE&amp;creator=factSet&amp;DYN_ARGS=true&amp;DOC_NAME=FAT:RGA_ENTRPR_VAL_EV_SOURCE_WINDOW.FAT&amp;VAR:ID1=CCO&amp;VAR:SDATE=20060906&amp;VAR:FDATE=20051230&amp;VAR:FREQ=DAILY&amp;VAR:RELITEM=RF&amp;VAR:CURRENCY=&amp;VAR:DB_TYPE=&amp;VAR:UNITS=M&amp;window=popup&amp;","width=535&amp;height=425&amp;START_MAXIMIZED=FALSE&amp;Y=120"}</definedName>
    <definedName name="_513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135__FDSAUDITLINK__" hidden="1">{"fdsup://directions/FAT Viewer?action=UPDATE&amp;creator=factSet&amp;DYN_ARGS=true&amp;DOC_NAME=FAT:RGA_ENTRPR_VAL_EV_SOURCE_WINDOW.FAT&amp;VAR:ID1=DEC-FR&amp;VAR:SDATE=20060906&amp;VAR:FDATE=20051230&amp;VAR:FREQ=DAILY&amp;VAR:RELITEM=RF&amp;VAR:CURRENCY=&amp;VAR:DB_TYPE=&amp;VAR:UNITS=M&amp;window=pop","up&amp;width=535&amp;height=425&amp;START_MAXIMIZED=FALSE&amp;Y=120"}</definedName>
    <definedName name="_5136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37__FDSAUDITLINK__" hidden="1">{"fdsup://directions/FAT Viewer?action=UPDATE&amp;creator=factSet&amp;DYN_ARGS=true&amp;DOC_NAME=FAT:RGA_ENTRPR_VAL_EV_SOURCE_WINDOW.FAT&amp;VAR:ID1=CBS&amp;VAR:SDATE=20060906&amp;VAR:FDATE=20051230&amp;VAR:FREQ=DAILY&amp;VAR:RELITEM=RF&amp;VAR:CURRENCY=&amp;VAR:DB_TYPE=&amp;VAR:UNITS=M&amp;window=popup&amp;","width=535&amp;height=425&amp;START_MAXIMIZED=FALSE&amp;Y=120"}</definedName>
    <definedName name="_5138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139__FDSAUDITLINK__" hidden="1">{"fdsup://directions/FAT Viewer?action=UPDATE&amp;creator=factSet&amp;DYN_ARGS=true&amp;DOC_NAME=FAT:RGA_ENTRPR_VAL_EV_SOURCE_WINDOW.FAT&amp;VAR:ID1=LAMR&amp;VAR:SDATE=20060906&amp;VAR:FDATE=20051230&amp;VAR:FREQ=DAILY&amp;VAR:RELITEM=RF&amp;VAR:CURRENCY=&amp;VAR:DB_TYPE=&amp;VAR:UNITS=M&amp;window=popup","&amp;width=535&amp;height=425&amp;START_MAXIMIZED=FALSE&amp;Y=120"}</definedName>
    <definedName name="_514__FDSAUDITLINK__" hidden="1">{"fdsup://directions/FAT Viewer?action=UPDATE&amp;creator=factset&amp;DYN_ARGS=TRUE&amp;DOC_NAME=FAT:FQL_AUDITING_CLIENT_TEMPLATE.FAT&amp;display_string=Audit&amp;VAR:KEY=KVCJWPCZED&amp;VAR:QUERY=UkdGX0VOVFJQUl9WQUxfREFJTFkoNDAwMjkp&amp;WINDOW=FIRST_POPUP&amp;HEIGHT=450&amp;WIDTH=450&amp;START_MA","XIMIZED=FALSE&amp;VAR:CALENDAR=US&amp;VAR:SYMBOL=B29LCJ&amp;VAR:INDEX=0"}</definedName>
    <definedName name="_5140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41__FDSAUDITLINK__" hidden="1">{"fdsup://directions/FAT Viewer?action=UPDATE&amp;creator=factSet&amp;DYN_ARGS=true&amp;DOC_NAME=FAT:RGA_ENTRPR_VAL_EV_SOURCE_WINDOW.FAT&amp;VAR:ID1=CCO&amp;VAR:SDATE=20060905&amp;VAR:FDATE=20051230&amp;VAR:FREQ=DAILY&amp;VAR:RELITEM=RF&amp;VAR:CURRENCY=&amp;VAR:DB_TYPE=&amp;VAR:UNITS=M&amp;window=popup&amp;","width=535&amp;height=425&amp;START_MAXIMIZED=FALSE&amp;Y=120"}</definedName>
    <definedName name="_514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143__FDSAUDITLINK__" hidden="1">{"fdsup://directions/FAT Viewer?action=UPDATE&amp;creator=factSet&amp;DYN_ARGS=true&amp;DOC_NAME=FAT:RGA_ENTRPR_VAL_EV_SOURCE_WINDOW.FAT&amp;VAR:ID1=DEC-FR&amp;VAR:SDATE=20060905&amp;VAR:FDATE=20051230&amp;VAR:FREQ=DAILY&amp;VAR:RELITEM=RF&amp;VAR:CURRENCY=&amp;VAR:DB_TYPE=&amp;VAR:UNITS=M&amp;window=pop","up&amp;width=535&amp;height=425&amp;START_MAXIMIZED=FALSE&amp;Y=120"}</definedName>
    <definedName name="_5144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45__FDSAUDITLINK__" hidden="1">{"fdsup://directions/FAT Viewer?action=UPDATE&amp;creator=factSet&amp;DYN_ARGS=true&amp;DOC_NAME=FAT:RGA_ENTRPR_VAL_EV_SOURCE_WINDOW.FAT&amp;VAR:ID1=CBS&amp;VAR:SDATE=20060905&amp;VAR:FDATE=20051230&amp;VAR:FREQ=DAILY&amp;VAR:RELITEM=RF&amp;VAR:CURRENCY=&amp;VAR:DB_TYPE=&amp;VAR:UNITS=M&amp;window=popup&amp;","width=535&amp;height=425&amp;START_MAXIMIZED=FALSE&amp;Y=120"}</definedName>
    <definedName name="_5146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147__FDSAUDITLINK__" hidden="1">{"fdsup://directions/FAT Viewer?action=UPDATE&amp;creator=factSet&amp;DYN_ARGS=true&amp;DOC_NAME=FAT:RGA_ENTRPR_VAL_EV_SOURCE_WINDOW.FAT&amp;VAR:ID1=LAMR&amp;VAR:SDATE=20060905&amp;VAR:FDATE=20051230&amp;VAR:FREQ=DAILY&amp;VAR:RELITEM=RF&amp;VAR:CURRENCY=&amp;VAR:DB_TYPE=&amp;VAR:UNITS=M&amp;window=popup","&amp;width=535&amp;height=425&amp;START_MAXIMIZED=FALSE&amp;Y=120"}</definedName>
    <definedName name="_5148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49__FDSAUDITLINK__" hidden="1">{"fdsup://directions/FAT Viewer?action=UPDATE&amp;creator=factSet&amp;DYN_ARGS=true&amp;DOC_NAME=FAT:RGA_ENTRPR_VAL_EV_SOURCE_WINDOW.FAT&amp;VAR:ID1=CCO&amp;VAR:SDATE=20060901&amp;VAR:FDATE=20051230&amp;VAR:FREQ=DAILY&amp;VAR:RELITEM=RF&amp;VAR:CURRENCY=&amp;VAR:DB_TYPE=&amp;VAR:UNITS=M&amp;window=popup&amp;","width=535&amp;height=425&amp;START_MAXIMIZED=FALSE&amp;Y=120"}</definedName>
    <definedName name="_515__FDSAUDITLINK__" hidden="1">{"fdsup://directions/FAT Viewer?action=UPDATE&amp;creator=factset&amp;DYN_ARGS=TRUE&amp;DOC_NAME=FAT:FQL_AUDITING_CLIENT_TEMPLATE.FAT&amp;display_string=Audit&amp;VAR:KEY=IDGPMTQNEH&amp;VAR:QUERY=UkdGX0VOVFJQUl9WQUxfREFJTFkoNDAwMzIp&amp;WINDOW=FIRST_POPUP&amp;HEIGHT=450&amp;WIDTH=450&amp;START_MA","XIMIZED=FALSE&amp;VAR:CALENDAR=US&amp;VAR:SYMBOL=B29LCJ&amp;VAR:INDEX=0"}</definedName>
    <definedName name="_515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151__FDSAUDITLINK__" hidden="1">{"fdsup://directions/FAT Viewer?action=UPDATE&amp;creator=factSet&amp;DYN_ARGS=true&amp;DOC_NAME=FAT:RGA_ENTRPR_VAL_EV_SOURCE_WINDOW.FAT&amp;VAR:ID1=DEC-FR&amp;VAR:SDATE=20060901&amp;VAR:FDATE=20051230&amp;VAR:FREQ=DAILY&amp;VAR:RELITEM=RF&amp;VAR:CURRENCY=&amp;VAR:DB_TYPE=&amp;VAR:UNITS=M&amp;window=pop","up&amp;width=535&amp;height=425&amp;START_MAXIMIZED=FALSE&amp;Y=120"}</definedName>
    <definedName name="_5152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53__FDSAUDITLINK__" hidden="1">{"fdsup://directions/FAT Viewer?action=UPDATE&amp;creator=factSet&amp;DYN_ARGS=true&amp;DOC_NAME=FAT:RGA_ENTRPR_VAL_EV_SOURCE_WINDOW.FAT&amp;VAR:ID1=CBS&amp;VAR:SDATE=20060901&amp;VAR:FDATE=20051230&amp;VAR:FREQ=DAILY&amp;VAR:RELITEM=RF&amp;VAR:CURRENCY=&amp;VAR:DB_TYPE=&amp;VAR:UNITS=M&amp;window=popup&amp;","width=535&amp;height=425&amp;START_MAXIMIZED=FALSE&amp;Y=120"}</definedName>
    <definedName name="_5154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155__FDSAUDITLINK__" hidden="1">{"fdsup://directions/FAT Viewer?action=UPDATE&amp;creator=factSet&amp;DYN_ARGS=true&amp;DOC_NAME=FAT:RGA_ENTRPR_VAL_EV_SOURCE_WINDOW.FAT&amp;VAR:ID1=LAMR&amp;VAR:SDATE=20060901&amp;VAR:FDATE=20051230&amp;VAR:FREQ=DAILY&amp;VAR:RELITEM=RF&amp;VAR:CURRENCY=&amp;VAR:DB_TYPE=&amp;VAR:UNITS=M&amp;window=popup","&amp;width=535&amp;height=425&amp;START_MAXIMIZED=FALSE&amp;Y=120"}</definedName>
    <definedName name="_5156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57__FDSAUDITLINK__" hidden="1">{"fdsup://directions/FAT Viewer?action=UPDATE&amp;creator=factSet&amp;DYN_ARGS=true&amp;DOC_NAME=FAT:RGA_ENTRPR_VAL_EV_SOURCE_WINDOW.FAT&amp;VAR:ID1=CCO&amp;VAR:SDATE=20060831&amp;VAR:FDATE=20051230&amp;VAR:FREQ=DAILY&amp;VAR:RELITEM=RF&amp;VAR:CURRENCY=&amp;VAR:DB_TYPE=&amp;VAR:UNITS=M&amp;window=popup&amp;","width=535&amp;height=425&amp;START_MAXIMIZED=FALSE&amp;Y=120"}</definedName>
    <definedName name="_515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159__FDSAUDITLINK__" hidden="1">{"fdsup://directions/FAT Viewer?action=UPDATE&amp;creator=factSet&amp;DYN_ARGS=true&amp;DOC_NAME=FAT:RGA_ENTRPR_VAL_EV_SOURCE_WINDOW.FAT&amp;VAR:ID1=DEC-FR&amp;VAR:SDATE=20060831&amp;VAR:FDATE=20051230&amp;VAR:FREQ=DAILY&amp;VAR:RELITEM=RF&amp;VAR:CURRENCY=&amp;VAR:DB_TYPE=&amp;VAR:UNITS=M&amp;window=pop","up&amp;width=535&amp;height=425&amp;START_MAXIMIZED=FALSE&amp;Y=120"}</definedName>
    <definedName name="_516__FDSAUDITLINK__" hidden="1">{"fdsup://directions/FAT Viewer?action=UPDATE&amp;creator=factset&amp;DYN_ARGS=TRUE&amp;DOC_NAME=FAT:FQL_AUDITING_CLIENT_TEMPLATE.FAT&amp;display_string=Audit&amp;VAR:KEY=IBMXWVYVQZ&amp;VAR:QUERY=UkdGX0VOVFJQUl9WQUxfREFJTFkoNDAwMzcp&amp;WINDOW=FIRST_POPUP&amp;HEIGHT=450&amp;WIDTH=450&amp;START_MA","XIMIZED=FALSE&amp;VAR:CALENDAR=US&amp;VAR:SYMBOL=B29LCJ&amp;VAR:INDEX=0"}</definedName>
    <definedName name="_5160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61__FDSAUDITLINK__" hidden="1">{"fdsup://directions/FAT Viewer?action=UPDATE&amp;creator=factSet&amp;DYN_ARGS=true&amp;DOC_NAME=FAT:RGA_ENTRPR_VAL_EV_SOURCE_WINDOW.FAT&amp;VAR:ID1=CBS&amp;VAR:SDATE=20060831&amp;VAR:FDATE=20051230&amp;VAR:FREQ=DAILY&amp;VAR:RELITEM=RF&amp;VAR:CURRENCY=&amp;VAR:DB_TYPE=&amp;VAR:UNITS=M&amp;window=popup&amp;","width=535&amp;height=425&amp;START_MAXIMIZED=FALSE&amp;Y=120"}</definedName>
    <definedName name="_5162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163__FDSAUDITLINK__" hidden="1">{"fdsup://directions/FAT Viewer?action=UPDATE&amp;creator=factSet&amp;DYN_ARGS=true&amp;DOC_NAME=FAT:RGA_ENTRPR_VAL_EV_SOURCE_WINDOW.FAT&amp;VAR:ID1=LAMR&amp;VAR:SDATE=20060831&amp;VAR:FDATE=20051230&amp;VAR:FREQ=DAILY&amp;VAR:RELITEM=RF&amp;VAR:CURRENCY=&amp;VAR:DB_TYPE=&amp;VAR:UNITS=M&amp;window=popup","&amp;width=535&amp;height=425&amp;START_MAXIMIZED=FALSE&amp;Y=120"}</definedName>
    <definedName name="_5164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65__FDSAUDITLINK__" hidden="1">{"fdsup://directions/FAT Viewer?action=UPDATE&amp;creator=factSet&amp;DYN_ARGS=true&amp;DOC_NAME=FAT:RGA_ENTRPR_VAL_EV_SOURCE_WINDOW.FAT&amp;VAR:ID1=CCO&amp;VAR:SDATE=20060830&amp;VAR:FDATE=20051230&amp;VAR:FREQ=DAILY&amp;VAR:RELITEM=RF&amp;VAR:CURRENCY=&amp;VAR:DB_TYPE=&amp;VAR:UNITS=M&amp;window=popup&amp;","width=535&amp;height=425&amp;START_MAXIMIZED=FALSE&amp;Y=120"}</definedName>
    <definedName name="_516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167__FDSAUDITLINK__" hidden="1">{"fdsup://directions/FAT Viewer?action=UPDATE&amp;creator=factSet&amp;DYN_ARGS=true&amp;DOC_NAME=FAT:RGA_ENTRPR_VAL_EV_SOURCE_WINDOW.FAT&amp;VAR:ID1=DEC-FR&amp;VAR:SDATE=20060830&amp;VAR:FDATE=20051230&amp;VAR:FREQ=DAILY&amp;VAR:RELITEM=RF&amp;VAR:CURRENCY=&amp;VAR:DB_TYPE=&amp;VAR:UNITS=M&amp;window=pop","up&amp;width=535&amp;height=425&amp;START_MAXIMIZED=FALSE&amp;Y=120"}</definedName>
    <definedName name="_5168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69__FDSAUDITLINK__" hidden="1">{"fdsup://directions/FAT Viewer?action=UPDATE&amp;creator=factSet&amp;DYN_ARGS=true&amp;DOC_NAME=FAT:RGA_ENTRPR_VAL_EV_SOURCE_WINDOW.FAT&amp;VAR:ID1=CBS&amp;VAR:SDATE=20060830&amp;VAR:FDATE=20051230&amp;VAR:FREQ=DAILY&amp;VAR:RELITEM=RF&amp;VAR:CURRENCY=&amp;VAR:DB_TYPE=&amp;VAR:UNITS=M&amp;window=popup&amp;","width=535&amp;height=425&amp;START_MAXIMIZED=FALSE&amp;Y=120"}</definedName>
    <definedName name="_517__FDSAUDITLINK__" hidden="1">{"fdsup://directions/FAT Viewer?action=UPDATE&amp;creator=factset&amp;DYN_ARGS=TRUE&amp;DOC_NAME=FAT:FQL_AUDITING_CLIENT_TEMPLATE.FAT&amp;display_string=Audit&amp;VAR:KEY=QXCFGTCVWF&amp;VAR:QUERY=UkdGX0VOVFJQUl9WQUxfREFJTFkoNDAwNDIp&amp;WINDOW=FIRST_POPUP&amp;HEIGHT=450&amp;WIDTH=450&amp;START_MA","XIMIZED=FALSE&amp;VAR:CALENDAR=US&amp;VAR:SYMBOL=B29LCJ&amp;VAR:INDEX=0"}</definedName>
    <definedName name="_5170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171__FDSAUDITLINK__" hidden="1">{"fdsup://directions/FAT Viewer?action=UPDATE&amp;creator=factSet&amp;DYN_ARGS=true&amp;DOC_NAME=FAT:RGA_ENTRPR_VAL_EV_SOURCE_WINDOW.FAT&amp;VAR:ID1=LAMR&amp;VAR:SDATE=20060830&amp;VAR:FDATE=20051230&amp;VAR:FREQ=DAILY&amp;VAR:RELITEM=RF&amp;VAR:CURRENCY=&amp;VAR:DB_TYPE=&amp;VAR:UNITS=M&amp;window=popup","&amp;width=535&amp;height=425&amp;START_MAXIMIZED=FALSE&amp;Y=120"}</definedName>
    <definedName name="_5172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73__FDSAUDITLINK__" hidden="1">{"fdsup://directions/FAT Viewer?action=UPDATE&amp;creator=factSet&amp;DYN_ARGS=true&amp;DOC_NAME=FAT:RGA_ENTRPR_VAL_EV_SOURCE_WINDOW.FAT&amp;VAR:ID1=CCO&amp;VAR:SDATE=20060829&amp;VAR:FDATE=20051230&amp;VAR:FREQ=DAILY&amp;VAR:RELITEM=RF&amp;VAR:CURRENCY=&amp;VAR:DB_TYPE=&amp;VAR:UNITS=M&amp;window=popup&amp;","width=535&amp;height=425&amp;START_MAXIMIZED=FALSE&amp;Y=120"}</definedName>
    <definedName name="_517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175__FDSAUDITLINK__" hidden="1">{"fdsup://directions/FAT Viewer?action=UPDATE&amp;creator=factSet&amp;DYN_ARGS=true&amp;DOC_NAME=FAT:RGA_ENTRPR_VAL_EV_SOURCE_WINDOW.FAT&amp;VAR:ID1=DEC-FR&amp;VAR:SDATE=20060829&amp;VAR:FDATE=20051230&amp;VAR:FREQ=DAILY&amp;VAR:RELITEM=RF&amp;VAR:CURRENCY=&amp;VAR:DB_TYPE=&amp;VAR:UNITS=M&amp;window=pop","up&amp;width=535&amp;height=425&amp;START_MAXIMIZED=FALSE&amp;Y=120"}</definedName>
    <definedName name="_5176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77__FDSAUDITLINK__" hidden="1">{"fdsup://directions/FAT Viewer?action=UPDATE&amp;creator=factSet&amp;DYN_ARGS=true&amp;DOC_NAME=FAT:RGA_ENTRPR_VAL_EV_SOURCE_WINDOW.FAT&amp;VAR:ID1=CBS&amp;VAR:SDATE=20060829&amp;VAR:FDATE=20051230&amp;VAR:FREQ=DAILY&amp;VAR:RELITEM=RF&amp;VAR:CURRENCY=&amp;VAR:DB_TYPE=&amp;VAR:UNITS=M&amp;window=popup&amp;","width=535&amp;height=425&amp;START_MAXIMIZED=FALSE&amp;Y=120"}</definedName>
    <definedName name="_5178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179__FDSAUDITLINK__" hidden="1">{"fdsup://directions/FAT Viewer?action=UPDATE&amp;creator=factSet&amp;DYN_ARGS=true&amp;DOC_NAME=FAT:RGA_ENTRPR_VAL_EV_SOURCE_WINDOW.FAT&amp;VAR:ID1=LAMR&amp;VAR:SDATE=20060829&amp;VAR:FDATE=20051230&amp;VAR:FREQ=DAILY&amp;VAR:RELITEM=RF&amp;VAR:CURRENCY=&amp;VAR:DB_TYPE=&amp;VAR:UNITS=M&amp;window=popup","&amp;width=535&amp;height=425&amp;START_MAXIMIZED=FALSE&amp;Y=120"}</definedName>
    <definedName name="_518__FDSAUDITLINK__" hidden="1">{"fdsup://directions/FAT Viewer?action=UPDATE&amp;creator=factset&amp;DYN_ARGS=TRUE&amp;DOC_NAME=FAT:FQL_AUDITING_CLIENT_TEMPLATE.FAT&amp;display_string=Audit&amp;VAR:KEY=WDQZEXOHIZ&amp;VAR:QUERY=UkdGX0VOVFJQUl9WQUxfREFJTFkoNDAwNDUp&amp;WINDOW=FIRST_POPUP&amp;HEIGHT=450&amp;WIDTH=450&amp;START_MA","XIMIZED=FALSE&amp;VAR:CALENDAR=US&amp;VAR:SYMBOL=B29LCJ&amp;VAR:INDEX=0"}</definedName>
    <definedName name="_5180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81__FDSAUDITLINK__" hidden="1">{"fdsup://directions/FAT Viewer?action=UPDATE&amp;creator=factSet&amp;DYN_ARGS=true&amp;DOC_NAME=FAT:RGA_ENTRPR_VAL_EV_SOURCE_WINDOW.FAT&amp;VAR:ID1=CCO&amp;VAR:SDATE=20060828&amp;VAR:FDATE=20051230&amp;VAR:FREQ=DAILY&amp;VAR:RELITEM=RF&amp;VAR:CURRENCY=&amp;VAR:DB_TYPE=&amp;VAR:UNITS=M&amp;window=popup&amp;","width=535&amp;height=425&amp;START_MAXIMIZED=FALSE&amp;Y=120"}</definedName>
    <definedName name="_518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183__FDSAUDITLINK__" hidden="1">{"fdsup://directions/FAT Viewer?action=UPDATE&amp;creator=factSet&amp;DYN_ARGS=true&amp;DOC_NAME=FAT:RGA_ENTRPR_VAL_EV_SOURCE_WINDOW.FAT&amp;VAR:ID1=DEC-FR&amp;VAR:SDATE=20060828&amp;VAR:FDATE=20051230&amp;VAR:FREQ=DAILY&amp;VAR:RELITEM=RF&amp;VAR:CURRENCY=&amp;VAR:DB_TYPE=&amp;VAR:UNITS=M&amp;window=pop","up&amp;width=535&amp;height=425&amp;START_MAXIMIZED=FALSE&amp;Y=120"}</definedName>
    <definedName name="_5184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85__FDSAUDITLINK__" hidden="1">{"fdsup://directions/FAT Viewer?action=UPDATE&amp;creator=factSet&amp;DYN_ARGS=true&amp;DOC_NAME=FAT:RGA_ENTRPR_VAL_EV_SOURCE_WINDOW.FAT&amp;VAR:ID1=CBS&amp;VAR:SDATE=20060828&amp;VAR:FDATE=20051230&amp;VAR:FREQ=DAILY&amp;VAR:RELITEM=RF&amp;VAR:CURRENCY=&amp;VAR:DB_TYPE=&amp;VAR:UNITS=M&amp;window=popup&amp;","width=535&amp;height=425&amp;START_MAXIMIZED=FALSE&amp;Y=120"}</definedName>
    <definedName name="_5186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187__FDSAUDITLINK__" hidden="1">{"fdsup://directions/FAT Viewer?action=UPDATE&amp;creator=factSet&amp;DYN_ARGS=true&amp;DOC_NAME=FAT:RGA_ENTRPR_VAL_EV_SOURCE_WINDOW.FAT&amp;VAR:ID1=LAMR&amp;VAR:SDATE=20060828&amp;VAR:FDATE=20051230&amp;VAR:FREQ=DAILY&amp;VAR:RELITEM=RF&amp;VAR:CURRENCY=&amp;VAR:DB_TYPE=&amp;VAR:UNITS=M&amp;window=popup","&amp;width=535&amp;height=425&amp;START_MAXIMIZED=FALSE&amp;Y=120"}</definedName>
    <definedName name="_5188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89__FDSAUDITLINK__" hidden="1">{"fdsup://directions/FAT Viewer?action=UPDATE&amp;creator=factSet&amp;DYN_ARGS=true&amp;DOC_NAME=FAT:RGA_ENTRPR_VAL_EV_SOURCE_WINDOW.FAT&amp;VAR:ID1=CCO&amp;VAR:SDATE=20060825&amp;VAR:FDATE=20051230&amp;VAR:FREQ=DAILY&amp;VAR:RELITEM=RF&amp;VAR:CURRENCY=&amp;VAR:DB_TYPE=&amp;VAR:UNITS=M&amp;window=popup&amp;","width=535&amp;height=425&amp;START_MAXIMIZED=FALSE&amp;Y=120"}</definedName>
    <definedName name="_519__FDSAUDITLINK__" hidden="1">{"fdsup://directions/FAT Viewer?action=UPDATE&amp;creator=factset&amp;DYN_ARGS=TRUE&amp;DOC_NAME=FAT:FQL_AUDITING_CLIENT_TEMPLATE.FAT&amp;display_string=Audit&amp;VAR:KEY=CDWZMHIVEH&amp;VAR:QUERY=UkdGX0VOVFJQUl9WQUxfREFJTFkoNDAwNTAp&amp;WINDOW=FIRST_POPUP&amp;HEIGHT=450&amp;WIDTH=450&amp;START_MA","XIMIZED=FALSE&amp;VAR:CALENDAR=US&amp;VAR:SYMBOL=B29LCJ&amp;VAR:INDEX=0"}</definedName>
    <definedName name="_519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191__FDSAUDITLINK__" hidden="1">{"fdsup://directions/FAT Viewer?action=UPDATE&amp;creator=factSet&amp;DYN_ARGS=true&amp;DOC_NAME=FAT:RGA_ENTRPR_VAL_EV_SOURCE_WINDOW.FAT&amp;VAR:ID1=DEC-FR&amp;VAR:SDATE=20060825&amp;VAR:FDATE=20051230&amp;VAR:FREQ=DAILY&amp;VAR:RELITEM=RF&amp;VAR:CURRENCY=&amp;VAR:DB_TYPE=&amp;VAR:UNITS=M&amp;window=pop","up&amp;width=535&amp;height=425&amp;START_MAXIMIZED=FALSE&amp;Y=120"}</definedName>
    <definedName name="_5192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93__FDSAUDITLINK__" hidden="1">{"fdsup://directions/FAT Viewer?action=UPDATE&amp;creator=factSet&amp;DYN_ARGS=true&amp;DOC_NAME=FAT:RGA_ENTRPR_VAL_EV_SOURCE_WINDOW.FAT&amp;VAR:ID1=CBS&amp;VAR:SDATE=20060825&amp;VAR:FDATE=20051230&amp;VAR:FREQ=DAILY&amp;VAR:RELITEM=RF&amp;VAR:CURRENCY=&amp;VAR:DB_TYPE=&amp;VAR:UNITS=M&amp;window=popup&amp;","width=535&amp;height=425&amp;START_MAXIMIZED=FALSE&amp;Y=120"}</definedName>
    <definedName name="_5194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195__FDSAUDITLINK__" hidden="1">{"fdsup://directions/FAT Viewer?action=UPDATE&amp;creator=factSet&amp;DYN_ARGS=true&amp;DOC_NAME=FAT:RGA_ENTRPR_VAL_EV_SOURCE_WINDOW.FAT&amp;VAR:ID1=LAMR&amp;VAR:SDATE=20060825&amp;VAR:FDATE=20051230&amp;VAR:FREQ=DAILY&amp;VAR:RELITEM=RF&amp;VAR:CURRENCY=&amp;VAR:DB_TYPE=&amp;VAR:UNITS=M&amp;window=popup","&amp;width=535&amp;height=425&amp;START_MAXIMIZED=FALSE&amp;Y=120"}</definedName>
    <definedName name="_5196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197__FDSAUDITLINK__" hidden="1">{"fdsup://directions/FAT Viewer?action=UPDATE&amp;creator=factSet&amp;DYN_ARGS=true&amp;DOC_NAME=FAT:RGA_ENTRPR_VAL_EV_SOURCE_WINDOW.FAT&amp;VAR:ID1=CCO&amp;VAR:SDATE=20060824&amp;VAR:FDATE=20051230&amp;VAR:FREQ=DAILY&amp;VAR:RELITEM=RF&amp;VAR:CURRENCY=&amp;VAR:DB_TYPE=&amp;VAR:UNITS=M&amp;window=popup&amp;","width=535&amp;height=425&amp;START_MAXIMIZED=FALSE&amp;Y=120"}</definedName>
    <definedName name="_519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199__FDSAUDITLINK__" hidden="1">{"fdsup://directions/FAT Viewer?action=UPDATE&amp;creator=factSet&amp;DYN_ARGS=true&amp;DOC_NAME=FAT:RGA_ENTRPR_VAL_EV_SOURCE_WINDOW.FAT&amp;VAR:ID1=DEC-FR&amp;VAR:SDATE=20060824&amp;VAR:FDATE=20051230&amp;VAR:FREQ=DAILY&amp;VAR:RELITEM=RF&amp;VAR:CURRENCY=&amp;VAR:DB_TYPE=&amp;VAR:UNITS=M&amp;window=pop","up&amp;width=535&amp;height=425&amp;START_MAXIMIZED=FALSE&amp;Y=120"}</definedName>
    <definedName name="_52__FDSAUDITLINK__" hidden="1">{"fdsup://Directions/FactSet Auditing Viewer?action=AUDIT_VALUE&amp;DB=129&amp;ID1=B03MYN&amp;VALUEID=02256&amp;SDATE=2011&amp;PERIODTYPE=ANN_STD&amp;SCFT=3&amp;window=popup_no_bar&amp;width=385&amp;height=120&amp;START_MAXIMIZED=FALSE&amp;creator=factset&amp;display_string=Audit"}</definedName>
    <definedName name="_520__FDSAUDITLINK__" hidden="1">{"fdsup://directions/FAT Viewer?action=UPDATE&amp;creator=factset&amp;DYN_ARGS=TRUE&amp;DOC_NAME=FAT:FQL_AUDITING_CLIENT_TEMPLATE.FAT&amp;display_string=Audit&amp;VAR:KEY=APEPELIHMH&amp;VAR:QUERY=UkdGX0VOVFJQUl9WQUxfREFJTFkoNDAwNTMp&amp;WINDOW=FIRST_POPUP&amp;HEIGHT=450&amp;WIDTH=450&amp;START_MA","XIMIZED=FALSE&amp;VAR:CALENDAR=US&amp;VAR:SYMBOL=B29LCJ&amp;VAR:INDEX=0"}</definedName>
    <definedName name="_5200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01__FDSAUDITLINK__" hidden="1">{"fdsup://directions/FAT Viewer?action=UPDATE&amp;creator=factSet&amp;DYN_ARGS=true&amp;DOC_NAME=FAT:RGA_ENTRPR_VAL_EV_SOURCE_WINDOW.FAT&amp;VAR:ID1=CBS&amp;VAR:SDATE=20060824&amp;VAR:FDATE=20051230&amp;VAR:FREQ=DAILY&amp;VAR:RELITEM=RF&amp;VAR:CURRENCY=&amp;VAR:DB_TYPE=&amp;VAR:UNITS=M&amp;window=popup&amp;","width=535&amp;height=425&amp;START_MAXIMIZED=FALSE&amp;Y=120"}</definedName>
    <definedName name="_5202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203__FDSAUDITLINK__" hidden="1">{"fdsup://directions/FAT Viewer?action=UPDATE&amp;creator=factSet&amp;DYN_ARGS=true&amp;DOC_NAME=FAT:RGA_ENTRPR_VAL_EV_SOURCE_WINDOW.FAT&amp;VAR:ID1=LAMR&amp;VAR:SDATE=20060824&amp;VAR:FDATE=20051230&amp;VAR:FREQ=DAILY&amp;VAR:RELITEM=RF&amp;VAR:CURRENCY=&amp;VAR:DB_TYPE=&amp;VAR:UNITS=M&amp;window=popup","&amp;width=535&amp;height=425&amp;START_MAXIMIZED=FALSE&amp;Y=120"}</definedName>
    <definedName name="_5204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05__FDSAUDITLINK__" hidden="1">{"fdsup://directions/FAT Viewer?action=UPDATE&amp;creator=factSet&amp;DYN_ARGS=true&amp;DOC_NAME=FAT:RGA_ENTRPR_VAL_EV_SOURCE_WINDOW.FAT&amp;VAR:ID1=CCO&amp;VAR:SDATE=20060823&amp;VAR:FDATE=20051230&amp;VAR:FREQ=DAILY&amp;VAR:RELITEM=RF&amp;VAR:CURRENCY=&amp;VAR:DB_TYPE=&amp;VAR:UNITS=M&amp;window=popup&amp;","width=535&amp;height=425&amp;START_MAXIMIZED=FALSE&amp;Y=120"}</definedName>
    <definedName name="_520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207__FDSAUDITLINK__" hidden="1">{"fdsup://directions/FAT Viewer?action=UPDATE&amp;creator=factSet&amp;DYN_ARGS=true&amp;DOC_NAME=FAT:RGA_ENTRPR_VAL_EV_SOURCE_WINDOW.FAT&amp;VAR:ID1=DEC-FR&amp;VAR:SDATE=20060823&amp;VAR:FDATE=20051230&amp;VAR:FREQ=DAILY&amp;VAR:RELITEM=RF&amp;VAR:CURRENCY=&amp;VAR:DB_TYPE=&amp;VAR:UNITS=M&amp;window=pop","up&amp;width=535&amp;height=425&amp;START_MAXIMIZED=FALSE&amp;Y=120"}</definedName>
    <definedName name="_5208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09__FDSAUDITLINK__" hidden="1">{"fdsup://directions/FAT Viewer?action=UPDATE&amp;creator=factSet&amp;DYN_ARGS=true&amp;DOC_NAME=FAT:RGA_ENTRPR_VAL_EV_SOURCE_WINDOW.FAT&amp;VAR:ID1=CBS&amp;VAR:SDATE=20060823&amp;VAR:FDATE=20051230&amp;VAR:FREQ=DAILY&amp;VAR:RELITEM=RF&amp;VAR:CURRENCY=&amp;VAR:DB_TYPE=&amp;VAR:UNITS=M&amp;window=popup&amp;","width=535&amp;height=425&amp;START_MAXIMIZED=FALSE&amp;Y=120"}</definedName>
    <definedName name="_521__FDSAUDITLINK__" hidden="1">{"fdsup://directions/FAT Viewer?action=UPDATE&amp;creator=factset&amp;DYN_ARGS=TRUE&amp;DOC_NAME=FAT:FQL_AUDITING_CLIENT_TEMPLATE.FAT&amp;display_string=Audit&amp;VAR:KEY=YZCNYHOJIJ&amp;VAR:QUERY=UkdGX0VOVFJQUl9WQUxfREFJTFkoNDAwNTgp&amp;WINDOW=FIRST_POPUP&amp;HEIGHT=450&amp;WIDTH=450&amp;START_MA","XIMIZED=FALSE&amp;VAR:CALENDAR=US&amp;VAR:SYMBOL=B29LCJ&amp;VAR:INDEX=0"}</definedName>
    <definedName name="_5210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211__FDSAUDITLINK__" hidden="1">{"fdsup://directions/FAT Viewer?action=UPDATE&amp;creator=factSet&amp;DYN_ARGS=true&amp;DOC_NAME=FAT:RGA_ENTRPR_VAL_EV_SOURCE_WINDOW.FAT&amp;VAR:ID1=LAMR&amp;VAR:SDATE=20060823&amp;VAR:FDATE=20051230&amp;VAR:FREQ=DAILY&amp;VAR:RELITEM=RF&amp;VAR:CURRENCY=&amp;VAR:DB_TYPE=&amp;VAR:UNITS=M&amp;window=popup","&amp;width=535&amp;height=425&amp;START_MAXIMIZED=FALSE&amp;Y=120"}</definedName>
    <definedName name="_5212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13__FDSAUDITLINK__" hidden="1">{"fdsup://directions/FAT Viewer?action=UPDATE&amp;creator=factSet&amp;DYN_ARGS=true&amp;DOC_NAME=FAT:RGA_ENTRPR_VAL_EV_SOURCE_WINDOW.FAT&amp;VAR:ID1=CCO&amp;VAR:SDATE=20060822&amp;VAR:FDATE=20051230&amp;VAR:FREQ=DAILY&amp;VAR:RELITEM=RF&amp;VAR:CURRENCY=&amp;VAR:DB_TYPE=&amp;VAR:UNITS=M&amp;window=popup&amp;","width=535&amp;height=425&amp;START_MAXIMIZED=FALSE&amp;Y=120"}</definedName>
    <definedName name="_521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215__FDSAUDITLINK__" hidden="1">{"fdsup://directions/FAT Viewer?action=UPDATE&amp;creator=factSet&amp;DYN_ARGS=true&amp;DOC_NAME=FAT:RGA_ENTRPR_VAL_EV_SOURCE_WINDOW.FAT&amp;VAR:ID1=DEC-FR&amp;VAR:SDATE=20060822&amp;VAR:FDATE=20051230&amp;VAR:FREQ=DAILY&amp;VAR:RELITEM=RF&amp;VAR:CURRENCY=&amp;VAR:DB_TYPE=&amp;VAR:UNITS=M&amp;window=pop","up&amp;width=535&amp;height=425&amp;START_MAXIMIZED=FALSE&amp;Y=120"}</definedName>
    <definedName name="_5216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17__FDSAUDITLINK__" hidden="1">{"fdsup://directions/FAT Viewer?action=UPDATE&amp;creator=factSet&amp;DYN_ARGS=true&amp;DOC_NAME=FAT:RGA_ENTRPR_VAL_EV_SOURCE_WINDOW.FAT&amp;VAR:ID1=CBS&amp;VAR:SDATE=20060822&amp;VAR:FDATE=20051230&amp;VAR:FREQ=DAILY&amp;VAR:RELITEM=RF&amp;VAR:CURRENCY=&amp;VAR:DB_TYPE=&amp;VAR:UNITS=M&amp;window=popup&amp;","width=535&amp;height=425&amp;START_MAXIMIZED=FALSE&amp;Y=120"}</definedName>
    <definedName name="_5218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219__FDSAUDITLINK__" hidden="1">{"fdsup://directions/FAT Viewer?action=UPDATE&amp;creator=factSet&amp;DYN_ARGS=true&amp;DOC_NAME=FAT:RGA_ENTRPR_VAL_EV_SOURCE_WINDOW.FAT&amp;VAR:ID1=LAMR&amp;VAR:SDATE=20060822&amp;VAR:FDATE=20051230&amp;VAR:FREQ=DAILY&amp;VAR:RELITEM=RF&amp;VAR:CURRENCY=&amp;VAR:DB_TYPE=&amp;VAR:UNITS=M&amp;window=popup","&amp;width=535&amp;height=425&amp;START_MAXIMIZED=FALSE&amp;Y=120"}</definedName>
    <definedName name="_522__FDSAUDITLINK__" hidden="1">{"fdsup://directions/FAT Viewer?action=UPDATE&amp;creator=factset&amp;DYN_ARGS=TRUE&amp;DOC_NAME=FAT:FQL_AUDITING_CLIENT_TEMPLATE.FAT&amp;display_string=Audit&amp;VAR:KEY=YBOHELQXKZ&amp;VAR:QUERY=UkdGX0VOVFJQUl9WQUxfREFJTFkoNDAwNjMp&amp;WINDOW=FIRST_POPUP&amp;HEIGHT=450&amp;WIDTH=450&amp;START_MA","XIMIZED=FALSE&amp;VAR:CALENDAR=US&amp;VAR:SYMBOL=B29LCJ&amp;VAR:INDEX=0"}</definedName>
    <definedName name="_5220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21__FDSAUDITLINK__" hidden="1">{"fdsup://directions/FAT Viewer?action=UPDATE&amp;creator=factSet&amp;DYN_ARGS=true&amp;DOC_NAME=FAT:RGA_ENTRPR_VAL_EV_SOURCE_WINDOW.FAT&amp;VAR:ID1=CCO&amp;VAR:SDATE=20060821&amp;VAR:FDATE=20051230&amp;VAR:FREQ=DAILY&amp;VAR:RELITEM=RF&amp;VAR:CURRENCY=&amp;VAR:DB_TYPE=&amp;VAR:UNITS=M&amp;window=popup&amp;","width=535&amp;height=425&amp;START_MAXIMIZED=FALSE&amp;Y=120"}</definedName>
    <definedName name="_522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223__FDSAUDITLINK__" hidden="1">{"fdsup://directions/FAT Viewer?action=UPDATE&amp;creator=factSet&amp;DYN_ARGS=true&amp;DOC_NAME=FAT:RGA_ENTRPR_VAL_EV_SOURCE_WINDOW.FAT&amp;VAR:ID1=DEC-FR&amp;VAR:SDATE=20060821&amp;VAR:FDATE=20051230&amp;VAR:FREQ=DAILY&amp;VAR:RELITEM=RF&amp;VAR:CURRENCY=&amp;VAR:DB_TYPE=&amp;VAR:UNITS=M&amp;window=pop","up&amp;width=535&amp;height=425&amp;START_MAXIMIZED=FALSE&amp;Y=120"}</definedName>
    <definedName name="_5224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25__FDSAUDITLINK__" hidden="1">{"fdsup://directions/FAT Viewer?action=UPDATE&amp;creator=factSet&amp;DYN_ARGS=true&amp;DOC_NAME=FAT:RGA_ENTRPR_VAL_EV_SOURCE_WINDOW.FAT&amp;VAR:ID1=CBS&amp;VAR:SDATE=20060821&amp;VAR:FDATE=20051230&amp;VAR:FREQ=DAILY&amp;VAR:RELITEM=RF&amp;VAR:CURRENCY=&amp;VAR:DB_TYPE=&amp;VAR:UNITS=M&amp;window=popup&amp;","width=535&amp;height=425&amp;START_MAXIMIZED=FALSE&amp;Y=120"}</definedName>
    <definedName name="_5226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227__FDSAUDITLINK__" hidden="1">{"fdsup://directions/FAT Viewer?action=UPDATE&amp;creator=factSet&amp;DYN_ARGS=true&amp;DOC_NAME=FAT:RGA_ENTRPR_VAL_EV_SOURCE_WINDOW.FAT&amp;VAR:ID1=LAMR&amp;VAR:SDATE=20060821&amp;VAR:FDATE=20051230&amp;VAR:FREQ=DAILY&amp;VAR:RELITEM=RF&amp;VAR:CURRENCY=&amp;VAR:DB_TYPE=&amp;VAR:UNITS=M&amp;window=popup","&amp;width=535&amp;height=425&amp;START_MAXIMIZED=FALSE&amp;Y=120"}</definedName>
    <definedName name="_5228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29__FDSAUDITLINK__" hidden="1">{"fdsup://directions/FAT Viewer?action=UPDATE&amp;creator=factSet&amp;DYN_ARGS=true&amp;DOC_NAME=FAT:RGA_ENTRPR_VAL_EV_SOURCE_WINDOW.FAT&amp;VAR:ID1=CCO&amp;VAR:SDATE=20060818&amp;VAR:FDATE=20051230&amp;VAR:FREQ=DAILY&amp;VAR:RELITEM=RF&amp;VAR:CURRENCY=&amp;VAR:DB_TYPE=&amp;VAR:UNITS=M&amp;window=popup&amp;","width=535&amp;height=425&amp;START_MAXIMIZED=FALSE&amp;Y=120"}</definedName>
    <definedName name="_523__FDSAUDITLINK__" hidden="1">{"fdsup://directions/FAT Viewer?action=UPDATE&amp;creator=factset&amp;DYN_ARGS=TRUE&amp;DOC_NAME=FAT:FQL_AUDITING_CLIENT_TEMPLATE.FAT&amp;display_string=Audit&amp;VAR:KEY=CZOLOHEZMF&amp;VAR:QUERY=UkdGX0VOVFJQUl9WQUxfREFJTFkoNDAwNjYp&amp;WINDOW=FIRST_POPUP&amp;HEIGHT=450&amp;WIDTH=450&amp;START_MA","XIMIZED=FALSE&amp;VAR:CALENDAR=US&amp;VAR:SYMBOL=B29LCJ&amp;VAR:INDEX=0"}</definedName>
    <definedName name="_523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231__FDSAUDITLINK__" hidden="1">{"fdsup://directions/FAT Viewer?action=UPDATE&amp;creator=factSet&amp;DYN_ARGS=true&amp;DOC_NAME=FAT:RGA_ENTRPR_VAL_EV_SOURCE_WINDOW.FAT&amp;VAR:ID1=DEC-FR&amp;VAR:SDATE=20060818&amp;VAR:FDATE=20051230&amp;VAR:FREQ=DAILY&amp;VAR:RELITEM=RF&amp;VAR:CURRENCY=&amp;VAR:DB_TYPE=&amp;VAR:UNITS=M&amp;window=pop","up&amp;width=535&amp;height=425&amp;START_MAXIMIZED=FALSE&amp;Y=120"}</definedName>
    <definedName name="_5232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33__FDSAUDITLINK__" hidden="1">{"fdsup://directions/FAT Viewer?action=UPDATE&amp;creator=factSet&amp;DYN_ARGS=true&amp;DOC_NAME=FAT:RGA_ENTRPR_VAL_EV_SOURCE_WINDOW.FAT&amp;VAR:ID1=CBS&amp;VAR:SDATE=20060818&amp;VAR:FDATE=20051230&amp;VAR:FREQ=DAILY&amp;VAR:RELITEM=RF&amp;VAR:CURRENCY=&amp;VAR:DB_TYPE=&amp;VAR:UNITS=M&amp;window=popup&amp;","width=535&amp;height=425&amp;START_MAXIMIZED=FALSE&amp;Y=120"}</definedName>
    <definedName name="_5234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235__FDSAUDITLINK__" hidden="1">{"fdsup://directions/FAT Viewer?action=UPDATE&amp;creator=factSet&amp;DYN_ARGS=true&amp;DOC_NAME=FAT:RGA_ENTRPR_VAL_EV_SOURCE_WINDOW.FAT&amp;VAR:ID1=LAMR&amp;VAR:SDATE=20060818&amp;VAR:FDATE=20051230&amp;VAR:FREQ=DAILY&amp;VAR:RELITEM=RF&amp;VAR:CURRENCY=&amp;VAR:DB_TYPE=&amp;VAR:UNITS=M&amp;window=popup","&amp;width=535&amp;height=425&amp;START_MAXIMIZED=FALSE&amp;Y=120"}</definedName>
    <definedName name="_5236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37__FDSAUDITLINK__" hidden="1">{"fdsup://directions/FAT Viewer?action=UPDATE&amp;creator=factSet&amp;DYN_ARGS=true&amp;DOC_NAME=FAT:RGA_ENTRPR_VAL_EV_SOURCE_WINDOW.FAT&amp;VAR:ID1=CCO&amp;VAR:SDATE=20060817&amp;VAR:FDATE=20051230&amp;VAR:FREQ=DAILY&amp;VAR:RELITEM=RF&amp;VAR:CURRENCY=&amp;VAR:DB_TYPE=&amp;VAR:UNITS=M&amp;window=popup&amp;","width=535&amp;height=425&amp;START_MAXIMIZED=FALSE&amp;Y=120"}</definedName>
    <definedName name="_523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239__FDSAUDITLINK__" hidden="1">{"fdsup://directions/FAT Viewer?action=UPDATE&amp;creator=factSet&amp;DYN_ARGS=true&amp;DOC_NAME=FAT:RGA_ENTRPR_VAL_EV_SOURCE_WINDOW.FAT&amp;VAR:ID1=DEC-FR&amp;VAR:SDATE=20060817&amp;VAR:FDATE=20051230&amp;VAR:FREQ=DAILY&amp;VAR:RELITEM=RF&amp;VAR:CURRENCY=&amp;VAR:DB_TYPE=&amp;VAR:UNITS=M&amp;window=pop","up&amp;width=535&amp;height=425&amp;START_MAXIMIZED=FALSE&amp;Y=120"}</definedName>
    <definedName name="_524__FDSAUDITLINK__" hidden="1">{"fdsup://directions/FAT Viewer?action=UPDATE&amp;creator=factset&amp;DYN_ARGS=TRUE&amp;DOC_NAME=FAT:FQL_AUDITING_CLIENT_TEMPLATE.FAT&amp;display_string=Audit&amp;VAR:KEY=WXYTYNGFWN&amp;VAR:QUERY=UkdGX0VOVFJQUl9WQUxfREFJTFkoNDAwNzEp&amp;WINDOW=FIRST_POPUP&amp;HEIGHT=450&amp;WIDTH=450&amp;START_MA","XIMIZED=FALSE&amp;VAR:CALENDAR=US&amp;VAR:SYMBOL=B29LCJ&amp;VAR:INDEX=0"}</definedName>
    <definedName name="_5240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41__FDSAUDITLINK__" hidden="1">{"fdsup://directions/FAT Viewer?action=UPDATE&amp;creator=factSet&amp;DYN_ARGS=true&amp;DOC_NAME=FAT:RGA_ENTRPR_VAL_EV_SOURCE_WINDOW.FAT&amp;VAR:ID1=CBS&amp;VAR:SDATE=20060817&amp;VAR:FDATE=20051230&amp;VAR:FREQ=DAILY&amp;VAR:RELITEM=RF&amp;VAR:CURRENCY=&amp;VAR:DB_TYPE=&amp;VAR:UNITS=M&amp;window=popup&amp;","width=535&amp;height=425&amp;START_MAXIMIZED=FALSE&amp;Y=120"}</definedName>
    <definedName name="_5242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243__FDSAUDITLINK__" hidden="1">{"fdsup://directions/FAT Viewer?action=UPDATE&amp;creator=factSet&amp;DYN_ARGS=true&amp;DOC_NAME=FAT:RGA_ENTRPR_VAL_EV_SOURCE_WINDOW.FAT&amp;VAR:ID1=LAMR&amp;VAR:SDATE=20060817&amp;VAR:FDATE=20051230&amp;VAR:FREQ=DAILY&amp;VAR:RELITEM=RF&amp;VAR:CURRENCY=&amp;VAR:DB_TYPE=&amp;VAR:UNITS=M&amp;window=popup","&amp;width=535&amp;height=425&amp;START_MAXIMIZED=FALSE&amp;Y=120"}</definedName>
    <definedName name="_5244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45__FDSAUDITLINK__" hidden="1">{"fdsup://directions/FAT Viewer?action=UPDATE&amp;creator=factSet&amp;DYN_ARGS=true&amp;DOC_NAME=FAT:RGA_ENTRPR_VAL_EV_SOURCE_WINDOW.FAT&amp;VAR:ID1=CCO&amp;VAR:SDATE=20060816&amp;VAR:FDATE=20051230&amp;VAR:FREQ=DAILY&amp;VAR:RELITEM=RF&amp;VAR:CURRENCY=&amp;VAR:DB_TYPE=&amp;VAR:UNITS=M&amp;window=popup&amp;","width=535&amp;height=425&amp;START_MAXIMIZED=FALSE&amp;Y=120"}</definedName>
    <definedName name="_524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247__FDSAUDITLINK__" hidden="1">{"fdsup://directions/FAT Viewer?action=UPDATE&amp;creator=factSet&amp;DYN_ARGS=true&amp;DOC_NAME=FAT:RGA_ENTRPR_VAL_EV_SOURCE_WINDOW.FAT&amp;VAR:ID1=DEC-FR&amp;VAR:SDATE=20060816&amp;VAR:FDATE=20051230&amp;VAR:FREQ=DAILY&amp;VAR:RELITEM=RF&amp;VAR:CURRENCY=&amp;VAR:DB_TYPE=&amp;VAR:UNITS=M&amp;window=pop","up&amp;width=535&amp;height=425&amp;START_MAXIMIZED=FALSE&amp;Y=120"}</definedName>
    <definedName name="_5248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49__FDSAUDITLINK__" hidden="1">{"fdsup://directions/FAT Viewer?action=UPDATE&amp;creator=factSet&amp;DYN_ARGS=true&amp;DOC_NAME=FAT:RGA_ENTRPR_VAL_EV_SOURCE_WINDOW.FAT&amp;VAR:ID1=CBS&amp;VAR:SDATE=20060816&amp;VAR:FDATE=20051230&amp;VAR:FREQ=DAILY&amp;VAR:RELITEM=RF&amp;VAR:CURRENCY=&amp;VAR:DB_TYPE=&amp;VAR:UNITS=M&amp;window=popup&amp;","width=535&amp;height=425&amp;START_MAXIMIZED=FALSE&amp;Y=120"}</definedName>
    <definedName name="_525__FDSAUDITLINK__" hidden="1">{"fdsup://directions/FAT Viewer?action=UPDATE&amp;creator=factset&amp;DYN_ARGS=TRUE&amp;DOC_NAME=FAT:FQL_AUDITING_CLIENT_TEMPLATE.FAT&amp;display_string=Audit&amp;VAR:KEY=ARIFKTGZAL&amp;VAR:QUERY=UkdGX0VOVFJQUl9WQUxfREFJTFkoNDAwNzQp&amp;WINDOW=FIRST_POPUP&amp;HEIGHT=450&amp;WIDTH=450&amp;START_MA","XIMIZED=FALSE&amp;VAR:CALENDAR=US&amp;VAR:SYMBOL=B29LCJ&amp;VAR:INDEX=0"}</definedName>
    <definedName name="_5250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251__FDSAUDITLINK__" hidden="1">{"fdsup://directions/FAT Viewer?action=UPDATE&amp;creator=factSet&amp;DYN_ARGS=true&amp;DOC_NAME=FAT:RGA_ENTRPR_VAL_EV_SOURCE_WINDOW.FAT&amp;VAR:ID1=LAMR&amp;VAR:SDATE=20060816&amp;VAR:FDATE=20051230&amp;VAR:FREQ=DAILY&amp;VAR:RELITEM=RF&amp;VAR:CURRENCY=&amp;VAR:DB_TYPE=&amp;VAR:UNITS=M&amp;window=popup","&amp;width=535&amp;height=425&amp;START_MAXIMIZED=FALSE&amp;Y=120"}</definedName>
    <definedName name="_5252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53__FDSAUDITLINK__" hidden="1">{"fdsup://directions/FAT Viewer?action=UPDATE&amp;creator=factSet&amp;DYN_ARGS=true&amp;DOC_NAME=FAT:RGA_ENTRPR_VAL_EV_SOURCE_WINDOW.FAT&amp;VAR:ID1=CCO&amp;VAR:SDATE=20060815&amp;VAR:FDATE=20051230&amp;VAR:FREQ=DAILY&amp;VAR:RELITEM=RF&amp;VAR:CURRENCY=&amp;VAR:DB_TYPE=&amp;VAR:UNITS=M&amp;window=popup&amp;","width=535&amp;height=425&amp;START_MAXIMIZED=FALSE&amp;Y=120"}</definedName>
    <definedName name="_525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255__FDSAUDITLINK__" hidden="1">{"fdsup://directions/FAT Viewer?action=UPDATE&amp;creator=factSet&amp;DYN_ARGS=true&amp;DOC_NAME=FAT:RGA_ENTRPR_VAL_EV_SOURCE_WINDOW.FAT&amp;VAR:ID1=DEC-FR&amp;VAR:SDATE=20060815&amp;VAR:FDATE=20051230&amp;VAR:FREQ=DAILY&amp;VAR:RELITEM=RF&amp;VAR:CURRENCY=&amp;VAR:DB_TYPE=&amp;VAR:UNITS=M&amp;window=pop","up&amp;width=535&amp;height=425&amp;START_MAXIMIZED=FALSE&amp;Y=120"}</definedName>
    <definedName name="_5256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57__FDSAUDITLINK__" hidden="1">{"fdsup://directions/FAT Viewer?action=UPDATE&amp;creator=factSet&amp;DYN_ARGS=true&amp;DOC_NAME=FAT:RGA_ENTRPR_VAL_EV_SOURCE_WINDOW.FAT&amp;VAR:ID1=CBS&amp;VAR:SDATE=20060815&amp;VAR:FDATE=20051230&amp;VAR:FREQ=DAILY&amp;VAR:RELITEM=RF&amp;VAR:CURRENCY=&amp;VAR:DB_TYPE=&amp;VAR:UNITS=M&amp;window=popup&amp;","width=535&amp;height=425&amp;START_MAXIMIZED=FALSE&amp;Y=120"}</definedName>
    <definedName name="_5258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259__FDSAUDITLINK__" hidden="1">{"fdsup://directions/FAT Viewer?action=UPDATE&amp;creator=factSet&amp;DYN_ARGS=true&amp;DOC_NAME=FAT:RGA_ENTRPR_VAL_EV_SOURCE_WINDOW.FAT&amp;VAR:ID1=LAMR&amp;VAR:SDATE=20060815&amp;VAR:FDATE=20051230&amp;VAR:FREQ=DAILY&amp;VAR:RELITEM=RF&amp;VAR:CURRENCY=&amp;VAR:DB_TYPE=&amp;VAR:UNITS=M&amp;window=popup","&amp;width=535&amp;height=425&amp;START_MAXIMIZED=FALSE&amp;Y=120"}</definedName>
    <definedName name="_526__FDSAUDITLINK__" hidden="1">{"fdsup://directions/FAT Viewer?action=UPDATE&amp;creator=factset&amp;DYN_ARGS=TRUE&amp;DOC_NAME=FAT:FQL_AUDITING_CLIENT_TEMPLATE.FAT&amp;display_string=Audit&amp;VAR:KEY=MPOBSFUZSX&amp;VAR:QUERY=UkdGX0VOVFJQUl9WQUxfREFJTFkoNDAwNzkp&amp;WINDOW=FIRST_POPUP&amp;HEIGHT=450&amp;WIDTH=450&amp;START_MA","XIMIZED=FALSE&amp;VAR:CALENDAR=US&amp;VAR:SYMBOL=B29LCJ&amp;VAR:INDEX=0"}</definedName>
    <definedName name="_5260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61__FDSAUDITLINK__" hidden="1">{"fdsup://directions/FAT Viewer?action=UPDATE&amp;creator=factSet&amp;DYN_ARGS=true&amp;DOC_NAME=FAT:RGA_ENTRPR_VAL_EV_SOURCE_WINDOW.FAT&amp;VAR:ID1=CCO&amp;VAR:SDATE=20060814&amp;VAR:FDATE=20051230&amp;VAR:FREQ=DAILY&amp;VAR:RELITEM=RF&amp;VAR:CURRENCY=&amp;VAR:DB_TYPE=&amp;VAR:UNITS=M&amp;window=popup&amp;","width=535&amp;height=425&amp;START_MAXIMIZED=FALSE&amp;Y=120"}</definedName>
    <definedName name="_526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263__FDSAUDITLINK__" hidden="1">{"fdsup://directions/FAT Viewer?action=UPDATE&amp;creator=factSet&amp;DYN_ARGS=true&amp;DOC_NAME=FAT:RGA_ENTRPR_VAL_EV_SOURCE_WINDOW.FAT&amp;VAR:ID1=DEC-FR&amp;VAR:SDATE=20060814&amp;VAR:FDATE=20051230&amp;VAR:FREQ=DAILY&amp;VAR:RELITEM=RF&amp;VAR:CURRENCY=&amp;VAR:DB_TYPE=&amp;VAR:UNITS=M&amp;window=pop","up&amp;width=535&amp;height=425&amp;START_MAXIMIZED=FALSE&amp;Y=120"}</definedName>
    <definedName name="_5264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65__FDSAUDITLINK__" hidden="1">{"fdsup://directions/FAT Viewer?action=UPDATE&amp;creator=factSet&amp;DYN_ARGS=true&amp;DOC_NAME=FAT:RGA_ENTRPR_VAL_EV_SOURCE_WINDOW.FAT&amp;VAR:ID1=CBS&amp;VAR:SDATE=20060814&amp;VAR:FDATE=20051230&amp;VAR:FREQ=DAILY&amp;VAR:RELITEM=RF&amp;VAR:CURRENCY=&amp;VAR:DB_TYPE=&amp;VAR:UNITS=M&amp;window=popup&amp;","width=535&amp;height=425&amp;START_MAXIMIZED=FALSE&amp;Y=120"}</definedName>
    <definedName name="_5266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267__FDSAUDITLINK__" hidden="1">{"fdsup://directions/FAT Viewer?action=UPDATE&amp;creator=factSet&amp;DYN_ARGS=true&amp;DOC_NAME=FAT:RGA_ENTRPR_VAL_EV_SOURCE_WINDOW.FAT&amp;VAR:ID1=LAMR&amp;VAR:SDATE=20060814&amp;VAR:FDATE=20051230&amp;VAR:FREQ=DAILY&amp;VAR:RELITEM=RF&amp;VAR:CURRENCY=&amp;VAR:DB_TYPE=&amp;VAR:UNITS=M&amp;window=popup","&amp;width=535&amp;height=425&amp;START_MAXIMIZED=FALSE&amp;Y=120"}</definedName>
    <definedName name="_5268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69__FDSAUDITLINK__" hidden="1">{"fdsup://directions/FAT Viewer?action=UPDATE&amp;creator=factSet&amp;DYN_ARGS=true&amp;DOC_NAME=FAT:RGA_ENTRPR_VAL_EV_SOURCE_WINDOW.FAT&amp;VAR:ID1=CCO&amp;VAR:SDATE=20060811&amp;VAR:FDATE=20051230&amp;VAR:FREQ=DAILY&amp;VAR:RELITEM=RF&amp;VAR:CURRENCY=&amp;VAR:DB_TYPE=&amp;VAR:UNITS=M&amp;window=popup&amp;","width=535&amp;height=425&amp;START_MAXIMIZED=FALSE&amp;Y=120"}</definedName>
    <definedName name="_527__FDSAUDITLINK__" hidden="1">{"fdsup://directions/FAT Viewer?action=UPDATE&amp;creator=factset&amp;DYN_ARGS=TRUE&amp;DOC_NAME=FAT:FQL_AUDITING_CLIENT_TEMPLATE.FAT&amp;display_string=Audit&amp;VAR:KEY=UBWTWDCNQL&amp;VAR:QUERY=UkdGX0VOVFJQUl9WQUxfREFJTFkoNDAwODQp&amp;WINDOW=FIRST_POPUP&amp;HEIGHT=450&amp;WIDTH=450&amp;START_MA","XIMIZED=FALSE&amp;VAR:CALENDAR=US&amp;VAR:SYMBOL=B29LCJ&amp;VAR:INDEX=0"}</definedName>
    <definedName name="_527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271__FDSAUDITLINK__" hidden="1">{"fdsup://directions/FAT Viewer?action=UPDATE&amp;creator=factSet&amp;DYN_ARGS=true&amp;DOC_NAME=FAT:RGA_ENTRPR_VAL_EV_SOURCE_WINDOW.FAT&amp;VAR:ID1=DEC-FR&amp;VAR:SDATE=20060811&amp;VAR:FDATE=20051230&amp;VAR:FREQ=DAILY&amp;VAR:RELITEM=RF&amp;VAR:CURRENCY=&amp;VAR:DB_TYPE=&amp;VAR:UNITS=M&amp;window=pop","up&amp;width=535&amp;height=425&amp;START_MAXIMIZED=FALSE&amp;Y=120"}</definedName>
    <definedName name="_5272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73__FDSAUDITLINK__" hidden="1">{"fdsup://directions/FAT Viewer?action=UPDATE&amp;creator=factSet&amp;DYN_ARGS=true&amp;DOC_NAME=FAT:RGA_ENTRPR_VAL_EV_SOURCE_WINDOW.FAT&amp;VAR:ID1=CBS&amp;VAR:SDATE=20060811&amp;VAR:FDATE=20051230&amp;VAR:FREQ=DAILY&amp;VAR:RELITEM=RF&amp;VAR:CURRENCY=&amp;VAR:DB_TYPE=&amp;VAR:UNITS=M&amp;window=popup&amp;","width=535&amp;height=425&amp;START_MAXIMIZED=FALSE&amp;Y=120"}</definedName>
    <definedName name="_5274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275__FDSAUDITLINK__" hidden="1">{"fdsup://directions/FAT Viewer?action=UPDATE&amp;creator=factSet&amp;DYN_ARGS=true&amp;DOC_NAME=FAT:RGA_ENTRPR_VAL_EV_SOURCE_WINDOW.FAT&amp;VAR:ID1=LAMR&amp;VAR:SDATE=20060811&amp;VAR:FDATE=20051230&amp;VAR:FREQ=DAILY&amp;VAR:RELITEM=RF&amp;VAR:CURRENCY=&amp;VAR:DB_TYPE=&amp;VAR:UNITS=M&amp;window=popup","&amp;width=535&amp;height=425&amp;START_MAXIMIZED=FALSE&amp;Y=120"}</definedName>
    <definedName name="_5276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77__FDSAUDITLINK__" hidden="1">{"fdsup://directions/FAT Viewer?action=UPDATE&amp;creator=factSet&amp;DYN_ARGS=true&amp;DOC_NAME=FAT:RGA_ENTRPR_VAL_EV_SOURCE_WINDOW.FAT&amp;VAR:ID1=CCO&amp;VAR:SDATE=20060810&amp;VAR:FDATE=20051230&amp;VAR:FREQ=DAILY&amp;VAR:RELITEM=RF&amp;VAR:CURRENCY=&amp;VAR:DB_TYPE=&amp;VAR:UNITS=M&amp;window=popup&amp;","width=535&amp;height=425&amp;START_MAXIMIZED=FALSE&amp;Y=120"}</definedName>
    <definedName name="_527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279__FDSAUDITLINK__" hidden="1">{"fdsup://directions/FAT Viewer?action=UPDATE&amp;creator=factSet&amp;DYN_ARGS=true&amp;DOC_NAME=FAT:RGA_ENTRPR_VAL_EV_SOURCE_WINDOW.FAT&amp;VAR:ID1=DEC-FR&amp;VAR:SDATE=20060810&amp;VAR:FDATE=20051230&amp;VAR:FREQ=DAILY&amp;VAR:RELITEM=RF&amp;VAR:CURRENCY=&amp;VAR:DB_TYPE=&amp;VAR:UNITS=M&amp;window=pop","up&amp;width=535&amp;height=425&amp;START_MAXIMIZED=FALSE&amp;Y=120"}</definedName>
    <definedName name="_528__FDSAUDITLINK__" hidden="1">{"fdsup://directions/FAT Viewer?action=UPDATE&amp;creator=factset&amp;DYN_ARGS=TRUE&amp;DOC_NAME=FAT:FQL_AUDITING_CLIENT_TEMPLATE.FAT&amp;display_string=Audit&amp;VAR:KEY=MHGZEJOBGL&amp;VAR:QUERY=UkdGX0VOVFJQUl9WQUxfREFJTFkoNDAwODcp&amp;WINDOW=FIRST_POPUP&amp;HEIGHT=450&amp;WIDTH=450&amp;START_MA","XIMIZED=FALSE&amp;VAR:CALENDAR=US&amp;VAR:SYMBOL=B29LCJ&amp;VAR:INDEX=0"}</definedName>
    <definedName name="_5280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81__FDSAUDITLINK__" hidden="1">{"fdsup://directions/FAT Viewer?action=UPDATE&amp;creator=factSet&amp;DYN_ARGS=true&amp;DOC_NAME=FAT:RGA_ENTRPR_VAL_EV_SOURCE_WINDOW.FAT&amp;VAR:ID1=CBS&amp;VAR:SDATE=20060810&amp;VAR:FDATE=20051230&amp;VAR:FREQ=DAILY&amp;VAR:RELITEM=RF&amp;VAR:CURRENCY=&amp;VAR:DB_TYPE=&amp;VAR:UNITS=M&amp;window=popup&amp;","width=535&amp;height=425&amp;START_MAXIMIZED=FALSE&amp;Y=120"}</definedName>
    <definedName name="_5282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283__FDSAUDITLINK__" hidden="1">{"fdsup://directions/FAT Viewer?action=UPDATE&amp;creator=factSet&amp;DYN_ARGS=true&amp;DOC_NAME=FAT:RGA_ENTRPR_VAL_EV_SOURCE_WINDOW.FAT&amp;VAR:ID1=LAMR&amp;VAR:SDATE=20060810&amp;VAR:FDATE=20051230&amp;VAR:FREQ=DAILY&amp;VAR:RELITEM=RF&amp;VAR:CURRENCY=&amp;VAR:DB_TYPE=&amp;VAR:UNITS=M&amp;window=popup","&amp;width=535&amp;height=425&amp;START_MAXIMIZED=FALSE&amp;Y=120"}</definedName>
    <definedName name="_5284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85__FDSAUDITLINK__" hidden="1">{"fdsup://directions/FAT Viewer?action=UPDATE&amp;creator=factSet&amp;DYN_ARGS=true&amp;DOC_NAME=FAT:RGA_ENTRPR_VAL_EV_SOURCE_WINDOW.FAT&amp;VAR:ID1=CCO&amp;VAR:SDATE=20060809&amp;VAR:FDATE=20051230&amp;VAR:FREQ=DAILY&amp;VAR:RELITEM=RF&amp;VAR:CURRENCY=&amp;VAR:DB_TYPE=&amp;VAR:UNITS=M&amp;window=popup&amp;","width=535&amp;height=425&amp;START_MAXIMIZED=FALSE&amp;Y=120"}</definedName>
    <definedName name="_528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287__FDSAUDITLINK__" hidden="1">{"fdsup://directions/FAT Viewer?action=UPDATE&amp;creator=factSet&amp;DYN_ARGS=true&amp;DOC_NAME=FAT:RGA_ENTRPR_VAL_EV_SOURCE_WINDOW.FAT&amp;VAR:ID1=DEC-FR&amp;VAR:SDATE=20060809&amp;VAR:FDATE=20051230&amp;VAR:FREQ=DAILY&amp;VAR:RELITEM=RF&amp;VAR:CURRENCY=&amp;VAR:DB_TYPE=&amp;VAR:UNITS=M&amp;window=pop","up&amp;width=535&amp;height=425&amp;START_MAXIMIZED=FALSE&amp;Y=120"}</definedName>
    <definedName name="_5288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89__FDSAUDITLINK__" hidden="1">{"fdsup://directions/FAT Viewer?action=UPDATE&amp;creator=factSet&amp;DYN_ARGS=true&amp;DOC_NAME=FAT:RGA_ENTRPR_VAL_EV_SOURCE_WINDOW.FAT&amp;VAR:ID1=CBS&amp;VAR:SDATE=20060809&amp;VAR:FDATE=20051230&amp;VAR:FREQ=DAILY&amp;VAR:RELITEM=RF&amp;VAR:CURRENCY=&amp;VAR:DB_TYPE=&amp;VAR:UNITS=M&amp;window=popup&amp;","width=535&amp;height=425&amp;START_MAXIMIZED=FALSE&amp;Y=120"}</definedName>
    <definedName name="_529__FDSAUDITLINK__" hidden="1">{"fdsup://directions/FAT Viewer?action=UPDATE&amp;creator=factSet&amp;DYN_ARGS=true&amp;DOC_NAME=FAT:RGQ_ENTRPR_VAL_EV_SOURCE_WINDOW.FAT&amp;VAR:ID1=B151P4&amp;VAR:SDATE=20050509&amp;VAR:FDATE=20050331&amp;VAR:FREQ=DAILY&amp;VAR:RELITEM=&amp;VAR:CURRENCY=&amp;VAR:DB_TYPE=&amp;VAR:UNITS=M&amp;window=popup","&amp;width=535&amp;height=425&amp;START_MAXIMIZED=FALSE&amp;Y=120"}</definedName>
    <definedName name="_5290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291__FDSAUDITLINK__" hidden="1">{"fdsup://directions/FAT Viewer?action=UPDATE&amp;creator=factSet&amp;DYN_ARGS=true&amp;DOC_NAME=FAT:RGA_ENTRPR_VAL_EV_SOURCE_WINDOW.FAT&amp;VAR:ID1=LAMR&amp;VAR:SDATE=20060809&amp;VAR:FDATE=20051230&amp;VAR:FREQ=DAILY&amp;VAR:RELITEM=RF&amp;VAR:CURRENCY=&amp;VAR:DB_TYPE=&amp;VAR:UNITS=M&amp;window=popup","&amp;width=535&amp;height=425&amp;START_MAXIMIZED=FALSE&amp;Y=120"}</definedName>
    <definedName name="_5292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93__FDSAUDITLINK__" hidden="1">{"fdsup://directions/FAT Viewer?action=UPDATE&amp;creator=factSet&amp;DYN_ARGS=true&amp;DOC_NAME=FAT:RGA_ENTRPR_VAL_EV_SOURCE_WINDOW.FAT&amp;VAR:ID1=CCO&amp;VAR:SDATE=20060808&amp;VAR:FDATE=20051230&amp;VAR:FREQ=DAILY&amp;VAR:RELITEM=RF&amp;VAR:CURRENCY=&amp;VAR:DB_TYPE=&amp;VAR:UNITS=M&amp;window=popup&amp;","width=535&amp;height=425&amp;START_MAXIMIZED=FALSE&amp;Y=120"}</definedName>
    <definedName name="_529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295__FDSAUDITLINK__" hidden="1">{"fdsup://directions/FAT Viewer?action=UPDATE&amp;creator=factSet&amp;DYN_ARGS=true&amp;DOC_NAME=FAT:RGA_ENTRPR_VAL_EV_SOURCE_WINDOW.FAT&amp;VAR:ID1=DEC-FR&amp;VAR:SDATE=20060808&amp;VAR:FDATE=20051230&amp;VAR:FREQ=DAILY&amp;VAR:RELITEM=RF&amp;VAR:CURRENCY=&amp;VAR:DB_TYPE=&amp;VAR:UNITS=M&amp;window=pop","up&amp;width=535&amp;height=425&amp;START_MAXIMIZED=FALSE&amp;Y=120"}</definedName>
    <definedName name="_5296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297__FDSAUDITLINK__" hidden="1">{"fdsup://directions/FAT Viewer?action=UPDATE&amp;creator=factSet&amp;DYN_ARGS=true&amp;DOC_NAME=FAT:RGA_ENTRPR_VAL_EV_SOURCE_WINDOW.FAT&amp;VAR:ID1=CBS&amp;VAR:SDATE=20060808&amp;VAR:FDATE=20051230&amp;VAR:FREQ=DAILY&amp;VAR:RELITEM=RF&amp;VAR:CURRENCY=&amp;VAR:DB_TYPE=&amp;VAR:UNITS=M&amp;window=popup&amp;","width=535&amp;height=425&amp;START_MAXIMIZED=FALSE&amp;Y=120"}</definedName>
    <definedName name="_5298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299__FDSAUDITLINK__" hidden="1">{"fdsup://directions/FAT Viewer?action=UPDATE&amp;creator=factSet&amp;DYN_ARGS=true&amp;DOC_NAME=FAT:RGA_ENTRPR_VAL_EV_SOURCE_WINDOW.FAT&amp;VAR:ID1=LAMR&amp;VAR:SDATE=20060808&amp;VAR:FDATE=20051230&amp;VAR:FREQ=DAILY&amp;VAR:RELITEM=RF&amp;VAR:CURRENCY=&amp;VAR:DB_TYPE=&amp;VAR:UNITS=M&amp;window=popup","&amp;width=535&amp;height=425&amp;START_MAXIMIZED=FALSE&amp;Y=120"}</definedName>
    <definedName name="_53__FDSAUDITLINK__" hidden="1">{"fdsup://Directions/FactSet Auditing Viewer?action=AUDIT_VALUE&amp;DB=129&amp;ID1=B08559&amp;VALUEID=05303&amp;SDATE=201202&amp;PERIODTYPE=QTR_STD&amp;SCFT=3&amp;window=popup_no_bar&amp;width=385&amp;height=120&amp;START_MAXIMIZED=FALSE&amp;creator=factset&amp;display_string=Audit"}</definedName>
    <definedName name="_530__FDSAUDITLINK__" hidden="1">{"fdsup://directions/FAT Viewer?action=UPDATE&amp;creator=factSet&amp;DYN_ARGS=true&amp;DOC_NAME=FAT:RGQ_ENTRPR_VAL_EV_SOURCE_WINDOW.FAT&amp;VAR:ID1=B07VZ9&amp;VAR:SDATE=20050408&amp;VAR:FDATE=20050331&amp;VAR:FREQ=DAILY&amp;VAR:RELITEM=&amp;VAR:CURRENCY=&amp;VAR:DB_TYPE=&amp;VAR:UNITS=M&amp;window=popup","&amp;width=535&amp;height=425&amp;START_MAXIMIZED=FALSE&amp;Y=120"}</definedName>
    <definedName name="_5300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01__FDSAUDITLINK__" hidden="1">{"fdsup://directions/FAT Viewer?action=UPDATE&amp;creator=factSet&amp;DYN_ARGS=true&amp;DOC_NAME=FAT:RGA_ENTRPR_VAL_EV_SOURCE_WINDOW.FAT&amp;VAR:ID1=CCO&amp;VAR:SDATE=20060807&amp;VAR:FDATE=20051230&amp;VAR:FREQ=DAILY&amp;VAR:RELITEM=RF&amp;VAR:CURRENCY=&amp;VAR:DB_TYPE=&amp;VAR:UNITS=M&amp;window=popup&amp;","width=535&amp;height=425&amp;START_MAXIMIZED=FALSE&amp;Y=120"}</definedName>
    <definedName name="_530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303__FDSAUDITLINK__" hidden="1">{"fdsup://directions/FAT Viewer?action=UPDATE&amp;creator=factSet&amp;DYN_ARGS=true&amp;DOC_NAME=FAT:RGA_ENTRPR_VAL_EV_SOURCE_WINDOW.FAT&amp;VAR:ID1=DEC-FR&amp;VAR:SDATE=20060807&amp;VAR:FDATE=20051230&amp;VAR:FREQ=DAILY&amp;VAR:RELITEM=RF&amp;VAR:CURRENCY=&amp;VAR:DB_TYPE=&amp;VAR:UNITS=M&amp;window=pop","up&amp;width=535&amp;height=425&amp;START_MAXIMIZED=FALSE&amp;Y=120"}</definedName>
    <definedName name="_5304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05__FDSAUDITLINK__" hidden="1">{"fdsup://directions/FAT Viewer?action=UPDATE&amp;creator=factSet&amp;DYN_ARGS=true&amp;DOC_NAME=FAT:RGA_ENTRPR_VAL_EV_SOURCE_WINDOW.FAT&amp;VAR:ID1=CBS&amp;VAR:SDATE=20060807&amp;VAR:FDATE=20051230&amp;VAR:FREQ=DAILY&amp;VAR:RELITEM=RF&amp;VAR:CURRENCY=&amp;VAR:DB_TYPE=&amp;VAR:UNITS=M&amp;window=popup&amp;","width=535&amp;height=425&amp;START_MAXIMIZED=FALSE&amp;Y=120"}</definedName>
    <definedName name="_5306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307__FDSAUDITLINK__" hidden="1">{"fdsup://directions/FAT Viewer?action=UPDATE&amp;creator=factSet&amp;DYN_ARGS=true&amp;DOC_NAME=FAT:RGA_ENTRPR_VAL_EV_SOURCE_WINDOW.FAT&amp;VAR:ID1=LAMR&amp;VAR:SDATE=20060807&amp;VAR:FDATE=20051230&amp;VAR:FREQ=DAILY&amp;VAR:RELITEM=RF&amp;VAR:CURRENCY=&amp;VAR:DB_TYPE=&amp;VAR:UNITS=M&amp;window=popup","&amp;width=535&amp;height=425&amp;START_MAXIMIZED=FALSE&amp;Y=120"}</definedName>
    <definedName name="_5308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09__FDSAUDITLINK__" hidden="1">{"fdsup://directions/FAT Viewer?action=UPDATE&amp;creator=factSet&amp;DYN_ARGS=true&amp;DOC_NAME=FAT:RGA_ENTRPR_VAL_EV_SOURCE_WINDOW.FAT&amp;VAR:ID1=CCO&amp;VAR:SDATE=20060804&amp;VAR:FDATE=20051230&amp;VAR:FREQ=DAILY&amp;VAR:RELITEM=RF&amp;VAR:CURRENCY=&amp;VAR:DB_TYPE=&amp;VAR:UNITS=M&amp;window=popup&amp;","width=535&amp;height=425&amp;START_MAXIMIZED=FALSE&amp;Y=120"}</definedName>
    <definedName name="_531__FDSAUDITLINK__" hidden="1">{"fdsup://directions/FAT Viewer?action=UPDATE&amp;creator=factSet&amp;DYN_ARGS=true&amp;DOC_NAME=FAT:RGQ_ENTRPR_VAL_EV_SOURCE_WINDOW.FAT&amp;VAR:ID1=B04M10&amp;VAR:SDATE=20050408&amp;VAR:FDATE=20050331&amp;VAR:FREQ=DAILY&amp;VAR:RELITEM=&amp;VAR:CURRENCY=&amp;VAR:DB_TYPE=&amp;VAR:UNITS=M&amp;window=popup","&amp;width=535&amp;height=425&amp;START_MAXIMIZED=FALSE&amp;Y=120"}</definedName>
    <definedName name="_531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311__FDSAUDITLINK__" hidden="1">{"fdsup://directions/FAT Viewer?action=UPDATE&amp;creator=factSet&amp;DYN_ARGS=true&amp;DOC_NAME=FAT:RGA_ENTRPR_VAL_EV_SOURCE_WINDOW.FAT&amp;VAR:ID1=DEC-FR&amp;VAR:SDATE=20060804&amp;VAR:FDATE=20051230&amp;VAR:FREQ=DAILY&amp;VAR:RELITEM=RF&amp;VAR:CURRENCY=&amp;VAR:DB_TYPE=&amp;VAR:UNITS=M&amp;window=pop","up&amp;width=535&amp;height=425&amp;START_MAXIMIZED=FALSE&amp;Y=120"}</definedName>
    <definedName name="_5312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13__FDSAUDITLINK__" hidden="1">{"fdsup://directions/FAT Viewer?action=UPDATE&amp;creator=factSet&amp;DYN_ARGS=true&amp;DOC_NAME=FAT:RGA_ENTRPR_VAL_EV_SOURCE_WINDOW.FAT&amp;VAR:ID1=CBS&amp;VAR:SDATE=20060804&amp;VAR:FDATE=20051230&amp;VAR:FREQ=DAILY&amp;VAR:RELITEM=RF&amp;VAR:CURRENCY=&amp;VAR:DB_TYPE=&amp;VAR:UNITS=M&amp;window=popup&amp;","width=535&amp;height=425&amp;START_MAXIMIZED=FALSE&amp;Y=120"}</definedName>
    <definedName name="_5314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315__FDSAUDITLINK__" hidden="1">{"fdsup://directions/FAT Viewer?action=UPDATE&amp;creator=factSet&amp;DYN_ARGS=true&amp;DOC_NAME=FAT:RGA_ENTRPR_VAL_EV_SOURCE_WINDOW.FAT&amp;VAR:ID1=LAMR&amp;VAR:SDATE=20060804&amp;VAR:FDATE=20051230&amp;VAR:FREQ=DAILY&amp;VAR:RELITEM=RF&amp;VAR:CURRENCY=&amp;VAR:DB_TYPE=&amp;VAR:UNITS=M&amp;window=popup","&amp;width=535&amp;height=425&amp;START_MAXIMIZED=FALSE&amp;Y=120"}</definedName>
    <definedName name="_5316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17__FDSAUDITLINK__" hidden="1">{"fdsup://directions/FAT Viewer?action=UPDATE&amp;creator=factSet&amp;DYN_ARGS=true&amp;DOC_NAME=FAT:RGA_ENTRPR_VAL_EV_SOURCE_WINDOW.FAT&amp;VAR:ID1=CCO&amp;VAR:SDATE=20060803&amp;VAR:FDATE=20051230&amp;VAR:FREQ=DAILY&amp;VAR:RELITEM=RF&amp;VAR:CURRENCY=&amp;VAR:DB_TYPE=&amp;VAR:UNITS=M&amp;window=popup&amp;","width=535&amp;height=425&amp;START_MAXIMIZED=FALSE&amp;Y=120"}</definedName>
    <definedName name="_531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319__FDSAUDITLINK__" hidden="1">{"fdsup://directions/FAT Viewer?action=UPDATE&amp;creator=factSet&amp;DYN_ARGS=true&amp;DOC_NAME=FAT:RGA_ENTRPR_VAL_EV_SOURCE_WINDOW.FAT&amp;VAR:ID1=DEC-FR&amp;VAR:SDATE=20060803&amp;VAR:FDATE=20051230&amp;VAR:FREQ=DAILY&amp;VAR:RELITEM=RF&amp;VAR:CURRENCY=&amp;VAR:DB_TYPE=&amp;VAR:UNITS=M&amp;window=pop","up&amp;width=535&amp;height=425&amp;START_MAXIMIZED=FALSE&amp;Y=120"}</definedName>
    <definedName name="_532__FDSAUDITLINK__" hidden="1">{"fdsup://directions/FAT Viewer?action=UPDATE&amp;creator=factSet&amp;DYN_ARGS=true&amp;DOC_NAME=FAT:RGA_ENTRPR_VAL_EV_SOURCE_WINDOW.FAT&amp;VAR:ID1=339864&amp;VAR:SDATE=20050509&amp;VAR:FDATE=20041231&amp;VAR:FREQ=DAILY&amp;VAR:RELITEM=&amp;VAR:CURRENCY=&amp;VAR:DB_TYPE=&amp;VAR:UNITS=M&amp;window=popup","&amp;width=535&amp;height=425&amp;START_MAXIMIZED=FALSE&amp;Y=120"}</definedName>
    <definedName name="_5320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21__FDSAUDITLINK__" hidden="1">{"fdsup://directions/FAT Viewer?action=UPDATE&amp;creator=factSet&amp;DYN_ARGS=true&amp;DOC_NAME=FAT:RGA_ENTRPR_VAL_EV_SOURCE_WINDOW.FAT&amp;VAR:ID1=CBS&amp;VAR:SDATE=20060803&amp;VAR:FDATE=20051230&amp;VAR:FREQ=DAILY&amp;VAR:RELITEM=RF&amp;VAR:CURRENCY=&amp;VAR:DB_TYPE=&amp;VAR:UNITS=M&amp;window=popup&amp;","width=535&amp;height=425&amp;START_MAXIMIZED=FALSE&amp;Y=120"}</definedName>
    <definedName name="_5322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323__FDSAUDITLINK__" hidden="1">{"fdsup://directions/FAT Viewer?action=UPDATE&amp;creator=factSet&amp;DYN_ARGS=true&amp;DOC_NAME=FAT:RGA_ENTRPR_VAL_EV_SOURCE_WINDOW.FAT&amp;VAR:ID1=LAMR&amp;VAR:SDATE=20060803&amp;VAR:FDATE=20051230&amp;VAR:FREQ=DAILY&amp;VAR:RELITEM=RF&amp;VAR:CURRENCY=&amp;VAR:DB_TYPE=&amp;VAR:UNITS=M&amp;window=popup","&amp;width=535&amp;height=425&amp;START_MAXIMIZED=FALSE&amp;Y=120"}</definedName>
    <definedName name="_5324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25__FDSAUDITLINK__" hidden="1">{"fdsup://directions/FAT Viewer?action=UPDATE&amp;creator=factSet&amp;DYN_ARGS=true&amp;DOC_NAME=FAT:RGA_ENTRPR_VAL_EV_SOURCE_WINDOW.FAT&amp;VAR:ID1=CCO&amp;VAR:SDATE=20060802&amp;VAR:FDATE=20051230&amp;VAR:FREQ=DAILY&amp;VAR:RELITEM=RF&amp;VAR:CURRENCY=&amp;VAR:DB_TYPE=&amp;VAR:UNITS=M&amp;window=popup&amp;","width=535&amp;height=425&amp;START_MAXIMIZED=FALSE&amp;Y=120"}</definedName>
    <definedName name="_532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327__FDSAUDITLINK__" hidden="1">{"fdsup://directions/FAT Viewer?action=UPDATE&amp;creator=factSet&amp;DYN_ARGS=true&amp;DOC_NAME=FAT:RGA_ENTRPR_VAL_EV_SOURCE_WINDOW.FAT&amp;VAR:ID1=DEC-FR&amp;VAR:SDATE=20060802&amp;VAR:FDATE=20051230&amp;VAR:FREQ=DAILY&amp;VAR:RELITEM=RF&amp;VAR:CURRENCY=&amp;VAR:DB_TYPE=&amp;VAR:UNITS=M&amp;window=pop","up&amp;width=535&amp;height=425&amp;START_MAXIMIZED=FALSE&amp;Y=120"}</definedName>
    <definedName name="_5328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29__FDSAUDITLINK__" hidden="1">{"fdsup://directions/FAT Viewer?action=UPDATE&amp;creator=factSet&amp;DYN_ARGS=true&amp;DOC_NAME=FAT:RGA_ENTRPR_VAL_EV_SOURCE_WINDOW.FAT&amp;VAR:ID1=CBS&amp;VAR:SDATE=20060802&amp;VAR:FDATE=20051230&amp;VAR:FREQ=DAILY&amp;VAR:RELITEM=RF&amp;VAR:CURRENCY=&amp;VAR:DB_TYPE=&amp;VAR:UNITS=M&amp;window=popup&amp;","width=535&amp;height=425&amp;START_MAXIMIZED=FALSE&amp;Y=120"}</definedName>
    <definedName name="_533__FDSAUDITLINK__" hidden="1">{"fdsup://directions/FAT Viewer?action=UPDATE&amp;creator=factSet&amp;DYN_ARGS=true&amp;DOC_NAME=FAT:RGQ_ENTRPR_VAL_EV_SOURCE_WINDOW.FAT&amp;VAR:ID1=457913&amp;VAR:SDATE=20040728&amp;VAR:FDATE=20040630&amp;VAR:FREQ=DAILY&amp;VAR:RELITEM=&amp;VAR:CURRENCY=&amp;VAR:DB_TYPE=&amp;VAR:UNITS=M&amp;window=popup","&amp;width=535&amp;height=425&amp;START_MAXIMIZED=FALSE&amp;Y=120"}</definedName>
    <definedName name="_5330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331__FDSAUDITLINK__" hidden="1">{"fdsup://directions/FAT Viewer?action=UPDATE&amp;creator=factSet&amp;DYN_ARGS=true&amp;DOC_NAME=FAT:RGA_ENTRPR_VAL_EV_SOURCE_WINDOW.FAT&amp;VAR:ID1=LAMR&amp;VAR:SDATE=20060802&amp;VAR:FDATE=20051230&amp;VAR:FREQ=DAILY&amp;VAR:RELITEM=RF&amp;VAR:CURRENCY=&amp;VAR:DB_TYPE=&amp;VAR:UNITS=M&amp;window=popup","&amp;width=535&amp;height=425&amp;START_MAXIMIZED=FALSE&amp;Y=120"}</definedName>
    <definedName name="_5332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33__FDSAUDITLINK__" hidden="1">{"fdsup://directions/FAT Viewer?action=UPDATE&amp;creator=factSet&amp;DYN_ARGS=true&amp;DOC_NAME=FAT:RGA_ENTRPR_VAL_EV_SOURCE_WINDOW.FAT&amp;VAR:ID1=CCO&amp;VAR:SDATE=20060801&amp;VAR:FDATE=20051230&amp;VAR:FREQ=DAILY&amp;VAR:RELITEM=RF&amp;VAR:CURRENCY=&amp;VAR:DB_TYPE=&amp;VAR:UNITS=M&amp;window=popup&amp;","width=535&amp;height=425&amp;START_MAXIMIZED=FALSE&amp;Y=120"}</definedName>
    <definedName name="_533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335__FDSAUDITLINK__" hidden="1">{"fdsup://directions/FAT Viewer?action=UPDATE&amp;creator=factSet&amp;DYN_ARGS=true&amp;DOC_NAME=FAT:RGA_ENTRPR_VAL_EV_SOURCE_WINDOW.FAT&amp;VAR:ID1=DEC-FR&amp;VAR:SDATE=20060801&amp;VAR:FDATE=20051230&amp;VAR:FREQ=DAILY&amp;VAR:RELITEM=RF&amp;VAR:CURRENCY=&amp;VAR:DB_TYPE=&amp;VAR:UNITS=M&amp;window=pop","up&amp;width=535&amp;height=425&amp;START_MAXIMIZED=FALSE&amp;Y=120"}</definedName>
    <definedName name="_5336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37__FDSAUDITLINK__" hidden="1">{"fdsup://directions/FAT Viewer?action=UPDATE&amp;creator=factSet&amp;DYN_ARGS=true&amp;DOC_NAME=FAT:RGA_ENTRPR_VAL_EV_SOURCE_WINDOW.FAT&amp;VAR:ID1=CBS&amp;VAR:SDATE=20060801&amp;VAR:FDATE=20051230&amp;VAR:FREQ=DAILY&amp;VAR:RELITEM=RF&amp;VAR:CURRENCY=&amp;VAR:DB_TYPE=&amp;VAR:UNITS=M&amp;window=popup&amp;","width=535&amp;height=425&amp;START_MAXIMIZED=FALSE&amp;Y=120"}</definedName>
    <definedName name="_5338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339__FDSAUDITLINK__" hidden="1">{"fdsup://directions/FAT Viewer?action=UPDATE&amp;creator=factSet&amp;DYN_ARGS=true&amp;DOC_NAME=FAT:RGA_ENTRPR_VAL_EV_SOURCE_WINDOW.FAT&amp;VAR:ID1=LAMR&amp;VAR:SDATE=20060801&amp;VAR:FDATE=20051230&amp;VAR:FREQ=DAILY&amp;VAR:RELITEM=RF&amp;VAR:CURRENCY=&amp;VAR:DB_TYPE=&amp;VAR:UNITS=M&amp;window=popup","&amp;width=535&amp;height=425&amp;START_MAXIMIZED=FALSE&amp;Y=120"}</definedName>
    <definedName name="_534__FDSAUDITLINK__" hidden="1">{"fdsup://directions/FAT Viewer?action=UPDATE&amp;creator=factSet&amp;DYN_ARGS=true&amp;DOC_NAME=FAT:RGQ_ENTRPR_VAL_EV_SOURCE_WINDOW.FAT&amp;VAR:ID1=B151P4&amp;VAR:SDATE=20040728&amp;VAR:FDATE=20040630&amp;VAR:FREQ=DAILY&amp;VAR:RELITEM=&amp;VAR:CURRENCY=&amp;VAR:DB_TYPE=&amp;VAR:UNITS=M&amp;window=popup","&amp;width=535&amp;height=425&amp;START_MAXIMIZED=FALSE&amp;Y=120"}</definedName>
    <definedName name="_5340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41__FDSAUDITLINK__" hidden="1">{"fdsup://directions/FAT Viewer?action=UPDATE&amp;creator=factSet&amp;DYN_ARGS=true&amp;DOC_NAME=FAT:RGA_ENTRPR_VAL_EV_SOURCE_WINDOW.FAT&amp;VAR:ID1=CCO&amp;VAR:SDATE=20060731&amp;VAR:FDATE=20051230&amp;VAR:FREQ=DAILY&amp;VAR:RELITEM=RF&amp;VAR:CURRENCY=&amp;VAR:DB_TYPE=&amp;VAR:UNITS=M&amp;window=popup&amp;","width=535&amp;height=425&amp;START_MAXIMIZED=FALSE&amp;Y=120"}</definedName>
    <definedName name="_534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343__FDSAUDITLINK__" hidden="1">{"fdsup://directions/FAT Viewer?action=UPDATE&amp;creator=factSet&amp;DYN_ARGS=true&amp;DOC_NAME=FAT:RGA_ENTRPR_VAL_EV_SOURCE_WINDOW.FAT&amp;VAR:ID1=DEC-FR&amp;VAR:SDATE=20060731&amp;VAR:FDATE=20051230&amp;VAR:FREQ=DAILY&amp;VAR:RELITEM=RF&amp;VAR:CURRENCY=&amp;VAR:DB_TYPE=&amp;VAR:UNITS=M&amp;window=pop","up&amp;width=535&amp;height=425&amp;START_MAXIMIZED=FALSE&amp;Y=120"}</definedName>
    <definedName name="_5344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45__FDSAUDITLINK__" hidden="1">{"fdsup://directions/FAT Viewer?action=UPDATE&amp;creator=factSet&amp;DYN_ARGS=true&amp;DOC_NAME=FAT:RGA_ENTRPR_VAL_EV_SOURCE_WINDOW.FAT&amp;VAR:ID1=CBS&amp;VAR:SDATE=20060731&amp;VAR:FDATE=20051230&amp;VAR:FREQ=DAILY&amp;VAR:RELITEM=RF&amp;VAR:CURRENCY=&amp;VAR:DB_TYPE=&amp;VAR:UNITS=M&amp;window=popup&amp;","width=535&amp;height=425&amp;START_MAXIMIZED=FALSE&amp;Y=120"}</definedName>
    <definedName name="_5346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347__FDSAUDITLINK__" hidden="1">{"fdsup://directions/FAT Viewer?action=UPDATE&amp;creator=factSet&amp;DYN_ARGS=true&amp;DOC_NAME=FAT:RGA_ENTRPR_VAL_EV_SOURCE_WINDOW.FAT&amp;VAR:ID1=LAMR&amp;VAR:SDATE=20060731&amp;VAR:FDATE=20051230&amp;VAR:FREQ=DAILY&amp;VAR:RELITEM=RF&amp;VAR:CURRENCY=&amp;VAR:DB_TYPE=&amp;VAR:UNITS=M&amp;window=popup","&amp;width=535&amp;height=425&amp;START_MAXIMIZED=FALSE&amp;Y=120"}</definedName>
    <definedName name="_5348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49__FDSAUDITLINK__" hidden="1">{"fdsup://directions/FAT Viewer?action=UPDATE&amp;creator=factSet&amp;DYN_ARGS=true&amp;DOC_NAME=FAT:RGA_ENTRPR_VAL_EV_SOURCE_WINDOW.FAT&amp;VAR:ID1=CCO&amp;VAR:SDATE=20060728&amp;VAR:FDATE=20051230&amp;VAR:FREQ=DAILY&amp;VAR:RELITEM=RF&amp;VAR:CURRENCY=&amp;VAR:DB_TYPE=&amp;VAR:UNITS=M&amp;window=popup&amp;","width=535&amp;height=425&amp;START_MAXIMIZED=FALSE&amp;Y=120"}</definedName>
    <definedName name="_535__FDSAUDITLINK__" hidden="1">{"fdsup://directions/FAT Viewer?action=UPDATE&amp;creator=factSet&amp;DYN_ARGS=true&amp;DOC_NAME=FAT:RGQ_ENTRPR_VAL_EV_SOURCE_WINDOW.FAT&amp;VAR:ID1=B04M10&amp;VAR:SDATE=20050509&amp;VAR:FDATE=20050331&amp;VAR:FREQ=DAILY&amp;VAR:RELITEM=&amp;VAR:CURRENCY=&amp;VAR:DB_TYPE=&amp;VAR:UNITS=M&amp;window=popup","&amp;width=535&amp;height=425&amp;START_MAXIMIZED=FALSE&amp;Y=120"}</definedName>
    <definedName name="_535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351__FDSAUDITLINK__" hidden="1">{"fdsup://directions/FAT Viewer?action=UPDATE&amp;creator=factSet&amp;DYN_ARGS=true&amp;DOC_NAME=FAT:RGA_ENTRPR_VAL_EV_SOURCE_WINDOW.FAT&amp;VAR:ID1=DEC-FR&amp;VAR:SDATE=20060728&amp;VAR:FDATE=20051230&amp;VAR:FREQ=DAILY&amp;VAR:RELITEM=RF&amp;VAR:CURRENCY=&amp;VAR:DB_TYPE=&amp;VAR:UNITS=M&amp;window=pop","up&amp;width=535&amp;height=425&amp;START_MAXIMIZED=FALSE&amp;Y=120"}</definedName>
    <definedName name="_5352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53__FDSAUDITLINK__" hidden="1">{"fdsup://directions/FAT Viewer?action=UPDATE&amp;creator=factSet&amp;DYN_ARGS=true&amp;DOC_NAME=FAT:RGA_ENTRPR_VAL_EV_SOURCE_WINDOW.FAT&amp;VAR:ID1=CBS&amp;VAR:SDATE=20060728&amp;VAR:FDATE=20051230&amp;VAR:FREQ=DAILY&amp;VAR:RELITEM=RF&amp;VAR:CURRENCY=&amp;VAR:DB_TYPE=&amp;VAR:UNITS=M&amp;window=popup&amp;","width=535&amp;height=425&amp;START_MAXIMIZED=FALSE&amp;Y=120"}</definedName>
    <definedName name="_5354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355__FDSAUDITLINK__" hidden="1">{"fdsup://directions/FAT Viewer?action=UPDATE&amp;creator=factSet&amp;DYN_ARGS=true&amp;DOC_NAME=FAT:RGA_ENTRPR_VAL_EV_SOURCE_WINDOW.FAT&amp;VAR:ID1=LAMR&amp;VAR:SDATE=20060728&amp;VAR:FDATE=20051230&amp;VAR:FREQ=DAILY&amp;VAR:RELITEM=RF&amp;VAR:CURRENCY=&amp;VAR:DB_TYPE=&amp;VAR:UNITS=M&amp;window=popup","&amp;width=535&amp;height=425&amp;START_MAXIMIZED=FALSE&amp;Y=120"}</definedName>
    <definedName name="_5356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57__FDSAUDITLINK__" hidden="1">{"fdsup://directions/FAT Viewer?action=UPDATE&amp;creator=factSet&amp;DYN_ARGS=true&amp;DOC_NAME=FAT:RGA_ENTRPR_VAL_EV_SOURCE_WINDOW.FAT&amp;VAR:ID1=CCO&amp;VAR:SDATE=20060727&amp;VAR:FDATE=20051230&amp;VAR:FREQ=DAILY&amp;VAR:RELITEM=RF&amp;VAR:CURRENCY=&amp;VAR:DB_TYPE=&amp;VAR:UNITS=M&amp;window=popup&amp;","width=535&amp;height=425&amp;START_MAXIMIZED=FALSE&amp;Y=120"}</definedName>
    <definedName name="_535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359__FDSAUDITLINK__" hidden="1">{"fdsup://directions/FAT Viewer?action=UPDATE&amp;creator=factSet&amp;DYN_ARGS=true&amp;DOC_NAME=FAT:RGA_ENTRPR_VAL_EV_SOURCE_WINDOW.FAT&amp;VAR:ID1=DEC-FR&amp;VAR:SDATE=20060727&amp;VAR:FDATE=20051230&amp;VAR:FREQ=DAILY&amp;VAR:RELITEM=RF&amp;VAR:CURRENCY=&amp;VAR:DB_TYPE=&amp;VAR:UNITS=M&amp;window=pop","up&amp;width=535&amp;height=425&amp;START_MAXIMIZED=FALSE&amp;Y=120"}</definedName>
    <definedName name="_536__FDSAUDITLINK__" hidden="1">{"fdsup://directions/FAT Viewer?action=UPDATE&amp;creator=factSet&amp;DYN_ARGS=true&amp;DOC_NAME=FAT:RGA_ENTRPR_VAL_EV_SOURCE_WINDOW.FAT&amp;VAR:ID1=DYHOL-TR&amp;VAR:SDATE=20050518&amp;VAR:FDATE=20041231&amp;VAR:FREQ=DAILY&amp;VAR:RELITEM=&amp;VAR:CURRENCY=&amp;VAR:DB_TYPE=&amp;VAR:UNITS=M&amp;window=pop","up&amp;width=535&amp;height=425&amp;START_MAXIMIZED=FALSE&amp;Y=120"}</definedName>
    <definedName name="_5360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61__FDSAUDITLINK__" hidden="1">{"fdsup://directions/FAT Viewer?action=UPDATE&amp;creator=factSet&amp;DYN_ARGS=true&amp;DOC_NAME=FAT:RGA_ENTRPR_VAL_EV_SOURCE_WINDOW.FAT&amp;VAR:ID1=CBS&amp;VAR:SDATE=20060727&amp;VAR:FDATE=20051230&amp;VAR:FREQ=DAILY&amp;VAR:RELITEM=RF&amp;VAR:CURRENCY=&amp;VAR:DB_TYPE=&amp;VAR:UNITS=M&amp;window=popup&amp;","width=535&amp;height=425&amp;START_MAXIMIZED=FALSE&amp;Y=120"}</definedName>
    <definedName name="_5362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363__FDSAUDITLINK__" hidden="1">{"fdsup://directions/FAT Viewer?action=UPDATE&amp;creator=factSet&amp;DYN_ARGS=true&amp;DOC_NAME=FAT:RGA_ENTRPR_VAL_EV_SOURCE_WINDOW.FAT&amp;VAR:ID1=LAMR&amp;VAR:SDATE=20060727&amp;VAR:FDATE=20051230&amp;VAR:FREQ=DAILY&amp;VAR:RELITEM=RF&amp;VAR:CURRENCY=&amp;VAR:DB_TYPE=&amp;VAR:UNITS=M&amp;window=popup","&amp;width=535&amp;height=425&amp;START_MAXIMIZED=FALSE&amp;Y=120"}</definedName>
    <definedName name="_5364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65__FDSAUDITLINK__" hidden="1">{"fdsup://directions/FAT Viewer?action=UPDATE&amp;creator=factSet&amp;DYN_ARGS=true&amp;DOC_NAME=FAT:RGA_ENTRPR_VAL_EV_SOURCE_WINDOW.FAT&amp;VAR:ID1=CCO&amp;VAR:SDATE=20060726&amp;VAR:FDATE=20051230&amp;VAR:FREQ=DAILY&amp;VAR:RELITEM=RF&amp;VAR:CURRENCY=&amp;VAR:DB_TYPE=&amp;VAR:UNITS=M&amp;window=popup&amp;","width=535&amp;height=425&amp;START_MAXIMIZED=FALSE&amp;Y=120"}</definedName>
    <definedName name="_536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367__FDSAUDITLINK__" hidden="1">{"fdsup://directions/FAT Viewer?action=UPDATE&amp;creator=factSet&amp;DYN_ARGS=true&amp;DOC_NAME=FAT:RGA_ENTRPR_VAL_EV_SOURCE_WINDOW.FAT&amp;VAR:ID1=DEC-FR&amp;VAR:SDATE=20060726&amp;VAR:FDATE=20051230&amp;VAR:FREQ=DAILY&amp;VAR:RELITEM=RF&amp;VAR:CURRENCY=&amp;VAR:DB_TYPE=&amp;VAR:UNITS=M&amp;window=pop","up&amp;width=535&amp;height=425&amp;START_MAXIMIZED=FALSE&amp;Y=120"}</definedName>
    <definedName name="_5368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69__FDSAUDITLINK__" hidden="1">{"fdsup://directions/FAT Viewer?action=UPDATE&amp;creator=factSet&amp;DYN_ARGS=true&amp;DOC_NAME=FAT:RGA_ENTRPR_VAL_EV_SOURCE_WINDOW.FAT&amp;VAR:ID1=CBS&amp;VAR:SDATE=20060726&amp;VAR:FDATE=20051230&amp;VAR:FREQ=DAILY&amp;VAR:RELITEM=RF&amp;VAR:CURRENCY=&amp;VAR:DB_TYPE=&amp;VAR:UNITS=M&amp;window=popup&amp;","width=535&amp;height=425&amp;START_MAXIMIZED=FALSE&amp;Y=120"}</definedName>
    <definedName name="_537__FDSAUDITLINK__" hidden="1">{"fdsup://directions/FAT Viewer?action=UPDATE&amp;creator=factSet&amp;DYN_ARGS=true&amp;DOC_NAME=FAT:RGA_ENTRPR_VAL_EV_SOURCE_WINDOW.FAT&amp;VAR:ID1=339864&amp;VAR:SDATE=20040728&amp;VAR:FDATE=20031231&amp;VAR:FREQ=DAILY&amp;VAR:RELITEM=&amp;VAR:CURRENCY=&amp;VAR:DB_TYPE=&amp;VAR:UNITS=M&amp;window=popup","&amp;width=535&amp;height=425&amp;START_MAXIMIZED=FALSE&amp;Y=120"}</definedName>
    <definedName name="_5370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371__FDSAUDITLINK__" hidden="1">{"fdsup://directions/FAT Viewer?action=UPDATE&amp;creator=factSet&amp;DYN_ARGS=true&amp;DOC_NAME=FAT:RGA_ENTRPR_VAL_EV_SOURCE_WINDOW.FAT&amp;VAR:ID1=LAMR&amp;VAR:SDATE=20060726&amp;VAR:FDATE=20051230&amp;VAR:FREQ=DAILY&amp;VAR:RELITEM=RF&amp;VAR:CURRENCY=&amp;VAR:DB_TYPE=&amp;VAR:UNITS=M&amp;window=popup","&amp;width=535&amp;height=425&amp;START_MAXIMIZED=FALSE&amp;Y=120"}</definedName>
    <definedName name="_5372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73__FDSAUDITLINK__" hidden="1">{"fdsup://directions/FAT Viewer?action=UPDATE&amp;creator=factSet&amp;DYN_ARGS=true&amp;DOC_NAME=FAT:RGA_ENTRPR_VAL_EV_SOURCE_WINDOW.FAT&amp;VAR:ID1=CCO&amp;VAR:SDATE=20060725&amp;VAR:FDATE=20051230&amp;VAR:FREQ=DAILY&amp;VAR:RELITEM=RF&amp;VAR:CURRENCY=&amp;VAR:DB_TYPE=&amp;VAR:UNITS=M&amp;window=popup&amp;","width=535&amp;height=425&amp;START_MAXIMIZED=FALSE&amp;Y=120"}</definedName>
    <definedName name="_537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375__FDSAUDITLINK__" hidden="1">{"fdsup://directions/FAT Viewer?action=UPDATE&amp;creator=factSet&amp;DYN_ARGS=true&amp;DOC_NAME=FAT:RGA_ENTRPR_VAL_EV_SOURCE_WINDOW.FAT&amp;VAR:ID1=DEC-FR&amp;VAR:SDATE=20060725&amp;VAR:FDATE=20051230&amp;VAR:FREQ=DAILY&amp;VAR:RELITEM=RF&amp;VAR:CURRENCY=&amp;VAR:DB_TYPE=&amp;VAR:UNITS=M&amp;window=pop","up&amp;width=535&amp;height=425&amp;START_MAXIMIZED=FALSE&amp;Y=120"}</definedName>
    <definedName name="_5376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77__FDSAUDITLINK__" hidden="1">{"fdsup://directions/FAT Viewer?action=UPDATE&amp;creator=factSet&amp;DYN_ARGS=true&amp;DOC_NAME=FAT:RGA_ENTRPR_VAL_EV_SOURCE_WINDOW.FAT&amp;VAR:ID1=CBS&amp;VAR:SDATE=20060725&amp;VAR:FDATE=20051230&amp;VAR:FREQ=DAILY&amp;VAR:RELITEM=RF&amp;VAR:CURRENCY=&amp;VAR:DB_TYPE=&amp;VAR:UNITS=M&amp;window=popup&amp;","width=535&amp;height=425&amp;START_MAXIMIZED=FALSE&amp;Y=120"}</definedName>
    <definedName name="_5378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379__FDSAUDITLINK__" hidden="1">{"fdsup://directions/FAT Viewer?action=UPDATE&amp;creator=factSet&amp;DYN_ARGS=true&amp;DOC_NAME=FAT:RGA_ENTRPR_VAL_EV_SOURCE_WINDOW.FAT&amp;VAR:ID1=LAMR&amp;VAR:SDATE=20060725&amp;VAR:FDATE=20051230&amp;VAR:FREQ=DAILY&amp;VAR:RELITEM=RF&amp;VAR:CURRENCY=&amp;VAR:DB_TYPE=&amp;VAR:UNITS=M&amp;window=popup","&amp;width=535&amp;height=425&amp;START_MAXIMIZED=FALSE&amp;Y=120"}</definedName>
    <definedName name="_538__FDSAUDITLINK__" hidden="1">{"fdsup://directions/FAT Viewer?action=UPDATE&amp;creator=factSet&amp;DYN_ARGS=true&amp;DOC_NAME=FAT:RGQ_ENTRPR_VAL_EV_SOURCE_WINDOW.FAT&amp;VAR:ID1=599711&amp;VAR:SDATE=20050518&amp;VAR:FDATE=20050331&amp;VAR:FREQ=DAILY&amp;VAR:RELITEM=&amp;VAR:CURRENCY=&amp;VAR:DB_TYPE=&amp;VAR:UNITS=M&amp;window=popup","&amp;width=535&amp;height=425&amp;START_MAXIMIZED=FALSE&amp;Y=120"}</definedName>
    <definedName name="_5380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81__FDSAUDITLINK__" hidden="1">{"fdsup://directions/FAT Viewer?action=UPDATE&amp;creator=factSet&amp;DYN_ARGS=true&amp;DOC_NAME=FAT:RGA_ENTRPR_VAL_EV_SOURCE_WINDOW.FAT&amp;VAR:ID1=CCO&amp;VAR:SDATE=20060724&amp;VAR:FDATE=20051230&amp;VAR:FREQ=DAILY&amp;VAR:RELITEM=RF&amp;VAR:CURRENCY=&amp;VAR:DB_TYPE=&amp;VAR:UNITS=M&amp;window=popup&amp;","width=535&amp;height=425&amp;START_MAXIMIZED=FALSE&amp;Y=120"}</definedName>
    <definedName name="_538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383__FDSAUDITLINK__" hidden="1">{"fdsup://directions/FAT Viewer?action=UPDATE&amp;creator=factSet&amp;DYN_ARGS=true&amp;DOC_NAME=FAT:RGA_ENTRPR_VAL_EV_SOURCE_WINDOW.FAT&amp;VAR:ID1=DEC-FR&amp;VAR:SDATE=20060724&amp;VAR:FDATE=20051230&amp;VAR:FREQ=DAILY&amp;VAR:RELITEM=RF&amp;VAR:CURRENCY=&amp;VAR:DB_TYPE=&amp;VAR:UNITS=M&amp;window=pop","up&amp;width=535&amp;height=425&amp;START_MAXIMIZED=FALSE&amp;Y=120"}</definedName>
    <definedName name="_5384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85__FDSAUDITLINK__" hidden="1">{"fdsup://directions/FAT Viewer?action=UPDATE&amp;creator=factSet&amp;DYN_ARGS=true&amp;DOC_NAME=FAT:RGA_ENTRPR_VAL_EV_SOURCE_WINDOW.FAT&amp;VAR:ID1=CBS&amp;VAR:SDATE=20060724&amp;VAR:FDATE=20051230&amp;VAR:FREQ=DAILY&amp;VAR:RELITEM=RF&amp;VAR:CURRENCY=&amp;VAR:DB_TYPE=&amp;VAR:UNITS=M&amp;window=popup&amp;","width=535&amp;height=425&amp;START_MAXIMIZED=FALSE&amp;Y=120"}</definedName>
    <definedName name="_5386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387__FDSAUDITLINK__" hidden="1">{"fdsup://directions/FAT Viewer?action=UPDATE&amp;creator=factSet&amp;DYN_ARGS=true&amp;DOC_NAME=FAT:RGA_ENTRPR_VAL_EV_SOURCE_WINDOW.FAT&amp;VAR:ID1=LAMR&amp;VAR:SDATE=20060724&amp;VAR:FDATE=20051230&amp;VAR:FREQ=DAILY&amp;VAR:RELITEM=RF&amp;VAR:CURRENCY=&amp;VAR:DB_TYPE=&amp;VAR:UNITS=M&amp;window=popup","&amp;width=535&amp;height=425&amp;START_MAXIMIZED=FALSE&amp;Y=120"}</definedName>
    <definedName name="_5388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89__FDSAUDITLINK__" hidden="1">{"fdsup://directions/FAT Viewer?action=UPDATE&amp;creator=factSet&amp;DYN_ARGS=true&amp;DOC_NAME=FAT:RGA_ENTRPR_VAL_EV_SOURCE_WINDOW.FAT&amp;VAR:ID1=CCO&amp;VAR:SDATE=20060721&amp;VAR:FDATE=20051230&amp;VAR:FREQ=DAILY&amp;VAR:RELITEM=RF&amp;VAR:CURRENCY=&amp;VAR:DB_TYPE=&amp;VAR:UNITS=M&amp;window=popup&amp;","width=535&amp;height=425&amp;START_MAXIMIZED=FALSE&amp;Y=120"}</definedName>
    <definedName name="_539__FDSAUDITLINK__" hidden="1">{"fdsup://directions/FAT Viewer?action=UPDATE&amp;creator=factSet&amp;DYN_ARGS=true&amp;DOC_NAME=FAT:RGQ_ENTRPR_VAL_EV_SOURCE_WINDOW.FAT&amp;VAR:ID1=B07VZ9&amp;VAR:SDATE=20040728&amp;VAR:FDATE=20040630&amp;VAR:FREQ=DAILY&amp;VAR:RELITEM=&amp;VAR:CURRENCY=&amp;VAR:DB_TYPE=&amp;VAR:UNITS=M&amp;window=popup","&amp;width=535&amp;height=425&amp;START_MAXIMIZED=FALSE&amp;Y=120"}</definedName>
    <definedName name="_539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391__FDSAUDITLINK__" hidden="1">{"fdsup://directions/FAT Viewer?action=UPDATE&amp;creator=factSet&amp;DYN_ARGS=true&amp;DOC_NAME=FAT:RGA_ENTRPR_VAL_EV_SOURCE_WINDOW.FAT&amp;VAR:ID1=DEC-FR&amp;VAR:SDATE=20060721&amp;VAR:FDATE=20051230&amp;VAR:FREQ=DAILY&amp;VAR:RELITEM=RF&amp;VAR:CURRENCY=&amp;VAR:DB_TYPE=&amp;VAR:UNITS=M&amp;window=pop","up&amp;width=535&amp;height=425&amp;START_MAXIMIZED=FALSE&amp;Y=120"}</definedName>
    <definedName name="_5392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93__FDSAUDITLINK__" hidden="1">{"fdsup://directions/FAT Viewer?action=UPDATE&amp;creator=factSet&amp;DYN_ARGS=true&amp;DOC_NAME=FAT:RGA_ENTRPR_VAL_EV_SOURCE_WINDOW.FAT&amp;VAR:ID1=CBS&amp;VAR:SDATE=20060721&amp;VAR:FDATE=20051230&amp;VAR:FREQ=DAILY&amp;VAR:RELITEM=RF&amp;VAR:CURRENCY=&amp;VAR:DB_TYPE=&amp;VAR:UNITS=M&amp;window=popup&amp;","width=535&amp;height=425&amp;START_MAXIMIZED=FALSE&amp;Y=120"}</definedName>
    <definedName name="_5394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395__FDSAUDITLINK__" hidden="1">{"fdsup://directions/FAT Viewer?action=UPDATE&amp;creator=factSet&amp;DYN_ARGS=true&amp;DOC_NAME=FAT:RGA_ENTRPR_VAL_EV_SOURCE_WINDOW.FAT&amp;VAR:ID1=LAMR&amp;VAR:SDATE=20060721&amp;VAR:FDATE=20051230&amp;VAR:FREQ=DAILY&amp;VAR:RELITEM=RF&amp;VAR:CURRENCY=&amp;VAR:DB_TYPE=&amp;VAR:UNITS=M&amp;window=popup","&amp;width=535&amp;height=425&amp;START_MAXIMIZED=FALSE&amp;Y=120"}</definedName>
    <definedName name="_5396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397__FDSAUDITLINK__" hidden="1">{"fdsup://directions/FAT Viewer?action=UPDATE&amp;creator=factSet&amp;DYN_ARGS=true&amp;DOC_NAME=FAT:RGA_ENTRPR_VAL_EV_SOURCE_WINDOW.FAT&amp;VAR:ID1=CCO&amp;VAR:SDATE=20060720&amp;VAR:FDATE=20051230&amp;VAR:FREQ=DAILY&amp;VAR:RELITEM=RF&amp;VAR:CURRENCY=&amp;VAR:DB_TYPE=&amp;VAR:UNITS=M&amp;window=popup&amp;","width=535&amp;height=425&amp;START_MAXIMIZED=FALSE&amp;Y=120"}</definedName>
    <definedName name="_539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399__FDSAUDITLINK__" hidden="1">{"fdsup://directions/FAT Viewer?action=UPDATE&amp;creator=factSet&amp;DYN_ARGS=true&amp;DOC_NAME=FAT:RGA_ENTRPR_VAL_EV_SOURCE_WINDOW.FAT&amp;VAR:ID1=DEC-FR&amp;VAR:SDATE=20060720&amp;VAR:FDATE=20051230&amp;VAR:FREQ=DAILY&amp;VAR:RELITEM=RF&amp;VAR:CURRENCY=&amp;VAR:DB_TYPE=&amp;VAR:UNITS=M&amp;window=pop","up&amp;width=535&amp;height=425&amp;START_MAXIMIZED=FALSE&amp;Y=120"}</definedName>
    <definedName name="_54__123Graph_DG_BILAN" hidden="1">#REF!</definedName>
    <definedName name="_54__FDSAUDITLINK__" hidden="1">{"fdsup://Directions/FactSet Auditing Viewer?action=AUDIT_VALUE&amp;DB=129&amp;ID1=71344810&amp;VALUEID=18352&amp;SDATE=2011&amp;PERIODTYPE=ANN_STD&amp;SCFT=3&amp;window=popup_no_bar&amp;width=385&amp;height=120&amp;START_MAXIMIZED=FALSE&amp;creator=factset&amp;display_string=Audit"}</definedName>
    <definedName name="_540__FDSAUDITLINK__" hidden="1">{"fdsup://directions/FAT Viewer?action=UPDATE&amp;creator=factSet&amp;DYN_ARGS=true&amp;DOC_NAME=FAT:RGQ_ENTRPR_VAL_EV_SOURCE_WINDOW.FAT&amp;VAR:ID1=507794&amp;VAR:SDATE=20050419&amp;VAR:FDATE=20050331&amp;VAR:FREQ=DAILY&amp;VAR:RELITEM=&amp;VAR:CURRENCY=&amp;VAR:DB_TYPE=&amp;VAR:UNITS=M&amp;window=popup","&amp;width=535&amp;height=425&amp;START_MAXIMIZED=FALSE&amp;Y=120"}</definedName>
    <definedName name="_5400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01__FDSAUDITLINK__" hidden="1">{"fdsup://directions/FAT Viewer?action=UPDATE&amp;creator=factSet&amp;DYN_ARGS=true&amp;DOC_NAME=FAT:RGA_ENTRPR_VAL_EV_SOURCE_WINDOW.FAT&amp;VAR:ID1=CBS&amp;VAR:SDATE=20060720&amp;VAR:FDATE=20051230&amp;VAR:FREQ=DAILY&amp;VAR:RELITEM=RF&amp;VAR:CURRENCY=&amp;VAR:DB_TYPE=&amp;VAR:UNITS=M&amp;window=popup&amp;","width=535&amp;height=425&amp;START_MAXIMIZED=FALSE&amp;Y=120"}</definedName>
    <definedName name="_5402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403__FDSAUDITLINK__" hidden="1">{"fdsup://directions/FAT Viewer?action=UPDATE&amp;creator=factSet&amp;DYN_ARGS=true&amp;DOC_NAME=FAT:RGA_ENTRPR_VAL_EV_SOURCE_WINDOW.FAT&amp;VAR:ID1=LAMR&amp;VAR:SDATE=20060720&amp;VAR:FDATE=20051230&amp;VAR:FREQ=DAILY&amp;VAR:RELITEM=RF&amp;VAR:CURRENCY=&amp;VAR:DB_TYPE=&amp;VAR:UNITS=M&amp;window=popup","&amp;width=535&amp;height=425&amp;START_MAXIMIZED=FALSE&amp;Y=120"}</definedName>
    <definedName name="_5404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05__FDSAUDITLINK__" hidden="1">{"fdsup://directions/FAT Viewer?action=UPDATE&amp;creator=factSet&amp;DYN_ARGS=true&amp;DOC_NAME=FAT:RGA_ENTRPR_VAL_EV_SOURCE_WINDOW.FAT&amp;VAR:ID1=CCO&amp;VAR:SDATE=20060719&amp;VAR:FDATE=20051230&amp;VAR:FREQ=DAILY&amp;VAR:RELITEM=RF&amp;VAR:CURRENCY=&amp;VAR:DB_TYPE=&amp;VAR:UNITS=M&amp;window=popup&amp;","width=535&amp;height=425&amp;START_MAXIMIZED=FALSE&amp;Y=120"}</definedName>
    <definedName name="_540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407__FDSAUDITLINK__" hidden="1">{"fdsup://directions/FAT Viewer?action=UPDATE&amp;creator=factSet&amp;DYN_ARGS=true&amp;DOC_NAME=FAT:RGA_ENTRPR_VAL_EV_SOURCE_WINDOW.FAT&amp;VAR:ID1=DEC-FR&amp;VAR:SDATE=20060719&amp;VAR:FDATE=20051230&amp;VAR:FREQ=DAILY&amp;VAR:RELITEM=RF&amp;VAR:CURRENCY=&amp;VAR:DB_TYPE=&amp;VAR:UNITS=M&amp;window=pop","up&amp;width=535&amp;height=425&amp;START_MAXIMIZED=FALSE&amp;Y=120"}</definedName>
    <definedName name="_5408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09__FDSAUDITLINK__" hidden="1">{"fdsup://directions/FAT Viewer?action=UPDATE&amp;creator=factSet&amp;DYN_ARGS=true&amp;DOC_NAME=FAT:RGA_ENTRPR_VAL_EV_SOURCE_WINDOW.FAT&amp;VAR:ID1=CBS&amp;VAR:SDATE=20060719&amp;VAR:FDATE=20051230&amp;VAR:FREQ=DAILY&amp;VAR:RELITEM=RF&amp;VAR:CURRENCY=&amp;VAR:DB_TYPE=&amp;VAR:UNITS=M&amp;window=popup&amp;","width=535&amp;height=425&amp;START_MAXIMIZED=FALSE&amp;Y=120"}</definedName>
    <definedName name="_541__FDSAUDITLINK__" hidden="1">{"fdsup://directions/FAT Viewer?action=UPDATE&amp;creator=factSet&amp;DYN_ARGS=true&amp;DOC_NAME=FAT:RGA_ENTRPR_VAL_EV_SOURCE_WINDOW.FAT&amp;VAR:ID1=091139&amp;VAR:SDATE=20040806&amp;VAR:FDATE=20031231&amp;VAR:FREQ=DAILY&amp;VAR:RELITEM=&amp;VAR:CURRENCY=&amp;VAR:DB_TYPE=&amp;VAR:UNITS=M&amp;window=popup","&amp;width=535&amp;height=425&amp;START_MAXIMIZED=FALSE&amp;Y=120"}</definedName>
    <definedName name="_5410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411__FDSAUDITLINK__" hidden="1">{"fdsup://directions/FAT Viewer?action=UPDATE&amp;creator=factSet&amp;DYN_ARGS=true&amp;DOC_NAME=FAT:RGA_ENTRPR_VAL_EV_SOURCE_WINDOW.FAT&amp;VAR:ID1=LAMR&amp;VAR:SDATE=20060719&amp;VAR:FDATE=20051230&amp;VAR:FREQ=DAILY&amp;VAR:RELITEM=RF&amp;VAR:CURRENCY=&amp;VAR:DB_TYPE=&amp;VAR:UNITS=M&amp;window=popup","&amp;width=535&amp;height=425&amp;START_MAXIMIZED=FALSE&amp;Y=120"}</definedName>
    <definedName name="_5412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13__FDSAUDITLINK__" hidden="1">{"fdsup://directions/FAT Viewer?action=UPDATE&amp;creator=factSet&amp;DYN_ARGS=true&amp;DOC_NAME=FAT:RGA_ENTRPR_VAL_EV_SOURCE_WINDOW.FAT&amp;VAR:ID1=CCO&amp;VAR:SDATE=20060718&amp;VAR:FDATE=20051230&amp;VAR:FREQ=DAILY&amp;VAR:RELITEM=RF&amp;VAR:CURRENCY=&amp;VAR:DB_TYPE=&amp;VAR:UNITS=M&amp;window=popup&amp;","width=535&amp;height=425&amp;START_MAXIMIZED=FALSE&amp;Y=120"}</definedName>
    <definedName name="_541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415__FDSAUDITLINK__" hidden="1">{"fdsup://directions/FAT Viewer?action=UPDATE&amp;creator=factSet&amp;DYN_ARGS=true&amp;DOC_NAME=FAT:RGA_ENTRPR_VAL_EV_SOURCE_WINDOW.FAT&amp;VAR:ID1=DEC-FR&amp;VAR:SDATE=20060718&amp;VAR:FDATE=20051230&amp;VAR:FREQ=DAILY&amp;VAR:RELITEM=RF&amp;VAR:CURRENCY=&amp;VAR:DB_TYPE=&amp;VAR:UNITS=M&amp;window=pop","up&amp;width=535&amp;height=425&amp;START_MAXIMIZED=FALSE&amp;Y=120"}</definedName>
    <definedName name="_5416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17__FDSAUDITLINK__" hidden="1">{"fdsup://directions/FAT Viewer?action=UPDATE&amp;creator=factSet&amp;DYN_ARGS=true&amp;DOC_NAME=FAT:RGA_ENTRPR_VAL_EV_SOURCE_WINDOW.FAT&amp;VAR:ID1=CBS&amp;VAR:SDATE=20060718&amp;VAR:FDATE=20051230&amp;VAR:FREQ=DAILY&amp;VAR:RELITEM=RF&amp;VAR:CURRENCY=&amp;VAR:DB_TYPE=&amp;VAR:UNITS=M&amp;window=popup&amp;","width=535&amp;height=425&amp;START_MAXIMIZED=FALSE&amp;Y=120"}</definedName>
    <definedName name="_5418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419__FDSAUDITLINK__" hidden="1">{"fdsup://directions/FAT Viewer?action=UPDATE&amp;creator=factSet&amp;DYN_ARGS=true&amp;DOC_NAME=FAT:RGA_ENTRPR_VAL_EV_SOURCE_WINDOW.FAT&amp;VAR:ID1=LAMR&amp;VAR:SDATE=20060718&amp;VAR:FDATE=20051230&amp;VAR:FREQ=DAILY&amp;VAR:RELITEM=RF&amp;VAR:CURRENCY=&amp;VAR:DB_TYPE=&amp;VAR:UNITS=M&amp;window=popup","&amp;width=535&amp;height=425&amp;START_MAXIMIZED=FALSE&amp;Y=120"}</definedName>
    <definedName name="_542__FDSAUDITLINK__" hidden="1">{"fdsup://directions/FAT Viewer?action=UPDATE&amp;creator=factSet&amp;DYN_ARGS=true&amp;DOC_NAME=FAT:RGQ_ENTRPR_VAL_EV_SOURCE_WINDOW.FAT&amp;VAR:ID1=457913&amp;VAR:SDATE=20050518&amp;VAR:FDATE=20050331&amp;VAR:FREQ=DAILY&amp;VAR:RELITEM=&amp;VAR:CURRENCY=&amp;VAR:DB_TYPE=&amp;VAR:UNITS=M&amp;window=popup","&amp;width=535&amp;height=425&amp;START_MAXIMIZED=FALSE&amp;Y=120"}</definedName>
    <definedName name="_5420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21__FDSAUDITLINK__" hidden="1">{"fdsup://directions/FAT Viewer?action=UPDATE&amp;creator=factSet&amp;DYN_ARGS=true&amp;DOC_NAME=FAT:RGA_ENTRPR_VAL_EV_SOURCE_WINDOW.FAT&amp;VAR:ID1=CCO&amp;VAR:SDATE=20060717&amp;VAR:FDATE=20051230&amp;VAR:FREQ=DAILY&amp;VAR:RELITEM=RF&amp;VAR:CURRENCY=&amp;VAR:DB_TYPE=&amp;VAR:UNITS=M&amp;window=popup&amp;","width=535&amp;height=425&amp;START_MAXIMIZED=FALSE&amp;Y=120"}</definedName>
    <definedName name="_542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423__FDSAUDITLINK__" hidden="1">{"fdsup://directions/FAT Viewer?action=UPDATE&amp;creator=factSet&amp;DYN_ARGS=true&amp;DOC_NAME=FAT:RGA_ENTRPR_VAL_EV_SOURCE_WINDOW.FAT&amp;VAR:ID1=DEC-FR&amp;VAR:SDATE=20060717&amp;VAR:FDATE=20051230&amp;VAR:FREQ=DAILY&amp;VAR:RELITEM=RF&amp;VAR:CURRENCY=&amp;VAR:DB_TYPE=&amp;VAR:UNITS=M&amp;window=pop","up&amp;width=535&amp;height=425&amp;START_MAXIMIZED=FALSE&amp;Y=120"}</definedName>
    <definedName name="_5424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25__FDSAUDITLINK__" hidden="1">{"fdsup://directions/FAT Viewer?action=UPDATE&amp;creator=factSet&amp;DYN_ARGS=true&amp;DOC_NAME=FAT:RGA_ENTRPR_VAL_EV_SOURCE_WINDOW.FAT&amp;VAR:ID1=CBS&amp;VAR:SDATE=20060717&amp;VAR:FDATE=20051230&amp;VAR:FREQ=DAILY&amp;VAR:RELITEM=RF&amp;VAR:CURRENCY=&amp;VAR:DB_TYPE=&amp;VAR:UNITS=M&amp;window=popup&amp;","width=535&amp;height=425&amp;START_MAXIMIZED=FALSE&amp;Y=120"}</definedName>
    <definedName name="_5426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427__FDSAUDITLINK__" hidden="1">{"fdsup://directions/FAT Viewer?action=UPDATE&amp;creator=factSet&amp;DYN_ARGS=true&amp;DOC_NAME=FAT:RGA_ENTRPR_VAL_EV_SOURCE_WINDOW.FAT&amp;VAR:ID1=LAMR&amp;VAR:SDATE=20060717&amp;VAR:FDATE=20051230&amp;VAR:FREQ=DAILY&amp;VAR:RELITEM=RF&amp;VAR:CURRENCY=&amp;VAR:DB_TYPE=&amp;VAR:UNITS=M&amp;window=popup","&amp;width=535&amp;height=425&amp;START_MAXIMIZED=FALSE&amp;Y=120"}</definedName>
    <definedName name="_5428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29__FDSAUDITLINK__" hidden="1">{"fdsup://directions/FAT Viewer?action=UPDATE&amp;creator=factSet&amp;DYN_ARGS=true&amp;DOC_NAME=FAT:RGA_ENTRPR_VAL_EV_SOURCE_WINDOW.FAT&amp;VAR:ID1=CCO&amp;VAR:SDATE=20060714&amp;VAR:FDATE=20051230&amp;VAR:FREQ=DAILY&amp;VAR:RELITEM=RF&amp;VAR:CURRENCY=&amp;VAR:DB_TYPE=&amp;VAR:UNITS=M&amp;window=popup&amp;","width=535&amp;height=425&amp;START_MAXIMIZED=FALSE&amp;Y=120"}</definedName>
    <definedName name="_543__FDSAUDITLINK__" hidden="1">{"fdsup://directions/FAT Viewer?action=UPDATE&amp;creator=factSet&amp;DYN_ARGS=true&amp;DOC_NAME=FAT:RGQ_ENTRPR_VAL_EV_SOURCE_WINDOW.FAT&amp;VAR:ID1=B151P4&amp;VAR:SDATE=20050518&amp;VAR:FDATE=20050331&amp;VAR:FREQ=DAILY&amp;VAR:RELITEM=&amp;VAR:CURRENCY=&amp;VAR:DB_TYPE=&amp;VAR:UNITS=M&amp;window=popup","&amp;width=535&amp;height=425&amp;START_MAXIMIZED=FALSE&amp;Y=120"}</definedName>
    <definedName name="_543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431__FDSAUDITLINK__" hidden="1">{"fdsup://directions/FAT Viewer?action=UPDATE&amp;creator=factSet&amp;DYN_ARGS=true&amp;DOC_NAME=FAT:RGA_ENTRPR_VAL_EV_SOURCE_WINDOW.FAT&amp;VAR:ID1=DEC-FR&amp;VAR:SDATE=20060714&amp;VAR:FDATE=20051230&amp;VAR:FREQ=DAILY&amp;VAR:RELITEM=RF&amp;VAR:CURRENCY=&amp;VAR:DB_TYPE=&amp;VAR:UNITS=M&amp;window=pop","up&amp;width=535&amp;height=425&amp;START_MAXIMIZED=FALSE&amp;Y=120"}</definedName>
    <definedName name="_5432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33__FDSAUDITLINK__" hidden="1">{"fdsup://directions/FAT Viewer?action=UPDATE&amp;creator=factSet&amp;DYN_ARGS=true&amp;DOC_NAME=FAT:RGA_ENTRPR_VAL_EV_SOURCE_WINDOW.FAT&amp;VAR:ID1=CBS&amp;VAR:SDATE=20060714&amp;VAR:FDATE=20051230&amp;VAR:FREQ=DAILY&amp;VAR:RELITEM=RF&amp;VAR:CURRENCY=&amp;VAR:DB_TYPE=&amp;VAR:UNITS=M&amp;window=popup&amp;","width=535&amp;height=425&amp;START_MAXIMIZED=FALSE&amp;Y=120"}</definedName>
    <definedName name="_5434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435__FDSAUDITLINK__" hidden="1">{"fdsup://directions/FAT Viewer?action=UPDATE&amp;creator=factSet&amp;DYN_ARGS=true&amp;DOC_NAME=FAT:RGA_ENTRPR_VAL_EV_SOURCE_WINDOW.FAT&amp;VAR:ID1=LAMR&amp;VAR:SDATE=20060714&amp;VAR:FDATE=20051230&amp;VAR:FREQ=DAILY&amp;VAR:RELITEM=RF&amp;VAR:CURRENCY=&amp;VAR:DB_TYPE=&amp;VAR:UNITS=M&amp;window=popup","&amp;width=535&amp;height=425&amp;START_MAXIMIZED=FALSE&amp;Y=120"}</definedName>
    <definedName name="_5436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37__FDSAUDITLINK__" hidden="1">{"fdsup://directions/FAT Viewer?action=UPDATE&amp;creator=factSet&amp;DYN_ARGS=true&amp;DOC_NAME=FAT:RGA_ENTRPR_VAL_EV_SOURCE_WINDOW.FAT&amp;VAR:ID1=CCO&amp;VAR:SDATE=20060713&amp;VAR:FDATE=20051230&amp;VAR:FREQ=DAILY&amp;VAR:RELITEM=RF&amp;VAR:CURRENCY=&amp;VAR:DB_TYPE=&amp;VAR:UNITS=M&amp;window=popup&amp;","width=535&amp;height=425&amp;START_MAXIMIZED=FALSE&amp;Y=120"}</definedName>
    <definedName name="_543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439__FDSAUDITLINK__" hidden="1">{"fdsup://directions/FAT Viewer?action=UPDATE&amp;creator=factSet&amp;DYN_ARGS=true&amp;DOC_NAME=FAT:RGA_ENTRPR_VAL_EV_SOURCE_WINDOW.FAT&amp;VAR:ID1=DEC-FR&amp;VAR:SDATE=20060713&amp;VAR:FDATE=20051230&amp;VAR:FREQ=DAILY&amp;VAR:RELITEM=RF&amp;VAR:CURRENCY=&amp;VAR:DB_TYPE=&amp;VAR:UNITS=M&amp;window=pop","up&amp;width=535&amp;height=425&amp;START_MAXIMIZED=FALSE&amp;Y=120"}</definedName>
    <definedName name="_544__FDSAUDITLINK__" hidden="1">{"fdsup://directions/FAT Viewer?action=UPDATE&amp;creator=factSet&amp;DYN_ARGS=true&amp;DOC_NAME=FAT:RGQ_ENTRPR_VAL_EV_SOURCE_WINDOW.FAT&amp;VAR:ID1=507794&amp;VAR:SDATE=20050518&amp;VAR:FDATE=20050331&amp;VAR:FREQ=DAILY&amp;VAR:RELITEM=&amp;VAR:CURRENCY=&amp;VAR:DB_TYPE=&amp;VAR:UNITS=M&amp;window=popup","&amp;width=535&amp;height=425&amp;START_MAXIMIZED=FALSE&amp;Y=120"}</definedName>
    <definedName name="_5440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41__FDSAUDITLINK__" hidden="1">{"fdsup://directions/FAT Viewer?action=UPDATE&amp;creator=factSet&amp;DYN_ARGS=true&amp;DOC_NAME=FAT:RGA_ENTRPR_VAL_EV_SOURCE_WINDOW.FAT&amp;VAR:ID1=CBS&amp;VAR:SDATE=20060713&amp;VAR:FDATE=20051230&amp;VAR:FREQ=DAILY&amp;VAR:RELITEM=RF&amp;VAR:CURRENCY=&amp;VAR:DB_TYPE=&amp;VAR:UNITS=M&amp;window=popup&amp;","width=535&amp;height=425&amp;START_MAXIMIZED=FALSE&amp;Y=120"}</definedName>
    <definedName name="_5442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443__FDSAUDITLINK__" hidden="1">{"fdsup://directions/FAT Viewer?action=UPDATE&amp;creator=factSet&amp;DYN_ARGS=true&amp;DOC_NAME=FAT:RGA_ENTRPR_VAL_EV_SOURCE_WINDOW.FAT&amp;VAR:ID1=LAMR&amp;VAR:SDATE=20060713&amp;VAR:FDATE=20051230&amp;VAR:FREQ=DAILY&amp;VAR:RELITEM=RF&amp;VAR:CURRENCY=&amp;VAR:DB_TYPE=&amp;VAR:UNITS=M&amp;window=popup","&amp;width=535&amp;height=425&amp;START_MAXIMIZED=FALSE&amp;Y=120"}</definedName>
    <definedName name="_5444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45__FDSAUDITLINK__" hidden="1">{"fdsup://directions/FAT Viewer?action=UPDATE&amp;creator=factSet&amp;DYN_ARGS=true&amp;DOC_NAME=FAT:RGA_ENTRPR_VAL_EV_SOURCE_WINDOW.FAT&amp;VAR:ID1=CCO&amp;VAR:SDATE=20060712&amp;VAR:FDATE=20051230&amp;VAR:FREQ=DAILY&amp;VAR:RELITEM=RF&amp;VAR:CURRENCY=&amp;VAR:DB_TYPE=&amp;VAR:UNITS=M&amp;window=popup&amp;","width=535&amp;height=425&amp;START_MAXIMIZED=FALSE&amp;Y=120"}</definedName>
    <definedName name="_544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447__FDSAUDITLINK__" hidden="1">{"fdsup://directions/FAT Viewer?action=UPDATE&amp;creator=factSet&amp;DYN_ARGS=true&amp;DOC_NAME=FAT:RGA_ENTRPR_VAL_EV_SOURCE_WINDOW.FAT&amp;VAR:ID1=DEC-FR&amp;VAR:SDATE=20060712&amp;VAR:FDATE=20051230&amp;VAR:FREQ=DAILY&amp;VAR:RELITEM=RF&amp;VAR:CURRENCY=&amp;VAR:DB_TYPE=&amp;VAR:UNITS=M&amp;window=pop","up&amp;width=535&amp;height=425&amp;START_MAXIMIZED=FALSE&amp;Y=120"}</definedName>
    <definedName name="_5448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49__FDSAUDITLINK__" hidden="1">{"fdsup://directions/FAT Viewer?action=UPDATE&amp;creator=factSet&amp;DYN_ARGS=true&amp;DOC_NAME=FAT:RGA_ENTRPR_VAL_EV_SOURCE_WINDOW.FAT&amp;VAR:ID1=CBS&amp;VAR:SDATE=20060712&amp;VAR:FDATE=20051230&amp;VAR:FREQ=DAILY&amp;VAR:RELITEM=RF&amp;VAR:CURRENCY=&amp;VAR:DB_TYPE=&amp;VAR:UNITS=M&amp;window=popup&amp;","width=535&amp;height=425&amp;START_MAXIMIZED=FALSE&amp;Y=120"}</definedName>
    <definedName name="_545__FDSAUDITLINK__" hidden="1">{"fdsup://directions/FAT Viewer?action=UPDATE&amp;creator=factSet&amp;DYN_ARGS=true&amp;DOC_NAME=FAT:RGA_ENTRPR_VAL_EV_SOURCE_WINDOW.FAT&amp;VAR:ID1=RTL-BE&amp;VAR:SDATE=20040806&amp;VAR:FDATE=20031231&amp;VAR:FREQ=DAILY&amp;VAR:RELITEM=&amp;VAR:CURRENCY=&amp;VAR:DB_TYPE=&amp;VAR:UNITS=M&amp;window=popup","&amp;width=535&amp;height=425&amp;START_MAXIMIZED=FALSE&amp;Y=120"}</definedName>
    <definedName name="_5450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451__FDSAUDITLINK__" hidden="1">{"fdsup://directions/FAT Viewer?action=UPDATE&amp;creator=factSet&amp;DYN_ARGS=true&amp;DOC_NAME=FAT:RGA_ENTRPR_VAL_EV_SOURCE_WINDOW.FAT&amp;VAR:ID1=LAMR&amp;VAR:SDATE=20060712&amp;VAR:FDATE=20051230&amp;VAR:FREQ=DAILY&amp;VAR:RELITEM=RF&amp;VAR:CURRENCY=&amp;VAR:DB_TYPE=&amp;VAR:UNITS=M&amp;window=popup","&amp;width=535&amp;height=425&amp;START_MAXIMIZED=FALSE&amp;Y=120"}</definedName>
    <definedName name="_5452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53__FDSAUDITLINK__" hidden="1">{"fdsup://directions/FAT Viewer?action=UPDATE&amp;creator=factSet&amp;DYN_ARGS=true&amp;DOC_NAME=FAT:RGA_ENTRPR_VAL_EV_SOURCE_WINDOW.FAT&amp;VAR:ID1=CCO&amp;VAR:SDATE=20060711&amp;VAR:FDATE=20051230&amp;VAR:FREQ=DAILY&amp;VAR:RELITEM=RF&amp;VAR:CURRENCY=&amp;VAR:DB_TYPE=&amp;VAR:UNITS=M&amp;window=popup&amp;","width=535&amp;height=425&amp;START_MAXIMIZED=FALSE&amp;Y=120"}</definedName>
    <definedName name="_545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455__FDSAUDITLINK__" hidden="1">{"fdsup://directions/FAT Viewer?action=UPDATE&amp;creator=factSet&amp;DYN_ARGS=true&amp;DOC_NAME=FAT:RGA_ENTRPR_VAL_EV_SOURCE_WINDOW.FAT&amp;VAR:ID1=DEC-FR&amp;VAR:SDATE=20060711&amp;VAR:FDATE=20051230&amp;VAR:FREQ=DAILY&amp;VAR:RELITEM=RF&amp;VAR:CURRENCY=&amp;VAR:DB_TYPE=&amp;VAR:UNITS=M&amp;window=pop","up&amp;width=535&amp;height=425&amp;START_MAXIMIZED=FALSE&amp;Y=120"}</definedName>
    <definedName name="_5456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57__FDSAUDITLINK__" hidden="1">{"fdsup://directions/FAT Viewer?action=UPDATE&amp;creator=factSet&amp;DYN_ARGS=true&amp;DOC_NAME=FAT:RGA_ENTRPR_VAL_EV_SOURCE_WINDOW.FAT&amp;VAR:ID1=CBS&amp;VAR:SDATE=20060711&amp;VAR:FDATE=20051230&amp;VAR:FREQ=DAILY&amp;VAR:RELITEM=RF&amp;VAR:CURRENCY=&amp;VAR:DB_TYPE=&amp;VAR:UNITS=M&amp;window=popup&amp;","width=535&amp;height=425&amp;START_MAXIMIZED=FALSE&amp;Y=120"}</definedName>
    <definedName name="_5458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459__FDSAUDITLINK__" hidden="1">{"fdsup://directions/FAT Viewer?action=UPDATE&amp;creator=factSet&amp;DYN_ARGS=true&amp;DOC_NAME=FAT:RGA_ENTRPR_VAL_EV_SOURCE_WINDOW.FAT&amp;VAR:ID1=LAMR&amp;VAR:SDATE=20060711&amp;VAR:FDATE=20051230&amp;VAR:FREQ=DAILY&amp;VAR:RELITEM=RF&amp;VAR:CURRENCY=&amp;VAR:DB_TYPE=&amp;VAR:UNITS=M&amp;window=popup","&amp;width=535&amp;height=425&amp;START_MAXIMIZED=FALSE&amp;Y=120"}</definedName>
    <definedName name="_546__FDSAUDITLINK__" hidden="1">{"fdsup://directions/FAT Viewer?action=UPDATE&amp;creator=factSet&amp;DYN_ARGS=true&amp;DOC_NAME=FAT:RGA_ENTRPR_VAL_EV_SOURCE_WINDOW.FAT&amp;VAR:ID1=339864&amp;VAR:SDATE=20050518&amp;VAR:FDATE=20041231&amp;VAR:FREQ=DAILY&amp;VAR:RELITEM=&amp;VAR:CURRENCY=&amp;VAR:DB_TYPE=&amp;VAR:UNITS=M&amp;window=popup","&amp;width=535&amp;height=425&amp;START_MAXIMIZED=FALSE&amp;Y=120"}</definedName>
    <definedName name="_5460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61__FDSAUDITLINK__" hidden="1">{"fdsup://directions/FAT Viewer?action=UPDATE&amp;creator=factSet&amp;DYN_ARGS=true&amp;DOC_NAME=FAT:RGA_ENTRPR_VAL_EV_SOURCE_WINDOW.FAT&amp;VAR:ID1=CCO&amp;VAR:SDATE=20060710&amp;VAR:FDATE=20051230&amp;VAR:FREQ=DAILY&amp;VAR:RELITEM=RF&amp;VAR:CURRENCY=&amp;VAR:DB_TYPE=&amp;VAR:UNITS=M&amp;window=popup&amp;","width=535&amp;height=425&amp;START_MAXIMIZED=FALSE&amp;Y=120"}</definedName>
    <definedName name="_546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463__FDSAUDITLINK__" hidden="1">{"fdsup://directions/FAT Viewer?action=UPDATE&amp;creator=factSet&amp;DYN_ARGS=true&amp;DOC_NAME=FAT:RGA_ENTRPR_VAL_EV_SOURCE_WINDOW.FAT&amp;VAR:ID1=DEC-FR&amp;VAR:SDATE=20060710&amp;VAR:FDATE=20051230&amp;VAR:FREQ=DAILY&amp;VAR:RELITEM=RF&amp;VAR:CURRENCY=&amp;VAR:DB_TYPE=&amp;VAR:UNITS=M&amp;window=pop","up&amp;width=535&amp;height=425&amp;START_MAXIMIZED=FALSE&amp;Y=120"}</definedName>
    <definedName name="_5464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65__FDSAUDITLINK__" hidden="1">{"fdsup://directions/FAT Viewer?action=UPDATE&amp;creator=factSet&amp;DYN_ARGS=true&amp;DOC_NAME=FAT:RGA_ENTRPR_VAL_EV_SOURCE_WINDOW.FAT&amp;VAR:ID1=CBS&amp;VAR:SDATE=20060710&amp;VAR:FDATE=20051230&amp;VAR:FREQ=DAILY&amp;VAR:RELITEM=RF&amp;VAR:CURRENCY=&amp;VAR:DB_TYPE=&amp;VAR:UNITS=M&amp;window=popup&amp;","width=535&amp;height=425&amp;START_MAXIMIZED=FALSE&amp;Y=120"}</definedName>
    <definedName name="_5466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467__FDSAUDITLINK__" hidden="1">{"fdsup://directions/FAT Viewer?action=UPDATE&amp;creator=factSet&amp;DYN_ARGS=true&amp;DOC_NAME=FAT:RGA_ENTRPR_VAL_EV_SOURCE_WINDOW.FAT&amp;VAR:ID1=LAMR&amp;VAR:SDATE=20060710&amp;VAR:FDATE=20051230&amp;VAR:FREQ=DAILY&amp;VAR:RELITEM=RF&amp;VAR:CURRENCY=&amp;VAR:DB_TYPE=&amp;VAR:UNITS=M&amp;window=popup","&amp;width=535&amp;height=425&amp;START_MAXIMIZED=FALSE&amp;Y=120"}</definedName>
    <definedName name="_5468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69__FDSAUDITLINK__" hidden="1">{"fdsup://directions/FAT Viewer?action=UPDATE&amp;creator=factSet&amp;DYN_ARGS=true&amp;DOC_NAME=FAT:RGA_ENTRPR_VAL_EV_SOURCE_WINDOW.FAT&amp;VAR:ID1=CCO&amp;VAR:SDATE=20060707&amp;VAR:FDATE=20051230&amp;VAR:FREQ=DAILY&amp;VAR:RELITEM=RF&amp;VAR:CURRENCY=&amp;VAR:DB_TYPE=&amp;VAR:UNITS=M&amp;window=popup&amp;","width=535&amp;height=425&amp;START_MAXIMIZED=FALSE&amp;Y=120"}</definedName>
    <definedName name="_547__FDSAUDITLINK__" hidden="1">{"fdsup://directions/FAT Viewer?action=UPDATE&amp;creator=factSet&amp;DYN_ARGS=true&amp;DOC_NAME=FAT:RGQ_ENTRPR_VAL_EV_SOURCE_WINDOW.FAT&amp;VAR:ID1=B151P4&amp;VAR:SDATE=20040806&amp;VAR:FDATE=20040630&amp;VAR:FREQ=DAILY&amp;VAR:RELITEM=&amp;VAR:CURRENCY=&amp;VAR:DB_TYPE=&amp;VAR:UNITS=M&amp;window=popup","&amp;width=535&amp;height=425&amp;START_MAXIMIZED=FALSE&amp;Y=120"}</definedName>
    <definedName name="_5470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471__FDSAUDITLINK__" hidden="1">{"fdsup://directions/FAT Viewer?action=UPDATE&amp;creator=factSet&amp;DYN_ARGS=true&amp;DOC_NAME=FAT:RGA_ENTRPR_VAL_EV_SOURCE_WINDOW.FAT&amp;VAR:ID1=DEC-FR&amp;VAR:SDATE=20060707&amp;VAR:FDATE=20051230&amp;VAR:FREQ=DAILY&amp;VAR:RELITEM=RF&amp;VAR:CURRENCY=&amp;VAR:DB_TYPE=&amp;VAR:UNITS=M&amp;window=pop","up&amp;width=535&amp;height=425&amp;START_MAXIMIZED=FALSE&amp;Y=120"}</definedName>
    <definedName name="_5472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73__FDSAUDITLINK__" hidden="1">{"fdsup://directions/FAT Viewer?action=UPDATE&amp;creator=factSet&amp;DYN_ARGS=true&amp;DOC_NAME=FAT:RGA_ENTRPR_VAL_EV_SOURCE_WINDOW.FAT&amp;VAR:ID1=CBS&amp;VAR:SDATE=20060707&amp;VAR:FDATE=20051230&amp;VAR:FREQ=DAILY&amp;VAR:RELITEM=RF&amp;VAR:CURRENCY=&amp;VAR:DB_TYPE=&amp;VAR:UNITS=M&amp;window=popup&amp;","width=535&amp;height=425&amp;START_MAXIMIZED=FALSE&amp;Y=120"}</definedName>
    <definedName name="_5474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475__FDSAUDITLINK__" hidden="1">{"fdsup://directions/FAT Viewer?action=UPDATE&amp;creator=factSet&amp;DYN_ARGS=true&amp;DOC_NAME=FAT:RGA_ENTRPR_VAL_EV_SOURCE_WINDOW.FAT&amp;VAR:ID1=LAMR&amp;VAR:SDATE=20060707&amp;VAR:FDATE=20051230&amp;VAR:FREQ=DAILY&amp;VAR:RELITEM=RF&amp;VAR:CURRENCY=&amp;VAR:DB_TYPE=&amp;VAR:UNITS=M&amp;window=popup","&amp;width=535&amp;height=425&amp;START_MAXIMIZED=FALSE&amp;Y=120"}</definedName>
    <definedName name="_5476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77__FDSAUDITLINK__" hidden="1">{"fdsup://directions/FAT Viewer?action=UPDATE&amp;creator=factSet&amp;DYN_ARGS=true&amp;DOC_NAME=FAT:RGA_ENTRPR_VAL_EV_SOURCE_WINDOW.FAT&amp;VAR:ID1=CCO&amp;VAR:SDATE=20060706&amp;VAR:FDATE=20051230&amp;VAR:FREQ=DAILY&amp;VAR:RELITEM=RF&amp;VAR:CURRENCY=&amp;VAR:DB_TYPE=&amp;VAR:UNITS=M&amp;window=popup&amp;","width=535&amp;height=425&amp;START_MAXIMIZED=FALSE&amp;Y=120"}</definedName>
    <definedName name="_5478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479__FDSAUDITLINK__" hidden="1">{"fdsup://directions/FAT Viewer?action=UPDATE&amp;creator=factSet&amp;DYN_ARGS=true&amp;DOC_NAME=FAT:RGA_ENTRPR_VAL_EV_SOURCE_WINDOW.FAT&amp;VAR:ID1=DEC-FR&amp;VAR:SDATE=20060706&amp;VAR:FDATE=20051230&amp;VAR:FREQ=DAILY&amp;VAR:RELITEM=RF&amp;VAR:CURRENCY=&amp;VAR:DB_TYPE=&amp;VAR:UNITS=M&amp;window=pop","up&amp;width=535&amp;height=425&amp;START_MAXIMIZED=FALSE&amp;Y=120"}</definedName>
    <definedName name="_548__FDSAUDITLINK__" hidden="1">{"fdsup://directions/FAT Viewer?action=UPDATE&amp;creator=factSet&amp;DYN_ARGS=true&amp;DOC_NAME=FAT:RGQ_ENTRPR_VAL_EV_SOURCE_WINDOW.FAT&amp;VAR:ID1=B07VZ9&amp;VAR:SDATE=20050518&amp;VAR:FDATE=20050331&amp;VAR:FREQ=DAILY&amp;VAR:RELITEM=&amp;VAR:CURRENCY=&amp;VAR:DB_TYPE=&amp;VAR:UNITS=M&amp;window=popup","&amp;width=535&amp;height=425&amp;START_MAXIMIZED=FALSE&amp;Y=120"}</definedName>
    <definedName name="_5480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81__FDSAUDITLINK__" hidden="1">{"fdsup://directions/FAT Viewer?action=UPDATE&amp;creator=factSet&amp;DYN_ARGS=true&amp;DOC_NAME=FAT:RGA_ENTRPR_VAL_EV_SOURCE_WINDOW.FAT&amp;VAR:ID1=CBS&amp;VAR:SDATE=20060706&amp;VAR:FDATE=20051230&amp;VAR:FREQ=DAILY&amp;VAR:RELITEM=RF&amp;VAR:CURRENCY=&amp;VAR:DB_TYPE=&amp;VAR:UNITS=M&amp;window=popup&amp;","width=535&amp;height=425&amp;START_MAXIMIZED=FALSE&amp;Y=120"}</definedName>
    <definedName name="_5482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483__FDSAUDITLINK__" hidden="1">{"fdsup://directions/FAT Viewer?action=UPDATE&amp;creator=factSet&amp;DYN_ARGS=true&amp;DOC_NAME=FAT:RGA_ENTRPR_VAL_EV_SOURCE_WINDOW.FAT&amp;VAR:ID1=LAMR&amp;VAR:SDATE=20060706&amp;VAR:FDATE=20051230&amp;VAR:FREQ=DAILY&amp;VAR:RELITEM=RF&amp;VAR:CURRENCY=&amp;VAR:DB_TYPE=&amp;VAR:UNITS=M&amp;window=popup","&amp;width=535&amp;height=425&amp;START_MAXIMIZED=FALSE&amp;Y=120"}</definedName>
    <definedName name="_5484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85__FDSAUDITLINK__" hidden="1">{"fdsup://directions/FAT Viewer?action=UPDATE&amp;creator=factSet&amp;DYN_ARGS=true&amp;DOC_NAME=FAT:RGA_ENTRPR_VAL_EV_SOURCE_WINDOW.FAT&amp;VAR:ID1=CCO&amp;VAR:SDATE=20060705&amp;VAR:FDATE=20051230&amp;VAR:FREQ=DAILY&amp;VAR:RELITEM=RF&amp;VAR:CURRENCY=&amp;VAR:DB_TYPE=&amp;VAR:UNITS=M&amp;window=popup&amp;","width=535&amp;height=425&amp;START_MAXIMIZED=FALSE&amp;Y=120"}</definedName>
    <definedName name="_5486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487__FDSAUDITLINK__" hidden="1">{"fdsup://directions/FAT Viewer?action=UPDATE&amp;creator=factSet&amp;DYN_ARGS=true&amp;DOC_NAME=FAT:RGA_ENTRPR_VAL_EV_SOURCE_WINDOW.FAT&amp;VAR:ID1=DEC-FR&amp;VAR:SDATE=20060705&amp;VAR:FDATE=20051230&amp;VAR:FREQ=DAILY&amp;VAR:RELITEM=RF&amp;VAR:CURRENCY=&amp;VAR:DB_TYPE=&amp;VAR:UNITS=M&amp;window=pop","up&amp;width=535&amp;height=425&amp;START_MAXIMIZED=FALSE&amp;Y=120"}</definedName>
    <definedName name="_5488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89__FDSAUDITLINK__" hidden="1">{"fdsup://directions/FAT Viewer?action=UPDATE&amp;creator=factSet&amp;DYN_ARGS=true&amp;DOC_NAME=FAT:RGA_ENTRPR_VAL_EV_SOURCE_WINDOW.FAT&amp;VAR:ID1=CBS&amp;VAR:SDATE=20060705&amp;VAR:FDATE=20051230&amp;VAR:FREQ=DAILY&amp;VAR:RELITEM=RF&amp;VAR:CURRENCY=&amp;VAR:DB_TYPE=&amp;VAR:UNITS=M&amp;window=popup&amp;","width=535&amp;height=425&amp;START_MAXIMIZED=FALSE&amp;Y=120"}</definedName>
    <definedName name="_549__FDSAUDITLINK__" hidden="1">{"fdsup://directions/FAT Viewer?action=UPDATE&amp;creator=factSet&amp;DYN_ARGS=true&amp;DOC_NAME=FAT:RGQ_ENTRPR_VAL_EV_SOURCE_WINDOW.FAT&amp;VAR:ID1=B04M10&amp;VAR:SDATE=20050518&amp;VAR:FDATE=20050331&amp;VAR:FREQ=DAILY&amp;VAR:RELITEM=&amp;VAR:CURRENCY=&amp;VAR:DB_TYPE=&amp;VAR:UNITS=M&amp;window=popup","&amp;width=535&amp;height=425&amp;START_MAXIMIZED=FALSE&amp;Y=120"}</definedName>
    <definedName name="_5490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491__FDSAUDITLINK__" hidden="1">{"fdsup://directions/FAT Viewer?action=UPDATE&amp;creator=factSet&amp;DYN_ARGS=true&amp;DOC_NAME=FAT:RGA_ENTRPR_VAL_EV_SOURCE_WINDOW.FAT&amp;VAR:ID1=LAMR&amp;VAR:SDATE=20060705&amp;VAR:FDATE=20051230&amp;VAR:FREQ=DAILY&amp;VAR:RELITEM=RF&amp;VAR:CURRENCY=&amp;VAR:DB_TYPE=&amp;VAR:UNITS=M&amp;window=popup","&amp;width=535&amp;height=425&amp;START_MAXIMIZED=FALSE&amp;Y=120"}</definedName>
    <definedName name="_5492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93__FDSAUDITLINK__" hidden="1">{"fdsup://directions/FAT Viewer?action=UPDATE&amp;creator=factSet&amp;DYN_ARGS=true&amp;DOC_NAME=FAT:RGA_ENTRPR_VAL_EV_SOURCE_WINDOW.FAT&amp;VAR:ID1=CCO&amp;VAR:SDATE=20060703&amp;VAR:FDATE=20051230&amp;VAR:FREQ=DAILY&amp;VAR:RELITEM=RF&amp;VAR:CURRENCY=&amp;VAR:DB_TYPE=&amp;VAR:UNITS=M&amp;window=popup&amp;","width=535&amp;height=425&amp;START_MAXIMIZED=FALSE&amp;Y=120"}</definedName>
    <definedName name="_5494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495__FDSAUDITLINK__" hidden="1">{"fdsup://directions/FAT Viewer?action=UPDATE&amp;creator=factSet&amp;DYN_ARGS=true&amp;DOC_NAME=FAT:RGA_ENTRPR_VAL_EV_SOURCE_WINDOW.FAT&amp;VAR:ID1=DEC-FR&amp;VAR:SDATE=20060703&amp;VAR:FDATE=20051230&amp;VAR:FREQ=DAILY&amp;VAR:RELITEM=RF&amp;VAR:CURRENCY=&amp;VAR:DB_TYPE=&amp;VAR:UNITS=M&amp;window=pop","up&amp;width=535&amp;height=425&amp;START_MAXIMIZED=FALSE&amp;Y=120"}</definedName>
    <definedName name="_5496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497__FDSAUDITLINK__" hidden="1">{"fdsup://directions/FAT Viewer?action=UPDATE&amp;creator=factSet&amp;DYN_ARGS=true&amp;DOC_NAME=FAT:RGA_ENTRPR_VAL_EV_SOURCE_WINDOW.FAT&amp;VAR:ID1=CBS&amp;VAR:SDATE=20060703&amp;VAR:FDATE=20051230&amp;VAR:FREQ=DAILY&amp;VAR:RELITEM=RF&amp;VAR:CURRENCY=&amp;VAR:DB_TYPE=&amp;VAR:UNITS=M&amp;window=popup&amp;","width=535&amp;height=425&amp;START_MAXIMIZED=FALSE&amp;Y=120"}</definedName>
    <definedName name="_5498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499__FDSAUDITLINK__" hidden="1">{"fdsup://directions/FAT Viewer?action=UPDATE&amp;creator=factSet&amp;DYN_ARGS=true&amp;DOC_NAME=FAT:RGA_ENTRPR_VAL_EV_SOURCE_WINDOW.FAT&amp;VAR:ID1=LAMR&amp;VAR:SDATE=20060703&amp;VAR:FDATE=20051230&amp;VAR:FREQ=DAILY&amp;VAR:RELITEM=RF&amp;VAR:CURRENCY=&amp;VAR:DB_TYPE=&amp;VAR:UNITS=M&amp;window=popup","&amp;width=535&amp;height=425&amp;START_MAXIMIZED=FALSE&amp;Y=120"}</definedName>
    <definedName name="_55__FDSAUDITLINK__" hidden="1">{"fdsup://Directions/FactSet Auditing Viewer?action=AUDIT_VALUE&amp;DB=129&amp;ID1=567151&amp;VALUEID=02250&amp;SDATE=2011&amp;PERIODTYPE=ANN_STD&amp;SCFT=3&amp;window=popup_no_bar&amp;width=385&amp;height=120&amp;START_MAXIMIZED=FALSE&amp;creator=factset&amp;display_string=Audit"}</definedName>
    <definedName name="_550__FDSAUDITLINK__" hidden="1">{"fdsup://directions/FAT Viewer?action=UPDATE&amp;creator=factSet&amp;DYN_ARGS=true&amp;DOC_NAME=FAT:RGA_ENTRPR_VAL_EV_SOURCE_WINDOW.FAT&amp;VAR:ID1=DYHOL-TR&amp;VAR:SDATE=20050527&amp;VAR:FDATE=20041231&amp;VAR:FREQ=DAILY&amp;VAR:RELITEM=&amp;VAR:CURRENCY=&amp;VAR:DB_TYPE=&amp;VAR:UNITS=M&amp;window=pop","up&amp;width=535&amp;height=425&amp;START_MAXIMIZED=FALSE&amp;Y=120"}</definedName>
    <definedName name="_5500__FDSAUDITLINK__" hidden="1">{"fdsup://IBCentral/FAT Viewer?action=UPDATE&amp;creator=factset&amp;DOC_NAME=fat:reuters_ltm_source_window.fat&amp;display_string=Audit&amp;DYN_ARGS=TRUE&amp;VAR:ID1=CCO&amp;VAR:RCODE=SBDA&amp;VAR:SDATE=20060699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01__FDSAUDITLINK__" hidden="1">{"fdsup://directions/FAT Viewer?action=UPDATE&amp;creator=factSet&amp;DYN_ARGS=true&amp;DOC_NAME=FAT:RGA_ENTRPR_VAL_EV_SOURCE_WINDOW.FAT&amp;VAR:ID1=CCO&amp;VAR:SDATE=20060630&amp;VAR:FDATE=20051230&amp;VAR:FREQ=DAILY&amp;VAR:RELITEM=RF&amp;VAR:CURRENCY=&amp;VAR:DB_TYPE=&amp;VAR:UNITS=M&amp;window=popup&amp;","width=535&amp;height=425&amp;START_MAXIMIZED=FALSE&amp;Y=120"}</definedName>
    <definedName name="_5502__FDSAUDITLINK__" hidden="1">{"fdsup://IBCentral/FAT Viewer?action=UPDATE&amp;creator=factset&amp;DOC_NAME=fat:reuters_semi_ltms_source_window.fat&amp;display_string=Audit&amp;DYN_ARGS=TRUE&amp;VAR:ID1=DEC-FR&amp;VAR:RCODE=SBDA&amp;VAR:SDATE=20060699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5503__FDSAUDITLINK__" hidden="1">{"fdsup://directions/FAT Viewer?action=UPDATE&amp;creator=factSet&amp;DYN_ARGS=true&amp;DOC_NAME=FAT:RGA_ENTRPR_VAL_EV_SOURCE_WINDOW.FAT&amp;VAR:ID1=DEC-FR&amp;VAR:SDATE=20060630&amp;VAR:FDATE=20051230&amp;VAR:FREQ=DAILY&amp;VAR:RELITEM=RF&amp;VAR:CURRENCY=&amp;VAR:DB_TYPE=&amp;VAR:UNITS=M&amp;window=pop","up&amp;width=535&amp;height=425&amp;START_MAXIMIZED=FALSE&amp;Y=120"}</definedName>
    <definedName name="_5504__FDSAUDITLINK__" hidden="1">{"fdsup://IBCentral/FAT Viewer?action=UPDATE&amp;creator=factset&amp;DOC_NAME=fat:reuters_ltm_source_window.fat&amp;display_string=Audit&amp;DYN_ARGS=TRUE&amp;VAR:ID1=CBS&amp;VAR:RCODE=SBDA&amp;VAR:SDATE=20060699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05__FDSAUDITLINK__" hidden="1">{"fdsup://directions/FAT Viewer?action=UPDATE&amp;creator=factSet&amp;DYN_ARGS=true&amp;DOC_NAME=FAT:RGA_ENTRPR_VAL_EV_SOURCE_WINDOW.FAT&amp;VAR:ID1=CBS&amp;VAR:SDATE=20060630&amp;VAR:FDATE=20051230&amp;VAR:FREQ=DAILY&amp;VAR:RELITEM=RF&amp;VAR:CURRENCY=&amp;VAR:DB_TYPE=&amp;VAR:UNITS=M&amp;window=popup&amp;","width=535&amp;height=425&amp;START_MAXIMIZED=FALSE&amp;Y=120"}</definedName>
    <definedName name="_5506__FDSAUDITLINK__" hidden="1">{"fdsup://IBCentral/FAT Viewer?action=UPDATE&amp;creator=factset&amp;DOC_NAME=fat:reuters_ltm_source_window.fat&amp;display_string=Audit&amp;DYN_ARGS=TRUE&amp;VAR:ID1=LAMR&amp;VAR:RCODE=SBDA&amp;VAR:SDATE=20060699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507__FDSAUDITLINK__" hidden="1">{"fdsup://directions/FAT Viewer?action=UPDATE&amp;creator=factSet&amp;DYN_ARGS=true&amp;DOC_NAME=FAT:RGA_ENTRPR_VAL_EV_SOURCE_WINDOW.FAT&amp;VAR:ID1=LAMR&amp;VAR:SDATE=20060630&amp;VAR:FDATE=20051230&amp;VAR:FREQ=DAILY&amp;VAR:RELITEM=RF&amp;VAR:CURRENCY=&amp;VAR:DB_TYPE=&amp;VAR:UNITS=M&amp;window=popup","&amp;width=535&amp;height=425&amp;START_MAXIMIZED=FALSE&amp;Y=120"}</definedName>
    <definedName name="_5508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09__FDSAUDITLINK__" hidden="1">{"fdsup://directions/FAT Viewer?action=UPDATE&amp;creator=factSet&amp;DYN_ARGS=true&amp;DOC_NAME=FAT:RGA_ENTRPR_VAL_EV_SOURCE_WINDOW.FAT&amp;VAR:ID1=CCO&amp;VAR:SDATE=20060629&amp;VAR:FDATE=20051230&amp;VAR:FREQ=DAILY&amp;VAR:RELITEM=RF&amp;VAR:CURRENCY=&amp;VAR:DB_TYPE=&amp;VAR:UNITS=M&amp;window=popup&amp;","width=535&amp;height=425&amp;START_MAXIMIZED=FALSE&amp;Y=120"}</definedName>
    <definedName name="_551__FDSAUDITLINK__" hidden="1">{"fdsup://directions/FAT Viewer?action=UPDATE&amp;creator=factSet&amp;DYN_ARGS=true&amp;DOC_NAME=FAT:RGA_ENTRPR_VAL_EV_SOURCE_WINDOW.FAT&amp;VAR:ID1=091139&amp;VAR:SDATE=20050527&amp;VAR:FDATE=20041231&amp;VAR:FREQ=DAILY&amp;VAR:RELITEM=&amp;VAR:CURRENCY=&amp;VAR:DB_TYPE=&amp;VAR:UNITS=M&amp;window=popup","&amp;width=535&amp;height=425&amp;START_MAXIMIZED=FALSE&amp;Y=120"}</definedName>
    <definedName name="_551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511__FDSAUDITLINK__" hidden="1">{"fdsup://directions/FAT Viewer?action=UPDATE&amp;creator=factSet&amp;DYN_ARGS=true&amp;DOC_NAME=FAT:RGA_ENTRPR_VAL_EV_SOURCE_WINDOW.FAT&amp;VAR:ID1=DEC-FR&amp;VAR:SDATE=20060629&amp;VAR:FDATE=20051230&amp;VAR:FREQ=DAILY&amp;VAR:RELITEM=RF&amp;VAR:CURRENCY=&amp;VAR:DB_TYPE=&amp;VAR:UNITS=M&amp;window=pop","up&amp;width=535&amp;height=425&amp;START_MAXIMIZED=FALSE&amp;Y=120"}</definedName>
    <definedName name="_5512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13__FDSAUDITLINK__" hidden="1">{"fdsup://directions/FAT Viewer?action=UPDATE&amp;creator=factSet&amp;DYN_ARGS=true&amp;DOC_NAME=FAT:RGA_ENTRPR_VAL_EV_SOURCE_WINDOW.FAT&amp;VAR:ID1=CBS&amp;VAR:SDATE=20060629&amp;VAR:FDATE=20051230&amp;VAR:FREQ=DAILY&amp;VAR:RELITEM=RF&amp;VAR:CURRENCY=&amp;VAR:DB_TYPE=&amp;VAR:UNITS=M&amp;window=popup&amp;","width=535&amp;height=425&amp;START_MAXIMIZED=FALSE&amp;Y=120"}</definedName>
    <definedName name="_5514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515__FDSAUDITLINK__" hidden="1">{"fdsup://directions/FAT Viewer?action=UPDATE&amp;creator=factSet&amp;DYN_ARGS=true&amp;DOC_NAME=FAT:RGA_ENTRPR_VAL_EV_SOURCE_WINDOW.FAT&amp;VAR:ID1=LAMR&amp;VAR:SDATE=20060629&amp;VAR:FDATE=20051230&amp;VAR:FREQ=DAILY&amp;VAR:RELITEM=RF&amp;VAR:CURRENCY=&amp;VAR:DB_TYPE=&amp;VAR:UNITS=M&amp;window=popup","&amp;width=535&amp;height=425&amp;START_MAXIMIZED=FALSE&amp;Y=120"}</definedName>
    <definedName name="_5516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17__FDSAUDITLINK__" hidden="1">{"fdsup://directions/FAT Viewer?action=UPDATE&amp;creator=factSet&amp;DYN_ARGS=true&amp;DOC_NAME=FAT:RGA_ENTRPR_VAL_EV_SOURCE_WINDOW.FAT&amp;VAR:ID1=CCO&amp;VAR:SDATE=20060628&amp;VAR:FDATE=20051230&amp;VAR:FREQ=DAILY&amp;VAR:RELITEM=RF&amp;VAR:CURRENCY=&amp;VAR:DB_TYPE=&amp;VAR:UNITS=M&amp;window=popup&amp;","width=535&amp;height=425&amp;START_MAXIMIZED=FALSE&amp;Y=120"}</definedName>
    <definedName name="_551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519__FDSAUDITLINK__" hidden="1">{"fdsup://directions/FAT Viewer?action=UPDATE&amp;creator=factSet&amp;DYN_ARGS=true&amp;DOC_NAME=FAT:RGA_ENTRPR_VAL_EV_SOURCE_WINDOW.FAT&amp;VAR:ID1=DEC-FR&amp;VAR:SDATE=20060628&amp;VAR:FDATE=20051230&amp;VAR:FREQ=DAILY&amp;VAR:RELITEM=RF&amp;VAR:CURRENCY=&amp;VAR:DB_TYPE=&amp;VAR:UNITS=M&amp;window=pop","up&amp;width=535&amp;height=425&amp;START_MAXIMIZED=FALSE&amp;Y=120"}</definedName>
    <definedName name="_552__FDSAUDITLINK__" hidden="1">{"fdsup://directions/FAT Viewer?action=UPDATE&amp;creator=factSet&amp;DYN_ARGS=true&amp;DOC_NAME=FAT:RGQ_ENTRPR_VAL_EV_SOURCE_WINDOW.FAT&amp;VAR:ID1=B07VZ9&amp;VAR:SDATE=20040806&amp;VAR:FDATE=20040630&amp;VAR:FREQ=DAILY&amp;VAR:RELITEM=&amp;VAR:CURRENCY=&amp;VAR:DB_TYPE=&amp;VAR:UNITS=M&amp;window=popup","&amp;width=535&amp;height=425&amp;START_MAXIMIZED=FALSE&amp;Y=120"}</definedName>
    <definedName name="_5520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21__FDSAUDITLINK__" hidden="1">{"fdsup://directions/FAT Viewer?action=UPDATE&amp;creator=factSet&amp;DYN_ARGS=true&amp;DOC_NAME=FAT:RGA_ENTRPR_VAL_EV_SOURCE_WINDOW.FAT&amp;VAR:ID1=CBS&amp;VAR:SDATE=20060628&amp;VAR:FDATE=20051230&amp;VAR:FREQ=DAILY&amp;VAR:RELITEM=RF&amp;VAR:CURRENCY=&amp;VAR:DB_TYPE=&amp;VAR:UNITS=M&amp;window=popup&amp;","width=535&amp;height=425&amp;START_MAXIMIZED=FALSE&amp;Y=120"}</definedName>
    <definedName name="_5522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523__FDSAUDITLINK__" hidden="1">{"fdsup://directions/FAT Viewer?action=UPDATE&amp;creator=factSet&amp;DYN_ARGS=true&amp;DOC_NAME=FAT:RGA_ENTRPR_VAL_EV_SOURCE_WINDOW.FAT&amp;VAR:ID1=LAMR&amp;VAR:SDATE=20060628&amp;VAR:FDATE=20051230&amp;VAR:FREQ=DAILY&amp;VAR:RELITEM=RF&amp;VAR:CURRENCY=&amp;VAR:DB_TYPE=&amp;VAR:UNITS=M&amp;window=popup","&amp;width=535&amp;height=425&amp;START_MAXIMIZED=FALSE&amp;Y=120"}</definedName>
    <definedName name="_5524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25__FDSAUDITLINK__" hidden="1">{"fdsup://directions/FAT Viewer?action=UPDATE&amp;creator=factSet&amp;DYN_ARGS=true&amp;DOC_NAME=FAT:RGA_ENTRPR_VAL_EV_SOURCE_WINDOW.FAT&amp;VAR:ID1=CCO&amp;VAR:SDATE=20060627&amp;VAR:FDATE=20051230&amp;VAR:FREQ=DAILY&amp;VAR:RELITEM=RF&amp;VAR:CURRENCY=&amp;VAR:DB_TYPE=&amp;VAR:UNITS=M&amp;window=popup&amp;","width=535&amp;height=425&amp;START_MAXIMIZED=FALSE&amp;Y=120"}</definedName>
    <definedName name="_552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527__FDSAUDITLINK__" hidden="1">{"fdsup://directions/FAT Viewer?action=UPDATE&amp;creator=factSet&amp;DYN_ARGS=true&amp;DOC_NAME=FAT:RGA_ENTRPR_VAL_EV_SOURCE_WINDOW.FAT&amp;VAR:ID1=DEC-FR&amp;VAR:SDATE=20060627&amp;VAR:FDATE=20051230&amp;VAR:FREQ=DAILY&amp;VAR:RELITEM=RF&amp;VAR:CURRENCY=&amp;VAR:DB_TYPE=&amp;VAR:UNITS=M&amp;window=pop","up&amp;width=535&amp;height=425&amp;START_MAXIMIZED=FALSE&amp;Y=120"}</definedName>
    <definedName name="_5528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29__FDSAUDITLINK__" hidden="1">{"fdsup://directions/FAT Viewer?action=UPDATE&amp;creator=factSet&amp;DYN_ARGS=true&amp;DOC_NAME=FAT:RGA_ENTRPR_VAL_EV_SOURCE_WINDOW.FAT&amp;VAR:ID1=CBS&amp;VAR:SDATE=20060627&amp;VAR:FDATE=20051230&amp;VAR:FREQ=DAILY&amp;VAR:RELITEM=RF&amp;VAR:CURRENCY=&amp;VAR:DB_TYPE=&amp;VAR:UNITS=M&amp;window=popup&amp;","width=535&amp;height=425&amp;START_MAXIMIZED=FALSE&amp;Y=120"}</definedName>
    <definedName name="_553__FDSAUDITLINK__" hidden="1">{"fdsup://directions/FAT Viewer?action=UPDATE&amp;creator=factSet&amp;DYN_ARGS=true&amp;DOC_NAME=FAT:RGQ_ENTRPR_VAL_EV_SOURCE_WINDOW.FAT&amp;VAR:ID1=B151P4&amp;VAR:SDATE=20050428&amp;VAR:FDATE=20050331&amp;VAR:FREQ=DAILY&amp;VAR:RELITEM=&amp;VAR:CURRENCY=&amp;VAR:DB_TYPE=&amp;VAR:UNITS=M&amp;window=popup","&amp;width=535&amp;height=425&amp;START_MAXIMIZED=FALSE&amp;Y=120"}</definedName>
    <definedName name="_5530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531__FDSAUDITLINK__" hidden="1">{"fdsup://directions/FAT Viewer?action=UPDATE&amp;creator=factSet&amp;DYN_ARGS=true&amp;DOC_NAME=FAT:RGA_ENTRPR_VAL_EV_SOURCE_WINDOW.FAT&amp;VAR:ID1=LAMR&amp;VAR:SDATE=20060627&amp;VAR:FDATE=20051230&amp;VAR:FREQ=DAILY&amp;VAR:RELITEM=RF&amp;VAR:CURRENCY=&amp;VAR:DB_TYPE=&amp;VAR:UNITS=M&amp;window=popup","&amp;width=535&amp;height=425&amp;START_MAXIMIZED=FALSE&amp;Y=120"}</definedName>
    <definedName name="_5532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33__FDSAUDITLINK__" hidden="1">{"fdsup://directions/FAT Viewer?action=UPDATE&amp;creator=factSet&amp;DYN_ARGS=true&amp;DOC_NAME=FAT:RGA_ENTRPR_VAL_EV_SOURCE_WINDOW.FAT&amp;VAR:ID1=CCO&amp;VAR:SDATE=20060626&amp;VAR:FDATE=20051230&amp;VAR:FREQ=DAILY&amp;VAR:RELITEM=RF&amp;VAR:CURRENCY=&amp;VAR:DB_TYPE=&amp;VAR:UNITS=M&amp;window=popup&amp;","width=535&amp;height=425&amp;START_MAXIMIZED=FALSE&amp;Y=120"}</definedName>
    <definedName name="_553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535__FDSAUDITLINK__" hidden="1">{"fdsup://directions/FAT Viewer?action=UPDATE&amp;creator=factSet&amp;DYN_ARGS=true&amp;DOC_NAME=FAT:RGA_ENTRPR_VAL_EV_SOURCE_WINDOW.FAT&amp;VAR:ID1=DEC-FR&amp;VAR:SDATE=20060626&amp;VAR:FDATE=20051230&amp;VAR:FREQ=DAILY&amp;VAR:RELITEM=RF&amp;VAR:CURRENCY=&amp;VAR:DB_TYPE=&amp;VAR:UNITS=M&amp;window=pop","up&amp;width=535&amp;height=425&amp;START_MAXIMIZED=FALSE&amp;Y=120"}</definedName>
    <definedName name="_5536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37__FDSAUDITLINK__" hidden="1">{"fdsup://directions/FAT Viewer?action=UPDATE&amp;creator=factSet&amp;DYN_ARGS=true&amp;DOC_NAME=FAT:RGA_ENTRPR_VAL_EV_SOURCE_WINDOW.FAT&amp;VAR:ID1=CBS&amp;VAR:SDATE=20060626&amp;VAR:FDATE=20051230&amp;VAR:FREQ=DAILY&amp;VAR:RELITEM=RF&amp;VAR:CURRENCY=&amp;VAR:DB_TYPE=&amp;VAR:UNITS=M&amp;window=popup&amp;","width=535&amp;height=425&amp;START_MAXIMIZED=FALSE&amp;Y=120"}</definedName>
    <definedName name="_5538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539__FDSAUDITLINK__" hidden="1">{"fdsup://directions/FAT Viewer?action=UPDATE&amp;creator=factSet&amp;DYN_ARGS=true&amp;DOC_NAME=FAT:RGA_ENTRPR_VAL_EV_SOURCE_WINDOW.FAT&amp;VAR:ID1=LAMR&amp;VAR:SDATE=20060626&amp;VAR:FDATE=20051230&amp;VAR:FREQ=DAILY&amp;VAR:RELITEM=RF&amp;VAR:CURRENCY=&amp;VAR:DB_TYPE=&amp;VAR:UNITS=M&amp;window=popup","&amp;width=535&amp;height=425&amp;START_MAXIMIZED=FALSE&amp;Y=120"}</definedName>
    <definedName name="_554__FDSAUDITLINK__" hidden="1">{"fdsup://directions/FAT Viewer?action=UPDATE&amp;creator=factSet&amp;DYN_ARGS=true&amp;DOC_NAME=FAT:RGA_ENTRPR_VAL_EV_SOURCE_WINDOW.FAT&amp;VAR:ID1=091139&amp;VAR:SDATE=20040817&amp;VAR:FDATE=20031231&amp;VAR:FREQ=DAILY&amp;VAR:RELITEM=&amp;VAR:CURRENCY=&amp;VAR:DB_TYPE=&amp;VAR:UNITS=M&amp;window=popup","&amp;width=535&amp;height=425&amp;START_MAXIMIZED=FALSE&amp;Y=120"}</definedName>
    <definedName name="_5540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41__FDSAUDITLINK__" hidden="1">{"fdsup://directions/FAT Viewer?action=UPDATE&amp;creator=factSet&amp;DYN_ARGS=true&amp;DOC_NAME=FAT:RGA_ENTRPR_VAL_EV_SOURCE_WINDOW.FAT&amp;VAR:ID1=CCO&amp;VAR:SDATE=20060623&amp;VAR:FDATE=20051230&amp;VAR:FREQ=DAILY&amp;VAR:RELITEM=RF&amp;VAR:CURRENCY=&amp;VAR:DB_TYPE=&amp;VAR:UNITS=M&amp;window=popup&amp;","width=535&amp;height=425&amp;START_MAXIMIZED=FALSE&amp;Y=120"}</definedName>
    <definedName name="_554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543__FDSAUDITLINK__" hidden="1">{"fdsup://directions/FAT Viewer?action=UPDATE&amp;creator=factSet&amp;DYN_ARGS=true&amp;DOC_NAME=FAT:RGA_ENTRPR_VAL_EV_SOURCE_WINDOW.FAT&amp;VAR:ID1=DEC-FR&amp;VAR:SDATE=20060623&amp;VAR:FDATE=20051230&amp;VAR:FREQ=DAILY&amp;VAR:RELITEM=RF&amp;VAR:CURRENCY=&amp;VAR:DB_TYPE=&amp;VAR:UNITS=M&amp;window=pop","up&amp;width=535&amp;height=425&amp;START_MAXIMIZED=FALSE&amp;Y=120"}</definedName>
    <definedName name="_5544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45__FDSAUDITLINK__" hidden="1">{"fdsup://directions/FAT Viewer?action=UPDATE&amp;creator=factSet&amp;DYN_ARGS=true&amp;DOC_NAME=FAT:RGA_ENTRPR_VAL_EV_SOURCE_WINDOW.FAT&amp;VAR:ID1=CBS&amp;VAR:SDATE=20060623&amp;VAR:FDATE=20051230&amp;VAR:FREQ=DAILY&amp;VAR:RELITEM=RF&amp;VAR:CURRENCY=&amp;VAR:DB_TYPE=&amp;VAR:UNITS=M&amp;window=popup&amp;","width=535&amp;height=425&amp;START_MAXIMIZED=FALSE&amp;Y=120"}</definedName>
    <definedName name="_5546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547__FDSAUDITLINK__" hidden="1">{"fdsup://directions/FAT Viewer?action=UPDATE&amp;creator=factSet&amp;DYN_ARGS=true&amp;DOC_NAME=FAT:RGA_ENTRPR_VAL_EV_SOURCE_WINDOW.FAT&amp;VAR:ID1=LAMR&amp;VAR:SDATE=20060623&amp;VAR:FDATE=20051230&amp;VAR:FREQ=DAILY&amp;VAR:RELITEM=RF&amp;VAR:CURRENCY=&amp;VAR:DB_TYPE=&amp;VAR:UNITS=M&amp;window=popup","&amp;width=535&amp;height=425&amp;START_MAXIMIZED=FALSE&amp;Y=120"}</definedName>
    <definedName name="_5548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49__FDSAUDITLINK__" hidden="1">{"fdsup://directions/FAT Viewer?action=UPDATE&amp;creator=factSet&amp;DYN_ARGS=true&amp;DOC_NAME=FAT:RGA_ENTRPR_VAL_EV_SOURCE_WINDOW.FAT&amp;VAR:ID1=CCO&amp;VAR:SDATE=20060622&amp;VAR:FDATE=20051230&amp;VAR:FREQ=DAILY&amp;VAR:RELITEM=RF&amp;VAR:CURRENCY=&amp;VAR:DB_TYPE=&amp;VAR:UNITS=M&amp;window=popup&amp;","width=535&amp;height=425&amp;START_MAXIMIZED=FALSE&amp;Y=120"}</definedName>
    <definedName name="_555__FDSAUDITLINK__" hidden="1">{"fdsup://directions/FAT Viewer?action=UPDATE&amp;creator=factSet&amp;DYN_ARGS=true&amp;DOC_NAME=FAT:RGA_ENTRPR_VAL_EV_SOURCE_WINDOW.FAT&amp;VAR:ID1=RTL-BE&amp;VAR:SDATE=20050527&amp;VAR:FDATE=20041231&amp;VAR:FREQ=DAILY&amp;VAR:RELITEM=&amp;VAR:CURRENCY=&amp;VAR:DB_TYPE=&amp;VAR:UNITS=M&amp;window=popup","&amp;width=535&amp;height=425&amp;START_MAXIMIZED=FALSE&amp;Y=120"}</definedName>
    <definedName name="_555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551__FDSAUDITLINK__" hidden="1">{"fdsup://directions/FAT Viewer?action=UPDATE&amp;creator=factSet&amp;DYN_ARGS=true&amp;DOC_NAME=FAT:RGA_ENTRPR_VAL_EV_SOURCE_WINDOW.FAT&amp;VAR:ID1=DEC-FR&amp;VAR:SDATE=20060622&amp;VAR:FDATE=20051230&amp;VAR:FREQ=DAILY&amp;VAR:RELITEM=RF&amp;VAR:CURRENCY=&amp;VAR:DB_TYPE=&amp;VAR:UNITS=M&amp;window=pop","up&amp;width=535&amp;height=425&amp;START_MAXIMIZED=FALSE&amp;Y=120"}</definedName>
    <definedName name="_5552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53__FDSAUDITLINK__" hidden="1">{"fdsup://directions/FAT Viewer?action=UPDATE&amp;creator=factSet&amp;DYN_ARGS=true&amp;DOC_NAME=FAT:RGA_ENTRPR_VAL_EV_SOURCE_WINDOW.FAT&amp;VAR:ID1=CBS&amp;VAR:SDATE=20060622&amp;VAR:FDATE=20051230&amp;VAR:FREQ=DAILY&amp;VAR:RELITEM=RF&amp;VAR:CURRENCY=&amp;VAR:DB_TYPE=&amp;VAR:UNITS=M&amp;window=popup&amp;","width=535&amp;height=425&amp;START_MAXIMIZED=FALSE&amp;Y=120"}</definedName>
    <definedName name="_5554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555__FDSAUDITLINK__" hidden="1">{"fdsup://directions/FAT Viewer?action=UPDATE&amp;creator=factSet&amp;DYN_ARGS=true&amp;DOC_NAME=FAT:RGA_ENTRPR_VAL_EV_SOURCE_WINDOW.FAT&amp;VAR:ID1=LAMR&amp;VAR:SDATE=20060622&amp;VAR:FDATE=20051230&amp;VAR:FREQ=DAILY&amp;VAR:RELITEM=RF&amp;VAR:CURRENCY=&amp;VAR:DB_TYPE=&amp;VAR:UNITS=M&amp;window=popup","&amp;width=535&amp;height=425&amp;START_MAXIMIZED=FALSE&amp;Y=120"}</definedName>
    <definedName name="_5556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57__FDSAUDITLINK__" hidden="1">{"fdsup://directions/FAT Viewer?action=UPDATE&amp;creator=factSet&amp;DYN_ARGS=true&amp;DOC_NAME=FAT:RGA_ENTRPR_VAL_EV_SOURCE_WINDOW.FAT&amp;VAR:ID1=CCO&amp;VAR:SDATE=20060621&amp;VAR:FDATE=20051230&amp;VAR:FREQ=DAILY&amp;VAR:RELITEM=RF&amp;VAR:CURRENCY=&amp;VAR:DB_TYPE=&amp;VAR:UNITS=M&amp;window=popup&amp;","width=535&amp;height=425&amp;START_MAXIMIZED=FALSE&amp;Y=120"}</definedName>
    <definedName name="_555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559__FDSAUDITLINK__" hidden="1">{"fdsup://directions/FAT Viewer?action=UPDATE&amp;creator=factSet&amp;DYN_ARGS=true&amp;DOC_NAME=FAT:RGA_ENTRPR_VAL_EV_SOURCE_WINDOW.FAT&amp;VAR:ID1=DEC-FR&amp;VAR:SDATE=20060621&amp;VAR:FDATE=20051230&amp;VAR:FREQ=DAILY&amp;VAR:RELITEM=RF&amp;VAR:CURRENCY=&amp;VAR:DB_TYPE=&amp;VAR:UNITS=M&amp;window=pop","up&amp;width=535&amp;height=425&amp;START_MAXIMIZED=FALSE&amp;Y=120"}</definedName>
    <definedName name="_556__FDSAUDITLINK__" hidden="1">{"fdsup://directions/FAT Viewer?action=UPDATE&amp;creator=factSet&amp;DYN_ARGS=true&amp;DOC_NAME=FAT:RGQ_ENTRPR_VAL_EV_SOURCE_WINDOW.FAT&amp;VAR:ID1=457913&amp;VAR:SDATE=20050527&amp;VAR:FDATE=20050331&amp;VAR:FREQ=DAILY&amp;VAR:RELITEM=&amp;VAR:CURRENCY=&amp;VAR:DB_TYPE=&amp;VAR:UNITS=M&amp;window=popup","&amp;width=535&amp;height=425&amp;START_MAXIMIZED=FALSE&amp;Y=120"}</definedName>
    <definedName name="_5560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61__FDSAUDITLINK__" hidden="1">{"fdsup://directions/FAT Viewer?action=UPDATE&amp;creator=factSet&amp;DYN_ARGS=true&amp;DOC_NAME=FAT:RGA_ENTRPR_VAL_EV_SOURCE_WINDOW.FAT&amp;VAR:ID1=CBS&amp;VAR:SDATE=20060621&amp;VAR:FDATE=20051230&amp;VAR:FREQ=DAILY&amp;VAR:RELITEM=RF&amp;VAR:CURRENCY=&amp;VAR:DB_TYPE=&amp;VAR:UNITS=M&amp;window=popup&amp;","width=535&amp;height=425&amp;START_MAXIMIZED=FALSE&amp;Y=120"}</definedName>
    <definedName name="_5562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563__FDSAUDITLINK__" hidden="1">{"fdsup://directions/FAT Viewer?action=UPDATE&amp;creator=factSet&amp;DYN_ARGS=true&amp;DOC_NAME=FAT:RGA_ENTRPR_VAL_EV_SOURCE_WINDOW.FAT&amp;VAR:ID1=LAMR&amp;VAR:SDATE=20060621&amp;VAR:FDATE=20051230&amp;VAR:FREQ=DAILY&amp;VAR:RELITEM=RF&amp;VAR:CURRENCY=&amp;VAR:DB_TYPE=&amp;VAR:UNITS=M&amp;window=popup","&amp;width=535&amp;height=425&amp;START_MAXIMIZED=FALSE&amp;Y=120"}</definedName>
    <definedName name="_5564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65__FDSAUDITLINK__" hidden="1">{"fdsup://directions/FAT Viewer?action=UPDATE&amp;creator=factSet&amp;DYN_ARGS=true&amp;DOC_NAME=FAT:RGA_ENTRPR_VAL_EV_SOURCE_WINDOW.FAT&amp;VAR:ID1=CCO&amp;VAR:SDATE=20060620&amp;VAR:FDATE=20051230&amp;VAR:FREQ=DAILY&amp;VAR:RELITEM=RF&amp;VAR:CURRENCY=&amp;VAR:DB_TYPE=&amp;VAR:UNITS=M&amp;window=popup&amp;","width=535&amp;height=425&amp;START_MAXIMIZED=FALSE&amp;Y=120"}</definedName>
    <definedName name="_556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567__FDSAUDITLINK__" hidden="1">{"fdsup://directions/FAT Viewer?action=UPDATE&amp;creator=factSet&amp;DYN_ARGS=true&amp;DOC_NAME=FAT:RGA_ENTRPR_VAL_EV_SOURCE_WINDOW.FAT&amp;VAR:ID1=DEC-FR&amp;VAR:SDATE=20060620&amp;VAR:FDATE=20051230&amp;VAR:FREQ=DAILY&amp;VAR:RELITEM=RF&amp;VAR:CURRENCY=&amp;VAR:DB_TYPE=&amp;VAR:UNITS=M&amp;window=pop","up&amp;width=535&amp;height=425&amp;START_MAXIMIZED=FALSE&amp;Y=120"}</definedName>
    <definedName name="_5568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69__FDSAUDITLINK__" hidden="1">{"fdsup://directions/FAT Viewer?action=UPDATE&amp;creator=factSet&amp;DYN_ARGS=true&amp;DOC_NAME=FAT:RGA_ENTRPR_VAL_EV_SOURCE_WINDOW.FAT&amp;VAR:ID1=CBS&amp;VAR:SDATE=20060620&amp;VAR:FDATE=20051230&amp;VAR:FREQ=DAILY&amp;VAR:RELITEM=RF&amp;VAR:CURRENCY=&amp;VAR:DB_TYPE=&amp;VAR:UNITS=M&amp;window=popup&amp;","width=535&amp;height=425&amp;START_MAXIMIZED=FALSE&amp;Y=120"}</definedName>
    <definedName name="_557__FDSAUDITLINK__" hidden="1">{"fdsup://directions/FAT Viewer?action=UPDATE&amp;creator=factSet&amp;DYN_ARGS=true&amp;DOC_NAME=FAT:RGQ_ENTRPR_VAL_EV_SOURCE_WINDOW.FAT&amp;VAR:ID1=B151P4&amp;VAR:SDATE=20050527&amp;VAR:FDATE=20050331&amp;VAR:FREQ=DAILY&amp;VAR:RELITEM=&amp;VAR:CURRENCY=&amp;VAR:DB_TYPE=&amp;VAR:UNITS=M&amp;window=popup","&amp;width=535&amp;height=425&amp;START_MAXIMIZED=FALSE&amp;Y=120"}</definedName>
    <definedName name="_5570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571__FDSAUDITLINK__" hidden="1">{"fdsup://directions/FAT Viewer?action=UPDATE&amp;creator=factSet&amp;DYN_ARGS=true&amp;DOC_NAME=FAT:RGA_ENTRPR_VAL_EV_SOURCE_WINDOW.FAT&amp;VAR:ID1=LAMR&amp;VAR:SDATE=20060620&amp;VAR:FDATE=20051230&amp;VAR:FREQ=DAILY&amp;VAR:RELITEM=RF&amp;VAR:CURRENCY=&amp;VAR:DB_TYPE=&amp;VAR:UNITS=M&amp;window=popup","&amp;width=535&amp;height=425&amp;START_MAXIMIZED=FALSE&amp;Y=120"}</definedName>
    <definedName name="_5572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73__FDSAUDITLINK__" hidden="1">{"fdsup://directions/FAT Viewer?action=UPDATE&amp;creator=factSet&amp;DYN_ARGS=true&amp;DOC_NAME=FAT:RGA_ENTRPR_VAL_EV_SOURCE_WINDOW.FAT&amp;VAR:ID1=CCO&amp;VAR:SDATE=20060619&amp;VAR:FDATE=20051230&amp;VAR:FREQ=DAILY&amp;VAR:RELITEM=RF&amp;VAR:CURRENCY=&amp;VAR:DB_TYPE=&amp;VAR:UNITS=M&amp;window=popup&amp;","width=535&amp;height=425&amp;START_MAXIMIZED=FALSE&amp;Y=120"}</definedName>
    <definedName name="_557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575__FDSAUDITLINK__" hidden="1">{"fdsup://directions/FAT Viewer?action=UPDATE&amp;creator=factSet&amp;DYN_ARGS=true&amp;DOC_NAME=FAT:RGA_ENTRPR_VAL_EV_SOURCE_WINDOW.FAT&amp;VAR:ID1=DEC-FR&amp;VAR:SDATE=20060619&amp;VAR:FDATE=20051230&amp;VAR:FREQ=DAILY&amp;VAR:RELITEM=RF&amp;VAR:CURRENCY=&amp;VAR:DB_TYPE=&amp;VAR:UNITS=M&amp;window=pop","up&amp;width=535&amp;height=425&amp;START_MAXIMIZED=FALSE&amp;Y=120"}</definedName>
    <definedName name="_5576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77__FDSAUDITLINK__" hidden="1">{"fdsup://directions/FAT Viewer?action=UPDATE&amp;creator=factSet&amp;DYN_ARGS=true&amp;DOC_NAME=FAT:RGA_ENTRPR_VAL_EV_SOURCE_WINDOW.FAT&amp;VAR:ID1=CBS&amp;VAR:SDATE=20060619&amp;VAR:FDATE=20051230&amp;VAR:FREQ=DAILY&amp;VAR:RELITEM=RF&amp;VAR:CURRENCY=&amp;VAR:DB_TYPE=&amp;VAR:UNITS=M&amp;window=popup&amp;","width=535&amp;height=425&amp;START_MAXIMIZED=FALSE&amp;Y=120"}</definedName>
    <definedName name="_5578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579__FDSAUDITLINK__" hidden="1">{"fdsup://directions/FAT Viewer?action=UPDATE&amp;creator=factSet&amp;DYN_ARGS=true&amp;DOC_NAME=FAT:RGA_ENTRPR_VAL_EV_SOURCE_WINDOW.FAT&amp;VAR:ID1=LAMR&amp;VAR:SDATE=20060619&amp;VAR:FDATE=20051230&amp;VAR:FREQ=DAILY&amp;VAR:RELITEM=RF&amp;VAR:CURRENCY=&amp;VAR:DB_TYPE=&amp;VAR:UNITS=M&amp;window=popup","&amp;width=535&amp;height=425&amp;START_MAXIMIZED=FALSE&amp;Y=120"}</definedName>
    <definedName name="_558__FDSAUDITLINK__" hidden="1">{"fdsup://directions/FAT Viewer?action=UPDATE&amp;creator=factSet&amp;DYN_ARGS=true&amp;DOC_NAME=FAT:RGA_ENTRPR_VAL_EV_SOURCE_WINDOW.FAT&amp;VAR:ID1=RTL-BE&amp;VAR:SDATE=20040817&amp;VAR:FDATE=20031231&amp;VAR:FREQ=DAILY&amp;VAR:RELITEM=&amp;VAR:CURRENCY=&amp;VAR:DB_TYPE=&amp;VAR:UNITS=M&amp;window=popup","&amp;width=535&amp;height=425&amp;START_MAXIMIZED=FALSE&amp;Y=120"}</definedName>
    <definedName name="_5580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81__FDSAUDITLINK__" hidden="1">{"fdsup://directions/FAT Viewer?action=UPDATE&amp;creator=factSet&amp;DYN_ARGS=true&amp;DOC_NAME=FAT:RGA_ENTRPR_VAL_EV_SOURCE_WINDOW.FAT&amp;VAR:ID1=CCO&amp;VAR:SDATE=20060616&amp;VAR:FDATE=20051230&amp;VAR:FREQ=DAILY&amp;VAR:RELITEM=RF&amp;VAR:CURRENCY=&amp;VAR:DB_TYPE=&amp;VAR:UNITS=M&amp;window=popup&amp;","width=535&amp;height=425&amp;START_MAXIMIZED=FALSE&amp;Y=120"}</definedName>
    <definedName name="_558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583__FDSAUDITLINK__" hidden="1">{"fdsup://directions/FAT Viewer?action=UPDATE&amp;creator=factSet&amp;DYN_ARGS=true&amp;DOC_NAME=FAT:RGA_ENTRPR_VAL_EV_SOURCE_WINDOW.FAT&amp;VAR:ID1=DEC-FR&amp;VAR:SDATE=20060616&amp;VAR:FDATE=20051230&amp;VAR:FREQ=DAILY&amp;VAR:RELITEM=RF&amp;VAR:CURRENCY=&amp;VAR:DB_TYPE=&amp;VAR:UNITS=M&amp;window=pop","up&amp;width=535&amp;height=425&amp;START_MAXIMIZED=FALSE&amp;Y=120"}</definedName>
    <definedName name="_5584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85__FDSAUDITLINK__" hidden="1">{"fdsup://directions/FAT Viewer?action=UPDATE&amp;creator=factSet&amp;DYN_ARGS=true&amp;DOC_NAME=FAT:RGA_ENTRPR_VAL_EV_SOURCE_WINDOW.FAT&amp;VAR:ID1=CBS&amp;VAR:SDATE=20060616&amp;VAR:FDATE=20051230&amp;VAR:FREQ=DAILY&amp;VAR:RELITEM=RF&amp;VAR:CURRENCY=&amp;VAR:DB_TYPE=&amp;VAR:UNITS=M&amp;window=popup&amp;","width=535&amp;height=425&amp;START_MAXIMIZED=FALSE&amp;Y=120"}</definedName>
    <definedName name="_5586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587__FDSAUDITLINK__" hidden="1">{"fdsup://directions/FAT Viewer?action=UPDATE&amp;creator=factSet&amp;DYN_ARGS=true&amp;DOC_NAME=FAT:RGA_ENTRPR_VAL_EV_SOURCE_WINDOW.FAT&amp;VAR:ID1=LAMR&amp;VAR:SDATE=20060616&amp;VAR:FDATE=20051230&amp;VAR:FREQ=DAILY&amp;VAR:RELITEM=RF&amp;VAR:CURRENCY=&amp;VAR:DB_TYPE=&amp;VAR:UNITS=M&amp;window=popup","&amp;width=535&amp;height=425&amp;START_MAXIMIZED=FALSE&amp;Y=120"}</definedName>
    <definedName name="_5588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89__FDSAUDITLINK__" hidden="1">{"fdsup://directions/FAT Viewer?action=UPDATE&amp;creator=factSet&amp;DYN_ARGS=true&amp;DOC_NAME=FAT:RGA_ENTRPR_VAL_EV_SOURCE_WINDOW.FAT&amp;VAR:ID1=CCO&amp;VAR:SDATE=20060615&amp;VAR:FDATE=20051230&amp;VAR:FREQ=DAILY&amp;VAR:RELITEM=RF&amp;VAR:CURRENCY=&amp;VAR:DB_TYPE=&amp;VAR:UNITS=M&amp;window=popup&amp;","width=535&amp;height=425&amp;START_MAXIMIZED=FALSE&amp;Y=120"}</definedName>
    <definedName name="_559__FDSAUDITLINK__" hidden="1">{"fdsup://directions/FAT Viewer?action=UPDATE&amp;creator=factSet&amp;DYN_ARGS=true&amp;DOC_NAME=FAT:RGQ_ENTRPR_VAL_EV_SOURCE_WINDOW.FAT&amp;VAR:ID1=457913&amp;VAR:SDATE=20040817&amp;VAR:FDATE=20040630&amp;VAR:FREQ=DAILY&amp;VAR:RELITEM=&amp;VAR:CURRENCY=&amp;VAR:DB_TYPE=&amp;VAR:UNITS=M&amp;window=popup","&amp;width=535&amp;height=425&amp;START_MAXIMIZED=FALSE&amp;Y=120"}</definedName>
    <definedName name="_559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591__FDSAUDITLINK__" hidden="1">{"fdsup://directions/FAT Viewer?action=UPDATE&amp;creator=factSet&amp;DYN_ARGS=true&amp;DOC_NAME=FAT:RGA_ENTRPR_VAL_EV_SOURCE_WINDOW.FAT&amp;VAR:ID1=DEC-FR&amp;VAR:SDATE=20060615&amp;VAR:FDATE=20051230&amp;VAR:FREQ=DAILY&amp;VAR:RELITEM=RF&amp;VAR:CURRENCY=&amp;VAR:DB_TYPE=&amp;VAR:UNITS=M&amp;window=pop","up&amp;width=535&amp;height=425&amp;START_MAXIMIZED=FALSE&amp;Y=120"}</definedName>
    <definedName name="_5592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93__FDSAUDITLINK__" hidden="1">{"fdsup://directions/FAT Viewer?action=UPDATE&amp;creator=factSet&amp;DYN_ARGS=true&amp;DOC_NAME=FAT:RGA_ENTRPR_VAL_EV_SOURCE_WINDOW.FAT&amp;VAR:ID1=CBS&amp;VAR:SDATE=20060615&amp;VAR:FDATE=20051230&amp;VAR:FREQ=DAILY&amp;VAR:RELITEM=RF&amp;VAR:CURRENCY=&amp;VAR:DB_TYPE=&amp;VAR:UNITS=M&amp;window=popup&amp;","width=535&amp;height=425&amp;START_MAXIMIZED=FALSE&amp;Y=120"}</definedName>
    <definedName name="_5594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595__FDSAUDITLINK__" hidden="1">{"fdsup://directions/FAT Viewer?action=UPDATE&amp;creator=factSet&amp;DYN_ARGS=true&amp;DOC_NAME=FAT:RGA_ENTRPR_VAL_EV_SOURCE_WINDOW.FAT&amp;VAR:ID1=LAMR&amp;VAR:SDATE=20060615&amp;VAR:FDATE=20051230&amp;VAR:FREQ=DAILY&amp;VAR:RELITEM=RF&amp;VAR:CURRENCY=&amp;VAR:DB_TYPE=&amp;VAR:UNITS=M&amp;window=popup","&amp;width=535&amp;height=425&amp;START_MAXIMIZED=FALSE&amp;Y=120"}</definedName>
    <definedName name="_5596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597__FDSAUDITLINK__" hidden="1">{"fdsup://directions/FAT Viewer?action=UPDATE&amp;creator=factSet&amp;DYN_ARGS=true&amp;DOC_NAME=FAT:RGA_ENTRPR_VAL_EV_SOURCE_WINDOW.FAT&amp;VAR:ID1=CCO&amp;VAR:SDATE=20060614&amp;VAR:FDATE=20051230&amp;VAR:FREQ=DAILY&amp;VAR:RELITEM=RF&amp;VAR:CURRENCY=&amp;VAR:DB_TYPE=&amp;VAR:UNITS=M&amp;window=popup&amp;","width=535&amp;height=425&amp;START_MAXIMIZED=FALSE&amp;Y=120"}</definedName>
    <definedName name="_559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599__FDSAUDITLINK__" hidden="1">{"fdsup://directions/FAT Viewer?action=UPDATE&amp;creator=factSet&amp;DYN_ARGS=true&amp;DOC_NAME=FAT:RGA_ENTRPR_VAL_EV_SOURCE_WINDOW.FAT&amp;VAR:ID1=DEC-FR&amp;VAR:SDATE=20060614&amp;VAR:FDATE=20051230&amp;VAR:FREQ=DAILY&amp;VAR:RELITEM=RF&amp;VAR:CURRENCY=&amp;VAR:DB_TYPE=&amp;VAR:UNITS=M&amp;window=pop","up&amp;width=535&amp;height=425&amp;START_MAXIMIZED=FALSE&amp;Y=120"}</definedName>
    <definedName name="_56__FDSAUDITLINK__" hidden="1">{"fdsup://Directions/FactSet Auditing Viewer?action=AUDIT_VALUE&amp;DB=129&amp;ID1=58064510&amp;VALUEID=02250&amp;SDATE=2011&amp;PERIODTYPE=ANN_STD&amp;SCFT=3&amp;window=popup_no_bar&amp;width=385&amp;height=120&amp;START_MAXIMIZED=FALSE&amp;creator=factset&amp;display_string=Audit"}</definedName>
    <definedName name="_560__FDSAUDITLINK__" hidden="1">{"fdsup://directions/FAT Viewer?action=UPDATE&amp;creator=factSet&amp;DYN_ARGS=true&amp;DOC_NAME=FAT:RGA_ENTRPR_VAL_EV_SOURCE_WINDOW.FAT&amp;VAR:ID1=339864&amp;VAR:SDATE=20050527&amp;VAR:FDATE=20041231&amp;VAR:FREQ=DAILY&amp;VAR:RELITEM=&amp;VAR:CURRENCY=&amp;VAR:DB_TYPE=&amp;VAR:UNITS=M&amp;window=popup","&amp;width=535&amp;height=425&amp;START_MAXIMIZED=FALSE&amp;Y=120"}</definedName>
    <definedName name="_5600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01__FDSAUDITLINK__" hidden="1">{"fdsup://directions/FAT Viewer?action=UPDATE&amp;creator=factSet&amp;DYN_ARGS=true&amp;DOC_NAME=FAT:RGA_ENTRPR_VAL_EV_SOURCE_WINDOW.FAT&amp;VAR:ID1=CBS&amp;VAR:SDATE=20060614&amp;VAR:FDATE=20051230&amp;VAR:FREQ=DAILY&amp;VAR:RELITEM=RF&amp;VAR:CURRENCY=&amp;VAR:DB_TYPE=&amp;VAR:UNITS=M&amp;window=popup&amp;","width=535&amp;height=425&amp;START_MAXIMIZED=FALSE&amp;Y=120"}</definedName>
    <definedName name="_5602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603__FDSAUDITLINK__" hidden="1">{"fdsup://directions/FAT Viewer?action=UPDATE&amp;creator=factSet&amp;DYN_ARGS=true&amp;DOC_NAME=FAT:RGA_ENTRPR_VAL_EV_SOURCE_WINDOW.FAT&amp;VAR:ID1=LAMR&amp;VAR:SDATE=20060614&amp;VAR:FDATE=20051230&amp;VAR:FREQ=DAILY&amp;VAR:RELITEM=RF&amp;VAR:CURRENCY=&amp;VAR:DB_TYPE=&amp;VAR:UNITS=M&amp;window=popup","&amp;width=535&amp;height=425&amp;START_MAXIMIZED=FALSE&amp;Y=120"}</definedName>
    <definedName name="_5604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05__FDSAUDITLINK__" hidden="1">{"fdsup://directions/FAT Viewer?action=UPDATE&amp;creator=factSet&amp;DYN_ARGS=true&amp;DOC_NAME=FAT:RGA_ENTRPR_VAL_EV_SOURCE_WINDOW.FAT&amp;VAR:ID1=CCO&amp;VAR:SDATE=20060613&amp;VAR:FDATE=20051230&amp;VAR:FREQ=DAILY&amp;VAR:RELITEM=RF&amp;VAR:CURRENCY=&amp;VAR:DB_TYPE=&amp;VAR:UNITS=M&amp;window=popup&amp;","width=535&amp;height=425&amp;START_MAXIMIZED=FALSE&amp;Y=120"}</definedName>
    <definedName name="_560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607__FDSAUDITLINK__" hidden="1">{"fdsup://directions/FAT Viewer?action=UPDATE&amp;creator=factSet&amp;DYN_ARGS=true&amp;DOC_NAME=FAT:RGA_ENTRPR_VAL_EV_SOURCE_WINDOW.FAT&amp;VAR:ID1=DEC-FR&amp;VAR:SDATE=20060613&amp;VAR:FDATE=20051230&amp;VAR:FREQ=DAILY&amp;VAR:RELITEM=RF&amp;VAR:CURRENCY=&amp;VAR:DB_TYPE=&amp;VAR:UNITS=M&amp;window=pop","up&amp;width=535&amp;height=425&amp;START_MAXIMIZED=FALSE&amp;Y=120"}</definedName>
    <definedName name="_5608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09__FDSAUDITLINK__" hidden="1">{"fdsup://directions/FAT Viewer?action=UPDATE&amp;creator=factSet&amp;DYN_ARGS=true&amp;DOC_NAME=FAT:RGA_ENTRPR_VAL_EV_SOURCE_WINDOW.FAT&amp;VAR:ID1=CBS&amp;VAR:SDATE=20060613&amp;VAR:FDATE=20051230&amp;VAR:FREQ=DAILY&amp;VAR:RELITEM=RF&amp;VAR:CURRENCY=&amp;VAR:DB_TYPE=&amp;VAR:UNITS=M&amp;window=popup&amp;","width=535&amp;height=425&amp;START_MAXIMIZED=FALSE&amp;Y=120"}</definedName>
    <definedName name="_561__FDSAUDITLINK__" hidden="1">{"fdsup://directions/FAT Viewer?action=UPDATE&amp;creator=factSet&amp;DYN_ARGS=true&amp;DOC_NAME=FAT:RGQ_ENTRPR_VAL_EV_SOURCE_WINDOW.FAT&amp;VAR:ID1=B151P4&amp;VAR:SDATE=20041231&amp;VAR:FDATE=20041231&amp;VAR:FREQ=DAILY&amp;VAR:RELITEM=&amp;VAR:CURRENCY=&amp;VAR:DB_TYPE=&amp;VAR:UNITS=M&amp;window=popup","&amp;width=535&amp;height=425&amp;START_MAXIMIZED=FALSE&amp;Y=120"}</definedName>
    <definedName name="_5610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611__FDSAUDITLINK__" hidden="1">{"fdsup://directions/FAT Viewer?action=UPDATE&amp;creator=factSet&amp;DYN_ARGS=true&amp;DOC_NAME=FAT:RGA_ENTRPR_VAL_EV_SOURCE_WINDOW.FAT&amp;VAR:ID1=LAMR&amp;VAR:SDATE=20060613&amp;VAR:FDATE=20051230&amp;VAR:FREQ=DAILY&amp;VAR:RELITEM=RF&amp;VAR:CURRENCY=&amp;VAR:DB_TYPE=&amp;VAR:UNITS=M&amp;window=popup","&amp;width=535&amp;height=425&amp;START_MAXIMIZED=FALSE&amp;Y=120"}</definedName>
    <definedName name="_5612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13__FDSAUDITLINK__" hidden="1">{"fdsup://directions/FAT Viewer?action=UPDATE&amp;creator=factSet&amp;DYN_ARGS=true&amp;DOC_NAME=FAT:RGA_ENTRPR_VAL_EV_SOURCE_WINDOW.FAT&amp;VAR:ID1=CCO&amp;VAR:SDATE=20060612&amp;VAR:FDATE=20051230&amp;VAR:FREQ=DAILY&amp;VAR:RELITEM=RF&amp;VAR:CURRENCY=&amp;VAR:DB_TYPE=&amp;VAR:UNITS=M&amp;window=popup&amp;","width=535&amp;height=425&amp;START_MAXIMIZED=FALSE&amp;Y=120"}</definedName>
    <definedName name="_561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615__FDSAUDITLINK__" hidden="1">{"fdsup://directions/FAT Viewer?action=UPDATE&amp;creator=factSet&amp;DYN_ARGS=true&amp;DOC_NAME=FAT:RGA_ENTRPR_VAL_EV_SOURCE_WINDOW.FAT&amp;VAR:ID1=DEC-FR&amp;VAR:SDATE=20060612&amp;VAR:FDATE=20051230&amp;VAR:FREQ=DAILY&amp;VAR:RELITEM=RF&amp;VAR:CURRENCY=&amp;VAR:DB_TYPE=&amp;VAR:UNITS=M&amp;window=pop","up&amp;width=535&amp;height=425&amp;START_MAXIMIZED=FALSE&amp;Y=120"}</definedName>
    <definedName name="_5616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17__FDSAUDITLINK__" hidden="1">{"fdsup://directions/FAT Viewer?action=UPDATE&amp;creator=factSet&amp;DYN_ARGS=true&amp;DOC_NAME=FAT:RGA_ENTRPR_VAL_EV_SOURCE_WINDOW.FAT&amp;VAR:ID1=CBS&amp;VAR:SDATE=20060612&amp;VAR:FDATE=20051230&amp;VAR:FREQ=DAILY&amp;VAR:RELITEM=RF&amp;VAR:CURRENCY=&amp;VAR:DB_TYPE=&amp;VAR:UNITS=M&amp;window=popup&amp;","width=535&amp;height=425&amp;START_MAXIMIZED=FALSE&amp;Y=120"}</definedName>
    <definedName name="_5618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619__FDSAUDITLINK__" hidden="1">{"fdsup://directions/FAT Viewer?action=UPDATE&amp;creator=factSet&amp;DYN_ARGS=true&amp;DOC_NAME=FAT:RGA_ENTRPR_VAL_EV_SOURCE_WINDOW.FAT&amp;VAR:ID1=LAMR&amp;VAR:SDATE=20060612&amp;VAR:FDATE=20051230&amp;VAR:FREQ=DAILY&amp;VAR:RELITEM=RF&amp;VAR:CURRENCY=&amp;VAR:DB_TYPE=&amp;VAR:UNITS=M&amp;window=popup","&amp;width=535&amp;height=425&amp;START_MAXIMIZED=FALSE&amp;Y=120"}</definedName>
    <definedName name="_562__FDSAUDITLINK__" hidden="1">{"fdsup://directions/FAT Viewer?action=UPDATE&amp;creator=factSet&amp;DYN_ARGS=true&amp;DOC_NAME=FAT:RGQ_ENTRPR_VAL_EV_SOURCE_WINDOW.FAT&amp;VAR:ID1=457913&amp;VAR:SDATE=20040323&amp;VAR:FDATE=20031231&amp;VAR:FREQ=DAILY&amp;VAR:RELITEM=&amp;VAR:CURRENCY=&amp;VAR:DB_TYPE=&amp;VAR:UNITS=M&amp;window=popup","&amp;width=535&amp;height=425&amp;START_MAXIMIZED=FALSE&amp;Y=120"}</definedName>
    <definedName name="_5620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21__FDSAUDITLINK__" hidden="1">{"fdsup://directions/FAT Viewer?action=UPDATE&amp;creator=factSet&amp;DYN_ARGS=true&amp;DOC_NAME=FAT:RGA_ENTRPR_VAL_EV_SOURCE_WINDOW.FAT&amp;VAR:ID1=CCO&amp;VAR:SDATE=20060609&amp;VAR:FDATE=20051230&amp;VAR:FREQ=DAILY&amp;VAR:RELITEM=RF&amp;VAR:CURRENCY=&amp;VAR:DB_TYPE=&amp;VAR:UNITS=M&amp;window=popup&amp;","width=535&amp;height=425&amp;START_MAXIMIZED=FALSE&amp;Y=120"}</definedName>
    <definedName name="_562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623__FDSAUDITLINK__" hidden="1">{"fdsup://directions/FAT Viewer?action=UPDATE&amp;creator=factSet&amp;DYN_ARGS=true&amp;DOC_NAME=FAT:RGA_ENTRPR_VAL_EV_SOURCE_WINDOW.FAT&amp;VAR:ID1=DEC-FR&amp;VAR:SDATE=20060609&amp;VAR:FDATE=20051230&amp;VAR:FREQ=DAILY&amp;VAR:RELITEM=RF&amp;VAR:CURRENCY=&amp;VAR:DB_TYPE=&amp;VAR:UNITS=M&amp;window=pop","up&amp;width=535&amp;height=425&amp;START_MAXIMIZED=FALSE&amp;Y=120"}</definedName>
    <definedName name="_5624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25__FDSAUDITLINK__" hidden="1">{"fdsup://directions/FAT Viewer?action=UPDATE&amp;creator=factSet&amp;DYN_ARGS=true&amp;DOC_NAME=FAT:RGA_ENTRPR_VAL_EV_SOURCE_WINDOW.FAT&amp;VAR:ID1=CBS&amp;VAR:SDATE=20060609&amp;VAR:FDATE=20051230&amp;VAR:FREQ=DAILY&amp;VAR:RELITEM=RF&amp;VAR:CURRENCY=&amp;VAR:DB_TYPE=&amp;VAR:UNITS=M&amp;window=popup&amp;","width=535&amp;height=425&amp;START_MAXIMIZED=FALSE&amp;Y=120"}</definedName>
    <definedName name="_5626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627__FDSAUDITLINK__" hidden="1">{"fdsup://directions/FAT Viewer?action=UPDATE&amp;creator=factSet&amp;DYN_ARGS=true&amp;DOC_NAME=FAT:RGA_ENTRPR_VAL_EV_SOURCE_WINDOW.FAT&amp;VAR:ID1=LAMR&amp;VAR:SDATE=20060609&amp;VAR:FDATE=20051230&amp;VAR:FREQ=DAILY&amp;VAR:RELITEM=RF&amp;VAR:CURRENCY=&amp;VAR:DB_TYPE=&amp;VAR:UNITS=M&amp;window=popup","&amp;width=535&amp;height=425&amp;START_MAXIMIZED=FALSE&amp;Y=120"}</definedName>
    <definedName name="_5628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29__FDSAUDITLINK__" hidden="1">{"fdsup://directions/FAT Viewer?action=UPDATE&amp;creator=factSet&amp;DYN_ARGS=true&amp;DOC_NAME=FAT:RGA_ENTRPR_VAL_EV_SOURCE_WINDOW.FAT&amp;VAR:ID1=CCO&amp;VAR:SDATE=20060608&amp;VAR:FDATE=20051230&amp;VAR:FREQ=DAILY&amp;VAR:RELITEM=RF&amp;VAR:CURRENCY=&amp;VAR:DB_TYPE=&amp;VAR:UNITS=M&amp;window=popup&amp;","width=535&amp;height=425&amp;START_MAXIMIZED=FALSE&amp;Y=120"}</definedName>
    <definedName name="_563__FDSAUDITLINK__" hidden="1">{"fdsup://directions/FAT Viewer?action=UPDATE&amp;creator=factSet&amp;DYN_ARGS=true&amp;DOC_NAME=FAT:RGQ_ENTRPR_VAL_EV_SOURCE_WINDOW.FAT&amp;VAR:ID1=B151P4&amp;VAR:SDATE=20040323&amp;VAR:FDATE=20031231&amp;VAR:FREQ=DAILY&amp;VAR:RELITEM=&amp;VAR:CURRENCY=&amp;VAR:DB_TYPE=&amp;VAR:UNITS=M&amp;window=popup","&amp;width=535&amp;height=425&amp;START_MAXIMIZED=FALSE&amp;Y=120"}</definedName>
    <definedName name="_563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631__FDSAUDITLINK__" hidden="1">{"fdsup://directions/FAT Viewer?action=UPDATE&amp;creator=factSet&amp;DYN_ARGS=true&amp;DOC_NAME=FAT:RGA_ENTRPR_VAL_EV_SOURCE_WINDOW.FAT&amp;VAR:ID1=DEC-FR&amp;VAR:SDATE=20060608&amp;VAR:FDATE=20051230&amp;VAR:FREQ=DAILY&amp;VAR:RELITEM=RF&amp;VAR:CURRENCY=&amp;VAR:DB_TYPE=&amp;VAR:UNITS=M&amp;window=pop","up&amp;width=535&amp;height=425&amp;START_MAXIMIZED=FALSE&amp;Y=120"}</definedName>
    <definedName name="_5632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33__FDSAUDITLINK__" hidden="1">{"fdsup://directions/FAT Viewer?action=UPDATE&amp;creator=factSet&amp;DYN_ARGS=true&amp;DOC_NAME=FAT:RGA_ENTRPR_VAL_EV_SOURCE_WINDOW.FAT&amp;VAR:ID1=CBS&amp;VAR:SDATE=20060608&amp;VAR:FDATE=20051230&amp;VAR:FREQ=DAILY&amp;VAR:RELITEM=RF&amp;VAR:CURRENCY=&amp;VAR:DB_TYPE=&amp;VAR:UNITS=M&amp;window=popup&amp;","width=535&amp;height=425&amp;START_MAXIMIZED=FALSE&amp;Y=120"}</definedName>
    <definedName name="_5634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635__FDSAUDITLINK__" hidden="1">{"fdsup://directions/FAT Viewer?action=UPDATE&amp;creator=factSet&amp;DYN_ARGS=true&amp;DOC_NAME=FAT:RGA_ENTRPR_VAL_EV_SOURCE_WINDOW.FAT&amp;VAR:ID1=LAMR&amp;VAR:SDATE=20060608&amp;VAR:FDATE=20051230&amp;VAR:FREQ=DAILY&amp;VAR:RELITEM=RF&amp;VAR:CURRENCY=&amp;VAR:DB_TYPE=&amp;VAR:UNITS=M&amp;window=popup","&amp;width=535&amp;height=425&amp;START_MAXIMIZED=FALSE&amp;Y=120"}</definedName>
    <definedName name="_5636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37__FDSAUDITLINK__" hidden="1">{"fdsup://directions/FAT Viewer?action=UPDATE&amp;creator=factSet&amp;DYN_ARGS=true&amp;DOC_NAME=FAT:RGA_ENTRPR_VAL_EV_SOURCE_WINDOW.FAT&amp;VAR:ID1=CCO&amp;VAR:SDATE=20060607&amp;VAR:FDATE=20051230&amp;VAR:FREQ=DAILY&amp;VAR:RELITEM=RF&amp;VAR:CURRENCY=&amp;VAR:DB_TYPE=&amp;VAR:UNITS=M&amp;window=popup&amp;","width=535&amp;height=425&amp;START_MAXIMIZED=FALSE&amp;Y=120"}</definedName>
    <definedName name="_563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639__FDSAUDITLINK__" hidden="1">{"fdsup://directions/FAT Viewer?action=UPDATE&amp;creator=factSet&amp;DYN_ARGS=true&amp;DOC_NAME=FAT:RGA_ENTRPR_VAL_EV_SOURCE_WINDOW.FAT&amp;VAR:ID1=DEC-FR&amp;VAR:SDATE=20060607&amp;VAR:FDATE=20051230&amp;VAR:FREQ=DAILY&amp;VAR:RELITEM=RF&amp;VAR:CURRENCY=&amp;VAR:DB_TYPE=&amp;VAR:UNITS=M&amp;window=pop","up&amp;width=535&amp;height=425&amp;START_MAXIMIZED=FALSE&amp;Y=120"}</definedName>
    <definedName name="_564__FDSAUDITLINK__" hidden="1">{"fdsup://directions/FAT Viewer?action=UPDATE&amp;creator=factSet&amp;DYN_ARGS=true&amp;DOC_NAME=FAT:RGA_ENTRPR_VAL_EV_SOURCE_WINDOW.FAT&amp;VAR:ID1=339864&amp;VAR:SDATE=20040915&amp;VAR:FDATE=20031231&amp;VAR:FREQ=DAILY&amp;VAR:RELITEM=&amp;VAR:CURRENCY=&amp;VAR:DB_TYPE=&amp;VAR:UNITS=M&amp;window=popup","&amp;width=535&amp;height=425&amp;START_MAXIMIZED=FALSE&amp;Y=120"}</definedName>
    <definedName name="_5640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41__FDSAUDITLINK__" hidden="1">{"fdsup://directions/FAT Viewer?action=UPDATE&amp;creator=factSet&amp;DYN_ARGS=true&amp;DOC_NAME=FAT:RGA_ENTRPR_VAL_EV_SOURCE_WINDOW.FAT&amp;VAR:ID1=CBS&amp;VAR:SDATE=20060607&amp;VAR:FDATE=20051230&amp;VAR:FREQ=DAILY&amp;VAR:RELITEM=RF&amp;VAR:CURRENCY=&amp;VAR:DB_TYPE=&amp;VAR:UNITS=M&amp;window=popup&amp;","width=535&amp;height=425&amp;START_MAXIMIZED=FALSE&amp;Y=120"}</definedName>
    <definedName name="_5642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643__FDSAUDITLINK__" hidden="1">{"fdsup://directions/FAT Viewer?action=UPDATE&amp;creator=factSet&amp;DYN_ARGS=true&amp;DOC_NAME=FAT:RGA_ENTRPR_VAL_EV_SOURCE_WINDOW.FAT&amp;VAR:ID1=LAMR&amp;VAR:SDATE=20060607&amp;VAR:FDATE=20051230&amp;VAR:FREQ=DAILY&amp;VAR:RELITEM=RF&amp;VAR:CURRENCY=&amp;VAR:DB_TYPE=&amp;VAR:UNITS=M&amp;window=popup","&amp;width=535&amp;height=425&amp;START_MAXIMIZED=FALSE&amp;Y=120"}</definedName>
    <definedName name="_5644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45__FDSAUDITLINK__" hidden="1">{"fdsup://directions/FAT Viewer?action=UPDATE&amp;creator=factSet&amp;DYN_ARGS=true&amp;DOC_NAME=FAT:RGA_ENTRPR_VAL_EV_SOURCE_WINDOW.FAT&amp;VAR:ID1=CCO&amp;VAR:SDATE=20060606&amp;VAR:FDATE=20051230&amp;VAR:FREQ=DAILY&amp;VAR:RELITEM=RF&amp;VAR:CURRENCY=&amp;VAR:DB_TYPE=&amp;VAR:UNITS=M&amp;window=popup&amp;","width=535&amp;height=425&amp;START_MAXIMIZED=FALSE&amp;Y=120"}</definedName>
    <definedName name="_564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647__FDSAUDITLINK__" hidden="1">{"fdsup://directions/FAT Viewer?action=UPDATE&amp;creator=factSet&amp;DYN_ARGS=true&amp;DOC_NAME=FAT:RGA_ENTRPR_VAL_EV_SOURCE_WINDOW.FAT&amp;VAR:ID1=DEC-FR&amp;VAR:SDATE=20060606&amp;VAR:FDATE=20051230&amp;VAR:FREQ=DAILY&amp;VAR:RELITEM=RF&amp;VAR:CURRENCY=&amp;VAR:DB_TYPE=&amp;VAR:UNITS=M&amp;window=pop","up&amp;width=535&amp;height=425&amp;START_MAXIMIZED=FALSE&amp;Y=120"}</definedName>
    <definedName name="_5648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49__FDSAUDITLINK__" hidden="1">{"fdsup://directions/FAT Viewer?action=UPDATE&amp;creator=factSet&amp;DYN_ARGS=true&amp;DOC_NAME=FAT:RGA_ENTRPR_VAL_EV_SOURCE_WINDOW.FAT&amp;VAR:ID1=CBS&amp;VAR:SDATE=20060606&amp;VAR:FDATE=20051230&amp;VAR:FREQ=DAILY&amp;VAR:RELITEM=RF&amp;VAR:CURRENCY=&amp;VAR:DB_TYPE=&amp;VAR:UNITS=M&amp;window=popup&amp;","width=535&amp;height=425&amp;START_MAXIMIZED=FALSE&amp;Y=120"}</definedName>
    <definedName name="_565__FDSAUDITLINK__" hidden="1">{"fdsup://directions/FAT Viewer?action=UPDATE&amp;creator=factSet&amp;DYN_ARGS=true&amp;DOC_NAME=FAT:RGA_ENTRPR_VAL_EV_SOURCE_WINDOW.FAT&amp;VAR:ID1=339864&amp;VAR:SDATE=20040323&amp;VAR:FDATE=20031231&amp;VAR:FREQ=DAILY&amp;VAR:RELITEM=&amp;VAR:CURRENCY=&amp;VAR:DB_TYPE=&amp;VAR:UNITS=M&amp;window=popup","&amp;width=535&amp;height=425&amp;START_MAXIMIZED=FALSE&amp;Y=120"}</definedName>
    <definedName name="_5650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651__FDSAUDITLINK__" hidden="1">{"fdsup://directions/FAT Viewer?action=UPDATE&amp;creator=factSet&amp;DYN_ARGS=true&amp;DOC_NAME=FAT:RGA_ENTRPR_VAL_EV_SOURCE_WINDOW.FAT&amp;VAR:ID1=LAMR&amp;VAR:SDATE=20060606&amp;VAR:FDATE=20051230&amp;VAR:FREQ=DAILY&amp;VAR:RELITEM=RF&amp;VAR:CURRENCY=&amp;VAR:DB_TYPE=&amp;VAR:UNITS=M&amp;window=popup","&amp;width=535&amp;height=425&amp;START_MAXIMIZED=FALSE&amp;Y=120"}</definedName>
    <definedName name="_5652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53__FDSAUDITLINK__" hidden="1">{"fdsup://directions/FAT Viewer?action=UPDATE&amp;creator=factSet&amp;DYN_ARGS=true&amp;DOC_NAME=FAT:RGA_ENTRPR_VAL_EV_SOURCE_WINDOW.FAT&amp;VAR:ID1=CCO&amp;VAR:SDATE=20060605&amp;VAR:FDATE=20051230&amp;VAR:FREQ=DAILY&amp;VAR:RELITEM=RF&amp;VAR:CURRENCY=&amp;VAR:DB_TYPE=&amp;VAR:UNITS=M&amp;window=popup&amp;","width=535&amp;height=425&amp;START_MAXIMIZED=FALSE&amp;Y=120"}</definedName>
    <definedName name="_565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655__FDSAUDITLINK__" hidden="1">{"fdsup://directions/FAT Viewer?action=UPDATE&amp;creator=factSet&amp;DYN_ARGS=true&amp;DOC_NAME=FAT:RGA_ENTRPR_VAL_EV_SOURCE_WINDOW.FAT&amp;VAR:ID1=DEC-FR&amp;VAR:SDATE=20060605&amp;VAR:FDATE=20051230&amp;VAR:FREQ=DAILY&amp;VAR:RELITEM=RF&amp;VAR:CURRENCY=&amp;VAR:DB_TYPE=&amp;VAR:UNITS=M&amp;window=pop","up&amp;width=535&amp;height=425&amp;START_MAXIMIZED=FALSE&amp;Y=120"}</definedName>
    <definedName name="_5656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57__FDSAUDITLINK__" hidden="1">{"fdsup://directions/FAT Viewer?action=UPDATE&amp;creator=factSet&amp;DYN_ARGS=true&amp;DOC_NAME=FAT:RGA_ENTRPR_VAL_EV_SOURCE_WINDOW.FAT&amp;VAR:ID1=CBS&amp;VAR:SDATE=20060605&amp;VAR:FDATE=20051230&amp;VAR:FREQ=DAILY&amp;VAR:RELITEM=RF&amp;VAR:CURRENCY=&amp;VAR:DB_TYPE=&amp;VAR:UNITS=M&amp;window=popup&amp;","width=535&amp;height=425&amp;START_MAXIMIZED=FALSE&amp;Y=120"}</definedName>
    <definedName name="_5658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659__FDSAUDITLINK__" hidden="1">{"fdsup://directions/FAT Viewer?action=UPDATE&amp;creator=factSet&amp;DYN_ARGS=true&amp;DOC_NAME=FAT:RGA_ENTRPR_VAL_EV_SOURCE_WINDOW.FAT&amp;VAR:ID1=LAMR&amp;VAR:SDATE=20060605&amp;VAR:FDATE=20051230&amp;VAR:FREQ=DAILY&amp;VAR:RELITEM=RF&amp;VAR:CURRENCY=&amp;VAR:DB_TYPE=&amp;VAR:UNITS=M&amp;window=popup","&amp;width=535&amp;height=425&amp;START_MAXIMIZED=FALSE&amp;Y=120"}</definedName>
    <definedName name="_566__FDSAUDITLINK__" hidden="1">{"fdsup://directions/FAT Viewer?action=UPDATE&amp;creator=factSet&amp;DYN_ARGS=true&amp;DOC_NAME=FAT:RGQ_ENTRPR_VAL_EV_SOURCE_WINDOW.FAT&amp;VAR:ID1=B07VZ9&amp;VAR:SDATE=20040915&amp;VAR:FDATE=20040630&amp;VAR:FREQ=DAILY&amp;VAR:RELITEM=&amp;VAR:CURRENCY=&amp;VAR:DB_TYPE=&amp;VAR:UNITS=M&amp;window=popup","&amp;width=535&amp;height=425&amp;START_MAXIMIZED=FALSE&amp;Y=120"}</definedName>
    <definedName name="_5660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61__FDSAUDITLINK__" hidden="1">{"fdsup://directions/FAT Viewer?action=UPDATE&amp;creator=factSet&amp;DYN_ARGS=true&amp;DOC_NAME=FAT:RGA_ENTRPR_VAL_EV_SOURCE_WINDOW.FAT&amp;VAR:ID1=CCO&amp;VAR:SDATE=20060602&amp;VAR:FDATE=20051230&amp;VAR:FREQ=DAILY&amp;VAR:RELITEM=RF&amp;VAR:CURRENCY=&amp;VAR:DB_TYPE=&amp;VAR:UNITS=M&amp;window=popup&amp;","width=535&amp;height=425&amp;START_MAXIMIZED=FALSE&amp;Y=120"}</definedName>
    <definedName name="_566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663__FDSAUDITLINK__" hidden="1">{"fdsup://directions/FAT Viewer?action=UPDATE&amp;creator=factSet&amp;DYN_ARGS=true&amp;DOC_NAME=FAT:RGA_ENTRPR_VAL_EV_SOURCE_WINDOW.FAT&amp;VAR:ID1=DEC-FR&amp;VAR:SDATE=20060602&amp;VAR:FDATE=20051230&amp;VAR:FREQ=DAILY&amp;VAR:RELITEM=RF&amp;VAR:CURRENCY=&amp;VAR:DB_TYPE=&amp;VAR:UNITS=M&amp;window=pop","up&amp;width=535&amp;height=425&amp;START_MAXIMIZED=FALSE&amp;Y=120"}</definedName>
    <definedName name="_5664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65__FDSAUDITLINK__" hidden="1">{"fdsup://directions/FAT Viewer?action=UPDATE&amp;creator=factSet&amp;DYN_ARGS=true&amp;DOC_NAME=FAT:RGA_ENTRPR_VAL_EV_SOURCE_WINDOW.FAT&amp;VAR:ID1=CBS&amp;VAR:SDATE=20060602&amp;VAR:FDATE=20051230&amp;VAR:FREQ=DAILY&amp;VAR:RELITEM=RF&amp;VAR:CURRENCY=&amp;VAR:DB_TYPE=&amp;VAR:UNITS=M&amp;window=popup&amp;","width=535&amp;height=425&amp;START_MAXIMIZED=FALSE&amp;Y=120"}</definedName>
    <definedName name="_5666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667__FDSAUDITLINK__" hidden="1">{"fdsup://directions/FAT Viewer?action=UPDATE&amp;creator=factSet&amp;DYN_ARGS=true&amp;DOC_NAME=FAT:RGA_ENTRPR_VAL_EV_SOURCE_WINDOW.FAT&amp;VAR:ID1=LAMR&amp;VAR:SDATE=20060602&amp;VAR:FDATE=20051230&amp;VAR:FREQ=DAILY&amp;VAR:RELITEM=RF&amp;VAR:CURRENCY=&amp;VAR:DB_TYPE=&amp;VAR:UNITS=M&amp;window=popup","&amp;width=535&amp;height=425&amp;START_MAXIMIZED=FALSE&amp;Y=120"}</definedName>
    <definedName name="_5668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69__FDSAUDITLINK__" hidden="1">{"fdsup://directions/FAT Viewer?action=UPDATE&amp;creator=factSet&amp;DYN_ARGS=true&amp;DOC_NAME=FAT:RGA_ENTRPR_VAL_EV_SOURCE_WINDOW.FAT&amp;VAR:ID1=CCO&amp;VAR:SDATE=20060601&amp;VAR:FDATE=20051230&amp;VAR:FREQ=DAILY&amp;VAR:RELITEM=RF&amp;VAR:CURRENCY=&amp;VAR:DB_TYPE=&amp;VAR:UNITS=M&amp;window=popup&amp;","width=535&amp;height=425&amp;START_MAXIMIZED=FALSE&amp;Y=120"}</definedName>
    <definedName name="_567__FDSAUDITLINK__" hidden="1">{"fdsup://directions/FAT Viewer?action=UPDATE&amp;creator=factSet&amp;DYN_ARGS=true&amp;DOC_NAME=FAT:RGA_ENTRPR_VAL_EV_SOURCE_WINDOW.FAT&amp;VAR:ID1=DYHOL-TR&amp;VAR:SDATE=20040924&amp;VAR:FDATE=20031231&amp;VAR:FREQ=DAILY&amp;VAR:RELITEM=&amp;VAR:CURRENCY=&amp;VAR:DB_TYPE=&amp;VAR:UNITS=M&amp;window=pop","up&amp;width=535&amp;height=425&amp;START_MAXIMIZED=FALSE&amp;Y=120"}</definedName>
    <definedName name="_567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671__FDSAUDITLINK__" hidden="1">{"fdsup://directions/FAT Viewer?action=UPDATE&amp;creator=factSet&amp;DYN_ARGS=true&amp;DOC_NAME=FAT:RGA_ENTRPR_VAL_EV_SOURCE_WINDOW.FAT&amp;VAR:ID1=DEC-FR&amp;VAR:SDATE=20060601&amp;VAR:FDATE=20051230&amp;VAR:FREQ=DAILY&amp;VAR:RELITEM=RF&amp;VAR:CURRENCY=&amp;VAR:DB_TYPE=&amp;VAR:UNITS=M&amp;window=pop","up&amp;width=535&amp;height=425&amp;START_MAXIMIZED=FALSE&amp;Y=120"}</definedName>
    <definedName name="_5672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73__FDSAUDITLINK__" hidden="1">{"fdsup://directions/FAT Viewer?action=UPDATE&amp;creator=factSet&amp;DYN_ARGS=true&amp;DOC_NAME=FAT:RGA_ENTRPR_VAL_EV_SOURCE_WINDOW.FAT&amp;VAR:ID1=CBS&amp;VAR:SDATE=20060601&amp;VAR:FDATE=20051230&amp;VAR:FREQ=DAILY&amp;VAR:RELITEM=RF&amp;VAR:CURRENCY=&amp;VAR:DB_TYPE=&amp;VAR:UNITS=M&amp;window=popup&amp;","width=535&amp;height=425&amp;START_MAXIMIZED=FALSE&amp;Y=120"}</definedName>
    <definedName name="_5674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675__FDSAUDITLINK__" hidden="1">{"fdsup://directions/FAT Viewer?action=UPDATE&amp;creator=factSet&amp;DYN_ARGS=true&amp;DOC_NAME=FAT:RGA_ENTRPR_VAL_EV_SOURCE_WINDOW.FAT&amp;VAR:ID1=LAMR&amp;VAR:SDATE=20060601&amp;VAR:FDATE=20051230&amp;VAR:FREQ=DAILY&amp;VAR:RELITEM=RF&amp;VAR:CURRENCY=&amp;VAR:DB_TYPE=&amp;VAR:UNITS=M&amp;window=popup","&amp;width=535&amp;height=425&amp;START_MAXIMIZED=FALSE&amp;Y=120"}</definedName>
    <definedName name="_5676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77__FDSAUDITLINK__" hidden="1">{"fdsup://directions/FAT Viewer?action=UPDATE&amp;creator=factSet&amp;DYN_ARGS=true&amp;DOC_NAME=FAT:RGA_ENTRPR_VAL_EV_SOURCE_WINDOW.FAT&amp;VAR:ID1=CCO&amp;VAR:SDATE=20060531&amp;VAR:FDATE=20051230&amp;VAR:FREQ=DAILY&amp;VAR:RELITEM=RF&amp;VAR:CURRENCY=&amp;VAR:DB_TYPE=&amp;VAR:UNITS=M&amp;window=popup&amp;","width=535&amp;height=425&amp;START_MAXIMIZED=FALSE&amp;Y=120"}</definedName>
    <definedName name="_567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679__FDSAUDITLINK__" hidden="1">{"fdsup://directions/FAT Viewer?action=UPDATE&amp;creator=factSet&amp;DYN_ARGS=true&amp;DOC_NAME=FAT:RGA_ENTRPR_VAL_EV_SOURCE_WINDOW.FAT&amp;VAR:ID1=DEC-FR&amp;VAR:SDATE=20060531&amp;VAR:FDATE=20051230&amp;VAR:FREQ=DAILY&amp;VAR:RELITEM=RF&amp;VAR:CURRENCY=&amp;VAR:DB_TYPE=&amp;VAR:UNITS=M&amp;window=pop","up&amp;width=535&amp;height=425&amp;START_MAXIMIZED=FALSE&amp;Y=120"}</definedName>
    <definedName name="_568__FDSAUDITLINK__" hidden="1">{"fdsup://directions/FAT Viewer?action=UPDATE&amp;creator=factSet&amp;DYN_ARGS=true&amp;DOC_NAME=FAT:RGA_ENTRPR_VAL_EV_SOURCE_WINDOW.FAT&amp;VAR:ID1=DYHOL-TR&amp;VAR:SDATE=20040401&amp;VAR:FDATE=20031231&amp;VAR:FREQ=DAILY&amp;VAR:RELITEM=&amp;VAR:CURRENCY=&amp;VAR:DB_TYPE=&amp;VAR:UNITS=M&amp;window=pop","up&amp;width=535&amp;height=425&amp;START_MAXIMIZED=FALSE&amp;Y=120"}</definedName>
    <definedName name="_5680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81__FDSAUDITLINK__" hidden="1">{"fdsup://directions/FAT Viewer?action=UPDATE&amp;creator=factSet&amp;DYN_ARGS=true&amp;DOC_NAME=FAT:RGA_ENTRPR_VAL_EV_SOURCE_WINDOW.FAT&amp;VAR:ID1=CBS&amp;VAR:SDATE=20060531&amp;VAR:FDATE=20051230&amp;VAR:FREQ=DAILY&amp;VAR:RELITEM=RF&amp;VAR:CURRENCY=&amp;VAR:DB_TYPE=&amp;VAR:UNITS=M&amp;window=popup&amp;","width=535&amp;height=425&amp;START_MAXIMIZED=FALSE&amp;Y=120"}</definedName>
    <definedName name="_5682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683__FDSAUDITLINK__" hidden="1">{"fdsup://directions/FAT Viewer?action=UPDATE&amp;creator=factSet&amp;DYN_ARGS=true&amp;DOC_NAME=FAT:RGA_ENTRPR_VAL_EV_SOURCE_WINDOW.FAT&amp;VAR:ID1=LAMR&amp;VAR:SDATE=20060531&amp;VAR:FDATE=20051230&amp;VAR:FREQ=DAILY&amp;VAR:RELITEM=RF&amp;VAR:CURRENCY=&amp;VAR:DB_TYPE=&amp;VAR:UNITS=M&amp;window=popup","&amp;width=535&amp;height=425&amp;START_MAXIMIZED=FALSE&amp;Y=120"}</definedName>
    <definedName name="_5684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85__FDSAUDITLINK__" hidden="1">{"fdsup://directions/FAT Viewer?action=UPDATE&amp;creator=factSet&amp;DYN_ARGS=true&amp;DOC_NAME=FAT:RGA_ENTRPR_VAL_EV_SOURCE_WINDOW.FAT&amp;VAR:ID1=CCO&amp;VAR:SDATE=20060530&amp;VAR:FDATE=20051230&amp;VAR:FREQ=DAILY&amp;VAR:RELITEM=RF&amp;VAR:CURRENCY=&amp;VAR:DB_TYPE=&amp;VAR:UNITS=M&amp;window=popup&amp;","width=535&amp;height=425&amp;START_MAXIMIZED=FALSE&amp;Y=120"}</definedName>
    <definedName name="_568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687__FDSAUDITLINK__" hidden="1">{"fdsup://directions/FAT Viewer?action=UPDATE&amp;creator=factSet&amp;DYN_ARGS=true&amp;DOC_NAME=FAT:RGA_ENTRPR_VAL_EV_SOURCE_WINDOW.FAT&amp;VAR:ID1=DEC-FR&amp;VAR:SDATE=20060530&amp;VAR:FDATE=20051230&amp;VAR:FREQ=DAILY&amp;VAR:RELITEM=RF&amp;VAR:CURRENCY=&amp;VAR:DB_TYPE=&amp;VAR:UNITS=M&amp;window=pop","up&amp;width=535&amp;height=425&amp;START_MAXIMIZED=FALSE&amp;Y=120"}</definedName>
    <definedName name="_5688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89__FDSAUDITLINK__" hidden="1">{"fdsup://directions/FAT Viewer?action=UPDATE&amp;creator=factSet&amp;DYN_ARGS=true&amp;DOC_NAME=FAT:RGA_ENTRPR_VAL_EV_SOURCE_WINDOW.FAT&amp;VAR:ID1=CBS&amp;VAR:SDATE=20060530&amp;VAR:FDATE=20051230&amp;VAR:FREQ=DAILY&amp;VAR:RELITEM=RF&amp;VAR:CURRENCY=&amp;VAR:DB_TYPE=&amp;VAR:UNITS=M&amp;window=popup&amp;","width=535&amp;height=425&amp;START_MAXIMIZED=FALSE&amp;Y=120"}</definedName>
    <definedName name="_569__FDSAUDITLINK__" hidden="1">{"fdsup://directions/FAT Viewer?action=UPDATE&amp;creator=factSet&amp;DYN_ARGS=true&amp;DOC_NAME=FAT:RGA_ENTRPR_VAL_EV_SOURCE_WINDOW.FAT&amp;VAR:ID1=091139&amp;VAR:SDATE=20040401&amp;VAR:FDATE=20031231&amp;VAR:FREQ=DAILY&amp;VAR:RELITEM=&amp;VAR:CURRENCY=&amp;VAR:DB_TYPE=&amp;VAR:UNITS=M&amp;window=popup","&amp;width=535&amp;height=425&amp;START_MAXIMIZED=FALSE&amp;Y=120"}</definedName>
    <definedName name="_5690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691__FDSAUDITLINK__" hidden="1">{"fdsup://directions/FAT Viewer?action=UPDATE&amp;creator=factSet&amp;DYN_ARGS=true&amp;DOC_NAME=FAT:RGA_ENTRPR_VAL_EV_SOURCE_WINDOW.FAT&amp;VAR:ID1=LAMR&amp;VAR:SDATE=20060530&amp;VAR:FDATE=20051230&amp;VAR:FREQ=DAILY&amp;VAR:RELITEM=RF&amp;VAR:CURRENCY=&amp;VAR:DB_TYPE=&amp;VAR:UNITS=M&amp;window=popup","&amp;width=535&amp;height=425&amp;START_MAXIMIZED=FALSE&amp;Y=120"}</definedName>
    <definedName name="_5692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93__FDSAUDITLINK__" hidden="1">{"fdsup://directions/FAT Viewer?action=UPDATE&amp;creator=factSet&amp;DYN_ARGS=true&amp;DOC_NAME=FAT:RGA_ENTRPR_VAL_EV_SOURCE_WINDOW.FAT&amp;VAR:ID1=CCO&amp;VAR:SDATE=20060526&amp;VAR:FDATE=20051230&amp;VAR:FREQ=DAILY&amp;VAR:RELITEM=RF&amp;VAR:CURRENCY=&amp;VAR:DB_TYPE=&amp;VAR:UNITS=M&amp;window=popup&amp;","width=535&amp;height=425&amp;START_MAXIMIZED=FALSE&amp;Y=120"}</definedName>
    <definedName name="_569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695__FDSAUDITLINK__" hidden="1">{"fdsup://directions/FAT Viewer?action=UPDATE&amp;creator=factSet&amp;DYN_ARGS=true&amp;DOC_NAME=FAT:RGA_ENTRPR_VAL_EV_SOURCE_WINDOW.FAT&amp;VAR:ID1=DEC-FR&amp;VAR:SDATE=20060526&amp;VAR:FDATE=20051230&amp;VAR:FREQ=DAILY&amp;VAR:RELITEM=RF&amp;VAR:CURRENCY=&amp;VAR:DB_TYPE=&amp;VAR:UNITS=M&amp;window=pop","up&amp;width=535&amp;height=425&amp;START_MAXIMIZED=FALSE&amp;Y=120"}</definedName>
    <definedName name="_5696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697__FDSAUDITLINK__" hidden="1">{"fdsup://directions/FAT Viewer?action=UPDATE&amp;creator=factSet&amp;DYN_ARGS=true&amp;DOC_NAME=FAT:RGA_ENTRPR_VAL_EV_SOURCE_WINDOW.FAT&amp;VAR:ID1=CBS&amp;VAR:SDATE=20060526&amp;VAR:FDATE=20051230&amp;VAR:FREQ=DAILY&amp;VAR:RELITEM=RF&amp;VAR:CURRENCY=&amp;VAR:DB_TYPE=&amp;VAR:UNITS=M&amp;window=popup&amp;","width=535&amp;height=425&amp;START_MAXIMIZED=FALSE&amp;Y=120"}</definedName>
    <definedName name="_5698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699__FDSAUDITLINK__" hidden="1">{"fdsup://directions/FAT Viewer?action=UPDATE&amp;creator=factSet&amp;DYN_ARGS=true&amp;DOC_NAME=FAT:RGA_ENTRPR_VAL_EV_SOURCE_WINDOW.FAT&amp;VAR:ID1=LAMR&amp;VAR:SDATE=20060526&amp;VAR:FDATE=20051230&amp;VAR:FREQ=DAILY&amp;VAR:RELITEM=RF&amp;VAR:CURRENCY=&amp;VAR:DB_TYPE=&amp;VAR:UNITS=M&amp;window=popup","&amp;width=535&amp;height=425&amp;START_MAXIMIZED=FALSE&amp;Y=120"}</definedName>
    <definedName name="_57__FDSAUDITLINK__" hidden="1">{"fdsup://Directions/FactSet Auditing Viewer?action=AUDIT_VALUE&amp;DB=129&amp;ID1=69835410&amp;VALUEID=02250&amp;SDATE=2011&amp;PERIODTYPE=ANN_STD&amp;SCFT=3&amp;window=popup_no_bar&amp;width=385&amp;height=120&amp;START_MAXIMIZED=FALSE&amp;creator=factset&amp;display_string=Audit"}</definedName>
    <definedName name="_570__FDSAUDITLINK__" hidden="1">{"fdsup://directions/FAT Viewer?action=UPDATE&amp;creator=factSet&amp;DYN_ARGS=true&amp;DOC_NAME=FAT:RGQ_ENTRPR_VAL_EV_SOURCE_WINDOW.FAT&amp;VAR:ID1=B01G2K&amp;VAR:SDATE=20040924&amp;VAR:FDATE=20040630&amp;VAR:FREQ=DAILY&amp;VAR:RELITEM=&amp;VAR:CURRENCY=&amp;VAR:DB_TYPE=&amp;VAR:UNITS=M&amp;window=popup","&amp;width=535&amp;height=425&amp;START_MAXIMIZED=FALSE&amp;Y=120"}</definedName>
    <definedName name="_5700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01__FDSAUDITLINK__" hidden="1">{"fdsup://directions/FAT Viewer?action=UPDATE&amp;creator=factSet&amp;DYN_ARGS=true&amp;DOC_NAME=FAT:RGA_ENTRPR_VAL_EV_SOURCE_WINDOW.FAT&amp;VAR:ID1=CCO&amp;VAR:SDATE=20060525&amp;VAR:FDATE=20051230&amp;VAR:FREQ=DAILY&amp;VAR:RELITEM=RF&amp;VAR:CURRENCY=&amp;VAR:DB_TYPE=&amp;VAR:UNITS=M&amp;window=popup&amp;","width=535&amp;height=425&amp;START_MAXIMIZED=FALSE&amp;Y=120"}</definedName>
    <definedName name="_570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703__FDSAUDITLINK__" hidden="1">{"fdsup://directions/FAT Viewer?action=UPDATE&amp;creator=factSet&amp;DYN_ARGS=true&amp;DOC_NAME=FAT:RGA_ENTRPR_VAL_EV_SOURCE_WINDOW.FAT&amp;VAR:ID1=DEC-FR&amp;VAR:SDATE=20060525&amp;VAR:FDATE=20051230&amp;VAR:FREQ=DAILY&amp;VAR:RELITEM=RF&amp;VAR:CURRENCY=&amp;VAR:DB_TYPE=&amp;VAR:UNITS=M&amp;window=pop","up&amp;width=535&amp;height=425&amp;START_MAXIMIZED=FALSE&amp;Y=120"}</definedName>
    <definedName name="_5704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05__FDSAUDITLINK__" hidden="1">{"fdsup://directions/FAT Viewer?action=UPDATE&amp;creator=factSet&amp;DYN_ARGS=true&amp;DOC_NAME=FAT:RGA_ENTRPR_VAL_EV_SOURCE_WINDOW.FAT&amp;VAR:ID1=CBS&amp;VAR:SDATE=20060525&amp;VAR:FDATE=20051230&amp;VAR:FREQ=DAILY&amp;VAR:RELITEM=RF&amp;VAR:CURRENCY=&amp;VAR:DB_TYPE=&amp;VAR:UNITS=M&amp;window=popup&amp;","width=535&amp;height=425&amp;START_MAXIMIZED=FALSE&amp;Y=120"}</definedName>
    <definedName name="_5706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707__FDSAUDITLINK__" hidden="1">{"fdsup://directions/FAT Viewer?action=UPDATE&amp;creator=factSet&amp;DYN_ARGS=true&amp;DOC_NAME=FAT:RGA_ENTRPR_VAL_EV_SOURCE_WINDOW.FAT&amp;VAR:ID1=LAMR&amp;VAR:SDATE=20060525&amp;VAR:FDATE=20051230&amp;VAR:FREQ=DAILY&amp;VAR:RELITEM=RF&amp;VAR:CURRENCY=&amp;VAR:DB_TYPE=&amp;VAR:UNITS=M&amp;window=popup","&amp;width=535&amp;height=425&amp;START_MAXIMIZED=FALSE&amp;Y=120"}</definedName>
    <definedName name="_5708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09__FDSAUDITLINK__" hidden="1">{"fdsup://directions/FAT Viewer?action=UPDATE&amp;creator=factSet&amp;DYN_ARGS=true&amp;DOC_NAME=FAT:RGA_ENTRPR_VAL_EV_SOURCE_WINDOW.FAT&amp;VAR:ID1=CCO&amp;VAR:SDATE=20060524&amp;VAR:FDATE=20051230&amp;VAR:FREQ=DAILY&amp;VAR:RELITEM=RF&amp;VAR:CURRENCY=&amp;VAR:DB_TYPE=&amp;VAR:UNITS=M&amp;window=popup&amp;","width=535&amp;height=425&amp;START_MAXIMIZED=FALSE&amp;Y=120"}</definedName>
    <definedName name="_571__FDSAUDITLINK__" hidden="1">{"fdsup://directions/FAT Viewer?action=UPDATE&amp;creator=factSet&amp;DYN_ARGS=true&amp;DOC_NAME=FAT:RGA_ENTRPR_VAL_EV_SOURCE_WINDOW.FAT&amp;VAR:ID1=043254&amp;VAR:SDATE=20040924&amp;VAR:FDATE=20031231&amp;VAR:FREQ=DAILY&amp;VAR:RELITEM=&amp;VAR:CURRENCY=&amp;VAR:DB_TYPE=&amp;VAR:UNITS=M&amp;window=popup","&amp;width=535&amp;height=425&amp;START_MAXIMIZED=FALSE&amp;Y=120"}</definedName>
    <definedName name="_571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711__FDSAUDITLINK__" hidden="1">{"fdsup://directions/FAT Viewer?action=UPDATE&amp;creator=factSet&amp;DYN_ARGS=true&amp;DOC_NAME=FAT:RGA_ENTRPR_VAL_EV_SOURCE_WINDOW.FAT&amp;VAR:ID1=DEC-FR&amp;VAR:SDATE=20060524&amp;VAR:FDATE=20051230&amp;VAR:FREQ=DAILY&amp;VAR:RELITEM=RF&amp;VAR:CURRENCY=&amp;VAR:DB_TYPE=&amp;VAR:UNITS=M&amp;window=pop","up&amp;width=535&amp;height=425&amp;START_MAXIMIZED=FALSE&amp;Y=120"}</definedName>
    <definedName name="_5712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13__FDSAUDITLINK__" hidden="1">{"fdsup://directions/FAT Viewer?action=UPDATE&amp;creator=factSet&amp;DYN_ARGS=true&amp;DOC_NAME=FAT:RGA_ENTRPR_VAL_EV_SOURCE_WINDOW.FAT&amp;VAR:ID1=CBS&amp;VAR:SDATE=20060524&amp;VAR:FDATE=20051230&amp;VAR:FREQ=DAILY&amp;VAR:RELITEM=RF&amp;VAR:CURRENCY=&amp;VAR:DB_TYPE=&amp;VAR:UNITS=M&amp;window=popup&amp;","width=535&amp;height=425&amp;START_MAXIMIZED=FALSE&amp;Y=120"}</definedName>
    <definedName name="_5714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715__FDSAUDITLINK__" hidden="1">{"fdsup://directions/FAT Viewer?action=UPDATE&amp;creator=factSet&amp;DYN_ARGS=true&amp;DOC_NAME=FAT:RGA_ENTRPR_VAL_EV_SOURCE_WINDOW.FAT&amp;VAR:ID1=LAMR&amp;VAR:SDATE=20060524&amp;VAR:FDATE=20051230&amp;VAR:FREQ=DAILY&amp;VAR:RELITEM=RF&amp;VAR:CURRENCY=&amp;VAR:DB_TYPE=&amp;VAR:UNITS=M&amp;window=popup","&amp;width=535&amp;height=425&amp;START_MAXIMIZED=FALSE&amp;Y=120"}</definedName>
    <definedName name="_5716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17__FDSAUDITLINK__" hidden="1">{"fdsup://directions/FAT Viewer?action=UPDATE&amp;creator=factSet&amp;DYN_ARGS=true&amp;DOC_NAME=FAT:RGA_ENTRPR_VAL_EV_SOURCE_WINDOW.FAT&amp;VAR:ID1=CCO&amp;VAR:SDATE=20060523&amp;VAR:FDATE=20051230&amp;VAR:FREQ=DAILY&amp;VAR:RELITEM=RF&amp;VAR:CURRENCY=&amp;VAR:DB_TYPE=&amp;VAR:UNITS=M&amp;window=popup&amp;","width=535&amp;height=425&amp;START_MAXIMIZED=FALSE&amp;Y=120"}</definedName>
    <definedName name="_571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719__FDSAUDITLINK__" hidden="1">{"fdsup://directions/FAT Viewer?action=UPDATE&amp;creator=factSet&amp;DYN_ARGS=true&amp;DOC_NAME=FAT:RGA_ENTRPR_VAL_EV_SOURCE_WINDOW.FAT&amp;VAR:ID1=DEC-FR&amp;VAR:SDATE=20060523&amp;VAR:FDATE=20051230&amp;VAR:FREQ=DAILY&amp;VAR:RELITEM=RF&amp;VAR:CURRENCY=&amp;VAR:DB_TYPE=&amp;VAR:UNITS=M&amp;window=pop","up&amp;width=535&amp;height=425&amp;START_MAXIMIZED=FALSE&amp;Y=120"}</definedName>
    <definedName name="_572__FDSAUDITLINK__" hidden="1">{"fdsup://directions/FAT Viewer?action=UPDATE&amp;creator=factSet&amp;DYN_ARGS=true&amp;DOC_NAME=FAT:RGA_ENTRPR_VAL_EV_SOURCE_WINDOW.FAT&amp;VAR:ID1=RTL-BE&amp;VAR:SDATE=20040924&amp;VAR:FDATE=20031231&amp;VAR:FREQ=DAILY&amp;VAR:RELITEM=&amp;VAR:CURRENCY=&amp;VAR:DB_TYPE=&amp;VAR:UNITS=M&amp;window=popup","&amp;width=535&amp;height=425&amp;START_MAXIMIZED=FALSE&amp;Y=120"}</definedName>
    <definedName name="_5720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21__FDSAUDITLINK__" hidden="1">{"fdsup://directions/FAT Viewer?action=UPDATE&amp;creator=factSet&amp;DYN_ARGS=true&amp;DOC_NAME=FAT:RGA_ENTRPR_VAL_EV_SOURCE_WINDOW.FAT&amp;VAR:ID1=CBS&amp;VAR:SDATE=20060523&amp;VAR:FDATE=20051230&amp;VAR:FREQ=DAILY&amp;VAR:RELITEM=RF&amp;VAR:CURRENCY=&amp;VAR:DB_TYPE=&amp;VAR:UNITS=M&amp;window=popup&amp;","width=535&amp;height=425&amp;START_MAXIMIZED=FALSE&amp;Y=120"}</definedName>
    <definedName name="_5722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723__FDSAUDITLINK__" hidden="1">{"fdsup://directions/FAT Viewer?action=UPDATE&amp;creator=factSet&amp;DYN_ARGS=true&amp;DOC_NAME=FAT:RGA_ENTRPR_VAL_EV_SOURCE_WINDOW.FAT&amp;VAR:ID1=LAMR&amp;VAR:SDATE=20060523&amp;VAR:FDATE=20051230&amp;VAR:FREQ=DAILY&amp;VAR:RELITEM=RF&amp;VAR:CURRENCY=&amp;VAR:DB_TYPE=&amp;VAR:UNITS=M&amp;window=popup","&amp;width=535&amp;height=425&amp;START_MAXIMIZED=FALSE&amp;Y=120"}</definedName>
    <definedName name="_5724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25__FDSAUDITLINK__" hidden="1">{"fdsup://directions/FAT Viewer?action=UPDATE&amp;creator=factSet&amp;DYN_ARGS=true&amp;DOC_NAME=FAT:RGA_ENTRPR_VAL_EV_SOURCE_WINDOW.FAT&amp;VAR:ID1=CCO&amp;VAR:SDATE=20060522&amp;VAR:FDATE=20051230&amp;VAR:FREQ=DAILY&amp;VAR:RELITEM=RF&amp;VAR:CURRENCY=&amp;VAR:DB_TYPE=&amp;VAR:UNITS=M&amp;window=popup&amp;","width=535&amp;height=425&amp;START_MAXIMIZED=FALSE&amp;Y=120"}</definedName>
    <definedName name="_572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727__FDSAUDITLINK__" hidden="1">{"fdsup://directions/FAT Viewer?action=UPDATE&amp;creator=factSet&amp;DYN_ARGS=true&amp;DOC_NAME=FAT:RGA_ENTRPR_VAL_EV_SOURCE_WINDOW.FAT&amp;VAR:ID1=DEC-FR&amp;VAR:SDATE=20060522&amp;VAR:FDATE=20051230&amp;VAR:FREQ=DAILY&amp;VAR:RELITEM=RF&amp;VAR:CURRENCY=&amp;VAR:DB_TYPE=&amp;VAR:UNITS=M&amp;window=pop","up&amp;width=535&amp;height=425&amp;START_MAXIMIZED=FALSE&amp;Y=120"}</definedName>
    <definedName name="_5728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29__FDSAUDITLINK__" hidden="1">{"fdsup://directions/FAT Viewer?action=UPDATE&amp;creator=factSet&amp;DYN_ARGS=true&amp;DOC_NAME=FAT:RGA_ENTRPR_VAL_EV_SOURCE_WINDOW.FAT&amp;VAR:ID1=CBS&amp;VAR:SDATE=20060522&amp;VAR:FDATE=20051230&amp;VAR:FREQ=DAILY&amp;VAR:RELITEM=RF&amp;VAR:CURRENCY=&amp;VAR:DB_TYPE=&amp;VAR:UNITS=M&amp;window=popup&amp;","width=535&amp;height=425&amp;START_MAXIMIZED=FALSE&amp;Y=120"}</definedName>
    <definedName name="_573__FDSAUDITLINK__" hidden="1">{"fdsup://directions/FAT Viewer?action=UPDATE&amp;creator=factSet&amp;DYN_ARGS=true&amp;DOC_NAME=FAT:RGQ_ENTRPR_VAL_EV_SOURCE_WINDOW.FAT&amp;VAR:ID1=457913&amp;VAR:SDATE=20040924&amp;VAR:FDATE=20040630&amp;VAR:FREQ=DAILY&amp;VAR:RELITEM=&amp;VAR:CURRENCY=&amp;VAR:DB_TYPE=&amp;VAR:UNITS=M&amp;window=popup","&amp;width=535&amp;height=425&amp;START_MAXIMIZED=FALSE&amp;Y=120"}</definedName>
    <definedName name="_5730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731__FDSAUDITLINK__" hidden="1">{"fdsup://directions/FAT Viewer?action=UPDATE&amp;creator=factSet&amp;DYN_ARGS=true&amp;DOC_NAME=FAT:RGA_ENTRPR_VAL_EV_SOURCE_WINDOW.FAT&amp;VAR:ID1=LAMR&amp;VAR:SDATE=20060522&amp;VAR:FDATE=20051230&amp;VAR:FREQ=DAILY&amp;VAR:RELITEM=RF&amp;VAR:CURRENCY=&amp;VAR:DB_TYPE=&amp;VAR:UNITS=M&amp;window=popup","&amp;width=535&amp;height=425&amp;START_MAXIMIZED=FALSE&amp;Y=120"}</definedName>
    <definedName name="_5732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33__FDSAUDITLINK__" hidden="1">{"fdsup://directions/FAT Viewer?action=UPDATE&amp;creator=factSet&amp;DYN_ARGS=true&amp;DOC_NAME=FAT:RGA_ENTRPR_VAL_EV_SOURCE_WINDOW.FAT&amp;VAR:ID1=CCO&amp;VAR:SDATE=20060519&amp;VAR:FDATE=20051230&amp;VAR:FREQ=DAILY&amp;VAR:RELITEM=RF&amp;VAR:CURRENCY=&amp;VAR:DB_TYPE=&amp;VAR:UNITS=M&amp;window=popup&amp;","width=535&amp;height=425&amp;START_MAXIMIZED=FALSE&amp;Y=120"}</definedName>
    <definedName name="_573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735__FDSAUDITLINK__" hidden="1">{"fdsup://directions/FAT Viewer?action=UPDATE&amp;creator=factSet&amp;DYN_ARGS=true&amp;DOC_NAME=FAT:RGA_ENTRPR_VAL_EV_SOURCE_WINDOW.FAT&amp;VAR:ID1=DEC-FR&amp;VAR:SDATE=20060519&amp;VAR:FDATE=20051230&amp;VAR:FREQ=DAILY&amp;VAR:RELITEM=RF&amp;VAR:CURRENCY=&amp;VAR:DB_TYPE=&amp;VAR:UNITS=M&amp;window=pop","up&amp;width=535&amp;height=425&amp;START_MAXIMIZED=FALSE&amp;Y=120"}</definedName>
    <definedName name="_5736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37__FDSAUDITLINK__" hidden="1">{"fdsup://directions/FAT Viewer?action=UPDATE&amp;creator=factSet&amp;DYN_ARGS=true&amp;DOC_NAME=FAT:RGA_ENTRPR_VAL_EV_SOURCE_WINDOW.FAT&amp;VAR:ID1=CBS&amp;VAR:SDATE=20060519&amp;VAR:FDATE=20051230&amp;VAR:FREQ=DAILY&amp;VAR:RELITEM=RF&amp;VAR:CURRENCY=&amp;VAR:DB_TYPE=&amp;VAR:UNITS=M&amp;window=popup&amp;","width=535&amp;height=425&amp;START_MAXIMIZED=FALSE&amp;Y=120"}</definedName>
    <definedName name="_5738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739__FDSAUDITLINK__" hidden="1">{"fdsup://directions/FAT Viewer?action=UPDATE&amp;creator=factSet&amp;DYN_ARGS=true&amp;DOC_NAME=FAT:RGA_ENTRPR_VAL_EV_SOURCE_WINDOW.FAT&amp;VAR:ID1=LAMR&amp;VAR:SDATE=20060519&amp;VAR:FDATE=20051230&amp;VAR:FREQ=DAILY&amp;VAR:RELITEM=RF&amp;VAR:CURRENCY=&amp;VAR:DB_TYPE=&amp;VAR:UNITS=M&amp;window=popup","&amp;width=535&amp;height=425&amp;START_MAXIMIZED=FALSE&amp;Y=120"}</definedName>
    <definedName name="_574__FDSAUDITLINK__" hidden="1">{"fdsup://directions/FAT Viewer?action=UPDATE&amp;creator=factSet&amp;DYN_ARGS=true&amp;DOC_NAME=FAT:RGQ_ENTRPR_VAL_EV_SOURCE_WINDOW.FAT&amp;VAR:ID1=B151P4&amp;VAR:SDATE=20040924&amp;VAR:FDATE=20040630&amp;VAR:FREQ=DAILY&amp;VAR:RELITEM=&amp;VAR:CURRENCY=&amp;VAR:DB_TYPE=&amp;VAR:UNITS=M&amp;window=popup","&amp;width=535&amp;height=425&amp;START_MAXIMIZED=FALSE&amp;Y=120"}</definedName>
    <definedName name="_5740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41__FDSAUDITLINK__" hidden="1">{"fdsup://directions/FAT Viewer?action=UPDATE&amp;creator=factSet&amp;DYN_ARGS=true&amp;DOC_NAME=FAT:RGA_ENTRPR_VAL_EV_SOURCE_WINDOW.FAT&amp;VAR:ID1=CCO&amp;VAR:SDATE=20060518&amp;VAR:FDATE=20051230&amp;VAR:FREQ=DAILY&amp;VAR:RELITEM=RF&amp;VAR:CURRENCY=&amp;VAR:DB_TYPE=&amp;VAR:UNITS=M&amp;window=popup&amp;","width=535&amp;height=425&amp;START_MAXIMIZED=FALSE&amp;Y=120"}</definedName>
    <definedName name="_574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743__FDSAUDITLINK__" hidden="1">{"fdsup://directions/FAT Viewer?action=UPDATE&amp;creator=factSet&amp;DYN_ARGS=true&amp;DOC_NAME=FAT:RGA_ENTRPR_VAL_EV_SOURCE_WINDOW.FAT&amp;VAR:ID1=DEC-FR&amp;VAR:SDATE=20060518&amp;VAR:FDATE=20051230&amp;VAR:FREQ=DAILY&amp;VAR:RELITEM=RF&amp;VAR:CURRENCY=&amp;VAR:DB_TYPE=&amp;VAR:UNITS=M&amp;window=pop","up&amp;width=535&amp;height=425&amp;START_MAXIMIZED=FALSE&amp;Y=120"}</definedName>
    <definedName name="_5744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45__FDSAUDITLINK__" hidden="1">{"fdsup://directions/FAT Viewer?action=UPDATE&amp;creator=factSet&amp;DYN_ARGS=true&amp;DOC_NAME=FAT:RGA_ENTRPR_VAL_EV_SOURCE_WINDOW.FAT&amp;VAR:ID1=CBS&amp;VAR:SDATE=20060518&amp;VAR:FDATE=20051230&amp;VAR:FREQ=DAILY&amp;VAR:RELITEM=RF&amp;VAR:CURRENCY=&amp;VAR:DB_TYPE=&amp;VAR:UNITS=M&amp;window=popup&amp;","width=535&amp;height=425&amp;START_MAXIMIZED=FALSE&amp;Y=120"}</definedName>
    <definedName name="_5746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747__FDSAUDITLINK__" hidden="1">{"fdsup://directions/FAT Viewer?action=UPDATE&amp;creator=factSet&amp;DYN_ARGS=true&amp;DOC_NAME=FAT:RGA_ENTRPR_VAL_EV_SOURCE_WINDOW.FAT&amp;VAR:ID1=LAMR&amp;VAR:SDATE=20060518&amp;VAR:FDATE=20051230&amp;VAR:FREQ=DAILY&amp;VAR:RELITEM=RF&amp;VAR:CURRENCY=&amp;VAR:DB_TYPE=&amp;VAR:UNITS=M&amp;window=popup","&amp;width=535&amp;height=425&amp;START_MAXIMIZED=FALSE&amp;Y=120"}</definedName>
    <definedName name="_5748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49__FDSAUDITLINK__" hidden="1">{"fdsup://directions/FAT Viewer?action=UPDATE&amp;creator=factSet&amp;DYN_ARGS=true&amp;DOC_NAME=FAT:RGA_ENTRPR_VAL_EV_SOURCE_WINDOW.FAT&amp;VAR:ID1=CCO&amp;VAR:SDATE=20060517&amp;VAR:FDATE=20051230&amp;VAR:FREQ=DAILY&amp;VAR:RELITEM=RF&amp;VAR:CURRENCY=&amp;VAR:DB_TYPE=&amp;VAR:UNITS=M&amp;window=popup&amp;","width=535&amp;height=425&amp;START_MAXIMIZED=FALSE&amp;Y=120"}</definedName>
    <definedName name="_575__FDSAUDITLINK__" hidden="1">{"fdsup://directions/FAT Viewer?action=UPDATE&amp;creator=factSet&amp;DYN_ARGS=true&amp;DOC_NAME=FAT:RGQ_ENTRPR_VAL_EV_SOURCE_WINDOW.FAT&amp;VAR:ID1=507794&amp;VAR:SDATE=20040924&amp;VAR:FDATE=20040630&amp;VAR:FREQ=DAILY&amp;VAR:RELITEM=&amp;VAR:CURRENCY=&amp;VAR:DB_TYPE=&amp;VAR:UNITS=M&amp;window=popup","&amp;width=535&amp;height=425&amp;START_MAXIMIZED=FALSE&amp;Y=120"}</definedName>
    <definedName name="_575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751__FDSAUDITLINK__" hidden="1">{"fdsup://directions/FAT Viewer?action=UPDATE&amp;creator=factSet&amp;DYN_ARGS=true&amp;DOC_NAME=FAT:RGA_ENTRPR_VAL_EV_SOURCE_WINDOW.FAT&amp;VAR:ID1=DEC-FR&amp;VAR:SDATE=20060517&amp;VAR:FDATE=20051230&amp;VAR:FREQ=DAILY&amp;VAR:RELITEM=RF&amp;VAR:CURRENCY=&amp;VAR:DB_TYPE=&amp;VAR:UNITS=M&amp;window=pop","up&amp;width=535&amp;height=425&amp;START_MAXIMIZED=FALSE&amp;Y=120"}</definedName>
    <definedName name="_5752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53__FDSAUDITLINK__" hidden="1">{"fdsup://directions/FAT Viewer?action=UPDATE&amp;creator=factSet&amp;DYN_ARGS=true&amp;DOC_NAME=FAT:RGA_ENTRPR_VAL_EV_SOURCE_WINDOW.FAT&amp;VAR:ID1=CBS&amp;VAR:SDATE=20060517&amp;VAR:FDATE=20051230&amp;VAR:FREQ=DAILY&amp;VAR:RELITEM=RF&amp;VAR:CURRENCY=&amp;VAR:DB_TYPE=&amp;VAR:UNITS=M&amp;window=popup&amp;","width=535&amp;height=425&amp;START_MAXIMIZED=FALSE&amp;Y=120"}</definedName>
    <definedName name="_5754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755__FDSAUDITLINK__" hidden="1">{"fdsup://directions/FAT Viewer?action=UPDATE&amp;creator=factSet&amp;DYN_ARGS=true&amp;DOC_NAME=FAT:RGA_ENTRPR_VAL_EV_SOURCE_WINDOW.FAT&amp;VAR:ID1=LAMR&amp;VAR:SDATE=20060517&amp;VAR:FDATE=20051230&amp;VAR:FREQ=DAILY&amp;VAR:RELITEM=RF&amp;VAR:CURRENCY=&amp;VAR:DB_TYPE=&amp;VAR:UNITS=M&amp;window=popup","&amp;width=535&amp;height=425&amp;START_MAXIMIZED=FALSE&amp;Y=120"}</definedName>
    <definedName name="_5756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57__FDSAUDITLINK__" hidden="1">{"fdsup://directions/FAT Viewer?action=UPDATE&amp;creator=factSet&amp;DYN_ARGS=true&amp;DOC_NAME=FAT:RGA_ENTRPR_VAL_EV_SOURCE_WINDOW.FAT&amp;VAR:ID1=CCO&amp;VAR:SDATE=20060516&amp;VAR:FDATE=20051230&amp;VAR:FREQ=DAILY&amp;VAR:RELITEM=RF&amp;VAR:CURRENCY=&amp;VAR:DB_TYPE=&amp;VAR:UNITS=M&amp;window=popup&amp;","width=535&amp;height=425&amp;START_MAXIMIZED=FALSE&amp;Y=120"}</definedName>
    <definedName name="_575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759__FDSAUDITLINK__" hidden="1">{"fdsup://directions/FAT Viewer?action=UPDATE&amp;creator=factSet&amp;DYN_ARGS=true&amp;DOC_NAME=FAT:RGA_ENTRPR_VAL_EV_SOURCE_WINDOW.FAT&amp;VAR:ID1=DEC-FR&amp;VAR:SDATE=20060516&amp;VAR:FDATE=20051230&amp;VAR:FREQ=DAILY&amp;VAR:RELITEM=RF&amp;VAR:CURRENCY=&amp;VAR:DB_TYPE=&amp;VAR:UNITS=M&amp;window=pop","up&amp;width=535&amp;height=425&amp;START_MAXIMIZED=FALSE&amp;Y=120"}</definedName>
    <definedName name="_576__FDSAUDITLINK__" hidden="1">{"fdsup://directions/FAT Viewer?action=UPDATE&amp;creator=factSet&amp;DYN_ARGS=true&amp;DOC_NAME=FAT:RGA_ENTRPR_VAL_EV_SOURCE_WINDOW.FAT&amp;VAR:ID1=599390&amp;VAR:SDATE=20040924&amp;VAR:FDATE=20031231&amp;VAR:FREQ=DAILY&amp;VAR:RELITEM=&amp;VAR:CURRENCY=&amp;VAR:DB_TYPE=&amp;VAR:UNITS=M&amp;window=popup","&amp;width=535&amp;height=425&amp;START_MAXIMIZED=FALSE&amp;Y=120"}</definedName>
    <definedName name="_5760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61__FDSAUDITLINK__" hidden="1">{"fdsup://directions/FAT Viewer?action=UPDATE&amp;creator=factSet&amp;DYN_ARGS=true&amp;DOC_NAME=FAT:RGA_ENTRPR_VAL_EV_SOURCE_WINDOW.FAT&amp;VAR:ID1=CBS&amp;VAR:SDATE=20060516&amp;VAR:FDATE=20051230&amp;VAR:FREQ=DAILY&amp;VAR:RELITEM=RF&amp;VAR:CURRENCY=&amp;VAR:DB_TYPE=&amp;VAR:UNITS=M&amp;window=popup&amp;","width=535&amp;height=425&amp;START_MAXIMIZED=FALSE&amp;Y=120"}</definedName>
    <definedName name="_5762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763__FDSAUDITLINK__" hidden="1">{"fdsup://directions/FAT Viewer?action=UPDATE&amp;creator=factSet&amp;DYN_ARGS=true&amp;DOC_NAME=FAT:RGA_ENTRPR_VAL_EV_SOURCE_WINDOW.FAT&amp;VAR:ID1=LAMR&amp;VAR:SDATE=20060516&amp;VAR:FDATE=20051230&amp;VAR:FREQ=DAILY&amp;VAR:RELITEM=RF&amp;VAR:CURRENCY=&amp;VAR:DB_TYPE=&amp;VAR:UNITS=M&amp;window=popup","&amp;width=535&amp;height=425&amp;START_MAXIMIZED=FALSE&amp;Y=120"}</definedName>
    <definedName name="_5764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65__FDSAUDITLINK__" hidden="1">{"fdsup://directions/FAT Viewer?action=UPDATE&amp;creator=factSet&amp;DYN_ARGS=true&amp;DOC_NAME=FAT:RGA_ENTRPR_VAL_EV_SOURCE_WINDOW.FAT&amp;VAR:ID1=CCO&amp;VAR:SDATE=20060515&amp;VAR:FDATE=20051230&amp;VAR:FREQ=DAILY&amp;VAR:RELITEM=RF&amp;VAR:CURRENCY=&amp;VAR:DB_TYPE=&amp;VAR:UNITS=M&amp;window=popup&amp;","width=535&amp;height=425&amp;START_MAXIMIZED=FALSE&amp;Y=120"}</definedName>
    <definedName name="_576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767__FDSAUDITLINK__" hidden="1">{"fdsup://directions/FAT Viewer?action=UPDATE&amp;creator=factSet&amp;DYN_ARGS=true&amp;DOC_NAME=FAT:RGA_ENTRPR_VAL_EV_SOURCE_WINDOW.FAT&amp;VAR:ID1=DEC-FR&amp;VAR:SDATE=20060515&amp;VAR:FDATE=20051230&amp;VAR:FREQ=DAILY&amp;VAR:RELITEM=RF&amp;VAR:CURRENCY=&amp;VAR:DB_TYPE=&amp;VAR:UNITS=M&amp;window=pop","up&amp;width=535&amp;height=425&amp;START_MAXIMIZED=FALSE&amp;Y=120"}</definedName>
    <definedName name="_5768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69__FDSAUDITLINK__" hidden="1">{"fdsup://directions/FAT Viewer?action=UPDATE&amp;creator=factSet&amp;DYN_ARGS=true&amp;DOC_NAME=FAT:RGA_ENTRPR_VAL_EV_SOURCE_WINDOW.FAT&amp;VAR:ID1=CBS&amp;VAR:SDATE=20060515&amp;VAR:FDATE=20051230&amp;VAR:FREQ=DAILY&amp;VAR:RELITEM=RF&amp;VAR:CURRENCY=&amp;VAR:DB_TYPE=&amp;VAR:UNITS=M&amp;window=popup&amp;","width=535&amp;height=425&amp;START_MAXIMIZED=FALSE&amp;Y=120"}</definedName>
    <definedName name="_577__FDSAUDITLINK__" hidden="1">{"fdsup://directions/FAT Viewer?action=UPDATE&amp;creator=factSet&amp;DYN_ARGS=true&amp;DOC_NAME=FAT:RGA_ENTRPR_VAL_EV_SOURCE_WINDOW.FAT&amp;VAR:ID1=339864&amp;VAR:SDATE=20040924&amp;VAR:FDATE=20031231&amp;VAR:FREQ=DAILY&amp;VAR:RELITEM=&amp;VAR:CURRENCY=&amp;VAR:DB_TYPE=&amp;VAR:UNITS=M&amp;window=popup","&amp;width=535&amp;height=425&amp;START_MAXIMIZED=FALSE&amp;Y=120"}</definedName>
    <definedName name="_5770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771__FDSAUDITLINK__" hidden="1">{"fdsup://directions/FAT Viewer?action=UPDATE&amp;creator=factSet&amp;DYN_ARGS=true&amp;DOC_NAME=FAT:RGA_ENTRPR_VAL_EV_SOURCE_WINDOW.FAT&amp;VAR:ID1=LAMR&amp;VAR:SDATE=20060515&amp;VAR:FDATE=20051230&amp;VAR:FREQ=DAILY&amp;VAR:RELITEM=RF&amp;VAR:CURRENCY=&amp;VAR:DB_TYPE=&amp;VAR:UNITS=M&amp;window=popup","&amp;width=535&amp;height=425&amp;START_MAXIMIZED=FALSE&amp;Y=120"}</definedName>
    <definedName name="_5772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73__FDSAUDITLINK__" hidden="1">{"fdsup://directions/FAT Viewer?action=UPDATE&amp;creator=factSet&amp;DYN_ARGS=true&amp;DOC_NAME=FAT:RGA_ENTRPR_VAL_EV_SOURCE_WINDOW.FAT&amp;VAR:ID1=CCO&amp;VAR:SDATE=20060512&amp;VAR:FDATE=20051230&amp;VAR:FREQ=DAILY&amp;VAR:RELITEM=RF&amp;VAR:CURRENCY=&amp;VAR:DB_TYPE=&amp;VAR:UNITS=M&amp;window=popup&amp;","width=535&amp;height=425&amp;START_MAXIMIZED=FALSE&amp;Y=120"}</definedName>
    <definedName name="_577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775__FDSAUDITLINK__" hidden="1">{"fdsup://directions/FAT Viewer?action=UPDATE&amp;creator=factSet&amp;DYN_ARGS=true&amp;DOC_NAME=FAT:RGA_ENTRPR_VAL_EV_SOURCE_WINDOW.FAT&amp;VAR:ID1=DEC-FR&amp;VAR:SDATE=20060512&amp;VAR:FDATE=20051230&amp;VAR:FREQ=DAILY&amp;VAR:RELITEM=RF&amp;VAR:CURRENCY=&amp;VAR:DB_TYPE=&amp;VAR:UNITS=M&amp;window=pop","up&amp;width=535&amp;height=425&amp;START_MAXIMIZED=FALSE&amp;Y=120"}</definedName>
    <definedName name="_5776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77__FDSAUDITLINK__" hidden="1">{"fdsup://directions/FAT Viewer?action=UPDATE&amp;creator=factSet&amp;DYN_ARGS=true&amp;DOC_NAME=FAT:RGA_ENTRPR_VAL_EV_SOURCE_WINDOW.FAT&amp;VAR:ID1=CBS&amp;VAR:SDATE=20060512&amp;VAR:FDATE=20051230&amp;VAR:FREQ=DAILY&amp;VAR:RELITEM=RF&amp;VAR:CURRENCY=&amp;VAR:DB_TYPE=&amp;VAR:UNITS=M&amp;window=popup&amp;","width=535&amp;height=425&amp;START_MAXIMIZED=FALSE&amp;Y=120"}</definedName>
    <definedName name="_5778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779__FDSAUDITLINK__" hidden="1">{"fdsup://directions/FAT Viewer?action=UPDATE&amp;creator=factSet&amp;DYN_ARGS=true&amp;DOC_NAME=FAT:RGA_ENTRPR_VAL_EV_SOURCE_WINDOW.FAT&amp;VAR:ID1=LAMR&amp;VAR:SDATE=20060512&amp;VAR:FDATE=20051230&amp;VAR:FREQ=DAILY&amp;VAR:RELITEM=RF&amp;VAR:CURRENCY=&amp;VAR:DB_TYPE=&amp;VAR:UNITS=M&amp;window=popup","&amp;width=535&amp;height=425&amp;START_MAXIMIZED=FALSE&amp;Y=120"}</definedName>
    <definedName name="_578__FDSAUDITLINK__" hidden="1">{"fdsup://directions/FAT Viewer?action=UPDATE&amp;creator=factSet&amp;DYN_ARGS=true&amp;DOC_NAME=FAT:RGQ_ENTRPR_VAL_EV_SOURCE_WINDOW.FAT&amp;VAR:ID1=CETV&amp;VAR:SDATE=20040924&amp;VAR:FDATE=20040630&amp;VAR:FREQ=DAILY&amp;VAR:RELITEM=&amp;VAR:CURRENCY=&amp;VAR:DB_TYPE=&amp;VAR:UNITS=M&amp;window=popup&amp;w","idth=535&amp;height=425&amp;START_MAXIMIZED=FALSE&amp;Y=120"}</definedName>
    <definedName name="_5780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81__FDSAUDITLINK__" hidden="1">{"fdsup://directions/FAT Viewer?action=UPDATE&amp;creator=factSet&amp;DYN_ARGS=true&amp;DOC_NAME=FAT:RGA_ENTRPR_VAL_EV_SOURCE_WINDOW.FAT&amp;VAR:ID1=CCO&amp;VAR:SDATE=20060511&amp;VAR:FDATE=20051230&amp;VAR:FREQ=DAILY&amp;VAR:RELITEM=RF&amp;VAR:CURRENCY=&amp;VAR:DB_TYPE=&amp;VAR:UNITS=M&amp;window=popup&amp;","width=535&amp;height=425&amp;START_MAXIMIZED=FALSE&amp;Y=120"}</definedName>
    <definedName name="_578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783__FDSAUDITLINK__" hidden="1">{"fdsup://directions/FAT Viewer?action=UPDATE&amp;creator=factSet&amp;DYN_ARGS=true&amp;DOC_NAME=FAT:RGA_ENTRPR_VAL_EV_SOURCE_WINDOW.FAT&amp;VAR:ID1=DEC-FR&amp;VAR:SDATE=20060511&amp;VAR:FDATE=20051230&amp;VAR:FREQ=DAILY&amp;VAR:RELITEM=RF&amp;VAR:CURRENCY=&amp;VAR:DB_TYPE=&amp;VAR:UNITS=M&amp;window=pop","up&amp;width=535&amp;height=425&amp;START_MAXIMIZED=FALSE&amp;Y=120"}</definedName>
    <definedName name="_5784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85__FDSAUDITLINK__" hidden="1">{"fdsup://directions/FAT Viewer?action=UPDATE&amp;creator=factSet&amp;DYN_ARGS=true&amp;DOC_NAME=FAT:RGA_ENTRPR_VAL_EV_SOURCE_WINDOW.FAT&amp;VAR:ID1=CBS&amp;VAR:SDATE=20060511&amp;VAR:FDATE=20051230&amp;VAR:FREQ=DAILY&amp;VAR:RELITEM=RF&amp;VAR:CURRENCY=&amp;VAR:DB_TYPE=&amp;VAR:UNITS=M&amp;window=popup&amp;","width=535&amp;height=425&amp;START_MAXIMIZED=FALSE&amp;Y=120"}</definedName>
    <definedName name="_5786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787__FDSAUDITLINK__" hidden="1">{"fdsup://directions/FAT Viewer?action=UPDATE&amp;creator=factSet&amp;DYN_ARGS=true&amp;DOC_NAME=FAT:RGA_ENTRPR_VAL_EV_SOURCE_WINDOW.FAT&amp;VAR:ID1=LAMR&amp;VAR:SDATE=20060511&amp;VAR:FDATE=20051230&amp;VAR:FREQ=DAILY&amp;VAR:RELITEM=RF&amp;VAR:CURRENCY=&amp;VAR:DB_TYPE=&amp;VAR:UNITS=M&amp;window=popup","&amp;width=535&amp;height=425&amp;START_MAXIMIZED=FALSE&amp;Y=120"}</definedName>
    <definedName name="_5788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89__FDSAUDITLINK__" hidden="1">{"fdsup://directions/FAT Viewer?action=UPDATE&amp;creator=factSet&amp;DYN_ARGS=true&amp;DOC_NAME=FAT:RGA_ENTRPR_VAL_EV_SOURCE_WINDOW.FAT&amp;VAR:ID1=CCO&amp;VAR:SDATE=20060510&amp;VAR:FDATE=20051230&amp;VAR:FREQ=DAILY&amp;VAR:RELITEM=RF&amp;VAR:CURRENCY=&amp;VAR:DB_TYPE=&amp;VAR:UNITS=M&amp;window=popup&amp;","width=535&amp;height=425&amp;START_MAXIMIZED=FALSE&amp;Y=120"}</definedName>
    <definedName name="_579__FDSAUDITLINK__" hidden="1">{"fdsup://directions/FAT Viewer?action=UPDATE&amp;creator=factSet&amp;DYN_ARGS=true&amp;DOC_NAME=FAT:RGQ_ENTRPR_VAL_EV_SOURCE_WINDOW.FAT&amp;VAR:ID1=B07VZ9&amp;VAR:SDATE=20040924&amp;VAR:FDATE=20040630&amp;VAR:FREQ=DAILY&amp;VAR:RELITEM=&amp;VAR:CURRENCY=&amp;VAR:DB_TYPE=&amp;VAR:UNITS=M&amp;window=popup","&amp;width=535&amp;height=425&amp;START_MAXIMIZED=FALSE&amp;Y=120"}</definedName>
    <definedName name="_579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791__FDSAUDITLINK__" hidden="1">{"fdsup://directions/FAT Viewer?action=UPDATE&amp;creator=factSet&amp;DYN_ARGS=true&amp;DOC_NAME=FAT:RGA_ENTRPR_VAL_EV_SOURCE_WINDOW.FAT&amp;VAR:ID1=DEC-FR&amp;VAR:SDATE=20060510&amp;VAR:FDATE=20051230&amp;VAR:FREQ=DAILY&amp;VAR:RELITEM=RF&amp;VAR:CURRENCY=&amp;VAR:DB_TYPE=&amp;VAR:UNITS=M&amp;window=pop","up&amp;width=535&amp;height=425&amp;START_MAXIMIZED=FALSE&amp;Y=120"}</definedName>
    <definedName name="_5792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93__FDSAUDITLINK__" hidden="1">{"fdsup://directions/FAT Viewer?action=UPDATE&amp;creator=factSet&amp;DYN_ARGS=true&amp;DOC_NAME=FAT:RGA_ENTRPR_VAL_EV_SOURCE_WINDOW.FAT&amp;VAR:ID1=CBS&amp;VAR:SDATE=20060510&amp;VAR:FDATE=20051230&amp;VAR:FREQ=DAILY&amp;VAR:RELITEM=RF&amp;VAR:CURRENCY=&amp;VAR:DB_TYPE=&amp;VAR:UNITS=M&amp;window=popup&amp;","width=535&amp;height=425&amp;START_MAXIMIZED=FALSE&amp;Y=120"}</definedName>
    <definedName name="_5794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795__FDSAUDITLINK__" hidden="1">{"fdsup://directions/FAT Viewer?action=UPDATE&amp;creator=factSet&amp;DYN_ARGS=true&amp;DOC_NAME=FAT:RGA_ENTRPR_VAL_EV_SOURCE_WINDOW.FAT&amp;VAR:ID1=LAMR&amp;VAR:SDATE=20060510&amp;VAR:FDATE=20051230&amp;VAR:FREQ=DAILY&amp;VAR:RELITEM=RF&amp;VAR:CURRENCY=&amp;VAR:DB_TYPE=&amp;VAR:UNITS=M&amp;window=popup","&amp;width=535&amp;height=425&amp;START_MAXIMIZED=FALSE&amp;Y=120"}</definedName>
    <definedName name="_5796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797__FDSAUDITLINK__" hidden="1">{"fdsup://directions/FAT Viewer?action=UPDATE&amp;creator=factSet&amp;DYN_ARGS=true&amp;DOC_NAME=FAT:RGA_ENTRPR_VAL_EV_SOURCE_WINDOW.FAT&amp;VAR:ID1=CCO&amp;VAR:SDATE=20060509&amp;VAR:FDATE=20051230&amp;VAR:FREQ=DAILY&amp;VAR:RELITEM=RF&amp;VAR:CURRENCY=&amp;VAR:DB_TYPE=&amp;VAR:UNITS=M&amp;window=popup&amp;","width=535&amp;height=425&amp;START_MAXIMIZED=FALSE&amp;Y=120"}</definedName>
    <definedName name="_579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799__FDSAUDITLINK__" hidden="1">{"fdsup://directions/FAT Viewer?action=UPDATE&amp;creator=factSet&amp;DYN_ARGS=true&amp;DOC_NAME=FAT:RGA_ENTRPR_VAL_EV_SOURCE_WINDOW.FAT&amp;VAR:ID1=DEC-FR&amp;VAR:SDATE=20060509&amp;VAR:FDATE=20051230&amp;VAR:FREQ=DAILY&amp;VAR:RELITEM=RF&amp;VAR:CURRENCY=&amp;VAR:DB_TYPE=&amp;VAR:UNITS=M&amp;window=pop","up&amp;width=535&amp;height=425&amp;START_MAXIMIZED=FALSE&amp;Y=120"}</definedName>
    <definedName name="_58__FDSAUDITLINK__" hidden="1">{"fdsup://Directions/FactSet Auditing Viewer?action=AUDIT_VALUE&amp;DB=129&amp;ID1=79409310&amp;VALUEID=02256&amp;SDATE=201202&amp;PERIODTYPE=QTR_STD&amp;SCFT=3&amp;window=popup_no_bar&amp;width=385&amp;height=120&amp;START_MAXIMIZED=FALSE&amp;creator=factset&amp;display_string=Audit"}</definedName>
    <definedName name="_580__FDSAUDITLINK__" hidden="1">{"fdsup://directions/FAT Viewer?action=UPDATE&amp;creator=factSet&amp;DYN_ARGS=true&amp;DOC_NAME=FAT:RGA_ENTRPR_VAL_EV_SOURCE_WINDOW.FAT&amp;VAR:ID1=DYHOL-TR&amp;VAR:SDATE=20041005&amp;VAR:FDATE=20031231&amp;VAR:FREQ=DAILY&amp;VAR:RELITEM=&amp;VAR:CURRENCY=&amp;VAR:DB_TYPE=&amp;VAR:UNITS=M&amp;window=pop","up&amp;width=535&amp;height=425&amp;START_MAXIMIZED=FALSE&amp;Y=120"}</definedName>
    <definedName name="_5800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01__FDSAUDITLINK__" hidden="1">{"fdsup://directions/FAT Viewer?action=UPDATE&amp;creator=factSet&amp;DYN_ARGS=true&amp;DOC_NAME=FAT:RGA_ENTRPR_VAL_EV_SOURCE_WINDOW.FAT&amp;VAR:ID1=CBS&amp;VAR:SDATE=20060509&amp;VAR:FDATE=20051230&amp;VAR:FREQ=DAILY&amp;VAR:RELITEM=RF&amp;VAR:CURRENCY=&amp;VAR:DB_TYPE=&amp;VAR:UNITS=M&amp;window=popup&amp;","width=535&amp;height=425&amp;START_MAXIMIZED=FALSE&amp;Y=120"}</definedName>
    <definedName name="_5802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803__FDSAUDITLINK__" hidden="1">{"fdsup://directions/FAT Viewer?action=UPDATE&amp;creator=factSet&amp;DYN_ARGS=true&amp;DOC_NAME=FAT:RGA_ENTRPR_VAL_EV_SOURCE_WINDOW.FAT&amp;VAR:ID1=LAMR&amp;VAR:SDATE=20060509&amp;VAR:FDATE=20051230&amp;VAR:FREQ=DAILY&amp;VAR:RELITEM=RF&amp;VAR:CURRENCY=&amp;VAR:DB_TYPE=&amp;VAR:UNITS=M&amp;window=popup","&amp;width=535&amp;height=425&amp;START_MAXIMIZED=FALSE&amp;Y=120"}</definedName>
    <definedName name="_5804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05__FDSAUDITLINK__" hidden="1">{"fdsup://directions/FAT Viewer?action=UPDATE&amp;creator=factSet&amp;DYN_ARGS=true&amp;DOC_NAME=FAT:RGA_ENTRPR_VAL_EV_SOURCE_WINDOW.FAT&amp;VAR:ID1=CCO&amp;VAR:SDATE=20060508&amp;VAR:FDATE=20051230&amp;VAR:FREQ=DAILY&amp;VAR:RELITEM=RF&amp;VAR:CURRENCY=&amp;VAR:DB_TYPE=&amp;VAR:UNITS=M&amp;window=popup&amp;","width=535&amp;height=425&amp;START_MAXIMIZED=FALSE&amp;Y=120"}</definedName>
    <definedName name="_580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807__FDSAUDITLINK__" hidden="1">{"fdsup://directions/FAT Viewer?action=UPDATE&amp;creator=factSet&amp;DYN_ARGS=true&amp;DOC_NAME=FAT:RGA_ENTRPR_VAL_EV_SOURCE_WINDOW.FAT&amp;VAR:ID1=DEC-FR&amp;VAR:SDATE=20060508&amp;VAR:FDATE=20051230&amp;VAR:FREQ=DAILY&amp;VAR:RELITEM=RF&amp;VAR:CURRENCY=&amp;VAR:DB_TYPE=&amp;VAR:UNITS=M&amp;window=pop","up&amp;width=535&amp;height=425&amp;START_MAXIMIZED=FALSE&amp;Y=120"}</definedName>
    <definedName name="_5808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09__FDSAUDITLINK__" hidden="1">{"fdsup://directions/FAT Viewer?action=UPDATE&amp;creator=factSet&amp;DYN_ARGS=true&amp;DOC_NAME=FAT:RGA_ENTRPR_VAL_EV_SOURCE_WINDOW.FAT&amp;VAR:ID1=CBS&amp;VAR:SDATE=20060508&amp;VAR:FDATE=20051230&amp;VAR:FREQ=DAILY&amp;VAR:RELITEM=RF&amp;VAR:CURRENCY=&amp;VAR:DB_TYPE=&amp;VAR:UNITS=M&amp;window=popup&amp;","width=535&amp;height=425&amp;START_MAXIMIZED=FALSE&amp;Y=120"}</definedName>
    <definedName name="_581__FDSAUDITLINK__" hidden="1">{"fdsup://directions/FAT Viewer?action=UPDATE&amp;creator=factSet&amp;DYN_ARGS=true&amp;DOC_NAME=FAT:RGA_ENTRPR_VAL_EV_SOURCE_WINDOW.FAT&amp;VAR:ID1=091139&amp;VAR:SDATE=20041005&amp;VAR:FDATE=20031231&amp;VAR:FREQ=DAILY&amp;VAR:RELITEM=&amp;VAR:CURRENCY=&amp;VAR:DB_TYPE=&amp;VAR:UNITS=M&amp;window=popup","&amp;width=535&amp;height=425&amp;START_MAXIMIZED=FALSE&amp;Y=120"}</definedName>
    <definedName name="_5810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811__FDSAUDITLINK__" hidden="1">{"fdsup://directions/FAT Viewer?action=UPDATE&amp;creator=factSet&amp;DYN_ARGS=true&amp;DOC_NAME=FAT:RGA_ENTRPR_VAL_EV_SOURCE_WINDOW.FAT&amp;VAR:ID1=LAMR&amp;VAR:SDATE=20060508&amp;VAR:FDATE=20051230&amp;VAR:FREQ=DAILY&amp;VAR:RELITEM=RF&amp;VAR:CURRENCY=&amp;VAR:DB_TYPE=&amp;VAR:UNITS=M&amp;window=popup","&amp;width=535&amp;height=425&amp;START_MAXIMIZED=FALSE&amp;Y=120"}</definedName>
    <definedName name="_5812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13__FDSAUDITLINK__" hidden="1">{"fdsup://directions/FAT Viewer?action=UPDATE&amp;creator=factSet&amp;DYN_ARGS=true&amp;DOC_NAME=FAT:RGA_ENTRPR_VAL_EV_SOURCE_WINDOW.FAT&amp;VAR:ID1=CCO&amp;VAR:SDATE=20060505&amp;VAR:FDATE=20051230&amp;VAR:FREQ=DAILY&amp;VAR:RELITEM=RF&amp;VAR:CURRENCY=&amp;VAR:DB_TYPE=&amp;VAR:UNITS=M&amp;window=popup&amp;","width=535&amp;height=425&amp;START_MAXIMIZED=FALSE&amp;Y=120"}</definedName>
    <definedName name="_581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815__FDSAUDITLINK__" hidden="1">{"fdsup://directions/FAT Viewer?action=UPDATE&amp;creator=factSet&amp;DYN_ARGS=true&amp;DOC_NAME=FAT:RGA_ENTRPR_VAL_EV_SOURCE_WINDOW.FAT&amp;VAR:ID1=DEC-FR&amp;VAR:SDATE=20060505&amp;VAR:FDATE=20051230&amp;VAR:FREQ=DAILY&amp;VAR:RELITEM=RF&amp;VAR:CURRENCY=&amp;VAR:DB_TYPE=&amp;VAR:UNITS=M&amp;window=pop","up&amp;width=535&amp;height=425&amp;START_MAXIMIZED=FALSE&amp;Y=120"}</definedName>
    <definedName name="_5816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17__FDSAUDITLINK__" hidden="1">{"fdsup://directions/FAT Viewer?action=UPDATE&amp;creator=factSet&amp;DYN_ARGS=true&amp;DOC_NAME=FAT:RGA_ENTRPR_VAL_EV_SOURCE_WINDOW.FAT&amp;VAR:ID1=CBS&amp;VAR:SDATE=20060505&amp;VAR:FDATE=20051230&amp;VAR:FREQ=DAILY&amp;VAR:RELITEM=RF&amp;VAR:CURRENCY=&amp;VAR:DB_TYPE=&amp;VAR:UNITS=M&amp;window=popup&amp;","width=535&amp;height=425&amp;START_MAXIMIZED=FALSE&amp;Y=120"}</definedName>
    <definedName name="_5818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819__FDSAUDITLINK__" hidden="1">{"fdsup://directions/FAT Viewer?action=UPDATE&amp;creator=factSet&amp;DYN_ARGS=true&amp;DOC_NAME=FAT:RGA_ENTRPR_VAL_EV_SOURCE_WINDOW.FAT&amp;VAR:ID1=LAMR&amp;VAR:SDATE=20060505&amp;VAR:FDATE=20051230&amp;VAR:FREQ=DAILY&amp;VAR:RELITEM=RF&amp;VAR:CURRENCY=&amp;VAR:DB_TYPE=&amp;VAR:UNITS=M&amp;window=popup","&amp;width=535&amp;height=425&amp;START_MAXIMIZED=FALSE&amp;Y=120"}</definedName>
    <definedName name="_582__FDSAUDITLINK__" hidden="1">{"fdsup://directions/FAT Viewer?action=UPDATE&amp;creator=factSet&amp;DYN_ARGS=true&amp;DOC_NAME=FAT:RGQ_ENTRPR_VAL_EV_SOURCE_WINDOW.FAT&amp;VAR:ID1=599711&amp;VAR:SDATE=20041005&amp;VAR:FDATE=20040930&amp;VAR:FREQ=DAILY&amp;VAR:RELITEM=&amp;VAR:CURRENCY=&amp;VAR:DB_TYPE=&amp;VAR:UNITS=M&amp;window=popup","&amp;width=535&amp;height=425&amp;START_MAXIMIZED=FALSE&amp;Y=120"}</definedName>
    <definedName name="_5820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21__FDSAUDITLINK__" hidden="1">{"fdsup://directions/FAT Viewer?action=UPDATE&amp;creator=factSet&amp;DYN_ARGS=true&amp;DOC_NAME=FAT:RGA_ENTRPR_VAL_EV_SOURCE_WINDOW.FAT&amp;VAR:ID1=CCO&amp;VAR:SDATE=20060504&amp;VAR:FDATE=20051230&amp;VAR:FREQ=DAILY&amp;VAR:RELITEM=RF&amp;VAR:CURRENCY=&amp;VAR:DB_TYPE=&amp;VAR:UNITS=M&amp;window=popup&amp;","width=535&amp;height=425&amp;START_MAXIMIZED=FALSE&amp;Y=120"}</definedName>
    <definedName name="_582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823__FDSAUDITLINK__" hidden="1">{"fdsup://directions/FAT Viewer?action=UPDATE&amp;creator=factSet&amp;DYN_ARGS=true&amp;DOC_NAME=FAT:RGA_ENTRPR_VAL_EV_SOURCE_WINDOW.FAT&amp;VAR:ID1=DEC-FR&amp;VAR:SDATE=20060504&amp;VAR:FDATE=20051230&amp;VAR:FREQ=DAILY&amp;VAR:RELITEM=RF&amp;VAR:CURRENCY=&amp;VAR:DB_TYPE=&amp;VAR:UNITS=M&amp;window=pop","up&amp;width=535&amp;height=425&amp;START_MAXIMIZED=FALSE&amp;Y=120"}</definedName>
    <definedName name="_5824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25__FDSAUDITLINK__" hidden="1">{"fdsup://directions/FAT Viewer?action=UPDATE&amp;creator=factSet&amp;DYN_ARGS=true&amp;DOC_NAME=FAT:RGA_ENTRPR_VAL_EV_SOURCE_WINDOW.FAT&amp;VAR:ID1=CBS&amp;VAR:SDATE=20060504&amp;VAR:FDATE=20051230&amp;VAR:FREQ=DAILY&amp;VAR:RELITEM=RF&amp;VAR:CURRENCY=&amp;VAR:DB_TYPE=&amp;VAR:UNITS=M&amp;window=popup&amp;","width=535&amp;height=425&amp;START_MAXIMIZED=FALSE&amp;Y=120"}</definedName>
    <definedName name="_5826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827__FDSAUDITLINK__" hidden="1">{"fdsup://directions/FAT Viewer?action=UPDATE&amp;creator=factSet&amp;DYN_ARGS=true&amp;DOC_NAME=FAT:RGA_ENTRPR_VAL_EV_SOURCE_WINDOW.FAT&amp;VAR:ID1=LAMR&amp;VAR:SDATE=20060504&amp;VAR:FDATE=20051230&amp;VAR:FREQ=DAILY&amp;VAR:RELITEM=RF&amp;VAR:CURRENCY=&amp;VAR:DB_TYPE=&amp;VAR:UNITS=M&amp;window=popup","&amp;width=535&amp;height=425&amp;START_MAXIMIZED=FALSE&amp;Y=120"}</definedName>
    <definedName name="_5828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29__FDSAUDITLINK__" hidden="1">{"fdsup://directions/FAT Viewer?action=UPDATE&amp;creator=factSet&amp;DYN_ARGS=true&amp;DOC_NAME=FAT:RGA_ENTRPR_VAL_EV_SOURCE_WINDOW.FAT&amp;VAR:ID1=CCO&amp;VAR:SDATE=20060503&amp;VAR:FDATE=20051230&amp;VAR:FREQ=DAILY&amp;VAR:RELITEM=RF&amp;VAR:CURRENCY=&amp;VAR:DB_TYPE=&amp;VAR:UNITS=M&amp;window=popup&amp;","width=535&amp;height=425&amp;START_MAXIMIZED=FALSE&amp;Y=120"}</definedName>
    <definedName name="_583__FDSAUDITLINK__" hidden="1">{"fdsup://directions/FAT Viewer?action=UPDATE&amp;creator=factSet&amp;DYN_ARGS=true&amp;DOC_NAME=FAT:RGQ_ENTRPR_VAL_EV_SOURCE_WINDOW.FAT&amp;VAR:ID1=B01G2K&amp;VAR:SDATE=20041005&amp;VAR:FDATE=20040930&amp;VAR:FREQ=DAILY&amp;VAR:RELITEM=&amp;VAR:CURRENCY=&amp;VAR:DB_TYPE=&amp;VAR:UNITS=M&amp;window=popup","&amp;width=535&amp;height=425&amp;START_MAXIMIZED=FALSE&amp;Y=120"}</definedName>
    <definedName name="_583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831__FDSAUDITLINK__" hidden="1">{"fdsup://directions/FAT Viewer?action=UPDATE&amp;creator=factSet&amp;DYN_ARGS=true&amp;DOC_NAME=FAT:RGA_ENTRPR_VAL_EV_SOURCE_WINDOW.FAT&amp;VAR:ID1=DEC-FR&amp;VAR:SDATE=20060503&amp;VAR:FDATE=20051230&amp;VAR:FREQ=DAILY&amp;VAR:RELITEM=RF&amp;VAR:CURRENCY=&amp;VAR:DB_TYPE=&amp;VAR:UNITS=M&amp;window=pop","up&amp;width=535&amp;height=425&amp;START_MAXIMIZED=FALSE&amp;Y=120"}</definedName>
    <definedName name="_5832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33__FDSAUDITLINK__" hidden="1">{"fdsup://directions/FAT Viewer?action=UPDATE&amp;creator=factSet&amp;DYN_ARGS=true&amp;DOC_NAME=FAT:RGA_ENTRPR_VAL_EV_SOURCE_WINDOW.FAT&amp;VAR:ID1=CBS&amp;VAR:SDATE=20060503&amp;VAR:FDATE=20051230&amp;VAR:FREQ=DAILY&amp;VAR:RELITEM=RF&amp;VAR:CURRENCY=&amp;VAR:DB_TYPE=&amp;VAR:UNITS=M&amp;window=popup&amp;","width=535&amp;height=425&amp;START_MAXIMIZED=FALSE&amp;Y=120"}</definedName>
    <definedName name="_5834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835__FDSAUDITLINK__" hidden="1">{"fdsup://directions/FAT Viewer?action=UPDATE&amp;creator=factSet&amp;DYN_ARGS=true&amp;DOC_NAME=FAT:RGA_ENTRPR_VAL_EV_SOURCE_WINDOW.FAT&amp;VAR:ID1=LAMR&amp;VAR:SDATE=20060503&amp;VAR:FDATE=20051230&amp;VAR:FREQ=DAILY&amp;VAR:RELITEM=RF&amp;VAR:CURRENCY=&amp;VAR:DB_TYPE=&amp;VAR:UNITS=M&amp;window=popup","&amp;width=535&amp;height=425&amp;START_MAXIMIZED=FALSE&amp;Y=120"}</definedName>
    <definedName name="_5836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37__FDSAUDITLINK__" hidden="1">{"fdsup://directions/FAT Viewer?action=UPDATE&amp;creator=factSet&amp;DYN_ARGS=true&amp;DOC_NAME=FAT:RGA_ENTRPR_VAL_EV_SOURCE_WINDOW.FAT&amp;VAR:ID1=CCO&amp;VAR:SDATE=20060502&amp;VAR:FDATE=20051230&amp;VAR:FREQ=DAILY&amp;VAR:RELITEM=RF&amp;VAR:CURRENCY=&amp;VAR:DB_TYPE=&amp;VAR:UNITS=M&amp;window=popup&amp;","width=535&amp;height=425&amp;START_MAXIMIZED=FALSE&amp;Y=120"}</definedName>
    <definedName name="_583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839__FDSAUDITLINK__" hidden="1">{"fdsup://directions/FAT Viewer?action=UPDATE&amp;creator=factSet&amp;DYN_ARGS=true&amp;DOC_NAME=FAT:RGA_ENTRPR_VAL_EV_SOURCE_WINDOW.FAT&amp;VAR:ID1=DEC-FR&amp;VAR:SDATE=20060502&amp;VAR:FDATE=20051230&amp;VAR:FREQ=DAILY&amp;VAR:RELITEM=RF&amp;VAR:CURRENCY=&amp;VAR:DB_TYPE=&amp;VAR:UNITS=M&amp;window=pop","up&amp;width=535&amp;height=425&amp;START_MAXIMIZED=FALSE&amp;Y=120"}</definedName>
    <definedName name="_584__FDSAUDITLINK__" hidden="1">{"fdsup://directions/FAT Viewer?action=UPDATE&amp;creator=factSet&amp;DYN_ARGS=true&amp;DOC_NAME=FAT:RGA_ENTRPR_VAL_EV_SOURCE_WINDOW.FAT&amp;VAR:ID1=RTL-BE&amp;VAR:SDATE=20040412&amp;VAR:FDATE=20031231&amp;VAR:FREQ=DAILY&amp;VAR:RELITEM=&amp;VAR:CURRENCY=&amp;VAR:DB_TYPE=&amp;VAR:UNITS=M&amp;window=popup","&amp;width=535&amp;height=425&amp;START_MAXIMIZED=FALSE&amp;Y=120"}</definedName>
    <definedName name="_5840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41__FDSAUDITLINK__" hidden="1">{"fdsup://directions/FAT Viewer?action=UPDATE&amp;creator=factSet&amp;DYN_ARGS=true&amp;DOC_NAME=FAT:RGA_ENTRPR_VAL_EV_SOURCE_WINDOW.FAT&amp;VAR:ID1=CBS&amp;VAR:SDATE=20060502&amp;VAR:FDATE=20051230&amp;VAR:FREQ=DAILY&amp;VAR:RELITEM=RF&amp;VAR:CURRENCY=&amp;VAR:DB_TYPE=&amp;VAR:UNITS=M&amp;window=popup&amp;","width=535&amp;height=425&amp;START_MAXIMIZED=FALSE&amp;Y=120"}</definedName>
    <definedName name="_5842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843__FDSAUDITLINK__" hidden="1">{"fdsup://directions/FAT Viewer?action=UPDATE&amp;creator=factSet&amp;DYN_ARGS=true&amp;DOC_NAME=FAT:RGA_ENTRPR_VAL_EV_SOURCE_WINDOW.FAT&amp;VAR:ID1=LAMR&amp;VAR:SDATE=20060502&amp;VAR:FDATE=20051230&amp;VAR:FREQ=DAILY&amp;VAR:RELITEM=RF&amp;VAR:CURRENCY=&amp;VAR:DB_TYPE=&amp;VAR:UNITS=M&amp;window=popup","&amp;width=535&amp;height=425&amp;START_MAXIMIZED=FALSE&amp;Y=120"}</definedName>
    <definedName name="_5844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45__FDSAUDITLINK__" hidden="1">{"fdsup://directions/FAT Viewer?action=UPDATE&amp;creator=factSet&amp;DYN_ARGS=true&amp;DOC_NAME=FAT:RGA_ENTRPR_VAL_EV_SOURCE_WINDOW.FAT&amp;VAR:ID1=CCO&amp;VAR:SDATE=20060501&amp;VAR:FDATE=20051230&amp;VAR:FREQ=DAILY&amp;VAR:RELITEM=RF&amp;VAR:CURRENCY=&amp;VAR:DB_TYPE=&amp;VAR:UNITS=M&amp;window=popup&amp;","width=535&amp;height=425&amp;START_MAXIMIZED=FALSE&amp;Y=120"}</definedName>
    <definedName name="_584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847__FDSAUDITLINK__" hidden="1">{"fdsup://directions/FAT Viewer?action=UPDATE&amp;creator=factSet&amp;DYN_ARGS=true&amp;DOC_NAME=FAT:RGA_ENTRPR_VAL_EV_SOURCE_WINDOW.FAT&amp;VAR:ID1=DEC-FR&amp;VAR:SDATE=20060501&amp;VAR:FDATE=20051230&amp;VAR:FREQ=DAILY&amp;VAR:RELITEM=RF&amp;VAR:CURRENCY=&amp;VAR:DB_TYPE=&amp;VAR:UNITS=M&amp;window=pop","up&amp;width=535&amp;height=425&amp;START_MAXIMIZED=FALSE&amp;Y=120"}</definedName>
    <definedName name="_5848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49__FDSAUDITLINK__" hidden="1">{"fdsup://directions/FAT Viewer?action=UPDATE&amp;creator=factSet&amp;DYN_ARGS=true&amp;DOC_NAME=FAT:RGA_ENTRPR_VAL_EV_SOURCE_WINDOW.FAT&amp;VAR:ID1=CBS&amp;VAR:SDATE=20060501&amp;VAR:FDATE=20051230&amp;VAR:FREQ=DAILY&amp;VAR:RELITEM=RF&amp;VAR:CURRENCY=&amp;VAR:DB_TYPE=&amp;VAR:UNITS=M&amp;window=popup&amp;","width=535&amp;height=425&amp;START_MAXIMIZED=FALSE&amp;Y=120"}</definedName>
    <definedName name="_585__FDSAUDITLINK__" hidden="1">{"fdsup://directions/FAT Viewer?action=UPDATE&amp;creator=factSet&amp;DYN_ARGS=true&amp;DOC_NAME=FAT:RGQ_ENTRPR_VAL_EV_SOURCE_WINDOW.FAT&amp;VAR:ID1=457913&amp;VAR:SDATE=20040412&amp;VAR:FDATE=20040331&amp;VAR:FREQ=DAILY&amp;VAR:RELITEM=&amp;VAR:CURRENCY=&amp;VAR:DB_TYPE=&amp;VAR:UNITS=M&amp;window=popup","&amp;width=535&amp;height=425&amp;START_MAXIMIZED=FALSE&amp;Y=120"}</definedName>
    <definedName name="_5850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851__FDSAUDITLINK__" hidden="1">{"fdsup://directions/FAT Viewer?action=UPDATE&amp;creator=factSet&amp;DYN_ARGS=true&amp;DOC_NAME=FAT:RGA_ENTRPR_VAL_EV_SOURCE_WINDOW.FAT&amp;VAR:ID1=LAMR&amp;VAR:SDATE=20060501&amp;VAR:FDATE=20051230&amp;VAR:FREQ=DAILY&amp;VAR:RELITEM=RF&amp;VAR:CURRENCY=&amp;VAR:DB_TYPE=&amp;VAR:UNITS=M&amp;window=popup","&amp;width=535&amp;height=425&amp;START_MAXIMIZED=FALSE&amp;Y=120"}</definedName>
    <definedName name="_5852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53__FDSAUDITLINK__" hidden="1">{"fdsup://directions/FAT Viewer?action=UPDATE&amp;creator=factSet&amp;DYN_ARGS=true&amp;DOC_NAME=FAT:RGA_ENTRPR_VAL_EV_SOURCE_WINDOW.FAT&amp;VAR:ID1=CCO&amp;VAR:SDATE=20060428&amp;VAR:FDATE=20051230&amp;VAR:FREQ=DAILY&amp;VAR:RELITEM=RF&amp;VAR:CURRENCY=&amp;VAR:DB_TYPE=&amp;VAR:UNITS=M&amp;window=popup&amp;","width=535&amp;height=425&amp;START_MAXIMIZED=FALSE&amp;Y=120"}</definedName>
    <definedName name="_585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855__FDSAUDITLINK__" hidden="1">{"fdsup://directions/FAT Viewer?action=UPDATE&amp;creator=factSet&amp;DYN_ARGS=true&amp;DOC_NAME=FAT:RGA_ENTRPR_VAL_EV_SOURCE_WINDOW.FAT&amp;VAR:ID1=DEC-FR&amp;VAR:SDATE=20060428&amp;VAR:FDATE=20051230&amp;VAR:FREQ=DAILY&amp;VAR:RELITEM=RF&amp;VAR:CURRENCY=&amp;VAR:DB_TYPE=&amp;VAR:UNITS=M&amp;window=pop","up&amp;width=535&amp;height=425&amp;START_MAXIMIZED=FALSE&amp;Y=120"}</definedName>
    <definedName name="_5856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57__FDSAUDITLINK__" hidden="1">{"fdsup://directions/FAT Viewer?action=UPDATE&amp;creator=factSet&amp;DYN_ARGS=true&amp;DOC_NAME=FAT:RGA_ENTRPR_VAL_EV_SOURCE_WINDOW.FAT&amp;VAR:ID1=CBS&amp;VAR:SDATE=20060428&amp;VAR:FDATE=20051230&amp;VAR:FREQ=DAILY&amp;VAR:RELITEM=RF&amp;VAR:CURRENCY=&amp;VAR:DB_TYPE=&amp;VAR:UNITS=M&amp;window=popup&amp;","width=535&amp;height=425&amp;START_MAXIMIZED=FALSE&amp;Y=120"}</definedName>
    <definedName name="_5858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859__FDSAUDITLINK__" hidden="1">{"fdsup://directions/FAT Viewer?action=UPDATE&amp;creator=factSet&amp;DYN_ARGS=true&amp;DOC_NAME=FAT:RGA_ENTRPR_VAL_EV_SOURCE_WINDOW.FAT&amp;VAR:ID1=LAMR&amp;VAR:SDATE=20060428&amp;VAR:FDATE=20051230&amp;VAR:FREQ=DAILY&amp;VAR:RELITEM=RF&amp;VAR:CURRENCY=&amp;VAR:DB_TYPE=&amp;VAR:UNITS=M&amp;window=popup","&amp;width=535&amp;height=425&amp;START_MAXIMIZED=FALSE&amp;Y=120"}</definedName>
    <definedName name="_586__FDSAUDITLINK__" hidden="1">{"fdsup://directions/FAT Viewer?action=UPDATE&amp;creator=factSet&amp;DYN_ARGS=true&amp;DOC_NAME=FAT:RGQ_ENTRPR_VAL_EV_SOURCE_WINDOW.FAT&amp;VAR:ID1=B151P4&amp;VAR:SDATE=20040412&amp;VAR:FDATE=20040331&amp;VAR:FREQ=DAILY&amp;VAR:RELITEM=&amp;VAR:CURRENCY=&amp;VAR:DB_TYPE=&amp;VAR:UNITS=M&amp;window=popup","&amp;width=535&amp;height=425&amp;START_MAXIMIZED=FALSE&amp;Y=120"}</definedName>
    <definedName name="_5860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61__FDSAUDITLINK__" hidden="1">{"fdsup://directions/FAT Viewer?action=UPDATE&amp;creator=factSet&amp;DYN_ARGS=true&amp;DOC_NAME=FAT:RGA_ENTRPR_VAL_EV_SOURCE_WINDOW.FAT&amp;VAR:ID1=CCO&amp;VAR:SDATE=20060427&amp;VAR:FDATE=20051230&amp;VAR:FREQ=DAILY&amp;VAR:RELITEM=RF&amp;VAR:CURRENCY=&amp;VAR:DB_TYPE=&amp;VAR:UNITS=M&amp;window=popup&amp;","width=535&amp;height=425&amp;START_MAXIMIZED=FALSE&amp;Y=120"}</definedName>
    <definedName name="_586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863__FDSAUDITLINK__" hidden="1">{"fdsup://directions/FAT Viewer?action=UPDATE&amp;creator=factSet&amp;DYN_ARGS=true&amp;DOC_NAME=FAT:RGA_ENTRPR_VAL_EV_SOURCE_WINDOW.FAT&amp;VAR:ID1=DEC-FR&amp;VAR:SDATE=20060427&amp;VAR:FDATE=20051230&amp;VAR:FREQ=DAILY&amp;VAR:RELITEM=RF&amp;VAR:CURRENCY=&amp;VAR:DB_TYPE=&amp;VAR:UNITS=M&amp;window=pop","up&amp;width=535&amp;height=425&amp;START_MAXIMIZED=FALSE&amp;Y=120"}</definedName>
    <definedName name="_5864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65__FDSAUDITLINK__" hidden="1">{"fdsup://directions/FAT Viewer?action=UPDATE&amp;creator=factSet&amp;DYN_ARGS=true&amp;DOC_NAME=FAT:RGA_ENTRPR_VAL_EV_SOURCE_WINDOW.FAT&amp;VAR:ID1=CBS&amp;VAR:SDATE=20060427&amp;VAR:FDATE=20051230&amp;VAR:FREQ=DAILY&amp;VAR:RELITEM=RF&amp;VAR:CURRENCY=&amp;VAR:DB_TYPE=&amp;VAR:UNITS=M&amp;window=popup&amp;","width=535&amp;height=425&amp;START_MAXIMIZED=FALSE&amp;Y=120"}</definedName>
    <definedName name="_5866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867__FDSAUDITLINK__" hidden="1">{"fdsup://directions/FAT Viewer?action=UPDATE&amp;creator=factSet&amp;DYN_ARGS=true&amp;DOC_NAME=FAT:RGA_ENTRPR_VAL_EV_SOURCE_WINDOW.FAT&amp;VAR:ID1=LAMR&amp;VAR:SDATE=20060427&amp;VAR:FDATE=20051230&amp;VAR:FREQ=DAILY&amp;VAR:RELITEM=RF&amp;VAR:CURRENCY=&amp;VAR:DB_TYPE=&amp;VAR:UNITS=M&amp;window=popup","&amp;width=535&amp;height=425&amp;START_MAXIMIZED=FALSE&amp;Y=120"}</definedName>
    <definedName name="_5868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69__FDSAUDITLINK__" hidden="1">{"fdsup://directions/FAT Viewer?action=UPDATE&amp;creator=factSet&amp;DYN_ARGS=true&amp;DOC_NAME=FAT:RGA_ENTRPR_VAL_EV_SOURCE_WINDOW.FAT&amp;VAR:ID1=CCO&amp;VAR:SDATE=20060426&amp;VAR:FDATE=20051230&amp;VAR:FREQ=DAILY&amp;VAR:RELITEM=RF&amp;VAR:CURRENCY=&amp;VAR:DB_TYPE=&amp;VAR:UNITS=M&amp;window=popup&amp;","width=535&amp;height=425&amp;START_MAXIMIZED=FALSE&amp;Y=120"}</definedName>
    <definedName name="_587__FDSAUDITLINK__" hidden="1">{"fdsup://directions/FAT Viewer?action=UPDATE&amp;creator=factSet&amp;DYN_ARGS=true&amp;DOC_NAME=FAT:RGQ_ENTRPR_VAL_EV_SOURCE_WINDOW.FAT&amp;VAR:ID1=B151P4&amp;VAR:SDATE=20041005&amp;VAR:FDATE=20040930&amp;VAR:FREQ=DAILY&amp;VAR:RELITEM=&amp;VAR:CURRENCY=&amp;VAR:DB_TYPE=&amp;VAR:UNITS=M&amp;window=popup","&amp;width=535&amp;height=425&amp;START_MAXIMIZED=FALSE&amp;Y=120"}</definedName>
    <definedName name="_587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871__FDSAUDITLINK__" hidden="1">{"fdsup://directions/FAT Viewer?action=UPDATE&amp;creator=factSet&amp;DYN_ARGS=true&amp;DOC_NAME=FAT:RGA_ENTRPR_VAL_EV_SOURCE_WINDOW.FAT&amp;VAR:ID1=DEC-FR&amp;VAR:SDATE=20060426&amp;VAR:FDATE=20051230&amp;VAR:FREQ=DAILY&amp;VAR:RELITEM=RF&amp;VAR:CURRENCY=&amp;VAR:DB_TYPE=&amp;VAR:UNITS=M&amp;window=pop","up&amp;width=535&amp;height=425&amp;START_MAXIMIZED=FALSE&amp;Y=120"}</definedName>
    <definedName name="_5872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73__FDSAUDITLINK__" hidden="1">{"fdsup://directions/FAT Viewer?action=UPDATE&amp;creator=factSet&amp;DYN_ARGS=true&amp;DOC_NAME=FAT:RGA_ENTRPR_VAL_EV_SOURCE_WINDOW.FAT&amp;VAR:ID1=CBS&amp;VAR:SDATE=20060426&amp;VAR:FDATE=20051230&amp;VAR:FREQ=DAILY&amp;VAR:RELITEM=RF&amp;VAR:CURRENCY=&amp;VAR:DB_TYPE=&amp;VAR:UNITS=M&amp;window=popup&amp;","width=535&amp;height=425&amp;START_MAXIMIZED=FALSE&amp;Y=120"}</definedName>
    <definedName name="_5874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875__FDSAUDITLINK__" hidden="1">{"fdsup://directions/FAT Viewer?action=UPDATE&amp;creator=factSet&amp;DYN_ARGS=true&amp;DOC_NAME=FAT:RGA_ENTRPR_VAL_EV_SOURCE_WINDOW.FAT&amp;VAR:ID1=LAMR&amp;VAR:SDATE=20060426&amp;VAR:FDATE=20051230&amp;VAR:FREQ=DAILY&amp;VAR:RELITEM=RF&amp;VAR:CURRENCY=&amp;VAR:DB_TYPE=&amp;VAR:UNITS=M&amp;window=popup","&amp;width=535&amp;height=425&amp;START_MAXIMIZED=FALSE&amp;Y=120"}</definedName>
    <definedName name="_5876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77__FDSAUDITLINK__" hidden="1">{"fdsup://directions/FAT Viewer?action=UPDATE&amp;creator=factSet&amp;DYN_ARGS=true&amp;DOC_NAME=FAT:RGA_ENTRPR_VAL_EV_SOURCE_WINDOW.FAT&amp;VAR:ID1=CCO&amp;VAR:SDATE=20060425&amp;VAR:FDATE=20051230&amp;VAR:FREQ=DAILY&amp;VAR:RELITEM=RF&amp;VAR:CURRENCY=&amp;VAR:DB_TYPE=&amp;VAR:UNITS=M&amp;window=popup&amp;","width=535&amp;height=425&amp;START_MAXIMIZED=FALSE&amp;Y=120"}</definedName>
    <definedName name="_587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879__FDSAUDITLINK__" hidden="1">{"fdsup://directions/FAT Viewer?action=UPDATE&amp;creator=factSet&amp;DYN_ARGS=true&amp;DOC_NAME=FAT:RGA_ENTRPR_VAL_EV_SOURCE_WINDOW.FAT&amp;VAR:ID1=DEC-FR&amp;VAR:SDATE=20060425&amp;VAR:FDATE=20051230&amp;VAR:FREQ=DAILY&amp;VAR:RELITEM=RF&amp;VAR:CURRENCY=&amp;VAR:DB_TYPE=&amp;VAR:UNITS=M&amp;window=pop","up&amp;width=535&amp;height=425&amp;START_MAXIMIZED=FALSE&amp;Y=120"}</definedName>
    <definedName name="_588__FDSAUDITLINK__" hidden="1">{"fdsup://directions/FAT Viewer?action=UPDATE&amp;creator=factSet&amp;DYN_ARGS=true&amp;DOC_NAME=FAT:RGA_ENTRPR_VAL_EV_SOURCE_WINDOW.FAT&amp;VAR:ID1=599390&amp;VAR:SDATE=20040412&amp;VAR:FDATE=20031231&amp;VAR:FREQ=DAILY&amp;VAR:RELITEM=&amp;VAR:CURRENCY=&amp;VAR:DB_TYPE=&amp;VAR:UNITS=M&amp;window=popup","&amp;width=535&amp;height=425&amp;START_MAXIMIZED=FALSE&amp;Y=120"}</definedName>
    <definedName name="_5880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81__FDSAUDITLINK__" hidden="1">{"fdsup://directions/FAT Viewer?action=UPDATE&amp;creator=factSet&amp;DYN_ARGS=true&amp;DOC_NAME=FAT:RGA_ENTRPR_VAL_EV_SOURCE_WINDOW.FAT&amp;VAR:ID1=CBS&amp;VAR:SDATE=20060425&amp;VAR:FDATE=20051230&amp;VAR:FREQ=DAILY&amp;VAR:RELITEM=RF&amp;VAR:CURRENCY=&amp;VAR:DB_TYPE=&amp;VAR:UNITS=M&amp;window=popup&amp;","width=535&amp;height=425&amp;START_MAXIMIZED=FALSE&amp;Y=120"}</definedName>
    <definedName name="_5882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883__FDSAUDITLINK__" hidden="1">{"fdsup://directions/FAT Viewer?action=UPDATE&amp;creator=factSet&amp;DYN_ARGS=true&amp;DOC_NAME=FAT:RGA_ENTRPR_VAL_EV_SOURCE_WINDOW.FAT&amp;VAR:ID1=LAMR&amp;VAR:SDATE=20060425&amp;VAR:FDATE=20051230&amp;VAR:FREQ=DAILY&amp;VAR:RELITEM=RF&amp;VAR:CURRENCY=&amp;VAR:DB_TYPE=&amp;VAR:UNITS=M&amp;window=popup","&amp;width=535&amp;height=425&amp;START_MAXIMIZED=FALSE&amp;Y=120"}</definedName>
    <definedName name="_5884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85__FDSAUDITLINK__" hidden="1">{"fdsup://directions/FAT Viewer?action=UPDATE&amp;creator=factSet&amp;DYN_ARGS=true&amp;DOC_NAME=FAT:RGA_ENTRPR_VAL_EV_SOURCE_WINDOW.FAT&amp;VAR:ID1=CCO&amp;VAR:SDATE=20060424&amp;VAR:FDATE=20051230&amp;VAR:FREQ=DAILY&amp;VAR:RELITEM=RF&amp;VAR:CURRENCY=&amp;VAR:DB_TYPE=&amp;VAR:UNITS=M&amp;window=popup&amp;","width=535&amp;height=425&amp;START_MAXIMIZED=FALSE&amp;Y=120"}</definedName>
    <definedName name="_588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887__FDSAUDITLINK__" hidden="1">{"fdsup://directions/FAT Viewer?action=UPDATE&amp;creator=factSet&amp;DYN_ARGS=true&amp;DOC_NAME=FAT:RGA_ENTRPR_VAL_EV_SOURCE_WINDOW.FAT&amp;VAR:ID1=DEC-FR&amp;VAR:SDATE=20060424&amp;VAR:FDATE=20051230&amp;VAR:FREQ=DAILY&amp;VAR:RELITEM=RF&amp;VAR:CURRENCY=&amp;VAR:DB_TYPE=&amp;VAR:UNITS=M&amp;window=pop","up&amp;width=535&amp;height=425&amp;START_MAXIMIZED=FALSE&amp;Y=120"}</definedName>
    <definedName name="_5888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89__FDSAUDITLINK__" hidden="1">{"fdsup://directions/FAT Viewer?action=UPDATE&amp;creator=factSet&amp;DYN_ARGS=true&amp;DOC_NAME=FAT:RGA_ENTRPR_VAL_EV_SOURCE_WINDOW.FAT&amp;VAR:ID1=CBS&amp;VAR:SDATE=20060424&amp;VAR:FDATE=20051230&amp;VAR:FREQ=DAILY&amp;VAR:RELITEM=RF&amp;VAR:CURRENCY=&amp;VAR:DB_TYPE=&amp;VAR:UNITS=M&amp;window=popup&amp;","width=535&amp;height=425&amp;START_MAXIMIZED=FALSE&amp;Y=120"}</definedName>
    <definedName name="_589__FDSAUDITLINK__" hidden="1">{"fdsup://directions/FAT Viewer?action=UPDATE&amp;creator=factSet&amp;DYN_ARGS=true&amp;DOC_NAME=FAT:RGA_ENTRPR_VAL_EV_SOURCE_WINDOW.FAT&amp;VAR:ID1=339864&amp;VAR:SDATE=20040412&amp;VAR:FDATE=20031231&amp;VAR:FREQ=DAILY&amp;VAR:RELITEM=&amp;VAR:CURRENCY=&amp;VAR:DB_TYPE=&amp;VAR:UNITS=M&amp;window=popup","&amp;width=535&amp;height=425&amp;START_MAXIMIZED=FALSE&amp;Y=120"}</definedName>
    <definedName name="_5890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891__FDSAUDITLINK__" hidden="1">{"fdsup://directions/FAT Viewer?action=UPDATE&amp;creator=factSet&amp;DYN_ARGS=true&amp;DOC_NAME=FAT:RGA_ENTRPR_VAL_EV_SOURCE_WINDOW.FAT&amp;VAR:ID1=LAMR&amp;VAR:SDATE=20060424&amp;VAR:FDATE=20051230&amp;VAR:FREQ=DAILY&amp;VAR:RELITEM=RF&amp;VAR:CURRENCY=&amp;VAR:DB_TYPE=&amp;VAR:UNITS=M&amp;window=popup","&amp;width=535&amp;height=425&amp;START_MAXIMIZED=FALSE&amp;Y=120"}</definedName>
    <definedName name="_5892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93__FDSAUDITLINK__" hidden="1">{"fdsup://directions/FAT Viewer?action=UPDATE&amp;creator=factSet&amp;DYN_ARGS=true&amp;DOC_NAME=FAT:RGA_ENTRPR_VAL_EV_SOURCE_WINDOW.FAT&amp;VAR:ID1=CCO&amp;VAR:SDATE=20060421&amp;VAR:FDATE=20051230&amp;VAR:FREQ=DAILY&amp;VAR:RELITEM=RF&amp;VAR:CURRENCY=&amp;VAR:DB_TYPE=&amp;VAR:UNITS=M&amp;window=popup&amp;","width=535&amp;height=425&amp;START_MAXIMIZED=FALSE&amp;Y=120"}</definedName>
    <definedName name="_589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895__FDSAUDITLINK__" hidden="1">{"fdsup://directions/FAT Viewer?action=UPDATE&amp;creator=factSet&amp;DYN_ARGS=true&amp;DOC_NAME=FAT:RGA_ENTRPR_VAL_EV_SOURCE_WINDOW.FAT&amp;VAR:ID1=DEC-FR&amp;VAR:SDATE=20060421&amp;VAR:FDATE=20051230&amp;VAR:FREQ=DAILY&amp;VAR:RELITEM=RF&amp;VAR:CURRENCY=&amp;VAR:DB_TYPE=&amp;VAR:UNITS=M&amp;window=pop","up&amp;width=535&amp;height=425&amp;START_MAXIMIZED=FALSE&amp;Y=120"}</definedName>
    <definedName name="_5896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897__FDSAUDITLINK__" hidden="1">{"fdsup://directions/FAT Viewer?action=UPDATE&amp;creator=factSet&amp;DYN_ARGS=true&amp;DOC_NAME=FAT:RGA_ENTRPR_VAL_EV_SOURCE_WINDOW.FAT&amp;VAR:ID1=CBS&amp;VAR:SDATE=20060421&amp;VAR:FDATE=20051230&amp;VAR:FREQ=DAILY&amp;VAR:RELITEM=RF&amp;VAR:CURRENCY=&amp;VAR:DB_TYPE=&amp;VAR:UNITS=M&amp;window=popup&amp;","width=535&amp;height=425&amp;START_MAXIMIZED=FALSE&amp;Y=120"}</definedName>
    <definedName name="_5898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899__FDSAUDITLINK__" hidden="1">{"fdsup://directions/FAT Viewer?action=UPDATE&amp;creator=factSet&amp;DYN_ARGS=true&amp;DOC_NAME=FAT:RGA_ENTRPR_VAL_EV_SOURCE_WINDOW.FAT&amp;VAR:ID1=LAMR&amp;VAR:SDATE=20060421&amp;VAR:FDATE=20051230&amp;VAR:FREQ=DAILY&amp;VAR:RELITEM=RF&amp;VAR:CURRENCY=&amp;VAR:DB_TYPE=&amp;VAR:UNITS=M&amp;window=popup","&amp;width=535&amp;height=425&amp;START_MAXIMIZED=FALSE&amp;Y=120"}</definedName>
    <definedName name="_59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199"}</definedName>
    <definedName name="_590__FDSAUDITLINK__" hidden="1">{"fdsup://directions/FAT Viewer?action=UPDATE&amp;creator=factSet&amp;DYN_ARGS=true&amp;DOC_NAME=FAT:RGA_ENTRPR_VAL_EV_SOURCE_WINDOW.FAT&amp;VAR:ID1=339864&amp;VAR:SDATE=20041005&amp;VAR:FDATE=20031231&amp;VAR:FREQ=DAILY&amp;VAR:RELITEM=&amp;VAR:CURRENCY=&amp;VAR:DB_TYPE=&amp;VAR:UNITS=M&amp;window=popup","&amp;width=535&amp;height=425&amp;START_MAXIMIZED=FALSE&amp;Y=120"}</definedName>
    <definedName name="_5900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01__FDSAUDITLINK__" hidden="1">{"fdsup://directions/FAT Viewer?action=UPDATE&amp;creator=factSet&amp;DYN_ARGS=true&amp;DOC_NAME=FAT:RGA_ENTRPR_VAL_EV_SOURCE_WINDOW.FAT&amp;VAR:ID1=CCO&amp;VAR:SDATE=20060420&amp;VAR:FDATE=20051230&amp;VAR:FREQ=DAILY&amp;VAR:RELITEM=RF&amp;VAR:CURRENCY=&amp;VAR:DB_TYPE=&amp;VAR:UNITS=M&amp;window=popup&amp;","width=535&amp;height=425&amp;START_MAXIMIZED=FALSE&amp;Y=120"}</definedName>
    <definedName name="_590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903__FDSAUDITLINK__" hidden="1">{"fdsup://directions/FAT Viewer?action=UPDATE&amp;creator=factSet&amp;DYN_ARGS=true&amp;DOC_NAME=FAT:RGA_ENTRPR_VAL_EV_SOURCE_WINDOW.FAT&amp;VAR:ID1=DEC-FR&amp;VAR:SDATE=20060420&amp;VAR:FDATE=20051230&amp;VAR:FREQ=DAILY&amp;VAR:RELITEM=RF&amp;VAR:CURRENCY=&amp;VAR:DB_TYPE=&amp;VAR:UNITS=M&amp;window=pop","up&amp;width=535&amp;height=425&amp;START_MAXIMIZED=FALSE&amp;Y=120"}</definedName>
    <definedName name="_5904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05__FDSAUDITLINK__" hidden="1">{"fdsup://directions/FAT Viewer?action=UPDATE&amp;creator=factSet&amp;DYN_ARGS=true&amp;DOC_NAME=FAT:RGA_ENTRPR_VAL_EV_SOURCE_WINDOW.FAT&amp;VAR:ID1=CBS&amp;VAR:SDATE=20060420&amp;VAR:FDATE=20051230&amp;VAR:FREQ=DAILY&amp;VAR:RELITEM=RF&amp;VAR:CURRENCY=&amp;VAR:DB_TYPE=&amp;VAR:UNITS=M&amp;window=popup&amp;","width=535&amp;height=425&amp;START_MAXIMIZED=FALSE&amp;Y=120"}</definedName>
    <definedName name="_5906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907__FDSAUDITLINK__" hidden="1">{"fdsup://directions/FAT Viewer?action=UPDATE&amp;creator=factSet&amp;DYN_ARGS=true&amp;DOC_NAME=FAT:RGA_ENTRPR_VAL_EV_SOURCE_WINDOW.FAT&amp;VAR:ID1=LAMR&amp;VAR:SDATE=20060420&amp;VAR:FDATE=20051230&amp;VAR:FREQ=DAILY&amp;VAR:RELITEM=RF&amp;VAR:CURRENCY=&amp;VAR:DB_TYPE=&amp;VAR:UNITS=M&amp;window=popup","&amp;width=535&amp;height=425&amp;START_MAXIMIZED=FALSE&amp;Y=120"}</definedName>
    <definedName name="_5908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09__FDSAUDITLINK__" hidden="1">{"fdsup://directions/FAT Viewer?action=UPDATE&amp;creator=factSet&amp;DYN_ARGS=true&amp;DOC_NAME=FAT:RGA_ENTRPR_VAL_EV_SOURCE_WINDOW.FAT&amp;VAR:ID1=CCO&amp;VAR:SDATE=20060419&amp;VAR:FDATE=20051230&amp;VAR:FREQ=DAILY&amp;VAR:RELITEM=RF&amp;VAR:CURRENCY=&amp;VAR:DB_TYPE=&amp;VAR:UNITS=M&amp;window=popup&amp;","width=535&amp;height=425&amp;START_MAXIMIZED=FALSE&amp;Y=120"}</definedName>
    <definedName name="_591__FDSAUDITLINK__" hidden="1">{"fdsup://directions/FAT Viewer?action=UPDATE&amp;creator=factSet&amp;DYN_ARGS=true&amp;DOC_NAME=FAT:RGQ_ENTRPR_VAL_EV_SOURCE_WINDOW.FAT&amp;VAR:ID1=B07VZ9&amp;VAR:SDATE=20040412&amp;VAR:FDATE=20040331&amp;VAR:FREQ=DAILY&amp;VAR:RELITEM=&amp;VAR:CURRENCY=&amp;VAR:DB_TYPE=&amp;VAR:UNITS=M&amp;window=popup","&amp;width=535&amp;height=425&amp;START_MAXIMIZED=FALSE&amp;Y=120"}</definedName>
    <definedName name="_591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911__FDSAUDITLINK__" hidden="1">{"fdsup://directions/FAT Viewer?action=UPDATE&amp;creator=factSet&amp;DYN_ARGS=true&amp;DOC_NAME=FAT:RGA_ENTRPR_VAL_EV_SOURCE_WINDOW.FAT&amp;VAR:ID1=DEC-FR&amp;VAR:SDATE=20060419&amp;VAR:FDATE=20051230&amp;VAR:FREQ=DAILY&amp;VAR:RELITEM=RF&amp;VAR:CURRENCY=&amp;VAR:DB_TYPE=&amp;VAR:UNITS=M&amp;window=pop","up&amp;width=535&amp;height=425&amp;START_MAXIMIZED=FALSE&amp;Y=120"}</definedName>
    <definedName name="_5912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13__FDSAUDITLINK__" hidden="1">{"fdsup://directions/FAT Viewer?action=UPDATE&amp;creator=factSet&amp;DYN_ARGS=true&amp;DOC_NAME=FAT:RGA_ENTRPR_VAL_EV_SOURCE_WINDOW.FAT&amp;VAR:ID1=CBS&amp;VAR:SDATE=20060419&amp;VAR:FDATE=20051230&amp;VAR:FREQ=DAILY&amp;VAR:RELITEM=RF&amp;VAR:CURRENCY=&amp;VAR:DB_TYPE=&amp;VAR:UNITS=M&amp;window=popup&amp;","width=535&amp;height=425&amp;START_MAXIMIZED=FALSE&amp;Y=120"}</definedName>
    <definedName name="_5914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915__FDSAUDITLINK__" hidden="1">{"fdsup://directions/FAT Viewer?action=UPDATE&amp;creator=factSet&amp;DYN_ARGS=true&amp;DOC_NAME=FAT:RGA_ENTRPR_VAL_EV_SOURCE_WINDOW.FAT&amp;VAR:ID1=LAMR&amp;VAR:SDATE=20060419&amp;VAR:FDATE=20051230&amp;VAR:FREQ=DAILY&amp;VAR:RELITEM=RF&amp;VAR:CURRENCY=&amp;VAR:DB_TYPE=&amp;VAR:UNITS=M&amp;window=popup","&amp;width=535&amp;height=425&amp;START_MAXIMIZED=FALSE&amp;Y=120"}</definedName>
    <definedName name="_5916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17__FDSAUDITLINK__" hidden="1">{"fdsup://directions/FAT Viewer?action=UPDATE&amp;creator=factSet&amp;DYN_ARGS=true&amp;DOC_NAME=FAT:RGA_ENTRPR_VAL_EV_SOURCE_WINDOW.FAT&amp;VAR:ID1=CCO&amp;VAR:SDATE=20060418&amp;VAR:FDATE=20051230&amp;VAR:FREQ=DAILY&amp;VAR:RELITEM=RF&amp;VAR:CURRENCY=&amp;VAR:DB_TYPE=&amp;VAR:UNITS=M&amp;window=popup&amp;","width=535&amp;height=425&amp;START_MAXIMIZED=FALSE&amp;Y=120"}</definedName>
    <definedName name="_591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919__FDSAUDITLINK__" hidden="1">{"fdsup://directions/FAT Viewer?action=UPDATE&amp;creator=factSet&amp;DYN_ARGS=true&amp;DOC_NAME=FAT:RGA_ENTRPR_VAL_EV_SOURCE_WINDOW.FAT&amp;VAR:ID1=DEC-FR&amp;VAR:SDATE=20060418&amp;VAR:FDATE=20051230&amp;VAR:FREQ=DAILY&amp;VAR:RELITEM=RF&amp;VAR:CURRENCY=&amp;VAR:DB_TYPE=&amp;VAR:UNITS=M&amp;window=pop","up&amp;width=535&amp;height=425&amp;START_MAXIMIZED=FALSE&amp;Y=120"}</definedName>
    <definedName name="_592__FDSAUDITLINK__" hidden="1">{"fdsup://directions/FAT Viewer?action=UPDATE&amp;creator=factSet&amp;DYN_ARGS=true&amp;DOC_NAME=FAT:RGA_ENTRPR_VAL_EV_SOURCE_WINDOW.FAT&amp;VAR:ID1=DYHOL-TR&amp;VAR:SDATE=20040421&amp;VAR:FDATE=20031231&amp;VAR:FREQ=DAILY&amp;VAR:RELITEM=&amp;VAR:CURRENCY=&amp;VAR:DB_TYPE=&amp;VAR:UNITS=M&amp;window=pop","up&amp;width=535&amp;height=425&amp;START_MAXIMIZED=FALSE&amp;Y=120"}</definedName>
    <definedName name="_5920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21__FDSAUDITLINK__" hidden="1">{"fdsup://directions/FAT Viewer?action=UPDATE&amp;creator=factSet&amp;DYN_ARGS=true&amp;DOC_NAME=FAT:RGA_ENTRPR_VAL_EV_SOURCE_WINDOW.FAT&amp;VAR:ID1=CBS&amp;VAR:SDATE=20060418&amp;VAR:FDATE=20051230&amp;VAR:FREQ=DAILY&amp;VAR:RELITEM=RF&amp;VAR:CURRENCY=&amp;VAR:DB_TYPE=&amp;VAR:UNITS=M&amp;window=popup&amp;","width=535&amp;height=425&amp;START_MAXIMIZED=FALSE&amp;Y=120"}</definedName>
    <definedName name="_5922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923__FDSAUDITLINK__" hidden="1">{"fdsup://directions/FAT Viewer?action=UPDATE&amp;creator=factSet&amp;DYN_ARGS=true&amp;DOC_NAME=FAT:RGA_ENTRPR_VAL_EV_SOURCE_WINDOW.FAT&amp;VAR:ID1=LAMR&amp;VAR:SDATE=20060418&amp;VAR:FDATE=20051230&amp;VAR:FREQ=DAILY&amp;VAR:RELITEM=RF&amp;VAR:CURRENCY=&amp;VAR:DB_TYPE=&amp;VAR:UNITS=M&amp;window=popup","&amp;width=535&amp;height=425&amp;START_MAXIMIZED=FALSE&amp;Y=120"}</definedName>
    <definedName name="_5924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25__FDSAUDITLINK__" hidden="1">{"fdsup://directions/FAT Viewer?action=UPDATE&amp;creator=factSet&amp;DYN_ARGS=true&amp;DOC_NAME=FAT:RGA_ENTRPR_VAL_EV_SOURCE_WINDOW.FAT&amp;VAR:ID1=CCO&amp;VAR:SDATE=20060417&amp;VAR:FDATE=20051230&amp;VAR:FREQ=DAILY&amp;VAR:RELITEM=RF&amp;VAR:CURRENCY=&amp;VAR:DB_TYPE=&amp;VAR:UNITS=M&amp;window=popup&amp;","width=535&amp;height=425&amp;START_MAXIMIZED=FALSE&amp;Y=120"}</definedName>
    <definedName name="_592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927__FDSAUDITLINK__" hidden="1">{"fdsup://directions/FAT Viewer?action=UPDATE&amp;creator=factSet&amp;DYN_ARGS=true&amp;DOC_NAME=FAT:RGA_ENTRPR_VAL_EV_SOURCE_WINDOW.FAT&amp;VAR:ID1=DEC-FR&amp;VAR:SDATE=20060417&amp;VAR:FDATE=20051230&amp;VAR:FREQ=DAILY&amp;VAR:RELITEM=RF&amp;VAR:CURRENCY=&amp;VAR:DB_TYPE=&amp;VAR:UNITS=M&amp;window=pop","up&amp;width=535&amp;height=425&amp;START_MAXIMIZED=FALSE&amp;Y=120"}</definedName>
    <definedName name="_5928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29__FDSAUDITLINK__" hidden="1">{"fdsup://directions/FAT Viewer?action=UPDATE&amp;creator=factSet&amp;DYN_ARGS=true&amp;DOC_NAME=FAT:RGA_ENTRPR_VAL_EV_SOURCE_WINDOW.FAT&amp;VAR:ID1=CBS&amp;VAR:SDATE=20060417&amp;VAR:FDATE=20051230&amp;VAR:FREQ=DAILY&amp;VAR:RELITEM=RF&amp;VAR:CURRENCY=&amp;VAR:DB_TYPE=&amp;VAR:UNITS=M&amp;window=popup&amp;","width=535&amp;height=425&amp;START_MAXIMIZED=FALSE&amp;Y=120"}</definedName>
    <definedName name="_593__FDSAUDITLINK__" hidden="1">{"fdsup://directions/FAT Viewer?action=UPDATE&amp;creator=factSet&amp;DYN_ARGS=true&amp;DOC_NAME=FAT:RGA_ENTRPR_VAL_EV_SOURCE_WINDOW.FAT&amp;VAR:ID1=DYHOL-TR&amp;VAR:SDATE=20041014&amp;VAR:FDATE=20031231&amp;VAR:FREQ=DAILY&amp;VAR:RELITEM=&amp;VAR:CURRENCY=&amp;VAR:DB_TYPE=&amp;VAR:UNITS=M&amp;window=pop","up&amp;width=535&amp;height=425&amp;START_MAXIMIZED=FALSE&amp;Y=120"}</definedName>
    <definedName name="_5930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931__FDSAUDITLINK__" hidden="1">{"fdsup://directions/FAT Viewer?action=UPDATE&amp;creator=factSet&amp;DYN_ARGS=true&amp;DOC_NAME=FAT:RGA_ENTRPR_VAL_EV_SOURCE_WINDOW.FAT&amp;VAR:ID1=LAMR&amp;VAR:SDATE=20060417&amp;VAR:FDATE=20051230&amp;VAR:FREQ=DAILY&amp;VAR:RELITEM=RF&amp;VAR:CURRENCY=&amp;VAR:DB_TYPE=&amp;VAR:UNITS=M&amp;window=popup","&amp;width=535&amp;height=425&amp;START_MAXIMIZED=FALSE&amp;Y=120"}</definedName>
    <definedName name="_5932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33__FDSAUDITLINK__" hidden="1">{"fdsup://directions/FAT Viewer?action=UPDATE&amp;creator=factSet&amp;DYN_ARGS=true&amp;DOC_NAME=FAT:RGA_ENTRPR_VAL_EV_SOURCE_WINDOW.FAT&amp;VAR:ID1=CCO&amp;VAR:SDATE=20060413&amp;VAR:FDATE=20051230&amp;VAR:FREQ=DAILY&amp;VAR:RELITEM=RF&amp;VAR:CURRENCY=&amp;VAR:DB_TYPE=&amp;VAR:UNITS=M&amp;window=popup&amp;","width=535&amp;height=425&amp;START_MAXIMIZED=FALSE&amp;Y=120"}</definedName>
    <definedName name="_593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935__FDSAUDITLINK__" hidden="1">{"fdsup://directions/FAT Viewer?action=UPDATE&amp;creator=factSet&amp;DYN_ARGS=true&amp;DOC_NAME=FAT:RGA_ENTRPR_VAL_EV_SOURCE_WINDOW.FAT&amp;VAR:ID1=DEC-FR&amp;VAR:SDATE=20060413&amp;VAR:FDATE=20051230&amp;VAR:FREQ=DAILY&amp;VAR:RELITEM=RF&amp;VAR:CURRENCY=&amp;VAR:DB_TYPE=&amp;VAR:UNITS=M&amp;window=pop","up&amp;width=535&amp;height=425&amp;START_MAXIMIZED=FALSE&amp;Y=120"}</definedName>
    <definedName name="_5936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37__FDSAUDITLINK__" hidden="1">{"fdsup://directions/FAT Viewer?action=UPDATE&amp;creator=factSet&amp;DYN_ARGS=true&amp;DOC_NAME=FAT:RGA_ENTRPR_VAL_EV_SOURCE_WINDOW.FAT&amp;VAR:ID1=CBS&amp;VAR:SDATE=20060413&amp;VAR:FDATE=20051230&amp;VAR:FREQ=DAILY&amp;VAR:RELITEM=RF&amp;VAR:CURRENCY=&amp;VAR:DB_TYPE=&amp;VAR:UNITS=M&amp;window=popup&amp;","width=535&amp;height=425&amp;START_MAXIMIZED=FALSE&amp;Y=120"}</definedName>
    <definedName name="_5938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939__FDSAUDITLINK__" hidden="1">{"fdsup://directions/FAT Viewer?action=UPDATE&amp;creator=factSet&amp;DYN_ARGS=true&amp;DOC_NAME=FAT:RGA_ENTRPR_VAL_EV_SOURCE_WINDOW.FAT&amp;VAR:ID1=LAMR&amp;VAR:SDATE=20060413&amp;VAR:FDATE=20051230&amp;VAR:FREQ=DAILY&amp;VAR:RELITEM=RF&amp;VAR:CURRENCY=&amp;VAR:DB_TYPE=&amp;VAR:UNITS=M&amp;window=popup","&amp;width=535&amp;height=425&amp;START_MAXIMIZED=FALSE&amp;Y=120"}</definedName>
    <definedName name="_594__FDSAUDITLINK__" hidden="1">{"fdsup://directions/FAT Viewer?action=UPDATE&amp;creator=factSet&amp;DYN_ARGS=true&amp;DOC_NAME=FAT:RGA_ENTRPR_VAL_EV_SOURCE_WINDOW.FAT&amp;VAR:ID1=091139&amp;VAR:SDATE=20041014&amp;VAR:FDATE=20031231&amp;VAR:FREQ=DAILY&amp;VAR:RELITEM=&amp;VAR:CURRENCY=&amp;VAR:DB_TYPE=&amp;VAR:UNITS=M&amp;window=popup","&amp;width=535&amp;height=425&amp;START_MAXIMIZED=FALSE&amp;Y=120"}</definedName>
    <definedName name="_5940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41__FDSAUDITLINK__" hidden="1">{"fdsup://directions/FAT Viewer?action=UPDATE&amp;creator=factSet&amp;DYN_ARGS=true&amp;DOC_NAME=FAT:RGA_ENTRPR_VAL_EV_SOURCE_WINDOW.FAT&amp;VAR:ID1=CCO&amp;VAR:SDATE=20060412&amp;VAR:FDATE=20051230&amp;VAR:FREQ=DAILY&amp;VAR:RELITEM=RF&amp;VAR:CURRENCY=&amp;VAR:DB_TYPE=&amp;VAR:UNITS=M&amp;window=popup&amp;","width=535&amp;height=425&amp;START_MAXIMIZED=FALSE&amp;Y=120"}</definedName>
    <definedName name="_594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943__FDSAUDITLINK__" hidden="1">{"fdsup://directions/FAT Viewer?action=UPDATE&amp;creator=factSet&amp;DYN_ARGS=true&amp;DOC_NAME=FAT:RGA_ENTRPR_VAL_EV_SOURCE_WINDOW.FAT&amp;VAR:ID1=DEC-FR&amp;VAR:SDATE=20060412&amp;VAR:FDATE=20051230&amp;VAR:FREQ=DAILY&amp;VAR:RELITEM=RF&amp;VAR:CURRENCY=&amp;VAR:DB_TYPE=&amp;VAR:UNITS=M&amp;window=pop","up&amp;width=535&amp;height=425&amp;START_MAXIMIZED=FALSE&amp;Y=120"}</definedName>
    <definedName name="_5944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45__FDSAUDITLINK__" hidden="1">{"fdsup://directions/FAT Viewer?action=UPDATE&amp;creator=factSet&amp;DYN_ARGS=true&amp;DOC_NAME=FAT:RGA_ENTRPR_VAL_EV_SOURCE_WINDOW.FAT&amp;VAR:ID1=CBS&amp;VAR:SDATE=20060412&amp;VAR:FDATE=20051230&amp;VAR:FREQ=DAILY&amp;VAR:RELITEM=RF&amp;VAR:CURRENCY=&amp;VAR:DB_TYPE=&amp;VAR:UNITS=M&amp;window=popup&amp;","width=535&amp;height=425&amp;START_MAXIMIZED=FALSE&amp;Y=120"}</definedName>
    <definedName name="_5946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947__FDSAUDITLINK__" hidden="1">{"fdsup://directions/FAT Viewer?action=UPDATE&amp;creator=factSet&amp;DYN_ARGS=true&amp;DOC_NAME=FAT:RGA_ENTRPR_VAL_EV_SOURCE_WINDOW.FAT&amp;VAR:ID1=LAMR&amp;VAR:SDATE=20060412&amp;VAR:FDATE=20051230&amp;VAR:FREQ=DAILY&amp;VAR:RELITEM=RF&amp;VAR:CURRENCY=&amp;VAR:DB_TYPE=&amp;VAR:UNITS=M&amp;window=popup","&amp;width=535&amp;height=425&amp;START_MAXIMIZED=FALSE&amp;Y=120"}</definedName>
    <definedName name="_5948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49__FDSAUDITLINK__" hidden="1">{"fdsup://directions/FAT Viewer?action=UPDATE&amp;creator=factSet&amp;DYN_ARGS=true&amp;DOC_NAME=FAT:RGA_ENTRPR_VAL_EV_SOURCE_WINDOW.FAT&amp;VAR:ID1=CCO&amp;VAR:SDATE=20060411&amp;VAR:FDATE=20051230&amp;VAR:FREQ=DAILY&amp;VAR:RELITEM=RF&amp;VAR:CURRENCY=&amp;VAR:DB_TYPE=&amp;VAR:UNITS=M&amp;window=popup&amp;","width=535&amp;height=425&amp;START_MAXIMIZED=FALSE&amp;Y=120"}</definedName>
    <definedName name="_595__FDSAUDITLINK__" hidden="1">{"fdsup://directions/FAT Viewer?action=UPDATE&amp;creator=factSet&amp;DYN_ARGS=true&amp;DOC_NAME=FAT:RGA_ENTRPR_VAL_EV_SOURCE_WINDOW.FAT&amp;VAR:ID1=043254&amp;VAR:SDATE=20040421&amp;VAR:FDATE=20031231&amp;VAR:FREQ=DAILY&amp;VAR:RELITEM=&amp;VAR:CURRENCY=&amp;VAR:DB_TYPE=&amp;VAR:UNITS=M&amp;window=popup","&amp;width=535&amp;height=425&amp;START_MAXIMIZED=FALSE&amp;Y=120"}</definedName>
    <definedName name="_595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951__FDSAUDITLINK__" hidden="1">{"fdsup://directions/FAT Viewer?action=UPDATE&amp;creator=factSet&amp;DYN_ARGS=true&amp;DOC_NAME=FAT:RGA_ENTRPR_VAL_EV_SOURCE_WINDOW.FAT&amp;VAR:ID1=DEC-FR&amp;VAR:SDATE=20060411&amp;VAR:FDATE=20051230&amp;VAR:FREQ=DAILY&amp;VAR:RELITEM=RF&amp;VAR:CURRENCY=&amp;VAR:DB_TYPE=&amp;VAR:UNITS=M&amp;window=pop","up&amp;width=535&amp;height=425&amp;START_MAXIMIZED=FALSE&amp;Y=120"}</definedName>
    <definedName name="_5952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53__FDSAUDITLINK__" hidden="1">{"fdsup://directions/FAT Viewer?action=UPDATE&amp;creator=factSet&amp;DYN_ARGS=true&amp;DOC_NAME=FAT:RGA_ENTRPR_VAL_EV_SOURCE_WINDOW.FAT&amp;VAR:ID1=CBS&amp;VAR:SDATE=20060411&amp;VAR:FDATE=20051230&amp;VAR:FREQ=DAILY&amp;VAR:RELITEM=RF&amp;VAR:CURRENCY=&amp;VAR:DB_TYPE=&amp;VAR:UNITS=M&amp;window=popup&amp;","width=535&amp;height=425&amp;START_MAXIMIZED=FALSE&amp;Y=120"}</definedName>
    <definedName name="_5954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955__FDSAUDITLINK__" hidden="1">{"fdsup://directions/FAT Viewer?action=UPDATE&amp;creator=factSet&amp;DYN_ARGS=true&amp;DOC_NAME=FAT:RGA_ENTRPR_VAL_EV_SOURCE_WINDOW.FAT&amp;VAR:ID1=LAMR&amp;VAR:SDATE=20060411&amp;VAR:FDATE=20051230&amp;VAR:FREQ=DAILY&amp;VAR:RELITEM=RF&amp;VAR:CURRENCY=&amp;VAR:DB_TYPE=&amp;VAR:UNITS=M&amp;window=popup","&amp;width=535&amp;height=425&amp;START_MAXIMIZED=FALSE&amp;Y=120"}</definedName>
    <definedName name="_5956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57__FDSAUDITLINK__" hidden="1">{"fdsup://directions/FAT Viewer?action=UPDATE&amp;creator=factSet&amp;DYN_ARGS=true&amp;DOC_NAME=FAT:RGA_ENTRPR_VAL_EV_SOURCE_WINDOW.FAT&amp;VAR:ID1=CCO&amp;VAR:SDATE=20060410&amp;VAR:FDATE=20051230&amp;VAR:FREQ=DAILY&amp;VAR:RELITEM=RF&amp;VAR:CURRENCY=&amp;VAR:DB_TYPE=&amp;VAR:UNITS=M&amp;window=popup&amp;","width=535&amp;height=425&amp;START_MAXIMIZED=FALSE&amp;Y=120"}</definedName>
    <definedName name="_595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959__FDSAUDITLINK__" hidden="1">{"fdsup://directions/FAT Viewer?action=UPDATE&amp;creator=factSet&amp;DYN_ARGS=true&amp;DOC_NAME=FAT:RGA_ENTRPR_VAL_EV_SOURCE_WINDOW.FAT&amp;VAR:ID1=DEC-FR&amp;VAR:SDATE=20060410&amp;VAR:FDATE=20051230&amp;VAR:FREQ=DAILY&amp;VAR:RELITEM=RF&amp;VAR:CURRENCY=&amp;VAR:DB_TYPE=&amp;VAR:UNITS=M&amp;window=pop","up&amp;width=535&amp;height=425&amp;START_MAXIMIZED=FALSE&amp;Y=120"}</definedName>
    <definedName name="_596__FDSAUDITLINK__" hidden="1">{"fdsup://directions/FAT Viewer?action=UPDATE&amp;creator=factSet&amp;DYN_ARGS=true&amp;DOC_NAME=FAT:RGA_ENTRPR_VAL_EV_SOURCE_WINDOW.FAT&amp;VAR:ID1=RTL-BE&amp;VAR:SDATE=20040421&amp;VAR:FDATE=20031231&amp;VAR:FREQ=DAILY&amp;VAR:RELITEM=&amp;VAR:CURRENCY=&amp;VAR:DB_TYPE=&amp;VAR:UNITS=M&amp;window=popup","&amp;width=535&amp;height=425&amp;START_MAXIMIZED=FALSE&amp;Y=120"}</definedName>
    <definedName name="_5960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61__FDSAUDITLINK__" hidden="1">{"fdsup://directions/FAT Viewer?action=UPDATE&amp;creator=factSet&amp;DYN_ARGS=true&amp;DOC_NAME=FAT:RGA_ENTRPR_VAL_EV_SOURCE_WINDOW.FAT&amp;VAR:ID1=CBS&amp;VAR:SDATE=20060410&amp;VAR:FDATE=20051230&amp;VAR:FREQ=DAILY&amp;VAR:RELITEM=RF&amp;VAR:CURRENCY=&amp;VAR:DB_TYPE=&amp;VAR:UNITS=M&amp;window=popup&amp;","width=535&amp;height=425&amp;START_MAXIMIZED=FALSE&amp;Y=120"}</definedName>
    <definedName name="_5962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963__FDSAUDITLINK__" hidden="1">{"fdsup://directions/FAT Viewer?action=UPDATE&amp;creator=factSet&amp;DYN_ARGS=true&amp;DOC_NAME=FAT:RGA_ENTRPR_VAL_EV_SOURCE_WINDOW.FAT&amp;VAR:ID1=LAMR&amp;VAR:SDATE=20060410&amp;VAR:FDATE=20051230&amp;VAR:FREQ=DAILY&amp;VAR:RELITEM=RF&amp;VAR:CURRENCY=&amp;VAR:DB_TYPE=&amp;VAR:UNITS=M&amp;window=popup","&amp;width=535&amp;height=425&amp;START_MAXIMIZED=FALSE&amp;Y=120"}</definedName>
    <definedName name="_5964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65__FDSAUDITLINK__" hidden="1">{"fdsup://directions/FAT Viewer?action=UPDATE&amp;creator=factSet&amp;DYN_ARGS=true&amp;DOC_NAME=FAT:RGA_ENTRPR_VAL_EV_SOURCE_WINDOW.FAT&amp;VAR:ID1=CCO&amp;VAR:SDATE=20060407&amp;VAR:FDATE=20051230&amp;VAR:FREQ=DAILY&amp;VAR:RELITEM=RF&amp;VAR:CURRENCY=&amp;VAR:DB_TYPE=&amp;VAR:UNITS=M&amp;window=popup&amp;","width=535&amp;height=425&amp;START_MAXIMIZED=FALSE&amp;Y=120"}</definedName>
    <definedName name="_596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967__FDSAUDITLINK__" hidden="1">{"fdsup://directions/FAT Viewer?action=UPDATE&amp;creator=factSet&amp;DYN_ARGS=true&amp;DOC_NAME=FAT:RGA_ENTRPR_VAL_EV_SOURCE_WINDOW.FAT&amp;VAR:ID1=DEC-FR&amp;VAR:SDATE=20060407&amp;VAR:FDATE=20051230&amp;VAR:FREQ=DAILY&amp;VAR:RELITEM=RF&amp;VAR:CURRENCY=&amp;VAR:DB_TYPE=&amp;VAR:UNITS=M&amp;window=pop","up&amp;width=535&amp;height=425&amp;START_MAXIMIZED=FALSE&amp;Y=120"}</definedName>
    <definedName name="_5968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69__FDSAUDITLINK__" hidden="1">{"fdsup://directions/FAT Viewer?action=UPDATE&amp;creator=factSet&amp;DYN_ARGS=true&amp;DOC_NAME=FAT:RGA_ENTRPR_VAL_EV_SOURCE_WINDOW.FAT&amp;VAR:ID1=CBS&amp;VAR:SDATE=20060407&amp;VAR:FDATE=20051230&amp;VAR:FREQ=DAILY&amp;VAR:RELITEM=RF&amp;VAR:CURRENCY=&amp;VAR:DB_TYPE=&amp;VAR:UNITS=M&amp;window=popup&amp;","width=535&amp;height=425&amp;START_MAXIMIZED=FALSE&amp;Y=120"}</definedName>
    <definedName name="_597__FDSAUDITLINK__" hidden="1">{"fdsup://directions/FAT Viewer?action=UPDATE&amp;creator=factSet&amp;DYN_ARGS=true&amp;DOC_NAME=FAT:RGQ_ENTRPR_VAL_EV_SOURCE_WINDOW.FAT&amp;VAR:ID1=457913&amp;VAR:SDATE=20040421&amp;VAR:FDATE=20040331&amp;VAR:FREQ=DAILY&amp;VAR:RELITEM=&amp;VAR:CURRENCY=&amp;VAR:DB_TYPE=&amp;VAR:UNITS=M&amp;window=popup","&amp;width=535&amp;height=425&amp;START_MAXIMIZED=FALSE&amp;Y=120"}</definedName>
    <definedName name="_5970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971__FDSAUDITLINK__" hidden="1">{"fdsup://directions/FAT Viewer?action=UPDATE&amp;creator=factSet&amp;DYN_ARGS=true&amp;DOC_NAME=FAT:RGA_ENTRPR_VAL_EV_SOURCE_WINDOW.FAT&amp;VAR:ID1=LAMR&amp;VAR:SDATE=20060407&amp;VAR:FDATE=20051230&amp;VAR:FREQ=DAILY&amp;VAR:RELITEM=RF&amp;VAR:CURRENCY=&amp;VAR:DB_TYPE=&amp;VAR:UNITS=M&amp;window=popup","&amp;width=535&amp;height=425&amp;START_MAXIMIZED=FALSE&amp;Y=120"}</definedName>
    <definedName name="_5972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73__FDSAUDITLINK__" hidden="1">{"fdsup://directions/FAT Viewer?action=UPDATE&amp;creator=factSet&amp;DYN_ARGS=true&amp;DOC_NAME=FAT:RGA_ENTRPR_VAL_EV_SOURCE_WINDOW.FAT&amp;VAR:ID1=CCO&amp;VAR:SDATE=20060406&amp;VAR:FDATE=20051230&amp;VAR:FREQ=DAILY&amp;VAR:RELITEM=RF&amp;VAR:CURRENCY=&amp;VAR:DB_TYPE=&amp;VAR:UNITS=M&amp;window=popup&amp;","width=535&amp;height=425&amp;START_MAXIMIZED=FALSE&amp;Y=120"}</definedName>
    <definedName name="_597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975__FDSAUDITLINK__" hidden="1">{"fdsup://directions/FAT Viewer?action=UPDATE&amp;creator=factSet&amp;DYN_ARGS=true&amp;DOC_NAME=FAT:RGA_ENTRPR_VAL_EV_SOURCE_WINDOW.FAT&amp;VAR:ID1=DEC-FR&amp;VAR:SDATE=20060406&amp;VAR:FDATE=20051230&amp;VAR:FREQ=DAILY&amp;VAR:RELITEM=RF&amp;VAR:CURRENCY=&amp;VAR:DB_TYPE=&amp;VAR:UNITS=M&amp;window=pop","up&amp;width=535&amp;height=425&amp;START_MAXIMIZED=FALSE&amp;Y=120"}</definedName>
    <definedName name="_5976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77__FDSAUDITLINK__" hidden="1">{"fdsup://directions/FAT Viewer?action=UPDATE&amp;creator=factSet&amp;DYN_ARGS=true&amp;DOC_NAME=FAT:RGA_ENTRPR_VAL_EV_SOURCE_WINDOW.FAT&amp;VAR:ID1=CBS&amp;VAR:SDATE=20060406&amp;VAR:FDATE=20051230&amp;VAR:FREQ=DAILY&amp;VAR:RELITEM=RF&amp;VAR:CURRENCY=&amp;VAR:DB_TYPE=&amp;VAR:UNITS=M&amp;window=popup&amp;","width=535&amp;height=425&amp;START_MAXIMIZED=FALSE&amp;Y=120"}</definedName>
    <definedName name="_5978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979__FDSAUDITLINK__" hidden="1">{"fdsup://directions/FAT Viewer?action=UPDATE&amp;creator=factSet&amp;DYN_ARGS=true&amp;DOC_NAME=FAT:RGA_ENTRPR_VAL_EV_SOURCE_WINDOW.FAT&amp;VAR:ID1=LAMR&amp;VAR:SDATE=20060406&amp;VAR:FDATE=20051230&amp;VAR:FREQ=DAILY&amp;VAR:RELITEM=RF&amp;VAR:CURRENCY=&amp;VAR:DB_TYPE=&amp;VAR:UNITS=M&amp;window=popup","&amp;width=535&amp;height=425&amp;START_MAXIMIZED=FALSE&amp;Y=120"}</definedName>
    <definedName name="_598__FDSAUDITLINK__" hidden="1">{"fdsup://directions/FAT Viewer?action=UPDATE&amp;creator=factSet&amp;DYN_ARGS=true&amp;DOC_NAME=FAT:RGQ_ENTRPR_VAL_EV_SOURCE_WINDOW.FAT&amp;VAR:ID1=B151P4&amp;VAR:SDATE=20040421&amp;VAR:FDATE=20040331&amp;VAR:FREQ=DAILY&amp;VAR:RELITEM=&amp;VAR:CURRENCY=&amp;VAR:DB_TYPE=&amp;VAR:UNITS=M&amp;window=popup","&amp;width=535&amp;height=425&amp;START_MAXIMIZED=FALSE&amp;Y=120"}</definedName>
    <definedName name="_5980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81__FDSAUDITLINK__" hidden="1">{"fdsup://directions/FAT Viewer?action=UPDATE&amp;creator=factSet&amp;DYN_ARGS=true&amp;DOC_NAME=FAT:RGA_ENTRPR_VAL_EV_SOURCE_WINDOW.FAT&amp;VAR:ID1=CCO&amp;VAR:SDATE=20060405&amp;VAR:FDATE=20051230&amp;VAR:FREQ=DAILY&amp;VAR:RELITEM=RF&amp;VAR:CURRENCY=&amp;VAR:DB_TYPE=&amp;VAR:UNITS=M&amp;window=popup&amp;","width=535&amp;height=425&amp;START_MAXIMIZED=FALSE&amp;Y=120"}</definedName>
    <definedName name="_598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983__FDSAUDITLINK__" hidden="1">{"fdsup://directions/FAT Viewer?action=UPDATE&amp;creator=factSet&amp;DYN_ARGS=true&amp;DOC_NAME=FAT:RGA_ENTRPR_VAL_EV_SOURCE_WINDOW.FAT&amp;VAR:ID1=DEC-FR&amp;VAR:SDATE=20060405&amp;VAR:FDATE=20051230&amp;VAR:FREQ=DAILY&amp;VAR:RELITEM=RF&amp;VAR:CURRENCY=&amp;VAR:DB_TYPE=&amp;VAR:UNITS=M&amp;window=pop","up&amp;width=535&amp;height=425&amp;START_MAXIMIZED=FALSE&amp;Y=120"}</definedName>
    <definedName name="_5984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85__FDSAUDITLINK__" hidden="1">{"fdsup://directions/FAT Viewer?action=UPDATE&amp;creator=factSet&amp;DYN_ARGS=true&amp;DOC_NAME=FAT:RGA_ENTRPR_VAL_EV_SOURCE_WINDOW.FAT&amp;VAR:ID1=CBS&amp;VAR:SDATE=20060405&amp;VAR:FDATE=20051230&amp;VAR:FREQ=DAILY&amp;VAR:RELITEM=RF&amp;VAR:CURRENCY=&amp;VAR:DB_TYPE=&amp;VAR:UNITS=M&amp;window=popup&amp;","width=535&amp;height=425&amp;START_MAXIMIZED=FALSE&amp;Y=120"}</definedName>
    <definedName name="_5986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987__FDSAUDITLINK__" hidden="1">{"fdsup://directions/FAT Viewer?action=UPDATE&amp;creator=factSet&amp;DYN_ARGS=true&amp;DOC_NAME=FAT:RGA_ENTRPR_VAL_EV_SOURCE_WINDOW.FAT&amp;VAR:ID1=LAMR&amp;VAR:SDATE=20060405&amp;VAR:FDATE=20051230&amp;VAR:FREQ=DAILY&amp;VAR:RELITEM=RF&amp;VAR:CURRENCY=&amp;VAR:DB_TYPE=&amp;VAR:UNITS=M&amp;window=popup","&amp;width=535&amp;height=425&amp;START_MAXIMIZED=FALSE&amp;Y=120"}</definedName>
    <definedName name="_5988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89__FDSAUDITLINK__" hidden="1">{"fdsup://directions/FAT Viewer?action=UPDATE&amp;creator=factSet&amp;DYN_ARGS=true&amp;DOC_NAME=FAT:RGA_ENTRPR_VAL_EV_SOURCE_WINDOW.FAT&amp;VAR:ID1=CCO&amp;VAR:SDATE=20060404&amp;VAR:FDATE=20051230&amp;VAR:FREQ=DAILY&amp;VAR:RELITEM=RF&amp;VAR:CURRENCY=&amp;VAR:DB_TYPE=&amp;VAR:UNITS=M&amp;window=popup&amp;","width=535&amp;height=425&amp;START_MAXIMIZED=FALSE&amp;Y=120"}</definedName>
    <definedName name="_599__FDSAUDITLINK__" hidden="1">{"fdsup://directions/FAT Viewer?action=UPDATE&amp;creator=factSet&amp;DYN_ARGS=true&amp;DOC_NAME=FAT:RGQ_ENTRPR_VAL_EV_SOURCE_WINDOW.FAT&amp;VAR:ID1=457913&amp;VAR:SDATE=20041014&amp;VAR:FDATE=20040930&amp;VAR:FREQ=DAILY&amp;VAR:RELITEM=&amp;VAR:CURRENCY=&amp;VAR:DB_TYPE=&amp;VAR:UNITS=M&amp;window=popup","&amp;width=535&amp;height=425&amp;START_MAXIMIZED=FALSE&amp;Y=120"}</definedName>
    <definedName name="_599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991__FDSAUDITLINK__" hidden="1">{"fdsup://directions/FAT Viewer?action=UPDATE&amp;creator=factSet&amp;DYN_ARGS=true&amp;DOC_NAME=FAT:RGA_ENTRPR_VAL_EV_SOURCE_WINDOW.FAT&amp;VAR:ID1=DEC-FR&amp;VAR:SDATE=20060404&amp;VAR:FDATE=20051230&amp;VAR:FREQ=DAILY&amp;VAR:RELITEM=RF&amp;VAR:CURRENCY=&amp;VAR:DB_TYPE=&amp;VAR:UNITS=M&amp;window=pop","up&amp;width=535&amp;height=425&amp;START_MAXIMIZED=FALSE&amp;Y=120"}</definedName>
    <definedName name="_5992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93__FDSAUDITLINK__" hidden="1">{"fdsup://directions/FAT Viewer?action=UPDATE&amp;creator=factSet&amp;DYN_ARGS=true&amp;DOC_NAME=FAT:RGA_ENTRPR_VAL_EV_SOURCE_WINDOW.FAT&amp;VAR:ID1=CBS&amp;VAR:SDATE=20060404&amp;VAR:FDATE=20051230&amp;VAR:FREQ=DAILY&amp;VAR:RELITEM=RF&amp;VAR:CURRENCY=&amp;VAR:DB_TYPE=&amp;VAR:UNITS=M&amp;window=popup&amp;","width=535&amp;height=425&amp;START_MAXIMIZED=FALSE&amp;Y=120"}</definedName>
    <definedName name="_5994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5995__FDSAUDITLINK__" hidden="1">{"fdsup://directions/FAT Viewer?action=UPDATE&amp;creator=factSet&amp;DYN_ARGS=true&amp;DOC_NAME=FAT:RGA_ENTRPR_VAL_EV_SOURCE_WINDOW.FAT&amp;VAR:ID1=LAMR&amp;VAR:SDATE=20060404&amp;VAR:FDATE=20051230&amp;VAR:FREQ=DAILY&amp;VAR:RELITEM=RF&amp;VAR:CURRENCY=&amp;VAR:DB_TYPE=&amp;VAR:UNITS=M&amp;window=popup","&amp;width=535&amp;height=425&amp;START_MAXIMIZED=FALSE&amp;Y=120"}</definedName>
    <definedName name="_5996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5997__FDSAUDITLINK__" hidden="1">{"fdsup://directions/FAT Viewer?action=UPDATE&amp;creator=factSet&amp;DYN_ARGS=true&amp;DOC_NAME=FAT:RGA_ENTRPR_VAL_EV_SOURCE_WINDOW.FAT&amp;VAR:ID1=CCO&amp;VAR:SDATE=20060403&amp;VAR:FDATE=20051230&amp;VAR:FREQ=DAILY&amp;VAR:RELITEM=RF&amp;VAR:CURRENCY=&amp;VAR:DB_TYPE=&amp;VAR:UNITS=M&amp;window=popup&amp;","width=535&amp;height=425&amp;START_MAXIMIZED=FALSE&amp;Y=120"}</definedName>
    <definedName name="_599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5999__FDSAUDITLINK__" hidden="1">{"fdsup://directions/FAT Viewer?action=UPDATE&amp;creator=factSet&amp;DYN_ARGS=true&amp;DOC_NAME=FAT:RGA_ENTRPR_VAL_EV_SOURCE_WINDOW.FAT&amp;VAR:ID1=DEC-FR&amp;VAR:SDATE=20060403&amp;VAR:FDATE=20051230&amp;VAR:FREQ=DAILY&amp;VAR:RELITEM=RF&amp;VAR:CURRENCY=&amp;VAR:DB_TYPE=&amp;VAR:UNITS=M&amp;window=pop","up&amp;width=535&amp;height=425&amp;START_MAXIMIZED=FALSE&amp;Y=120"}</definedName>
    <definedName name="_6__123Graph_AG_BILAN" hidden="1">#REF!</definedName>
    <definedName name="_6__123Graph_BREPART_CA" hidden="1">#REF!</definedName>
    <definedName name="_6__FDSAUDITLINK__" hidden="1">{"fdsup://Directions/FactSet Auditing Viewer?action=AUDIT_VALUE&amp;DB=129&amp;ID1=597500&amp;VALUEID=01001&amp;SDATE=2009&amp;PERIODTYPE=ANN_STD&amp;SCFT=3&amp;window=popup_no_bar&amp;width=385&amp;height=120&amp;START_MAXIMIZED=FALSE&amp;creator=factset&amp;display_string=Audit"}</definedName>
    <definedName name="_60__123Graph_DREPART_CA" hidden="1">#REF!</definedName>
    <definedName name="_60__FDSAUDITLINK__" hidden="1">{"fdsup://directions/FAT Viewer?action=UPDATE&amp;creator=factset&amp;DYN_ARGS=TRUE&amp;DOC_NAME=FAT:FQL_AUDITING_CLIENT_TEMPLATE.FAT&amp;display_string=Audit&amp;VAR:KEY=MTGXQHWPUV&amp;VAR:QUERY=RkZfRU5UUlBSX1ZBTF9EQUlMWSgwLC01QVksVywsRVVSLCdCQVMnKQ==&amp;WINDOW=FIRST_POPUP&amp;HEIGHT=45","0&amp;WIDTH=450&amp;START_MAXIMIZED=FALSE&amp;VAR:CALENDAR=SEVENDAY&amp;VAR:SYMBOL=B7QNZW&amp;VAR:INDEX=199"}</definedName>
    <definedName name="_600__FDSAUDITLINK__" hidden="1">{"fdsup://directions/FAT Viewer?action=UPDATE&amp;creator=factSet&amp;DYN_ARGS=true&amp;DOC_NAME=FAT:RGQ_ENTRPR_VAL_EV_SOURCE_WINDOW.FAT&amp;VAR:ID1=B151P4&amp;VAR:SDATE=20041014&amp;VAR:FDATE=20040930&amp;VAR:FREQ=DAILY&amp;VAR:RELITEM=&amp;VAR:CURRENCY=&amp;VAR:DB_TYPE=&amp;VAR:UNITS=M&amp;window=popup","&amp;width=535&amp;height=425&amp;START_MAXIMIZED=FALSE&amp;Y=120"}</definedName>
    <definedName name="_6000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001__FDSAUDITLINK__" hidden="1">{"fdsup://directions/FAT Viewer?action=UPDATE&amp;creator=factSet&amp;DYN_ARGS=true&amp;DOC_NAME=FAT:RGA_ENTRPR_VAL_EV_SOURCE_WINDOW.FAT&amp;VAR:ID1=CBS&amp;VAR:SDATE=20060403&amp;VAR:FDATE=20051230&amp;VAR:FREQ=DAILY&amp;VAR:RELITEM=RF&amp;VAR:CURRENCY=&amp;VAR:DB_TYPE=&amp;VAR:UNITS=M&amp;window=popup&amp;","width=535&amp;height=425&amp;START_MAXIMIZED=FALSE&amp;Y=120"}</definedName>
    <definedName name="_6002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003__FDSAUDITLINK__" hidden="1">{"fdsup://directions/FAT Viewer?action=UPDATE&amp;creator=factSet&amp;DYN_ARGS=true&amp;DOC_NAME=FAT:RGA_ENTRPR_VAL_EV_SOURCE_WINDOW.FAT&amp;VAR:ID1=LAMR&amp;VAR:SDATE=20060403&amp;VAR:FDATE=20051230&amp;VAR:FREQ=DAILY&amp;VAR:RELITEM=RF&amp;VAR:CURRENCY=&amp;VAR:DB_TYPE=&amp;VAR:UNITS=M&amp;window=popup","&amp;width=535&amp;height=425&amp;START_MAXIMIZED=FALSE&amp;Y=120"}</definedName>
    <definedName name="_6004__FDSAUDITLINK__" hidden="1">{"fdsup://IBCentral/FAT Viewer?action=UPDATE&amp;creator=factset&amp;DOC_NAME=fat:reuters_ltm_source_window.fat&amp;display_string=Audit&amp;DYN_ARGS=TRUE&amp;VAR:ID1=CCO&amp;VAR:RCODE=SBDA&amp;VAR:SDATE=20060399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005__FDSAUDITLINK__" hidden="1">{"fdsup://directions/FAT Viewer?action=UPDATE&amp;creator=factSet&amp;DYN_ARGS=true&amp;DOC_NAME=FAT:RGA_ENTRPR_VAL_EV_SOURCE_WINDOW.FAT&amp;VAR:ID1=CCO&amp;VAR:SDATE=20060331&amp;VAR:FDATE=20051230&amp;VAR:FREQ=DAILY&amp;VAR:RELITEM=RF&amp;VAR:CURRENCY=&amp;VAR:DB_TYPE=&amp;VAR:UNITS=M&amp;window=popup&amp;","width=535&amp;height=425&amp;START_MAXIMIZED=FALSE&amp;Y=120"}</definedName>
    <definedName name="_600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007__FDSAUDITLINK__" hidden="1">{"fdsup://directions/FAT Viewer?action=UPDATE&amp;creator=factSet&amp;DYN_ARGS=true&amp;DOC_NAME=FAT:RGA_ENTRPR_VAL_EV_SOURCE_WINDOW.FAT&amp;VAR:ID1=DEC-FR&amp;VAR:SDATE=20060331&amp;VAR:FDATE=20051230&amp;VAR:FREQ=DAILY&amp;VAR:RELITEM=RF&amp;VAR:CURRENCY=&amp;VAR:DB_TYPE=&amp;VAR:UNITS=M&amp;window=pop","up&amp;width=535&amp;height=425&amp;START_MAXIMIZED=FALSE&amp;Y=120"}</definedName>
    <definedName name="_6008__FDSAUDITLINK__" hidden="1">{"fdsup://IBCentral/FAT Viewer?action=UPDATE&amp;creator=factset&amp;DOC_NAME=fat:reuters_ltm_source_window.fat&amp;display_string=Audit&amp;DYN_ARGS=TRUE&amp;VAR:ID1=CBS&amp;VAR:RCODE=SBDA&amp;VAR:SDATE=20060399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009__FDSAUDITLINK__" hidden="1">{"fdsup://directions/FAT Viewer?action=UPDATE&amp;creator=factSet&amp;DYN_ARGS=true&amp;DOC_NAME=FAT:RGA_ENTRPR_VAL_EV_SOURCE_WINDOW.FAT&amp;VAR:ID1=CBS&amp;VAR:SDATE=20060331&amp;VAR:FDATE=20051230&amp;VAR:FREQ=DAILY&amp;VAR:RELITEM=RF&amp;VAR:CURRENCY=&amp;VAR:DB_TYPE=&amp;VAR:UNITS=M&amp;window=popup&amp;","width=535&amp;height=425&amp;START_MAXIMIZED=FALSE&amp;Y=120"}</definedName>
    <definedName name="_601__FDSAUDITLINK__" hidden="1">{"fdsup://directions/FAT Viewer?action=UPDATE&amp;creator=factSet&amp;DYN_ARGS=true&amp;DOC_NAME=FAT:RGQ_ENTRPR_VAL_EV_SOURCE_WINDOW.FAT&amp;VAR:ID1=507794&amp;VAR:SDATE=20041014&amp;VAR:FDATE=20040930&amp;VAR:FREQ=DAILY&amp;VAR:RELITEM=&amp;VAR:CURRENCY=&amp;VAR:DB_TYPE=&amp;VAR:UNITS=M&amp;window=popup","&amp;width=535&amp;height=425&amp;START_MAXIMIZED=FALSE&amp;Y=120"}</definedName>
    <definedName name="_6010__FDSAUDITLINK__" hidden="1">{"fdsup://IBCentral/FAT Viewer?action=UPDATE&amp;creator=factset&amp;DOC_NAME=fat:reuters_ltm_source_window.fat&amp;display_string=Audit&amp;DYN_ARGS=TRUE&amp;VAR:ID1=LAMR&amp;VAR:RCODE=SBDA&amp;VAR:SDATE=20060399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011__FDSAUDITLINK__" hidden="1">{"fdsup://directions/FAT Viewer?action=UPDATE&amp;creator=factSet&amp;DYN_ARGS=true&amp;DOC_NAME=FAT:RGA_ENTRPR_VAL_EV_SOURCE_WINDOW.FAT&amp;VAR:ID1=LAMR&amp;VAR:SDATE=20060331&amp;VAR:FDATE=20051230&amp;VAR:FREQ=DAILY&amp;VAR:RELITEM=RF&amp;VAR:CURRENCY=&amp;VAR:DB_TYPE=&amp;VAR:UNITS=M&amp;window=popup","&amp;width=535&amp;height=425&amp;START_MAXIMIZED=FALSE&amp;Y=120"}</definedName>
    <definedName name="_6012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13__FDSAUDITLINK__" hidden="1">{"fdsup://directions/FAT Viewer?action=UPDATE&amp;creator=factSet&amp;DYN_ARGS=true&amp;DOC_NAME=FAT:RGA_ENTRPR_VAL_EV_SOURCE_WINDOW.FAT&amp;VAR:ID1=CCO&amp;VAR:SDATE=20060330&amp;VAR:FDATE=20051230&amp;VAR:FREQ=DAILY&amp;VAR:RELITEM=RF&amp;VAR:CURRENCY=&amp;VAR:DB_TYPE=&amp;VAR:UNITS=M&amp;window=popup&amp;","width=535&amp;height=425&amp;START_MAXIMIZED=FALSE&amp;Y=120"}</definedName>
    <definedName name="_601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015__FDSAUDITLINK__" hidden="1">{"fdsup://directions/FAT Viewer?action=UPDATE&amp;creator=factSet&amp;DYN_ARGS=true&amp;DOC_NAME=FAT:RGA_ENTRPR_VAL_EV_SOURCE_WINDOW.FAT&amp;VAR:ID1=DEC-FR&amp;VAR:SDATE=20060330&amp;VAR:FDATE=20051230&amp;VAR:FREQ=DAILY&amp;VAR:RELITEM=RF&amp;VAR:CURRENCY=&amp;VAR:DB_TYPE=&amp;VAR:UNITS=M&amp;window=pop","up&amp;width=535&amp;height=425&amp;START_MAXIMIZED=FALSE&amp;Y=120"}</definedName>
    <definedName name="_6016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17__FDSAUDITLINK__" hidden="1">{"fdsup://directions/FAT Viewer?action=UPDATE&amp;creator=factSet&amp;DYN_ARGS=true&amp;DOC_NAME=FAT:RGA_ENTRPR_VAL_EV_SOURCE_WINDOW.FAT&amp;VAR:ID1=CBS&amp;VAR:SDATE=20060330&amp;VAR:FDATE=20051230&amp;VAR:FREQ=DAILY&amp;VAR:RELITEM=RF&amp;VAR:CURRENCY=&amp;VAR:DB_TYPE=&amp;VAR:UNITS=M&amp;window=popup&amp;","width=535&amp;height=425&amp;START_MAXIMIZED=FALSE&amp;Y=120"}</definedName>
    <definedName name="_6018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19__FDSAUDITLINK__" hidden="1">{"fdsup://directions/FAT Viewer?action=UPDATE&amp;creator=factSet&amp;DYN_ARGS=true&amp;DOC_NAME=FAT:RGA_ENTRPR_VAL_EV_SOURCE_WINDOW.FAT&amp;VAR:ID1=LAMR&amp;VAR:SDATE=20060330&amp;VAR:FDATE=20051230&amp;VAR:FREQ=DAILY&amp;VAR:RELITEM=RF&amp;VAR:CURRENCY=&amp;VAR:DB_TYPE=&amp;VAR:UNITS=M&amp;window=popup","&amp;width=535&amp;height=425&amp;START_MAXIMIZED=FALSE&amp;Y=120"}</definedName>
    <definedName name="_602__FDSAUDITLINK__" hidden="1">{"fdsup://directions/FAT Viewer?action=UPDATE&amp;creator=factSet&amp;DYN_ARGS=true&amp;DOC_NAME=FAT:RGQ_ENTRPR_VAL_EV_SOURCE_WINDOW.FAT&amp;VAR:ID1=CTCM&amp;VAR:SDATE=20071126&amp;VAR:FDATE=20070928&amp;VAR:FREQ=DAILY&amp;VAR:RELITEM=&amp;VAR:CURRENCY=&amp;VAR:DB_TYPE=&amp;VAR:UNITS=M&amp;window=popup&amp;w","idth=535&amp;height=425&amp;START_MAXIMIZED=FALSE&amp;Y=120"}</definedName>
    <definedName name="_6020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21__FDSAUDITLINK__" hidden="1">{"fdsup://directions/FAT Viewer?action=UPDATE&amp;creator=factSet&amp;DYN_ARGS=true&amp;DOC_NAME=FAT:RGA_ENTRPR_VAL_EV_SOURCE_WINDOW.FAT&amp;VAR:ID1=CCO&amp;VAR:SDATE=20060329&amp;VAR:FDATE=20051230&amp;VAR:FREQ=DAILY&amp;VAR:RELITEM=RF&amp;VAR:CURRENCY=&amp;VAR:DB_TYPE=&amp;VAR:UNITS=M&amp;window=popup&amp;","width=535&amp;height=425&amp;START_MAXIMIZED=FALSE&amp;Y=120"}</definedName>
    <definedName name="_602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023__FDSAUDITLINK__" hidden="1">{"fdsup://directions/FAT Viewer?action=UPDATE&amp;creator=factSet&amp;DYN_ARGS=true&amp;DOC_NAME=FAT:RGA_ENTRPR_VAL_EV_SOURCE_WINDOW.FAT&amp;VAR:ID1=DEC-FR&amp;VAR:SDATE=20060329&amp;VAR:FDATE=20051230&amp;VAR:FREQ=DAILY&amp;VAR:RELITEM=RF&amp;VAR:CURRENCY=&amp;VAR:DB_TYPE=&amp;VAR:UNITS=M&amp;window=pop","up&amp;width=535&amp;height=425&amp;START_MAXIMIZED=FALSE&amp;Y=120"}</definedName>
    <definedName name="_6024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25__FDSAUDITLINK__" hidden="1">{"fdsup://directions/FAT Viewer?action=UPDATE&amp;creator=factSet&amp;DYN_ARGS=true&amp;DOC_NAME=FAT:RGA_ENTRPR_VAL_EV_SOURCE_WINDOW.FAT&amp;VAR:ID1=CBS&amp;VAR:SDATE=20060329&amp;VAR:FDATE=20051230&amp;VAR:FREQ=DAILY&amp;VAR:RELITEM=RF&amp;VAR:CURRENCY=&amp;VAR:DB_TYPE=&amp;VAR:UNITS=M&amp;window=popup&amp;","width=535&amp;height=425&amp;START_MAXIMIZED=FALSE&amp;Y=120"}</definedName>
    <definedName name="_6026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27__FDSAUDITLINK__" hidden="1">{"fdsup://directions/FAT Viewer?action=UPDATE&amp;creator=factSet&amp;DYN_ARGS=true&amp;DOC_NAME=FAT:RGA_ENTRPR_VAL_EV_SOURCE_WINDOW.FAT&amp;VAR:ID1=LAMR&amp;VAR:SDATE=20060329&amp;VAR:FDATE=20051230&amp;VAR:FREQ=DAILY&amp;VAR:RELITEM=RF&amp;VAR:CURRENCY=&amp;VAR:DB_TYPE=&amp;VAR:UNITS=M&amp;window=popup","&amp;width=535&amp;height=425&amp;START_MAXIMIZED=FALSE&amp;Y=120"}</definedName>
    <definedName name="_6028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29__FDSAUDITLINK__" hidden="1">{"fdsup://directions/FAT Viewer?action=UPDATE&amp;creator=factSet&amp;DYN_ARGS=true&amp;DOC_NAME=FAT:RGA_ENTRPR_VAL_EV_SOURCE_WINDOW.FAT&amp;VAR:ID1=CCO&amp;VAR:SDATE=20060328&amp;VAR:FDATE=20051230&amp;VAR:FREQ=DAILY&amp;VAR:RELITEM=RF&amp;VAR:CURRENCY=&amp;VAR:DB_TYPE=&amp;VAR:UNITS=M&amp;window=popup&amp;","width=535&amp;height=425&amp;START_MAXIMIZED=FALSE&amp;Y=120"}</definedName>
    <definedName name="_603__FDSAUDITLINK__" hidden="1">{"fdsup://directions/FAT Viewer?action=UPDATE&amp;creator=factSet&amp;DYN_ARGS=true&amp;DOC_NAME=FAT:RGQ_ENTRPR_VAL_EV_SOURCE_WINDOW.FAT&amp;VAR:ID1=B151P4&amp;VAR:SDATE=20041213&amp;VAR:FDATE=20040930&amp;VAR:FREQ=DAILY&amp;VAR:RELITEM=&amp;VAR:CURRENCY=&amp;VAR:DB_TYPE=&amp;VAR:UNITS=M&amp;window=popup","&amp;width=535&amp;height=425&amp;START_MAXIMIZED=FALSE&amp;Y=120"}</definedName>
    <definedName name="_603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031__FDSAUDITLINK__" hidden="1">{"fdsup://directions/FAT Viewer?action=UPDATE&amp;creator=factSet&amp;DYN_ARGS=true&amp;DOC_NAME=FAT:RGA_ENTRPR_VAL_EV_SOURCE_WINDOW.FAT&amp;VAR:ID1=DEC-FR&amp;VAR:SDATE=20060328&amp;VAR:FDATE=20051230&amp;VAR:FREQ=DAILY&amp;VAR:RELITEM=RF&amp;VAR:CURRENCY=&amp;VAR:DB_TYPE=&amp;VAR:UNITS=M&amp;window=pop","up&amp;width=535&amp;height=425&amp;START_MAXIMIZED=FALSE&amp;Y=120"}</definedName>
    <definedName name="_6032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33__FDSAUDITLINK__" hidden="1">{"fdsup://directions/FAT Viewer?action=UPDATE&amp;creator=factSet&amp;DYN_ARGS=true&amp;DOC_NAME=FAT:RGA_ENTRPR_VAL_EV_SOURCE_WINDOW.FAT&amp;VAR:ID1=CBS&amp;VAR:SDATE=20060328&amp;VAR:FDATE=20051230&amp;VAR:FREQ=DAILY&amp;VAR:RELITEM=RF&amp;VAR:CURRENCY=&amp;VAR:DB_TYPE=&amp;VAR:UNITS=M&amp;window=popup&amp;","width=535&amp;height=425&amp;START_MAXIMIZED=FALSE&amp;Y=120"}</definedName>
    <definedName name="_6034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35__FDSAUDITLINK__" hidden="1">{"fdsup://directions/FAT Viewer?action=UPDATE&amp;creator=factSet&amp;DYN_ARGS=true&amp;DOC_NAME=FAT:RGA_ENTRPR_VAL_EV_SOURCE_WINDOW.FAT&amp;VAR:ID1=LAMR&amp;VAR:SDATE=20060328&amp;VAR:FDATE=20051230&amp;VAR:FREQ=DAILY&amp;VAR:RELITEM=RF&amp;VAR:CURRENCY=&amp;VAR:DB_TYPE=&amp;VAR:UNITS=M&amp;window=popup","&amp;width=535&amp;height=425&amp;START_MAXIMIZED=FALSE&amp;Y=120"}</definedName>
    <definedName name="_6036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37__FDSAUDITLINK__" hidden="1">{"fdsup://directions/FAT Viewer?action=UPDATE&amp;creator=factSet&amp;DYN_ARGS=true&amp;DOC_NAME=FAT:RGA_ENTRPR_VAL_EV_SOURCE_WINDOW.FAT&amp;VAR:ID1=CCO&amp;VAR:SDATE=20060327&amp;VAR:FDATE=20051230&amp;VAR:FREQ=DAILY&amp;VAR:RELITEM=RF&amp;VAR:CURRENCY=&amp;VAR:DB_TYPE=&amp;VAR:UNITS=M&amp;window=popup&amp;","width=535&amp;height=425&amp;START_MAXIMIZED=FALSE&amp;Y=120"}</definedName>
    <definedName name="_603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039__FDSAUDITLINK__" hidden="1">{"fdsup://directions/FAT Viewer?action=UPDATE&amp;creator=factSet&amp;DYN_ARGS=true&amp;DOC_NAME=FAT:RGA_ENTRPR_VAL_EV_SOURCE_WINDOW.FAT&amp;VAR:ID1=DEC-FR&amp;VAR:SDATE=20060327&amp;VAR:FDATE=20051230&amp;VAR:FREQ=DAILY&amp;VAR:RELITEM=RF&amp;VAR:CURRENCY=&amp;VAR:DB_TYPE=&amp;VAR:UNITS=M&amp;window=pop","up&amp;width=535&amp;height=425&amp;START_MAXIMIZED=FALSE&amp;Y=120"}</definedName>
    <definedName name="_604__FDSAUDITLINK__" hidden="1">{"fdsup://directions/FAT Viewer?action=UPDATE&amp;creator=factSet&amp;DYN_ARGS=true&amp;DOC_NAME=FAT:RGQ_ENTRPR_VAL_EV_SOURCE_WINDOW.FAT&amp;VAR:ID1=B04M10&amp;VAR:SDATE=20071126&amp;VAR:FDATE=20070928&amp;VAR:FREQ=DAILY&amp;VAR:RELITEM=&amp;VAR:CURRENCY=&amp;VAR:DB_TYPE=&amp;VAR:UNITS=M&amp;window=popup","&amp;width=535&amp;height=425&amp;START_MAXIMIZED=FALSE&amp;Y=120"}</definedName>
    <definedName name="_6040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41__FDSAUDITLINK__" hidden="1">{"fdsup://directions/FAT Viewer?action=UPDATE&amp;creator=factSet&amp;DYN_ARGS=true&amp;DOC_NAME=FAT:RGA_ENTRPR_VAL_EV_SOURCE_WINDOW.FAT&amp;VAR:ID1=CBS&amp;VAR:SDATE=20060327&amp;VAR:FDATE=20051230&amp;VAR:FREQ=DAILY&amp;VAR:RELITEM=RF&amp;VAR:CURRENCY=&amp;VAR:DB_TYPE=&amp;VAR:UNITS=M&amp;window=popup&amp;","width=535&amp;height=425&amp;START_MAXIMIZED=FALSE&amp;Y=120"}</definedName>
    <definedName name="_6042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43__FDSAUDITLINK__" hidden="1">{"fdsup://directions/FAT Viewer?action=UPDATE&amp;creator=factSet&amp;DYN_ARGS=true&amp;DOC_NAME=FAT:RGA_ENTRPR_VAL_EV_SOURCE_WINDOW.FAT&amp;VAR:ID1=LAMR&amp;VAR:SDATE=20060327&amp;VAR:FDATE=20051230&amp;VAR:FREQ=DAILY&amp;VAR:RELITEM=RF&amp;VAR:CURRENCY=&amp;VAR:DB_TYPE=&amp;VAR:UNITS=M&amp;window=popup","&amp;width=535&amp;height=425&amp;START_MAXIMIZED=FALSE&amp;Y=120"}</definedName>
    <definedName name="_6044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45__FDSAUDITLINK__" hidden="1">{"fdsup://directions/FAT Viewer?action=UPDATE&amp;creator=factSet&amp;DYN_ARGS=true&amp;DOC_NAME=FAT:RGA_ENTRPR_VAL_EV_SOURCE_WINDOW.FAT&amp;VAR:ID1=CCO&amp;VAR:SDATE=20060324&amp;VAR:FDATE=20051230&amp;VAR:FREQ=DAILY&amp;VAR:RELITEM=RF&amp;VAR:CURRENCY=&amp;VAR:DB_TYPE=&amp;VAR:UNITS=M&amp;window=popup&amp;","width=535&amp;height=425&amp;START_MAXIMIZED=FALSE&amp;Y=120"}</definedName>
    <definedName name="_604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047__FDSAUDITLINK__" hidden="1">{"fdsup://directions/FAT Viewer?action=UPDATE&amp;creator=factSet&amp;DYN_ARGS=true&amp;DOC_NAME=FAT:RGA_ENTRPR_VAL_EV_SOURCE_WINDOW.FAT&amp;VAR:ID1=DEC-FR&amp;VAR:SDATE=20060324&amp;VAR:FDATE=20051230&amp;VAR:FREQ=DAILY&amp;VAR:RELITEM=RF&amp;VAR:CURRENCY=&amp;VAR:DB_TYPE=&amp;VAR:UNITS=M&amp;window=pop","up&amp;width=535&amp;height=425&amp;START_MAXIMIZED=FALSE&amp;Y=120"}</definedName>
    <definedName name="_6048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49__FDSAUDITLINK__" hidden="1">{"fdsup://directions/FAT Viewer?action=UPDATE&amp;creator=factSet&amp;DYN_ARGS=true&amp;DOC_NAME=FAT:RGA_ENTRPR_VAL_EV_SOURCE_WINDOW.FAT&amp;VAR:ID1=CBS&amp;VAR:SDATE=20060324&amp;VAR:FDATE=20051230&amp;VAR:FREQ=DAILY&amp;VAR:RELITEM=RF&amp;VAR:CURRENCY=&amp;VAR:DB_TYPE=&amp;VAR:UNITS=M&amp;window=popup&amp;","width=535&amp;height=425&amp;START_MAXIMIZED=FALSE&amp;Y=120"}</definedName>
    <definedName name="_605__FDSAUDITLINK__" hidden="1">{"fdsup://directions/FAT Viewer?action=UPDATE&amp;creator=factSet&amp;DYN_ARGS=true&amp;DOC_NAME=FAT:RGA_ENTRPR_VAL_EV_SOURCE_WINDOW.FAT&amp;VAR:ID1=DYHOL-TR&amp;VAR:SDATE=20071205&amp;VAR:FDATE=20061229&amp;VAR:FREQ=DAILY&amp;VAR:RELITEM=&amp;VAR:CURRENCY=&amp;VAR:DB_TYPE=&amp;VAR:UNITS=M&amp;window=pop","up&amp;width=535&amp;height=425&amp;START_MAXIMIZED=FALSE&amp;Y=120"}</definedName>
    <definedName name="_6050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51__FDSAUDITLINK__" hidden="1">{"fdsup://directions/FAT Viewer?action=UPDATE&amp;creator=factSet&amp;DYN_ARGS=true&amp;DOC_NAME=FAT:RGA_ENTRPR_VAL_EV_SOURCE_WINDOW.FAT&amp;VAR:ID1=LAMR&amp;VAR:SDATE=20060324&amp;VAR:FDATE=20051230&amp;VAR:FREQ=DAILY&amp;VAR:RELITEM=RF&amp;VAR:CURRENCY=&amp;VAR:DB_TYPE=&amp;VAR:UNITS=M&amp;window=popup","&amp;width=535&amp;height=425&amp;START_MAXIMIZED=FALSE&amp;Y=120"}</definedName>
    <definedName name="_6052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53__FDSAUDITLINK__" hidden="1">{"fdsup://directions/FAT Viewer?action=UPDATE&amp;creator=factSet&amp;DYN_ARGS=true&amp;DOC_NAME=FAT:RGA_ENTRPR_VAL_EV_SOURCE_WINDOW.FAT&amp;VAR:ID1=CCO&amp;VAR:SDATE=20060323&amp;VAR:FDATE=20051230&amp;VAR:FREQ=DAILY&amp;VAR:RELITEM=RF&amp;VAR:CURRENCY=&amp;VAR:DB_TYPE=&amp;VAR:UNITS=M&amp;window=popup&amp;","width=535&amp;height=425&amp;START_MAXIMIZED=FALSE&amp;Y=120"}</definedName>
    <definedName name="_605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055__FDSAUDITLINK__" hidden="1">{"fdsup://directions/FAT Viewer?action=UPDATE&amp;creator=factSet&amp;DYN_ARGS=true&amp;DOC_NAME=FAT:RGA_ENTRPR_VAL_EV_SOURCE_WINDOW.FAT&amp;VAR:ID1=DEC-FR&amp;VAR:SDATE=20060323&amp;VAR:FDATE=20051230&amp;VAR:FREQ=DAILY&amp;VAR:RELITEM=RF&amp;VAR:CURRENCY=&amp;VAR:DB_TYPE=&amp;VAR:UNITS=M&amp;window=pop","up&amp;width=535&amp;height=425&amp;START_MAXIMIZED=FALSE&amp;Y=120"}</definedName>
    <definedName name="_6056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57__FDSAUDITLINK__" hidden="1">{"fdsup://directions/FAT Viewer?action=UPDATE&amp;creator=factSet&amp;DYN_ARGS=true&amp;DOC_NAME=FAT:RGA_ENTRPR_VAL_EV_SOURCE_WINDOW.FAT&amp;VAR:ID1=CBS&amp;VAR:SDATE=20060323&amp;VAR:FDATE=20051230&amp;VAR:FREQ=DAILY&amp;VAR:RELITEM=RF&amp;VAR:CURRENCY=&amp;VAR:DB_TYPE=&amp;VAR:UNITS=M&amp;window=popup&amp;","width=535&amp;height=425&amp;START_MAXIMIZED=FALSE&amp;Y=120"}</definedName>
    <definedName name="_6058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59__FDSAUDITLINK__" hidden="1">{"fdsup://directions/FAT Viewer?action=UPDATE&amp;creator=factSet&amp;DYN_ARGS=true&amp;DOC_NAME=FAT:RGA_ENTRPR_VAL_EV_SOURCE_WINDOW.FAT&amp;VAR:ID1=LAMR&amp;VAR:SDATE=20060323&amp;VAR:FDATE=20051230&amp;VAR:FREQ=DAILY&amp;VAR:RELITEM=RF&amp;VAR:CURRENCY=&amp;VAR:DB_TYPE=&amp;VAR:UNITS=M&amp;window=popup","&amp;width=535&amp;height=425&amp;START_MAXIMIZED=FALSE&amp;Y=120"}</definedName>
    <definedName name="_606__FDSAUDITLINK__" hidden="1">{"fdsup://directions/FAT Viewer?action=UPDATE&amp;creator=factSet&amp;DYN_ARGS=true&amp;DOC_NAME=FAT:RGA_ENTRPR_VAL_EV_SOURCE_WINDOW.FAT&amp;VAR:ID1=DYHOL-TR&amp;VAR:SDATE=20041025&amp;VAR:FDATE=20031231&amp;VAR:FREQ=DAILY&amp;VAR:RELITEM=&amp;VAR:CURRENCY=&amp;VAR:DB_TYPE=&amp;VAR:UNITS=M&amp;window=pop","up&amp;width=535&amp;height=425&amp;START_MAXIMIZED=FALSE&amp;Y=120"}</definedName>
    <definedName name="_6060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61__FDSAUDITLINK__" hidden="1">{"fdsup://directions/FAT Viewer?action=UPDATE&amp;creator=factSet&amp;DYN_ARGS=true&amp;DOC_NAME=FAT:RGA_ENTRPR_VAL_EV_SOURCE_WINDOW.FAT&amp;VAR:ID1=CCO&amp;VAR:SDATE=20060322&amp;VAR:FDATE=20051230&amp;VAR:FREQ=DAILY&amp;VAR:RELITEM=RF&amp;VAR:CURRENCY=&amp;VAR:DB_TYPE=&amp;VAR:UNITS=M&amp;window=popup&amp;","width=535&amp;height=425&amp;START_MAXIMIZED=FALSE&amp;Y=120"}</definedName>
    <definedName name="_606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063__FDSAUDITLINK__" hidden="1">{"fdsup://directions/FAT Viewer?action=UPDATE&amp;creator=factSet&amp;DYN_ARGS=true&amp;DOC_NAME=FAT:RGA_ENTRPR_VAL_EV_SOURCE_WINDOW.FAT&amp;VAR:ID1=DEC-FR&amp;VAR:SDATE=20060322&amp;VAR:FDATE=20051230&amp;VAR:FREQ=DAILY&amp;VAR:RELITEM=RF&amp;VAR:CURRENCY=&amp;VAR:DB_TYPE=&amp;VAR:UNITS=M&amp;window=pop","up&amp;width=535&amp;height=425&amp;START_MAXIMIZED=FALSE&amp;Y=120"}</definedName>
    <definedName name="_6064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65__FDSAUDITLINK__" hidden="1">{"fdsup://directions/FAT Viewer?action=UPDATE&amp;creator=factSet&amp;DYN_ARGS=true&amp;DOC_NAME=FAT:RGA_ENTRPR_VAL_EV_SOURCE_WINDOW.FAT&amp;VAR:ID1=CBS&amp;VAR:SDATE=20060322&amp;VAR:FDATE=20051230&amp;VAR:FREQ=DAILY&amp;VAR:RELITEM=RF&amp;VAR:CURRENCY=&amp;VAR:DB_TYPE=&amp;VAR:UNITS=M&amp;window=popup&amp;","width=535&amp;height=425&amp;START_MAXIMIZED=FALSE&amp;Y=120"}</definedName>
    <definedName name="_6066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67__FDSAUDITLINK__" hidden="1">{"fdsup://directions/FAT Viewer?action=UPDATE&amp;creator=factSet&amp;DYN_ARGS=true&amp;DOC_NAME=FAT:RGA_ENTRPR_VAL_EV_SOURCE_WINDOW.FAT&amp;VAR:ID1=LAMR&amp;VAR:SDATE=20060322&amp;VAR:FDATE=20051230&amp;VAR:FREQ=DAILY&amp;VAR:RELITEM=RF&amp;VAR:CURRENCY=&amp;VAR:DB_TYPE=&amp;VAR:UNITS=M&amp;window=popup","&amp;width=535&amp;height=425&amp;START_MAXIMIZED=FALSE&amp;Y=120"}</definedName>
    <definedName name="_6068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69__FDSAUDITLINK__" hidden="1">{"fdsup://directions/FAT Viewer?action=UPDATE&amp;creator=factSet&amp;DYN_ARGS=true&amp;DOC_NAME=FAT:RGA_ENTRPR_VAL_EV_SOURCE_WINDOW.FAT&amp;VAR:ID1=CCO&amp;VAR:SDATE=20060321&amp;VAR:FDATE=20051230&amp;VAR:FREQ=DAILY&amp;VAR:RELITEM=RF&amp;VAR:CURRENCY=&amp;VAR:DB_TYPE=&amp;VAR:UNITS=M&amp;window=popup&amp;","width=535&amp;height=425&amp;START_MAXIMIZED=FALSE&amp;Y=120"}</definedName>
    <definedName name="_607__FDSAUDITLINK__" hidden="1">{"fdsup://directions/FAT Viewer?action=UPDATE&amp;creator=factSet&amp;DYN_ARGS=true&amp;DOC_NAME=FAT:RGA_ENTRPR_VAL_EV_SOURCE_WINDOW.FAT&amp;VAR:ID1=091139&amp;VAR:SDATE=20041025&amp;VAR:FDATE=20031231&amp;VAR:FREQ=DAILY&amp;VAR:RELITEM=&amp;VAR:CURRENCY=&amp;VAR:DB_TYPE=&amp;VAR:UNITS=M&amp;window=popup","&amp;width=535&amp;height=425&amp;START_MAXIMIZED=FALSE&amp;Y=120"}</definedName>
    <definedName name="_607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071__FDSAUDITLINK__" hidden="1">{"fdsup://directions/FAT Viewer?action=UPDATE&amp;creator=factSet&amp;DYN_ARGS=true&amp;DOC_NAME=FAT:RGA_ENTRPR_VAL_EV_SOURCE_WINDOW.FAT&amp;VAR:ID1=DEC-FR&amp;VAR:SDATE=20060321&amp;VAR:FDATE=20051230&amp;VAR:FREQ=DAILY&amp;VAR:RELITEM=RF&amp;VAR:CURRENCY=&amp;VAR:DB_TYPE=&amp;VAR:UNITS=M&amp;window=pop","up&amp;width=535&amp;height=425&amp;START_MAXIMIZED=FALSE&amp;Y=120"}</definedName>
    <definedName name="_6072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73__FDSAUDITLINK__" hidden="1">{"fdsup://directions/FAT Viewer?action=UPDATE&amp;creator=factSet&amp;DYN_ARGS=true&amp;DOC_NAME=FAT:RGA_ENTRPR_VAL_EV_SOURCE_WINDOW.FAT&amp;VAR:ID1=CBS&amp;VAR:SDATE=20060321&amp;VAR:FDATE=20051230&amp;VAR:FREQ=DAILY&amp;VAR:RELITEM=RF&amp;VAR:CURRENCY=&amp;VAR:DB_TYPE=&amp;VAR:UNITS=M&amp;window=popup&amp;","width=535&amp;height=425&amp;START_MAXIMIZED=FALSE&amp;Y=120"}</definedName>
    <definedName name="_6074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75__FDSAUDITLINK__" hidden="1">{"fdsup://directions/FAT Viewer?action=UPDATE&amp;creator=factSet&amp;DYN_ARGS=true&amp;DOC_NAME=FAT:RGA_ENTRPR_VAL_EV_SOURCE_WINDOW.FAT&amp;VAR:ID1=LAMR&amp;VAR:SDATE=20060321&amp;VAR:FDATE=20051230&amp;VAR:FREQ=DAILY&amp;VAR:RELITEM=RF&amp;VAR:CURRENCY=&amp;VAR:DB_TYPE=&amp;VAR:UNITS=M&amp;window=popup","&amp;width=535&amp;height=425&amp;START_MAXIMIZED=FALSE&amp;Y=120"}</definedName>
    <definedName name="_6076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77__FDSAUDITLINK__" hidden="1">{"fdsup://directions/FAT Viewer?action=UPDATE&amp;creator=factSet&amp;DYN_ARGS=true&amp;DOC_NAME=FAT:RGA_ENTRPR_VAL_EV_SOURCE_WINDOW.FAT&amp;VAR:ID1=CCO&amp;VAR:SDATE=20060320&amp;VAR:FDATE=20051230&amp;VAR:FREQ=DAILY&amp;VAR:RELITEM=RF&amp;VAR:CURRENCY=&amp;VAR:DB_TYPE=&amp;VAR:UNITS=M&amp;window=popup&amp;","width=535&amp;height=425&amp;START_MAXIMIZED=FALSE&amp;Y=120"}</definedName>
    <definedName name="_607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079__FDSAUDITLINK__" hidden="1">{"fdsup://directions/FAT Viewer?action=UPDATE&amp;creator=factSet&amp;DYN_ARGS=true&amp;DOC_NAME=FAT:RGA_ENTRPR_VAL_EV_SOURCE_WINDOW.FAT&amp;VAR:ID1=DEC-FR&amp;VAR:SDATE=20060320&amp;VAR:FDATE=20051230&amp;VAR:FREQ=DAILY&amp;VAR:RELITEM=RF&amp;VAR:CURRENCY=&amp;VAR:DB_TYPE=&amp;VAR:UNITS=M&amp;window=pop","up&amp;width=535&amp;height=425&amp;START_MAXIMIZED=FALSE&amp;Y=120"}</definedName>
    <definedName name="_608__FDSAUDITLINK__" hidden="1">{"fdsup://directions/FAT Viewer?action=UPDATE&amp;creator=factSet&amp;DYN_ARGS=true&amp;DOC_NAME=FAT:RGQ_ENTRPR_VAL_EV_SOURCE_WINDOW.FAT&amp;VAR:ID1=B01G2K&amp;VAR:SDATE=20071205&amp;VAR:FDATE=20070928&amp;VAR:FREQ=DAILY&amp;VAR:RELITEM=&amp;VAR:CURRENCY=&amp;VAR:DB_TYPE=&amp;VAR:UNITS=M&amp;window=popup","&amp;width=535&amp;height=425&amp;START_MAXIMIZED=FALSE&amp;Y=120"}</definedName>
    <definedName name="_6080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81__FDSAUDITLINK__" hidden="1">{"fdsup://directions/FAT Viewer?action=UPDATE&amp;creator=factSet&amp;DYN_ARGS=true&amp;DOC_NAME=FAT:RGA_ENTRPR_VAL_EV_SOURCE_WINDOW.FAT&amp;VAR:ID1=CBS&amp;VAR:SDATE=20060320&amp;VAR:FDATE=20051230&amp;VAR:FREQ=DAILY&amp;VAR:RELITEM=RF&amp;VAR:CURRENCY=&amp;VAR:DB_TYPE=&amp;VAR:UNITS=M&amp;window=popup&amp;","width=535&amp;height=425&amp;START_MAXIMIZED=FALSE&amp;Y=120"}</definedName>
    <definedName name="_6082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83__FDSAUDITLINK__" hidden="1">{"fdsup://directions/FAT Viewer?action=UPDATE&amp;creator=factSet&amp;DYN_ARGS=true&amp;DOC_NAME=FAT:RGA_ENTRPR_VAL_EV_SOURCE_WINDOW.FAT&amp;VAR:ID1=LAMR&amp;VAR:SDATE=20060320&amp;VAR:FDATE=20051230&amp;VAR:FREQ=DAILY&amp;VAR:RELITEM=RF&amp;VAR:CURRENCY=&amp;VAR:DB_TYPE=&amp;VAR:UNITS=M&amp;window=popup","&amp;width=535&amp;height=425&amp;START_MAXIMIZED=FALSE&amp;Y=120"}</definedName>
    <definedName name="_6084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85__FDSAUDITLINK__" hidden="1">{"fdsup://directions/FAT Viewer?action=UPDATE&amp;creator=factSet&amp;DYN_ARGS=true&amp;DOC_NAME=FAT:RGA_ENTRPR_VAL_EV_SOURCE_WINDOW.FAT&amp;VAR:ID1=CCO&amp;VAR:SDATE=20060317&amp;VAR:FDATE=20051230&amp;VAR:FREQ=DAILY&amp;VAR:RELITEM=RF&amp;VAR:CURRENCY=&amp;VAR:DB_TYPE=&amp;VAR:UNITS=M&amp;window=popup&amp;","width=535&amp;height=425&amp;START_MAXIMIZED=FALSE&amp;Y=120"}</definedName>
    <definedName name="_608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087__FDSAUDITLINK__" hidden="1">{"fdsup://directions/FAT Viewer?action=UPDATE&amp;creator=factSet&amp;DYN_ARGS=true&amp;DOC_NAME=FAT:RGA_ENTRPR_VAL_EV_SOURCE_WINDOW.FAT&amp;VAR:ID1=DEC-FR&amp;VAR:SDATE=20060317&amp;VAR:FDATE=20051230&amp;VAR:FREQ=DAILY&amp;VAR:RELITEM=RF&amp;VAR:CURRENCY=&amp;VAR:DB_TYPE=&amp;VAR:UNITS=M&amp;window=pop","up&amp;width=535&amp;height=425&amp;START_MAXIMIZED=FALSE&amp;Y=120"}</definedName>
    <definedName name="_6088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89__FDSAUDITLINK__" hidden="1">{"fdsup://directions/FAT Viewer?action=UPDATE&amp;creator=factSet&amp;DYN_ARGS=true&amp;DOC_NAME=FAT:RGA_ENTRPR_VAL_EV_SOURCE_WINDOW.FAT&amp;VAR:ID1=CBS&amp;VAR:SDATE=20060317&amp;VAR:FDATE=20051230&amp;VAR:FREQ=DAILY&amp;VAR:RELITEM=RF&amp;VAR:CURRENCY=&amp;VAR:DB_TYPE=&amp;VAR:UNITS=M&amp;window=popup&amp;","width=535&amp;height=425&amp;START_MAXIMIZED=FALSE&amp;Y=120"}</definedName>
    <definedName name="_609__FDSAUDITLINK__" hidden="1">{"fdsup://directions/FAT Viewer?action=UPDATE&amp;creator=factSet&amp;DYN_ARGS=true&amp;DOC_NAME=FAT:RGQ_ENTRPR_VAL_EV_SOURCE_WINDOW.FAT&amp;VAR:ID1=B01G2K&amp;VAR:SDATE=20050706&amp;VAR:FDATE=20050630&amp;VAR:FREQ=DAILY&amp;VAR:RELITEM=&amp;VAR:CURRENCY=&amp;VAR:DB_TYPE=&amp;VAR:UNITS=M&amp;window=popup","&amp;width=535&amp;height=425&amp;START_MAXIMIZED=FALSE&amp;Y=120"}</definedName>
    <definedName name="_6090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91__FDSAUDITLINK__" hidden="1">{"fdsup://directions/FAT Viewer?action=UPDATE&amp;creator=factSet&amp;DYN_ARGS=true&amp;DOC_NAME=FAT:RGA_ENTRPR_VAL_EV_SOURCE_WINDOW.FAT&amp;VAR:ID1=LAMR&amp;VAR:SDATE=20060317&amp;VAR:FDATE=20051230&amp;VAR:FREQ=DAILY&amp;VAR:RELITEM=RF&amp;VAR:CURRENCY=&amp;VAR:DB_TYPE=&amp;VAR:UNITS=M&amp;window=popup","&amp;width=535&amp;height=425&amp;START_MAXIMIZED=FALSE&amp;Y=120"}</definedName>
    <definedName name="_6092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93__FDSAUDITLINK__" hidden="1">{"fdsup://directions/FAT Viewer?action=UPDATE&amp;creator=factSet&amp;DYN_ARGS=true&amp;DOC_NAME=FAT:RGA_ENTRPR_VAL_EV_SOURCE_WINDOW.FAT&amp;VAR:ID1=CCO&amp;VAR:SDATE=20060316&amp;VAR:FDATE=20051230&amp;VAR:FREQ=DAILY&amp;VAR:RELITEM=RF&amp;VAR:CURRENCY=&amp;VAR:DB_TYPE=&amp;VAR:UNITS=M&amp;window=popup&amp;","width=535&amp;height=425&amp;START_MAXIMIZED=FALSE&amp;Y=120"}</definedName>
    <definedName name="_609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095__FDSAUDITLINK__" hidden="1">{"fdsup://directions/FAT Viewer?action=UPDATE&amp;creator=factSet&amp;DYN_ARGS=true&amp;DOC_NAME=FAT:RGA_ENTRPR_VAL_EV_SOURCE_WINDOW.FAT&amp;VAR:ID1=DEC-FR&amp;VAR:SDATE=20060316&amp;VAR:FDATE=20051230&amp;VAR:FREQ=DAILY&amp;VAR:RELITEM=RF&amp;VAR:CURRENCY=&amp;VAR:DB_TYPE=&amp;VAR:UNITS=M&amp;window=pop","up&amp;width=535&amp;height=425&amp;START_MAXIMIZED=FALSE&amp;Y=120"}</definedName>
    <definedName name="_6096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97__FDSAUDITLINK__" hidden="1">{"fdsup://directions/FAT Viewer?action=UPDATE&amp;creator=factSet&amp;DYN_ARGS=true&amp;DOC_NAME=FAT:RGA_ENTRPR_VAL_EV_SOURCE_WINDOW.FAT&amp;VAR:ID1=CBS&amp;VAR:SDATE=20060316&amp;VAR:FDATE=20051230&amp;VAR:FREQ=DAILY&amp;VAR:RELITEM=RF&amp;VAR:CURRENCY=&amp;VAR:DB_TYPE=&amp;VAR:UNITS=M&amp;window=popup&amp;","width=535&amp;height=425&amp;START_MAXIMIZED=FALSE&amp;Y=120"}</definedName>
    <definedName name="_6098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099__FDSAUDITLINK__" hidden="1">{"fdsup://directions/FAT Viewer?action=UPDATE&amp;creator=factSet&amp;DYN_ARGS=true&amp;DOC_NAME=FAT:RGA_ENTRPR_VAL_EV_SOURCE_WINDOW.FAT&amp;VAR:ID1=LAMR&amp;VAR:SDATE=20060316&amp;VAR:FDATE=20051230&amp;VAR:FREQ=DAILY&amp;VAR:RELITEM=RF&amp;VAR:CURRENCY=&amp;VAR:DB_TYPE=&amp;VAR:UNITS=M&amp;window=popup","&amp;width=535&amp;height=425&amp;START_MAXIMIZED=FALSE&amp;Y=120"}</definedName>
    <definedName name="_61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197"}</definedName>
    <definedName name="_610__FDSAUDITLINK__" hidden="1">{"fdsup://directions/FAT Viewer?action=UPDATE&amp;creator=factSet&amp;DYN_ARGS=true&amp;DOC_NAME=FAT:RGA_ENTRPR_VAL_EV_SOURCE_WINDOW.FAT&amp;VAR:ID1=RTL-BE&amp;VAR:SDATE=20071205&amp;VAR:FDATE=20061229&amp;VAR:FREQ=DAILY&amp;VAR:RELITEM=&amp;VAR:CURRENCY=&amp;VAR:DB_TYPE=&amp;VAR:UNITS=M&amp;window=popup","&amp;width=535&amp;height=425&amp;START_MAXIMIZED=FALSE&amp;Y=120"}</definedName>
    <definedName name="_6100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01__FDSAUDITLINK__" hidden="1">{"fdsup://directions/FAT Viewer?action=UPDATE&amp;creator=factSet&amp;DYN_ARGS=true&amp;DOC_NAME=FAT:RGA_ENTRPR_VAL_EV_SOURCE_WINDOW.FAT&amp;VAR:ID1=CCO&amp;VAR:SDATE=20060315&amp;VAR:FDATE=20051230&amp;VAR:FREQ=DAILY&amp;VAR:RELITEM=RF&amp;VAR:CURRENCY=&amp;VAR:DB_TYPE=&amp;VAR:UNITS=M&amp;window=popup&amp;","width=535&amp;height=425&amp;START_MAXIMIZED=FALSE&amp;Y=120"}</definedName>
    <definedName name="_610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103__FDSAUDITLINK__" hidden="1">{"fdsup://directions/FAT Viewer?action=UPDATE&amp;creator=factSet&amp;DYN_ARGS=true&amp;DOC_NAME=FAT:RGA_ENTRPR_VAL_EV_SOURCE_WINDOW.FAT&amp;VAR:ID1=DEC-FR&amp;VAR:SDATE=20060315&amp;VAR:FDATE=20051230&amp;VAR:FREQ=DAILY&amp;VAR:RELITEM=RF&amp;VAR:CURRENCY=&amp;VAR:DB_TYPE=&amp;VAR:UNITS=M&amp;window=pop","up&amp;width=535&amp;height=425&amp;START_MAXIMIZED=FALSE&amp;Y=120"}</definedName>
    <definedName name="_6104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05__FDSAUDITLINK__" hidden="1">{"fdsup://directions/FAT Viewer?action=UPDATE&amp;creator=factSet&amp;DYN_ARGS=true&amp;DOC_NAME=FAT:RGA_ENTRPR_VAL_EV_SOURCE_WINDOW.FAT&amp;VAR:ID1=CBS&amp;VAR:SDATE=20060315&amp;VAR:FDATE=20051230&amp;VAR:FREQ=DAILY&amp;VAR:RELITEM=RF&amp;VAR:CURRENCY=&amp;VAR:DB_TYPE=&amp;VAR:UNITS=M&amp;window=popup&amp;","width=535&amp;height=425&amp;START_MAXIMIZED=FALSE&amp;Y=120"}</definedName>
    <definedName name="_6106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07__FDSAUDITLINK__" hidden="1">{"fdsup://directions/FAT Viewer?action=UPDATE&amp;creator=factSet&amp;DYN_ARGS=true&amp;DOC_NAME=FAT:RGA_ENTRPR_VAL_EV_SOURCE_WINDOW.FAT&amp;VAR:ID1=LAMR&amp;VAR:SDATE=20060315&amp;VAR:FDATE=20051230&amp;VAR:FREQ=DAILY&amp;VAR:RELITEM=RF&amp;VAR:CURRENCY=&amp;VAR:DB_TYPE=&amp;VAR:UNITS=M&amp;window=popup","&amp;width=535&amp;height=425&amp;START_MAXIMIZED=FALSE&amp;Y=120"}</definedName>
    <definedName name="_6108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09__FDSAUDITLINK__" hidden="1">{"fdsup://directions/FAT Viewer?action=UPDATE&amp;creator=factSet&amp;DYN_ARGS=true&amp;DOC_NAME=FAT:RGA_ENTRPR_VAL_EV_SOURCE_WINDOW.FAT&amp;VAR:ID1=CCO&amp;VAR:SDATE=20060314&amp;VAR:FDATE=20051230&amp;VAR:FREQ=DAILY&amp;VAR:RELITEM=RF&amp;VAR:CURRENCY=&amp;VAR:DB_TYPE=&amp;VAR:UNITS=M&amp;window=popup&amp;","width=535&amp;height=425&amp;START_MAXIMIZED=FALSE&amp;Y=120"}</definedName>
    <definedName name="_611__FDSAUDITLINK__" hidden="1">{"fdsup://directions/FAT Viewer?action=UPDATE&amp;creator=factSet&amp;DYN_ARGS=true&amp;DOC_NAME=FAT:RGQ_ENTRPR_VAL_EV_SOURCE_WINDOW.FAT&amp;VAR:ID1=457913&amp;VAR:SDATE=20071205&amp;VAR:FDATE=20070928&amp;VAR:FREQ=DAILY&amp;VAR:RELITEM=&amp;VAR:CURRENCY=&amp;VAR:DB_TYPE=&amp;VAR:UNITS=M&amp;window=popup","&amp;width=535&amp;height=425&amp;START_MAXIMIZED=FALSE&amp;Y=120"}</definedName>
    <definedName name="_611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111__FDSAUDITLINK__" hidden="1">{"fdsup://directions/FAT Viewer?action=UPDATE&amp;creator=factSet&amp;DYN_ARGS=true&amp;DOC_NAME=FAT:RGA_ENTRPR_VAL_EV_SOURCE_WINDOW.FAT&amp;VAR:ID1=DEC-FR&amp;VAR:SDATE=20060314&amp;VAR:FDATE=20051230&amp;VAR:FREQ=DAILY&amp;VAR:RELITEM=RF&amp;VAR:CURRENCY=&amp;VAR:DB_TYPE=&amp;VAR:UNITS=M&amp;window=pop","up&amp;width=535&amp;height=425&amp;START_MAXIMIZED=FALSE&amp;Y=120"}</definedName>
    <definedName name="_6112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13__FDSAUDITLINK__" hidden="1">{"fdsup://directions/FAT Viewer?action=UPDATE&amp;creator=factSet&amp;DYN_ARGS=true&amp;DOC_NAME=FAT:RGA_ENTRPR_VAL_EV_SOURCE_WINDOW.FAT&amp;VAR:ID1=CBS&amp;VAR:SDATE=20060314&amp;VAR:FDATE=20051230&amp;VAR:FREQ=DAILY&amp;VAR:RELITEM=RF&amp;VAR:CURRENCY=&amp;VAR:DB_TYPE=&amp;VAR:UNITS=M&amp;window=popup&amp;","width=535&amp;height=425&amp;START_MAXIMIZED=FALSE&amp;Y=120"}</definedName>
    <definedName name="_6114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15__FDSAUDITLINK__" hidden="1">{"fdsup://directions/FAT Viewer?action=UPDATE&amp;creator=factSet&amp;DYN_ARGS=true&amp;DOC_NAME=FAT:RGA_ENTRPR_VAL_EV_SOURCE_WINDOW.FAT&amp;VAR:ID1=LAMR&amp;VAR:SDATE=20060314&amp;VAR:FDATE=20051230&amp;VAR:FREQ=DAILY&amp;VAR:RELITEM=RF&amp;VAR:CURRENCY=&amp;VAR:DB_TYPE=&amp;VAR:UNITS=M&amp;window=popup","&amp;width=535&amp;height=425&amp;START_MAXIMIZED=FALSE&amp;Y=120"}</definedName>
    <definedName name="_6116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17__FDSAUDITLINK__" hidden="1">{"fdsup://directions/FAT Viewer?action=UPDATE&amp;creator=factSet&amp;DYN_ARGS=true&amp;DOC_NAME=FAT:RGA_ENTRPR_VAL_EV_SOURCE_WINDOW.FAT&amp;VAR:ID1=CCO&amp;VAR:SDATE=20060313&amp;VAR:FDATE=20051230&amp;VAR:FREQ=DAILY&amp;VAR:RELITEM=RF&amp;VAR:CURRENCY=&amp;VAR:DB_TYPE=&amp;VAR:UNITS=M&amp;window=popup&amp;","width=535&amp;height=425&amp;START_MAXIMIZED=FALSE&amp;Y=120"}</definedName>
    <definedName name="_611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119__FDSAUDITLINK__" hidden="1">{"fdsup://directions/FAT Viewer?action=UPDATE&amp;creator=factSet&amp;DYN_ARGS=true&amp;DOC_NAME=FAT:RGA_ENTRPR_VAL_EV_SOURCE_WINDOW.FAT&amp;VAR:ID1=DEC-FR&amp;VAR:SDATE=20060313&amp;VAR:FDATE=20051230&amp;VAR:FREQ=DAILY&amp;VAR:RELITEM=RF&amp;VAR:CURRENCY=&amp;VAR:DB_TYPE=&amp;VAR:UNITS=M&amp;window=pop","up&amp;width=535&amp;height=425&amp;START_MAXIMIZED=FALSE&amp;Y=120"}</definedName>
    <definedName name="_612__FDSAUDITLINK__" hidden="1">{"fdsup://directions/FAT Viewer?action=UPDATE&amp;creator=factSet&amp;DYN_ARGS=true&amp;DOC_NAME=FAT:RGQ_ENTRPR_VAL_EV_SOURCE_WINDOW.FAT&amp;VAR:ID1=B151P4&amp;VAR:SDATE=20071205&amp;VAR:FDATE=20070928&amp;VAR:FREQ=DAILY&amp;VAR:RELITEM=&amp;VAR:CURRENCY=&amp;VAR:DB_TYPE=&amp;VAR:UNITS=M&amp;window=popup","&amp;width=535&amp;height=425&amp;START_MAXIMIZED=FALSE&amp;Y=120"}</definedName>
    <definedName name="_6120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21__FDSAUDITLINK__" hidden="1">{"fdsup://directions/FAT Viewer?action=UPDATE&amp;creator=factSet&amp;DYN_ARGS=true&amp;DOC_NAME=FAT:RGA_ENTRPR_VAL_EV_SOURCE_WINDOW.FAT&amp;VAR:ID1=CBS&amp;VAR:SDATE=20060313&amp;VAR:FDATE=20051230&amp;VAR:FREQ=DAILY&amp;VAR:RELITEM=RF&amp;VAR:CURRENCY=&amp;VAR:DB_TYPE=&amp;VAR:UNITS=M&amp;window=popup&amp;","width=535&amp;height=425&amp;START_MAXIMIZED=FALSE&amp;Y=120"}</definedName>
    <definedName name="_6122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23__FDSAUDITLINK__" hidden="1">{"fdsup://directions/FAT Viewer?action=UPDATE&amp;creator=factSet&amp;DYN_ARGS=true&amp;DOC_NAME=FAT:RGA_ENTRPR_VAL_EV_SOURCE_WINDOW.FAT&amp;VAR:ID1=LAMR&amp;VAR:SDATE=20060313&amp;VAR:FDATE=20051230&amp;VAR:FREQ=DAILY&amp;VAR:RELITEM=RF&amp;VAR:CURRENCY=&amp;VAR:DB_TYPE=&amp;VAR:UNITS=M&amp;window=popup","&amp;width=535&amp;height=425&amp;START_MAXIMIZED=FALSE&amp;Y=120"}</definedName>
    <definedName name="_6124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25__FDSAUDITLINK__" hidden="1">{"fdsup://directions/FAT Viewer?action=UPDATE&amp;creator=factSet&amp;DYN_ARGS=true&amp;DOC_NAME=FAT:RGA_ENTRPR_VAL_EV_SOURCE_WINDOW.FAT&amp;VAR:ID1=CCO&amp;VAR:SDATE=20060310&amp;VAR:FDATE=20051230&amp;VAR:FREQ=DAILY&amp;VAR:RELITEM=RF&amp;VAR:CURRENCY=&amp;VAR:DB_TYPE=&amp;VAR:UNITS=M&amp;window=popup&amp;","width=535&amp;height=425&amp;START_MAXIMIZED=FALSE&amp;Y=120"}</definedName>
    <definedName name="_612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127__FDSAUDITLINK__" hidden="1">{"fdsup://directions/FAT Viewer?action=UPDATE&amp;creator=factSet&amp;DYN_ARGS=true&amp;DOC_NAME=FAT:RGA_ENTRPR_VAL_EV_SOURCE_WINDOW.FAT&amp;VAR:ID1=DEC-FR&amp;VAR:SDATE=20060310&amp;VAR:FDATE=20051230&amp;VAR:FREQ=DAILY&amp;VAR:RELITEM=RF&amp;VAR:CURRENCY=&amp;VAR:DB_TYPE=&amp;VAR:UNITS=M&amp;window=pop","up&amp;width=535&amp;height=425&amp;START_MAXIMIZED=FALSE&amp;Y=120"}</definedName>
    <definedName name="_6128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29__FDSAUDITLINK__" hidden="1">{"fdsup://directions/FAT Viewer?action=UPDATE&amp;creator=factSet&amp;DYN_ARGS=true&amp;DOC_NAME=FAT:RGA_ENTRPR_VAL_EV_SOURCE_WINDOW.FAT&amp;VAR:ID1=CBS&amp;VAR:SDATE=20060310&amp;VAR:FDATE=20051230&amp;VAR:FREQ=DAILY&amp;VAR:RELITEM=RF&amp;VAR:CURRENCY=&amp;VAR:DB_TYPE=&amp;VAR:UNITS=M&amp;window=popup&amp;","width=535&amp;height=425&amp;START_MAXIMIZED=FALSE&amp;Y=120"}</definedName>
    <definedName name="_613__FDSAUDITLINK__" hidden="1">{"fdsup://directions/FAT Viewer?action=UPDATE&amp;creator=factSet&amp;DYN_ARGS=true&amp;DOC_NAME=FAT:RGQ_ENTRPR_VAL_EV_SOURCE_WINDOW.FAT&amp;VAR:ID1=B151P4&amp;VAR:SDATE=20041025&amp;VAR:FDATE=20040930&amp;VAR:FREQ=DAILY&amp;VAR:RELITEM=&amp;VAR:CURRENCY=&amp;VAR:DB_TYPE=&amp;VAR:UNITS=M&amp;window=popup","&amp;width=535&amp;height=425&amp;START_MAXIMIZED=FALSE&amp;Y=120"}</definedName>
    <definedName name="_6130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31__FDSAUDITLINK__" hidden="1">{"fdsup://directions/FAT Viewer?action=UPDATE&amp;creator=factSet&amp;DYN_ARGS=true&amp;DOC_NAME=FAT:RGA_ENTRPR_VAL_EV_SOURCE_WINDOW.FAT&amp;VAR:ID1=LAMR&amp;VAR:SDATE=20060310&amp;VAR:FDATE=20051230&amp;VAR:FREQ=DAILY&amp;VAR:RELITEM=RF&amp;VAR:CURRENCY=&amp;VAR:DB_TYPE=&amp;VAR:UNITS=M&amp;window=popup","&amp;width=535&amp;height=425&amp;START_MAXIMIZED=FALSE&amp;Y=120"}</definedName>
    <definedName name="_6132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33__FDSAUDITLINK__" hidden="1">{"fdsup://directions/FAT Viewer?action=UPDATE&amp;creator=factSet&amp;DYN_ARGS=true&amp;DOC_NAME=FAT:RGA_ENTRPR_VAL_EV_SOURCE_WINDOW.FAT&amp;VAR:ID1=CCO&amp;VAR:SDATE=20060309&amp;VAR:FDATE=20051230&amp;VAR:FREQ=DAILY&amp;VAR:RELITEM=RF&amp;VAR:CURRENCY=&amp;VAR:DB_TYPE=&amp;VAR:UNITS=M&amp;window=popup&amp;","width=535&amp;height=425&amp;START_MAXIMIZED=FALSE&amp;Y=120"}</definedName>
    <definedName name="_613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135__FDSAUDITLINK__" hidden="1">{"fdsup://directions/FAT Viewer?action=UPDATE&amp;creator=factSet&amp;DYN_ARGS=true&amp;DOC_NAME=FAT:RGA_ENTRPR_VAL_EV_SOURCE_WINDOW.FAT&amp;VAR:ID1=DEC-FR&amp;VAR:SDATE=20060309&amp;VAR:FDATE=20051230&amp;VAR:FREQ=DAILY&amp;VAR:RELITEM=RF&amp;VAR:CURRENCY=&amp;VAR:DB_TYPE=&amp;VAR:UNITS=M&amp;window=pop","up&amp;width=535&amp;height=425&amp;START_MAXIMIZED=FALSE&amp;Y=120"}</definedName>
    <definedName name="_6136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37__FDSAUDITLINK__" hidden="1">{"fdsup://directions/FAT Viewer?action=UPDATE&amp;creator=factSet&amp;DYN_ARGS=true&amp;DOC_NAME=FAT:RGA_ENTRPR_VAL_EV_SOURCE_WINDOW.FAT&amp;VAR:ID1=CBS&amp;VAR:SDATE=20060309&amp;VAR:FDATE=20051230&amp;VAR:FREQ=DAILY&amp;VAR:RELITEM=RF&amp;VAR:CURRENCY=&amp;VAR:DB_TYPE=&amp;VAR:UNITS=M&amp;window=popup&amp;","width=535&amp;height=425&amp;START_MAXIMIZED=FALSE&amp;Y=120"}</definedName>
    <definedName name="_6138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39__FDSAUDITLINK__" hidden="1">{"fdsup://directions/FAT Viewer?action=UPDATE&amp;creator=factSet&amp;DYN_ARGS=true&amp;DOC_NAME=FAT:RGA_ENTRPR_VAL_EV_SOURCE_WINDOW.FAT&amp;VAR:ID1=LAMR&amp;VAR:SDATE=20060309&amp;VAR:FDATE=20051230&amp;VAR:FREQ=DAILY&amp;VAR:RELITEM=RF&amp;VAR:CURRENCY=&amp;VAR:DB_TYPE=&amp;VAR:UNITS=M&amp;window=popup","&amp;width=535&amp;height=425&amp;START_MAXIMIZED=FALSE&amp;Y=120"}</definedName>
    <definedName name="_614__FDSAUDITLINK__" hidden="1">{"fdsup://directions/FAT Viewer?action=UPDATE&amp;creator=factSet&amp;DYN_ARGS=true&amp;DOC_NAME=FAT:RGA_ENTRPR_VAL_EV_SOURCE_WINDOW.FAT&amp;VAR:ID1=599390&amp;VAR:SDATE=20071205&amp;VAR:FDATE=20061229&amp;VAR:FREQ=DAILY&amp;VAR:RELITEM=&amp;VAR:CURRENCY=&amp;VAR:DB_TYPE=&amp;VAR:UNITS=M&amp;window=popup","&amp;width=535&amp;height=425&amp;START_MAXIMIZED=FALSE&amp;Y=120"}</definedName>
    <definedName name="_6140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41__FDSAUDITLINK__" hidden="1">{"fdsup://directions/FAT Viewer?action=UPDATE&amp;creator=factSet&amp;DYN_ARGS=true&amp;DOC_NAME=FAT:RGA_ENTRPR_VAL_EV_SOURCE_WINDOW.FAT&amp;VAR:ID1=CCO&amp;VAR:SDATE=20060308&amp;VAR:FDATE=20051230&amp;VAR:FREQ=DAILY&amp;VAR:RELITEM=RF&amp;VAR:CURRENCY=&amp;VAR:DB_TYPE=&amp;VAR:UNITS=M&amp;window=popup&amp;","width=535&amp;height=425&amp;START_MAXIMIZED=FALSE&amp;Y=120"}</definedName>
    <definedName name="_614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143__FDSAUDITLINK__" hidden="1">{"fdsup://directions/FAT Viewer?action=UPDATE&amp;creator=factSet&amp;DYN_ARGS=true&amp;DOC_NAME=FAT:RGA_ENTRPR_VAL_EV_SOURCE_WINDOW.FAT&amp;VAR:ID1=DEC-FR&amp;VAR:SDATE=20060308&amp;VAR:FDATE=20051230&amp;VAR:FREQ=DAILY&amp;VAR:RELITEM=RF&amp;VAR:CURRENCY=&amp;VAR:DB_TYPE=&amp;VAR:UNITS=M&amp;window=pop","up&amp;width=535&amp;height=425&amp;START_MAXIMIZED=FALSE&amp;Y=120"}</definedName>
    <definedName name="_6144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45__FDSAUDITLINK__" hidden="1">{"fdsup://directions/FAT Viewer?action=UPDATE&amp;creator=factSet&amp;DYN_ARGS=true&amp;DOC_NAME=FAT:RGA_ENTRPR_VAL_EV_SOURCE_WINDOW.FAT&amp;VAR:ID1=CBS&amp;VAR:SDATE=20060308&amp;VAR:FDATE=20051230&amp;VAR:FREQ=DAILY&amp;VAR:RELITEM=RF&amp;VAR:CURRENCY=&amp;VAR:DB_TYPE=&amp;VAR:UNITS=M&amp;window=popup&amp;","width=535&amp;height=425&amp;START_MAXIMIZED=FALSE&amp;Y=120"}</definedName>
    <definedName name="_6146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47__FDSAUDITLINK__" hidden="1">{"fdsup://directions/FAT Viewer?action=UPDATE&amp;creator=factSet&amp;DYN_ARGS=true&amp;DOC_NAME=FAT:RGA_ENTRPR_VAL_EV_SOURCE_WINDOW.FAT&amp;VAR:ID1=LAMR&amp;VAR:SDATE=20060308&amp;VAR:FDATE=20051230&amp;VAR:FREQ=DAILY&amp;VAR:RELITEM=RF&amp;VAR:CURRENCY=&amp;VAR:DB_TYPE=&amp;VAR:UNITS=M&amp;window=popup","&amp;width=535&amp;height=425&amp;START_MAXIMIZED=FALSE&amp;Y=120"}</definedName>
    <definedName name="_6148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49__FDSAUDITLINK__" hidden="1">{"fdsup://directions/FAT Viewer?action=UPDATE&amp;creator=factSet&amp;DYN_ARGS=true&amp;DOC_NAME=FAT:RGA_ENTRPR_VAL_EV_SOURCE_WINDOW.FAT&amp;VAR:ID1=CCO&amp;VAR:SDATE=20060307&amp;VAR:FDATE=20051230&amp;VAR:FREQ=DAILY&amp;VAR:RELITEM=RF&amp;VAR:CURRENCY=&amp;VAR:DB_TYPE=&amp;VAR:UNITS=M&amp;window=popup&amp;","width=535&amp;height=425&amp;START_MAXIMIZED=FALSE&amp;Y=120"}</definedName>
    <definedName name="_615__FDSAUDITLINK__" hidden="1">{"fdsup://directions/FAT Viewer?action=UPDATE&amp;creator=factSet&amp;DYN_ARGS=true&amp;DOC_NAME=FAT:RGA_ENTRPR_VAL_EV_SOURCE_WINDOW.FAT&amp;VAR:ID1=339864&amp;VAR:SDATE=20071205&amp;VAR:FDATE=20061229&amp;VAR:FREQ=DAILY&amp;VAR:RELITEM=&amp;VAR:CURRENCY=&amp;VAR:DB_TYPE=&amp;VAR:UNITS=M&amp;window=popup","&amp;width=535&amp;height=425&amp;START_MAXIMIZED=FALSE&amp;Y=120"}</definedName>
    <definedName name="_615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151__FDSAUDITLINK__" hidden="1">{"fdsup://directions/FAT Viewer?action=UPDATE&amp;creator=factSet&amp;DYN_ARGS=true&amp;DOC_NAME=FAT:RGA_ENTRPR_VAL_EV_SOURCE_WINDOW.FAT&amp;VAR:ID1=DEC-FR&amp;VAR:SDATE=20060307&amp;VAR:FDATE=20051230&amp;VAR:FREQ=DAILY&amp;VAR:RELITEM=RF&amp;VAR:CURRENCY=&amp;VAR:DB_TYPE=&amp;VAR:UNITS=M&amp;window=pop","up&amp;width=535&amp;height=425&amp;START_MAXIMIZED=FALSE&amp;Y=120"}</definedName>
    <definedName name="_6152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53__FDSAUDITLINK__" hidden="1">{"fdsup://directions/FAT Viewer?action=UPDATE&amp;creator=factSet&amp;DYN_ARGS=true&amp;DOC_NAME=FAT:RGA_ENTRPR_VAL_EV_SOURCE_WINDOW.FAT&amp;VAR:ID1=CBS&amp;VAR:SDATE=20060307&amp;VAR:FDATE=20051230&amp;VAR:FREQ=DAILY&amp;VAR:RELITEM=RF&amp;VAR:CURRENCY=&amp;VAR:DB_TYPE=&amp;VAR:UNITS=M&amp;window=popup&amp;","width=535&amp;height=425&amp;START_MAXIMIZED=FALSE&amp;Y=120"}</definedName>
    <definedName name="_6154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55__FDSAUDITLINK__" hidden="1">{"fdsup://directions/FAT Viewer?action=UPDATE&amp;creator=factSet&amp;DYN_ARGS=true&amp;DOC_NAME=FAT:RGA_ENTRPR_VAL_EV_SOURCE_WINDOW.FAT&amp;VAR:ID1=LAMR&amp;VAR:SDATE=20060307&amp;VAR:FDATE=20051230&amp;VAR:FREQ=DAILY&amp;VAR:RELITEM=RF&amp;VAR:CURRENCY=&amp;VAR:DB_TYPE=&amp;VAR:UNITS=M&amp;window=popup","&amp;width=535&amp;height=425&amp;START_MAXIMIZED=FALSE&amp;Y=120"}</definedName>
    <definedName name="_6156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57__FDSAUDITLINK__" hidden="1">{"fdsup://directions/FAT Viewer?action=UPDATE&amp;creator=factSet&amp;DYN_ARGS=true&amp;DOC_NAME=FAT:RGA_ENTRPR_VAL_EV_SOURCE_WINDOW.FAT&amp;VAR:ID1=CCO&amp;VAR:SDATE=20060306&amp;VAR:FDATE=20051230&amp;VAR:FREQ=DAILY&amp;VAR:RELITEM=RF&amp;VAR:CURRENCY=&amp;VAR:DB_TYPE=&amp;VAR:UNITS=M&amp;window=popup&amp;","width=535&amp;height=425&amp;START_MAXIMIZED=FALSE&amp;Y=120"}</definedName>
    <definedName name="_615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159__FDSAUDITLINK__" hidden="1">{"fdsup://directions/FAT Viewer?action=UPDATE&amp;creator=factSet&amp;DYN_ARGS=true&amp;DOC_NAME=FAT:RGA_ENTRPR_VAL_EV_SOURCE_WINDOW.FAT&amp;VAR:ID1=DEC-FR&amp;VAR:SDATE=20060306&amp;VAR:FDATE=20051230&amp;VAR:FREQ=DAILY&amp;VAR:RELITEM=RF&amp;VAR:CURRENCY=&amp;VAR:DB_TYPE=&amp;VAR:UNITS=M&amp;window=pop","up&amp;width=535&amp;height=425&amp;START_MAXIMIZED=FALSE&amp;Y=120"}</definedName>
    <definedName name="_616__FDSAUDITLINK__" hidden="1">{"fdsup://directions/FAT Viewer?action=UPDATE&amp;creator=factSet&amp;DYN_ARGS=true&amp;DOC_NAME=FAT:RGA_ENTRPR_VAL_EV_SOURCE_WINDOW.FAT&amp;VAR:ID1=339864&amp;VAR:SDATE=20041025&amp;VAR:FDATE=20031231&amp;VAR:FREQ=DAILY&amp;VAR:RELITEM=&amp;VAR:CURRENCY=&amp;VAR:DB_TYPE=&amp;VAR:UNITS=M&amp;window=popup","&amp;width=535&amp;height=425&amp;START_MAXIMIZED=FALSE&amp;Y=120"}</definedName>
    <definedName name="_6160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61__FDSAUDITLINK__" hidden="1">{"fdsup://directions/FAT Viewer?action=UPDATE&amp;creator=factSet&amp;DYN_ARGS=true&amp;DOC_NAME=FAT:RGA_ENTRPR_VAL_EV_SOURCE_WINDOW.FAT&amp;VAR:ID1=CBS&amp;VAR:SDATE=20060306&amp;VAR:FDATE=20051230&amp;VAR:FREQ=DAILY&amp;VAR:RELITEM=RF&amp;VAR:CURRENCY=&amp;VAR:DB_TYPE=&amp;VAR:UNITS=M&amp;window=popup&amp;","width=535&amp;height=425&amp;START_MAXIMIZED=FALSE&amp;Y=120"}</definedName>
    <definedName name="_6162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63__FDSAUDITLINK__" hidden="1">{"fdsup://directions/FAT Viewer?action=UPDATE&amp;creator=factSet&amp;DYN_ARGS=true&amp;DOC_NAME=FAT:RGA_ENTRPR_VAL_EV_SOURCE_WINDOW.FAT&amp;VAR:ID1=LAMR&amp;VAR:SDATE=20060306&amp;VAR:FDATE=20051230&amp;VAR:FREQ=DAILY&amp;VAR:RELITEM=RF&amp;VAR:CURRENCY=&amp;VAR:DB_TYPE=&amp;VAR:UNITS=M&amp;window=popup","&amp;width=535&amp;height=425&amp;START_MAXIMIZED=FALSE&amp;Y=120"}</definedName>
    <definedName name="_6164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65__FDSAUDITLINK__" hidden="1">{"fdsup://directions/FAT Viewer?action=UPDATE&amp;creator=factSet&amp;DYN_ARGS=true&amp;DOC_NAME=FAT:RGA_ENTRPR_VAL_EV_SOURCE_WINDOW.FAT&amp;VAR:ID1=CCO&amp;VAR:SDATE=20060303&amp;VAR:FDATE=20051230&amp;VAR:FREQ=DAILY&amp;VAR:RELITEM=RF&amp;VAR:CURRENCY=&amp;VAR:DB_TYPE=&amp;VAR:UNITS=M&amp;window=popup&amp;","width=535&amp;height=425&amp;START_MAXIMIZED=FALSE&amp;Y=120"}</definedName>
    <definedName name="_616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167__FDSAUDITLINK__" hidden="1">{"fdsup://directions/FAT Viewer?action=UPDATE&amp;creator=factSet&amp;DYN_ARGS=true&amp;DOC_NAME=FAT:RGA_ENTRPR_VAL_EV_SOURCE_WINDOW.FAT&amp;VAR:ID1=DEC-FR&amp;VAR:SDATE=20060303&amp;VAR:FDATE=20051230&amp;VAR:FREQ=DAILY&amp;VAR:RELITEM=RF&amp;VAR:CURRENCY=&amp;VAR:DB_TYPE=&amp;VAR:UNITS=M&amp;window=pop","up&amp;width=535&amp;height=425&amp;START_MAXIMIZED=FALSE&amp;Y=120"}</definedName>
    <definedName name="_6168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69__FDSAUDITLINK__" hidden="1">{"fdsup://directions/FAT Viewer?action=UPDATE&amp;creator=factSet&amp;DYN_ARGS=true&amp;DOC_NAME=FAT:RGA_ENTRPR_VAL_EV_SOURCE_WINDOW.FAT&amp;VAR:ID1=CBS&amp;VAR:SDATE=20060303&amp;VAR:FDATE=20051230&amp;VAR:FREQ=DAILY&amp;VAR:RELITEM=RF&amp;VAR:CURRENCY=&amp;VAR:DB_TYPE=&amp;VAR:UNITS=M&amp;window=popup&amp;","width=535&amp;height=425&amp;START_MAXIMIZED=FALSE&amp;Y=120"}</definedName>
    <definedName name="_617__FDSAUDITLINK__" hidden="1">{"fdsup://directions/FAT Viewer?action=UPDATE&amp;creator=factSet&amp;DYN_ARGS=true&amp;DOC_NAME=FAT:RGQ_ENTRPR_VAL_EV_SOURCE_WINDOW.FAT&amp;VAR:ID1=CTCM&amp;VAR:SDATE=20071205&amp;VAR:FDATE=20070928&amp;VAR:FREQ=DAILY&amp;VAR:RELITEM=&amp;VAR:CURRENCY=&amp;VAR:DB_TYPE=&amp;VAR:UNITS=M&amp;window=popup&amp;w","idth=535&amp;height=425&amp;START_MAXIMIZED=FALSE&amp;Y=120"}</definedName>
    <definedName name="_6170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71__FDSAUDITLINK__" hidden="1">{"fdsup://directions/FAT Viewer?action=UPDATE&amp;creator=factSet&amp;DYN_ARGS=true&amp;DOC_NAME=FAT:RGA_ENTRPR_VAL_EV_SOURCE_WINDOW.FAT&amp;VAR:ID1=LAMR&amp;VAR:SDATE=20060303&amp;VAR:FDATE=20051230&amp;VAR:FREQ=DAILY&amp;VAR:RELITEM=RF&amp;VAR:CURRENCY=&amp;VAR:DB_TYPE=&amp;VAR:UNITS=M&amp;window=popup","&amp;width=535&amp;height=425&amp;START_MAXIMIZED=FALSE&amp;Y=120"}</definedName>
    <definedName name="_6172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73__FDSAUDITLINK__" hidden="1">{"fdsup://directions/FAT Viewer?action=UPDATE&amp;creator=factSet&amp;DYN_ARGS=true&amp;DOC_NAME=FAT:RGA_ENTRPR_VAL_EV_SOURCE_WINDOW.FAT&amp;VAR:ID1=CCO&amp;VAR:SDATE=20060302&amp;VAR:FDATE=20051230&amp;VAR:FREQ=DAILY&amp;VAR:RELITEM=RF&amp;VAR:CURRENCY=&amp;VAR:DB_TYPE=&amp;VAR:UNITS=M&amp;window=popup&amp;","width=535&amp;height=425&amp;START_MAXIMIZED=FALSE&amp;Y=120"}</definedName>
    <definedName name="_617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175__FDSAUDITLINK__" hidden="1">{"fdsup://directions/FAT Viewer?action=UPDATE&amp;creator=factSet&amp;DYN_ARGS=true&amp;DOC_NAME=FAT:RGA_ENTRPR_VAL_EV_SOURCE_WINDOW.FAT&amp;VAR:ID1=DEC-FR&amp;VAR:SDATE=20060302&amp;VAR:FDATE=20051230&amp;VAR:FREQ=DAILY&amp;VAR:RELITEM=RF&amp;VAR:CURRENCY=&amp;VAR:DB_TYPE=&amp;VAR:UNITS=M&amp;window=pop","up&amp;width=535&amp;height=425&amp;START_MAXIMIZED=FALSE&amp;Y=120"}</definedName>
    <definedName name="_6176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77__FDSAUDITLINK__" hidden="1">{"fdsup://directions/FAT Viewer?action=UPDATE&amp;creator=factSet&amp;DYN_ARGS=true&amp;DOC_NAME=FAT:RGA_ENTRPR_VAL_EV_SOURCE_WINDOW.FAT&amp;VAR:ID1=CBS&amp;VAR:SDATE=20060302&amp;VAR:FDATE=20051230&amp;VAR:FREQ=DAILY&amp;VAR:RELITEM=RF&amp;VAR:CURRENCY=&amp;VAR:DB_TYPE=&amp;VAR:UNITS=M&amp;window=popup&amp;","width=535&amp;height=425&amp;START_MAXIMIZED=FALSE&amp;Y=120"}</definedName>
    <definedName name="_6178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79__FDSAUDITLINK__" hidden="1">{"fdsup://directions/FAT Viewer?action=UPDATE&amp;creator=factSet&amp;DYN_ARGS=true&amp;DOC_NAME=FAT:RGA_ENTRPR_VAL_EV_SOURCE_WINDOW.FAT&amp;VAR:ID1=LAMR&amp;VAR:SDATE=20060302&amp;VAR:FDATE=20051230&amp;VAR:FREQ=DAILY&amp;VAR:RELITEM=RF&amp;VAR:CURRENCY=&amp;VAR:DB_TYPE=&amp;VAR:UNITS=M&amp;window=popup","&amp;width=535&amp;height=425&amp;START_MAXIMIZED=FALSE&amp;Y=120"}</definedName>
    <definedName name="_618__FDSAUDITLINK__" hidden="1">{"fdsup://directions/FAT Viewer?action=UPDATE&amp;creator=factSet&amp;DYN_ARGS=true&amp;DOC_NAME=FAT:RGQ_ENTRPR_VAL_EV_SOURCE_WINDOW.FAT&amp;VAR:ID1=B07VZ9&amp;VAR:SDATE=20071205&amp;VAR:FDATE=20070928&amp;VAR:FREQ=DAILY&amp;VAR:RELITEM=&amp;VAR:CURRENCY=&amp;VAR:DB_TYPE=&amp;VAR:UNITS=M&amp;window=popup","&amp;width=535&amp;height=425&amp;START_MAXIMIZED=FALSE&amp;Y=120"}</definedName>
    <definedName name="_6180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81__FDSAUDITLINK__" hidden="1">{"fdsup://directions/FAT Viewer?action=UPDATE&amp;creator=factSet&amp;DYN_ARGS=true&amp;DOC_NAME=FAT:RGA_ENTRPR_VAL_EV_SOURCE_WINDOW.FAT&amp;VAR:ID1=CCO&amp;VAR:SDATE=20060301&amp;VAR:FDATE=20051230&amp;VAR:FREQ=DAILY&amp;VAR:RELITEM=RF&amp;VAR:CURRENCY=&amp;VAR:DB_TYPE=&amp;VAR:UNITS=M&amp;window=popup&amp;","width=535&amp;height=425&amp;START_MAXIMIZED=FALSE&amp;Y=120"}</definedName>
    <definedName name="_618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183__FDSAUDITLINK__" hidden="1">{"fdsup://directions/FAT Viewer?action=UPDATE&amp;creator=factSet&amp;DYN_ARGS=true&amp;DOC_NAME=FAT:RGA_ENTRPR_VAL_EV_SOURCE_WINDOW.FAT&amp;VAR:ID1=DEC-FR&amp;VAR:SDATE=20060301&amp;VAR:FDATE=20051230&amp;VAR:FREQ=DAILY&amp;VAR:RELITEM=RF&amp;VAR:CURRENCY=&amp;VAR:DB_TYPE=&amp;VAR:UNITS=M&amp;window=pop","up&amp;width=535&amp;height=425&amp;START_MAXIMIZED=FALSE&amp;Y=120"}</definedName>
    <definedName name="_6184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85__FDSAUDITLINK__" hidden="1">{"fdsup://directions/FAT Viewer?action=UPDATE&amp;creator=factSet&amp;DYN_ARGS=true&amp;DOC_NAME=FAT:RGA_ENTRPR_VAL_EV_SOURCE_WINDOW.FAT&amp;VAR:ID1=CBS&amp;VAR:SDATE=20060301&amp;VAR:FDATE=20051230&amp;VAR:FREQ=DAILY&amp;VAR:RELITEM=RF&amp;VAR:CURRENCY=&amp;VAR:DB_TYPE=&amp;VAR:UNITS=M&amp;window=popup&amp;","width=535&amp;height=425&amp;START_MAXIMIZED=FALSE&amp;Y=120"}</definedName>
    <definedName name="_6186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87__FDSAUDITLINK__" hidden="1">{"fdsup://directions/FAT Viewer?action=UPDATE&amp;creator=factSet&amp;DYN_ARGS=true&amp;DOC_NAME=FAT:RGA_ENTRPR_VAL_EV_SOURCE_WINDOW.FAT&amp;VAR:ID1=LAMR&amp;VAR:SDATE=20060301&amp;VAR:FDATE=20051230&amp;VAR:FREQ=DAILY&amp;VAR:RELITEM=RF&amp;VAR:CURRENCY=&amp;VAR:DB_TYPE=&amp;VAR:UNITS=M&amp;window=popup","&amp;width=535&amp;height=425&amp;START_MAXIMIZED=FALSE&amp;Y=120"}</definedName>
    <definedName name="_6188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89__FDSAUDITLINK__" hidden="1">{"fdsup://directions/FAT Viewer?action=UPDATE&amp;creator=factSet&amp;DYN_ARGS=true&amp;DOC_NAME=FAT:RGA_ENTRPR_VAL_EV_SOURCE_WINDOW.FAT&amp;VAR:ID1=CCO&amp;VAR:SDATE=20060228&amp;VAR:FDATE=20051230&amp;VAR:FREQ=DAILY&amp;VAR:RELITEM=RF&amp;VAR:CURRENCY=&amp;VAR:DB_TYPE=&amp;VAR:UNITS=M&amp;window=popup&amp;","width=535&amp;height=425&amp;START_MAXIMIZED=FALSE&amp;Y=120"}</definedName>
    <definedName name="_619__FDSAUDITLINK__" hidden="1">{"fdsup://directions/FAT Viewer?action=UPDATE&amp;creator=factSet&amp;DYN_ARGS=true&amp;DOC_NAME=FAT:RGQ_ENTRPR_VAL_EV_SOURCE_WINDOW.FAT&amp;VAR:ID1=B04M10&amp;VAR:SDATE=20071205&amp;VAR:FDATE=20070928&amp;VAR:FREQ=DAILY&amp;VAR:RELITEM=&amp;VAR:CURRENCY=&amp;VAR:DB_TYPE=&amp;VAR:UNITS=M&amp;window=popup","&amp;width=535&amp;height=425&amp;START_MAXIMIZED=FALSE&amp;Y=120"}</definedName>
    <definedName name="_619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191__FDSAUDITLINK__" hidden="1">{"fdsup://directions/FAT Viewer?action=UPDATE&amp;creator=factSet&amp;DYN_ARGS=true&amp;DOC_NAME=FAT:RGA_ENTRPR_VAL_EV_SOURCE_WINDOW.FAT&amp;VAR:ID1=DEC-FR&amp;VAR:SDATE=20060228&amp;VAR:FDATE=20051230&amp;VAR:FREQ=DAILY&amp;VAR:RELITEM=RF&amp;VAR:CURRENCY=&amp;VAR:DB_TYPE=&amp;VAR:UNITS=M&amp;window=pop","up&amp;width=535&amp;height=425&amp;START_MAXIMIZED=FALSE&amp;Y=120"}</definedName>
    <definedName name="_6192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93__FDSAUDITLINK__" hidden="1">{"fdsup://directions/FAT Viewer?action=UPDATE&amp;creator=factSet&amp;DYN_ARGS=true&amp;DOC_NAME=FAT:RGA_ENTRPR_VAL_EV_SOURCE_WINDOW.FAT&amp;VAR:ID1=CBS&amp;VAR:SDATE=20060228&amp;VAR:FDATE=20051230&amp;VAR:FREQ=DAILY&amp;VAR:RELITEM=RF&amp;VAR:CURRENCY=&amp;VAR:DB_TYPE=&amp;VAR:UNITS=M&amp;window=popup&amp;","width=535&amp;height=425&amp;START_MAXIMIZED=FALSE&amp;Y=120"}</definedName>
    <definedName name="_6194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95__FDSAUDITLINK__" hidden="1">{"fdsup://directions/FAT Viewer?action=UPDATE&amp;creator=factSet&amp;DYN_ARGS=true&amp;DOC_NAME=FAT:RGA_ENTRPR_VAL_EV_SOURCE_WINDOW.FAT&amp;VAR:ID1=LAMR&amp;VAR:SDATE=20060228&amp;VAR:FDATE=20051230&amp;VAR:FREQ=DAILY&amp;VAR:RELITEM=RF&amp;VAR:CURRENCY=&amp;VAR:DB_TYPE=&amp;VAR:UNITS=M&amp;window=popup","&amp;width=535&amp;height=425&amp;START_MAXIMIZED=FALSE&amp;Y=120"}</definedName>
    <definedName name="_6196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197__FDSAUDITLINK__" hidden="1">{"fdsup://directions/FAT Viewer?action=UPDATE&amp;creator=factSet&amp;DYN_ARGS=true&amp;DOC_NAME=FAT:RGA_ENTRPR_VAL_EV_SOURCE_WINDOW.FAT&amp;VAR:ID1=CCO&amp;VAR:SDATE=20060227&amp;VAR:FDATE=20051230&amp;VAR:FREQ=DAILY&amp;VAR:RELITEM=RF&amp;VAR:CURRENCY=&amp;VAR:DB_TYPE=&amp;VAR:UNITS=M&amp;window=popup&amp;","width=535&amp;height=425&amp;START_MAXIMIZED=FALSE&amp;Y=120"}</definedName>
    <definedName name="_619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199__FDSAUDITLINK__" hidden="1">{"fdsup://directions/FAT Viewer?action=UPDATE&amp;creator=factSet&amp;DYN_ARGS=true&amp;DOC_NAME=FAT:RGA_ENTRPR_VAL_EV_SOURCE_WINDOW.FAT&amp;VAR:ID1=DEC-FR&amp;VAR:SDATE=20060227&amp;VAR:FDATE=20051230&amp;VAR:FREQ=DAILY&amp;VAR:RELITEM=RF&amp;VAR:CURRENCY=&amp;VAR:DB_TYPE=&amp;VAR:UNITS=M&amp;window=pop","up&amp;width=535&amp;height=425&amp;START_MAXIMIZED=FALSE&amp;Y=120"}</definedName>
    <definedName name="_62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196"}</definedName>
    <definedName name="_620__FDSAUDITLINK__" hidden="1">{"fdsup://directions/FAT Viewer?action=UPDATE&amp;creator=factSet&amp;DYN_ARGS=true&amp;DOC_NAME=FAT:RGA_ENTRPR_VAL_EV_SOURCE_WINDOW.FAT&amp;VAR:ID1=DYHOL-TR&amp;VAR:SDATE=20071214&amp;VAR:FDATE=20061229&amp;VAR:FREQ=DAILY&amp;VAR:RELITEM=&amp;VAR:CURRENCY=&amp;VAR:DB_TYPE=&amp;VAR:UNITS=M&amp;window=pop","up&amp;width=535&amp;height=425&amp;START_MAXIMIZED=FALSE&amp;Y=120"}</definedName>
    <definedName name="_6200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01__FDSAUDITLINK__" hidden="1">{"fdsup://directions/FAT Viewer?action=UPDATE&amp;creator=factSet&amp;DYN_ARGS=true&amp;DOC_NAME=FAT:RGA_ENTRPR_VAL_EV_SOURCE_WINDOW.FAT&amp;VAR:ID1=CBS&amp;VAR:SDATE=20060227&amp;VAR:FDATE=20051230&amp;VAR:FREQ=DAILY&amp;VAR:RELITEM=RF&amp;VAR:CURRENCY=&amp;VAR:DB_TYPE=&amp;VAR:UNITS=M&amp;window=popup&amp;","width=535&amp;height=425&amp;START_MAXIMIZED=FALSE&amp;Y=120"}</definedName>
    <definedName name="_6202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03__FDSAUDITLINK__" hidden="1">{"fdsup://directions/FAT Viewer?action=UPDATE&amp;creator=factSet&amp;DYN_ARGS=true&amp;DOC_NAME=FAT:RGA_ENTRPR_VAL_EV_SOURCE_WINDOW.FAT&amp;VAR:ID1=LAMR&amp;VAR:SDATE=20060227&amp;VAR:FDATE=20051230&amp;VAR:FREQ=DAILY&amp;VAR:RELITEM=RF&amp;VAR:CURRENCY=&amp;VAR:DB_TYPE=&amp;VAR:UNITS=M&amp;window=popup","&amp;width=535&amp;height=425&amp;START_MAXIMIZED=FALSE&amp;Y=120"}</definedName>
    <definedName name="_6204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05__FDSAUDITLINK__" hidden="1">{"fdsup://directions/FAT Viewer?action=UPDATE&amp;creator=factSet&amp;DYN_ARGS=true&amp;DOC_NAME=FAT:RGA_ENTRPR_VAL_EV_SOURCE_WINDOW.FAT&amp;VAR:ID1=CCO&amp;VAR:SDATE=20060224&amp;VAR:FDATE=20051230&amp;VAR:FREQ=DAILY&amp;VAR:RELITEM=RF&amp;VAR:CURRENCY=&amp;VAR:DB_TYPE=&amp;VAR:UNITS=M&amp;window=popup&amp;","width=535&amp;height=425&amp;START_MAXIMIZED=FALSE&amp;Y=120"}</definedName>
    <definedName name="_620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207__FDSAUDITLINK__" hidden="1">{"fdsup://directions/FAT Viewer?action=UPDATE&amp;creator=factSet&amp;DYN_ARGS=true&amp;DOC_NAME=FAT:RGA_ENTRPR_VAL_EV_SOURCE_WINDOW.FAT&amp;VAR:ID1=DEC-FR&amp;VAR:SDATE=20060224&amp;VAR:FDATE=20051230&amp;VAR:FREQ=DAILY&amp;VAR:RELITEM=RF&amp;VAR:CURRENCY=&amp;VAR:DB_TYPE=&amp;VAR:UNITS=M&amp;window=pop","up&amp;width=535&amp;height=425&amp;START_MAXIMIZED=FALSE&amp;Y=120"}</definedName>
    <definedName name="_6208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09__FDSAUDITLINK__" hidden="1">{"fdsup://directions/FAT Viewer?action=UPDATE&amp;creator=factSet&amp;DYN_ARGS=true&amp;DOC_NAME=FAT:RGA_ENTRPR_VAL_EV_SOURCE_WINDOW.FAT&amp;VAR:ID1=CBS&amp;VAR:SDATE=20060224&amp;VAR:FDATE=20051230&amp;VAR:FREQ=DAILY&amp;VAR:RELITEM=RF&amp;VAR:CURRENCY=&amp;VAR:DB_TYPE=&amp;VAR:UNITS=M&amp;window=popup&amp;","width=535&amp;height=425&amp;START_MAXIMIZED=FALSE&amp;Y=120"}</definedName>
    <definedName name="_621__FDSAUDITLINK__" hidden="1">{"fdsup://directions/FAT Viewer?action=UPDATE&amp;creator=factSet&amp;DYN_ARGS=true&amp;DOC_NAME=FAT:RGA_ENTRPR_VAL_EV_SOURCE_WINDOW.FAT&amp;VAR:ID1=091139&amp;VAR:SDATE=20071214&amp;VAR:FDATE=20061229&amp;VAR:FREQ=DAILY&amp;VAR:RELITEM=&amp;VAR:CURRENCY=&amp;VAR:DB_TYPE=&amp;VAR:UNITS=M&amp;window=popup","&amp;width=535&amp;height=425&amp;START_MAXIMIZED=FALSE&amp;Y=120"}</definedName>
    <definedName name="_6210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11__FDSAUDITLINK__" hidden="1">{"fdsup://directions/FAT Viewer?action=UPDATE&amp;creator=factSet&amp;DYN_ARGS=true&amp;DOC_NAME=FAT:RGA_ENTRPR_VAL_EV_SOURCE_WINDOW.FAT&amp;VAR:ID1=LAMR&amp;VAR:SDATE=20060224&amp;VAR:FDATE=20051230&amp;VAR:FREQ=DAILY&amp;VAR:RELITEM=RF&amp;VAR:CURRENCY=&amp;VAR:DB_TYPE=&amp;VAR:UNITS=M&amp;window=popup","&amp;width=535&amp;height=425&amp;START_MAXIMIZED=FALSE&amp;Y=120"}</definedName>
    <definedName name="_6212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13__FDSAUDITLINK__" hidden="1">{"fdsup://directions/FAT Viewer?action=UPDATE&amp;creator=factSet&amp;DYN_ARGS=true&amp;DOC_NAME=FAT:RGA_ENTRPR_VAL_EV_SOURCE_WINDOW.FAT&amp;VAR:ID1=CCO&amp;VAR:SDATE=20060223&amp;VAR:FDATE=20051230&amp;VAR:FREQ=DAILY&amp;VAR:RELITEM=RF&amp;VAR:CURRENCY=&amp;VAR:DB_TYPE=&amp;VAR:UNITS=M&amp;window=popup&amp;","width=535&amp;height=425&amp;START_MAXIMIZED=FALSE&amp;Y=120"}</definedName>
    <definedName name="_621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215__FDSAUDITLINK__" hidden="1">{"fdsup://directions/FAT Viewer?action=UPDATE&amp;creator=factSet&amp;DYN_ARGS=true&amp;DOC_NAME=FAT:RGA_ENTRPR_VAL_EV_SOURCE_WINDOW.FAT&amp;VAR:ID1=DEC-FR&amp;VAR:SDATE=20060223&amp;VAR:FDATE=20051230&amp;VAR:FREQ=DAILY&amp;VAR:RELITEM=RF&amp;VAR:CURRENCY=&amp;VAR:DB_TYPE=&amp;VAR:UNITS=M&amp;window=pop","up&amp;width=535&amp;height=425&amp;START_MAXIMIZED=FALSE&amp;Y=120"}</definedName>
    <definedName name="_6216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17__FDSAUDITLINK__" hidden="1">{"fdsup://directions/FAT Viewer?action=UPDATE&amp;creator=factSet&amp;DYN_ARGS=true&amp;DOC_NAME=FAT:RGA_ENTRPR_VAL_EV_SOURCE_WINDOW.FAT&amp;VAR:ID1=CBS&amp;VAR:SDATE=20060223&amp;VAR:FDATE=20051230&amp;VAR:FREQ=DAILY&amp;VAR:RELITEM=RF&amp;VAR:CURRENCY=&amp;VAR:DB_TYPE=&amp;VAR:UNITS=M&amp;window=popup&amp;","width=535&amp;height=425&amp;START_MAXIMIZED=FALSE&amp;Y=120"}</definedName>
    <definedName name="_6218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19__FDSAUDITLINK__" hidden="1">{"fdsup://directions/FAT Viewer?action=UPDATE&amp;creator=factSet&amp;DYN_ARGS=true&amp;DOC_NAME=FAT:RGA_ENTRPR_VAL_EV_SOURCE_WINDOW.FAT&amp;VAR:ID1=LAMR&amp;VAR:SDATE=20060223&amp;VAR:FDATE=20051230&amp;VAR:FREQ=DAILY&amp;VAR:RELITEM=RF&amp;VAR:CURRENCY=&amp;VAR:DB_TYPE=&amp;VAR:UNITS=M&amp;window=popup","&amp;width=535&amp;height=425&amp;START_MAXIMIZED=FALSE&amp;Y=120"}</definedName>
    <definedName name="_622__FDSAUDITLINK__" hidden="1">{"fdsup://directions/FAT Viewer?action=UPDATE&amp;creator=factSet&amp;DYN_ARGS=true&amp;DOC_NAME=FAT:RGQ_ENTRPR_VAL_EV_SOURCE_WINDOW.FAT&amp;VAR:ID1=B01G2K&amp;VAR:SDATE=20041103&amp;VAR:FDATE=20040930&amp;VAR:FREQ=DAILY&amp;VAR:RELITEM=&amp;VAR:CURRENCY=&amp;VAR:DB_TYPE=&amp;VAR:UNITS=M&amp;window=popup","&amp;width=535&amp;height=425&amp;START_MAXIMIZED=FALSE&amp;Y=120"}</definedName>
    <definedName name="_6220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21__FDSAUDITLINK__" hidden="1">{"fdsup://directions/FAT Viewer?action=UPDATE&amp;creator=factSet&amp;DYN_ARGS=true&amp;DOC_NAME=FAT:RGA_ENTRPR_VAL_EV_SOURCE_WINDOW.FAT&amp;VAR:ID1=CCO&amp;VAR:SDATE=20060222&amp;VAR:FDATE=20051230&amp;VAR:FREQ=DAILY&amp;VAR:RELITEM=RF&amp;VAR:CURRENCY=&amp;VAR:DB_TYPE=&amp;VAR:UNITS=M&amp;window=popup&amp;","width=535&amp;height=425&amp;START_MAXIMIZED=FALSE&amp;Y=120"}</definedName>
    <definedName name="_622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223__FDSAUDITLINK__" hidden="1">{"fdsup://directions/FAT Viewer?action=UPDATE&amp;creator=factSet&amp;DYN_ARGS=true&amp;DOC_NAME=FAT:RGA_ENTRPR_VAL_EV_SOURCE_WINDOW.FAT&amp;VAR:ID1=DEC-FR&amp;VAR:SDATE=20060222&amp;VAR:FDATE=20051230&amp;VAR:FREQ=DAILY&amp;VAR:RELITEM=RF&amp;VAR:CURRENCY=&amp;VAR:DB_TYPE=&amp;VAR:UNITS=M&amp;window=pop","up&amp;width=535&amp;height=425&amp;START_MAXIMIZED=FALSE&amp;Y=120"}</definedName>
    <definedName name="_6224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25__FDSAUDITLINK__" hidden="1">{"fdsup://directions/FAT Viewer?action=UPDATE&amp;creator=factSet&amp;DYN_ARGS=true&amp;DOC_NAME=FAT:RGA_ENTRPR_VAL_EV_SOURCE_WINDOW.FAT&amp;VAR:ID1=CBS&amp;VAR:SDATE=20060222&amp;VAR:FDATE=20051230&amp;VAR:FREQ=DAILY&amp;VAR:RELITEM=RF&amp;VAR:CURRENCY=&amp;VAR:DB_TYPE=&amp;VAR:UNITS=M&amp;window=popup&amp;","width=535&amp;height=425&amp;START_MAXIMIZED=FALSE&amp;Y=120"}</definedName>
    <definedName name="_6226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27__FDSAUDITLINK__" hidden="1">{"fdsup://directions/FAT Viewer?action=UPDATE&amp;creator=factSet&amp;DYN_ARGS=true&amp;DOC_NAME=FAT:RGA_ENTRPR_VAL_EV_SOURCE_WINDOW.FAT&amp;VAR:ID1=LAMR&amp;VAR:SDATE=20060222&amp;VAR:FDATE=20051230&amp;VAR:FREQ=DAILY&amp;VAR:RELITEM=RF&amp;VAR:CURRENCY=&amp;VAR:DB_TYPE=&amp;VAR:UNITS=M&amp;window=popup","&amp;width=535&amp;height=425&amp;START_MAXIMIZED=FALSE&amp;Y=120"}</definedName>
    <definedName name="_6228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29__FDSAUDITLINK__" hidden="1">{"fdsup://directions/FAT Viewer?action=UPDATE&amp;creator=factSet&amp;DYN_ARGS=true&amp;DOC_NAME=FAT:RGA_ENTRPR_VAL_EV_SOURCE_WINDOW.FAT&amp;VAR:ID1=CCO&amp;VAR:SDATE=20060221&amp;VAR:FDATE=20051230&amp;VAR:FREQ=DAILY&amp;VAR:RELITEM=RF&amp;VAR:CURRENCY=&amp;VAR:DB_TYPE=&amp;VAR:UNITS=M&amp;window=popup&amp;","width=535&amp;height=425&amp;START_MAXIMIZED=FALSE&amp;Y=120"}</definedName>
    <definedName name="_623__FDSAUDITLINK__" hidden="1">{"fdsup://directions/FAT Viewer?action=UPDATE&amp;creator=factSet&amp;DYN_ARGS=true&amp;DOC_NAME=FAT:RGQ_ENTRPR_VAL_EV_SOURCE_WINDOW.FAT&amp;VAR:ID1=B01G2K&amp;VAR:SDATE=20071214&amp;VAR:FDATE=20070928&amp;VAR:FREQ=DAILY&amp;VAR:RELITEM=&amp;VAR:CURRENCY=&amp;VAR:DB_TYPE=&amp;VAR:UNITS=M&amp;window=popup","&amp;width=535&amp;height=425&amp;START_MAXIMIZED=FALSE&amp;Y=120"}</definedName>
    <definedName name="_623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231__FDSAUDITLINK__" hidden="1">{"fdsup://directions/FAT Viewer?action=UPDATE&amp;creator=factSet&amp;DYN_ARGS=true&amp;DOC_NAME=FAT:RGA_ENTRPR_VAL_EV_SOURCE_WINDOW.FAT&amp;VAR:ID1=DEC-FR&amp;VAR:SDATE=20060221&amp;VAR:FDATE=20051230&amp;VAR:FREQ=DAILY&amp;VAR:RELITEM=RF&amp;VAR:CURRENCY=&amp;VAR:DB_TYPE=&amp;VAR:UNITS=M&amp;window=pop","up&amp;width=535&amp;height=425&amp;START_MAXIMIZED=FALSE&amp;Y=120"}</definedName>
    <definedName name="_6232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33__FDSAUDITLINK__" hidden="1">{"fdsup://directions/FAT Viewer?action=UPDATE&amp;creator=factSet&amp;DYN_ARGS=true&amp;DOC_NAME=FAT:RGA_ENTRPR_VAL_EV_SOURCE_WINDOW.FAT&amp;VAR:ID1=CBS&amp;VAR:SDATE=20060221&amp;VAR:FDATE=20051230&amp;VAR:FREQ=DAILY&amp;VAR:RELITEM=RF&amp;VAR:CURRENCY=&amp;VAR:DB_TYPE=&amp;VAR:UNITS=M&amp;window=popup&amp;","width=535&amp;height=425&amp;START_MAXIMIZED=FALSE&amp;Y=120"}</definedName>
    <definedName name="_6234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35__FDSAUDITLINK__" hidden="1">{"fdsup://directions/FAT Viewer?action=UPDATE&amp;creator=factSet&amp;DYN_ARGS=true&amp;DOC_NAME=FAT:RGA_ENTRPR_VAL_EV_SOURCE_WINDOW.FAT&amp;VAR:ID1=LAMR&amp;VAR:SDATE=20060221&amp;VAR:FDATE=20051230&amp;VAR:FREQ=DAILY&amp;VAR:RELITEM=RF&amp;VAR:CURRENCY=&amp;VAR:DB_TYPE=&amp;VAR:UNITS=M&amp;window=popup","&amp;width=535&amp;height=425&amp;START_MAXIMIZED=FALSE&amp;Y=120"}</definedName>
    <definedName name="_6236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37__FDSAUDITLINK__" hidden="1">{"fdsup://directions/FAT Viewer?action=UPDATE&amp;creator=factSet&amp;DYN_ARGS=true&amp;DOC_NAME=FAT:RGA_ENTRPR_VAL_EV_SOURCE_WINDOW.FAT&amp;VAR:ID1=CCO&amp;VAR:SDATE=20060217&amp;VAR:FDATE=20051230&amp;VAR:FREQ=DAILY&amp;VAR:RELITEM=RF&amp;VAR:CURRENCY=&amp;VAR:DB_TYPE=&amp;VAR:UNITS=M&amp;window=popup&amp;","width=535&amp;height=425&amp;START_MAXIMIZED=FALSE&amp;Y=120"}</definedName>
    <definedName name="_623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239__FDSAUDITLINK__" hidden="1">{"fdsup://directions/FAT Viewer?action=UPDATE&amp;creator=factSet&amp;DYN_ARGS=true&amp;DOC_NAME=FAT:RGA_ENTRPR_VAL_EV_SOURCE_WINDOW.FAT&amp;VAR:ID1=DEC-FR&amp;VAR:SDATE=20060217&amp;VAR:FDATE=20051230&amp;VAR:FREQ=DAILY&amp;VAR:RELITEM=RF&amp;VAR:CURRENCY=&amp;VAR:DB_TYPE=&amp;VAR:UNITS=M&amp;window=pop","up&amp;width=535&amp;height=425&amp;START_MAXIMIZED=FALSE&amp;Y=120"}</definedName>
    <definedName name="_624__FDSAUDITLINK__" hidden="1">{"fdsup://directions/FAT Viewer?action=UPDATE&amp;creator=factSet&amp;DYN_ARGS=true&amp;DOC_NAME=FAT:RGA_ENTRPR_VAL_EV_SOURCE_WINDOW.FAT&amp;VAR:ID1=043254&amp;VAR:SDATE=20071214&amp;VAR:FDATE=20061229&amp;VAR:FREQ=DAILY&amp;VAR:RELITEM=&amp;VAR:CURRENCY=&amp;VAR:DB_TYPE=&amp;VAR:UNITS=M&amp;window=popup","&amp;width=535&amp;height=425&amp;START_MAXIMIZED=FALSE&amp;Y=120"}</definedName>
    <definedName name="_6240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41__FDSAUDITLINK__" hidden="1">{"fdsup://directions/FAT Viewer?action=UPDATE&amp;creator=factSet&amp;DYN_ARGS=true&amp;DOC_NAME=FAT:RGA_ENTRPR_VAL_EV_SOURCE_WINDOW.FAT&amp;VAR:ID1=CBS&amp;VAR:SDATE=20060217&amp;VAR:FDATE=20051230&amp;VAR:FREQ=DAILY&amp;VAR:RELITEM=RF&amp;VAR:CURRENCY=&amp;VAR:DB_TYPE=&amp;VAR:UNITS=M&amp;window=popup&amp;","width=535&amp;height=425&amp;START_MAXIMIZED=FALSE&amp;Y=120"}</definedName>
    <definedName name="_6242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43__FDSAUDITLINK__" hidden="1">{"fdsup://directions/FAT Viewer?action=UPDATE&amp;creator=factSet&amp;DYN_ARGS=true&amp;DOC_NAME=FAT:RGA_ENTRPR_VAL_EV_SOURCE_WINDOW.FAT&amp;VAR:ID1=LAMR&amp;VAR:SDATE=20060217&amp;VAR:FDATE=20051230&amp;VAR:FREQ=DAILY&amp;VAR:RELITEM=RF&amp;VAR:CURRENCY=&amp;VAR:DB_TYPE=&amp;VAR:UNITS=M&amp;window=popup","&amp;width=535&amp;height=425&amp;START_MAXIMIZED=FALSE&amp;Y=120"}</definedName>
    <definedName name="_6244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45__FDSAUDITLINK__" hidden="1">{"fdsup://directions/FAT Viewer?action=UPDATE&amp;creator=factSet&amp;DYN_ARGS=true&amp;DOC_NAME=FAT:RGA_ENTRPR_VAL_EV_SOURCE_WINDOW.FAT&amp;VAR:ID1=CCO&amp;VAR:SDATE=20060216&amp;VAR:FDATE=20051230&amp;VAR:FREQ=DAILY&amp;VAR:RELITEM=RF&amp;VAR:CURRENCY=&amp;VAR:DB_TYPE=&amp;VAR:UNITS=M&amp;window=popup&amp;","width=535&amp;height=425&amp;START_MAXIMIZED=FALSE&amp;Y=120"}</definedName>
    <definedName name="_624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247__FDSAUDITLINK__" hidden="1">{"fdsup://directions/FAT Viewer?action=UPDATE&amp;creator=factSet&amp;DYN_ARGS=true&amp;DOC_NAME=FAT:RGA_ENTRPR_VAL_EV_SOURCE_WINDOW.FAT&amp;VAR:ID1=DEC-FR&amp;VAR:SDATE=20060216&amp;VAR:FDATE=20051230&amp;VAR:FREQ=DAILY&amp;VAR:RELITEM=RF&amp;VAR:CURRENCY=&amp;VAR:DB_TYPE=&amp;VAR:UNITS=M&amp;window=pop","up&amp;width=535&amp;height=425&amp;START_MAXIMIZED=FALSE&amp;Y=120"}</definedName>
    <definedName name="_6248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49__FDSAUDITLINK__" hidden="1">{"fdsup://directions/FAT Viewer?action=UPDATE&amp;creator=factSet&amp;DYN_ARGS=true&amp;DOC_NAME=FAT:RGA_ENTRPR_VAL_EV_SOURCE_WINDOW.FAT&amp;VAR:ID1=CBS&amp;VAR:SDATE=20060216&amp;VAR:FDATE=20051230&amp;VAR:FREQ=DAILY&amp;VAR:RELITEM=RF&amp;VAR:CURRENCY=&amp;VAR:DB_TYPE=&amp;VAR:UNITS=M&amp;window=popup&amp;","width=535&amp;height=425&amp;START_MAXIMIZED=FALSE&amp;Y=120"}</definedName>
    <definedName name="_625__FDSAUDITLINK__" hidden="1">{"fdsup://directions/FAT Viewer?action=UPDATE&amp;creator=factSet&amp;DYN_ARGS=true&amp;DOC_NAME=FAT:RGA_ENTRPR_VAL_EV_SOURCE_WINDOW.FAT&amp;VAR:ID1=RTL-BE&amp;VAR:SDATE=20071214&amp;VAR:FDATE=20061229&amp;VAR:FREQ=DAILY&amp;VAR:RELITEM=&amp;VAR:CURRENCY=&amp;VAR:DB_TYPE=&amp;VAR:UNITS=M&amp;window=popup","&amp;width=535&amp;height=425&amp;START_MAXIMIZED=FALSE&amp;Y=120"}</definedName>
    <definedName name="_6250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51__FDSAUDITLINK__" hidden="1">{"fdsup://directions/FAT Viewer?action=UPDATE&amp;creator=factSet&amp;DYN_ARGS=true&amp;DOC_NAME=FAT:RGA_ENTRPR_VAL_EV_SOURCE_WINDOW.FAT&amp;VAR:ID1=LAMR&amp;VAR:SDATE=20060216&amp;VAR:FDATE=20051230&amp;VAR:FREQ=DAILY&amp;VAR:RELITEM=RF&amp;VAR:CURRENCY=&amp;VAR:DB_TYPE=&amp;VAR:UNITS=M&amp;window=popup","&amp;width=535&amp;height=425&amp;START_MAXIMIZED=FALSE&amp;Y=120"}</definedName>
    <definedName name="_6252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53__FDSAUDITLINK__" hidden="1">{"fdsup://directions/FAT Viewer?action=UPDATE&amp;creator=factSet&amp;DYN_ARGS=true&amp;DOC_NAME=FAT:RGA_ENTRPR_VAL_EV_SOURCE_WINDOW.FAT&amp;VAR:ID1=CCO&amp;VAR:SDATE=20060215&amp;VAR:FDATE=20051230&amp;VAR:FREQ=DAILY&amp;VAR:RELITEM=RF&amp;VAR:CURRENCY=&amp;VAR:DB_TYPE=&amp;VAR:UNITS=M&amp;window=popup&amp;","width=535&amp;height=425&amp;START_MAXIMIZED=FALSE&amp;Y=120"}</definedName>
    <definedName name="_625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255__FDSAUDITLINK__" hidden="1">{"fdsup://directions/FAT Viewer?action=UPDATE&amp;creator=factSet&amp;DYN_ARGS=true&amp;DOC_NAME=FAT:RGA_ENTRPR_VAL_EV_SOURCE_WINDOW.FAT&amp;VAR:ID1=DEC-FR&amp;VAR:SDATE=20060215&amp;VAR:FDATE=20051230&amp;VAR:FREQ=DAILY&amp;VAR:RELITEM=RF&amp;VAR:CURRENCY=&amp;VAR:DB_TYPE=&amp;VAR:UNITS=M&amp;window=pop","up&amp;width=535&amp;height=425&amp;START_MAXIMIZED=FALSE&amp;Y=120"}</definedName>
    <definedName name="_6256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57__FDSAUDITLINK__" hidden="1">{"fdsup://directions/FAT Viewer?action=UPDATE&amp;creator=factSet&amp;DYN_ARGS=true&amp;DOC_NAME=FAT:RGA_ENTRPR_VAL_EV_SOURCE_WINDOW.FAT&amp;VAR:ID1=CBS&amp;VAR:SDATE=20060215&amp;VAR:FDATE=20051230&amp;VAR:FREQ=DAILY&amp;VAR:RELITEM=RF&amp;VAR:CURRENCY=&amp;VAR:DB_TYPE=&amp;VAR:UNITS=M&amp;window=popup&amp;","width=535&amp;height=425&amp;START_MAXIMIZED=FALSE&amp;Y=120"}</definedName>
    <definedName name="_6258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59__FDSAUDITLINK__" hidden="1">{"fdsup://directions/FAT Viewer?action=UPDATE&amp;creator=factSet&amp;DYN_ARGS=true&amp;DOC_NAME=FAT:RGA_ENTRPR_VAL_EV_SOURCE_WINDOW.FAT&amp;VAR:ID1=LAMR&amp;VAR:SDATE=20060215&amp;VAR:FDATE=20051230&amp;VAR:FREQ=DAILY&amp;VAR:RELITEM=RF&amp;VAR:CURRENCY=&amp;VAR:DB_TYPE=&amp;VAR:UNITS=M&amp;window=popup","&amp;width=535&amp;height=425&amp;START_MAXIMIZED=FALSE&amp;Y=120"}</definedName>
    <definedName name="_626__FDSAUDITLINK__" hidden="1">{"fdsup://directions/FAT Viewer?action=UPDATE&amp;creator=factSet&amp;DYN_ARGS=true&amp;DOC_NAME=FAT:RGQ_ENTRPR_VAL_EV_SOURCE_WINDOW.FAT&amp;VAR:ID1=457913&amp;VAR:SDATE=20071214&amp;VAR:FDATE=20070928&amp;VAR:FREQ=DAILY&amp;VAR:RELITEM=&amp;VAR:CURRENCY=&amp;VAR:DB_TYPE=&amp;VAR:UNITS=M&amp;window=popup","&amp;width=535&amp;height=425&amp;START_MAXIMIZED=FALSE&amp;Y=120"}</definedName>
    <definedName name="_6260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61__FDSAUDITLINK__" hidden="1">{"fdsup://directions/FAT Viewer?action=UPDATE&amp;creator=factSet&amp;DYN_ARGS=true&amp;DOC_NAME=FAT:RGA_ENTRPR_VAL_EV_SOURCE_WINDOW.FAT&amp;VAR:ID1=CCO&amp;VAR:SDATE=20060214&amp;VAR:FDATE=20051230&amp;VAR:FREQ=DAILY&amp;VAR:RELITEM=RF&amp;VAR:CURRENCY=&amp;VAR:DB_TYPE=&amp;VAR:UNITS=M&amp;window=popup&amp;","width=535&amp;height=425&amp;START_MAXIMIZED=FALSE&amp;Y=120"}</definedName>
    <definedName name="_626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263__FDSAUDITLINK__" hidden="1">{"fdsup://directions/FAT Viewer?action=UPDATE&amp;creator=factSet&amp;DYN_ARGS=true&amp;DOC_NAME=FAT:RGA_ENTRPR_VAL_EV_SOURCE_WINDOW.FAT&amp;VAR:ID1=DEC-FR&amp;VAR:SDATE=20060214&amp;VAR:FDATE=20051230&amp;VAR:FREQ=DAILY&amp;VAR:RELITEM=RF&amp;VAR:CURRENCY=&amp;VAR:DB_TYPE=&amp;VAR:UNITS=M&amp;window=pop","up&amp;width=535&amp;height=425&amp;START_MAXIMIZED=FALSE&amp;Y=120"}</definedName>
    <definedName name="_6264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65__FDSAUDITLINK__" hidden="1">{"fdsup://directions/FAT Viewer?action=UPDATE&amp;creator=factSet&amp;DYN_ARGS=true&amp;DOC_NAME=FAT:RGA_ENTRPR_VAL_EV_SOURCE_WINDOW.FAT&amp;VAR:ID1=CBS&amp;VAR:SDATE=20060214&amp;VAR:FDATE=20051230&amp;VAR:FREQ=DAILY&amp;VAR:RELITEM=RF&amp;VAR:CURRENCY=&amp;VAR:DB_TYPE=&amp;VAR:UNITS=M&amp;window=popup&amp;","width=535&amp;height=425&amp;START_MAXIMIZED=FALSE&amp;Y=120"}</definedName>
    <definedName name="_6266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67__FDSAUDITLINK__" hidden="1">{"fdsup://directions/FAT Viewer?action=UPDATE&amp;creator=factSet&amp;DYN_ARGS=true&amp;DOC_NAME=FAT:RGA_ENTRPR_VAL_EV_SOURCE_WINDOW.FAT&amp;VAR:ID1=LAMR&amp;VAR:SDATE=20060214&amp;VAR:FDATE=20051230&amp;VAR:FREQ=DAILY&amp;VAR:RELITEM=RF&amp;VAR:CURRENCY=&amp;VAR:DB_TYPE=&amp;VAR:UNITS=M&amp;window=popup","&amp;width=535&amp;height=425&amp;START_MAXIMIZED=FALSE&amp;Y=120"}</definedName>
    <definedName name="_6268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69__FDSAUDITLINK__" hidden="1">{"fdsup://directions/FAT Viewer?action=UPDATE&amp;creator=factSet&amp;DYN_ARGS=true&amp;DOC_NAME=FAT:RGA_ENTRPR_VAL_EV_SOURCE_WINDOW.FAT&amp;VAR:ID1=CCO&amp;VAR:SDATE=20060213&amp;VAR:FDATE=20051230&amp;VAR:FREQ=DAILY&amp;VAR:RELITEM=RF&amp;VAR:CURRENCY=&amp;VAR:DB_TYPE=&amp;VAR:UNITS=M&amp;window=popup&amp;","width=535&amp;height=425&amp;START_MAXIMIZED=FALSE&amp;Y=120"}</definedName>
    <definedName name="_627__FDSAUDITLINK__" hidden="1">{"fdsup://directions/FAT Viewer?action=UPDATE&amp;creator=factSet&amp;DYN_ARGS=true&amp;DOC_NAME=FAT:RGQ_ENTRPR_VAL_EV_SOURCE_WINDOW.FAT&amp;VAR:ID1=B151P4&amp;VAR:SDATE=20071214&amp;VAR:FDATE=20070928&amp;VAR:FREQ=DAILY&amp;VAR:RELITEM=&amp;VAR:CURRENCY=&amp;VAR:DB_TYPE=&amp;VAR:UNITS=M&amp;window=popup","&amp;width=535&amp;height=425&amp;START_MAXIMIZED=FALSE&amp;Y=120"}</definedName>
    <definedName name="_627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271__FDSAUDITLINK__" hidden="1">{"fdsup://directions/FAT Viewer?action=UPDATE&amp;creator=factSet&amp;DYN_ARGS=true&amp;DOC_NAME=FAT:RGA_ENTRPR_VAL_EV_SOURCE_WINDOW.FAT&amp;VAR:ID1=DEC-FR&amp;VAR:SDATE=20060213&amp;VAR:FDATE=20051230&amp;VAR:FREQ=DAILY&amp;VAR:RELITEM=RF&amp;VAR:CURRENCY=&amp;VAR:DB_TYPE=&amp;VAR:UNITS=M&amp;window=pop","up&amp;width=535&amp;height=425&amp;START_MAXIMIZED=FALSE&amp;Y=120"}</definedName>
    <definedName name="_6272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73__FDSAUDITLINK__" hidden="1">{"fdsup://directions/FAT Viewer?action=UPDATE&amp;creator=factSet&amp;DYN_ARGS=true&amp;DOC_NAME=FAT:RGA_ENTRPR_VAL_EV_SOURCE_WINDOW.FAT&amp;VAR:ID1=CBS&amp;VAR:SDATE=20060213&amp;VAR:FDATE=20051230&amp;VAR:FREQ=DAILY&amp;VAR:RELITEM=RF&amp;VAR:CURRENCY=&amp;VAR:DB_TYPE=&amp;VAR:UNITS=M&amp;window=popup&amp;","width=535&amp;height=425&amp;START_MAXIMIZED=FALSE&amp;Y=120"}</definedName>
    <definedName name="_6274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75__FDSAUDITLINK__" hidden="1">{"fdsup://directions/FAT Viewer?action=UPDATE&amp;creator=factSet&amp;DYN_ARGS=true&amp;DOC_NAME=FAT:RGA_ENTRPR_VAL_EV_SOURCE_WINDOW.FAT&amp;VAR:ID1=LAMR&amp;VAR:SDATE=20060213&amp;VAR:FDATE=20051230&amp;VAR:FREQ=DAILY&amp;VAR:RELITEM=RF&amp;VAR:CURRENCY=&amp;VAR:DB_TYPE=&amp;VAR:UNITS=M&amp;window=popup","&amp;width=535&amp;height=425&amp;START_MAXIMIZED=FALSE&amp;Y=120"}</definedName>
    <definedName name="_6276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77__FDSAUDITLINK__" hidden="1">{"fdsup://directions/FAT Viewer?action=UPDATE&amp;creator=factSet&amp;DYN_ARGS=true&amp;DOC_NAME=FAT:RGA_ENTRPR_VAL_EV_SOURCE_WINDOW.FAT&amp;VAR:ID1=CCO&amp;VAR:SDATE=20060210&amp;VAR:FDATE=20051230&amp;VAR:FREQ=DAILY&amp;VAR:RELITEM=RF&amp;VAR:CURRENCY=&amp;VAR:DB_TYPE=&amp;VAR:UNITS=M&amp;window=popup&amp;","width=535&amp;height=425&amp;START_MAXIMIZED=FALSE&amp;Y=120"}</definedName>
    <definedName name="_627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279__FDSAUDITLINK__" hidden="1">{"fdsup://directions/FAT Viewer?action=UPDATE&amp;creator=factSet&amp;DYN_ARGS=true&amp;DOC_NAME=FAT:RGA_ENTRPR_VAL_EV_SOURCE_WINDOW.FAT&amp;VAR:ID1=DEC-FR&amp;VAR:SDATE=20060210&amp;VAR:FDATE=20051230&amp;VAR:FREQ=DAILY&amp;VAR:RELITEM=RF&amp;VAR:CURRENCY=&amp;VAR:DB_TYPE=&amp;VAR:UNITS=M&amp;window=pop","up&amp;width=535&amp;height=425&amp;START_MAXIMIZED=FALSE&amp;Y=120"}</definedName>
    <definedName name="_628__FDSAUDITLINK__" hidden="1">{"fdsup://directions/FAT Viewer?action=UPDATE&amp;creator=factSet&amp;DYN_ARGS=true&amp;DOC_NAME=FAT:RGQ_ENTRPR_VAL_EV_SOURCE_WINDOW.FAT&amp;VAR:ID1=507794&amp;VAR:SDATE=20071214&amp;VAR:FDATE=20070928&amp;VAR:FREQ=DAILY&amp;VAR:RELITEM=&amp;VAR:CURRENCY=&amp;VAR:DB_TYPE=&amp;VAR:UNITS=M&amp;window=popup","&amp;width=535&amp;height=425&amp;START_MAXIMIZED=FALSE&amp;Y=120"}</definedName>
    <definedName name="_6280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81__FDSAUDITLINK__" hidden="1">{"fdsup://directions/FAT Viewer?action=UPDATE&amp;creator=factSet&amp;DYN_ARGS=true&amp;DOC_NAME=FAT:RGA_ENTRPR_VAL_EV_SOURCE_WINDOW.FAT&amp;VAR:ID1=CBS&amp;VAR:SDATE=20060210&amp;VAR:FDATE=20051230&amp;VAR:FREQ=DAILY&amp;VAR:RELITEM=RF&amp;VAR:CURRENCY=&amp;VAR:DB_TYPE=&amp;VAR:UNITS=M&amp;window=popup&amp;","width=535&amp;height=425&amp;START_MAXIMIZED=FALSE&amp;Y=120"}</definedName>
    <definedName name="_6282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83__FDSAUDITLINK__" hidden="1">{"fdsup://directions/FAT Viewer?action=UPDATE&amp;creator=factSet&amp;DYN_ARGS=true&amp;DOC_NAME=FAT:RGA_ENTRPR_VAL_EV_SOURCE_WINDOW.FAT&amp;VAR:ID1=LAMR&amp;VAR:SDATE=20060210&amp;VAR:FDATE=20051230&amp;VAR:FREQ=DAILY&amp;VAR:RELITEM=RF&amp;VAR:CURRENCY=&amp;VAR:DB_TYPE=&amp;VAR:UNITS=M&amp;window=popup","&amp;width=535&amp;height=425&amp;START_MAXIMIZED=FALSE&amp;Y=120"}</definedName>
    <definedName name="_6284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85__FDSAUDITLINK__" hidden="1">{"fdsup://directions/FAT Viewer?action=UPDATE&amp;creator=factSet&amp;DYN_ARGS=true&amp;DOC_NAME=FAT:RGA_ENTRPR_VAL_EV_SOURCE_WINDOW.FAT&amp;VAR:ID1=CCO&amp;VAR:SDATE=20060209&amp;VAR:FDATE=20051230&amp;VAR:FREQ=DAILY&amp;VAR:RELITEM=RF&amp;VAR:CURRENCY=&amp;VAR:DB_TYPE=&amp;VAR:UNITS=M&amp;window=popup&amp;","width=535&amp;height=425&amp;START_MAXIMIZED=FALSE&amp;Y=120"}</definedName>
    <definedName name="_628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287__FDSAUDITLINK__" hidden="1">{"fdsup://directions/FAT Viewer?action=UPDATE&amp;creator=factSet&amp;DYN_ARGS=true&amp;DOC_NAME=FAT:RGA_ENTRPR_VAL_EV_SOURCE_WINDOW.FAT&amp;VAR:ID1=DEC-FR&amp;VAR:SDATE=20060209&amp;VAR:FDATE=20051230&amp;VAR:FREQ=DAILY&amp;VAR:RELITEM=RF&amp;VAR:CURRENCY=&amp;VAR:DB_TYPE=&amp;VAR:UNITS=M&amp;window=pop","up&amp;width=535&amp;height=425&amp;START_MAXIMIZED=FALSE&amp;Y=120"}</definedName>
    <definedName name="_6288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89__FDSAUDITLINK__" hidden="1">{"fdsup://directions/FAT Viewer?action=UPDATE&amp;creator=factSet&amp;DYN_ARGS=true&amp;DOC_NAME=FAT:RGA_ENTRPR_VAL_EV_SOURCE_WINDOW.FAT&amp;VAR:ID1=CBS&amp;VAR:SDATE=20060209&amp;VAR:FDATE=20051230&amp;VAR:FREQ=DAILY&amp;VAR:RELITEM=RF&amp;VAR:CURRENCY=&amp;VAR:DB_TYPE=&amp;VAR:UNITS=M&amp;window=popup&amp;","width=535&amp;height=425&amp;START_MAXIMIZED=FALSE&amp;Y=120"}</definedName>
    <definedName name="_629__FDSAUDITLINK__" hidden="1">{"fdsup://directions/FAT Viewer?action=UPDATE&amp;creator=factSet&amp;DYN_ARGS=true&amp;DOC_NAME=FAT:RGA_ENTRPR_VAL_EV_SOURCE_WINDOW.FAT&amp;VAR:ID1=599390&amp;VAR:SDATE=20071214&amp;VAR:FDATE=20061229&amp;VAR:FREQ=DAILY&amp;VAR:RELITEM=&amp;VAR:CURRENCY=&amp;VAR:DB_TYPE=&amp;VAR:UNITS=M&amp;window=popup","&amp;width=535&amp;height=425&amp;START_MAXIMIZED=FALSE&amp;Y=120"}</definedName>
    <definedName name="_6290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91__FDSAUDITLINK__" hidden="1">{"fdsup://directions/FAT Viewer?action=UPDATE&amp;creator=factSet&amp;DYN_ARGS=true&amp;DOC_NAME=FAT:RGA_ENTRPR_VAL_EV_SOURCE_WINDOW.FAT&amp;VAR:ID1=LAMR&amp;VAR:SDATE=20060209&amp;VAR:FDATE=20051230&amp;VAR:FREQ=DAILY&amp;VAR:RELITEM=RF&amp;VAR:CURRENCY=&amp;VAR:DB_TYPE=&amp;VAR:UNITS=M&amp;window=popup","&amp;width=535&amp;height=425&amp;START_MAXIMIZED=FALSE&amp;Y=120"}</definedName>
    <definedName name="_6292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93__FDSAUDITLINK__" hidden="1">{"fdsup://directions/FAT Viewer?action=UPDATE&amp;creator=factSet&amp;DYN_ARGS=true&amp;DOC_NAME=FAT:RGA_ENTRPR_VAL_EV_SOURCE_WINDOW.FAT&amp;VAR:ID1=CCO&amp;VAR:SDATE=20060208&amp;VAR:FDATE=20051230&amp;VAR:FREQ=DAILY&amp;VAR:RELITEM=RF&amp;VAR:CURRENCY=&amp;VAR:DB_TYPE=&amp;VAR:UNITS=M&amp;window=popup&amp;","width=535&amp;height=425&amp;START_MAXIMIZED=FALSE&amp;Y=120"}</definedName>
    <definedName name="_629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295__FDSAUDITLINK__" hidden="1">{"fdsup://directions/FAT Viewer?action=UPDATE&amp;creator=factSet&amp;DYN_ARGS=true&amp;DOC_NAME=FAT:RGA_ENTRPR_VAL_EV_SOURCE_WINDOW.FAT&amp;VAR:ID1=DEC-FR&amp;VAR:SDATE=20060208&amp;VAR:FDATE=20051230&amp;VAR:FREQ=DAILY&amp;VAR:RELITEM=RF&amp;VAR:CURRENCY=&amp;VAR:DB_TYPE=&amp;VAR:UNITS=M&amp;window=pop","up&amp;width=535&amp;height=425&amp;START_MAXIMIZED=FALSE&amp;Y=120"}</definedName>
    <definedName name="_6296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97__FDSAUDITLINK__" hidden="1">{"fdsup://directions/FAT Viewer?action=UPDATE&amp;creator=factSet&amp;DYN_ARGS=true&amp;DOC_NAME=FAT:RGA_ENTRPR_VAL_EV_SOURCE_WINDOW.FAT&amp;VAR:ID1=CBS&amp;VAR:SDATE=20060208&amp;VAR:FDATE=20051230&amp;VAR:FREQ=DAILY&amp;VAR:RELITEM=RF&amp;VAR:CURRENCY=&amp;VAR:DB_TYPE=&amp;VAR:UNITS=M&amp;window=popup&amp;","width=535&amp;height=425&amp;START_MAXIMIZED=FALSE&amp;Y=120"}</definedName>
    <definedName name="_6298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299__FDSAUDITLINK__" hidden="1">{"fdsup://directions/FAT Viewer?action=UPDATE&amp;creator=factSet&amp;DYN_ARGS=true&amp;DOC_NAME=FAT:RGA_ENTRPR_VAL_EV_SOURCE_WINDOW.FAT&amp;VAR:ID1=LAMR&amp;VAR:SDATE=20060208&amp;VAR:FDATE=20051230&amp;VAR:FREQ=DAILY&amp;VAR:RELITEM=RF&amp;VAR:CURRENCY=&amp;VAR:DB_TYPE=&amp;VAR:UNITS=M&amp;window=popup","&amp;width=535&amp;height=425&amp;START_MAXIMIZED=FALSE&amp;Y=120"}</definedName>
    <definedName name="_63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195"}</definedName>
    <definedName name="_630__FDSAUDITLINK__" hidden="1">{"fdsup://directions/FAT Viewer?action=UPDATE&amp;creator=factSet&amp;DYN_ARGS=true&amp;DOC_NAME=FAT:RGA_ENTRPR_VAL_EV_SOURCE_WINDOW.FAT&amp;VAR:ID1=339864&amp;VAR:SDATE=20071214&amp;VAR:FDATE=20061229&amp;VAR:FREQ=DAILY&amp;VAR:RELITEM=&amp;VAR:CURRENCY=&amp;VAR:DB_TYPE=&amp;VAR:UNITS=M&amp;window=popup","&amp;width=535&amp;height=425&amp;START_MAXIMIZED=FALSE&amp;Y=120"}</definedName>
    <definedName name="_6300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01__FDSAUDITLINK__" hidden="1">{"fdsup://directions/FAT Viewer?action=UPDATE&amp;creator=factSet&amp;DYN_ARGS=true&amp;DOC_NAME=FAT:RGA_ENTRPR_VAL_EV_SOURCE_WINDOW.FAT&amp;VAR:ID1=CCO&amp;VAR:SDATE=20060207&amp;VAR:FDATE=20051230&amp;VAR:FREQ=DAILY&amp;VAR:RELITEM=RF&amp;VAR:CURRENCY=&amp;VAR:DB_TYPE=&amp;VAR:UNITS=M&amp;window=popup&amp;","width=535&amp;height=425&amp;START_MAXIMIZED=FALSE&amp;Y=120"}</definedName>
    <definedName name="_630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303__FDSAUDITLINK__" hidden="1">{"fdsup://directions/FAT Viewer?action=UPDATE&amp;creator=factSet&amp;DYN_ARGS=true&amp;DOC_NAME=FAT:RGA_ENTRPR_VAL_EV_SOURCE_WINDOW.FAT&amp;VAR:ID1=DEC-FR&amp;VAR:SDATE=20060207&amp;VAR:FDATE=20051230&amp;VAR:FREQ=DAILY&amp;VAR:RELITEM=RF&amp;VAR:CURRENCY=&amp;VAR:DB_TYPE=&amp;VAR:UNITS=M&amp;window=pop","up&amp;width=535&amp;height=425&amp;START_MAXIMIZED=FALSE&amp;Y=120"}</definedName>
    <definedName name="_6304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05__FDSAUDITLINK__" hidden="1">{"fdsup://directions/FAT Viewer?action=UPDATE&amp;creator=factSet&amp;DYN_ARGS=true&amp;DOC_NAME=FAT:RGA_ENTRPR_VAL_EV_SOURCE_WINDOW.FAT&amp;VAR:ID1=CBS&amp;VAR:SDATE=20060207&amp;VAR:FDATE=20051230&amp;VAR:FREQ=DAILY&amp;VAR:RELITEM=RF&amp;VAR:CURRENCY=&amp;VAR:DB_TYPE=&amp;VAR:UNITS=M&amp;window=popup&amp;","width=535&amp;height=425&amp;START_MAXIMIZED=FALSE&amp;Y=120"}</definedName>
    <definedName name="_6306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07__FDSAUDITLINK__" hidden="1">{"fdsup://directions/FAT Viewer?action=UPDATE&amp;creator=factSet&amp;DYN_ARGS=true&amp;DOC_NAME=FAT:RGA_ENTRPR_VAL_EV_SOURCE_WINDOW.FAT&amp;VAR:ID1=LAMR&amp;VAR:SDATE=20060207&amp;VAR:FDATE=20051230&amp;VAR:FREQ=DAILY&amp;VAR:RELITEM=RF&amp;VAR:CURRENCY=&amp;VAR:DB_TYPE=&amp;VAR:UNITS=M&amp;window=popup","&amp;width=535&amp;height=425&amp;START_MAXIMIZED=FALSE&amp;Y=120"}</definedName>
    <definedName name="_6308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1__FDSAUDITLINK__" hidden="1">{"fdsup://directions/FAT Viewer?action=UPDATE&amp;creator=factSet&amp;DYN_ARGS=true&amp;DOC_NAME=FAT:RGA_ENTRPR_VAL_EV_SOURCE_WINDOW.FAT&amp;VAR:ID1=RTL-BE&amp;VAR:SDATE=20061117&amp;VAR:FDATE=20051230&amp;VAR:FREQ=DAILY&amp;VAR:RELITEM=&amp;VAR:CURRENCY=&amp;VAR:DB_TYPE=&amp;VAR:UNITS=M&amp;window=popup","&amp;width=535&amp;height=425&amp;START_MAXIMIZED=FALSE&amp;Y=120"}</definedName>
    <definedName name="_631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311__FDSAUDITLINK__" hidden="1">{"fdsup://directions/FAT Viewer?action=UPDATE&amp;creator=factSet&amp;DYN_ARGS=true&amp;DOC_NAME=FAT:RGA_ENTRPR_VAL_EV_SOURCE_WINDOW.FAT&amp;VAR:ID1=DEC-FR&amp;VAR:SDATE=20060206&amp;VAR:FDATE=20051230&amp;VAR:FREQ=DAILY&amp;VAR:RELITEM=RF&amp;VAR:CURRENCY=&amp;VAR:DB_TYPE=&amp;VAR:UNITS=M&amp;window=pop","up&amp;width=535&amp;height=425&amp;START_MAXIMIZED=FALSE&amp;Y=120"}</definedName>
    <definedName name="_6312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13__FDSAUDITLINK__" hidden="1">{"fdsup://directions/FAT Viewer?action=UPDATE&amp;creator=factSet&amp;DYN_ARGS=true&amp;DOC_NAME=FAT:RGA_ENTRPR_VAL_EV_SOURCE_WINDOW.FAT&amp;VAR:ID1=CBS&amp;VAR:SDATE=20060206&amp;VAR:FDATE=20051230&amp;VAR:FREQ=DAILY&amp;VAR:RELITEM=RF&amp;VAR:CURRENCY=&amp;VAR:DB_TYPE=&amp;VAR:UNITS=M&amp;window=popup&amp;","width=535&amp;height=425&amp;START_MAXIMIZED=FALSE&amp;Y=120"}</definedName>
    <definedName name="_6314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15__FDSAUDITLINK__" hidden="1">{"fdsup://directions/FAT Viewer?action=UPDATE&amp;creator=factSet&amp;DYN_ARGS=true&amp;DOC_NAME=FAT:RGA_ENTRPR_VAL_EV_SOURCE_WINDOW.FAT&amp;VAR:ID1=LAMR&amp;VAR:SDATE=20060206&amp;VAR:FDATE=20051230&amp;VAR:FREQ=DAILY&amp;VAR:RELITEM=RF&amp;VAR:CURRENCY=&amp;VAR:DB_TYPE=&amp;VAR:UNITS=M&amp;window=popup","&amp;width=535&amp;height=425&amp;START_MAXIMIZED=FALSE&amp;Y=120"}</definedName>
    <definedName name="_6316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17__FDSAUDITLINK__" hidden="1">{"fdsup://directions/FAT Viewer?action=UPDATE&amp;creator=factSet&amp;DYN_ARGS=true&amp;DOC_NAME=FAT:RGA_ENTRPR_VAL_EV_SOURCE_WINDOW.FAT&amp;VAR:ID1=CCO&amp;VAR:SDATE=20060203&amp;VAR:FDATE=20051230&amp;VAR:FREQ=DAILY&amp;VAR:RELITEM=RF&amp;VAR:CURRENCY=&amp;VAR:DB_TYPE=&amp;VAR:UNITS=M&amp;window=popup&amp;","width=535&amp;height=425&amp;START_MAXIMIZED=FALSE&amp;Y=120"}</definedName>
    <definedName name="_631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319__FDSAUDITLINK__" hidden="1">{"fdsup://directions/FAT Viewer?action=UPDATE&amp;creator=factSet&amp;DYN_ARGS=true&amp;DOC_NAME=FAT:RGA_ENTRPR_VAL_EV_SOURCE_WINDOW.FAT&amp;VAR:ID1=DEC-FR&amp;VAR:SDATE=20060203&amp;VAR:FDATE=20051230&amp;VAR:FREQ=DAILY&amp;VAR:RELITEM=RF&amp;VAR:CURRENCY=&amp;VAR:DB_TYPE=&amp;VAR:UNITS=M&amp;window=pop","up&amp;width=535&amp;height=425&amp;START_MAXIMIZED=FALSE&amp;Y=120"}</definedName>
    <definedName name="_632__FDSAUDITLINK__" hidden="1">{"fdsup://directions/FAT Viewer?action=UPDATE&amp;creator=factSet&amp;DYN_ARGS=true&amp;DOC_NAME=FAT:RGQ_ENTRPR_VAL_EV_SOURCE_WINDOW.FAT&amp;VAR:ID1=CTCM&amp;VAR:SDATE=20071214&amp;VAR:FDATE=20070928&amp;VAR:FREQ=DAILY&amp;VAR:RELITEM=&amp;VAR:CURRENCY=&amp;VAR:DB_TYPE=&amp;VAR:UNITS=M&amp;window=popup&amp;w","idth=535&amp;height=425&amp;START_MAXIMIZED=FALSE&amp;Y=120"}</definedName>
    <definedName name="_6320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21__FDSAUDITLINK__" hidden="1">{"fdsup://directions/FAT Viewer?action=UPDATE&amp;creator=factSet&amp;DYN_ARGS=true&amp;DOC_NAME=FAT:RGA_ENTRPR_VAL_EV_SOURCE_WINDOW.FAT&amp;VAR:ID1=CBS&amp;VAR:SDATE=20060203&amp;VAR:FDATE=20051230&amp;VAR:FREQ=DAILY&amp;VAR:RELITEM=RF&amp;VAR:CURRENCY=&amp;VAR:DB_TYPE=&amp;VAR:UNITS=M&amp;window=popup&amp;","width=535&amp;height=425&amp;START_MAXIMIZED=FALSE&amp;Y=120"}</definedName>
    <definedName name="_6322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23__FDSAUDITLINK__" hidden="1">{"fdsup://directions/FAT Viewer?action=UPDATE&amp;creator=factSet&amp;DYN_ARGS=true&amp;DOC_NAME=FAT:RGA_ENTRPR_VAL_EV_SOURCE_WINDOW.FAT&amp;VAR:ID1=LAMR&amp;VAR:SDATE=20060203&amp;VAR:FDATE=20051230&amp;VAR:FREQ=DAILY&amp;VAR:RELITEM=RF&amp;VAR:CURRENCY=&amp;VAR:DB_TYPE=&amp;VAR:UNITS=M&amp;window=popup","&amp;width=535&amp;height=425&amp;START_MAXIMIZED=FALSE&amp;Y=120"}</definedName>
    <definedName name="_6324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25__FDSAUDITLINK__" hidden="1">{"fdsup://directions/FAT Viewer?action=UPDATE&amp;creator=factSet&amp;DYN_ARGS=true&amp;DOC_NAME=FAT:RGA_ENTRPR_VAL_EV_SOURCE_WINDOW.FAT&amp;VAR:ID1=CCO&amp;VAR:SDATE=20060202&amp;VAR:FDATE=20051230&amp;VAR:FREQ=DAILY&amp;VAR:RELITEM=RF&amp;VAR:CURRENCY=&amp;VAR:DB_TYPE=&amp;VAR:UNITS=M&amp;window=popup&amp;","width=535&amp;height=425&amp;START_MAXIMIZED=FALSE&amp;Y=120"}</definedName>
    <definedName name="_632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327__FDSAUDITLINK__" hidden="1">{"fdsup://directions/FAT Viewer?action=UPDATE&amp;creator=factSet&amp;DYN_ARGS=true&amp;DOC_NAME=FAT:RGA_ENTRPR_VAL_EV_SOURCE_WINDOW.FAT&amp;VAR:ID1=DEC-FR&amp;VAR:SDATE=20060202&amp;VAR:FDATE=20051230&amp;VAR:FREQ=DAILY&amp;VAR:RELITEM=RF&amp;VAR:CURRENCY=&amp;VAR:DB_TYPE=&amp;VAR:UNITS=M&amp;window=pop","up&amp;width=535&amp;height=425&amp;START_MAXIMIZED=FALSE&amp;Y=120"}</definedName>
    <definedName name="_6328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29__FDSAUDITLINK__" hidden="1">{"fdsup://directions/FAT Viewer?action=UPDATE&amp;creator=factSet&amp;DYN_ARGS=true&amp;DOC_NAME=FAT:RGA_ENTRPR_VAL_EV_SOURCE_WINDOW.FAT&amp;VAR:ID1=CBS&amp;VAR:SDATE=20060202&amp;VAR:FDATE=20051230&amp;VAR:FREQ=DAILY&amp;VAR:RELITEM=RF&amp;VAR:CURRENCY=&amp;VAR:DB_TYPE=&amp;VAR:UNITS=M&amp;window=popup&amp;","width=535&amp;height=425&amp;START_MAXIMIZED=FALSE&amp;Y=120"}</definedName>
    <definedName name="_633__FDSAUDITLINK__" hidden="1">{"fdsup://directions/FAT Viewer?action=UPDATE&amp;creator=factSet&amp;DYN_ARGS=true&amp;DOC_NAME=FAT:RGQ_ENTRPR_VAL_EV_SOURCE_WINDOW.FAT&amp;VAR:ID1=B151P4&amp;VAR:SDATE=20061117&amp;VAR:FDATE=20060929&amp;VAR:FREQ=DAILY&amp;VAR:RELITEM=&amp;VAR:CURRENCY=&amp;VAR:DB_TYPE=&amp;VAR:UNITS=M&amp;window=popup","&amp;width=535&amp;height=425&amp;START_MAXIMIZED=FALSE&amp;Y=120"}</definedName>
    <definedName name="_6330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31__FDSAUDITLINK__" hidden="1">{"fdsup://directions/FAT Viewer?action=UPDATE&amp;creator=factSet&amp;DYN_ARGS=true&amp;DOC_NAME=FAT:RGA_ENTRPR_VAL_EV_SOURCE_WINDOW.FAT&amp;VAR:ID1=LAMR&amp;VAR:SDATE=20060202&amp;VAR:FDATE=20051230&amp;VAR:FREQ=DAILY&amp;VAR:RELITEM=RF&amp;VAR:CURRENCY=&amp;VAR:DB_TYPE=&amp;VAR:UNITS=M&amp;window=popup","&amp;width=535&amp;height=425&amp;START_MAXIMIZED=FALSE&amp;Y=120"}</definedName>
    <definedName name="_6332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33__FDSAUDITLINK__" hidden="1">{"fdsup://directions/FAT Viewer?action=UPDATE&amp;creator=factSet&amp;DYN_ARGS=true&amp;DOC_NAME=FAT:RGA_ENTRPR_VAL_EV_SOURCE_WINDOW.FAT&amp;VAR:ID1=CCO&amp;VAR:SDATE=20060201&amp;VAR:FDATE=20051230&amp;VAR:FREQ=DAILY&amp;VAR:RELITEM=RF&amp;VAR:CURRENCY=&amp;VAR:DB_TYPE=&amp;VAR:UNITS=M&amp;window=popup&amp;","width=535&amp;height=425&amp;START_MAXIMIZED=FALSE&amp;Y=120"}</definedName>
    <definedName name="_633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335__FDSAUDITLINK__" hidden="1">{"fdsup://directions/FAT Viewer?action=UPDATE&amp;creator=factSet&amp;DYN_ARGS=true&amp;DOC_NAME=FAT:RGA_ENTRPR_VAL_EV_SOURCE_WINDOW.FAT&amp;VAR:ID1=DEC-FR&amp;VAR:SDATE=20060201&amp;VAR:FDATE=20051230&amp;VAR:FREQ=DAILY&amp;VAR:RELITEM=RF&amp;VAR:CURRENCY=&amp;VAR:DB_TYPE=&amp;VAR:UNITS=M&amp;window=pop","up&amp;width=535&amp;height=425&amp;START_MAXIMIZED=FALSE&amp;Y=120"}</definedName>
    <definedName name="_6336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37__FDSAUDITLINK__" hidden="1">{"fdsup://directions/FAT Viewer?action=UPDATE&amp;creator=factSet&amp;DYN_ARGS=true&amp;DOC_NAME=FAT:RGA_ENTRPR_VAL_EV_SOURCE_WINDOW.FAT&amp;VAR:ID1=CBS&amp;VAR:SDATE=20060201&amp;VAR:FDATE=20051230&amp;VAR:FREQ=DAILY&amp;VAR:RELITEM=RF&amp;VAR:CURRENCY=&amp;VAR:DB_TYPE=&amp;VAR:UNITS=M&amp;window=popup&amp;","width=535&amp;height=425&amp;START_MAXIMIZED=FALSE&amp;Y=120"}</definedName>
    <definedName name="_6338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39__FDSAUDITLINK__" hidden="1">{"fdsup://directions/FAT Viewer?action=UPDATE&amp;creator=factSet&amp;DYN_ARGS=true&amp;DOC_NAME=FAT:RGA_ENTRPR_VAL_EV_SOURCE_WINDOW.FAT&amp;VAR:ID1=LAMR&amp;VAR:SDATE=20060201&amp;VAR:FDATE=20051230&amp;VAR:FREQ=DAILY&amp;VAR:RELITEM=RF&amp;VAR:CURRENCY=&amp;VAR:DB_TYPE=&amp;VAR:UNITS=M&amp;window=popup","&amp;width=535&amp;height=425&amp;START_MAXIMIZED=FALSE&amp;Y=120"}</definedName>
    <definedName name="_634__FDSAUDITLINK__" hidden="1">{"fdsup://directions/FAT Viewer?action=UPDATE&amp;creator=factSet&amp;DYN_ARGS=true&amp;DOC_NAME=FAT:RGQ_ENTRPR_VAL_EV_SOURCE_WINDOW.FAT&amp;VAR:ID1=B04M10&amp;VAR:SDATE=20071214&amp;VAR:FDATE=20070928&amp;VAR:FREQ=DAILY&amp;VAR:RELITEM=&amp;VAR:CURRENCY=&amp;VAR:DB_TYPE=&amp;VAR:UNITS=M&amp;window=popup","&amp;width=535&amp;height=425&amp;START_MAXIMIZED=FALSE&amp;Y=120"}</definedName>
    <definedName name="_6340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41__FDSAUDITLINK__" hidden="1">{"fdsup://directions/FAT Viewer?action=UPDATE&amp;creator=factSet&amp;DYN_ARGS=true&amp;DOC_NAME=FAT:RGA_ENTRPR_VAL_EV_SOURCE_WINDOW.FAT&amp;VAR:ID1=CCO&amp;VAR:SDATE=20060131&amp;VAR:FDATE=20051230&amp;VAR:FREQ=DAILY&amp;VAR:RELITEM=RF&amp;VAR:CURRENCY=&amp;VAR:DB_TYPE=&amp;VAR:UNITS=M&amp;window=popup&amp;","width=535&amp;height=425&amp;START_MAXIMIZED=FALSE&amp;Y=120"}</definedName>
    <definedName name="_634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343__FDSAUDITLINK__" hidden="1">{"fdsup://directions/FAT Viewer?action=UPDATE&amp;creator=factSet&amp;DYN_ARGS=true&amp;DOC_NAME=FAT:RGA_ENTRPR_VAL_EV_SOURCE_WINDOW.FAT&amp;VAR:ID1=DEC-FR&amp;VAR:SDATE=20060131&amp;VAR:FDATE=20051230&amp;VAR:FREQ=DAILY&amp;VAR:RELITEM=RF&amp;VAR:CURRENCY=&amp;VAR:DB_TYPE=&amp;VAR:UNITS=M&amp;window=pop","up&amp;width=535&amp;height=425&amp;START_MAXIMIZED=FALSE&amp;Y=120"}</definedName>
    <definedName name="_6344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45__FDSAUDITLINK__" hidden="1">{"fdsup://directions/FAT Viewer?action=UPDATE&amp;creator=factSet&amp;DYN_ARGS=true&amp;DOC_NAME=FAT:RGA_ENTRPR_VAL_EV_SOURCE_WINDOW.FAT&amp;VAR:ID1=CBS&amp;VAR:SDATE=20060131&amp;VAR:FDATE=20051230&amp;VAR:FREQ=DAILY&amp;VAR:RELITEM=RF&amp;VAR:CURRENCY=&amp;VAR:DB_TYPE=&amp;VAR:UNITS=M&amp;window=popup&amp;","width=535&amp;height=425&amp;START_MAXIMIZED=FALSE&amp;Y=120"}</definedName>
    <definedName name="_6346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47__FDSAUDITLINK__" hidden="1">{"fdsup://directions/FAT Viewer?action=UPDATE&amp;creator=factSet&amp;DYN_ARGS=true&amp;DOC_NAME=FAT:RGA_ENTRPR_VAL_EV_SOURCE_WINDOW.FAT&amp;VAR:ID1=LAMR&amp;VAR:SDATE=20060131&amp;VAR:FDATE=20051230&amp;VAR:FREQ=DAILY&amp;VAR:RELITEM=RF&amp;VAR:CURRENCY=&amp;VAR:DB_TYPE=&amp;VAR:UNITS=M&amp;window=popup","&amp;width=535&amp;height=425&amp;START_MAXIMIZED=FALSE&amp;Y=120"}</definedName>
    <definedName name="_6348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49__FDSAUDITLINK__" hidden="1">{"fdsup://directions/FAT Viewer?action=UPDATE&amp;creator=factSet&amp;DYN_ARGS=true&amp;DOC_NAME=FAT:RGA_ENTRPR_VAL_EV_SOURCE_WINDOW.FAT&amp;VAR:ID1=CCO&amp;VAR:SDATE=20060130&amp;VAR:FDATE=20051230&amp;VAR:FREQ=DAILY&amp;VAR:RELITEM=RF&amp;VAR:CURRENCY=&amp;VAR:DB_TYPE=&amp;VAR:UNITS=M&amp;window=popup&amp;","width=535&amp;height=425&amp;START_MAXIMIZED=FALSE&amp;Y=120"}</definedName>
    <definedName name="_635__FDSAUDITLINK__" hidden="1">{"fdsup://directions/FAT Viewer?action=UPDATE&amp;creator=factSet&amp;DYN_ARGS=true&amp;DOC_NAME=FAT:RGA_ENTRPR_VAL_EV_SOURCE_WINDOW.FAT&amp;VAR:ID1=DYHOL-TR&amp;VAR:SDATE=20071224&amp;VAR:FDATE=20061229&amp;VAR:FREQ=DAILY&amp;VAR:RELITEM=&amp;VAR:CURRENCY=&amp;VAR:DB_TYPE=&amp;VAR:UNITS=M&amp;window=pop","up&amp;width=535&amp;height=425&amp;START_MAXIMIZED=FALSE&amp;Y=120"}</definedName>
    <definedName name="_635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351__FDSAUDITLINK__" hidden="1">{"fdsup://directions/FAT Viewer?action=UPDATE&amp;creator=factSet&amp;DYN_ARGS=true&amp;DOC_NAME=FAT:RGA_ENTRPR_VAL_EV_SOURCE_WINDOW.FAT&amp;VAR:ID1=DEC-FR&amp;VAR:SDATE=20060130&amp;VAR:FDATE=20051230&amp;VAR:FREQ=DAILY&amp;VAR:RELITEM=RF&amp;VAR:CURRENCY=&amp;VAR:DB_TYPE=&amp;VAR:UNITS=M&amp;window=pop","up&amp;width=535&amp;height=425&amp;START_MAXIMIZED=FALSE&amp;Y=120"}</definedName>
    <definedName name="_6352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53__FDSAUDITLINK__" hidden="1">{"fdsup://directions/FAT Viewer?action=UPDATE&amp;creator=factSet&amp;DYN_ARGS=true&amp;DOC_NAME=FAT:RGA_ENTRPR_VAL_EV_SOURCE_WINDOW.FAT&amp;VAR:ID1=CBS&amp;VAR:SDATE=20060130&amp;VAR:FDATE=20051230&amp;VAR:FREQ=DAILY&amp;VAR:RELITEM=RF&amp;VAR:CURRENCY=&amp;VAR:DB_TYPE=&amp;VAR:UNITS=M&amp;window=popup&amp;","width=535&amp;height=425&amp;START_MAXIMIZED=FALSE&amp;Y=120"}</definedName>
    <definedName name="_6354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55__FDSAUDITLINK__" hidden="1">{"fdsup://directions/FAT Viewer?action=UPDATE&amp;creator=factSet&amp;DYN_ARGS=true&amp;DOC_NAME=FAT:RGA_ENTRPR_VAL_EV_SOURCE_WINDOW.FAT&amp;VAR:ID1=LAMR&amp;VAR:SDATE=20060130&amp;VAR:FDATE=20051230&amp;VAR:FREQ=DAILY&amp;VAR:RELITEM=RF&amp;VAR:CURRENCY=&amp;VAR:DB_TYPE=&amp;VAR:UNITS=M&amp;window=popup","&amp;width=535&amp;height=425&amp;START_MAXIMIZED=FALSE&amp;Y=120"}</definedName>
    <definedName name="_6356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57__FDSAUDITLINK__" hidden="1">{"fdsup://directions/FAT Viewer?action=UPDATE&amp;creator=factSet&amp;DYN_ARGS=true&amp;DOC_NAME=FAT:RGA_ENTRPR_VAL_EV_SOURCE_WINDOW.FAT&amp;VAR:ID1=CCO&amp;VAR:SDATE=20060127&amp;VAR:FDATE=20051230&amp;VAR:FREQ=DAILY&amp;VAR:RELITEM=RF&amp;VAR:CURRENCY=&amp;VAR:DB_TYPE=&amp;VAR:UNITS=M&amp;window=popup&amp;","width=535&amp;height=425&amp;START_MAXIMIZED=FALSE&amp;Y=120"}</definedName>
    <definedName name="_635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359__FDSAUDITLINK__" hidden="1">{"fdsup://directions/FAT Viewer?action=UPDATE&amp;creator=factSet&amp;DYN_ARGS=true&amp;DOC_NAME=FAT:RGA_ENTRPR_VAL_EV_SOURCE_WINDOW.FAT&amp;VAR:ID1=DEC-FR&amp;VAR:SDATE=20060127&amp;VAR:FDATE=20051230&amp;VAR:FREQ=DAILY&amp;VAR:RELITEM=RF&amp;VAR:CURRENCY=&amp;VAR:DB_TYPE=&amp;VAR:UNITS=M&amp;window=pop","up&amp;width=535&amp;height=425&amp;START_MAXIMIZED=FALSE&amp;Y=120"}</definedName>
    <definedName name="_636__FDSAUDITLINK__" hidden="1">{"fdsup://directions/FAT Viewer?action=UPDATE&amp;creator=factSet&amp;DYN_ARGS=true&amp;DOC_NAME=FAT:RGA_ENTRPR_VAL_EV_SOURCE_WINDOW.FAT&amp;VAR:ID1=091139&amp;VAR:SDATE=20071224&amp;VAR:FDATE=20061229&amp;VAR:FREQ=DAILY&amp;VAR:RELITEM=&amp;VAR:CURRENCY=&amp;VAR:DB_TYPE=&amp;VAR:UNITS=M&amp;window=popup","&amp;width=535&amp;height=425&amp;START_MAXIMIZED=FALSE&amp;Y=120"}</definedName>
    <definedName name="_6360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61__FDSAUDITLINK__" hidden="1">{"fdsup://directions/FAT Viewer?action=UPDATE&amp;creator=factSet&amp;DYN_ARGS=true&amp;DOC_NAME=FAT:RGA_ENTRPR_VAL_EV_SOURCE_WINDOW.FAT&amp;VAR:ID1=CBS&amp;VAR:SDATE=20060127&amp;VAR:FDATE=20051230&amp;VAR:FREQ=DAILY&amp;VAR:RELITEM=RF&amp;VAR:CURRENCY=&amp;VAR:DB_TYPE=&amp;VAR:UNITS=M&amp;window=popup&amp;","width=535&amp;height=425&amp;START_MAXIMIZED=FALSE&amp;Y=120"}</definedName>
    <definedName name="_6362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63__FDSAUDITLINK__" hidden="1">{"fdsup://directions/FAT Viewer?action=UPDATE&amp;creator=factSet&amp;DYN_ARGS=true&amp;DOC_NAME=FAT:RGA_ENTRPR_VAL_EV_SOURCE_WINDOW.FAT&amp;VAR:ID1=LAMR&amp;VAR:SDATE=20060127&amp;VAR:FDATE=20051230&amp;VAR:FREQ=DAILY&amp;VAR:RELITEM=RF&amp;VAR:CURRENCY=&amp;VAR:DB_TYPE=&amp;VAR:UNITS=M&amp;window=popup","&amp;width=535&amp;height=425&amp;START_MAXIMIZED=FALSE&amp;Y=120"}</definedName>
    <definedName name="_6364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65__FDSAUDITLINK__" hidden="1">{"fdsup://directions/FAT Viewer?action=UPDATE&amp;creator=factSet&amp;DYN_ARGS=true&amp;DOC_NAME=FAT:RGA_ENTRPR_VAL_EV_SOURCE_WINDOW.FAT&amp;VAR:ID1=CCO&amp;VAR:SDATE=20060126&amp;VAR:FDATE=20051230&amp;VAR:FREQ=DAILY&amp;VAR:RELITEM=RF&amp;VAR:CURRENCY=&amp;VAR:DB_TYPE=&amp;VAR:UNITS=M&amp;window=popup&amp;","width=535&amp;height=425&amp;START_MAXIMIZED=FALSE&amp;Y=120"}</definedName>
    <definedName name="_636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367__FDSAUDITLINK__" hidden="1">{"fdsup://directions/FAT Viewer?action=UPDATE&amp;creator=factSet&amp;DYN_ARGS=true&amp;DOC_NAME=FAT:RGA_ENTRPR_VAL_EV_SOURCE_WINDOW.FAT&amp;VAR:ID1=DEC-FR&amp;VAR:SDATE=20060126&amp;VAR:FDATE=20051230&amp;VAR:FREQ=DAILY&amp;VAR:RELITEM=RF&amp;VAR:CURRENCY=&amp;VAR:DB_TYPE=&amp;VAR:UNITS=M&amp;window=pop","up&amp;width=535&amp;height=425&amp;START_MAXIMIZED=FALSE&amp;Y=120"}</definedName>
    <definedName name="_6368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69__FDSAUDITLINK__" hidden="1">{"fdsup://directions/FAT Viewer?action=UPDATE&amp;creator=factSet&amp;DYN_ARGS=true&amp;DOC_NAME=FAT:RGA_ENTRPR_VAL_EV_SOURCE_WINDOW.FAT&amp;VAR:ID1=CBS&amp;VAR:SDATE=20060126&amp;VAR:FDATE=20051230&amp;VAR:FREQ=DAILY&amp;VAR:RELITEM=RF&amp;VAR:CURRENCY=&amp;VAR:DB_TYPE=&amp;VAR:UNITS=M&amp;window=popup&amp;","width=535&amp;height=425&amp;START_MAXIMIZED=FALSE&amp;Y=120"}</definedName>
    <definedName name="_637__FDSAUDITLINK__" hidden="1">{"fdsup://directions/FAT Viewer?action=UPDATE&amp;creator=factSet&amp;DYN_ARGS=true&amp;DOC_NAME=FAT:RGQ_ENTRPR_VAL_EV_SOURCE_WINDOW.FAT&amp;VAR:ID1=457913&amp;VAR:SDATE=20060802&amp;VAR:FDATE=20060630&amp;VAR:FREQ=DAILY&amp;VAR:RELITEM=&amp;VAR:CURRENCY=&amp;VAR:DB_TYPE=&amp;VAR:UNITS=M&amp;window=popup","&amp;width=535&amp;height=425&amp;START_MAXIMIZED=FALSE&amp;Y=120"}</definedName>
    <definedName name="_6370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71__FDSAUDITLINK__" hidden="1">{"fdsup://directions/FAT Viewer?action=UPDATE&amp;creator=factSet&amp;DYN_ARGS=true&amp;DOC_NAME=FAT:RGA_ENTRPR_VAL_EV_SOURCE_WINDOW.FAT&amp;VAR:ID1=LAMR&amp;VAR:SDATE=20060126&amp;VAR:FDATE=20051230&amp;VAR:FREQ=DAILY&amp;VAR:RELITEM=RF&amp;VAR:CURRENCY=&amp;VAR:DB_TYPE=&amp;VAR:UNITS=M&amp;window=popup","&amp;width=535&amp;height=425&amp;START_MAXIMIZED=FALSE&amp;Y=120"}</definedName>
    <definedName name="_6372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73__FDSAUDITLINK__" hidden="1">{"fdsup://directions/FAT Viewer?action=UPDATE&amp;creator=factSet&amp;DYN_ARGS=true&amp;DOC_NAME=FAT:RGA_ENTRPR_VAL_EV_SOURCE_WINDOW.FAT&amp;VAR:ID1=CCO&amp;VAR:SDATE=20060125&amp;VAR:FDATE=20051230&amp;VAR:FREQ=DAILY&amp;VAR:RELITEM=RF&amp;VAR:CURRENCY=&amp;VAR:DB_TYPE=&amp;VAR:UNITS=M&amp;window=popup&amp;","width=535&amp;height=425&amp;START_MAXIMIZED=FALSE&amp;Y=120"}</definedName>
    <definedName name="_637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375__FDSAUDITLINK__" hidden="1">{"fdsup://directions/FAT Viewer?action=UPDATE&amp;creator=factSet&amp;DYN_ARGS=true&amp;DOC_NAME=FAT:RGA_ENTRPR_VAL_EV_SOURCE_WINDOW.FAT&amp;VAR:ID1=DEC-FR&amp;VAR:SDATE=20060125&amp;VAR:FDATE=20051230&amp;VAR:FREQ=DAILY&amp;VAR:RELITEM=RF&amp;VAR:CURRENCY=&amp;VAR:DB_TYPE=&amp;VAR:UNITS=M&amp;window=pop","up&amp;width=535&amp;height=425&amp;START_MAXIMIZED=FALSE&amp;Y=120"}</definedName>
    <definedName name="_6376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77__FDSAUDITLINK__" hidden="1">{"fdsup://directions/FAT Viewer?action=UPDATE&amp;creator=factSet&amp;DYN_ARGS=true&amp;DOC_NAME=FAT:RGA_ENTRPR_VAL_EV_SOURCE_WINDOW.FAT&amp;VAR:ID1=CBS&amp;VAR:SDATE=20060125&amp;VAR:FDATE=20051230&amp;VAR:FREQ=DAILY&amp;VAR:RELITEM=RF&amp;VAR:CURRENCY=&amp;VAR:DB_TYPE=&amp;VAR:UNITS=M&amp;window=popup&amp;","width=535&amp;height=425&amp;START_MAXIMIZED=FALSE&amp;Y=120"}</definedName>
    <definedName name="_6378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79__FDSAUDITLINK__" hidden="1">{"fdsup://directions/FAT Viewer?action=UPDATE&amp;creator=factSet&amp;DYN_ARGS=true&amp;DOC_NAME=FAT:RGA_ENTRPR_VAL_EV_SOURCE_WINDOW.FAT&amp;VAR:ID1=LAMR&amp;VAR:SDATE=20060125&amp;VAR:FDATE=20051230&amp;VAR:FREQ=DAILY&amp;VAR:RELITEM=RF&amp;VAR:CURRENCY=&amp;VAR:DB_TYPE=&amp;VAR:UNITS=M&amp;window=popup","&amp;width=535&amp;height=425&amp;START_MAXIMIZED=FALSE&amp;Y=120"}</definedName>
    <definedName name="_638__FDSAUDITLINK__" hidden="1">{"fdsup://directions/FAT Viewer?action=UPDATE&amp;creator=factSet&amp;DYN_ARGS=true&amp;DOC_NAME=FAT:RGQ_ENTRPR_VAL_EV_SOURCE_WINDOW.FAT&amp;VAR:ID1=457913&amp;VAR:SDATE=20050726&amp;VAR:FDATE=20050630&amp;VAR:FREQ=DAILY&amp;VAR:RELITEM=&amp;VAR:CURRENCY=&amp;VAR:DB_TYPE=&amp;VAR:UNITS=M&amp;window=popup","&amp;width=535&amp;height=425&amp;START_MAXIMIZED=FALSE&amp;Y=120"}</definedName>
    <definedName name="_6380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81__FDSAUDITLINK__" hidden="1">{"fdsup://directions/FAT Viewer?action=UPDATE&amp;creator=factSet&amp;DYN_ARGS=true&amp;DOC_NAME=FAT:RGA_ENTRPR_VAL_EV_SOURCE_WINDOW.FAT&amp;VAR:ID1=CCO&amp;VAR:SDATE=20060124&amp;VAR:FDATE=20051230&amp;VAR:FREQ=DAILY&amp;VAR:RELITEM=RF&amp;VAR:CURRENCY=&amp;VAR:DB_TYPE=&amp;VAR:UNITS=M&amp;window=popup&amp;","width=535&amp;height=425&amp;START_MAXIMIZED=FALSE&amp;Y=120"}</definedName>
    <definedName name="_638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383__FDSAUDITLINK__" hidden="1">{"fdsup://directions/FAT Viewer?action=UPDATE&amp;creator=factSet&amp;DYN_ARGS=true&amp;DOC_NAME=FAT:RGA_ENTRPR_VAL_EV_SOURCE_WINDOW.FAT&amp;VAR:ID1=DEC-FR&amp;VAR:SDATE=20060124&amp;VAR:FDATE=20051230&amp;VAR:FREQ=DAILY&amp;VAR:RELITEM=RF&amp;VAR:CURRENCY=&amp;VAR:DB_TYPE=&amp;VAR:UNITS=M&amp;window=pop","up&amp;width=535&amp;height=425&amp;START_MAXIMIZED=FALSE&amp;Y=120"}</definedName>
    <definedName name="_6384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85__FDSAUDITLINK__" hidden="1">{"fdsup://directions/FAT Viewer?action=UPDATE&amp;creator=factSet&amp;DYN_ARGS=true&amp;DOC_NAME=FAT:RGA_ENTRPR_VAL_EV_SOURCE_WINDOW.FAT&amp;VAR:ID1=CBS&amp;VAR:SDATE=20060124&amp;VAR:FDATE=20051230&amp;VAR:FREQ=DAILY&amp;VAR:RELITEM=RF&amp;VAR:CURRENCY=&amp;VAR:DB_TYPE=&amp;VAR:UNITS=M&amp;window=popup&amp;","width=535&amp;height=425&amp;START_MAXIMIZED=FALSE&amp;Y=120"}</definedName>
    <definedName name="_6386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87__FDSAUDITLINK__" hidden="1">{"fdsup://directions/FAT Viewer?action=UPDATE&amp;creator=factSet&amp;DYN_ARGS=true&amp;DOC_NAME=FAT:RGA_ENTRPR_VAL_EV_SOURCE_WINDOW.FAT&amp;VAR:ID1=LAMR&amp;VAR:SDATE=20060124&amp;VAR:FDATE=20051230&amp;VAR:FREQ=DAILY&amp;VAR:RELITEM=RF&amp;VAR:CURRENCY=&amp;VAR:DB_TYPE=&amp;VAR:UNITS=M&amp;window=popup","&amp;width=535&amp;height=425&amp;START_MAXIMIZED=FALSE&amp;Y=120"}</definedName>
    <definedName name="_6388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89__FDSAUDITLINK__" hidden="1">{"fdsup://directions/FAT Viewer?action=UPDATE&amp;creator=factSet&amp;DYN_ARGS=true&amp;DOC_NAME=FAT:RGA_ENTRPR_VAL_EV_SOURCE_WINDOW.FAT&amp;VAR:ID1=CCO&amp;VAR:SDATE=20060123&amp;VAR:FDATE=20051230&amp;VAR:FREQ=DAILY&amp;VAR:RELITEM=RF&amp;VAR:CURRENCY=&amp;VAR:DB_TYPE=&amp;VAR:UNITS=M&amp;window=popup&amp;","width=535&amp;height=425&amp;START_MAXIMIZED=FALSE&amp;Y=120"}</definedName>
    <definedName name="_639__FDSAUDITLINK__" hidden="1">{"fdsup://directions/FAT Viewer?action=UPDATE&amp;creator=factSet&amp;DYN_ARGS=true&amp;DOC_NAME=FAT:RGA_ENTRPR_VAL_EV_SOURCE_WINDOW.FAT&amp;VAR:ID1=043254&amp;VAR:SDATE=20071224&amp;VAR:FDATE=20061229&amp;VAR:FREQ=DAILY&amp;VAR:RELITEM=&amp;VAR:CURRENCY=&amp;VAR:DB_TYPE=&amp;VAR:UNITS=M&amp;window=popup","&amp;width=535&amp;height=425&amp;START_MAXIMIZED=FALSE&amp;Y=120"}</definedName>
    <definedName name="_639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391__FDSAUDITLINK__" hidden="1">{"fdsup://directions/FAT Viewer?action=UPDATE&amp;creator=factSet&amp;DYN_ARGS=true&amp;DOC_NAME=FAT:RGA_ENTRPR_VAL_EV_SOURCE_WINDOW.FAT&amp;VAR:ID1=DEC-FR&amp;VAR:SDATE=20060123&amp;VAR:FDATE=20051230&amp;VAR:FREQ=DAILY&amp;VAR:RELITEM=RF&amp;VAR:CURRENCY=&amp;VAR:DB_TYPE=&amp;VAR:UNITS=M&amp;window=pop","up&amp;width=535&amp;height=425&amp;START_MAXIMIZED=FALSE&amp;Y=120"}</definedName>
    <definedName name="_6392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93__FDSAUDITLINK__" hidden="1">{"fdsup://directions/FAT Viewer?action=UPDATE&amp;creator=factSet&amp;DYN_ARGS=true&amp;DOC_NAME=FAT:RGA_ENTRPR_VAL_EV_SOURCE_WINDOW.FAT&amp;VAR:ID1=CBS&amp;VAR:SDATE=20060123&amp;VAR:FDATE=20051230&amp;VAR:FREQ=DAILY&amp;VAR:RELITEM=RF&amp;VAR:CURRENCY=&amp;VAR:DB_TYPE=&amp;VAR:UNITS=M&amp;window=popup&amp;","width=535&amp;height=425&amp;START_MAXIMIZED=FALSE&amp;Y=120"}</definedName>
    <definedName name="_6394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95__FDSAUDITLINK__" hidden="1">{"fdsup://directions/FAT Viewer?action=UPDATE&amp;creator=factSet&amp;DYN_ARGS=true&amp;DOC_NAME=FAT:RGA_ENTRPR_VAL_EV_SOURCE_WINDOW.FAT&amp;VAR:ID1=LAMR&amp;VAR:SDATE=20060123&amp;VAR:FDATE=20051230&amp;VAR:FREQ=DAILY&amp;VAR:RELITEM=RF&amp;VAR:CURRENCY=&amp;VAR:DB_TYPE=&amp;VAR:UNITS=M&amp;window=popup","&amp;width=535&amp;height=425&amp;START_MAXIMIZED=FALSE&amp;Y=120"}</definedName>
    <definedName name="_6396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397__FDSAUDITLINK__" hidden="1">{"fdsup://directions/FAT Viewer?action=UPDATE&amp;creator=factSet&amp;DYN_ARGS=true&amp;DOC_NAME=FAT:RGA_ENTRPR_VAL_EV_SOURCE_WINDOW.FAT&amp;VAR:ID1=CCO&amp;VAR:SDATE=20060120&amp;VAR:FDATE=20051230&amp;VAR:FREQ=DAILY&amp;VAR:RELITEM=RF&amp;VAR:CURRENCY=&amp;VAR:DB_TYPE=&amp;VAR:UNITS=M&amp;window=popup&amp;","width=535&amp;height=425&amp;START_MAXIMIZED=FALSE&amp;Y=120"}</definedName>
    <definedName name="_639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399__FDSAUDITLINK__" hidden="1">{"fdsup://directions/FAT Viewer?action=UPDATE&amp;creator=factSet&amp;DYN_ARGS=true&amp;DOC_NAME=FAT:RGA_ENTRPR_VAL_EV_SOURCE_WINDOW.FAT&amp;VAR:ID1=DEC-FR&amp;VAR:SDATE=20060120&amp;VAR:FDATE=20051230&amp;VAR:FREQ=DAILY&amp;VAR:RELITEM=RF&amp;VAR:CURRENCY=&amp;VAR:DB_TYPE=&amp;VAR:UNITS=M&amp;window=pop","up&amp;width=535&amp;height=425&amp;START_MAXIMIZED=FALSE&amp;Y=120"}</definedName>
    <definedName name="_64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194"}</definedName>
    <definedName name="_640__FDSAUDITLINK__" hidden="1">{"fdsup://directions/FAT Viewer?action=UPDATE&amp;creator=factSet&amp;DYN_ARGS=true&amp;DOC_NAME=FAT:RGA_ENTRPR_VAL_EV_SOURCE_WINDOW.FAT&amp;VAR:ID1=RTL-BE&amp;VAR:SDATE=20071224&amp;VAR:FDATE=20061229&amp;VAR:FREQ=DAILY&amp;VAR:RELITEM=&amp;VAR:CURRENCY=&amp;VAR:DB_TYPE=&amp;VAR:UNITS=M&amp;window=popup","&amp;width=535&amp;height=425&amp;START_MAXIMIZED=FALSE&amp;Y=120"}</definedName>
    <definedName name="_6400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01__FDSAUDITLINK__" hidden="1">{"fdsup://directions/FAT Viewer?action=UPDATE&amp;creator=factSet&amp;DYN_ARGS=true&amp;DOC_NAME=FAT:RGA_ENTRPR_VAL_EV_SOURCE_WINDOW.FAT&amp;VAR:ID1=CBS&amp;VAR:SDATE=20060120&amp;VAR:FDATE=20051230&amp;VAR:FREQ=DAILY&amp;VAR:RELITEM=RF&amp;VAR:CURRENCY=&amp;VAR:DB_TYPE=&amp;VAR:UNITS=M&amp;window=popup&amp;","width=535&amp;height=425&amp;START_MAXIMIZED=FALSE&amp;Y=120"}</definedName>
    <definedName name="_6402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03__FDSAUDITLINK__" hidden="1">{"fdsup://directions/FAT Viewer?action=UPDATE&amp;creator=factSet&amp;DYN_ARGS=true&amp;DOC_NAME=FAT:RGA_ENTRPR_VAL_EV_SOURCE_WINDOW.FAT&amp;VAR:ID1=LAMR&amp;VAR:SDATE=20060120&amp;VAR:FDATE=20051230&amp;VAR:FREQ=DAILY&amp;VAR:RELITEM=RF&amp;VAR:CURRENCY=&amp;VAR:DB_TYPE=&amp;VAR:UNITS=M&amp;window=popup","&amp;width=535&amp;height=425&amp;START_MAXIMIZED=FALSE&amp;Y=120"}</definedName>
    <definedName name="_6404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05__FDSAUDITLINK__" hidden="1">{"fdsup://directions/FAT Viewer?action=UPDATE&amp;creator=factSet&amp;DYN_ARGS=true&amp;DOC_NAME=FAT:RGA_ENTRPR_VAL_EV_SOURCE_WINDOW.FAT&amp;VAR:ID1=CCO&amp;VAR:SDATE=20060119&amp;VAR:FDATE=20051230&amp;VAR:FREQ=DAILY&amp;VAR:RELITEM=RF&amp;VAR:CURRENCY=&amp;VAR:DB_TYPE=&amp;VAR:UNITS=M&amp;window=popup&amp;","width=535&amp;height=425&amp;START_MAXIMIZED=FALSE&amp;Y=120"}</definedName>
    <definedName name="_640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407__FDSAUDITLINK__" hidden="1">{"fdsup://directions/FAT Viewer?action=UPDATE&amp;creator=factSet&amp;DYN_ARGS=true&amp;DOC_NAME=FAT:RGA_ENTRPR_VAL_EV_SOURCE_WINDOW.FAT&amp;VAR:ID1=DEC-FR&amp;VAR:SDATE=20060119&amp;VAR:FDATE=20051230&amp;VAR:FREQ=DAILY&amp;VAR:RELITEM=RF&amp;VAR:CURRENCY=&amp;VAR:DB_TYPE=&amp;VAR:UNITS=M&amp;window=pop","up&amp;width=535&amp;height=425&amp;START_MAXIMIZED=FALSE&amp;Y=120"}</definedName>
    <definedName name="_6408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09__FDSAUDITLINK__" hidden="1">{"fdsup://directions/FAT Viewer?action=UPDATE&amp;creator=factSet&amp;DYN_ARGS=true&amp;DOC_NAME=FAT:RGA_ENTRPR_VAL_EV_SOURCE_WINDOW.FAT&amp;VAR:ID1=CBS&amp;VAR:SDATE=20060119&amp;VAR:FDATE=20051230&amp;VAR:FREQ=DAILY&amp;VAR:RELITEM=RF&amp;VAR:CURRENCY=&amp;VAR:DB_TYPE=&amp;VAR:UNITS=M&amp;window=popup&amp;","width=535&amp;height=425&amp;START_MAXIMIZED=FALSE&amp;Y=120"}</definedName>
    <definedName name="_641__FDSAUDITLINK__" hidden="1">{"fdsup://directions/FAT Viewer?action=UPDATE&amp;creator=factSet&amp;DYN_ARGS=true&amp;DOC_NAME=FAT:RGA_ENTRPR_VAL_EV_SOURCE_WINDOW.FAT&amp;VAR:ID1=091139&amp;VAR:SDATE=20050419&amp;VAR:FDATE=20041231&amp;VAR:FREQ=DAILY&amp;VAR:RELITEM=&amp;VAR:CURRENCY=&amp;VAR:DB_TYPE=&amp;VAR:UNITS=M&amp;window=popup","&amp;width=535&amp;height=425&amp;START_MAXIMIZED=FALSE&amp;Y=120"}</definedName>
    <definedName name="_6410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11__FDSAUDITLINK__" hidden="1">{"fdsup://directions/FAT Viewer?action=UPDATE&amp;creator=factSet&amp;DYN_ARGS=true&amp;DOC_NAME=FAT:RGA_ENTRPR_VAL_EV_SOURCE_WINDOW.FAT&amp;VAR:ID1=LAMR&amp;VAR:SDATE=20060119&amp;VAR:FDATE=20051230&amp;VAR:FREQ=DAILY&amp;VAR:RELITEM=RF&amp;VAR:CURRENCY=&amp;VAR:DB_TYPE=&amp;VAR:UNITS=M&amp;window=popup","&amp;width=535&amp;height=425&amp;START_MAXIMIZED=FALSE&amp;Y=120"}</definedName>
    <definedName name="_6412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13__FDSAUDITLINK__" hidden="1">{"fdsup://directions/FAT Viewer?action=UPDATE&amp;creator=factSet&amp;DYN_ARGS=true&amp;DOC_NAME=FAT:RGA_ENTRPR_VAL_EV_SOURCE_WINDOW.FAT&amp;VAR:ID1=CCO&amp;VAR:SDATE=20060118&amp;VAR:FDATE=20051230&amp;VAR:FREQ=DAILY&amp;VAR:RELITEM=RF&amp;VAR:CURRENCY=&amp;VAR:DB_TYPE=&amp;VAR:UNITS=M&amp;window=popup&amp;","width=535&amp;height=425&amp;START_MAXIMIZED=FALSE&amp;Y=120"}</definedName>
    <definedName name="_641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415__FDSAUDITLINK__" hidden="1">{"fdsup://directions/FAT Viewer?action=UPDATE&amp;creator=factSet&amp;DYN_ARGS=true&amp;DOC_NAME=FAT:RGA_ENTRPR_VAL_EV_SOURCE_WINDOW.FAT&amp;VAR:ID1=DEC-FR&amp;VAR:SDATE=20060118&amp;VAR:FDATE=20051230&amp;VAR:FREQ=DAILY&amp;VAR:RELITEM=RF&amp;VAR:CURRENCY=&amp;VAR:DB_TYPE=&amp;VAR:UNITS=M&amp;window=pop","up&amp;width=535&amp;height=425&amp;START_MAXIMIZED=FALSE&amp;Y=120"}</definedName>
    <definedName name="_6416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17__FDSAUDITLINK__" hidden="1">{"fdsup://directions/FAT Viewer?action=UPDATE&amp;creator=factSet&amp;DYN_ARGS=true&amp;DOC_NAME=FAT:RGA_ENTRPR_VAL_EV_SOURCE_WINDOW.FAT&amp;VAR:ID1=CBS&amp;VAR:SDATE=20060118&amp;VAR:FDATE=20051230&amp;VAR:FREQ=DAILY&amp;VAR:RELITEM=RF&amp;VAR:CURRENCY=&amp;VAR:DB_TYPE=&amp;VAR:UNITS=M&amp;window=popup&amp;","width=535&amp;height=425&amp;START_MAXIMIZED=FALSE&amp;Y=120"}</definedName>
    <definedName name="_6418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19__FDSAUDITLINK__" hidden="1">{"fdsup://directions/FAT Viewer?action=UPDATE&amp;creator=factSet&amp;DYN_ARGS=true&amp;DOC_NAME=FAT:RGA_ENTRPR_VAL_EV_SOURCE_WINDOW.FAT&amp;VAR:ID1=LAMR&amp;VAR:SDATE=20060118&amp;VAR:FDATE=20051230&amp;VAR:FREQ=DAILY&amp;VAR:RELITEM=RF&amp;VAR:CURRENCY=&amp;VAR:DB_TYPE=&amp;VAR:UNITS=M&amp;window=popup","&amp;width=535&amp;height=425&amp;START_MAXIMIZED=FALSE&amp;Y=120"}</definedName>
    <definedName name="_642__FDSAUDITLINK__" hidden="1">{"fdsup://directions/FAT Viewer?action=UPDATE&amp;creator=factSet&amp;DYN_ARGS=true&amp;DOC_NAME=FAT:RGQ_ENTRPR_VAL_EV_SOURCE_WINDOW.FAT&amp;VAR:ID1=B151P4&amp;VAR:SDATE=20071224&amp;VAR:FDATE=20070928&amp;VAR:FREQ=DAILY&amp;VAR:RELITEM=&amp;VAR:CURRENCY=&amp;VAR:DB_TYPE=&amp;VAR:UNITS=M&amp;window=popup","&amp;width=535&amp;height=425&amp;START_MAXIMIZED=FALSE&amp;Y=120"}</definedName>
    <definedName name="_6420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21__FDSAUDITLINK__" hidden="1">{"fdsup://directions/FAT Viewer?action=UPDATE&amp;creator=factSet&amp;DYN_ARGS=true&amp;DOC_NAME=FAT:RGA_ENTRPR_VAL_EV_SOURCE_WINDOW.FAT&amp;VAR:ID1=CCO&amp;VAR:SDATE=20060117&amp;VAR:FDATE=20051230&amp;VAR:FREQ=DAILY&amp;VAR:RELITEM=RF&amp;VAR:CURRENCY=&amp;VAR:DB_TYPE=&amp;VAR:UNITS=M&amp;window=popup&amp;","width=535&amp;height=425&amp;START_MAXIMIZED=FALSE&amp;Y=120"}</definedName>
    <definedName name="_642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423__FDSAUDITLINK__" hidden="1">{"fdsup://directions/FAT Viewer?action=UPDATE&amp;creator=factSet&amp;DYN_ARGS=true&amp;DOC_NAME=FAT:RGA_ENTRPR_VAL_EV_SOURCE_WINDOW.FAT&amp;VAR:ID1=DEC-FR&amp;VAR:SDATE=20060117&amp;VAR:FDATE=20051230&amp;VAR:FREQ=DAILY&amp;VAR:RELITEM=RF&amp;VAR:CURRENCY=&amp;VAR:DB_TYPE=&amp;VAR:UNITS=M&amp;window=pop","up&amp;width=535&amp;height=425&amp;START_MAXIMIZED=FALSE&amp;Y=120"}</definedName>
    <definedName name="_6424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25__FDSAUDITLINK__" hidden="1">{"fdsup://directions/FAT Viewer?action=UPDATE&amp;creator=factSet&amp;DYN_ARGS=true&amp;DOC_NAME=FAT:RGA_ENTRPR_VAL_EV_SOURCE_WINDOW.FAT&amp;VAR:ID1=CBS&amp;VAR:SDATE=20060117&amp;VAR:FDATE=20051230&amp;VAR:FREQ=DAILY&amp;VAR:RELITEM=RF&amp;VAR:CURRENCY=&amp;VAR:DB_TYPE=&amp;VAR:UNITS=M&amp;window=popup&amp;","width=535&amp;height=425&amp;START_MAXIMIZED=FALSE&amp;Y=120"}</definedName>
    <definedName name="_6426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27__FDSAUDITLINK__" hidden="1">{"fdsup://directions/FAT Viewer?action=UPDATE&amp;creator=factSet&amp;DYN_ARGS=true&amp;DOC_NAME=FAT:RGA_ENTRPR_VAL_EV_SOURCE_WINDOW.FAT&amp;VAR:ID1=LAMR&amp;VAR:SDATE=20060117&amp;VAR:FDATE=20051230&amp;VAR:FREQ=DAILY&amp;VAR:RELITEM=RF&amp;VAR:CURRENCY=&amp;VAR:DB_TYPE=&amp;VAR:UNITS=M&amp;window=popup","&amp;width=535&amp;height=425&amp;START_MAXIMIZED=FALSE&amp;Y=120"}</definedName>
    <definedName name="_6428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29__FDSAUDITLINK__" hidden="1">{"fdsup://directions/FAT Viewer?action=UPDATE&amp;creator=factSet&amp;DYN_ARGS=true&amp;DOC_NAME=FAT:RGA_ENTRPR_VAL_EV_SOURCE_WINDOW.FAT&amp;VAR:ID1=CCO&amp;VAR:SDATE=20060113&amp;VAR:FDATE=20051230&amp;VAR:FREQ=DAILY&amp;VAR:RELITEM=RF&amp;VAR:CURRENCY=&amp;VAR:DB_TYPE=&amp;VAR:UNITS=M&amp;window=popup&amp;","width=535&amp;height=425&amp;START_MAXIMIZED=FALSE&amp;Y=120"}</definedName>
    <definedName name="_643__FDSAUDITLINK__" hidden="1">{"fdsup://directions/FAT Viewer?action=UPDATE&amp;creator=factSet&amp;DYN_ARGS=true&amp;DOC_NAME=FAT:RGQ_ENTRPR_VAL_EV_SOURCE_WINDOW.FAT&amp;VAR:ID1=457913&amp;VAR:SDATE=20050321&amp;VAR:FDATE=20041231&amp;VAR:FREQ=DAILY&amp;VAR:RELITEM=&amp;VAR:CURRENCY=&amp;VAR:DB_TYPE=&amp;VAR:UNITS=M&amp;window=popup","&amp;width=535&amp;height=425&amp;START_MAXIMIZED=FALSE&amp;Y=120"}</definedName>
    <definedName name="_643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431__FDSAUDITLINK__" hidden="1">{"fdsup://directions/FAT Viewer?action=UPDATE&amp;creator=factSet&amp;DYN_ARGS=true&amp;DOC_NAME=FAT:RGA_ENTRPR_VAL_EV_SOURCE_WINDOW.FAT&amp;VAR:ID1=DEC-FR&amp;VAR:SDATE=20060113&amp;VAR:FDATE=20051230&amp;VAR:FREQ=DAILY&amp;VAR:RELITEM=RF&amp;VAR:CURRENCY=&amp;VAR:DB_TYPE=&amp;VAR:UNITS=M&amp;window=pop","up&amp;width=535&amp;height=425&amp;START_MAXIMIZED=FALSE&amp;Y=120"}</definedName>
    <definedName name="_6432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33__FDSAUDITLINK__" hidden="1">{"fdsup://directions/FAT Viewer?action=UPDATE&amp;creator=factSet&amp;DYN_ARGS=true&amp;DOC_NAME=FAT:RGA_ENTRPR_VAL_EV_SOURCE_WINDOW.FAT&amp;VAR:ID1=CBS&amp;VAR:SDATE=20060113&amp;VAR:FDATE=20051230&amp;VAR:FREQ=DAILY&amp;VAR:RELITEM=RF&amp;VAR:CURRENCY=&amp;VAR:DB_TYPE=&amp;VAR:UNITS=M&amp;window=popup&amp;","width=535&amp;height=425&amp;START_MAXIMIZED=FALSE&amp;Y=120"}</definedName>
    <definedName name="_6434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35__FDSAUDITLINK__" hidden="1">{"fdsup://directions/FAT Viewer?action=UPDATE&amp;creator=factSet&amp;DYN_ARGS=true&amp;DOC_NAME=FAT:RGA_ENTRPR_VAL_EV_SOURCE_WINDOW.FAT&amp;VAR:ID1=LAMR&amp;VAR:SDATE=20060113&amp;VAR:FDATE=20051230&amp;VAR:FREQ=DAILY&amp;VAR:RELITEM=RF&amp;VAR:CURRENCY=&amp;VAR:DB_TYPE=&amp;VAR:UNITS=M&amp;window=popup","&amp;width=535&amp;height=425&amp;START_MAXIMIZED=FALSE&amp;Y=120"}</definedName>
    <definedName name="_6436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37__FDSAUDITLINK__" hidden="1">{"fdsup://directions/FAT Viewer?action=UPDATE&amp;creator=factSet&amp;DYN_ARGS=true&amp;DOC_NAME=FAT:RGA_ENTRPR_VAL_EV_SOURCE_WINDOW.FAT&amp;VAR:ID1=CCO&amp;VAR:SDATE=20060112&amp;VAR:FDATE=20051230&amp;VAR:FREQ=DAILY&amp;VAR:RELITEM=RF&amp;VAR:CURRENCY=&amp;VAR:DB_TYPE=&amp;VAR:UNITS=M&amp;window=popup&amp;","width=535&amp;height=425&amp;START_MAXIMIZED=FALSE&amp;Y=120"}</definedName>
    <definedName name="_643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439__FDSAUDITLINK__" hidden="1">{"fdsup://directions/FAT Viewer?action=UPDATE&amp;creator=factSet&amp;DYN_ARGS=true&amp;DOC_NAME=FAT:RGA_ENTRPR_VAL_EV_SOURCE_WINDOW.FAT&amp;VAR:ID1=DEC-FR&amp;VAR:SDATE=20060112&amp;VAR:FDATE=20051230&amp;VAR:FREQ=DAILY&amp;VAR:RELITEM=RF&amp;VAR:CURRENCY=&amp;VAR:DB_TYPE=&amp;VAR:UNITS=M&amp;window=pop","up&amp;width=535&amp;height=425&amp;START_MAXIMIZED=FALSE&amp;Y=120"}</definedName>
    <definedName name="_644__FDSAUDITLINK__" hidden="1">{"fdsup://directions/FAT Viewer?action=UPDATE&amp;creator=factSet&amp;DYN_ARGS=true&amp;DOC_NAME=FAT:RGQ_ENTRPR_VAL_EV_SOURCE_WINDOW.FAT&amp;VAR:ID1=B151P4&amp;VAR:SDATE=20050321&amp;VAR:FDATE=20041231&amp;VAR:FREQ=DAILY&amp;VAR:RELITEM=&amp;VAR:CURRENCY=&amp;VAR:DB_TYPE=&amp;VAR:UNITS=M&amp;window=popup","&amp;width=535&amp;height=425&amp;START_MAXIMIZED=FALSE&amp;Y=120"}</definedName>
    <definedName name="_6440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41__FDSAUDITLINK__" hidden="1">{"fdsup://directions/FAT Viewer?action=UPDATE&amp;creator=factSet&amp;DYN_ARGS=true&amp;DOC_NAME=FAT:RGA_ENTRPR_VAL_EV_SOURCE_WINDOW.FAT&amp;VAR:ID1=CBS&amp;VAR:SDATE=20060112&amp;VAR:FDATE=20051230&amp;VAR:FREQ=DAILY&amp;VAR:RELITEM=RF&amp;VAR:CURRENCY=&amp;VAR:DB_TYPE=&amp;VAR:UNITS=M&amp;window=popup&amp;","width=535&amp;height=425&amp;START_MAXIMIZED=FALSE&amp;Y=120"}</definedName>
    <definedName name="_6442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43__FDSAUDITLINK__" hidden="1">{"fdsup://directions/FAT Viewer?action=UPDATE&amp;creator=factSet&amp;DYN_ARGS=true&amp;DOC_NAME=FAT:RGA_ENTRPR_VAL_EV_SOURCE_WINDOW.FAT&amp;VAR:ID1=LAMR&amp;VAR:SDATE=20060112&amp;VAR:FDATE=20051230&amp;VAR:FREQ=DAILY&amp;VAR:RELITEM=RF&amp;VAR:CURRENCY=&amp;VAR:DB_TYPE=&amp;VAR:UNITS=M&amp;window=popup","&amp;width=535&amp;height=425&amp;START_MAXIMIZED=FALSE&amp;Y=120"}</definedName>
    <definedName name="_6444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45__FDSAUDITLINK__" hidden="1">{"fdsup://directions/FAT Viewer?action=UPDATE&amp;creator=factSet&amp;DYN_ARGS=true&amp;DOC_NAME=FAT:RGA_ENTRPR_VAL_EV_SOURCE_WINDOW.FAT&amp;VAR:ID1=CCO&amp;VAR:SDATE=20060111&amp;VAR:FDATE=20051230&amp;VAR:FREQ=DAILY&amp;VAR:RELITEM=RF&amp;VAR:CURRENCY=&amp;VAR:DB_TYPE=&amp;VAR:UNITS=M&amp;window=popup&amp;","width=535&amp;height=425&amp;START_MAXIMIZED=FALSE&amp;Y=120"}</definedName>
    <definedName name="_644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447__FDSAUDITLINK__" hidden="1">{"fdsup://directions/FAT Viewer?action=UPDATE&amp;creator=factSet&amp;DYN_ARGS=true&amp;DOC_NAME=FAT:RGA_ENTRPR_VAL_EV_SOURCE_WINDOW.FAT&amp;VAR:ID1=DEC-FR&amp;VAR:SDATE=20060111&amp;VAR:FDATE=20051230&amp;VAR:FREQ=DAILY&amp;VAR:RELITEM=RF&amp;VAR:CURRENCY=&amp;VAR:DB_TYPE=&amp;VAR:UNITS=M&amp;window=pop","up&amp;width=535&amp;height=425&amp;START_MAXIMIZED=FALSE&amp;Y=120"}</definedName>
    <definedName name="_6448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49__FDSAUDITLINK__" hidden="1">{"fdsup://directions/FAT Viewer?action=UPDATE&amp;creator=factSet&amp;DYN_ARGS=true&amp;DOC_NAME=FAT:RGA_ENTRPR_VAL_EV_SOURCE_WINDOW.FAT&amp;VAR:ID1=CBS&amp;VAR:SDATE=20060111&amp;VAR:FDATE=20051230&amp;VAR:FREQ=DAILY&amp;VAR:RELITEM=RF&amp;VAR:CURRENCY=&amp;VAR:DB_TYPE=&amp;VAR:UNITS=M&amp;window=popup&amp;","width=535&amp;height=425&amp;START_MAXIMIZED=FALSE&amp;Y=120"}</definedName>
    <definedName name="_645__FDSAUDITLINK__" hidden="1">{"fdsup://directions/FAT Viewer?action=UPDATE&amp;creator=factSet&amp;DYN_ARGS=true&amp;DOC_NAME=FAT:RGA_ENTRPR_VAL_EV_SOURCE_WINDOW.FAT&amp;VAR:ID1=339864&amp;VAR:SDATE=20071224&amp;VAR:FDATE=20061229&amp;VAR:FREQ=DAILY&amp;VAR:RELITEM=&amp;VAR:CURRENCY=&amp;VAR:DB_TYPE=&amp;VAR:UNITS=M&amp;window=popup","&amp;width=535&amp;height=425&amp;START_MAXIMIZED=FALSE&amp;Y=120"}</definedName>
    <definedName name="_6450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51__FDSAUDITLINK__" hidden="1">{"fdsup://directions/FAT Viewer?action=UPDATE&amp;creator=factSet&amp;DYN_ARGS=true&amp;DOC_NAME=FAT:RGA_ENTRPR_VAL_EV_SOURCE_WINDOW.FAT&amp;VAR:ID1=LAMR&amp;VAR:SDATE=20060111&amp;VAR:FDATE=20051230&amp;VAR:FREQ=DAILY&amp;VAR:RELITEM=RF&amp;VAR:CURRENCY=&amp;VAR:DB_TYPE=&amp;VAR:UNITS=M&amp;window=popup","&amp;width=535&amp;height=425&amp;START_MAXIMIZED=FALSE&amp;Y=120"}</definedName>
    <definedName name="_6452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53__FDSAUDITLINK__" hidden="1">{"fdsup://directions/FAT Viewer?action=UPDATE&amp;creator=factSet&amp;DYN_ARGS=true&amp;DOC_NAME=FAT:RGA_ENTRPR_VAL_EV_SOURCE_WINDOW.FAT&amp;VAR:ID1=CCO&amp;VAR:SDATE=20060110&amp;VAR:FDATE=20051230&amp;VAR:FREQ=DAILY&amp;VAR:RELITEM=RF&amp;VAR:CURRENCY=&amp;VAR:DB_TYPE=&amp;VAR:UNITS=M&amp;window=popup&amp;","width=535&amp;height=425&amp;START_MAXIMIZED=FALSE&amp;Y=120"}</definedName>
    <definedName name="_645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455__FDSAUDITLINK__" hidden="1">{"fdsup://directions/FAT Viewer?action=UPDATE&amp;creator=factSet&amp;DYN_ARGS=true&amp;DOC_NAME=FAT:RGA_ENTRPR_VAL_EV_SOURCE_WINDOW.FAT&amp;VAR:ID1=DEC-FR&amp;VAR:SDATE=20060110&amp;VAR:FDATE=20051230&amp;VAR:FREQ=DAILY&amp;VAR:RELITEM=RF&amp;VAR:CURRENCY=&amp;VAR:DB_TYPE=&amp;VAR:UNITS=M&amp;window=pop","up&amp;width=535&amp;height=425&amp;START_MAXIMIZED=FALSE&amp;Y=120"}</definedName>
    <definedName name="_6456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57__FDSAUDITLINK__" hidden="1">{"fdsup://directions/FAT Viewer?action=UPDATE&amp;creator=factSet&amp;DYN_ARGS=true&amp;DOC_NAME=FAT:RGA_ENTRPR_VAL_EV_SOURCE_WINDOW.FAT&amp;VAR:ID1=CBS&amp;VAR:SDATE=20060110&amp;VAR:FDATE=20051230&amp;VAR:FREQ=DAILY&amp;VAR:RELITEM=RF&amp;VAR:CURRENCY=&amp;VAR:DB_TYPE=&amp;VAR:UNITS=M&amp;window=popup&amp;","width=535&amp;height=425&amp;START_MAXIMIZED=FALSE&amp;Y=120"}</definedName>
    <definedName name="_6458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59__FDSAUDITLINK__" hidden="1">{"fdsup://directions/FAT Viewer?action=UPDATE&amp;creator=factSet&amp;DYN_ARGS=true&amp;DOC_NAME=FAT:RGA_ENTRPR_VAL_EV_SOURCE_WINDOW.FAT&amp;VAR:ID1=LAMR&amp;VAR:SDATE=20060110&amp;VAR:FDATE=20051230&amp;VAR:FREQ=DAILY&amp;VAR:RELITEM=RF&amp;VAR:CURRENCY=&amp;VAR:DB_TYPE=&amp;VAR:UNITS=M&amp;window=popup","&amp;width=535&amp;height=425&amp;START_MAXIMIZED=FALSE&amp;Y=120"}</definedName>
    <definedName name="_646__FDSAUDITLINK__" hidden="1">{"fdsup://directions/FAT Viewer?action=UPDATE&amp;creator=factSet&amp;DYN_ARGS=true&amp;DOC_NAME=FAT:RGA_ENTRPR_VAL_EV_SOURCE_WINDOW.FAT&amp;VAR:ID1=599390&amp;VAR:SDATE=20050321&amp;VAR:FDATE=20041231&amp;VAR:FREQ=DAILY&amp;VAR:RELITEM=&amp;VAR:CURRENCY=&amp;VAR:DB_TYPE=&amp;VAR:UNITS=M&amp;window=popup","&amp;width=535&amp;height=425&amp;START_MAXIMIZED=FALSE&amp;Y=120"}</definedName>
    <definedName name="_6460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61__FDSAUDITLINK__" hidden="1">{"fdsup://directions/FAT Viewer?action=UPDATE&amp;creator=factSet&amp;DYN_ARGS=true&amp;DOC_NAME=FAT:RGA_ENTRPR_VAL_EV_SOURCE_WINDOW.FAT&amp;VAR:ID1=CCO&amp;VAR:SDATE=20060109&amp;VAR:FDATE=20051230&amp;VAR:FREQ=DAILY&amp;VAR:RELITEM=RF&amp;VAR:CURRENCY=&amp;VAR:DB_TYPE=&amp;VAR:UNITS=M&amp;window=popup&amp;","width=535&amp;height=425&amp;START_MAXIMIZED=FALSE&amp;Y=120"}</definedName>
    <definedName name="_646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463__FDSAUDITLINK__" hidden="1">{"fdsup://directions/FAT Viewer?action=UPDATE&amp;creator=factSet&amp;DYN_ARGS=true&amp;DOC_NAME=FAT:RGA_ENTRPR_VAL_EV_SOURCE_WINDOW.FAT&amp;VAR:ID1=DEC-FR&amp;VAR:SDATE=20060109&amp;VAR:FDATE=20051230&amp;VAR:FREQ=DAILY&amp;VAR:RELITEM=RF&amp;VAR:CURRENCY=&amp;VAR:DB_TYPE=&amp;VAR:UNITS=M&amp;window=pop","up&amp;width=535&amp;height=425&amp;START_MAXIMIZED=FALSE&amp;Y=120"}</definedName>
    <definedName name="_6464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65__FDSAUDITLINK__" hidden="1">{"fdsup://directions/FAT Viewer?action=UPDATE&amp;creator=factSet&amp;DYN_ARGS=true&amp;DOC_NAME=FAT:RGA_ENTRPR_VAL_EV_SOURCE_WINDOW.FAT&amp;VAR:ID1=CBS&amp;VAR:SDATE=20060109&amp;VAR:FDATE=20051230&amp;VAR:FREQ=DAILY&amp;VAR:RELITEM=RF&amp;VAR:CURRENCY=&amp;VAR:DB_TYPE=&amp;VAR:UNITS=M&amp;window=popup&amp;","width=535&amp;height=425&amp;START_MAXIMIZED=FALSE&amp;Y=120"}</definedName>
    <definedName name="_6466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67__FDSAUDITLINK__" hidden="1">{"fdsup://directions/FAT Viewer?action=UPDATE&amp;creator=factSet&amp;DYN_ARGS=true&amp;DOC_NAME=FAT:RGA_ENTRPR_VAL_EV_SOURCE_WINDOW.FAT&amp;VAR:ID1=LAMR&amp;VAR:SDATE=20060109&amp;VAR:FDATE=20051230&amp;VAR:FREQ=DAILY&amp;VAR:RELITEM=RF&amp;VAR:CURRENCY=&amp;VAR:DB_TYPE=&amp;VAR:UNITS=M&amp;window=popup","&amp;width=535&amp;height=425&amp;START_MAXIMIZED=FALSE&amp;Y=120"}</definedName>
    <definedName name="_6468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69__FDSAUDITLINK__" hidden="1">{"fdsup://directions/FAT Viewer?action=UPDATE&amp;creator=factSet&amp;DYN_ARGS=true&amp;DOC_NAME=FAT:RGA_ENTRPR_VAL_EV_SOURCE_WINDOW.FAT&amp;VAR:ID1=CCO&amp;VAR:SDATE=20060106&amp;VAR:FDATE=20051230&amp;VAR:FREQ=DAILY&amp;VAR:RELITEM=RF&amp;VAR:CURRENCY=&amp;VAR:DB_TYPE=&amp;VAR:UNITS=M&amp;window=popup&amp;","width=535&amp;height=425&amp;START_MAXIMIZED=FALSE&amp;Y=120"}</definedName>
    <definedName name="_647__FDSAUDITLINK__" hidden="1">{"fdsup://directions/FAT Viewer?action=UPDATE&amp;creator=factSet&amp;DYN_ARGS=true&amp;DOC_NAME=FAT:RGQ_ENTRPR_VAL_EV_SOURCE_WINDOW.FAT&amp;VAR:ID1=CTCM&amp;VAR:SDATE=20071224&amp;VAR:FDATE=20070928&amp;VAR:FREQ=DAILY&amp;VAR:RELITEM=&amp;VAR:CURRENCY=&amp;VAR:DB_TYPE=&amp;VAR:UNITS=M&amp;window=popup&amp;w","idth=535&amp;height=425&amp;START_MAXIMIZED=FALSE&amp;Y=120"}</definedName>
    <definedName name="_6470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471__FDSAUDITLINK__" hidden="1">{"fdsup://directions/FAT Viewer?action=UPDATE&amp;creator=factSet&amp;DYN_ARGS=true&amp;DOC_NAME=FAT:RGA_ENTRPR_VAL_EV_SOURCE_WINDOW.FAT&amp;VAR:ID1=DEC-FR&amp;VAR:SDATE=20060106&amp;VAR:FDATE=20051230&amp;VAR:FREQ=DAILY&amp;VAR:RELITEM=RF&amp;VAR:CURRENCY=&amp;VAR:DB_TYPE=&amp;VAR:UNITS=M&amp;window=pop","up&amp;width=535&amp;height=425&amp;START_MAXIMIZED=FALSE&amp;Y=120"}</definedName>
    <definedName name="_6472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73__FDSAUDITLINK__" hidden="1">{"fdsup://directions/FAT Viewer?action=UPDATE&amp;creator=factSet&amp;DYN_ARGS=true&amp;DOC_NAME=FAT:RGA_ENTRPR_VAL_EV_SOURCE_WINDOW.FAT&amp;VAR:ID1=CBS&amp;VAR:SDATE=20060106&amp;VAR:FDATE=20051230&amp;VAR:FREQ=DAILY&amp;VAR:RELITEM=RF&amp;VAR:CURRENCY=&amp;VAR:DB_TYPE=&amp;VAR:UNITS=M&amp;window=popup&amp;","width=535&amp;height=425&amp;START_MAXIMIZED=FALSE&amp;Y=120"}</definedName>
    <definedName name="_6474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75__FDSAUDITLINK__" hidden="1">{"fdsup://directions/FAT Viewer?action=UPDATE&amp;creator=factSet&amp;DYN_ARGS=true&amp;DOC_NAME=FAT:RGA_ENTRPR_VAL_EV_SOURCE_WINDOW.FAT&amp;VAR:ID1=LAMR&amp;VAR:SDATE=20060106&amp;VAR:FDATE=20051230&amp;VAR:FREQ=DAILY&amp;VAR:RELITEM=RF&amp;VAR:CURRENCY=&amp;VAR:DB_TYPE=&amp;VAR:UNITS=M&amp;window=popup","&amp;width=535&amp;height=425&amp;START_MAXIMIZED=FALSE&amp;Y=120"}</definedName>
    <definedName name="_6476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77__FDSAUDITLINK__" hidden="1">{"fdsup://directions/FAT Viewer?action=UPDATE&amp;creator=factSet&amp;DYN_ARGS=true&amp;DOC_NAME=FAT:RGA_ENTRPR_VAL_EV_SOURCE_WINDOW.FAT&amp;VAR:ID1=CCO&amp;VAR:SDATE=20060105&amp;VAR:FDATE=20051230&amp;VAR:FREQ=DAILY&amp;VAR:RELITEM=RF&amp;VAR:CURRENCY=&amp;VAR:DB_TYPE=&amp;VAR:UNITS=M&amp;window=popup&amp;","width=535&amp;height=425&amp;START_MAXIMIZED=FALSE&amp;Y=120"}</definedName>
    <definedName name="_6478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479__FDSAUDITLINK__" hidden="1">{"fdsup://directions/FAT Viewer?action=UPDATE&amp;creator=factSet&amp;DYN_ARGS=true&amp;DOC_NAME=FAT:RGA_ENTRPR_VAL_EV_SOURCE_WINDOW.FAT&amp;VAR:ID1=DEC-FR&amp;VAR:SDATE=20060105&amp;VAR:FDATE=20051230&amp;VAR:FREQ=DAILY&amp;VAR:RELITEM=RF&amp;VAR:CURRENCY=&amp;VAR:DB_TYPE=&amp;VAR:UNITS=M&amp;window=pop","up&amp;width=535&amp;height=425&amp;START_MAXIMIZED=FALSE&amp;Y=120"}</definedName>
    <definedName name="_648__FDSAUDITLINK__" hidden="1">{"fdsup://directions/FAT Viewer?action=UPDATE&amp;creator=factSet&amp;DYN_ARGS=true&amp;DOC_NAME=FAT:RGQ_ENTRPR_VAL_EV_SOURCE_WINDOW.FAT&amp;VAR:ID1=B07VZ9&amp;VAR:SDATE=20071224&amp;VAR:FDATE=20070928&amp;VAR:FREQ=DAILY&amp;VAR:RELITEM=&amp;VAR:CURRENCY=&amp;VAR:DB_TYPE=&amp;VAR:UNITS=M&amp;window=popup","&amp;width=535&amp;height=425&amp;START_MAXIMIZED=FALSE&amp;Y=120"}</definedName>
    <definedName name="_6480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81__FDSAUDITLINK__" hidden="1">{"fdsup://directions/FAT Viewer?action=UPDATE&amp;creator=factSet&amp;DYN_ARGS=true&amp;DOC_NAME=FAT:RGA_ENTRPR_VAL_EV_SOURCE_WINDOW.FAT&amp;VAR:ID1=CBS&amp;VAR:SDATE=20060105&amp;VAR:FDATE=20051230&amp;VAR:FREQ=DAILY&amp;VAR:RELITEM=RF&amp;VAR:CURRENCY=&amp;VAR:DB_TYPE=&amp;VAR:UNITS=M&amp;window=popup&amp;","width=535&amp;height=425&amp;START_MAXIMIZED=FALSE&amp;Y=120"}</definedName>
    <definedName name="_6482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83__FDSAUDITLINK__" hidden="1">{"fdsup://directions/FAT Viewer?action=UPDATE&amp;creator=factSet&amp;DYN_ARGS=true&amp;DOC_NAME=FAT:RGA_ENTRPR_VAL_EV_SOURCE_WINDOW.FAT&amp;VAR:ID1=LAMR&amp;VAR:SDATE=20060105&amp;VAR:FDATE=20051230&amp;VAR:FREQ=DAILY&amp;VAR:RELITEM=RF&amp;VAR:CURRENCY=&amp;VAR:DB_TYPE=&amp;VAR:UNITS=M&amp;window=popup","&amp;width=535&amp;height=425&amp;START_MAXIMIZED=FALSE&amp;Y=120"}</definedName>
    <definedName name="_6484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85__FDSAUDITLINK__" hidden="1">{"fdsup://directions/FAT Viewer?action=UPDATE&amp;creator=factSet&amp;DYN_ARGS=true&amp;DOC_NAME=FAT:RGA_ENTRPR_VAL_EV_SOURCE_WINDOW.FAT&amp;VAR:ID1=CCO&amp;VAR:SDATE=20060104&amp;VAR:FDATE=20051230&amp;VAR:FREQ=DAILY&amp;VAR:RELITEM=RF&amp;VAR:CURRENCY=&amp;VAR:DB_TYPE=&amp;VAR:UNITS=M&amp;window=popup&amp;","width=535&amp;height=425&amp;START_MAXIMIZED=FALSE&amp;Y=120"}</definedName>
    <definedName name="_6486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487__FDSAUDITLINK__" hidden="1">{"fdsup://directions/FAT Viewer?action=UPDATE&amp;creator=factSet&amp;DYN_ARGS=true&amp;DOC_NAME=FAT:RGA_ENTRPR_VAL_EV_SOURCE_WINDOW.FAT&amp;VAR:ID1=DEC-FR&amp;VAR:SDATE=20060104&amp;VAR:FDATE=20051230&amp;VAR:FREQ=DAILY&amp;VAR:RELITEM=RF&amp;VAR:CURRENCY=&amp;VAR:DB_TYPE=&amp;VAR:UNITS=M&amp;window=pop","up&amp;width=535&amp;height=425&amp;START_MAXIMIZED=FALSE&amp;Y=120"}</definedName>
    <definedName name="_6488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89__FDSAUDITLINK__" hidden="1">{"fdsup://directions/FAT Viewer?action=UPDATE&amp;creator=factSet&amp;DYN_ARGS=true&amp;DOC_NAME=FAT:RGA_ENTRPR_VAL_EV_SOURCE_WINDOW.FAT&amp;VAR:ID1=CBS&amp;VAR:SDATE=20060104&amp;VAR:FDATE=20051230&amp;VAR:FREQ=DAILY&amp;VAR:RELITEM=RF&amp;VAR:CURRENCY=&amp;VAR:DB_TYPE=&amp;VAR:UNITS=M&amp;window=popup&amp;","width=535&amp;height=425&amp;START_MAXIMIZED=FALSE&amp;Y=120"}</definedName>
    <definedName name="_649__FDSAUDITLINK__" hidden="1">{"fdsup://directions/FAT Viewer?action=UPDATE&amp;creator=factSet&amp;DYN_ARGS=true&amp;DOC_NAME=FAT:RGQ_ENTRPR_VAL_EV_SOURCE_WINDOW.FAT&amp;VAR:ID1=B04M10&amp;VAR:SDATE=20071224&amp;VAR:FDATE=20070928&amp;VAR:FREQ=DAILY&amp;VAR:RELITEM=&amp;VAR:CURRENCY=&amp;VAR:DB_TYPE=&amp;VAR:UNITS=M&amp;window=popup","&amp;width=535&amp;height=425&amp;START_MAXIMIZED=FALSE&amp;Y=120"}</definedName>
    <definedName name="_6490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91__FDSAUDITLINK__" hidden="1">{"fdsup://directions/FAT Viewer?action=UPDATE&amp;creator=factSet&amp;DYN_ARGS=true&amp;DOC_NAME=FAT:RGA_ENTRPR_VAL_EV_SOURCE_WINDOW.FAT&amp;VAR:ID1=LAMR&amp;VAR:SDATE=20060104&amp;VAR:FDATE=20051230&amp;VAR:FREQ=DAILY&amp;VAR:RELITEM=RF&amp;VAR:CURRENCY=&amp;VAR:DB_TYPE=&amp;VAR:UNITS=M&amp;window=popup","&amp;width=535&amp;height=425&amp;START_MAXIMIZED=FALSE&amp;Y=120"}</definedName>
    <definedName name="_6492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93__FDSAUDITLINK__" hidden="1">{"fdsup://directions/FAT Viewer?action=UPDATE&amp;creator=factSet&amp;DYN_ARGS=true&amp;DOC_NAME=FAT:RGA_ENTRPR_VAL_EV_SOURCE_WINDOW.FAT&amp;VAR:ID1=CCO&amp;VAR:SDATE=20060103&amp;VAR:FDATE=20051230&amp;VAR:FREQ=DAILY&amp;VAR:RELITEM=RF&amp;VAR:CURRENCY=&amp;VAR:DB_TYPE=&amp;VAR:UNITS=M&amp;window=popup&amp;","width=535&amp;height=425&amp;START_MAXIMIZED=FALSE&amp;Y=120"}</definedName>
    <definedName name="_6494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495__FDSAUDITLINK__" hidden="1">{"fdsup://directions/FAT Viewer?action=UPDATE&amp;creator=factSet&amp;DYN_ARGS=true&amp;DOC_NAME=FAT:RGA_ENTRPR_VAL_EV_SOURCE_WINDOW.FAT&amp;VAR:ID1=DEC-FR&amp;VAR:SDATE=20060103&amp;VAR:FDATE=20051230&amp;VAR:FREQ=DAILY&amp;VAR:RELITEM=RF&amp;VAR:CURRENCY=&amp;VAR:DB_TYPE=&amp;VAR:UNITS=M&amp;window=pop","up&amp;width=535&amp;height=425&amp;START_MAXIMIZED=FALSE&amp;Y=120"}</definedName>
    <definedName name="_6496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97__FDSAUDITLINK__" hidden="1">{"fdsup://directions/FAT Viewer?action=UPDATE&amp;creator=factSet&amp;DYN_ARGS=true&amp;DOC_NAME=FAT:RGA_ENTRPR_VAL_EV_SOURCE_WINDOW.FAT&amp;VAR:ID1=CBS&amp;VAR:SDATE=20060103&amp;VAR:FDATE=20051230&amp;VAR:FREQ=DAILY&amp;VAR:RELITEM=RF&amp;VAR:CURRENCY=&amp;VAR:DB_TYPE=&amp;VAR:UNITS=M&amp;window=popup&amp;","width=535&amp;height=425&amp;START_MAXIMIZED=FALSE&amp;Y=120"}</definedName>
    <definedName name="_6498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499__FDSAUDITLINK__" hidden="1">{"fdsup://directions/FAT Viewer?action=UPDATE&amp;creator=factSet&amp;DYN_ARGS=true&amp;DOC_NAME=FAT:RGA_ENTRPR_VAL_EV_SOURCE_WINDOW.FAT&amp;VAR:ID1=LAMR&amp;VAR:SDATE=20060103&amp;VAR:FDATE=20051230&amp;VAR:FREQ=DAILY&amp;VAR:RELITEM=RF&amp;VAR:CURRENCY=&amp;VAR:DB_TYPE=&amp;VAR:UNITS=M&amp;window=popup","&amp;width=535&amp;height=425&amp;START_MAXIMIZED=FALSE&amp;Y=120"}</definedName>
    <definedName name="_65__FDSAUDITLINK__" hidden="1">{"fdsup://Directions/FactSet Auditing Viewer?action=AUDIT_VALUE&amp;DB=129&amp;ID1=B08559&amp;VALUEID=02256&amp;SDATE=2011&amp;PERIODTYPE=ANN_STD&amp;SCFT=3&amp;window=popup_no_bar&amp;width=385&amp;height=120&amp;START_MAXIMIZED=FALSE&amp;creator=factset&amp;display_string=Audit"}</definedName>
    <definedName name="_650__FDSAUDITLINK__" hidden="1">{"fdsup://directions/FAT Viewer?action=UPDATE&amp;creator=factSet&amp;DYN_ARGS=true&amp;DOC_NAME=FAT:RGQ_ENTRPR_VAL_EV_SOURCE_WINDOW.FAT&amp;VAR:ID1=B04M10&amp;VAR:SDATE=20050321&amp;VAR:FDATE=20041231&amp;VAR:FREQ=DAILY&amp;VAR:RELITEM=&amp;VAR:CURRENCY=&amp;VAR:DB_TYPE=&amp;VAR:UNITS=M&amp;window=popup","&amp;width=535&amp;height=425&amp;START_MAXIMIZED=FALSE&amp;Y=120"}</definedName>
    <definedName name="_6500__FDSAUDITLINK__" hidden="1">{"fdsup://IBCentral/FAT Viewer?action=UPDATE&amp;creator=factset&amp;DOC_NAME=fat:reuters_annual_source_window.fat&amp;display_string=Audit&amp;DYN_ARGS=TRUE&amp;VAR:ID1=18451C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501__FDSAUDITLINK__" hidden="1">{"fdsup://directions/FAT Viewer?action=UPDATE&amp;creator=factSet&amp;DYN_ARGS=true&amp;DOC_NAME=FAT:RGA_ENTRPR_VAL_EV_SOURCE_WINDOW.FAT&amp;VAR:ID1=CCO&amp;VAR:SDATE=20051230&amp;VAR:FDATE=20051230&amp;VAR:FREQ=DAILY&amp;VAR:RELITEM=RF&amp;VAR:CURRENCY=&amp;VAR:DB_TYPE=&amp;VAR:UNITS=M&amp;window=popup&amp;","width=535&amp;height=425&amp;START_MAXIMIZED=FALSE&amp;Y=120"}</definedName>
    <definedName name="_6502__FDSAUDITLINK__" hidden="1">{"fdsup://IBCentral/FAT Viewer?action=UPDATE&amp;creator=factset&amp;DOC_NAME=fat:reuters_annual_source_window.fat&amp;display_string=Audit&amp;DYN_ARGS=TRUE&amp;VAR:ID1=713666&amp;VAR:RCODE=SBDA&amp;VAR:SDATE=20051299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6503__FDSAUDITLINK__" hidden="1">{"fdsup://directions/FAT Viewer?action=UPDATE&amp;creator=factSet&amp;DYN_ARGS=true&amp;DOC_NAME=FAT:RGA_ENTRPR_VAL_EV_SOURCE_WINDOW.FAT&amp;VAR:ID1=DEC-FR&amp;VAR:SDATE=20051230&amp;VAR:FDATE=20051230&amp;VAR:FREQ=DAILY&amp;VAR:RELITEM=RF&amp;VAR:CURRENCY=&amp;VAR:DB_TYPE=&amp;VAR:UNITS=M&amp;window=pop","up&amp;width=535&amp;height=425&amp;START_MAXIMIZED=FALSE&amp;Y=120"}</definedName>
    <definedName name="_6504__FDSAUDITLINK__" hidden="1">{"fdsup://IBCentral/FAT Viewer?action=UPDATE&amp;creator=factset&amp;DOC_NAME=fat:reuters_annual_source_window.fat&amp;display_string=Audit&amp;DYN_ARGS=TRUE&amp;VAR:ID1=12485720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505__FDSAUDITLINK__" hidden="1">{"fdsup://directions/FAT Viewer?action=UPDATE&amp;creator=factSet&amp;DYN_ARGS=true&amp;DOC_NAME=FAT:RGA_ENTRPR_VAL_EV_SOURCE_WINDOW.FAT&amp;VAR:ID1=CBS&amp;VAR:SDATE=20051230&amp;VAR:FDATE=20051230&amp;VAR:FREQ=DAILY&amp;VAR:RELITEM=RF&amp;VAR:CURRENCY=&amp;VAR:DB_TYPE=&amp;VAR:UNITS=M&amp;window=popup&amp;","width=535&amp;height=425&amp;START_MAXIMIZED=FALSE&amp;Y=120"}</definedName>
    <definedName name="_6506__FDSAUDITLINK__" hidden="1">{"fdsup://IBCentral/FAT Viewer?action=UPDATE&amp;creator=factset&amp;DOC_NAME=fat:reuters_annual_source_window.fat&amp;display_string=Audit&amp;DYN_ARGS=TRUE&amp;VAR:ID1=51281510&amp;VAR:RCODE=SBDA&amp;VAR:SDATE=20051299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6507__FDSAUDITLINK__" hidden="1">{"fdsup://directions/FAT Viewer?action=UPDATE&amp;creator=factSet&amp;DYN_ARGS=true&amp;DOC_NAME=FAT:RGA_ENTRPR_VAL_EV_SOURCE_WINDOW.FAT&amp;VAR:ID1=LAMR&amp;VAR:SDATE=20051230&amp;VAR:FDATE=20051230&amp;VAR:FREQ=DAILY&amp;VAR:RELITEM=RF&amp;VAR:CURRENCY=&amp;VAR:DB_TYPE=&amp;VAR:UNITS=M&amp;window=popup","&amp;width=535&amp;height=425&amp;START_MAXIMIZED=FALSE&amp;Y=120"}</definedName>
    <definedName name="_6508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09__FDSAUDITLINK__" hidden="1">{"fdsup://directions/FAT Viewer?action=UPDATE&amp;creator=factSet&amp;DYN_ARGS=true&amp;DOC_NAME=FAT:RGA_ENTRPR_VAL_EV_SOURCE_WINDOW.FAT&amp;VAR:ID1=CCO&amp;VAR:SDATE=20051229&amp;VAR:FDATE=20041231&amp;VAR:FREQ=DAILY&amp;VAR:RELITEM=RF&amp;VAR:CURRENCY=&amp;VAR:DB_TYPE=&amp;VAR:UNITS=M&amp;window=popup&amp;","width=535&amp;height=425&amp;START_MAXIMIZED=FALSE&amp;Y=120"}</definedName>
    <definedName name="_651__FDSAUDITLINK__" hidden="1">{"fdsup://directions/FAT Viewer?action=UPDATE&amp;creator=factSet&amp;DYN_ARGS=true&amp;DOC_NAME=FAT:RGA_ENTRPR_VAL_EV_SOURCE_WINDOW.FAT&amp;VAR:ID1=DYHOL-TR&amp;VAR:SDATE=20050330&amp;VAR:FDATE=20041231&amp;VAR:FREQ=DAILY&amp;VAR:RELITEM=&amp;VAR:CURRENCY=&amp;VAR:DB_TYPE=&amp;VAR:UNITS=M&amp;window=pop","up&amp;width=535&amp;height=425&amp;START_MAXIMIZED=FALSE&amp;Y=120"}</definedName>
    <definedName name="_6510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511__FDSAUDITLINK__" hidden="1">{"fdsup://directions/FAT Viewer?action=UPDATE&amp;creator=factSet&amp;DYN_ARGS=true&amp;DOC_NAME=FAT:RGA_ENTRPR_VAL_EV_SOURCE_WINDOW.FAT&amp;VAR:ID1=DEC-FR&amp;VAR:SDATE=20051229&amp;VAR:FDATE=20041231&amp;VAR:FREQ=DAILY&amp;VAR:RELITEM=RF&amp;VAR:CURRENCY=&amp;VAR:DB_TYPE=&amp;VAR:UNITS=M&amp;window=pop","up&amp;width=535&amp;height=425&amp;START_MAXIMIZED=FALSE&amp;Y=120"}</definedName>
    <definedName name="_6512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13__FDSAUDITLINK__" hidden="1">{"fdsup://directions/FAT Viewer?action=UPDATE&amp;creator=factSet&amp;DYN_ARGS=true&amp;DOC_NAME=FAT:RGA_ENTRPR_VAL_EV_SOURCE_WINDOW.FAT&amp;VAR:ID1=CBS&amp;VAR:SDATE=20051229&amp;VAR:FDATE=20041231&amp;VAR:FREQ=DAILY&amp;VAR:RELITEM=RF&amp;VAR:CURRENCY=&amp;VAR:DB_TYPE=&amp;VAR:UNITS=M&amp;window=popup&amp;","width=535&amp;height=425&amp;START_MAXIMIZED=FALSE&amp;Y=120"}</definedName>
    <definedName name="_6514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515__FDSAUDITLINK__" hidden="1">{"fdsup://directions/FAT Viewer?action=UPDATE&amp;creator=factSet&amp;DYN_ARGS=true&amp;DOC_NAME=FAT:RGA_ENTRPR_VAL_EV_SOURCE_WINDOW.FAT&amp;VAR:ID1=LAMR&amp;VAR:SDATE=20051229&amp;VAR:FDATE=20041231&amp;VAR:FREQ=DAILY&amp;VAR:RELITEM=RF&amp;VAR:CURRENCY=&amp;VAR:DB_TYPE=&amp;VAR:UNITS=M&amp;window=popup","&amp;width=535&amp;height=425&amp;START_MAXIMIZED=FALSE&amp;Y=120"}</definedName>
    <definedName name="_6516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17__FDSAUDITLINK__" hidden="1">{"fdsup://directions/FAT Viewer?action=UPDATE&amp;creator=factSet&amp;DYN_ARGS=true&amp;DOC_NAME=FAT:RGA_ENTRPR_VAL_EV_SOURCE_WINDOW.FAT&amp;VAR:ID1=CCO&amp;VAR:SDATE=20051228&amp;VAR:FDATE=20041231&amp;VAR:FREQ=DAILY&amp;VAR:RELITEM=RF&amp;VAR:CURRENCY=&amp;VAR:DB_TYPE=&amp;VAR:UNITS=M&amp;window=popup&amp;","width=535&amp;height=425&amp;START_MAXIMIZED=FALSE&amp;Y=120"}</definedName>
    <definedName name="_6518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519__FDSAUDITLINK__" hidden="1">{"fdsup://directions/FAT Viewer?action=UPDATE&amp;creator=factSet&amp;DYN_ARGS=true&amp;DOC_NAME=FAT:RGA_ENTRPR_VAL_EV_SOURCE_WINDOW.FAT&amp;VAR:ID1=DEC-FR&amp;VAR:SDATE=20051228&amp;VAR:FDATE=20041231&amp;VAR:FREQ=DAILY&amp;VAR:RELITEM=RF&amp;VAR:CURRENCY=&amp;VAR:DB_TYPE=&amp;VAR:UNITS=M&amp;window=pop","up&amp;width=535&amp;height=425&amp;START_MAXIMIZED=FALSE&amp;Y=120"}</definedName>
    <definedName name="_652__FDSAUDITLINK__" hidden="1">{"fdsup://directions/FAT Viewer?action=UPDATE&amp;creator=factSet&amp;DYN_ARGS=true&amp;DOC_NAME=FAT:RGA_ENTRPR_VAL_EV_SOURCE_WINDOW.FAT&amp;VAR:ID1=091139&amp;VAR:SDATE=20050330&amp;VAR:FDATE=20041231&amp;VAR:FREQ=DAILY&amp;VAR:RELITEM=&amp;VAR:CURRENCY=&amp;VAR:DB_TYPE=&amp;VAR:UNITS=M&amp;window=popup","&amp;width=535&amp;height=425&amp;START_MAXIMIZED=FALSE&amp;Y=120"}</definedName>
    <definedName name="_6520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21__FDSAUDITLINK__" hidden="1">{"fdsup://directions/FAT Viewer?action=UPDATE&amp;creator=factSet&amp;DYN_ARGS=true&amp;DOC_NAME=FAT:RGA_ENTRPR_VAL_EV_SOURCE_WINDOW.FAT&amp;VAR:ID1=CBS&amp;VAR:SDATE=20051228&amp;VAR:FDATE=20041231&amp;VAR:FREQ=DAILY&amp;VAR:RELITEM=RF&amp;VAR:CURRENCY=&amp;VAR:DB_TYPE=&amp;VAR:UNITS=M&amp;window=popup&amp;","width=535&amp;height=425&amp;START_MAXIMIZED=FALSE&amp;Y=120"}</definedName>
    <definedName name="_6522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523__FDSAUDITLINK__" hidden="1">{"fdsup://directions/FAT Viewer?action=UPDATE&amp;creator=factSet&amp;DYN_ARGS=true&amp;DOC_NAME=FAT:RGA_ENTRPR_VAL_EV_SOURCE_WINDOW.FAT&amp;VAR:ID1=LAMR&amp;VAR:SDATE=20051228&amp;VAR:FDATE=20041231&amp;VAR:FREQ=DAILY&amp;VAR:RELITEM=RF&amp;VAR:CURRENCY=&amp;VAR:DB_TYPE=&amp;VAR:UNITS=M&amp;window=popup","&amp;width=535&amp;height=425&amp;START_MAXIMIZED=FALSE&amp;Y=120"}</definedName>
    <definedName name="_6524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25__FDSAUDITLINK__" hidden="1">{"fdsup://directions/FAT Viewer?action=UPDATE&amp;creator=factSet&amp;DYN_ARGS=true&amp;DOC_NAME=FAT:RGA_ENTRPR_VAL_EV_SOURCE_WINDOW.FAT&amp;VAR:ID1=CCO&amp;VAR:SDATE=20051227&amp;VAR:FDATE=20041231&amp;VAR:FREQ=DAILY&amp;VAR:RELITEM=RF&amp;VAR:CURRENCY=&amp;VAR:DB_TYPE=&amp;VAR:UNITS=M&amp;window=popup&amp;","width=535&amp;height=425&amp;START_MAXIMIZED=FALSE&amp;Y=120"}</definedName>
    <definedName name="_6526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527__FDSAUDITLINK__" hidden="1">{"fdsup://directions/FAT Viewer?action=UPDATE&amp;creator=factSet&amp;DYN_ARGS=true&amp;DOC_NAME=FAT:RGA_ENTRPR_VAL_EV_SOURCE_WINDOW.FAT&amp;VAR:ID1=DEC-FR&amp;VAR:SDATE=20051227&amp;VAR:FDATE=20041231&amp;VAR:FREQ=DAILY&amp;VAR:RELITEM=RF&amp;VAR:CURRENCY=&amp;VAR:DB_TYPE=&amp;VAR:UNITS=M&amp;window=pop","up&amp;width=535&amp;height=425&amp;START_MAXIMIZED=FALSE&amp;Y=120"}</definedName>
    <definedName name="_6528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29__FDSAUDITLINK__" hidden="1">{"fdsup://directions/FAT Viewer?action=UPDATE&amp;creator=factSet&amp;DYN_ARGS=true&amp;DOC_NAME=FAT:RGA_ENTRPR_VAL_EV_SOURCE_WINDOW.FAT&amp;VAR:ID1=CBS&amp;VAR:SDATE=20051227&amp;VAR:FDATE=20041231&amp;VAR:FREQ=DAILY&amp;VAR:RELITEM=RF&amp;VAR:CURRENCY=&amp;VAR:DB_TYPE=&amp;VAR:UNITS=M&amp;window=popup&amp;","width=535&amp;height=425&amp;START_MAXIMIZED=FALSE&amp;Y=120"}</definedName>
    <definedName name="_653__FDSAUDITLINK__" hidden="1">{"fdsup://directions/FAT Viewer?action=UPDATE&amp;creator=factSet&amp;DYN_ARGS=true&amp;DOC_NAME=FAT:RGQ_ENTRPR_VAL_EV_SOURCE_WINDOW.FAT&amp;VAR:ID1=B01G2K&amp;VAR:SDATE=20080103&amp;VAR:FDATE=20071231&amp;VAR:FREQ=DAILY&amp;VAR:RELITEM=&amp;VAR:CURRENCY=&amp;VAR:DB_TYPE=&amp;VAR:UNITS=M&amp;window=popup","&amp;width=535&amp;height=425&amp;START_MAXIMIZED=FALSE&amp;Y=120"}</definedName>
    <definedName name="_6530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531__FDSAUDITLINK__" hidden="1">{"fdsup://directions/FAT Viewer?action=UPDATE&amp;creator=factSet&amp;DYN_ARGS=true&amp;DOC_NAME=FAT:RGA_ENTRPR_VAL_EV_SOURCE_WINDOW.FAT&amp;VAR:ID1=LAMR&amp;VAR:SDATE=20051227&amp;VAR:FDATE=20041231&amp;VAR:FREQ=DAILY&amp;VAR:RELITEM=RF&amp;VAR:CURRENCY=&amp;VAR:DB_TYPE=&amp;VAR:UNITS=M&amp;window=popup","&amp;width=535&amp;height=425&amp;START_MAXIMIZED=FALSE&amp;Y=120"}</definedName>
    <definedName name="_6532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33__FDSAUDITLINK__" hidden="1">{"fdsup://directions/FAT Viewer?action=UPDATE&amp;creator=factSet&amp;DYN_ARGS=true&amp;DOC_NAME=FAT:RGA_ENTRPR_VAL_EV_SOURCE_WINDOW.FAT&amp;VAR:ID1=CCO&amp;VAR:SDATE=20051223&amp;VAR:FDATE=20041231&amp;VAR:FREQ=DAILY&amp;VAR:RELITEM=RF&amp;VAR:CURRENCY=&amp;VAR:DB_TYPE=&amp;VAR:UNITS=M&amp;window=popup&amp;","width=535&amp;height=425&amp;START_MAXIMIZED=FALSE&amp;Y=120"}</definedName>
    <definedName name="_6534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535__FDSAUDITLINK__" hidden="1">{"fdsup://directions/FAT Viewer?action=UPDATE&amp;creator=factSet&amp;DYN_ARGS=true&amp;DOC_NAME=FAT:RGA_ENTRPR_VAL_EV_SOURCE_WINDOW.FAT&amp;VAR:ID1=DEC-FR&amp;VAR:SDATE=20051223&amp;VAR:FDATE=20041231&amp;VAR:FREQ=DAILY&amp;VAR:RELITEM=RF&amp;VAR:CURRENCY=&amp;VAR:DB_TYPE=&amp;VAR:UNITS=M&amp;window=pop","up&amp;width=535&amp;height=425&amp;START_MAXIMIZED=FALSE&amp;Y=120"}</definedName>
    <definedName name="_6536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37__FDSAUDITLINK__" hidden="1">{"fdsup://directions/FAT Viewer?action=UPDATE&amp;creator=factSet&amp;DYN_ARGS=true&amp;DOC_NAME=FAT:RGA_ENTRPR_VAL_EV_SOURCE_WINDOW.FAT&amp;VAR:ID1=CBS&amp;VAR:SDATE=20051223&amp;VAR:FDATE=20041231&amp;VAR:FREQ=DAILY&amp;VAR:RELITEM=RF&amp;VAR:CURRENCY=&amp;VAR:DB_TYPE=&amp;VAR:UNITS=M&amp;window=popup&amp;","width=535&amp;height=425&amp;START_MAXIMIZED=FALSE&amp;Y=120"}</definedName>
    <definedName name="_6538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539__FDSAUDITLINK__" hidden="1">{"fdsup://directions/FAT Viewer?action=UPDATE&amp;creator=factSet&amp;DYN_ARGS=true&amp;DOC_NAME=FAT:RGA_ENTRPR_VAL_EV_SOURCE_WINDOW.FAT&amp;VAR:ID1=LAMR&amp;VAR:SDATE=20051223&amp;VAR:FDATE=20041231&amp;VAR:FREQ=DAILY&amp;VAR:RELITEM=RF&amp;VAR:CURRENCY=&amp;VAR:DB_TYPE=&amp;VAR:UNITS=M&amp;window=popup","&amp;width=535&amp;height=425&amp;START_MAXIMIZED=FALSE&amp;Y=120"}</definedName>
    <definedName name="_654__FDSAUDITLINK__" hidden="1">{"fdsup://directions/FAT Viewer?action=UPDATE&amp;creator=factSet&amp;DYN_ARGS=true&amp;DOC_NAME=FAT:RGA_ENTRPR_VAL_EV_SOURCE_WINDOW.FAT&amp;VAR:ID1=043254&amp;VAR:SDATE=20080103&amp;VAR:FDATE=20071231&amp;VAR:FREQ=DAILY&amp;VAR:RELITEM=&amp;VAR:CURRENCY=&amp;VAR:DB_TYPE=&amp;VAR:UNITS=M&amp;window=popup","&amp;width=535&amp;height=425&amp;START_MAXIMIZED=FALSE&amp;Y=120"}</definedName>
    <definedName name="_6540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41__FDSAUDITLINK__" hidden="1">{"fdsup://directions/FAT Viewer?action=UPDATE&amp;creator=factSet&amp;DYN_ARGS=true&amp;DOC_NAME=FAT:RGA_ENTRPR_VAL_EV_SOURCE_WINDOW.FAT&amp;VAR:ID1=CCO&amp;VAR:SDATE=20051222&amp;VAR:FDATE=20041231&amp;VAR:FREQ=DAILY&amp;VAR:RELITEM=RF&amp;VAR:CURRENCY=&amp;VAR:DB_TYPE=&amp;VAR:UNITS=M&amp;window=popup&amp;","width=535&amp;height=425&amp;START_MAXIMIZED=FALSE&amp;Y=120"}</definedName>
    <definedName name="_6542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543__FDSAUDITLINK__" hidden="1">{"fdsup://directions/FAT Viewer?action=UPDATE&amp;creator=factSet&amp;DYN_ARGS=true&amp;DOC_NAME=FAT:RGA_ENTRPR_VAL_EV_SOURCE_WINDOW.FAT&amp;VAR:ID1=DEC-FR&amp;VAR:SDATE=20051222&amp;VAR:FDATE=20041231&amp;VAR:FREQ=DAILY&amp;VAR:RELITEM=RF&amp;VAR:CURRENCY=&amp;VAR:DB_TYPE=&amp;VAR:UNITS=M&amp;window=pop","up&amp;width=535&amp;height=425&amp;START_MAXIMIZED=FALSE&amp;Y=120"}</definedName>
    <definedName name="_6544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45__FDSAUDITLINK__" hidden="1">{"fdsup://directions/FAT Viewer?action=UPDATE&amp;creator=factSet&amp;DYN_ARGS=true&amp;DOC_NAME=FAT:RGA_ENTRPR_VAL_EV_SOURCE_WINDOW.FAT&amp;VAR:ID1=CBS&amp;VAR:SDATE=20051222&amp;VAR:FDATE=20041231&amp;VAR:FREQ=DAILY&amp;VAR:RELITEM=RF&amp;VAR:CURRENCY=&amp;VAR:DB_TYPE=&amp;VAR:UNITS=M&amp;window=popup&amp;","width=535&amp;height=425&amp;START_MAXIMIZED=FALSE&amp;Y=120"}</definedName>
    <definedName name="_6546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547__FDSAUDITLINK__" hidden="1">{"fdsup://directions/FAT Viewer?action=UPDATE&amp;creator=factSet&amp;DYN_ARGS=true&amp;DOC_NAME=FAT:RGA_ENTRPR_VAL_EV_SOURCE_WINDOW.FAT&amp;VAR:ID1=LAMR&amp;VAR:SDATE=20051222&amp;VAR:FDATE=20041231&amp;VAR:FREQ=DAILY&amp;VAR:RELITEM=RF&amp;VAR:CURRENCY=&amp;VAR:DB_TYPE=&amp;VAR:UNITS=M&amp;window=popup","&amp;width=535&amp;height=425&amp;START_MAXIMIZED=FALSE&amp;Y=120"}</definedName>
    <definedName name="_6548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49__FDSAUDITLINK__" hidden="1">{"fdsup://directions/FAT Viewer?action=UPDATE&amp;creator=factSet&amp;DYN_ARGS=true&amp;DOC_NAME=FAT:RGA_ENTRPR_VAL_EV_SOURCE_WINDOW.FAT&amp;VAR:ID1=CCO&amp;VAR:SDATE=20051221&amp;VAR:FDATE=20041231&amp;VAR:FREQ=DAILY&amp;VAR:RELITEM=RF&amp;VAR:CURRENCY=&amp;VAR:DB_TYPE=&amp;VAR:UNITS=M&amp;window=popup&amp;","width=535&amp;height=425&amp;START_MAXIMIZED=FALSE&amp;Y=120"}</definedName>
    <definedName name="_655__FDSAUDITLINK__" hidden="1">{"fdsup://directions/FAT Viewer?action=UPDATE&amp;creator=factSet&amp;DYN_ARGS=true&amp;DOC_NAME=FAT:RGA_ENTRPR_VAL_EV_SOURCE_WINDOW.FAT&amp;VAR:ID1=RTL-BE&amp;VAR:SDATE=20080103&amp;VAR:FDATE=20071231&amp;VAR:FREQ=DAILY&amp;VAR:RELITEM=&amp;VAR:CURRENCY=&amp;VAR:DB_TYPE=&amp;VAR:UNITS=M&amp;window=popup","&amp;width=535&amp;height=425&amp;START_MAXIMIZED=FALSE&amp;Y=120"}</definedName>
    <definedName name="_6550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551__FDSAUDITLINK__" hidden="1">{"fdsup://directions/FAT Viewer?action=UPDATE&amp;creator=factSet&amp;DYN_ARGS=true&amp;DOC_NAME=FAT:RGA_ENTRPR_VAL_EV_SOURCE_WINDOW.FAT&amp;VAR:ID1=DEC-FR&amp;VAR:SDATE=20051221&amp;VAR:FDATE=20041231&amp;VAR:FREQ=DAILY&amp;VAR:RELITEM=RF&amp;VAR:CURRENCY=&amp;VAR:DB_TYPE=&amp;VAR:UNITS=M&amp;window=pop","up&amp;width=535&amp;height=425&amp;START_MAXIMIZED=FALSE&amp;Y=120"}</definedName>
    <definedName name="_6552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53__FDSAUDITLINK__" hidden="1">{"fdsup://directions/FAT Viewer?action=UPDATE&amp;creator=factSet&amp;DYN_ARGS=true&amp;DOC_NAME=FAT:RGA_ENTRPR_VAL_EV_SOURCE_WINDOW.FAT&amp;VAR:ID1=CBS&amp;VAR:SDATE=20051221&amp;VAR:FDATE=20041231&amp;VAR:FREQ=DAILY&amp;VAR:RELITEM=RF&amp;VAR:CURRENCY=&amp;VAR:DB_TYPE=&amp;VAR:UNITS=M&amp;window=popup&amp;","width=535&amp;height=425&amp;START_MAXIMIZED=FALSE&amp;Y=120"}</definedName>
    <definedName name="_6554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555__FDSAUDITLINK__" hidden="1">{"fdsup://directions/FAT Viewer?action=UPDATE&amp;creator=factSet&amp;DYN_ARGS=true&amp;DOC_NAME=FAT:RGA_ENTRPR_VAL_EV_SOURCE_WINDOW.FAT&amp;VAR:ID1=LAMR&amp;VAR:SDATE=20051221&amp;VAR:FDATE=20041231&amp;VAR:FREQ=DAILY&amp;VAR:RELITEM=RF&amp;VAR:CURRENCY=&amp;VAR:DB_TYPE=&amp;VAR:UNITS=M&amp;window=popup","&amp;width=535&amp;height=425&amp;START_MAXIMIZED=FALSE&amp;Y=120"}</definedName>
    <definedName name="_6556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57__FDSAUDITLINK__" hidden="1">{"fdsup://directions/FAT Viewer?action=UPDATE&amp;creator=factSet&amp;DYN_ARGS=true&amp;DOC_NAME=FAT:RGA_ENTRPR_VAL_EV_SOURCE_WINDOW.FAT&amp;VAR:ID1=CCO&amp;VAR:SDATE=20051220&amp;VAR:FDATE=20041231&amp;VAR:FREQ=DAILY&amp;VAR:RELITEM=RF&amp;VAR:CURRENCY=&amp;VAR:DB_TYPE=&amp;VAR:UNITS=M&amp;window=popup&amp;","width=535&amp;height=425&amp;START_MAXIMIZED=FALSE&amp;Y=120"}</definedName>
    <definedName name="_6558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559__FDSAUDITLINK__" hidden="1">{"fdsup://directions/FAT Viewer?action=UPDATE&amp;creator=factSet&amp;DYN_ARGS=true&amp;DOC_NAME=FAT:RGA_ENTRPR_VAL_EV_SOURCE_WINDOW.FAT&amp;VAR:ID1=DEC-FR&amp;VAR:SDATE=20051220&amp;VAR:FDATE=20041231&amp;VAR:FREQ=DAILY&amp;VAR:RELITEM=RF&amp;VAR:CURRENCY=&amp;VAR:DB_TYPE=&amp;VAR:UNITS=M&amp;window=pop","up&amp;width=535&amp;height=425&amp;START_MAXIMIZED=FALSE&amp;Y=120"}</definedName>
    <definedName name="_656__FDSAUDITLINK__" hidden="1">{"fdsup://directions/FAT Viewer?action=UPDATE&amp;creator=factSet&amp;DYN_ARGS=true&amp;DOC_NAME=FAT:RGQ_ENTRPR_VAL_EV_SOURCE_WINDOW.FAT&amp;VAR:ID1=457913&amp;VAR:SDATE=20080103&amp;VAR:FDATE=20071231&amp;VAR:FREQ=DAILY&amp;VAR:RELITEM=&amp;VAR:CURRENCY=&amp;VAR:DB_TYPE=&amp;VAR:UNITS=M&amp;window=popup","&amp;width=535&amp;height=425&amp;START_MAXIMIZED=FALSE&amp;Y=120"}</definedName>
    <definedName name="_6560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61__FDSAUDITLINK__" hidden="1">{"fdsup://directions/FAT Viewer?action=UPDATE&amp;creator=factSet&amp;DYN_ARGS=true&amp;DOC_NAME=FAT:RGA_ENTRPR_VAL_EV_SOURCE_WINDOW.FAT&amp;VAR:ID1=CBS&amp;VAR:SDATE=20051220&amp;VAR:FDATE=20041231&amp;VAR:FREQ=DAILY&amp;VAR:RELITEM=RF&amp;VAR:CURRENCY=&amp;VAR:DB_TYPE=&amp;VAR:UNITS=M&amp;window=popup&amp;","width=535&amp;height=425&amp;START_MAXIMIZED=FALSE&amp;Y=120"}</definedName>
    <definedName name="_6562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563__FDSAUDITLINK__" hidden="1">{"fdsup://directions/FAT Viewer?action=UPDATE&amp;creator=factSet&amp;DYN_ARGS=true&amp;DOC_NAME=FAT:RGA_ENTRPR_VAL_EV_SOURCE_WINDOW.FAT&amp;VAR:ID1=LAMR&amp;VAR:SDATE=20051220&amp;VAR:FDATE=20041231&amp;VAR:FREQ=DAILY&amp;VAR:RELITEM=RF&amp;VAR:CURRENCY=&amp;VAR:DB_TYPE=&amp;VAR:UNITS=M&amp;window=popup","&amp;width=535&amp;height=425&amp;START_MAXIMIZED=FALSE&amp;Y=120"}</definedName>
    <definedName name="_6564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65__FDSAUDITLINK__" hidden="1">{"fdsup://directions/FAT Viewer?action=UPDATE&amp;creator=factSet&amp;DYN_ARGS=true&amp;DOC_NAME=FAT:RGA_ENTRPR_VAL_EV_SOURCE_WINDOW.FAT&amp;VAR:ID1=CCO&amp;VAR:SDATE=20051219&amp;VAR:FDATE=20041231&amp;VAR:FREQ=DAILY&amp;VAR:RELITEM=RF&amp;VAR:CURRENCY=&amp;VAR:DB_TYPE=&amp;VAR:UNITS=M&amp;window=popup&amp;","width=535&amp;height=425&amp;START_MAXIMIZED=FALSE&amp;Y=120"}</definedName>
    <definedName name="_6566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567__FDSAUDITLINK__" hidden="1">{"fdsup://directions/FAT Viewer?action=UPDATE&amp;creator=factSet&amp;DYN_ARGS=true&amp;DOC_NAME=FAT:RGA_ENTRPR_VAL_EV_SOURCE_WINDOW.FAT&amp;VAR:ID1=DEC-FR&amp;VAR:SDATE=20051219&amp;VAR:FDATE=20041231&amp;VAR:FREQ=DAILY&amp;VAR:RELITEM=RF&amp;VAR:CURRENCY=&amp;VAR:DB_TYPE=&amp;VAR:UNITS=M&amp;window=pop","up&amp;width=535&amp;height=425&amp;START_MAXIMIZED=FALSE&amp;Y=120"}</definedName>
    <definedName name="_6568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69__FDSAUDITLINK__" hidden="1">{"fdsup://directions/FAT Viewer?action=UPDATE&amp;creator=factSet&amp;DYN_ARGS=true&amp;DOC_NAME=FAT:RGA_ENTRPR_VAL_EV_SOURCE_WINDOW.FAT&amp;VAR:ID1=CBS&amp;VAR:SDATE=20051219&amp;VAR:FDATE=20041231&amp;VAR:FREQ=DAILY&amp;VAR:RELITEM=RF&amp;VAR:CURRENCY=&amp;VAR:DB_TYPE=&amp;VAR:UNITS=M&amp;window=popup&amp;","width=535&amp;height=425&amp;START_MAXIMIZED=FALSE&amp;Y=120"}</definedName>
    <definedName name="_657__FDSAUDITLINK__" hidden="1">{"fdsup://directions/FAT Viewer?action=UPDATE&amp;creator=factSet&amp;DYN_ARGS=true&amp;DOC_NAME=FAT:RGA_ENTRPR_VAL_EV_SOURCE_WINDOW.FAT&amp;VAR:ID1=RTL-BE&amp;VAR:SDATE=20050310&amp;VAR:FDATE=20041231&amp;VAR:FREQ=DAILY&amp;VAR:RELITEM=&amp;VAR:CURRENCY=&amp;VAR:DB_TYPE=&amp;VAR:UNITS=M&amp;window=popup","&amp;width=535&amp;height=425&amp;START_MAXIMIZED=FALSE&amp;Y=120"}</definedName>
    <definedName name="_6570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571__FDSAUDITLINK__" hidden="1">{"fdsup://directions/FAT Viewer?action=UPDATE&amp;creator=factSet&amp;DYN_ARGS=true&amp;DOC_NAME=FAT:RGA_ENTRPR_VAL_EV_SOURCE_WINDOW.FAT&amp;VAR:ID1=LAMR&amp;VAR:SDATE=20051219&amp;VAR:FDATE=20041231&amp;VAR:FREQ=DAILY&amp;VAR:RELITEM=RF&amp;VAR:CURRENCY=&amp;VAR:DB_TYPE=&amp;VAR:UNITS=M&amp;window=popup","&amp;width=535&amp;height=425&amp;START_MAXIMIZED=FALSE&amp;Y=120"}</definedName>
    <definedName name="_6572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73__FDSAUDITLINK__" hidden="1">{"fdsup://directions/FAT Viewer?action=UPDATE&amp;creator=factSet&amp;DYN_ARGS=true&amp;DOC_NAME=FAT:RGA_ENTRPR_VAL_EV_SOURCE_WINDOW.FAT&amp;VAR:ID1=CCO&amp;VAR:SDATE=20051216&amp;VAR:FDATE=20041231&amp;VAR:FREQ=DAILY&amp;VAR:RELITEM=RF&amp;VAR:CURRENCY=&amp;VAR:DB_TYPE=&amp;VAR:UNITS=M&amp;window=popup&amp;","width=535&amp;height=425&amp;START_MAXIMIZED=FALSE&amp;Y=120"}</definedName>
    <definedName name="_6574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575__FDSAUDITLINK__" hidden="1">{"fdsup://directions/FAT Viewer?action=UPDATE&amp;creator=factSet&amp;DYN_ARGS=true&amp;DOC_NAME=FAT:RGA_ENTRPR_VAL_EV_SOURCE_WINDOW.FAT&amp;VAR:ID1=DEC-FR&amp;VAR:SDATE=20051216&amp;VAR:FDATE=20041231&amp;VAR:FREQ=DAILY&amp;VAR:RELITEM=RF&amp;VAR:CURRENCY=&amp;VAR:DB_TYPE=&amp;VAR:UNITS=M&amp;window=pop","up&amp;width=535&amp;height=425&amp;START_MAXIMIZED=FALSE&amp;Y=120"}</definedName>
    <definedName name="_6576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77__FDSAUDITLINK__" hidden="1">{"fdsup://directions/FAT Viewer?action=UPDATE&amp;creator=factSet&amp;DYN_ARGS=true&amp;DOC_NAME=FAT:RGA_ENTRPR_VAL_EV_SOURCE_WINDOW.FAT&amp;VAR:ID1=CBS&amp;VAR:SDATE=20051216&amp;VAR:FDATE=20041231&amp;VAR:FREQ=DAILY&amp;VAR:RELITEM=RF&amp;VAR:CURRENCY=&amp;VAR:DB_TYPE=&amp;VAR:UNITS=M&amp;window=popup&amp;","width=535&amp;height=425&amp;START_MAXIMIZED=FALSE&amp;Y=120"}</definedName>
    <definedName name="_6578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579__FDSAUDITLINK__" hidden="1">{"fdsup://directions/FAT Viewer?action=UPDATE&amp;creator=factSet&amp;DYN_ARGS=true&amp;DOC_NAME=FAT:RGA_ENTRPR_VAL_EV_SOURCE_WINDOW.FAT&amp;VAR:ID1=LAMR&amp;VAR:SDATE=20051216&amp;VAR:FDATE=20041231&amp;VAR:FREQ=DAILY&amp;VAR:RELITEM=RF&amp;VAR:CURRENCY=&amp;VAR:DB_TYPE=&amp;VAR:UNITS=M&amp;window=popup","&amp;width=535&amp;height=425&amp;START_MAXIMIZED=FALSE&amp;Y=120"}</definedName>
    <definedName name="_658__FDSAUDITLINK__" hidden="1">{"fdsup://directions/FAT Viewer?action=UPDATE&amp;creator=factSet&amp;DYN_ARGS=true&amp;DOC_NAME=FAT:RGQ_ENTRPR_VAL_EV_SOURCE_WINDOW.FAT&amp;VAR:ID1=B151P4&amp;VAR:SDATE=20040609&amp;VAR:FDATE=20040331&amp;VAR:FREQ=DAILY&amp;VAR:RELITEM=&amp;VAR:CURRENCY=&amp;VAR:DB_TYPE=&amp;VAR:UNITS=M&amp;window=popup","&amp;width=535&amp;height=425&amp;START_MAXIMIZED=FALSE&amp;Y=120"}</definedName>
    <definedName name="_6580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81__FDSAUDITLINK__" hidden="1">{"fdsup://directions/FAT Viewer?action=UPDATE&amp;creator=factSet&amp;DYN_ARGS=true&amp;DOC_NAME=FAT:RGA_ENTRPR_VAL_EV_SOURCE_WINDOW.FAT&amp;VAR:ID1=CCO&amp;VAR:SDATE=20051215&amp;VAR:FDATE=20041231&amp;VAR:FREQ=DAILY&amp;VAR:RELITEM=RF&amp;VAR:CURRENCY=&amp;VAR:DB_TYPE=&amp;VAR:UNITS=M&amp;window=popup&amp;","width=535&amp;height=425&amp;START_MAXIMIZED=FALSE&amp;Y=120"}</definedName>
    <definedName name="_6582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583__FDSAUDITLINK__" hidden="1">{"fdsup://directions/FAT Viewer?action=UPDATE&amp;creator=factSet&amp;DYN_ARGS=true&amp;DOC_NAME=FAT:RGA_ENTRPR_VAL_EV_SOURCE_WINDOW.FAT&amp;VAR:ID1=DEC-FR&amp;VAR:SDATE=20051215&amp;VAR:FDATE=20041231&amp;VAR:FREQ=DAILY&amp;VAR:RELITEM=RF&amp;VAR:CURRENCY=&amp;VAR:DB_TYPE=&amp;VAR:UNITS=M&amp;window=pop","up&amp;width=535&amp;height=425&amp;START_MAXIMIZED=FALSE&amp;Y=120"}</definedName>
    <definedName name="_6584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85__FDSAUDITLINK__" hidden="1">{"fdsup://directions/FAT Viewer?action=UPDATE&amp;creator=factSet&amp;DYN_ARGS=true&amp;DOC_NAME=FAT:RGA_ENTRPR_VAL_EV_SOURCE_WINDOW.FAT&amp;VAR:ID1=CBS&amp;VAR:SDATE=20051215&amp;VAR:FDATE=20041231&amp;VAR:FREQ=DAILY&amp;VAR:RELITEM=RF&amp;VAR:CURRENCY=&amp;VAR:DB_TYPE=&amp;VAR:UNITS=M&amp;window=popup&amp;","width=535&amp;height=425&amp;START_MAXIMIZED=FALSE&amp;Y=120"}</definedName>
    <definedName name="_6586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587__FDSAUDITLINK__" hidden="1">{"fdsup://directions/FAT Viewer?action=UPDATE&amp;creator=factSet&amp;DYN_ARGS=true&amp;DOC_NAME=FAT:RGA_ENTRPR_VAL_EV_SOURCE_WINDOW.FAT&amp;VAR:ID1=LAMR&amp;VAR:SDATE=20051215&amp;VAR:FDATE=20041231&amp;VAR:FREQ=DAILY&amp;VAR:RELITEM=RF&amp;VAR:CURRENCY=&amp;VAR:DB_TYPE=&amp;VAR:UNITS=M&amp;window=popup","&amp;width=535&amp;height=425&amp;START_MAXIMIZED=FALSE&amp;Y=120"}</definedName>
    <definedName name="_6588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89__FDSAUDITLINK__" hidden="1">{"fdsup://directions/FAT Viewer?action=UPDATE&amp;creator=factSet&amp;DYN_ARGS=true&amp;DOC_NAME=FAT:RGA_ENTRPR_VAL_EV_SOURCE_WINDOW.FAT&amp;VAR:ID1=CCO&amp;VAR:SDATE=20051214&amp;VAR:FDATE=20041231&amp;VAR:FREQ=DAILY&amp;VAR:RELITEM=RF&amp;VAR:CURRENCY=&amp;VAR:DB_TYPE=&amp;VAR:UNITS=M&amp;window=popup&amp;","width=535&amp;height=425&amp;START_MAXIMIZED=FALSE&amp;Y=120"}</definedName>
    <definedName name="_659__FDSAUDITLINK__" hidden="1">{"fdsup://directions/FAT Viewer?action=UPDATE&amp;creator=factSet&amp;DYN_ARGS=true&amp;DOC_NAME=FAT:RGQ_ENTRPR_VAL_EV_SOURCE_WINDOW.FAT&amp;VAR:ID1=507794&amp;VAR:SDATE=20040609&amp;VAR:FDATE=20040331&amp;VAR:FREQ=DAILY&amp;VAR:RELITEM=&amp;VAR:CURRENCY=&amp;VAR:DB_TYPE=&amp;VAR:UNITS=M&amp;window=popup","&amp;width=535&amp;height=425&amp;START_MAXIMIZED=FALSE&amp;Y=120"}</definedName>
    <definedName name="_6590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591__FDSAUDITLINK__" hidden="1">{"fdsup://directions/FAT Viewer?action=UPDATE&amp;creator=factSet&amp;DYN_ARGS=true&amp;DOC_NAME=FAT:RGA_ENTRPR_VAL_EV_SOURCE_WINDOW.FAT&amp;VAR:ID1=DEC-FR&amp;VAR:SDATE=20051214&amp;VAR:FDATE=20041231&amp;VAR:FREQ=DAILY&amp;VAR:RELITEM=RF&amp;VAR:CURRENCY=&amp;VAR:DB_TYPE=&amp;VAR:UNITS=M&amp;window=pop","up&amp;width=535&amp;height=425&amp;START_MAXIMIZED=FALSE&amp;Y=120"}</definedName>
    <definedName name="_6592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93__FDSAUDITLINK__" hidden="1">{"fdsup://directions/FAT Viewer?action=UPDATE&amp;creator=factSet&amp;DYN_ARGS=true&amp;DOC_NAME=FAT:RGA_ENTRPR_VAL_EV_SOURCE_WINDOW.FAT&amp;VAR:ID1=CBS&amp;VAR:SDATE=20051214&amp;VAR:FDATE=20041231&amp;VAR:FREQ=DAILY&amp;VAR:RELITEM=RF&amp;VAR:CURRENCY=&amp;VAR:DB_TYPE=&amp;VAR:UNITS=M&amp;window=popup&amp;","width=535&amp;height=425&amp;START_MAXIMIZED=FALSE&amp;Y=120"}</definedName>
    <definedName name="_6594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595__FDSAUDITLINK__" hidden="1">{"fdsup://directions/FAT Viewer?action=UPDATE&amp;creator=factSet&amp;DYN_ARGS=true&amp;DOC_NAME=FAT:RGA_ENTRPR_VAL_EV_SOURCE_WINDOW.FAT&amp;VAR:ID1=LAMR&amp;VAR:SDATE=20051214&amp;VAR:FDATE=20041231&amp;VAR:FREQ=DAILY&amp;VAR:RELITEM=RF&amp;VAR:CURRENCY=&amp;VAR:DB_TYPE=&amp;VAR:UNITS=M&amp;window=popup","&amp;width=535&amp;height=425&amp;START_MAXIMIZED=FALSE&amp;Y=120"}</definedName>
    <definedName name="_6596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597__FDSAUDITLINK__" hidden="1">{"fdsup://directions/FAT Viewer?action=UPDATE&amp;creator=factSet&amp;DYN_ARGS=true&amp;DOC_NAME=FAT:RGA_ENTRPR_VAL_EV_SOURCE_WINDOW.FAT&amp;VAR:ID1=CCO&amp;VAR:SDATE=20051213&amp;VAR:FDATE=20041231&amp;VAR:FREQ=DAILY&amp;VAR:RELITEM=RF&amp;VAR:CURRENCY=&amp;VAR:DB_TYPE=&amp;VAR:UNITS=M&amp;window=popup&amp;","width=535&amp;height=425&amp;START_MAXIMIZED=FALSE&amp;Y=120"}</definedName>
    <definedName name="_6598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599__FDSAUDITLINK__" hidden="1">{"fdsup://directions/FAT Viewer?action=UPDATE&amp;creator=factSet&amp;DYN_ARGS=true&amp;DOC_NAME=FAT:RGA_ENTRPR_VAL_EV_SOURCE_WINDOW.FAT&amp;VAR:ID1=DEC-FR&amp;VAR:SDATE=20051213&amp;VAR:FDATE=20041231&amp;VAR:FREQ=DAILY&amp;VAR:RELITEM=RF&amp;VAR:CURRENCY=&amp;VAR:DB_TYPE=&amp;VAR:UNITS=M&amp;window=pop","up&amp;width=535&amp;height=425&amp;START_MAXIMIZED=FALSE&amp;Y=120"}</definedName>
    <definedName name="_66__123Graph_EG_BILAN" hidden="1">#REF!</definedName>
    <definedName name="_66__FDSAUDITLINK__" hidden="1">{"fdsup://directions/FAT Viewer?action=UPDATE&amp;creator=factset&amp;DYN_ARGS=TRUE&amp;DOC_NAME=FAT:FQL_AUDITING_CLIENT_TEMPLATE.FAT&amp;display_string=Audit&amp;VAR:KEY=IBOFKJOLYD&amp;VAR:QUERY=KCgoRkZfREVCVF9MVChNT04sNDExMzQpQEZGX0RFQlRfTFQoUVRSLDQxMTM0KSlARkZfREVCVF9MVChTRU1JL","DQxMTM0KSlARkZfREVCVF9MVChBTk4sNDExMzQpKQ==&amp;WINDOW=FIRST_POPUP&amp;HEIGHT=450&amp;WIDTH=450&amp;START_MAXIMIZED=FALSE&amp;VAR:CALENDAR=FIVEDAY&amp;VAR:INDEX=0"}</definedName>
    <definedName name="_660__FDSAUDITLINK__" hidden="1">{"fdsup://directions/FAT Viewer?action=UPDATE&amp;creator=factSet&amp;DYN_ARGS=true&amp;DOC_NAME=FAT:RGA_ENTRPR_VAL_EV_SOURCE_WINDOW.FAT&amp;VAR:ID1=599390&amp;VAR:SDATE=20040609&amp;VAR:FDATE=20031231&amp;VAR:FREQ=DAILY&amp;VAR:RELITEM=&amp;VAR:CURRENCY=&amp;VAR:DB_TYPE=&amp;VAR:UNITS=M&amp;window=popup","&amp;width=535&amp;height=425&amp;START_MAXIMIZED=FALSE&amp;Y=120"}</definedName>
    <definedName name="_6600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01__FDSAUDITLINK__" hidden="1">{"fdsup://directions/FAT Viewer?action=UPDATE&amp;creator=factSet&amp;DYN_ARGS=true&amp;DOC_NAME=FAT:RGA_ENTRPR_VAL_EV_SOURCE_WINDOW.FAT&amp;VAR:ID1=CBS&amp;VAR:SDATE=20051213&amp;VAR:FDATE=20041231&amp;VAR:FREQ=DAILY&amp;VAR:RELITEM=RF&amp;VAR:CURRENCY=&amp;VAR:DB_TYPE=&amp;VAR:UNITS=M&amp;window=popup&amp;","width=535&amp;height=425&amp;START_MAXIMIZED=FALSE&amp;Y=120"}</definedName>
    <definedName name="_6602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603__FDSAUDITLINK__" hidden="1">{"fdsup://directions/FAT Viewer?action=UPDATE&amp;creator=factSet&amp;DYN_ARGS=true&amp;DOC_NAME=FAT:RGA_ENTRPR_VAL_EV_SOURCE_WINDOW.FAT&amp;VAR:ID1=LAMR&amp;VAR:SDATE=20051213&amp;VAR:FDATE=20041231&amp;VAR:FREQ=DAILY&amp;VAR:RELITEM=RF&amp;VAR:CURRENCY=&amp;VAR:DB_TYPE=&amp;VAR:UNITS=M&amp;window=popup","&amp;width=535&amp;height=425&amp;START_MAXIMIZED=FALSE&amp;Y=120"}</definedName>
    <definedName name="_6604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05__FDSAUDITLINK__" hidden="1">{"fdsup://directions/FAT Viewer?action=UPDATE&amp;creator=factSet&amp;DYN_ARGS=true&amp;DOC_NAME=FAT:RGA_ENTRPR_VAL_EV_SOURCE_WINDOW.FAT&amp;VAR:ID1=CCO&amp;VAR:SDATE=20051212&amp;VAR:FDATE=20041231&amp;VAR:FREQ=DAILY&amp;VAR:RELITEM=RF&amp;VAR:CURRENCY=&amp;VAR:DB_TYPE=&amp;VAR:UNITS=M&amp;window=popup&amp;","width=535&amp;height=425&amp;START_MAXIMIZED=FALSE&amp;Y=120"}</definedName>
    <definedName name="_6606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607__FDSAUDITLINK__" hidden="1">{"fdsup://directions/FAT Viewer?action=UPDATE&amp;creator=factSet&amp;DYN_ARGS=true&amp;DOC_NAME=FAT:RGA_ENTRPR_VAL_EV_SOURCE_WINDOW.FAT&amp;VAR:ID1=DEC-FR&amp;VAR:SDATE=20051212&amp;VAR:FDATE=20041231&amp;VAR:FREQ=DAILY&amp;VAR:RELITEM=RF&amp;VAR:CURRENCY=&amp;VAR:DB_TYPE=&amp;VAR:UNITS=M&amp;window=pop","up&amp;width=535&amp;height=425&amp;START_MAXIMIZED=FALSE&amp;Y=120"}</definedName>
    <definedName name="_6608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09__FDSAUDITLINK__" hidden="1">{"fdsup://directions/FAT Viewer?action=UPDATE&amp;creator=factSet&amp;DYN_ARGS=true&amp;DOC_NAME=FAT:RGA_ENTRPR_VAL_EV_SOURCE_WINDOW.FAT&amp;VAR:ID1=CBS&amp;VAR:SDATE=20051212&amp;VAR:FDATE=20041231&amp;VAR:FREQ=DAILY&amp;VAR:RELITEM=RF&amp;VAR:CURRENCY=&amp;VAR:DB_TYPE=&amp;VAR:UNITS=M&amp;window=popup&amp;","width=535&amp;height=425&amp;START_MAXIMIZED=FALSE&amp;Y=120"}</definedName>
    <definedName name="_661__FDSAUDITLINK__" hidden="1">{"fdsup://directions/FAT Viewer?action=UPDATE&amp;creator=factSet&amp;DYN_ARGS=true&amp;DOC_NAME=FAT:RGA_ENTRPR_VAL_EV_SOURCE_WINDOW.FAT&amp;VAR:ID1=339864&amp;VAR:SDATE=20040609&amp;VAR:FDATE=20031231&amp;VAR:FREQ=DAILY&amp;VAR:RELITEM=&amp;VAR:CURRENCY=&amp;VAR:DB_TYPE=&amp;VAR:UNITS=M&amp;window=popup","&amp;width=535&amp;height=425&amp;START_MAXIMIZED=FALSE&amp;Y=120"}</definedName>
    <definedName name="_6610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611__FDSAUDITLINK__" hidden="1">{"fdsup://directions/FAT Viewer?action=UPDATE&amp;creator=factSet&amp;DYN_ARGS=true&amp;DOC_NAME=FAT:RGA_ENTRPR_VAL_EV_SOURCE_WINDOW.FAT&amp;VAR:ID1=LAMR&amp;VAR:SDATE=20051212&amp;VAR:FDATE=20041231&amp;VAR:FREQ=DAILY&amp;VAR:RELITEM=RF&amp;VAR:CURRENCY=&amp;VAR:DB_TYPE=&amp;VAR:UNITS=M&amp;window=popup","&amp;width=535&amp;height=425&amp;START_MAXIMIZED=FALSE&amp;Y=120"}</definedName>
    <definedName name="_6612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13__FDSAUDITLINK__" hidden="1">{"fdsup://directions/FAT Viewer?action=UPDATE&amp;creator=factSet&amp;DYN_ARGS=true&amp;DOC_NAME=FAT:RGA_ENTRPR_VAL_EV_SOURCE_WINDOW.FAT&amp;VAR:ID1=CCO&amp;VAR:SDATE=20051209&amp;VAR:FDATE=20041231&amp;VAR:FREQ=DAILY&amp;VAR:RELITEM=RF&amp;VAR:CURRENCY=&amp;VAR:DB_TYPE=&amp;VAR:UNITS=M&amp;window=popup&amp;","width=535&amp;height=425&amp;START_MAXIMIZED=FALSE&amp;Y=120"}</definedName>
    <definedName name="_6614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615__FDSAUDITLINK__" hidden="1">{"fdsup://directions/FAT Viewer?action=UPDATE&amp;creator=factSet&amp;DYN_ARGS=true&amp;DOC_NAME=FAT:RGA_ENTRPR_VAL_EV_SOURCE_WINDOW.FAT&amp;VAR:ID1=DEC-FR&amp;VAR:SDATE=20051209&amp;VAR:FDATE=20041231&amp;VAR:FREQ=DAILY&amp;VAR:RELITEM=RF&amp;VAR:CURRENCY=&amp;VAR:DB_TYPE=&amp;VAR:UNITS=M&amp;window=pop","up&amp;width=535&amp;height=425&amp;START_MAXIMIZED=FALSE&amp;Y=120"}</definedName>
    <definedName name="_6616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17__FDSAUDITLINK__" hidden="1">{"fdsup://directions/FAT Viewer?action=UPDATE&amp;creator=factSet&amp;DYN_ARGS=true&amp;DOC_NAME=FAT:RGA_ENTRPR_VAL_EV_SOURCE_WINDOW.FAT&amp;VAR:ID1=CBS&amp;VAR:SDATE=20051209&amp;VAR:FDATE=20041231&amp;VAR:FREQ=DAILY&amp;VAR:RELITEM=RF&amp;VAR:CURRENCY=&amp;VAR:DB_TYPE=&amp;VAR:UNITS=M&amp;window=popup&amp;","width=535&amp;height=425&amp;START_MAXIMIZED=FALSE&amp;Y=120"}</definedName>
    <definedName name="_6618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619__FDSAUDITLINK__" hidden="1">{"fdsup://directions/FAT Viewer?action=UPDATE&amp;creator=factSet&amp;DYN_ARGS=true&amp;DOC_NAME=FAT:RGA_ENTRPR_VAL_EV_SOURCE_WINDOW.FAT&amp;VAR:ID1=LAMR&amp;VAR:SDATE=20051209&amp;VAR:FDATE=20041231&amp;VAR:FREQ=DAILY&amp;VAR:RELITEM=RF&amp;VAR:CURRENCY=&amp;VAR:DB_TYPE=&amp;VAR:UNITS=M&amp;window=popup","&amp;width=535&amp;height=425&amp;START_MAXIMIZED=FALSE&amp;Y=120"}</definedName>
    <definedName name="_662__FDSAUDITLINK__" hidden="1">{"fdsup://directions/FAT Viewer?action=UPDATE&amp;creator=factSet&amp;DYN_ARGS=true&amp;DOC_NAME=FAT:RGQ_ENTRPR_VAL_EV_SOURCE_WINDOW.FAT&amp;VAR:ID1=B01G2K&amp;VAR:SDATE=20061207&amp;VAR:FDATE=20060929&amp;VAR:FREQ=DAILY&amp;VAR:RELITEM=&amp;VAR:CURRENCY=&amp;VAR:DB_TYPE=&amp;VAR:UNITS=M&amp;window=popup","&amp;width=535&amp;height=425&amp;START_MAXIMIZED=FALSE&amp;Y=120"}</definedName>
    <definedName name="_6620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21__FDSAUDITLINK__" hidden="1">{"fdsup://directions/FAT Viewer?action=UPDATE&amp;creator=factSet&amp;DYN_ARGS=true&amp;DOC_NAME=FAT:RGA_ENTRPR_VAL_EV_SOURCE_WINDOW.FAT&amp;VAR:ID1=CCO&amp;VAR:SDATE=20051208&amp;VAR:FDATE=20041231&amp;VAR:FREQ=DAILY&amp;VAR:RELITEM=RF&amp;VAR:CURRENCY=&amp;VAR:DB_TYPE=&amp;VAR:UNITS=M&amp;window=popup&amp;","width=535&amp;height=425&amp;START_MAXIMIZED=FALSE&amp;Y=120"}</definedName>
    <definedName name="_6622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623__FDSAUDITLINK__" hidden="1">{"fdsup://directions/FAT Viewer?action=UPDATE&amp;creator=factSet&amp;DYN_ARGS=true&amp;DOC_NAME=FAT:RGA_ENTRPR_VAL_EV_SOURCE_WINDOW.FAT&amp;VAR:ID1=DEC-FR&amp;VAR:SDATE=20051208&amp;VAR:FDATE=20041231&amp;VAR:FREQ=DAILY&amp;VAR:RELITEM=RF&amp;VAR:CURRENCY=&amp;VAR:DB_TYPE=&amp;VAR:UNITS=M&amp;window=pop","up&amp;width=535&amp;height=425&amp;START_MAXIMIZED=FALSE&amp;Y=120"}</definedName>
    <definedName name="_6624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25__FDSAUDITLINK__" hidden="1">{"fdsup://directions/FAT Viewer?action=UPDATE&amp;creator=factSet&amp;DYN_ARGS=true&amp;DOC_NAME=FAT:RGA_ENTRPR_VAL_EV_SOURCE_WINDOW.FAT&amp;VAR:ID1=CBS&amp;VAR:SDATE=20051208&amp;VAR:FDATE=20041231&amp;VAR:FREQ=DAILY&amp;VAR:RELITEM=RF&amp;VAR:CURRENCY=&amp;VAR:DB_TYPE=&amp;VAR:UNITS=M&amp;window=popup&amp;","width=535&amp;height=425&amp;START_MAXIMIZED=FALSE&amp;Y=120"}</definedName>
    <definedName name="_6626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627__FDSAUDITLINK__" hidden="1">{"fdsup://directions/FAT Viewer?action=UPDATE&amp;creator=factSet&amp;DYN_ARGS=true&amp;DOC_NAME=FAT:RGA_ENTRPR_VAL_EV_SOURCE_WINDOW.FAT&amp;VAR:ID1=LAMR&amp;VAR:SDATE=20051208&amp;VAR:FDATE=20041231&amp;VAR:FREQ=DAILY&amp;VAR:RELITEM=RF&amp;VAR:CURRENCY=&amp;VAR:DB_TYPE=&amp;VAR:UNITS=M&amp;window=popup","&amp;width=535&amp;height=425&amp;START_MAXIMIZED=FALSE&amp;Y=120"}</definedName>
    <definedName name="_6628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29__FDSAUDITLINK__" hidden="1">{"fdsup://directions/FAT Viewer?action=UPDATE&amp;creator=factSet&amp;DYN_ARGS=true&amp;DOC_NAME=FAT:RGA_ENTRPR_VAL_EV_SOURCE_WINDOW.FAT&amp;VAR:ID1=CCO&amp;VAR:SDATE=20051207&amp;VAR:FDATE=20041231&amp;VAR:FREQ=DAILY&amp;VAR:RELITEM=RF&amp;VAR:CURRENCY=&amp;VAR:DB_TYPE=&amp;VAR:UNITS=M&amp;window=popup&amp;","width=535&amp;height=425&amp;START_MAXIMIZED=FALSE&amp;Y=120"}</definedName>
    <definedName name="_663__FDSAUDITLINK__" hidden="1">{"fdsup://directions/FAT Viewer?action=UPDATE&amp;creator=factSet&amp;DYN_ARGS=true&amp;DOC_NAME=FAT:RGA_ENTRPR_VAL_EV_SOURCE_WINDOW.FAT&amp;VAR:ID1=599390&amp;VAR:SDATE=20060811&amp;VAR:FDATE=20051230&amp;VAR:FREQ=DAILY&amp;VAR:RELITEM=&amp;VAR:CURRENCY=&amp;VAR:DB_TYPE=&amp;VAR:UNITS=M&amp;window=popup","&amp;width=535&amp;height=425&amp;START_MAXIMIZED=FALSE&amp;Y=120"}</definedName>
    <definedName name="_6630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631__FDSAUDITLINK__" hidden="1">{"fdsup://directions/FAT Viewer?action=UPDATE&amp;creator=factSet&amp;DYN_ARGS=true&amp;DOC_NAME=FAT:RGA_ENTRPR_VAL_EV_SOURCE_WINDOW.FAT&amp;VAR:ID1=DEC-FR&amp;VAR:SDATE=20051207&amp;VAR:FDATE=20041231&amp;VAR:FREQ=DAILY&amp;VAR:RELITEM=RF&amp;VAR:CURRENCY=&amp;VAR:DB_TYPE=&amp;VAR:UNITS=M&amp;window=pop","up&amp;width=535&amp;height=425&amp;START_MAXIMIZED=FALSE&amp;Y=120"}</definedName>
    <definedName name="_6632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33__FDSAUDITLINK__" hidden="1">{"fdsup://directions/FAT Viewer?action=UPDATE&amp;creator=factSet&amp;DYN_ARGS=true&amp;DOC_NAME=FAT:RGA_ENTRPR_VAL_EV_SOURCE_WINDOW.FAT&amp;VAR:ID1=CBS&amp;VAR:SDATE=20051207&amp;VAR:FDATE=20041231&amp;VAR:FREQ=DAILY&amp;VAR:RELITEM=RF&amp;VAR:CURRENCY=&amp;VAR:DB_TYPE=&amp;VAR:UNITS=M&amp;window=popup&amp;","width=535&amp;height=425&amp;START_MAXIMIZED=FALSE&amp;Y=120"}</definedName>
    <definedName name="_6634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635__FDSAUDITLINK__" hidden="1">{"fdsup://directions/FAT Viewer?action=UPDATE&amp;creator=factSet&amp;DYN_ARGS=true&amp;DOC_NAME=FAT:RGA_ENTRPR_VAL_EV_SOURCE_WINDOW.FAT&amp;VAR:ID1=LAMR&amp;VAR:SDATE=20051207&amp;VAR:FDATE=20041231&amp;VAR:FREQ=DAILY&amp;VAR:RELITEM=RF&amp;VAR:CURRENCY=&amp;VAR:DB_TYPE=&amp;VAR:UNITS=M&amp;window=popup","&amp;width=535&amp;height=425&amp;START_MAXIMIZED=FALSE&amp;Y=120"}</definedName>
    <definedName name="_6636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37__FDSAUDITLINK__" hidden="1">{"fdsup://directions/FAT Viewer?action=UPDATE&amp;creator=factSet&amp;DYN_ARGS=true&amp;DOC_NAME=FAT:RGA_ENTRPR_VAL_EV_SOURCE_WINDOW.FAT&amp;VAR:ID1=CCO&amp;VAR:SDATE=20051206&amp;VAR:FDATE=20041231&amp;VAR:FREQ=DAILY&amp;VAR:RELITEM=RF&amp;VAR:CURRENCY=&amp;VAR:DB_TYPE=&amp;VAR:UNITS=M&amp;window=popup&amp;","width=535&amp;height=425&amp;START_MAXIMIZED=FALSE&amp;Y=120"}</definedName>
    <definedName name="_6638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639__FDSAUDITLINK__" hidden="1">{"fdsup://directions/FAT Viewer?action=UPDATE&amp;creator=factSet&amp;DYN_ARGS=true&amp;DOC_NAME=FAT:RGA_ENTRPR_VAL_EV_SOURCE_WINDOW.FAT&amp;VAR:ID1=DEC-FR&amp;VAR:SDATE=20051206&amp;VAR:FDATE=20041231&amp;VAR:FREQ=DAILY&amp;VAR:RELITEM=RF&amp;VAR:CURRENCY=&amp;VAR:DB_TYPE=&amp;VAR:UNITS=M&amp;window=pop","up&amp;width=535&amp;height=425&amp;START_MAXIMIZED=FALSE&amp;Y=120"}</definedName>
    <definedName name="_664__FDSAUDITLINK__" hidden="1">{"fdsup://directions/FAT Viewer?action=UPDATE&amp;creator=factSet&amp;DYN_ARGS=true&amp;DOC_NAME=FAT:RGQ_ENTRPR_VAL_EV_SOURCE_WINDOW.FAT&amp;VAR:ID1=B01G2K&amp;VAR:SDATE=20050815&amp;VAR:FDATE=20050630&amp;VAR:FREQ=DAILY&amp;VAR:RELITEM=&amp;VAR:CURRENCY=&amp;VAR:DB_TYPE=&amp;VAR:UNITS=M&amp;window=popup","&amp;width=535&amp;height=425&amp;START_MAXIMIZED=FALSE&amp;Y=120"}</definedName>
    <definedName name="_6640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41__FDSAUDITLINK__" hidden="1">{"fdsup://directions/FAT Viewer?action=UPDATE&amp;creator=factSet&amp;DYN_ARGS=true&amp;DOC_NAME=FAT:RGA_ENTRPR_VAL_EV_SOURCE_WINDOW.FAT&amp;VAR:ID1=CBS&amp;VAR:SDATE=20051206&amp;VAR:FDATE=20041231&amp;VAR:FREQ=DAILY&amp;VAR:RELITEM=RF&amp;VAR:CURRENCY=&amp;VAR:DB_TYPE=&amp;VAR:UNITS=M&amp;window=popup&amp;","width=535&amp;height=425&amp;START_MAXIMIZED=FALSE&amp;Y=120"}</definedName>
    <definedName name="_6642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643__FDSAUDITLINK__" hidden="1">{"fdsup://directions/FAT Viewer?action=UPDATE&amp;creator=factSet&amp;DYN_ARGS=true&amp;DOC_NAME=FAT:RGA_ENTRPR_VAL_EV_SOURCE_WINDOW.FAT&amp;VAR:ID1=LAMR&amp;VAR:SDATE=20051206&amp;VAR:FDATE=20041231&amp;VAR:FREQ=DAILY&amp;VAR:RELITEM=RF&amp;VAR:CURRENCY=&amp;VAR:DB_TYPE=&amp;VAR:UNITS=M&amp;window=popup","&amp;width=535&amp;height=425&amp;START_MAXIMIZED=FALSE&amp;Y=120"}</definedName>
    <definedName name="_6644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45__FDSAUDITLINK__" hidden="1">{"fdsup://directions/FAT Viewer?action=UPDATE&amp;creator=factSet&amp;DYN_ARGS=true&amp;DOC_NAME=FAT:RGA_ENTRPR_VAL_EV_SOURCE_WINDOW.FAT&amp;VAR:ID1=CCO&amp;VAR:SDATE=20051205&amp;VAR:FDATE=20041231&amp;VAR:FREQ=DAILY&amp;VAR:RELITEM=RF&amp;VAR:CURRENCY=&amp;VAR:DB_TYPE=&amp;VAR:UNITS=M&amp;window=popup&amp;","width=535&amp;height=425&amp;START_MAXIMIZED=FALSE&amp;Y=120"}</definedName>
    <definedName name="_6646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647__FDSAUDITLINK__" hidden="1">{"fdsup://directions/FAT Viewer?action=UPDATE&amp;creator=factSet&amp;DYN_ARGS=true&amp;DOC_NAME=FAT:RGA_ENTRPR_VAL_EV_SOURCE_WINDOW.FAT&amp;VAR:ID1=DEC-FR&amp;VAR:SDATE=20051205&amp;VAR:FDATE=20041231&amp;VAR:FREQ=DAILY&amp;VAR:RELITEM=RF&amp;VAR:CURRENCY=&amp;VAR:DB_TYPE=&amp;VAR:UNITS=M&amp;window=pop","up&amp;width=535&amp;height=425&amp;START_MAXIMIZED=FALSE&amp;Y=120"}</definedName>
    <definedName name="_6648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49__FDSAUDITLINK__" hidden="1">{"fdsup://directions/FAT Viewer?action=UPDATE&amp;creator=factSet&amp;DYN_ARGS=true&amp;DOC_NAME=FAT:RGA_ENTRPR_VAL_EV_SOURCE_WINDOW.FAT&amp;VAR:ID1=CBS&amp;VAR:SDATE=20051205&amp;VAR:FDATE=20041231&amp;VAR:FREQ=DAILY&amp;VAR:RELITEM=RF&amp;VAR:CURRENCY=&amp;VAR:DB_TYPE=&amp;VAR:UNITS=M&amp;window=popup&amp;","width=535&amp;height=425&amp;START_MAXIMIZED=FALSE&amp;Y=120"}</definedName>
    <definedName name="_665__FDSAUDITLINK__" hidden="1">{"fdsup://directions/FAT Viewer?action=UPDATE&amp;creator=factSet&amp;DYN_ARGS=true&amp;DOC_NAME=FAT:RGA_ENTRPR_VAL_EV_SOURCE_WINDOW.FAT&amp;VAR:ID1=043254&amp;VAR:SDATE=20050815&amp;VAR:FDATE=20041231&amp;VAR:FREQ=DAILY&amp;VAR:RELITEM=&amp;VAR:CURRENCY=&amp;VAR:DB_TYPE=&amp;VAR:UNITS=M&amp;window=popup","&amp;width=535&amp;height=425&amp;START_MAXIMIZED=FALSE&amp;Y=120"}</definedName>
    <definedName name="_6650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651__FDSAUDITLINK__" hidden="1">{"fdsup://directions/FAT Viewer?action=UPDATE&amp;creator=factSet&amp;DYN_ARGS=true&amp;DOC_NAME=FAT:RGA_ENTRPR_VAL_EV_SOURCE_WINDOW.FAT&amp;VAR:ID1=LAMR&amp;VAR:SDATE=20051205&amp;VAR:FDATE=20041231&amp;VAR:FREQ=DAILY&amp;VAR:RELITEM=RF&amp;VAR:CURRENCY=&amp;VAR:DB_TYPE=&amp;VAR:UNITS=M&amp;window=popup","&amp;width=535&amp;height=425&amp;START_MAXIMIZED=FALSE&amp;Y=120"}</definedName>
    <definedName name="_6652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53__FDSAUDITLINK__" hidden="1">{"fdsup://directions/FAT Viewer?action=UPDATE&amp;creator=factSet&amp;DYN_ARGS=true&amp;DOC_NAME=FAT:RGA_ENTRPR_VAL_EV_SOURCE_WINDOW.FAT&amp;VAR:ID1=CCO&amp;VAR:SDATE=20051202&amp;VAR:FDATE=20041231&amp;VAR:FREQ=DAILY&amp;VAR:RELITEM=RF&amp;VAR:CURRENCY=&amp;VAR:DB_TYPE=&amp;VAR:UNITS=M&amp;window=popup&amp;","width=535&amp;height=425&amp;START_MAXIMIZED=FALSE&amp;Y=120"}</definedName>
    <definedName name="_6654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655__FDSAUDITLINK__" hidden="1">{"fdsup://directions/FAT Viewer?action=UPDATE&amp;creator=factSet&amp;DYN_ARGS=true&amp;DOC_NAME=FAT:RGA_ENTRPR_VAL_EV_SOURCE_WINDOW.FAT&amp;VAR:ID1=DEC-FR&amp;VAR:SDATE=20051202&amp;VAR:FDATE=20041231&amp;VAR:FREQ=DAILY&amp;VAR:RELITEM=RF&amp;VAR:CURRENCY=&amp;VAR:DB_TYPE=&amp;VAR:UNITS=M&amp;window=pop","up&amp;width=535&amp;height=425&amp;START_MAXIMIZED=FALSE&amp;Y=120"}</definedName>
    <definedName name="_6656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57__FDSAUDITLINK__" hidden="1">{"fdsup://directions/FAT Viewer?action=UPDATE&amp;creator=factSet&amp;DYN_ARGS=true&amp;DOC_NAME=FAT:RGA_ENTRPR_VAL_EV_SOURCE_WINDOW.FAT&amp;VAR:ID1=CBS&amp;VAR:SDATE=20051202&amp;VAR:FDATE=20041231&amp;VAR:FREQ=DAILY&amp;VAR:RELITEM=RF&amp;VAR:CURRENCY=&amp;VAR:DB_TYPE=&amp;VAR:UNITS=M&amp;window=popup&amp;","width=535&amp;height=425&amp;START_MAXIMIZED=FALSE&amp;Y=120"}</definedName>
    <definedName name="_6658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659__FDSAUDITLINK__" hidden="1">{"fdsup://directions/FAT Viewer?action=UPDATE&amp;creator=factSet&amp;DYN_ARGS=true&amp;DOC_NAME=FAT:RGA_ENTRPR_VAL_EV_SOURCE_WINDOW.FAT&amp;VAR:ID1=LAMR&amp;VAR:SDATE=20051202&amp;VAR:FDATE=20041231&amp;VAR:FREQ=DAILY&amp;VAR:RELITEM=RF&amp;VAR:CURRENCY=&amp;VAR:DB_TYPE=&amp;VAR:UNITS=M&amp;window=popup","&amp;width=535&amp;height=425&amp;START_MAXIMIZED=FALSE&amp;Y=120"}</definedName>
    <definedName name="_666__FDSAUDITLINK__" hidden="1">{"fdsup://directions/FAT Viewer?action=UPDATE&amp;creator=factSet&amp;DYN_ARGS=true&amp;DOC_NAME=FAT:RGA_ENTRPR_VAL_EV_SOURCE_WINDOW.FAT&amp;VAR:ID1=DYHOL-TR&amp;VAR:SDATE=20050408&amp;VAR:FDATE=20041231&amp;VAR:FREQ=DAILY&amp;VAR:RELITEM=&amp;VAR:CURRENCY=&amp;VAR:DB_TYPE=&amp;VAR:UNITS=M&amp;window=pop","up&amp;width=535&amp;height=425&amp;START_MAXIMIZED=FALSE&amp;Y=120"}</definedName>
    <definedName name="_6660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61__FDSAUDITLINK__" hidden="1">{"fdsup://directions/FAT Viewer?action=UPDATE&amp;creator=factSet&amp;DYN_ARGS=true&amp;DOC_NAME=FAT:RGA_ENTRPR_VAL_EV_SOURCE_WINDOW.FAT&amp;VAR:ID1=CCO&amp;VAR:SDATE=20051201&amp;VAR:FDATE=20041231&amp;VAR:FREQ=DAILY&amp;VAR:RELITEM=RF&amp;VAR:CURRENCY=&amp;VAR:DB_TYPE=&amp;VAR:UNITS=M&amp;window=popup&amp;","width=535&amp;height=425&amp;START_MAXIMIZED=FALSE&amp;Y=120"}</definedName>
    <definedName name="_6662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663__FDSAUDITLINK__" hidden="1">{"fdsup://directions/FAT Viewer?action=UPDATE&amp;creator=factSet&amp;DYN_ARGS=true&amp;DOC_NAME=FAT:RGA_ENTRPR_VAL_EV_SOURCE_WINDOW.FAT&amp;VAR:ID1=DEC-FR&amp;VAR:SDATE=20051201&amp;VAR:FDATE=20041231&amp;VAR:FREQ=DAILY&amp;VAR:RELITEM=RF&amp;VAR:CURRENCY=&amp;VAR:DB_TYPE=&amp;VAR:UNITS=M&amp;window=pop","up&amp;width=535&amp;height=425&amp;START_MAXIMIZED=FALSE&amp;Y=120"}</definedName>
    <definedName name="_6664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65__FDSAUDITLINK__" hidden="1">{"fdsup://directions/FAT Viewer?action=UPDATE&amp;creator=factSet&amp;DYN_ARGS=true&amp;DOC_NAME=FAT:RGA_ENTRPR_VAL_EV_SOURCE_WINDOW.FAT&amp;VAR:ID1=CBS&amp;VAR:SDATE=20051201&amp;VAR:FDATE=20041231&amp;VAR:FREQ=DAILY&amp;VAR:RELITEM=RF&amp;VAR:CURRENCY=&amp;VAR:DB_TYPE=&amp;VAR:UNITS=M&amp;window=popup&amp;","width=535&amp;height=425&amp;START_MAXIMIZED=FALSE&amp;Y=120"}</definedName>
    <definedName name="_6666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667__FDSAUDITLINK__" hidden="1">{"fdsup://directions/FAT Viewer?action=UPDATE&amp;creator=factSet&amp;DYN_ARGS=true&amp;DOC_NAME=FAT:RGA_ENTRPR_VAL_EV_SOURCE_WINDOW.FAT&amp;VAR:ID1=LAMR&amp;VAR:SDATE=20051201&amp;VAR:FDATE=20041231&amp;VAR:FREQ=DAILY&amp;VAR:RELITEM=RF&amp;VAR:CURRENCY=&amp;VAR:DB_TYPE=&amp;VAR:UNITS=M&amp;window=popup","&amp;width=535&amp;height=425&amp;START_MAXIMIZED=FALSE&amp;Y=120"}</definedName>
    <definedName name="_6668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69__FDSAUDITLINK__" hidden="1">{"fdsup://directions/FAT Viewer?action=UPDATE&amp;creator=factSet&amp;DYN_ARGS=true&amp;DOC_NAME=FAT:RGA_ENTRPR_VAL_EV_SOURCE_WINDOW.FAT&amp;VAR:ID1=CCO&amp;VAR:SDATE=20051130&amp;VAR:FDATE=20041231&amp;VAR:FREQ=DAILY&amp;VAR:RELITEM=RF&amp;VAR:CURRENCY=&amp;VAR:DB_TYPE=&amp;VAR:UNITS=M&amp;window=popup&amp;","width=535&amp;height=425&amp;START_MAXIMIZED=FALSE&amp;Y=120"}</definedName>
    <definedName name="_667__FDSAUDITLINK__" hidden="1">{"fdsup://directions/FAT Viewer?action=UPDATE&amp;creator=factSet&amp;DYN_ARGS=true&amp;DOC_NAME=FAT:RGA_ENTRPR_VAL_EV_SOURCE_WINDOW.FAT&amp;VAR:ID1=339864&amp;VAR:SDATE=20060328&amp;VAR:FDATE=20051230&amp;VAR:FREQ=DAILY&amp;VAR:RELITEM=&amp;VAR:CURRENCY=&amp;VAR:DB_TYPE=&amp;VAR:UNITS=M&amp;window=popup","&amp;width=535&amp;height=425&amp;START_MAXIMIZED=FALSE&amp;Y=120"}</definedName>
    <definedName name="_6670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671__FDSAUDITLINK__" hidden="1">{"fdsup://directions/FAT Viewer?action=UPDATE&amp;creator=factSet&amp;DYN_ARGS=true&amp;DOC_NAME=FAT:RGA_ENTRPR_VAL_EV_SOURCE_WINDOW.FAT&amp;VAR:ID1=DEC-FR&amp;VAR:SDATE=20051130&amp;VAR:FDATE=20041231&amp;VAR:FREQ=DAILY&amp;VAR:RELITEM=RF&amp;VAR:CURRENCY=&amp;VAR:DB_TYPE=&amp;VAR:UNITS=M&amp;window=pop","up&amp;width=535&amp;height=425&amp;START_MAXIMIZED=FALSE&amp;Y=120"}</definedName>
    <definedName name="_6672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73__FDSAUDITLINK__" hidden="1">{"fdsup://directions/FAT Viewer?action=UPDATE&amp;creator=factSet&amp;DYN_ARGS=true&amp;DOC_NAME=FAT:RGA_ENTRPR_VAL_EV_SOURCE_WINDOW.FAT&amp;VAR:ID1=CBS&amp;VAR:SDATE=20051130&amp;VAR:FDATE=20041231&amp;VAR:FREQ=DAILY&amp;VAR:RELITEM=RF&amp;VAR:CURRENCY=&amp;VAR:DB_TYPE=&amp;VAR:UNITS=M&amp;window=popup&amp;","width=535&amp;height=425&amp;START_MAXIMIZED=FALSE&amp;Y=120"}</definedName>
    <definedName name="_6674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675__FDSAUDITLINK__" hidden="1">{"fdsup://directions/FAT Viewer?action=UPDATE&amp;creator=factSet&amp;DYN_ARGS=true&amp;DOC_NAME=FAT:RGA_ENTRPR_VAL_EV_SOURCE_WINDOW.FAT&amp;VAR:ID1=LAMR&amp;VAR:SDATE=20051130&amp;VAR:FDATE=20041231&amp;VAR:FREQ=DAILY&amp;VAR:RELITEM=RF&amp;VAR:CURRENCY=&amp;VAR:DB_TYPE=&amp;VAR:UNITS=M&amp;window=popup","&amp;width=535&amp;height=425&amp;START_MAXIMIZED=FALSE&amp;Y=120"}</definedName>
    <definedName name="_6676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77__FDSAUDITLINK__" hidden="1">{"fdsup://directions/FAT Viewer?action=UPDATE&amp;creator=factSet&amp;DYN_ARGS=true&amp;DOC_NAME=FAT:RGA_ENTRPR_VAL_EV_SOURCE_WINDOW.FAT&amp;VAR:ID1=CCO&amp;VAR:SDATE=20051129&amp;VAR:FDATE=20041231&amp;VAR:FREQ=DAILY&amp;VAR:RELITEM=RF&amp;VAR:CURRENCY=&amp;VAR:DB_TYPE=&amp;VAR:UNITS=M&amp;window=popup&amp;","width=535&amp;height=425&amp;START_MAXIMIZED=FALSE&amp;Y=120"}</definedName>
    <definedName name="_6678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679__FDSAUDITLINK__" hidden="1">{"fdsup://directions/FAT Viewer?action=UPDATE&amp;creator=factSet&amp;DYN_ARGS=true&amp;DOC_NAME=FAT:RGA_ENTRPR_VAL_EV_SOURCE_WINDOW.FAT&amp;VAR:ID1=DEC-FR&amp;VAR:SDATE=20051129&amp;VAR:FDATE=20041231&amp;VAR:FREQ=DAILY&amp;VAR:RELITEM=RF&amp;VAR:CURRENCY=&amp;VAR:DB_TYPE=&amp;VAR:UNITS=M&amp;window=pop","up&amp;width=535&amp;height=425&amp;START_MAXIMIZED=FALSE&amp;Y=120"}</definedName>
    <definedName name="_668__FDSAUDITLINK__" hidden="1">{"fdsup://directions/FAT Viewer?action=UPDATE&amp;creator=factSet&amp;DYN_ARGS=true&amp;DOC_NAME=FAT:RGQ_ENTRPR_VAL_EV_SOURCE_WINDOW.FAT&amp;VAR:ID1=B04M10&amp;VAR:SDATE=20060724&amp;VAR:FDATE=20060630&amp;VAR:FREQ=DAILY&amp;VAR:RELITEM=&amp;VAR:CURRENCY=&amp;VAR:DB_TYPE=&amp;VAR:UNITS=M&amp;window=popup","&amp;width=535&amp;height=425&amp;START_MAXIMIZED=FALSE&amp;Y=120"}</definedName>
    <definedName name="_6680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81__FDSAUDITLINK__" hidden="1">{"fdsup://directions/FAT Viewer?action=UPDATE&amp;creator=factSet&amp;DYN_ARGS=true&amp;DOC_NAME=FAT:RGA_ENTRPR_VAL_EV_SOURCE_WINDOW.FAT&amp;VAR:ID1=CBS&amp;VAR:SDATE=20051129&amp;VAR:FDATE=20041231&amp;VAR:FREQ=DAILY&amp;VAR:RELITEM=RF&amp;VAR:CURRENCY=&amp;VAR:DB_TYPE=&amp;VAR:UNITS=M&amp;window=popup&amp;","width=535&amp;height=425&amp;START_MAXIMIZED=FALSE&amp;Y=120"}</definedName>
    <definedName name="_6682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683__FDSAUDITLINK__" hidden="1">{"fdsup://directions/FAT Viewer?action=UPDATE&amp;creator=factSet&amp;DYN_ARGS=true&amp;DOC_NAME=FAT:RGA_ENTRPR_VAL_EV_SOURCE_WINDOW.FAT&amp;VAR:ID1=LAMR&amp;VAR:SDATE=20051129&amp;VAR:FDATE=20041231&amp;VAR:FREQ=DAILY&amp;VAR:RELITEM=RF&amp;VAR:CURRENCY=&amp;VAR:DB_TYPE=&amp;VAR:UNITS=M&amp;window=popup","&amp;width=535&amp;height=425&amp;START_MAXIMIZED=FALSE&amp;Y=120"}</definedName>
    <definedName name="_6684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85__FDSAUDITLINK__" hidden="1">{"fdsup://directions/FAT Viewer?action=UPDATE&amp;creator=factSet&amp;DYN_ARGS=true&amp;DOC_NAME=FAT:RGA_ENTRPR_VAL_EV_SOURCE_WINDOW.FAT&amp;VAR:ID1=CCO&amp;VAR:SDATE=20051128&amp;VAR:FDATE=20041231&amp;VAR:FREQ=DAILY&amp;VAR:RELITEM=RF&amp;VAR:CURRENCY=&amp;VAR:DB_TYPE=&amp;VAR:UNITS=M&amp;window=popup&amp;","width=535&amp;height=425&amp;START_MAXIMIZED=FALSE&amp;Y=120"}</definedName>
    <definedName name="_6686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687__FDSAUDITLINK__" hidden="1">{"fdsup://directions/FAT Viewer?action=UPDATE&amp;creator=factSet&amp;DYN_ARGS=true&amp;DOC_NAME=FAT:RGA_ENTRPR_VAL_EV_SOURCE_WINDOW.FAT&amp;VAR:ID1=DEC-FR&amp;VAR:SDATE=20051128&amp;VAR:FDATE=20041231&amp;VAR:FREQ=DAILY&amp;VAR:RELITEM=RF&amp;VAR:CURRENCY=&amp;VAR:DB_TYPE=&amp;VAR:UNITS=M&amp;window=pop","up&amp;width=535&amp;height=425&amp;START_MAXIMIZED=FALSE&amp;Y=120"}</definedName>
    <definedName name="_6688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89__FDSAUDITLINK__" hidden="1">{"fdsup://directions/FAT Viewer?action=UPDATE&amp;creator=factSet&amp;DYN_ARGS=true&amp;DOC_NAME=FAT:RGA_ENTRPR_VAL_EV_SOURCE_WINDOW.FAT&amp;VAR:ID1=CBS&amp;VAR:SDATE=20051128&amp;VAR:FDATE=20041231&amp;VAR:FREQ=DAILY&amp;VAR:RELITEM=RF&amp;VAR:CURRENCY=&amp;VAR:DB_TYPE=&amp;VAR:UNITS=M&amp;window=popup&amp;","width=535&amp;height=425&amp;START_MAXIMIZED=FALSE&amp;Y=120"}</definedName>
    <definedName name="_669__FDSAUDITLINK__" hidden="1">{"fdsup://directions/FAT Viewer?action=UPDATE&amp;creator=factSet&amp;DYN_ARGS=true&amp;DOC_NAME=FAT:RGQ_ENTRPR_VAL_EV_SOURCE_WINDOW.FAT&amp;VAR:ID1=B04M10&amp;VAR:SDATE=20050715&amp;VAR:FDATE=20050630&amp;VAR:FREQ=DAILY&amp;VAR:RELITEM=&amp;VAR:CURRENCY=&amp;VAR:DB_TYPE=&amp;VAR:UNITS=M&amp;window=popup","&amp;width=535&amp;height=425&amp;START_MAXIMIZED=FALSE&amp;Y=120"}</definedName>
    <definedName name="_6690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691__FDSAUDITLINK__" hidden="1">{"fdsup://directions/FAT Viewer?action=UPDATE&amp;creator=factSet&amp;DYN_ARGS=true&amp;DOC_NAME=FAT:RGA_ENTRPR_VAL_EV_SOURCE_WINDOW.FAT&amp;VAR:ID1=LAMR&amp;VAR:SDATE=20051128&amp;VAR:FDATE=20041231&amp;VAR:FREQ=DAILY&amp;VAR:RELITEM=RF&amp;VAR:CURRENCY=&amp;VAR:DB_TYPE=&amp;VAR:UNITS=M&amp;window=popup","&amp;width=535&amp;height=425&amp;START_MAXIMIZED=FALSE&amp;Y=120"}</definedName>
    <definedName name="_6692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93__FDSAUDITLINK__" hidden="1">{"fdsup://directions/FAT Viewer?action=UPDATE&amp;creator=factSet&amp;DYN_ARGS=true&amp;DOC_NAME=FAT:RGA_ENTRPR_VAL_EV_SOURCE_WINDOW.FAT&amp;VAR:ID1=CCO&amp;VAR:SDATE=20051125&amp;VAR:FDATE=20041231&amp;VAR:FREQ=DAILY&amp;VAR:RELITEM=RF&amp;VAR:CURRENCY=&amp;VAR:DB_TYPE=&amp;VAR:UNITS=M&amp;window=popup&amp;","width=535&amp;height=425&amp;START_MAXIMIZED=FALSE&amp;Y=120"}</definedName>
    <definedName name="_6694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695__FDSAUDITLINK__" hidden="1">{"fdsup://directions/FAT Viewer?action=UPDATE&amp;creator=factSet&amp;DYN_ARGS=true&amp;DOC_NAME=FAT:RGA_ENTRPR_VAL_EV_SOURCE_WINDOW.FAT&amp;VAR:ID1=DEC-FR&amp;VAR:SDATE=20051125&amp;VAR:FDATE=20041231&amp;VAR:FREQ=DAILY&amp;VAR:RELITEM=RF&amp;VAR:CURRENCY=&amp;VAR:DB_TYPE=&amp;VAR:UNITS=M&amp;window=pop","up&amp;width=535&amp;height=425&amp;START_MAXIMIZED=FALSE&amp;Y=120"}</definedName>
    <definedName name="_6696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697__FDSAUDITLINK__" hidden="1">{"fdsup://directions/FAT Viewer?action=UPDATE&amp;creator=factSet&amp;DYN_ARGS=true&amp;DOC_NAME=FAT:RGA_ENTRPR_VAL_EV_SOURCE_WINDOW.FAT&amp;VAR:ID1=CBS&amp;VAR:SDATE=20051125&amp;VAR:FDATE=20041231&amp;VAR:FREQ=DAILY&amp;VAR:RELITEM=RF&amp;VAR:CURRENCY=&amp;VAR:DB_TYPE=&amp;VAR:UNITS=M&amp;window=popup&amp;","width=535&amp;height=425&amp;START_MAXIMIZED=FALSE&amp;Y=120"}</definedName>
    <definedName name="_6698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699__FDSAUDITLINK__" hidden="1">{"fdsup://directions/FAT Viewer?action=UPDATE&amp;creator=factSet&amp;DYN_ARGS=true&amp;DOC_NAME=FAT:RGA_ENTRPR_VAL_EV_SOURCE_WINDOW.FAT&amp;VAR:ID1=LAMR&amp;VAR:SDATE=20051125&amp;VAR:FDATE=20041231&amp;VAR:FREQ=DAILY&amp;VAR:RELITEM=RF&amp;VAR:CURRENCY=&amp;VAR:DB_TYPE=&amp;VAR:UNITS=M&amp;window=popup","&amp;width=535&amp;height=425&amp;START_MAXIMIZED=FALSE&amp;Y=120"}</definedName>
    <definedName name="_67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191"}</definedName>
    <definedName name="_670__FDSAUDITLINK__" hidden="1">{"fdsup://directions/FAT Viewer?action=UPDATE&amp;creator=factSet&amp;DYN_ARGS=true&amp;DOC_NAME=FAT:RGA_ENTRPR_VAL_EV_SOURCE_WINDOW.FAT&amp;VAR:ID1=DYHOL-TR&amp;VAR:SDATE=20050726&amp;VAR:FDATE=20041231&amp;VAR:FREQ=DAILY&amp;VAR:RELITEM=&amp;VAR:CURRENCY=&amp;VAR:DB_TYPE=&amp;VAR:UNITS=M&amp;window=pop","up&amp;width=535&amp;height=425&amp;START_MAXIMIZED=FALSE&amp;Y=120"}</definedName>
    <definedName name="_6700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01__FDSAUDITLINK__" hidden="1">{"fdsup://directions/FAT Viewer?action=UPDATE&amp;creator=factSet&amp;DYN_ARGS=true&amp;DOC_NAME=FAT:RGA_ENTRPR_VAL_EV_SOURCE_WINDOW.FAT&amp;VAR:ID1=CCO&amp;VAR:SDATE=20051123&amp;VAR:FDATE=20041231&amp;VAR:FREQ=DAILY&amp;VAR:RELITEM=RF&amp;VAR:CURRENCY=&amp;VAR:DB_TYPE=&amp;VAR:UNITS=M&amp;window=popup&amp;","width=535&amp;height=425&amp;START_MAXIMIZED=FALSE&amp;Y=120"}</definedName>
    <definedName name="_6702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703__FDSAUDITLINK__" hidden="1">{"fdsup://directions/FAT Viewer?action=UPDATE&amp;creator=factSet&amp;DYN_ARGS=true&amp;DOC_NAME=FAT:RGA_ENTRPR_VAL_EV_SOURCE_WINDOW.FAT&amp;VAR:ID1=DEC-FR&amp;VAR:SDATE=20051123&amp;VAR:FDATE=20041231&amp;VAR:FREQ=DAILY&amp;VAR:RELITEM=RF&amp;VAR:CURRENCY=&amp;VAR:DB_TYPE=&amp;VAR:UNITS=M&amp;window=pop","up&amp;width=535&amp;height=425&amp;START_MAXIMIZED=FALSE&amp;Y=120"}</definedName>
    <definedName name="_6704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05__FDSAUDITLINK__" hidden="1">{"fdsup://directions/FAT Viewer?action=UPDATE&amp;creator=factSet&amp;DYN_ARGS=true&amp;DOC_NAME=FAT:RGA_ENTRPR_VAL_EV_SOURCE_WINDOW.FAT&amp;VAR:ID1=CBS&amp;VAR:SDATE=20051123&amp;VAR:FDATE=20041231&amp;VAR:FREQ=DAILY&amp;VAR:RELITEM=RF&amp;VAR:CURRENCY=&amp;VAR:DB_TYPE=&amp;VAR:UNITS=M&amp;window=popup&amp;","width=535&amp;height=425&amp;START_MAXIMIZED=FALSE&amp;Y=120"}</definedName>
    <definedName name="_6706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707__FDSAUDITLINK__" hidden="1">{"fdsup://directions/FAT Viewer?action=UPDATE&amp;creator=factSet&amp;DYN_ARGS=true&amp;DOC_NAME=FAT:RGA_ENTRPR_VAL_EV_SOURCE_WINDOW.FAT&amp;VAR:ID1=LAMR&amp;VAR:SDATE=20051123&amp;VAR:FDATE=20041231&amp;VAR:FREQ=DAILY&amp;VAR:RELITEM=RF&amp;VAR:CURRENCY=&amp;VAR:DB_TYPE=&amp;VAR:UNITS=M&amp;window=popup","&amp;width=535&amp;height=425&amp;START_MAXIMIZED=FALSE&amp;Y=120"}</definedName>
    <definedName name="_6708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09__FDSAUDITLINK__" hidden="1">{"fdsup://directions/FAT Viewer?action=UPDATE&amp;creator=factSet&amp;DYN_ARGS=true&amp;DOC_NAME=FAT:RGA_ENTRPR_VAL_EV_SOURCE_WINDOW.FAT&amp;VAR:ID1=CCO&amp;VAR:SDATE=20051122&amp;VAR:FDATE=20041231&amp;VAR:FREQ=DAILY&amp;VAR:RELITEM=RF&amp;VAR:CURRENCY=&amp;VAR:DB_TYPE=&amp;VAR:UNITS=M&amp;window=popup&amp;","width=535&amp;height=425&amp;START_MAXIMIZED=FALSE&amp;Y=120"}</definedName>
    <definedName name="_671__FDSAUDITLINK__" hidden="1">{"fdsup://directions/FAT Viewer?action=UPDATE&amp;creator=factSet&amp;DYN_ARGS=true&amp;DOC_NAME=FAT:RGQ_ENTRPR_VAL_EV_SOURCE_WINDOW.FAT&amp;VAR:ID1=457913&amp;VAR:SDATE=20051220&amp;VAR:FDATE=20050930&amp;VAR:FREQ=DAILY&amp;VAR:RELITEM=&amp;VAR:CURRENCY=&amp;VAR:DB_TYPE=&amp;VAR:UNITS=M&amp;window=popup","&amp;width=535&amp;height=425&amp;START_MAXIMIZED=FALSE&amp;Y=120"}</definedName>
    <definedName name="_6710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711__FDSAUDITLINK__" hidden="1">{"fdsup://directions/FAT Viewer?action=UPDATE&amp;creator=factSet&amp;DYN_ARGS=true&amp;DOC_NAME=FAT:RGA_ENTRPR_VAL_EV_SOURCE_WINDOW.FAT&amp;VAR:ID1=DEC-FR&amp;VAR:SDATE=20051122&amp;VAR:FDATE=20041231&amp;VAR:FREQ=DAILY&amp;VAR:RELITEM=RF&amp;VAR:CURRENCY=&amp;VAR:DB_TYPE=&amp;VAR:UNITS=M&amp;window=pop","up&amp;width=535&amp;height=425&amp;START_MAXIMIZED=FALSE&amp;Y=120"}</definedName>
    <definedName name="_6712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13__FDSAUDITLINK__" hidden="1">{"fdsup://directions/FAT Viewer?action=UPDATE&amp;creator=factSet&amp;DYN_ARGS=true&amp;DOC_NAME=FAT:RGA_ENTRPR_VAL_EV_SOURCE_WINDOW.FAT&amp;VAR:ID1=CBS&amp;VAR:SDATE=20051122&amp;VAR:FDATE=20041231&amp;VAR:FREQ=DAILY&amp;VAR:RELITEM=RF&amp;VAR:CURRENCY=&amp;VAR:DB_TYPE=&amp;VAR:UNITS=M&amp;window=popup&amp;","width=535&amp;height=425&amp;START_MAXIMIZED=FALSE&amp;Y=120"}</definedName>
    <definedName name="_6714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715__FDSAUDITLINK__" hidden="1">{"fdsup://directions/FAT Viewer?action=UPDATE&amp;creator=factSet&amp;DYN_ARGS=true&amp;DOC_NAME=FAT:RGA_ENTRPR_VAL_EV_SOURCE_WINDOW.FAT&amp;VAR:ID1=LAMR&amp;VAR:SDATE=20051122&amp;VAR:FDATE=20041231&amp;VAR:FREQ=DAILY&amp;VAR:RELITEM=RF&amp;VAR:CURRENCY=&amp;VAR:DB_TYPE=&amp;VAR:UNITS=M&amp;window=popup","&amp;width=535&amp;height=425&amp;START_MAXIMIZED=FALSE&amp;Y=120"}</definedName>
    <definedName name="_6716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17__FDSAUDITLINK__" hidden="1">{"fdsup://directions/FAT Viewer?action=UPDATE&amp;creator=factSet&amp;DYN_ARGS=true&amp;DOC_NAME=FAT:RGA_ENTRPR_VAL_EV_SOURCE_WINDOW.FAT&amp;VAR:ID1=CCO&amp;VAR:SDATE=20051121&amp;VAR:FDATE=20041231&amp;VAR:FREQ=DAILY&amp;VAR:RELITEM=RF&amp;VAR:CURRENCY=&amp;VAR:DB_TYPE=&amp;VAR:UNITS=M&amp;window=popup&amp;","width=535&amp;height=425&amp;START_MAXIMIZED=FALSE&amp;Y=120"}</definedName>
    <definedName name="_6718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719__FDSAUDITLINK__" hidden="1">{"fdsup://directions/FAT Viewer?action=UPDATE&amp;creator=factSet&amp;DYN_ARGS=true&amp;DOC_NAME=FAT:RGA_ENTRPR_VAL_EV_SOURCE_WINDOW.FAT&amp;VAR:ID1=DEC-FR&amp;VAR:SDATE=20051121&amp;VAR:FDATE=20041231&amp;VAR:FREQ=DAILY&amp;VAR:RELITEM=RF&amp;VAR:CURRENCY=&amp;VAR:DB_TYPE=&amp;VAR:UNITS=M&amp;window=pop","up&amp;width=535&amp;height=425&amp;START_MAXIMIZED=FALSE&amp;Y=120"}</definedName>
    <definedName name="_672__FDSAUDITLINK__" hidden="1">{"fdsup://directions/FAT Viewer?action=UPDATE&amp;creator=factSet&amp;DYN_ARGS=true&amp;DOC_NAME=FAT:RGQ_ENTRPR_VAL_EV_SOURCE_WINDOW.FAT&amp;VAR:ID1=599711&amp;VAR:SDATE=20050726&amp;VAR:FDATE=20050630&amp;VAR:FREQ=DAILY&amp;VAR:RELITEM=&amp;VAR:CURRENCY=&amp;VAR:DB_TYPE=&amp;VAR:UNITS=M&amp;window=popup","&amp;width=535&amp;height=425&amp;START_MAXIMIZED=FALSE&amp;Y=120"}</definedName>
    <definedName name="_6720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21__FDSAUDITLINK__" hidden="1">{"fdsup://directions/FAT Viewer?action=UPDATE&amp;creator=factSet&amp;DYN_ARGS=true&amp;DOC_NAME=FAT:RGA_ENTRPR_VAL_EV_SOURCE_WINDOW.FAT&amp;VAR:ID1=CBS&amp;VAR:SDATE=20051121&amp;VAR:FDATE=20041231&amp;VAR:FREQ=DAILY&amp;VAR:RELITEM=RF&amp;VAR:CURRENCY=&amp;VAR:DB_TYPE=&amp;VAR:UNITS=M&amp;window=popup&amp;","width=535&amp;height=425&amp;START_MAXIMIZED=FALSE&amp;Y=120"}</definedName>
    <definedName name="_6722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723__FDSAUDITLINK__" hidden="1">{"fdsup://directions/FAT Viewer?action=UPDATE&amp;creator=factSet&amp;DYN_ARGS=true&amp;DOC_NAME=FAT:RGA_ENTRPR_VAL_EV_SOURCE_WINDOW.FAT&amp;VAR:ID1=LAMR&amp;VAR:SDATE=20051121&amp;VAR:FDATE=20041231&amp;VAR:FREQ=DAILY&amp;VAR:RELITEM=RF&amp;VAR:CURRENCY=&amp;VAR:DB_TYPE=&amp;VAR:UNITS=M&amp;window=popup","&amp;width=535&amp;height=425&amp;START_MAXIMIZED=FALSE&amp;Y=120"}</definedName>
    <definedName name="_6724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25__FDSAUDITLINK__" hidden="1">{"fdsup://directions/FAT Viewer?action=UPDATE&amp;creator=factSet&amp;DYN_ARGS=true&amp;DOC_NAME=FAT:RGA_ENTRPR_VAL_EV_SOURCE_WINDOW.FAT&amp;VAR:ID1=CCO&amp;VAR:SDATE=20051118&amp;VAR:FDATE=20041231&amp;VAR:FREQ=DAILY&amp;VAR:RELITEM=RF&amp;VAR:CURRENCY=&amp;VAR:DB_TYPE=&amp;VAR:UNITS=M&amp;window=popup&amp;","width=535&amp;height=425&amp;START_MAXIMIZED=FALSE&amp;Y=120"}</definedName>
    <definedName name="_6726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727__FDSAUDITLINK__" hidden="1">{"fdsup://directions/FAT Viewer?action=UPDATE&amp;creator=factSet&amp;DYN_ARGS=true&amp;DOC_NAME=FAT:RGA_ENTRPR_VAL_EV_SOURCE_WINDOW.FAT&amp;VAR:ID1=DEC-FR&amp;VAR:SDATE=20051118&amp;VAR:FDATE=20041231&amp;VAR:FREQ=DAILY&amp;VAR:RELITEM=RF&amp;VAR:CURRENCY=&amp;VAR:DB_TYPE=&amp;VAR:UNITS=M&amp;window=pop","up&amp;width=535&amp;height=425&amp;START_MAXIMIZED=FALSE&amp;Y=120"}</definedName>
    <definedName name="_6728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29__FDSAUDITLINK__" hidden="1">{"fdsup://directions/FAT Viewer?action=UPDATE&amp;creator=factSet&amp;DYN_ARGS=true&amp;DOC_NAME=FAT:RGA_ENTRPR_VAL_EV_SOURCE_WINDOW.FAT&amp;VAR:ID1=CBS&amp;VAR:SDATE=20051118&amp;VAR:FDATE=20041231&amp;VAR:FREQ=DAILY&amp;VAR:RELITEM=RF&amp;VAR:CURRENCY=&amp;VAR:DB_TYPE=&amp;VAR:UNITS=M&amp;window=popup&amp;","width=535&amp;height=425&amp;START_MAXIMIZED=FALSE&amp;Y=120"}</definedName>
    <definedName name="_673__FDSAUDITLINK__" hidden="1">{"fdsup://directions/FAT Viewer?action=UPDATE&amp;creator=factSet&amp;DYN_ARGS=true&amp;DOC_NAME=FAT:RGQ_ENTRPR_VAL_EV_SOURCE_WINDOW.FAT&amp;VAR:ID1=B07VZ9&amp;VAR:SDATE=20050310&amp;VAR:FDATE=20041231&amp;VAR:FREQ=DAILY&amp;VAR:RELITEM=&amp;VAR:CURRENCY=&amp;VAR:DB_TYPE=&amp;VAR:UNITS=M&amp;window=popup","&amp;width=535&amp;height=425&amp;START_MAXIMIZED=FALSE&amp;Y=120"}</definedName>
    <definedName name="_6730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731__FDSAUDITLINK__" hidden="1">{"fdsup://directions/FAT Viewer?action=UPDATE&amp;creator=factSet&amp;DYN_ARGS=true&amp;DOC_NAME=FAT:RGA_ENTRPR_VAL_EV_SOURCE_WINDOW.FAT&amp;VAR:ID1=LAMR&amp;VAR:SDATE=20051118&amp;VAR:FDATE=20041231&amp;VAR:FREQ=DAILY&amp;VAR:RELITEM=RF&amp;VAR:CURRENCY=&amp;VAR:DB_TYPE=&amp;VAR:UNITS=M&amp;window=popup","&amp;width=535&amp;height=425&amp;START_MAXIMIZED=FALSE&amp;Y=120"}</definedName>
    <definedName name="_6732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33__FDSAUDITLINK__" hidden="1">{"fdsup://directions/FAT Viewer?action=UPDATE&amp;creator=factSet&amp;DYN_ARGS=true&amp;DOC_NAME=FAT:RGA_ENTRPR_VAL_EV_SOURCE_WINDOW.FAT&amp;VAR:ID1=CCO&amp;VAR:SDATE=20051117&amp;VAR:FDATE=20041231&amp;VAR:FREQ=DAILY&amp;VAR:RELITEM=RF&amp;VAR:CURRENCY=&amp;VAR:DB_TYPE=&amp;VAR:UNITS=M&amp;window=popup&amp;","width=535&amp;height=425&amp;START_MAXIMIZED=FALSE&amp;Y=120"}</definedName>
    <definedName name="_6734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735__FDSAUDITLINK__" hidden="1">{"fdsup://directions/FAT Viewer?action=UPDATE&amp;creator=factSet&amp;DYN_ARGS=true&amp;DOC_NAME=FAT:RGA_ENTRPR_VAL_EV_SOURCE_WINDOW.FAT&amp;VAR:ID1=DEC-FR&amp;VAR:SDATE=20051117&amp;VAR:FDATE=20041231&amp;VAR:FREQ=DAILY&amp;VAR:RELITEM=RF&amp;VAR:CURRENCY=&amp;VAR:DB_TYPE=&amp;VAR:UNITS=M&amp;window=pop","up&amp;width=535&amp;height=425&amp;START_MAXIMIZED=FALSE&amp;Y=120"}</definedName>
    <definedName name="_6736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37__FDSAUDITLINK__" hidden="1">{"fdsup://directions/FAT Viewer?action=UPDATE&amp;creator=factSet&amp;DYN_ARGS=true&amp;DOC_NAME=FAT:RGA_ENTRPR_VAL_EV_SOURCE_WINDOW.FAT&amp;VAR:ID1=CBS&amp;VAR:SDATE=20051117&amp;VAR:FDATE=20041231&amp;VAR:FREQ=DAILY&amp;VAR:RELITEM=RF&amp;VAR:CURRENCY=&amp;VAR:DB_TYPE=&amp;VAR:UNITS=M&amp;window=popup&amp;","width=535&amp;height=425&amp;START_MAXIMIZED=FALSE&amp;Y=120"}</definedName>
    <definedName name="_6738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739__FDSAUDITLINK__" hidden="1">{"fdsup://directions/FAT Viewer?action=UPDATE&amp;creator=factSet&amp;DYN_ARGS=true&amp;DOC_NAME=FAT:RGA_ENTRPR_VAL_EV_SOURCE_WINDOW.FAT&amp;VAR:ID1=LAMR&amp;VAR:SDATE=20051117&amp;VAR:FDATE=20041231&amp;VAR:FREQ=DAILY&amp;VAR:RELITEM=RF&amp;VAR:CURRENCY=&amp;VAR:DB_TYPE=&amp;VAR:UNITS=M&amp;window=popup","&amp;width=535&amp;height=425&amp;START_MAXIMIZED=FALSE&amp;Y=120"}</definedName>
    <definedName name="_674__FDSAUDITLINK__" hidden="1">{"fdsup://directions/FAT Viewer?action=UPDATE&amp;creator=factSet&amp;DYN_ARGS=true&amp;DOC_NAME=FAT:RGA_ENTRPR_VAL_EV_SOURCE_WINDOW.FAT&amp;VAR:ID1=DYHOL-TR&amp;VAR:SDATE=20040629&amp;VAR:FDATE=20031231&amp;VAR:FREQ=DAILY&amp;VAR:RELITEM=&amp;VAR:CURRENCY=&amp;VAR:DB_TYPE=&amp;VAR:UNITS=M&amp;window=pop","up&amp;width=535&amp;height=425&amp;START_MAXIMIZED=FALSE&amp;Y=120"}</definedName>
    <definedName name="_6740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41__FDSAUDITLINK__" hidden="1">{"fdsup://directions/FAT Viewer?action=UPDATE&amp;creator=factSet&amp;DYN_ARGS=true&amp;DOC_NAME=FAT:RGA_ENTRPR_VAL_EV_SOURCE_WINDOW.FAT&amp;VAR:ID1=CCO&amp;VAR:SDATE=20051116&amp;VAR:FDATE=20041231&amp;VAR:FREQ=DAILY&amp;VAR:RELITEM=RF&amp;VAR:CURRENCY=&amp;VAR:DB_TYPE=&amp;VAR:UNITS=M&amp;window=popup&amp;","width=535&amp;height=425&amp;START_MAXIMIZED=FALSE&amp;Y=120"}</definedName>
    <definedName name="_6742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743__FDSAUDITLINK__" hidden="1">{"fdsup://directions/FAT Viewer?action=UPDATE&amp;creator=factSet&amp;DYN_ARGS=true&amp;DOC_NAME=FAT:RGA_ENTRPR_VAL_EV_SOURCE_WINDOW.FAT&amp;VAR:ID1=DEC-FR&amp;VAR:SDATE=20051116&amp;VAR:FDATE=20041231&amp;VAR:FREQ=DAILY&amp;VAR:RELITEM=RF&amp;VAR:CURRENCY=&amp;VAR:DB_TYPE=&amp;VAR:UNITS=M&amp;window=pop","up&amp;width=535&amp;height=425&amp;START_MAXIMIZED=FALSE&amp;Y=120"}</definedName>
    <definedName name="_6744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45__FDSAUDITLINK__" hidden="1">{"fdsup://directions/FAT Viewer?action=UPDATE&amp;creator=factSet&amp;DYN_ARGS=true&amp;DOC_NAME=FAT:RGA_ENTRPR_VAL_EV_SOURCE_WINDOW.FAT&amp;VAR:ID1=CBS&amp;VAR:SDATE=20051116&amp;VAR:FDATE=20041231&amp;VAR:FREQ=DAILY&amp;VAR:RELITEM=RF&amp;VAR:CURRENCY=&amp;VAR:DB_TYPE=&amp;VAR:UNITS=M&amp;window=popup&amp;","width=535&amp;height=425&amp;START_MAXIMIZED=FALSE&amp;Y=120"}</definedName>
    <definedName name="_6746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747__FDSAUDITLINK__" hidden="1">{"fdsup://directions/FAT Viewer?action=UPDATE&amp;creator=factSet&amp;DYN_ARGS=true&amp;DOC_NAME=FAT:RGA_ENTRPR_VAL_EV_SOURCE_WINDOW.FAT&amp;VAR:ID1=LAMR&amp;VAR:SDATE=20051116&amp;VAR:FDATE=20041231&amp;VAR:FREQ=DAILY&amp;VAR:RELITEM=RF&amp;VAR:CURRENCY=&amp;VAR:DB_TYPE=&amp;VAR:UNITS=M&amp;window=popup","&amp;width=535&amp;height=425&amp;START_MAXIMIZED=FALSE&amp;Y=120"}</definedName>
    <definedName name="_6748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49__FDSAUDITLINK__" hidden="1">{"fdsup://directions/FAT Viewer?action=UPDATE&amp;creator=factSet&amp;DYN_ARGS=true&amp;DOC_NAME=FAT:RGA_ENTRPR_VAL_EV_SOURCE_WINDOW.FAT&amp;VAR:ID1=CCO&amp;VAR:SDATE=20051115&amp;VAR:FDATE=20041231&amp;VAR:FREQ=DAILY&amp;VAR:RELITEM=RF&amp;VAR:CURRENCY=&amp;VAR:DB_TYPE=&amp;VAR:UNITS=M&amp;window=popup&amp;","width=535&amp;height=425&amp;START_MAXIMIZED=FALSE&amp;Y=120"}</definedName>
    <definedName name="_675__FDSAUDITLINK__" hidden="1">{"fdsup://directions/FAT Viewer?action=UPDATE&amp;creator=factSet&amp;DYN_ARGS=true&amp;DOC_NAME=FAT:RGA_ENTRPR_VAL_EV_SOURCE_WINDOW.FAT&amp;VAR:ID1=091139&amp;VAR:SDATE=20051130&amp;VAR:FDATE=20041231&amp;VAR:FREQ=DAILY&amp;VAR:RELITEM=&amp;VAR:CURRENCY=&amp;VAR:DB_TYPE=&amp;VAR:UNITS=M&amp;window=popup","&amp;width=535&amp;height=425&amp;START_MAXIMIZED=FALSE&amp;Y=120"}</definedName>
    <definedName name="_6750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751__FDSAUDITLINK__" hidden="1">{"fdsup://directions/FAT Viewer?action=UPDATE&amp;creator=factSet&amp;DYN_ARGS=true&amp;DOC_NAME=FAT:RGA_ENTRPR_VAL_EV_SOURCE_WINDOW.FAT&amp;VAR:ID1=DEC-FR&amp;VAR:SDATE=20051115&amp;VAR:FDATE=20041231&amp;VAR:FREQ=DAILY&amp;VAR:RELITEM=RF&amp;VAR:CURRENCY=&amp;VAR:DB_TYPE=&amp;VAR:UNITS=M&amp;window=pop","up&amp;width=535&amp;height=425&amp;START_MAXIMIZED=FALSE&amp;Y=120"}</definedName>
    <definedName name="_6752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53__FDSAUDITLINK__" hidden="1">{"fdsup://directions/FAT Viewer?action=UPDATE&amp;creator=factSet&amp;DYN_ARGS=true&amp;DOC_NAME=FAT:RGA_ENTRPR_VAL_EV_SOURCE_WINDOW.FAT&amp;VAR:ID1=CBS&amp;VAR:SDATE=20051115&amp;VAR:FDATE=20041231&amp;VAR:FREQ=DAILY&amp;VAR:RELITEM=RF&amp;VAR:CURRENCY=&amp;VAR:DB_TYPE=&amp;VAR:UNITS=M&amp;window=popup&amp;","width=535&amp;height=425&amp;START_MAXIMIZED=FALSE&amp;Y=120"}</definedName>
    <definedName name="_6754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755__FDSAUDITLINK__" hidden="1">{"fdsup://directions/FAT Viewer?action=UPDATE&amp;creator=factSet&amp;DYN_ARGS=true&amp;DOC_NAME=FAT:RGA_ENTRPR_VAL_EV_SOURCE_WINDOW.FAT&amp;VAR:ID1=LAMR&amp;VAR:SDATE=20051115&amp;VAR:FDATE=20041231&amp;VAR:FREQ=DAILY&amp;VAR:RELITEM=RF&amp;VAR:CURRENCY=&amp;VAR:DB_TYPE=&amp;VAR:UNITS=M&amp;window=popup","&amp;width=535&amp;height=425&amp;START_MAXIMIZED=FALSE&amp;Y=120"}</definedName>
    <definedName name="_6756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57__FDSAUDITLINK__" hidden="1">{"fdsup://directions/FAT Viewer?action=UPDATE&amp;creator=factSet&amp;DYN_ARGS=true&amp;DOC_NAME=FAT:RGA_ENTRPR_VAL_EV_SOURCE_WINDOW.FAT&amp;VAR:ID1=CCO&amp;VAR:SDATE=20051114&amp;VAR:FDATE=20041231&amp;VAR:FREQ=DAILY&amp;VAR:RELITEM=RF&amp;VAR:CURRENCY=&amp;VAR:DB_TYPE=&amp;VAR:UNITS=M&amp;window=popup&amp;","width=535&amp;height=425&amp;START_MAXIMIZED=FALSE&amp;Y=120"}</definedName>
    <definedName name="_6758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759__FDSAUDITLINK__" hidden="1">{"fdsup://directions/FAT Viewer?action=UPDATE&amp;creator=factSet&amp;DYN_ARGS=true&amp;DOC_NAME=FAT:RGA_ENTRPR_VAL_EV_SOURCE_WINDOW.FAT&amp;VAR:ID1=DEC-FR&amp;VAR:SDATE=20051114&amp;VAR:FDATE=20041231&amp;VAR:FREQ=DAILY&amp;VAR:RELITEM=RF&amp;VAR:CURRENCY=&amp;VAR:DB_TYPE=&amp;VAR:UNITS=M&amp;window=pop","up&amp;width=535&amp;height=425&amp;START_MAXIMIZED=FALSE&amp;Y=120"}</definedName>
    <definedName name="_676__FDSAUDITLINK__" hidden="1">{"fdsup://directions/FAT Viewer?action=UPDATE&amp;creator=factSet&amp;DYN_ARGS=true&amp;DOC_NAME=FAT:RGA_ENTRPR_VAL_EV_SOURCE_WINDOW.FAT&amp;VAR:ID1=RTL-BE&amp;VAR:SDATE=20041112&amp;VAR:FDATE=20031231&amp;VAR:FREQ=DAILY&amp;VAR:RELITEM=&amp;VAR:CURRENCY=&amp;VAR:DB_TYPE=&amp;VAR:UNITS=M&amp;window=popup","&amp;width=535&amp;height=425&amp;START_MAXIMIZED=FALSE&amp;Y=120"}</definedName>
    <definedName name="_6760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61__FDSAUDITLINK__" hidden="1">{"fdsup://directions/FAT Viewer?action=UPDATE&amp;creator=factSet&amp;DYN_ARGS=true&amp;DOC_NAME=FAT:RGA_ENTRPR_VAL_EV_SOURCE_WINDOW.FAT&amp;VAR:ID1=CBS&amp;VAR:SDATE=20051114&amp;VAR:FDATE=20041231&amp;VAR:FREQ=DAILY&amp;VAR:RELITEM=RF&amp;VAR:CURRENCY=&amp;VAR:DB_TYPE=&amp;VAR:UNITS=M&amp;window=popup&amp;","width=535&amp;height=425&amp;START_MAXIMIZED=FALSE&amp;Y=120"}</definedName>
    <definedName name="_6762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763__FDSAUDITLINK__" hidden="1">{"fdsup://directions/FAT Viewer?action=UPDATE&amp;creator=factSet&amp;DYN_ARGS=true&amp;DOC_NAME=FAT:RGA_ENTRPR_VAL_EV_SOURCE_WINDOW.FAT&amp;VAR:ID1=LAMR&amp;VAR:SDATE=20051114&amp;VAR:FDATE=20041231&amp;VAR:FREQ=DAILY&amp;VAR:RELITEM=RF&amp;VAR:CURRENCY=&amp;VAR:DB_TYPE=&amp;VAR:UNITS=M&amp;window=popup","&amp;width=535&amp;height=425&amp;START_MAXIMIZED=FALSE&amp;Y=120"}</definedName>
    <definedName name="_6764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65__FDSAUDITLINK__" hidden="1">{"fdsup://directions/FAT Viewer?action=UPDATE&amp;creator=factSet&amp;DYN_ARGS=true&amp;DOC_NAME=FAT:RGA_ENTRPR_VAL_EV_SOURCE_WINDOW.FAT&amp;VAR:ID1=CCO&amp;VAR:SDATE=20051111&amp;VAR:FDATE=20041231&amp;VAR:FREQ=DAILY&amp;VAR:RELITEM=RF&amp;VAR:CURRENCY=&amp;VAR:DB_TYPE=&amp;VAR:UNITS=M&amp;window=popup&amp;","width=535&amp;height=425&amp;START_MAXIMIZED=FALSE&amp;Y=120"}</definedName>
    <definedName name="_6766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767__FDSAUDITLINK__" hidden="1">{"fdsup://directions/FAT Viewer?action=UPDATE&amp;creator=factSet&amp;DYN_ARGS=true&amp;DOC_NAME=FAT:RGA_ENTRPR_VAL_EV_SOURCE_WINDOW.FAT&amp;VAR:ID1=DEC-FR&amp;VAR:SDATE=20051111&amp;VAR:FDATE=20041231&amp;VAR:FREQ=DAILY&amp;VAR:RELITEM=RF&amp;VAR:CURRENCY=&amp;VAR:DB_TYPE=&amp;VAR:UNITS=M&amp;window=pop","up&amp;width=535&amp;height=425&amp;START_MAXIMIZED=FALSE&amp;Y=120"}</definedName>
    <definedName name="_6768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69__FDSAUDITLINK__" hidden="1">{"fdsup://directions/FAT Viewer?action=UPDATE&amp;creator=factSet&amp;DYN_ARGS=true&amp;DOC_NAME=FAT:RGA_ENTRPR_VAL_EV_SOURCE_WINDOW.FAT&amp;VAR:ID1=CBS&amp;VAR:SDATE=20051111&amp;VAR:FDATE=20041231&amp;VAR:FREQ=DAILY&amp;VAR:RELITEM=RF&amp;VAR:CURRENCY=&amp;VAR:DB_TYPE=&amp;VAR:UNITS=M&amp;window=popup&amp;","width=535&amp;height=425&amp;START_MAXIMIZED=FALSE&amp;Y=120"}</definedName>
    <definedName name="_677__FDSAUDITLINK__" hidden="1">{"fdsup://directions/FAT Viewer?action=UPDATE&amp;creator=factSet&amp;DYN_ARGS=true&amp;DOC_NAME=FAT:RGA_ENTRPR_VAL_EV_SOURCE_WINDOW.FAT&amp;VAR:ID1=RTL-BE&amp;VAR:SDATE=20080123&amp;VAR:FDATE=20071231&amp;VAR:FREQ=DAILY&amp;VAR:RELITEM=&amp;VAR:CURRENCY=&amp;VAR:DB_TYPE=&amp;VAR:UNITS=M&amp;window=popup","&amp;width=535&amp;height=425&amp;START_MAXIMIZED=FALSE&amp;Y=120"}</definedName>
    <definedName name="_6770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771__FDSAUDITLINK__" hidden="1">{"fdsup://directions/FAT Viewer?action=UPDATE&amp;creator=factSet&amp;DYN_ARGS=true&amp;DOC_NAME=FAT:RGA_ENTRPR_VAL_EV_SOURCE_WINDOW.FAT&amp;VAR:ID1=LAMR&amp;VAR:SDATE=20051111&amp;VAR:FDATE=20041231&amp;VAR:FREQ=DAILY&amp;VAR:RELITEM=RF&amp;VAR:CURRENCY=&amp;VAR:DB_TYPE=&amp;VAR:UNITS=M&amp;window=popup","&amp;width=535&amp;height=425&amp;START_MAXIMIZED=FALSE&amp;Y=120"}</definedName>
    <definedName name="_6772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73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774__FDSAUDITLINK__" hidden="1">{"fdsup://directions/FAT Viewer?action=UPDATE&amp;creator=factSet&amp;DYN_ARGS=true&amp;DOC_NAME=FAT:RGA_ENTRPR_VAL_EV_SOURCE_WINDOW.FAT&amp;VAR:ID1=DEC-FR&amp;VAR:SDATE=20051110&amp;VAR:FDATE=20041231&amp;VAR:FREQ=DAILY&amp;VAR:RELITEM=RF&amp;VAR:CURRENCY=&amp;VAR:DB_TYPE=&amp;VAR:UNITS=M&amp;window=pop","up&amp;width=535&amp;height=425&amp;START_MAXIMIZED=FALSE&amp;Y=120"}</definedName>
    <definedName name="_6775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76__FDSAUDITLINK__" hidden="1">{"fdsup://directions/FAT Viewer?action=UPDATE&amp;creator=factSet&amp;DYN_ARGS=true&amp;DOC_NAME=FAT:RGA_ENTRPR_VAL_EV_SOURCE_WINDOW.FAT&amp;VAR:ID1=CBS&amp;VAR:SDATE=20051110&amp;VAR:FDATE=20041231&amp;VAR:FREQ=DAILY&amp;VAR:RELITEM=RF&amp;VAR:CURRENCY=&amp;VAR:DB_TYPE=&amp;VAR:UNITS=M&amp;window=popup&amp;","width=535&amp;height=425&amp;START_MAXIMIZED=FALSE&amp;Y=120"}</definedName>
    <definedName name="_6777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778__FDSAUDITLINK__" hidden="1">{"fdsup://directions/FAT Viewer?action=UPDATE&amp;creator=factSet&amp;DYN_ARGS=true&amp;DOC_NAME=FAT:RGA_ENTRPR_VAL_EV_SOURCE_WINDOW.FAT&amp;VAR:ID1=LAMR&amp;VAR:SDATE=20051110&amp;VAR:FDATE=20041231&amp;VAR:FREQ=DAILY&amp;VAR:RELITEM=RF&amp;VAR:CURRENCY=&amp;VAR:DB_TYPE=&amp;VAR:UNITS=M&amp;window=popup","&amp;width=535&amp;height=425&amp;START_MAXIMIZED=FALSE&amp;Y=120"}</definedName>
    <definedName name="_6779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8__FDSAUDITLINK__" hidden="1">{"fdsup://directions/FAT Viewer?action=UPDATE&amp;creator=factSet&amp;DYN_ARGS=true&amp;DOC_NAME=FAT:RGQ_ENTRPR_VAL_EV_SOURCE_WINDOW.FAT&amp;VAR:ID1=B151P4&amp;VAR:SDATE=20070720&amp;VAR:FDATE=20070629&amp;VAR:FREQ=DAILY&amp;VAR:RELITEM=&amp;VAR:CURRENCY=&amp;VAR:DB_TYPE=&amp;VAR:UNITS=M&amp;window=popup","&amp;width=535&amp;height=425&amp;START_MAXIMIZED=FALSE&amp;Y=120"}</definedName>
    <definedName name="_6780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781__FDSAUDITLINK__" hidden="1">{"fdsup://directions/FAT Viewer?action=UPDATE&amp;creator=factSet&amp;DYN_ARGS=true&amp;DOC_NAME=FAT:RGA_ENTRPR_VAL_EV_SOURCE_WINDOW.FAT&amp;VAR:ID1=DEC-FR&amp;VAR:SDATE=20051109&amp;VAR:FDATE=20041231&amp;VAR:FREQ=DAILY&amp;VAR:RELITEM=RF&amp;VAR:CURRENCY=&amp;VAR:DB_TYPE=&amp;VAR:UNITS=M&amp;window=pop","up&amp;width=535&amp;height=425&amp;START_MAXIMIZED=FALSE&amp;Y=120"}</definedName>
    <definedName name="_6782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83__FDSAUDITLINK__" hidden="1">{"fdsup://directions/FAT Viewer?action=UPDATE&amp;creator=factSet&amp;DYN_ARGS=true&amp;DOC_NAME=FAT:RGA_ENTRPR_VAL_EV_SOURCE_WINDOW.FAT&amp;VAR:ID1=CBS&amp;VAR:SDATE=20051109&amp;VAR:FDATE=20041231&amp;VAR:FREQ=DAILY&amp;VAR:RELITEM=RF&amp;VAR:CURRENCY=&amp;VAR:DB_TYPE=&amp;VAR:UNITS=M&amp;window=popup&amp;","width=535&amp;height=425&amp;START_MAXIMIZED=FALSE&amp;Y=120"}</definedName>
    <definedName name="_6784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785__FDSAUDITLINK__" hidden="1">{"fdsup://directions/FAT Viewer?action=UPDATE&amp;creator=factSet&amp;DYN_ARGS=true&amp;DOC_NAME=FAT:RGA_ENTRPR_VAL_EV_SOURCE_WINDOW.FAT&amp;VAR:ID1=LAMR&amp;VAR:SDATE=20051109&amp;VAR:FDATE=20041231&amp;VAR:FREQ=DAILY&amp;VAR:RELITEM=RF&amp;VAR:CURRENCY=&amp;VAR:DB_TYPE=&amp;VAR:UNITS=M&amp;window=popup","&amp;width=535&amp;height=425&amp;START_MAXIMIZED=FALSE&amp;Y=120"}</definedName>
    <definedName name="_6786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87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788__FDSAUDITLINK__" hidden="1">{"fdsup://directions/FAT Viewer?action=UPDATE&amp;creator=factSet&amp;DYN_ARGS=true&amp;DOC_NAME=FAT:RGA_ENTRPR_VAL_EV_SOURCE_WINDOW.FAT&amp;VAR:ID1=DEC-FR&amp;VAR:SDATE=20051108&amp;VAR:FDATE=20041231&amp;VAR:FREQ=DAILY&amp;VAR:RELITEM=RF&amp;VAR:CURRENCY=&amp;VAR:DB_TYPE=&amp;VAR:UNITS=M&amp;window=pop","up&amp;width=535&amp;height=425&amp;START_MAXIMIZED=FALSE&amp;Y=120"}</definedName>
    <definedName name="_6789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9__FDSAUDITLINK__" hidden="1">{"fdsup://directions/FAT Viewer?action=UPDATE&amp;creator=factSet&amp;DYN_ARGS=true&amp;DOC_NAME=FAT:RGQ_ENTRPR_VAL_EV_SOURCE_WINDOW.FAT&amp;VAR:ID1=507794&amp;VAR:SDATE=20070720&amp;VAR:FDATE=20070629&amp;VAR:FREQ=DAILY&amp;VAR:RELITEM=&amp;VAR:CURRENCY=&amp;VAR:DB_TYPE=&amp;VAR:UNITS=M&amp;window=popup","&amp;width=535&amp;height=425&amp;START_MAXIMIZED=FALSE&amp;Y=120"}</definedName>
    <definedName name="_6790__FDSAUDITLINK__" hidden="1">{"fdsup://directions/FAT Viewer?action=UPDATE&amp;creator=factSet&amp;DYN_ARGS=true&amp;DOC_NAME=FAT:RGA_ENTRPR_VAL_EV_SOURCE_WINDOW.FAT&amp;VAR:ID1=CBS&amp;VAR:SDATE=20051108&amp;VAR:FDATE=20041231&amp;VAR:FREQ=DAILY&amp;VAR:RELITEM=RF&amp;VAR:CURRENCY=&amp;VAR:DB_TYPE=&amp;VAR:UNITS=M&amp;window=popup&amp;","width=535&amp;height=425&amp;START_MAXIMIZED=FALSE&amp;Y=120"}</definedName>
    <definedName name="_6791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792__FDSAUDITLINK__" hidden="1">{"fdsup://directions/FAT Viewer?action=UPDATE&amp;creator=factSet&amp;DYN_ARGS=true&amp;DOC_NAME=FAT:RGA_ENTRPR_VAL_EV_SOURCE_WINDOW.FAT&amp;VAR:ID1=LAMR&amp;VAR:SDATE=20051108&amp;VAR:FDATE=20041231&amp;VAR:FREQ=DAILY&amp;VAR:RELITEM=RF&amp;VAR:CURRENCY=&amp;VAR:DB_TYPE=&amp;VAR:UNITS=M&amp;window=popup","&amp;width=535&amp;height=425&amp;START_MAXIMIZED=FALSE&amp;Y=120"}</definedName>
    <definedName name="_6793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94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795__FDSAUDITLINK__" hidden="1">{"fdsup://directions/FAT Viewer?action=UPDATE&amp;creator=factSet&amp;DYN_ARGS=true&amp;DOC_NAME=FAT:RGA_ENTRPR_VAL_EV_SOURCE_WINDOW.FAT&amp;VAR:ID1=DEC-FR&amp;VAR:SDATE=20051107&amp;VAR:FDATE=20041231&amp;VAR:FREQ=DAILY&amp;VAR:RELITEM=RF&amp;VAR:CURRENCY=&amp;VAR:DB_TYPE=&amp;VAR:UNITS=M&amp;window=pop","up&amp;width=535&amp;height=425&amp;START_MAXIMIZED=FALSE&amp;Y=120"}</definedName>
    <definedName name="_6796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797__FDSAUDITLINK__" hidden="1">{"fdsup://directions/FAT Viewer?action=UPDATE&amp;creator=factSet&amp;DYN_ARGS=true&amp;DOC_NAME=FAT:RGA_ENTRPR_VAL_EV_SOURCE_WINDOW.FAT&amp;VAR:ID1=CBS&amp;VAR:SDATE=20051107&amp;VAR:FDATE=20041231&amp;VAR:FREQ=DAILY&amp;VAR:RELITEM=RF&amp;VAR:CURRENCY=&amp;VAR:DB_TYPE=&amp;VAR:UNITS=M&amp;window=popup&amp;","width=535&amp;height=425&amp;START_MAXIMIZED=FALSE&amp;Y=120"}</definedName>
    <definedName name="_6798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799__FDSAUDITLINK__" hidden="1">{"fdsup://directions/FAT Viewer?action=UPDATE&amp;creator=factSet&amp;DYN_ARGS=true&amp;DOC_NAME=FAT:RGA_ENTRPR_VAL_EV_SOURCE_WINDOW.FAT&amp;VAR:ID1=LAMR&amp;VAR:SDATE=20051107&amp;VAR:FDATE=20041231&amp;VAR:FREQ=DAILY&amp;VAR:RELITEM=RF&amp;VAR:CURRENCY=&amp;VAR:DB_TYPE=&amp;VAR:UNITS=M&amp;window=popup","&amp;width=535&amp;height=425&amp;START_MAXIMIZED=FALSE&amp;Y=120"}</definedName>
    <definedName name="_68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190"}</definedName>
    <definedName name="_680__FDSAUDITLINK__" hidden="1">{"fdsup://directions/FAT Viewer?action=UPDATE&amp;creator=factSet&amp;DYN_ARGS=true&amp;DOC_NAME=FAT:RGQ_ENTRPR_VAL_EV_SOURCE_WINDOW.FAT&amp;VAR:ID1=B01G2K&amp;VAR:SDATE=20061218&amp;VAR:FDATE=20060929&amp;VAR:FREQ=DAILY&amp;VAR:RELITEM=&amp;VAR:CURRENCY=&amp;VAR:DB_TYPE=&amp;VAR:UNITS=M&amp;window=popup","&amp;width=535&amp;height=425&amp;START_MAXIMIZED=FALSE&amp;Y=120"}</definedName>
    <definedName name="_6800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01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802__FDSAUDITLINK__" hidden="1">{"fdsup://directions/FAT Viewer?action=UPDATE&amp;creator=factSet&amp;DYN_ARGS=true&amp;DOC_NAME=FAT:RGA_ENTRPR_VAL_EV_SOURCE_WINDOW.FAT&amp;VAR:ID1=DEC-FR&amp;VAR:SDATE=20051104&amp;VAR:FDATE=20041231&amp;VAR:FREQ=DAILY&amp;VAR:RELITEM=RF&amp;VAR:CURRENCY=&amp;VAR:DB_TYPE=&amp;VAR:UNITS=M&amp;window=pop","up&amp;width=535&amp;height=425&amp;START_MAXIMIZED=FALSE&amp;Y=120"}</definedName>
    <definedName name="_6803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04__FDSAUDITLINK__" hidden="1">{"fdsup://directions/FAT Viewer?action=UPDATE&amp;creator=factSet&amp;DYN_ARGS=true&amp;DOC_NAME=FAT:RGA_ENTRPR_VAL_EV_SOURCE_WINDOW.FAT&amp;VAR:ID1=CBS&amp;VAR:SDATE=20051104&amp;VAR:FDATE=20041231&amp;VAR:FREQ=DAILY&amp;VAR:RELITEM=RF&amp;VAR:CURRENCY=&amp;VAR:DB_TYPE=&amp;VAR:UNITS=M&amp;window=popup&amp;","width=535&amp;height=425&amp;START_MAXIMIZED=FALSE&amp;Y=120"}</definedName>
    <definedName name="_6805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806__FDSAUDITLINK__" hidden="1">{"fdsup://directions/FAT Viewer?action=UPDATE&amp;creator=factSet&amp;DYN_ARGS=true&amp;DOC_NAME=FAT:RGA_ENTRPR_VAL_EV_SOURCE_WINDOW.FAT&amp;VAR:ID1=LAMR&amp;VAR:SDATE=20051104&amp;VAR:FDATE=20041231&amp;VAR:FREQ=DAILY&amp;VAR:RELITEM=RF&amp;VAR:CURRENCY=&amp;VAR:DB_TYPE=&amp;VAR:UNITS=M&amp;window=popup","&amp;width=535&amp;height=425&amp;START_MAXIMIZED=FALSE&amp;Y=120"}</definedName>
    <definedName name="_6807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08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809__FDSAUDITLINK__" hidden="1">{"fdsup://directions/FAT Viewer?action=UPDATE&amp;creator=factSet&amp;DYN_ARGS=true&amp;DOC_NAME=FAT:RGA_ENTRPR_VAL_EV_SOURCE_WINDOW.FAT&amp;VAR:ID1=DEC-FR&amp;VAR:SDATE=20051103&amp;VAR:FDATE=20041231&amp;VAR:FREQ=DAILY&amp;VAR:RELITEM=RF&amp;VAR:CURRENCY=&amp;VAR:DB_TYPE=&amp;VAR:UNITS=M&amp;window=pop","up&amp;width=535&amp;height=425&amp;START_MAXIMIZED=FALSE&amp;Y=120"}</definedName>
    <definedName name="_681__FDSAUDITLINK__" hidden="1">{"fdsup://directions/FAT Viewer?action=UPDATE&amp;creator=factSet&amp;DYN_ARGS=true&amp;DOC_NAME=FAT:RGA_ENTRPR_VAL_EV_SOURCE_WINDOW.FAT&amp;VAR:ID1=043254&amp;VAR:SDATE=20061218&amp;VAR:FDATE=20051230&amp;VAR:FREQ=DAILY&amp;VAR:RELITEM=&amp;VAR:CURRENCY=&amp;VAR:DB_TYPE=&amp;VAR:UNITS=M&amp;window=popup","&amp;width=535&amp;height=425&amp;START_MAXIMIZED=FALSE&amp;Y=120"}</definedName>
    <definedName name="_6810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11__FDSAUDITLINK__" hidden="1">{"fdsup://directions/FAT Viewer?action=UPDATE&amp;creator=factSet&amp;DYN_ARGS=true&amp;DOC_NAME=FAT:RGA_ENTRPR_VAL_EV_SOURCE_WINDOW.FAT&amp;VAR:ID1=CBS&amp;VAR:SDATE=20051103&amp;VAR:FDATE=20041231&amp;VAR:FREQ=DAILY&amp;VAR:RELITEM=RF&amp;VAR:CURRENCY=&amp;VAR:DB_TYPE=&amp;VAR:UNITS=M&amp;window=popup&amp;","width=535&amp;height=425&amp;START_MAXIMIZED=FALSE&amp;Y=120"}</definedName>
    <definedName name="_6812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813__FDSAUDITLINK__" hidden="1">{"fdsup://directions/FAT Viewer?action=UPDATE&amp;creator=factSet&amp;DYN_ARGS=true&amp;DOC_NAME=FAT:RGA_ENTRPR_VAL_EV_SOURCE_WINDOW.FAT&amp;VAR:ID1=LAMR&amp;VAR:SDATE=20051103&amp;VAR:FDATE=20041231&amp;VAR:FREQ=DAILY&amp;VAR:RELITEM=RF&amp;VAR:CURRENCY=&amp;VAR:DB_TYPE=&amp;VAR:UNITS=M&amp;window=popup","&amp;width=535&amp;height=425&amp;START_MAXIMIZED=FALSE&amp;Y=120"}</definedName>
    <definedName name="_6814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15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816__FDSAUDITLINK__" hidden="1">{"fdsup://directions/FAT Viewer?action=UPDATE&amp;creator=factSet&amp;DYN_ARGS=true&amp;DOC_NAME=FAT:RGA_ENTRPR_VAL_EV_SOURCE_WINDOW.FAT&amp;VAR:ID1=DEC-FR&amp;VAR:SDATE=20051102&amp;VAR:FDATE=20041231&amp;VAR:FREQ=DAILY&amp;VAR:RELITEM=RF&amp;VAR:CURRENCY=&amp;VAR:DB_TYPE=&amp;VAR:UNITS=M&amp;window=pop","up&amp;width=535&amp;height=425&amp;START_MAXIMIZED=FALSE&amp;Y=120"}</definedName>
    <definedName name="_6817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18__FDSAUDITLINK__" hidden="1">{"fdsup://directions/FAT Viewer?action=UPDATE&amp;creator=factSet&amp;DYN_ARGS=true&amp;DOC_NAME=FAT:RGA_ENTRPR_VAL_EV_SOURCE_WINDOW.FAT&amp;VAR:ID1=CBS&amp;VAR:SDATE=20051102&amp;VAR:FDATE=20041231&amp;VAR:FREQ=DAILY&amp;VAR:RELITEM=RF&amp;VAR:CURRENCY=&amp;VAR:DB_TYPE=&amp;VAR:UNITS=M&amp;window=popup&amp;","width=535&amp;height=425&amp;START_MAXIMIZED=FALSE&amp;Y=120"}</definedName>
    <definedName name="_6819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82__FDSAUDITLINK__" hidden="1">{"fdsup://directions/FAT Viewer?action=UPDATE&amp;creator=factSet&amp;DYN_ARGS=true&amp;DOC_NAME=FAT:RGQ_ENTRPR_VAL_EV_SOURCE_WINDOW.FAT&amp;VAR:ID1=B04M10&amp;VAR:SDATE=20070214&amp;VAR:FDATE=20061229&amp;VAR:FREQ=DAILY&amp;VAR:RELITEM=&amp;VAR:CURRENCY=&amp;VAR:DB_TYPE=&amp;VAR:UNITS=M&amp;window=popup","&amp;width=535&amp;height=425&amp;START_MAXIMIZED=FALSE&amp;Y=120"}</definedName>
    <definedName name="_6820__FDSAUDITLINK__" hidden="1">{"fdsup://directions/FAT Viewer?action=UPDATE&amp;creator=factSet&amp;DYN_ARGS=true&amp;DOC_NAME=FAT:RGA_ENTRPR_VAL_EV_SOURCE_WINDOW.FAT&amp;VAR:ID1=LAMR&amp;VAR:SDATE=20051102&amp;VAR:FDATE=20041231&amp;VAR:FREQ=DAILY&amp;VAR:RELITEM=RF&amp;VAR:CURRENCY=&amp;VAR:DB_TYPE=&amp;VAR:UNITS=M&amp;window=popup","&amp;width=535&amp;height=425&amp;START_MAXIMIZED=FALSE&amp;Y=120"}</definedName>
    <definedName name="_6821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22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823__FDSAUDITLINK__" hidden="1">{"fdsup://directions/FAT Viewer?action=UPDATE&amp;creator=factSet&amp;DYN_ARGS=true&amp;DOC_NAME=FAT:RGA_ENTRPR_VAL_EV_SOURCE_WINDOW.FAT&amp;VAR:ID1=DEC-FR&amp;VAR:SDATE=20051101&amp;VAR:FDATE=20041231&amp;VAR:FREQ=DAILY&amp;VAR:RELITEM=RF&amp;VAR:CURRENCY=&amp;VAR:DB_TYPE=&amp;VAR:UNITS=M&amp;window=pop","up&amp;width=535&amp;height=425&amp;START_MAXIMIZED=FALSE&amp;Y=120"}</definedName>
    <definedName name="_6824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25__FDSAUDITLINK__" hidden="1">{"fdsup://directions/FAT Viewer?action=UPDATE&amp;creator=factSet&amp;DYN_ARGS=true&amp;DOC_NAME=FAT:RGA_ENTRPR_VAL_EV_SOURCE_WINDOW.FAT&amp;VAR:ID1=CBS&amp;VAR:SDATE=20051101&amp;VAR:FDATE=20041231&amp;VAR:FREQ=DAILY&amp;VAR:RELITEM=RF&amp;VAR:CURRENCY=&amp;VAR:DB_TYPE=&amp;VAR:UNITS=M&amp;window=popup&amp;","width=535&amp;height=425&amp;START_MAXIMIZED=FALSE&amp;Y=120"}</definedName>
    <definedName name="_6826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827__FDSAUDITLINK__" hidden="1">{"fdsup://directions/FAT Viewer?action=UPDATE&amp;creator=factSet&amp;DYN_ARGS=true&amp;DOC_NAME=FAT:RGA_ENTRPR_VAL_EV_SOURCE_WINDOW.FAT&amp;VAR:ID1=LAMR&amp;VAR:SDATE=20051101&amp;VAR:FDATE=20041231&amp;VAR:FREQ=DAILY&amp;VAR:RELITEM=RF&amp;VAR:CURRENCY=&amp;VAR:DB_TYPE=&amp;VAR:UNITS=M&amp;window=popup","&amp;width=535&amp;height=425&amp;START_MAXIMIZED=FALSE&amp;Y=120"}</definedName>
    <definedName name="_6828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29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83__FDSAUDITLINK__" hidden="1">{"fdsup://directions/FAT Viewer?action=UPDATE&amp;creator=factSet&amp;DYN_ARGS=true&amp;DOC_NAME=FAT:RGQ_ENTRPR_VAL_EV_SOURCE_WINDOW.FAT&amp;VAR:ID1=CETV&amp;VAR:SDATE=20050627&amp;VAR:FDATE=20050331&amp;VAR:FREQ=DAILY&amp;VAR:RELITEM=&amp;VAR:CURRENCY=&amp;VAR:DB_TYPE=&amp;VAR:UNITS=M&amp;window=popup&amp;w","idth=535&amp;height=425&amp;START_MAXIMIZED=FALSE&amp;Y=120"}</definedName>
    <definedName name="_6830__FDSAUDITLINK__" hidden="1">{"fdsup://directions/FAT Viewer?action=UPDATE&amp;creator=factSet&amp;DYN_ARGS=true&amp;DOC_NAME=FAT:RGA_ENTRPR_VAL_EV_SOURCE_WINDOW.FAT&amp;VAR:ID1=DEC-FR&amp;VAR:SDATE=20051031&amp;VAR:FDATE=20041231&amp;VAR:FREQ=DAILY&amp;VAR:RELITEM=RF&amp;VAR:CURRENCY=&amp;VAR:DB_TYPE=&amp;VAR:UNITS=M&amp;window=pop","up&amp;width=535&amp;height=425&amp;START_MAXIMIZED=FALSE&amp;Y=120"}</definedName>
    <definedName name="_6831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32__FDSAUDITLINK__" hidden="1">{"fdsup://directions/FAT Viewer?action=UPDATE&amp;creator=factSet&amp;DYN_ARGS=true&amp;DOC_NAME=FAT:RGA_ENTRPR_VAL_EV_SOURCE_WINDOW.FAT&amp;VAR:ID1=CBS&amp;VAR:SDATE=20051031&amp;VAR:FDATE=20041231&amp;VAR:FREQ=DAILY&amp;VAR:RELITEM=RF&amp;VAR:CURRENCY=&amp;VAR:DB_TYPE=&amp;VAR:UNITS=M&amp;window=popup&amp;","width=535&amp;height=425&amp;START_MAXIMIZED=FALSE&amp;Y=120"}</definedName>
    <definedName name="_6833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834__FDSAUDITLINK__" hidden="1">{"fdsup://directions/FAT Viewer?action=UPDATE&amp;creator=factSet&amp;DYN_ARGS=true&amp;DOC_NAME=FAT:RGA_ENTRPR_VAL_EV_SOURCE_WINDOW.FAT&amp;VAR:ID1=LAMR&amp;VAR:SDATE=20051031&amp;VAR:FDATE=20041231&amp;VAR:FREQ=DAILY&amp;VAR:RELITEM=RF&amp;VAR:CURRENCY=&amp;VAR:DB_TYPE=&amp;VAR:UNITS=M&amp;window=popup","&amp;width=535&amp;height=425&amp;START_MAXIMIZED=FALSE&amp;Y=120"}</definedName>
    <definedName name="_6835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36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837__FDSAUDITLINK__" hidden="1">{"fdsup://directions/FAT Viewer?action=UPDATE&amp;creator=factSet&amp;DYN_ARGS=true&amp;DOC_NAME=FAT:RGA_ENTRPR_VAL_EV_SOURCE_WINDOW.FAT&amp;VAR:ID1=DEC-FR&amp;VAR:SDATE=20051028&amp;VAR:FDATE=20041231&amp;VAR:FREQ=DAILY&amp;VAR:RELITEM=RF&amp;VAR:CURRENCY=&amp;VAR:DB_TYPE=&amp;VAR:UNITS=M&amp;window=pop","up&amp;width=535&amp;height=425&amp;START_MAXIMIZED=FALSE&amp;Y=120"}</definedName>
    <definedName name="_6838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39__FDSAUDITLINK__" hidden="1">{"fdsup://directions/FAT Viewer?action=UPDATE&amp;creator=factSet&amp;DYN_ARGS=true&amp;DOC_NAME=FAT:RGA_ENTRPR_VAL_EV_SOURCE_WINDOW.FAT&amp;VAR:ID1=CBS&amp;VAR:SDATE=20051028&amp;VAR:FDATE=20041231&amp;VAR:FREQ=DAILY&amp;VAR:RELITEM=RF&amp;VAR:CURRENCY=&amp;VAR:DB_TYPE=&amp;VAR:UNITS=M&amp;window=popup&amp;","width=535&amp;height=425&amp;START_MAXIMIZED=FALSE&amp;Y=120"}</definedName>
    <definedName name="_684__FDSAUDITLINK__" hidden="1">{"fdsup://directions/FAT Viewer?action=UPDATE&amp;creator=factSet&amp;DYN_ARGS=true&amp;DOC_NAME=FAT:RGQ_ENTRPR_VAL_EV_SOURCE_WINDOW.FAT&amp;VAR:ID1=507794&amp;VAR:SDATE=20041213&amp;VAR:FDATE=20040930&amp;VAR:FREQ=DAILY&amp;VAR:RELITEM=&amp;VAR:CURRENCY=&amp;VAR:DB_TYPE=&amp;VAR:UNITS=M&amp;window=popup","&amp;width=535&amp;height=425&amp;START_MAXIMIZED=FALSE&amp;Y=120"}</definedName>
    <definedName name="_6840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841__FDSAUDITLINK__" hidden="1">{"fdsup://directions/FAT Viewer?action=UPDATE&amp;creator=factSet&amp;DYN_ARGS=true&amp;DOC_NAME=FAT:RGA_ENTRPR_VAL_EV_SOURCE_WINDOW.FAT&amp;VAR:ID1=LAMR&amp;VAR:SDATE=20051028&amp;VAR:FDATE=20041231&amp;VAR:FREQ=DAILY&amp;VAR:RELITEM=RF&amp;VAR:CURRENCY=&amp;VAR:DB_TYPE=&amp;VAR:UNITS=M&amp;window=popup","&amp;width=535&amp;height=425&amp;START_MAXIMIZED=FALSE&amp;Y=120"}</definedName>
    <definedName name="_6842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43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844__FDSAUDITLINK__" hidden="1">{"fdsup://directions/FAT Viewer?action=UPDATE&amp;creator=factSet&amp;DYN_ARGS=true&amp;DOC_NAME=FAT:RGA_ENTRPR_VAL_EV_SOURCE_WINDOW.FAT&amp;VAR:ID1=DEC-FR&amp;VAR:SDATE=20051027&amp;VAR:FDATE=20041231&amp;VAR:FREQ=DAILY&amp;VAR:RELITEM=RF&amp;VAR:CURRENCY=&amp;VAR:DB_TYPE=&amp;VAR:UNITS=M&amp;window=pop","up&amp;width=535&amp;height=425&amp;START_MAXIMIZED=FALSE&amp;Y=120"}</definedName>
    <definedName name="_6845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46__FDSAUDITLINK__" hidden="1">{"fdsup://directions/FAT Viewer?action=UPDATE&amp;creator=factSet&amp;DYN_ARGS=true&amp;DOC_NAME=FAT:RGA_ENTRPR_VAL_EV_SOURCE_WINDOW.FAT&amp;VAR:ID1=CBS&amp;VAR:SDATE=20051027&amp;VAR:FDATE=20041231&amp;VAR:FREQ=DAILY&amp;VAR:RELITEM=RF&amp;VAR:CURRENCY=&amp;VAR:DB_TYPE=&amp;VAR:UNITS=M&amp;window=popup&amp;","width=535&amp;height=425&amp;START_MAXIMIZED=FALSE&amp;Y=120"}</definedName>
    <definedName name="_6847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848__FDSAUDITLINK__" hidden="1">{"fdsup://directions/FAT Viewer?action=UPDATE&amp;creator=factSet&amp;DYN_ARGS=true&amp;DOC_NAME=FAT:RGA_ENTRPR_VAL_EV_SOURCE_WINDOW.FAT&amp;VAR:ID1=LAMR&amp;VAR:SDATE=20051027&amp;VAR:FDATE=20041231&amp;VAR:FREQ=DAILY&amp;VAR:RELITEM=RF&amp;VAR:CURRENCY=&amp;VAR:DB_TYPE=&amp;VAR:UNITS=M&amp;window=popup","&amp;width=535&amp;height=425&amp;START_MAXIMIZED=FALSE&amp;Y=120"}</definedName>
    <definedName name="_6849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5__FDSAUDITLINK__" hidden="1">{"fdsup://directions/FAT Viewer?action=UPDATE&amp;creator=factSet&amp;DYN_ARGS=true&amp;DOC_NAME=FAT:RGA_ENTRPR_VAL_EV_SOURCE_WINDOW.FAT&amp;VAR:ID1=599390&amp;VAR:SDATE=20041213&amp;VAR:FDATE=20031231&amp;VAR:FREQ=DAILY&amp;VAR:RELITEM=&amp;VAR:CURRENCY=&amp;VAR:DB_TYPE=&amp;VAR:UNITS=M&amp;window=popup","&amp;width=535&amp;height=425&amp;START_MAXIMIZED=FALSE&amp;Y=120"}</definedName>
    <definedName name="_6850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851__FDSAUDITLINK__" hidden="1">{"fdsup://directions/FAT Viewer?action=UPDATE&amp;creator=factSet&amp;DYN_ARGS=true&amp;DOC_NAME=FAT:RGA_ENTRPR_VAL_EV_SOURCE_WINDOW.FAT&amp;VAR:ID1=DEC-FR&amp;VAR:SDATE=20051026&amp;VAR:FDATE=20041231&amp;VAR:FREQ=DAILY&amp;VAR:RELITEM=RF&amp;VAR:CURRENCY=&amp;VAR:DB_TYPE=&amp;VAR:UNITS=M&amp;window=pop","up&amp;width=535&amp;height=425&amp;START_MAXIMIZED=FALSE&amp;Y=120"}</definedName>
    <definedName name="_6852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53__FDSAUDITLINK__" hidden="1">{"fdsup://directions/FAT Viewer?action=UPDATE&amp;creator=factSet&amp;DYN_ARGS=true&amp;DOC_NAME=FAT:RGA_ENTRPR_VAL_EV_SOURCE_WINDOW.FAT&amp;VAR:ID1=CBS&amp;VAR:SDATE=20051026&amp;VAR:FDATE=20041231&amp;VAR:FREQ=DAILY&amp;VAR:RELITEM=RF&amp;VAR:CURRENCY=&amp;VAR:DB_TYPE=&amp;VAR:UNITS=M&amp;window=popup&amp;","width=535&amp;height=425&amp;START_MAXIMIZED=FALSE&amp;Y=120"}</definedName>
    <definedName name="_6854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855__FDSAUDITLINK__" hidden="1">{"fdsup://directions/FAT Viewer?action=UPDATE&amp;creator=factSet&amp;DYN_ARGS=true&amp;DOC_NAME=FAT:RGA_ENTRPR_VAL_EV_SOURCE_WINDOW.FAT&amp;VAR:ID1=LAMR&amp;VAR:SDATE=20051026&amp;VAR:FDATE=20041231&amp;VAR:FREQ=DAILY&amp;VAR:RELITEM=RF&amp;VAR:CURRENCY=&amp;VAR:DB_TYPE=&amp;VAR:UNITS=M&amp;window=popup","&amp;width=535&amp;height=425&amp;START_MAXIMIZED=FALSE&amp;Y=120"}</definedName>
    <definedName name="_6856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57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858__FDSAUDITLINK__" hidden="1">{"fdsup://directions/FAT Viewer?action=UPDATE&amp;creator=factSet&amp;DYN_ARGS=true&amp;DOC_NAME=FAT:RGA_ENTRPR_VAL_EV_SOURCE_WINDOW.FAT&amp;VAR:ID1=DEC-FR&amp;VAR:SDATE=20051025&amp;VAR:FDATE=20041231&amp;VAR:FREQ=DAILY&amp;VAR:RELITEM=RF&amp;VAR:CURRENCY=&amp;VAR:DB_TYPE=&amp;VAR:UNITS=M&amp;window=pop","up&amp;width=535&amp;height=425&amp;START_MAXIMIZED=FALSE&amp;Y=120"}</definedName>
    <definedName name="_6859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6__FDSAUDITLINK__" hidden="1">{"fdsup://directions/FAT Viewer?action=UPDATE&amp;creator=factSet&amp;DYN_ARGS=true&amp;DOC_NAME=FAT:RGA_ENTRPR_VAL_EV_SOURCE_WINDOW.FAT&amp;VAR:ID1=339864&amp;VAR:SDATE=20041213&amp;VAR:FDATE=20031231&amp;VAR:FREQ=DAILY&amp;VAR:RELITEM=&amp;VAR:CURRENCY=&amp;VAR:DB_TYPE=&amp;VAR:UNITS=M&amp;window=popup","&amp;width=535&amp;height=425&amp;START_MAXIMIZED=FALSE&amp;Y=120"}</definedName>
    <definedName name="_6860__FDSAUDITLINK__" hidden="1">{"fdsup://directions/FAT Viewer?action=UPDATE&amp;creator=factSet&amp;DYN_ARGS=true&amp;DOC_NAME=FAT:RGA_ENTRPR_VAL_EV_SOURCE_WINDOW.FAT&amp;VAR:ID1=CBS&amp;VAR:SDATE=20051025&amp;VAR:FDATE=20041231&amp;VAR:FREQ=DAILY&amp;VAR:RELITEM=RF&amp;VAR:CURRENCY=&amp;VAR:DB_TYPE=&amp;VAR:UNITS=M&amp;window=popup&amp;","width=535&amp;height=425&amp;START_MAXIMIZED=FALSE&amp;Y=120"}</definedName>
    <definedName name="_6861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862__FDSAUDITLINK__" hidden="1">{"fdsup://directions/FAT Viewer?action=UPDATE&amp;creator=factSet&amp;DYN_ARGS=true&amp;DOC_NAME=FAT:RGA_ENTRPR_VAL_EV_SOURCE_WINDOW.FAT&amp;VAR:ID1=LAMR&amp;VAR:SDATE=20051025&amp;VAR:FDATE=20041231&amp;VAR:FREQ=DAILY&amp;VAR:RELITEM=RF&amp;VAR:CURRENCY=&amp;VAR:DB_TYPE=&amp;VAR:UNITS=M&amp;window=popup","&amp;width=535&amp;height=425&amp;START_MAXIMIZED=FALSE&amp;Y=120"}</definedName>
    <definedName name="_6863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64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865__FDSAUDITLINK__" hidden="1">{"fdsup://directions/FAT Viewer?action=UPDATE&amp;creator=factSet&amp;DYN_ARGS=true&amp;DOC_NAME=FAT:RGA_ENTRPR_VAL_EV_SOURCE_WINDOW.FAT&amp;VAR:ID1=DEC-FR&amp;VAR:SDATE=20051024&amp;VAR:FDATE=20041231&amp;VAR:FREQ=DAILY&amp;VAR:RELITEM=RF&amp;VAR:CURRENCY=&amp;VAR:DB_TYPE=&amp;VAR:UNITS=M&amp;window=pop","up&amp;width=535&amp;height=425&amp;START_MAXIMIZED=FALSE&amp;Y=120"}</definedName>
    <definedName name="_6866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67__FDSAUDITLINK__" hidden="1">{"fdsup://directions/FAT Viewer?action=UPDATE&amp;creator=factSet&amp;DYN_ARGS=true&amp;DOC_NAME=FAT:RGA_ENTRPR_VAL_EV_SOURCE_WINDOW.FAT&amp;VAR:ID1=CBS&amp;VAR:SDATE=20051024&amp;VAR:FDATE=20041231&amp;VAR:FREQ=DAILY&amp;VAR:RELITEM=RF&amp;VAR:CURRENCY=&amp;VAR:DB_TYPE=&amp;VAR:UNITS=M&amp;window=popup&amp;","width=535&amp;height=425&amp;START_MAXIMIZED=FALSE&amp;Y=120"}</definedName>
    <definedName name="_6868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869__FDSAUDITLINK__" hidden="1">{"fdsup://directions/FAT Viewer?action=UPDATE&amp;creator=factSet&amp;DYN_ARGS=true&amp;DOC_NAME=FAT:RGA_ENTRPR_VAL_EV_SOURCE_WINDOW.FAT&amp;VAR:ID1=LAMR&amp;VAR:SDATE=20051024&amp;VAR:FDATE=20041231&amp;VAR:FREQ=DAILY&amp;VAR:RELITEM=RF&amp;VAR:CURRENCY=&amp;VAR:DB_TYPE=&amp;VAR:UNITS=M&amp;window=popup","&amp;width=535&amp;height=425&amp;START_MAXIMIZED=FALSE&amp;Y=120"}</definedName>
    <definedName name="_687__FDSAUDITLINK__" hidden="1">{"fdsup://directions/FAT Viewer?action=UPDATE&amp;creator=factSet&amp;DYN_ARGS=true&amp;DOC_NAME=FAT:RGQ_ENTRPR_VAL_EV_SOURCE_WINDOW.FAT&amp;VAR:ID1=CETV&amp;VAR:SDATE=20041213&amp;VAR:FDATE=20040930&amp;VAR:FREQ=DAILY&amp;VAR:RELITEM=&amp;VAR:CURRENCY=&amp;VAR:DB_TYPE=&amp;VAR:UNITS=M&amp;window=popup&amp;w","idth=535&amp;height=425&amp;START_MAXIMIZED=FALSE&amp;Y=120"}</definedName>
    <definedName name="_6870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71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872__FDSAUDITLINK__" hidden="1">{"fdsup://directions/FAT Viewer?action=UPDATE&amp;creator=factSet&amp;DYN_ARGS=true&amp;DOC_NAME=FAT:RGA_ENTRPR_VAL_EV_SOURCE_WINDOW.FAT&amp;VAR:ID1=DEC-FR&amp;VAR:SDATE=20051021&amp;VAR:FDATE=20041231&amp;VAR:FREQ=DAILY&amp;VAR:RELITEM=RF&amp;VAR:CURRENCY=&amp;VAR:DB_TYPE=&amp;VAR:UNITS=M&amp;window=pop","up&amp;width=535&amp;height=425&amp;START_MAXIMIZED=FALSE&amp;Y=120"}</definedName>
    <definedName name="_6873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74__FDSAUDITLINK__" hidden="1">{"fdsup://directions/FAT Viewer?action=UPDATE&amp;creator=factSet&amp;DYN_ARGS=true&amp;DOC_NAME=FAT:RGA_ENTRPR_VAL_EV_SOURCE_WINDOW.FAT&amp;VAR:ID1=CBS&amp;VAR:SDATE=20051021&amp;VAR:FDATE=20041231&amp;VAR:FREQ=DAILY&amp;VAR:RELITEM=RF&amp;VAR:CURRENCY=&amp;VAR:DB_TYPE=&amp;VAR:UNITS=M&amp;window=popup&amp;","width=535&amp;height=425&amp;START_MAXIMIZED=FALSE&amp;Y=120"}</definedName>
    <definedName name="_6875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876__FDSAUDITLINK__" hidden="1">{"fdsup://directions/FAT Viewer?action=UPDATE&amp;creator=factSet&amp;DYN_ARGS=true&amp;DOC_NAME=FAT:RGA_ENTRPR_VAL_EV_SOURCE_WINDOW.FAT&amp;VAR:ID1=LAMR&amp;VAR:SDATE=20051021&amp;VAR:FDATE=20041231&amp;VAR:FREQ=DAILY&amp;VAR:RELITEM=RF&amp;VAR:CURRENCY=&amp;VAR:DB_TYPE=&amp;VAR:UNITS=M&amp;window=popup","&amp;width=535&amp;height=425&amp;START_MAXIMIZED=FALSE&amp;Y=120"}</definedName>
    <definedName name="_6877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78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879__FDSAUDITLINK__" hidden="1">{"fdsup://directions/FAT Viewer?action=UPDATE&amp;creator=factSet&amp;DYN_ARGS=true&amp;DOC_NAME=FAT:RGA_ENTRPR_VAL_EV_SOURCE_WINDOW.FAT&amp;VAR:ID1=DEC-FR&amp;VAR:SDATE=20051020&amp;VAR:FDATE=20041231&amp;VAR:FREQ=DAILY&amp;VAR:RELITEM=RF&amp;VAR:CURRENCY=&amp;VAR:DB_TYPE=&amp;VAR:UNITS=M&amp;window=pop","up&amp;width=535&amp;height=425&amp;START_MAXIMIZED=FALSE&amp;Y=120"}</definedName>
    <definedName name="_688__FDSAUDITLINK__" hidden="1">{"fdsup://directions/FAT Viewer?action=UPDATE&amp;creator=factSet&amp;DYN_ARGS=true&amp;DOC_NAME=FAT:RGQ_ENTRPR_VAL_EV_SOURCE_WINDOW.FAT&amp;VAR:ID1=B07VZ9&amp;VAR:SDATE=20041213&amp;VAR:FDATE=20040930&amp;VAR:FREQ=DAILY&amp;VAR:RELITEM=&amp;VAR:CURRENCY=&amp;VAR:DB_TYPE=&amp;VAR:UNITS=M&amp;window=popup","&amp;width=535&amp;height=425&amp;START_MAXIMIZED=FALSE&amp;Y=120"}</definedName>
    <definedName name="_6880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81__FDSAUDITLINK__" hidden="1">{"fdsup://directions/FAT Viewer?action=UPDATE&amp;creator=factSet&amp;DYN_ARGS=true&amp;DOC_NAME=FAT:RGA_ENTRPR_VAL_EV_SOURCE_WINDOW.FAT&amp;VAR:ID1=CBS&amp;VAR:SDATE=20051020&amp;VAR:FDATE=20041231&amp;VAR:FREQ=DAILY&amp;VAR:RELITEM=RF&amp;VAR:CURRENCY=&amp;VAR:DB_TYPE=&amp;VAR:UNITS=M&amp;window=popup&amp;","width=535&amp;height=425&amp;START_MAXIMIZED=FALSE&amp;Y=120"}</definedName>
    <definedName name="_6882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883__FDSAUDITLINK__" hidden="1">{"fdsup://directions/FAT Viewer?action=UPDATE&amp;creator=factSet&amp;DYN_ARGS=true&amp;DOC_NAME=FAT:RGA_ENTRPR_VAL_EV_SOURCE_WINDOW.FAT&amp;VAR:ID1=LAMR&amp;VAR:SDATE=20051020&amp;VAR:FDATE=20041231&amp;VAR:FREQ=DAILY&amp;VAR:RELITEM=RF&amp;VAR:CURRENCY=&amp;VAR:DB_TYPE=&amp;VAR:UNITS=M&amp;window=popup","&amp;width=535&amp;height=425&amp;START_MAXIMIZED=FALSE&amp;Y=120"}</definedName>
    <definedName name="_6884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85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886__FDSAUDITLINK__" hidden="1">{"fdsup://directions/FAT Viewer?action=UPDATE&amp;creator=factSet&amp;DYN_ARGS=true&amp;DOC_NAME=FAT:RGA_ENTRPR_VAL_EV_SOURCE_WINDOW.FAT&amp;VAR:ID1=DEC-FR&amp;VAR:SDATE=20051019&amp;VAR:FDATE=20041231&amp;VAR:FREQ=DAILY&amp;VAR:RELITEM=RF&amp;VAR:CURRENCY=&amp;VAR:DB_TYPE=&amp;VAR:UNITS=M&amp;window=pop","up&amp;width=535&amp;height=425&amp;START_MAXIMIZED=FALSE&amp;Y=120"}</definedName>
    <definedName name="_6887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88__FDSAUDITLINK__" hidden="1">{"fdsup://directions/FAT Viewer?action=UPDATE&amp;creator=factSet&amp;DYN_ARGS=true&amp;DOC_NAME=FAT:RGA_ENTRPR_VAL_EV_SOURCE_WINDOW.FAT&amp;VAR:ID1=CBS&amp;VAR:SDATE=20051019&amp;VAR:FDATE=20041231&amp;VAR:FREQ=DAILY&amp;VAR:RELITEM=RF&amp;VAR:CURRENCY=&amp;VAR:DB_TYPE=&amp;VAR:UNITS=M&amp;window=popup&amp;","width=535&amp;height=425&amp;START_MAXIMIZED=FALSE&amp;Y=120"}</definedName>
    <definedName name="_6889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89__FDSAUDITLINK__" hidden="1">{"fdsup://directions/FAT Viewer?action=UPDATE&amp;creator=factSet&amp;DYN_ARGS=true&amp;DOC_NAME=FAT:RGQ_ENTRPR_VAL_EV_SOURCE_WINDOW.FAT&amp;VAR:ID1=B04M10&amp;VAR:SDATE=20041213&amp;VAR:FDATE=20040930&amp;VAR:FREQ=DAILY&amp;VAR:RELITEM=&amp;VAR:CURRENCY=&amp;VAR:DB_TYPE=&amp;VAR:UNITS=M&amp;window=popup","&amp;width=535&amp;height=425&amp;START_MAXIMIZED=FALSE&amp;Y=120"}</definedName>
    <definedName name="_6890__FDSAUDITLINK__" hidden="1">{"fdsup://directions/FAT Viewer?action=UPDATE&amp;creator=factSet&amp;DYN_ARGS=true&amp;DOC_NAME=FAT:RGA_ENTRPR_VAL_EV_SOURCE_WINDOW.FAT&amp;VAR:ID1=LAMR&amp;VAR:SDATE=20051019&amp;VAR:FDATE=20041231&amp;VAR:FREQ=DAILY&amp;VAR:RELITEM=RF&amp;VAR:CURRENCY=&amp;VAR:DB_TYPE=&amp;VAR:UNITS=M&amp;window=popup","&amp;width=535&amp;height=425&amp;START_MAXIMIZED=FALSE&amp;Y=120"}</definedName>
    <definedName name="_6891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92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893__FDSAUDITLINK__" hidden="1">{"fdsup://directions/FAT Viewer?action=UPDATE&amp;creator=factSet&amp;DYN_ARGS=true&amp;DOC_NAME=FAT:RGA_ENTRPR_VAL_EV_SOURCE_WINDOW.FAT&amp;VAR:ID1=DEC-FR&amp;VAR:SDATE=20051018&amp;VAR:FDATE=20041231&amp;VAR:FREQ=DAILY&amp;VAR:RELITEM=RF&amp;VAR:CURRENCY=&amp;VAR:DB_TYPE=&amp;VAR:UNITS=M&amp;window=pop","up&amp;width=535&amp;height=425&amp;START_MAXIMIZED=FALSE&amp;Y=120"}</definedName>
    <definedName name="_6894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95__FDSAUDITLINK__" hidden="1">{"fdsup://directions/FAT Viewer?action=UPDATE&amp;creator=factSet&amp;DYN_ARGS=true&amp;DOC_NAME=FAT:RGA_ENTRPR_VAL_EV_SOURCE_WINDOW.FAT&amp;VAR:ID1=CBS&amp;VAR:SDATE=20051018&amp;VAR:FDATE=20041231&amp;VAR:FREQ=DAILY&amp;VAR:RELITEM=RF&amp;VAR:CURRENCY=&amp;VAR:DB_TYPE=&amp;VAR:UNITS=M&amp;window=popup&amp;","width=535&amp;height=425&amp;START_MAXIMIZED=FALSE&amp;Y=120"}</definedName>
    <definedName name="_6896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897__FDSAUDITLINK__" hidden="1">{"fdsup://directions/FAT Viewer?action=UPDATE&amp;creator=factSet&amp;DYN_ARGS=true&amp;DOC_NAME=FAT:RGA_ENTRPR_VAL_EV_SOURCE_WINDOW.FAT&amp;VAR:ID1=LAMR&amp;VAR:SDATE=20051018&amp;VAR:FDATE=20041231&amp;VAR:FREQ=DAILY&amp;VAR:RELITEM=RF&amp;VAR:CURRENCY=&amp;VAR:DB_TYPE=&amp;VAR:UNITS=M&amp;window=popup","&amp;width=535&amp;height=425&amp;START_MAXIMIZED=FALSE&amp;Y=120"}</definedName>
    <definedName name="_6898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899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9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189"}</definedName>
    <definedName name="_690__FDSAUDITLINK__" hidden="1">{"fdsup://directions/FAT Viewer?action=UPDATE&amp;creator=factSet&amp;DYN_ARGS=true&amp;DOC_NAME=FAT:RGA_ENTRPR_VAL_EV_SOURCE_WINDOW.FAT&amp;VAR:ID1=599390&amp;VAR:SDATE=20051229&amp;VAR:FDATE=20041231&amp;VAR:FREQ=DAILY&amp;VAR:RELITEM=&amp;VAR:CURRENCY=&amp;VAR:DB_TYPE=&amp;VAR:UNITS=M&amp;window=popup","&amp;width=535&amp;height=425&amp;START_MAXIMIZED=FALSE&amp;Y=120"}</definedName>
    <definedName name="_6900__FDSAUDITLINK__" hidden="1">{"fdsup://directions/FAT Viewer?action=UPDATE&amp;creator=factSet&amp;DYN_ARGS=true&amp;DOC_NAME=FAT:RGA_ENTRPR_VAL_EV_SOURCE_WINDOW.FAT&amp;VAR:ID1=DEC-FR&amp;VAR:SDATE=20051017&amp;VAR:FDATE=20041231&amp;VAR:FREQ=DAILY&amp;VAR:RELITEM=RF&amp;VAR:CURRENCY=&amp;VAR:DB_TYPE=&amp;VAR:UNITS=M&amp;window=pop","up&amp;width=535&amp;height=425&amp;START_MAXIMIZED=FALSE&amp;Y=120"}</definedName>
    <definedName name="_6901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02__FDSAUDITLINK__" hidden="1">{"fdsup://directions/FAT Viewer?action=UPDATE&amp;creator=factSet&amp;DYN_ARGS=true&amp;DOC_NAME=FAT:RGA_ENTRPR_VAL_EV_SOURCE_WINDOW.FAT&amp;VAR:ID1=CBS&amp;VAR:SDATE=20051017&amp;VAR:FDATE=20041231&amp;VAR:FREQ=DAILY&amp;VAR:RELITEM=RF&amp;VAR:CURRENCY=&amp;VAR:DB_TYPE=&amp;VAR:UNITS=M&amp;window=popup&amp;","width=535&amp;height=425&amp;START_MAXIMIZED=FALSE&amp;Y=120"}</definedName>
    <definedName name="_6903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904__FDSAUDITLINK__" hidden="1">{"fdsup://directions/FAT Viewer?action=UPDATE&amp;creator=factSet&amp;DYN_ARGS=true&amp;DOC_NAME=FAT:RGA_ENTRPR_VAL_EV_SOURCE_WINDOW.FAT&amp;VAR:ID1=LAMR&amp;VAR:SDATE=20051017&amp;VAR:FDATE=20041231&amp;VAR:FREQ=DAILY&amp;VAR:RELITEM=RF&amp;VAR:CURRENCY=&amp;VAR:DB_TYPE=&amp;VAR:UNITS=M&amp;window=popup","&amp;width=535&amp;height=425&amp;START_MAXIMIZED=FALSE&amp;Y=120"}</definedName>
    <definedName name="_6905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06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907__FDSAUDITLINK__" hidden="1">{"fdsup://directions/FAT Viewer?action=UPDATE&amp;creator=factSet&amp;DYN_ARGS=true&amp;DOC_NAME=FAT:RGA_ENTRPR_VAL_EV_SOURCE_WINDOW.FAT&amp;VAR:ID1=DEC-FR&amp;VAR:SDATE=20051014&amp;VAR:FDATE=20041231&amp;VAR:FREQ=DAILY&amp;VAR:RELITEM=RF&amp;VAR:CURRENCY=&amp;VAR:DB_TYPE=&amp;VAR:UNITS=M&amp;window=pop","up&amp;width=535&amp;height=425&amp;START_MAXIMIZED=FALSE&amp;Y=120"}</definedName>
    <definedName name="_6908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09__FDSAUDITLINK__" hidden="1">{"fdsup://directions/FAT Viewer?action=UPDATE&amp;creator=factSet&amp;DYN_ARGS=true&amp;DOC_NAME=FAT:RGA_ENTRPR_VAL_EV_SOURCE_WINDOW.FAT&amp;VAR:ID1=CBS&amp;VAR:SDATE=20051014&amp;VAR:FDATE=20041231&amp;VAR:FREQ=DAILY&amp;VAR:RELITEM=RF&amp;VAR:CURRENCY=&amp;VAR:DB_TYPE=&amp;VAR:UNITS=M&amp;window=popup&amp;","width=535&amp;height=425&amp;START_MAXIMIZED=FALSE&amp;Y=120"}</definedName>
    <definedName name="_691__FDSAUDITLINK__" hidden="1">{"fdsup://directions/FAT Viewer?action=UPDATE&amp;creator=factSet&amp;DYN_ARGS=true&amp;DOC_NAME=FAT:RGQ_ENTRPR_VAL_EV_SOURCE_WINDOW.FAT&amp;VAR:ID1=457913&amp;VAR:SDATE=20071017&amp;VAR:FDATE=20070928&amp;VAR:FREQ=DAILY&amp;VAR:RELITEM=&amp;VAR:CURRENCY=&amp;VAR:DB_TYPE=&amp;VAR:UNITS=M&amp;window=popup","&amp;width=535&amp;height=425&amp;START_MAXIMIZED=FALSE&amp;Y=120"}</definedName>
    <definedName name="_6910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911__FDSAUDITLINK__" hidden="1">{"fdsup://directions/FAT Viewer?action=UPDATE&amp;creator=factSet&amp;DYN_ARGS=true&amp;DOC_NAME=FAT:RGA_ENTRPR_VAL_EV_SOURCE_WINDOW.FAT&amp;VAR:ID1=LAMR&amp;VAR:SDATE=20051014&amp;VAR:FDATE=20041231&amp;VAR:FREQ=DAILY&amp;VAR:RELITEM=RF&amp;VAR:CURRENCY=&amp;VAR:DB_TYPE=&amp;VAR:UNITS=M&amp;window=popup","&amp;width=535&amp;height=425&amp;START_MAXIMIZED=FALSE&amp;Y=120"}</definedName>
    <definedName name="_6912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13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914__FDSAUDITLINK__" hidden="1">{"fdsup://directions/FAT Viewer?action=UPDATE&amp;creator=factSet&amp;DYN_ARGS=true&amp;DOC_NAME=FAT:RGA_ENTRPR_VAL_EV_SOURCE_WINDOW.FAT&amp;VAR:ID1=DEC-FR&amp;VAR:SDATE=20051013&amp;VAR:FDATE=20041231&amp;VAR:FREQ=DAILY&amp;VAR:RELITEM=RF&amp;VAR:CURRENCY=&amp;VAR:DB_TYPE=&amp;VAR:UNITS=M&amp;window=pop","up&amp;width=535&amp;height=425&amp;START_MAXIMIZED=FALSE&amp;Y=120"}</definedName>
    <definedName name="_6915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16__FDSAUDITLINK__" hidden="1">{"fdsup://directions/FAT Viewer?action=UPDATE&amp;creator=factSet&amp;DYN_ARGS=true&amp;DOC_NAME=FAT:RGA_ENTRPR_VAL_EV_SOURCE_WINDOW.FAT&amp;VAR:ID1=CBS&amp;VAR:SDATE=20051013&amp;VAR:FDATE=20041231&amp;VAR:FREQ=DAILY&amp;VAR:RELITEM=RF&amp;VAR:CURRENCY=&amp;VAR:DB_TYPE=&amp;VAR:UNITS=M&amp;window=popup&amp;","width=535&amp;height=425&amp;START_MAXIMIZED=FALSE&amp;Y=120"}</definedName>
    <definedName name="_6917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918__FDSAUDITLINK__" hidden="1">{"fdsup://directions/FAT Viewer?action=UPDATE&amp;creator=factSet&amp;DYN_ARGS=true&amp;DOC_NAME=FAT:RGA_ENTRPR_VAL_EV_SOURCE_WINDOW.FAT&amp;VAR:ID1=LAMR&amp;VAR:SDATE=20051013&amp;VAR:FDATE=20041231&amp;VAR:FREQ=DAILY&amp;VAR:RELITEM=RF&amp;VAR:CURRENCY=&amp;VAR:DB_TYPE=&amp;VAR:UNITS=M&amp;window=popup","&amp;width=535&amp;height=425&amp;START_MAXIMIZED=FALSE&amp;Y=120"}</definedName>
    <definedName name="_6919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2__FDSAUDITLINK__" hidden="1">{"fdsup://directions/FAT Viewer?action=UPDATE&amp;creator=factSet&amp;DYN_ARGS=true&amp;DOC_NAME=FAT:RGA_ENTRPR_VAL_EV_SOURCE_WINDOW.FAT&amp;VAR:ID1=091139&amp;VAR:SDATE=20080114&amp;VAR:FDATE=20071231&amp;VAR:FREQ=DAILY&amp;VAR:RELITEM=&amp;VAR:CURRENCY=&amp;VAR:DB_TYPE=&amp;VAR:UNITS=M&amp;window=popup","&amp;width=535&amp;height=425&amp;START_MAXIMIZED=FALSE&amp;Y=120"}</definedName>
    <definedName name="_6920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921__FDSAUDITLINK__" hidden="1">{"fdsup://directions/FAT Viewer?action=UPDATE&amp;creator=factSet&amp;DYN_ARGS=true&amp;DOC_NAME=FAT:RGA_ENTRPR_VAL_EV_SOURCE_WINDOW.FAT&amp;VAR:ID1=DEC-FR&amp;VAR:SDATE=20051012&amp;VAR:FDATE=20041231&amp;VAR:FREQ=DAILY&amp;VAR:RELITEM=RF&amp;VAR:CURRENCY=&amp;VAR:DB_TYPE=&amp;VAR:UNITS=M&amp;window=pop","up&amp;width=535&amp;height=425&amp;START_MAXIMIZED=FALSE&amp;Y=120"}</definedName>
    <definedName name="_6922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23__FDSAUDITLINK__" hidden="1">{"fdsup://directions/FAT Viewer?action=UPDATE&amp;creator=factSet&amp;DYN_ARGS=true&amp;DOC_NAME=FAT:RGA_ENTRPR_VAL_EV_SOURCE_WINDOW.FAT&amp;VAR:ID1=CBS&amp;VAR:SDATE=20051012&amp;VAR:FDATE=20041231&amp;VAR:FREQ=DAILY&amp;VAR:RELITEM=RF&amp;VAR:CURRENCY=&amp;VAR:DB_TYPE=&amp;VAR:UNITS=M&amp;window=popup&amp;","width=535&amp;height=425&amp;START_MAXIMIZED=FALSE&amp;Y=120"}</definedName>
    <definedName name="_6924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925__FDSAUDITLINK__" hidden="1">{"fdsup://directions/FAT Viewer?action=UPDATE&amp;creator=factSet&amp;DYN_ARGS=true&amp;DOC_NAME=FAT:RGA_ENTRPR_VAL_EV_SOURCE_WINDOW.FAT&amp;VAR:ID1=LAMR&amp;VAR:SDATE=20051012&amp;VAR:FDATE=20041231&amp;VAR:FREQ=DAILY&amp;VAR:RELITEM=RF&amp;VAR:CURRENCY=&amp;VAR:DB_TYPE=&amp;VAR:UNITS=M&amp;window=popup","&amp;width=535&amp;height=425&amp;START_MAXIMIZED=FALSE&amp;Y=120"}</definedName>
    <definedName name="_6926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27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928__FDSAUDITLINK__" hidden="1">{"fdsup://directions/FAT Viewer?action=UPDATE&amp;creator=factSet&amp;DYN_ARGS=true&amp;DOC_NAME=FAT:RGA_ENTRPR_VAL_EV_SOURCE_WINDOW.FAT&amp;VAR:ID1=DEC-FR&amp;VAR:SDATE=20051011&amp;VAR:FDATE=20041231&amp;VAR:FREQ=DAILY&amp;VAR:RELITEM=RF&amp;VAR:CURRENCY=&amp;VAR:DB_TYPE=&amp;VAR:UNITS=M&amp;window=pop","up&amp;width=535&amp;height=425&amp;START_MAXIMIZED=FALSE&amp;Y=120"}</definedName>
    <definedName name="_6929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3__FDSAUDITLINK__" hidden="1">{"fdsup://directions/FAT Viewer?action=UPDATE&amp;creator=factSet&amp;DYN_ARGS=true&amp;DOC_NAME=FAT:RGQ_ENTRPR_VAL_EV_SOURCE_WINDOW.FAT&amp;VAR:ID1=B01G2K&amp;VAR:SDATE=20070711&amp;VAR:FDATE=20070629&amp;VAR:FREQ=DAILY&amp;VAR:RELITEM=&amp;VAR:CURRENCY=&amp;VAR:DB_TYPE=&amp;VAR:UNITS=M&amp;window=popup","&amp;width=535&amp;height=425&amp;START_MAXIMIZED=FALSE&amp;Y=120"}</definedName>
    <definedName name="_6930__FDSAUDITLINK__" hidden="1">{"fdsup://directions/FAT Viewer?action=UPDATE&amp;creator=factSet&amp;DYN_ARGS=true&amp;DOC_NAME=FAT:RGA_ENTRPR_VAL_EV_SOURCE_WINDOW.FAT&amp;VAR:ID1=CBS&amp;VAR:SDATE=20051011&amp;VAR:FDATE=20041231&amp;VAR:FREQ=DAILY&amp;VAR:RELITEM=RF&amp;VAR:CURRENCY=&amp;VAR:DB_TYPE=&amp;VAR:UNITS=M&amp;window=popup&amp;","width=535&amp;height=425&amp;START_MAXIMIZED=FALSE&amp;Y=120"}</definedName>
    <definedName name="_6931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932__FDSAUDITLINK__" hidden="1">{"fdsup://directions/FAT Viewer?action=UPDATE&amp;creator=factSet&amp;DYN_ARGS=true&amp;DOC_NAME=FAT:RGA_ENTRPR_VAL_EV_SOURCE_WINDOW.FAT&amp;VAR:ID1=LAMR&amp;VAR:SDATE=20051011&amp;VAR:FDATE=20041231&amp;VAR:FREQ=DAILY&amp;VAR:RELITEM=RF&amp;VAR:CURRENCY=&amp;VAR:DB_TYPE=&amp;VAR:UNITS=M&amp;window=popup","&amp;width=535&amp;height=425&amp;START_MAXIMIZED=FALSE&amp;Y=120"}</definedName>
    <definedName name="_6933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34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935__FDSAUDITLINK__" hidden="1">{"fdsup://directions/FAT Viewer?action=UPDATE&amp;creator=factSet&amp;DYN_ARGS=true&amp;DOC_NAME=FAT:RGA_ENTRPR_VAL_EV_SOURCE_WINDOW.FAT&amp;VAR:ID1=DEC-FR&amp;VAR:SDATE=20051010&amp;VAR:FDATE=20041231&amp;VAR:FREQ=DAILY&amp;VAR:RELITEM=RF&amp;VAR:CURRENCY=&amp;VAR:DB_TYPE=&amp;VAR:UNITS=M&amp;window=pop","up&amp;width=535&amp;height=425&amp;START_MAXIMIZED=FALSE&amp;Y=120"}</definedName>
    <definedName name="_6936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37__FDSAUDITLINK__" hidden="1">{"fdsup://directions/FAT Viewer?action=UPDATE&amp;creator=factSet&amp;DYN_ARGS=true&amp;DOC_NAME=FAT:RGA_ENTRPR_VAL_EV_SOURCE_WINDOW.FAT&amp;VAR:ID1=CBS&amp;VAR:SDATE=20051010&amp;VAR:FDATE=20041231&amp;VAR:FREQ=DAILY&amp;VAR:RELITEM=RF&amp;VAR:CURRENCY=&amp;VAR:DB_TYPE=&amp;VAR:UNITS=M&amp;window=popup&amp;","width=535&amp;height=425&amp;START_MAXIMIZED=FALSE&amp;Y=120"}</definedName>
    <definedName name="_6938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939__FDSAUDITLINK__" hidden="1">{"fdsup://directions/FAT Viewer?action=UPDATE&amp;creator=factSet&amp;DYN_ARGS=true&amp;DOC_NAME=FAT:RGA_ENTRPR_VAL_EV_SOURCE_WINDOW.FAT&amp;VAR:ID1=LAMR&amp;VAR:SDATE=20051010&amp;VAR:FDATE=20041231&amp;VAR:FREQ=DAILY&amp;VAR:RELITEM=RF&amp;VAR:CURRENCY=&amp;VAR:DB_TYPE=&amp;VAR:UNITS=M&amp;window=popup","&amp;width=535&amp;height=425&amp;START_MAXIMIZED=FALSE&amp;Y=120"}</definedName>
    <definedName name="_694__FDSAUDITLINK__" hidden="1">{"fdsup://directions/FAT Viewer?action=UPDATE&amp;creator=factSet&amp;DYN_ARGS=true&amp;DOC_NAME=FAT:RGQ_ENTRPR_VAL_EV_SOURCE_WINDOW.FAT&amp;VAR:ID1=B07VZ9&amp;VAR:SDATE=20061128&amp;VAR:FDATE=20060929&amp;VAR:FREQ=DAILY&amp;VAR:RELITEM=&amp;VAR:CURRENCY=&amp;VAR:DB_TYPE=&amp;VAR:UNITS=M&amp;window=popup","&amp;width=535&amp;height=425&amp;START_MAXIMIZED=FALSE&amp;Y=120"}</definedName>
    <definedName name="_6940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41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942__FDSAUDITLINK__" hidden="1">{"fdsup://directions/FAT Viewer?action=UPDATE&amp;creator=factSet&amp;DYN_ARGS=true&amp;DOC_NAME=FAT:RGA_ENTRPR_VAL_EV_SOURCE_WINDOW.FAT&amp;VAR:ID1=DEC-FR&amp;VAR:SDATE=20051007&amp;VAR:FDATE=20041231&amp;VAR:FREQ=DAILY&amp;VAR:RELITEM=RF&amp;VAR:CURRENCY=&amp;VAR:DB_TYPE=&amp;VAR:UNITS=M&amp;window=pop","up&amp;width=535&amp;height=425&amp;START_MAXIMIZED=FALSE&amp;Y=120"}</definedName>
    <definedName name="_6943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44__FDSAUDITLINK__" hidden="1">{"fdsup://directions/FAT Viewer?action=UPDATE&amp;creator=factSet&amp;DYN_ARGS=true&amp;DOC_NAME=FAT:RGA_ENTRPR_VAL_EV_SOURCE_WINDOW.FAT&amp;VAR:ID1=CBS&amp;VAR:SDATE=20051007&amp;VAR:FDATE=20041231&amp;VAR:FREQ=DAILY&amp;VAR:RELITEM=RF&amp;VAR:CURRENCY=&amp;VAR:DB_TYPE=&amp;VAR:UNITS=M&amp;window=popup&amp;","width=535&amp;height=425&amp;START_MAXIMIZED=FALSE&amp;Y=120"}</definedName>
    <definedName name="_6945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946__FDSAUDITLINK__" hidden="1">{"fdsup://directions/FAT Viewer?action=UPDATE&amp;creator=factSet&amp;DYN_ARGS=true&amp;DOC_NAME=FAT:RGA_ENTRPR_VAL_EV_SOURCE_WINDOW.FAT&amp;VAR:ID1=LAMR&amp;VAR:SDATE=20051007&amp;VAR:FDATE=20041231&amp;VAR:FREQ=DAILY&amp;VAR:RELITEM=RF&amp;VAR:CURRENCY=&amp;VAR:DB_TYPE=&amp;VAR:UNITS=M&amp;window=popup","&amp;width=535&amp;height=425&amp;START_MAXIMIZED=FALSE&amp;Y=120"}</definedName>
    <definedName name="_6947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48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949__FDSAUDITLINK__" hidden="1">{"fdsup://directions/FAT Viewer?action=UPDATE&amp;creator=factSet&amp;DYN_ARGS=true&amp;DOC_NAME=FAT:RGA_ENTRPR_VAL_EV_SOURCE_WINDOW.FAT&amp;VAR:ID1=DEC-FR&amp;VAR:SDATE=20051006&amp;VAR:FDATE=20041231&amp;VAR:FREQ=DAILY&amp;VAR:RELITEM=RF&amp;VAR:CURRENCY=&amp;VAR:DB_TYPE=&amp;VAR:UNITS=M&amp;window=pop","up&amp;width=535&amp;height=425&amp;START_MAXIMIZED=FALSE&amp;Y=120"}</definedName>
    <definedName name="_695__FDSAUDITLINK__" hidden="1">{"fdsup://directions/FAT Viewer?action=UPDATE&amp;creator=factSet&amp;DYN_ARGS=true&amp;DOC_NAME=FAT:RGA_ENTRPR_VAL_EV_SOURCE_WINDOW.FAT&amp;VAR:ID1=339864&amp;VAR:SDATE=20070205&amp;VAR:FDATE=20061229&amp;VAR:FREQ=DAILY&amp;VAR:RELITEM=&amp;VAR:CURRENCY=&amp;VAR:DB_TYPE=&amp;VAR:UNITS=M&amp;window=popup","&amp;width=535&amp;height=425&amp;START_MAXIMIZED=FALSE&amp;Y=120"}</definedName>
    <definedName name="_6950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51__FDSAUDITLINK__" hidden="1">{"fdsup://directions/FAT Viewer?action=UPDATE&amp;creator=factSet&amp;DYN_ARGS=true&amp;DOC_NAME=FAT:RGA_ENTRPR_VAL_EV_SOURCE_WINDOW.FAT&amp;VAR:ID1=CBS&amp;VAR:SDATE=20051006&amp;VAR:FDATE=20041231&amp;VAR:FREQ=DAILY&amp;VAR:RELITEM=RF&amp;VAR:CURRENCY=&amp;VAR:DB_TYPE=&amp;VAR:UNITS=M&amp;window=popup&amp;","width=535&amp;height=425&amp;START_MAXIMIZED=FALSE&amp;Y=120"}</definedName>
    <definedName name="_6952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953__FDSAUDITLINK__" hidden="1">{"fdsup://directions/FAT Viewer?action=UPDATE&amp;creator=factSet&amp;DYN_ARGS=true&amp;DOC_NAME=FAT:RGA_ENTRPR_VAL_EV_SOURCE_WINDOW.FAT&amp;VAR:ID1=LAMR&amp;VAR:SDATE=20051006&amp;VAR:FDATE=20041231&amp;VAR:FREQ=DAILY&amp;VAR:RELITEM=RF&amp;VAR:CURRENCY=&amp;VAR:DB_TYPE=&amp;VAR:UNITS=M&amp;window=popup","&amp;width=535&amp;height=425&amp;START_MAXIMIZED=FALSE&amp;Y=120"}</definedName>
    <definedName name="_6954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55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956__FDSAUDITLINK__" hidden="1">{"fdsup://directions/FAT Viewer?action=UPDATE&amp;creator=factSet&amp;DYN_ARGS=true&amp;DOC_NAME=FAT:RGA_ENTRPR_VAL_EV_SOURCE_WINDOW.FAT&amp;VAR:ID1=DEC-FR&amp;VAR:SDATE=20051005&amp;VAR:FDATE=20041231&amp;VAR:FREQ=DAILY&amp;VAR:RELITEM=RF&amp;VAR:CURRENCY=&amp;VAR:DB_TYPE=&amp;VAR:UNITS=M&amp;window=pop","up&amp;width=535&amp;height=425&amp;START_MAXIMIZED=FALSE&amp;Y=120"}</definedName>
    <definedName name="_6957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58__FDSAUDITLINK__" hidden="1">{"fdsup://directions/FAT Viewer?action=UPDATE&amp;creator=factSet&amp;DYN_ARGS=true&amp;DOC_NAME=FAT:RGA_ENTRPR_VAL_EV_SOURCE_WINDOW.FAT&amp;VAR:ID1=CBS&amp;VAR:SDATE=20051005&amp;VAR:FDATE=20041231&amp;VAR:FREQ=DAILY&amp;VAR:RELITEM=RF&amp;VAR:CURRENCY=&amp;VAR:DB_TYPE=&amp;VAR:UNITS=M&amp;window=popup&amp;","width=535&amp;height=425&amp;START_MAXIMIZED=FALSE&amp;Y=120"}</definedName>
    <definedName name="_6959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96__FDSAUDITLINK__" hidden="1">{"fdsup://directions/FAT Viewer?action=UPDATE&amp;creator=factSet&amp;DYN_ARGS=true&amp;DOC_NAME=FAT:RGQ_ENTRPR_VAL_EV_SOURCE_WINDOW.FAT&amp;VAR:ID1=457913&amp;VAR:SDATE=20041222&amp;VAR:FDATE=20040930&amp;VAR:FREQ=DAILY&amp;VAR:RELITEM=&amp;VAR:CURRENCY=&amp;VAR:DB_TYPE=&amp;VAR:UNITS=M&amp;window=popup","&amp;width=535&amp;height=425&amp;START_MAXIMIZED=FALSE&amp;Y=120"}</definedName>
    <definedName name="_6960__FDSAUDITLINK__" hidden="1">{"fdsup://directions/FAT Viewer?action=UPDATE&amp;creator=factSet&amp;DYN_ARGS=true&amp;DOC_NAME=FAT:RGA_ENTRPR_VAL_EV_SOURCE_WINDOW.FAT&amp;VAR:ID1=LAMR&amp;VAR:SDATE=20051005&amp;VAR:FDATE=20041231&amp;VAR:FREQ=DAILY&amp;VAR:RELITEM=RF&amp;VAR:CURRENCY=&amp;VAR:DB_TYPE=&amp;VAR:UNITS=M&amp;window=popup","&amp;width=535&amp;height=425&amp;START_MAXIMIZED=FALSE&amp;Y=120"}</definedName>
    <definedName name="_6961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62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963__FDSAUDITLINK__" hidden="1">{"fdsup://directions/FAT Viewer?action=UPDATE&amp;creator=factSet&amp;DYN_ARGS=true&amp;DOC_NAME=FAT:RGA_ENTRPR_VAL_EV_SOURCE_WINDOW.FAT&amp;VAR:ID1=DEC-FR&amp;VAR:SDATE=20051004&amp;VAR:FDATE=20041231&amp;VAR:FREQ=DAILY&amp;VAR:RELITEM=RF&amp;VAR:CURRENCY=&amp;VAR:DB_TYPE=&amp;VAR:UNITS=M&amp;window=pop","up&amp;width=535&amp;height=425&amp;START_MAXIMIZED=FALSE&amp;Y=120"}</definedName>
    <definedName name="_6964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65__FDSAUDITLINK__" hidden="1">{"fdsup://directions/FAT Viewer?action=UPDATE&amp;creator=factSet&amp;DYN_ARGS=true&amp;DOC_NAME=FAT:RGA_ENTRPR_VAL_EV_SOURCE_WINDOW.FAT&amp;VAR:ID1=CBS&amp;VAR:SDATE=20051004&amp;VAR:FDATE=20041231&amp;VAR:FREQ=DAILY&amp;VAR:RELITEM=RF&amp;VAR:CURRENCY=&amp;VAR:DB_TYPE=&amp;VAR:UNITS=M&amp;window=popup&amp;","width=535&amp;height=425&amp;START_MAXIMIZED=FALSE&amp;Y=120"}</definedName>
    <definedName name="_6966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967__FDSAUDITLINK__" hidden="1">{"fdsup://directions/FAT Viewer?action=UPDATE&amp;creator=factSet&amp;DYN_ARGS=true&amp;DOC_NAME=FAT:RGA_ENTRPR_VAL_EV_SOURCE_WINDOW.FAT&amp;VAR:ID1=LAMR&amp;VAR:SDATE=20051004&amp;VAR:FDATE=20041231&amp;VAR:FREQ=DAILY&amp;VAR:RELITEM=RF&amp;VAR:CURRENCY=&amp;VAR:DB_TYPE=&amp;VAR:UNITS=M&amp;window=popup","&amp;width=535&amp;height=425&amp;START_MAXIMIZED=FALSE&amp;Y=120"}</definedName>
    <definedName name="_6968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69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97__FDSAUDITLINK__" hidden="1">{"fdsup://directions/FAT Viewer?action=UPDATE&amp;creator=factSet&amp;DYN_ARGS=true&amp;DOC_NAME=FAT:RGQ_ENTRPR_VAL_EV_SOURCE_WINDOW.FAT&amp;VAR:ID1=B151P4&amp;VAR:SDATE=20041222&amp;VAR:FDATE=20040930&amp;VAR:FREQ=DAILY&amp;VAR:RELITEM=&amp;VAR:CURRENCY=&amp;VAR:DB_TYPE=&amp;VAR:UNITS=M&amp;window=popup","&amp;width=535&amp;height=425&amp;START_MAXIMIZED=FALSE&amp;Y=120"}</definedName>
    <definedName name="_6970__FDSAUDITLINK__" hidden="1">{"fdsup://directions/FAT Viewer?action=UPDATE&amp;creator=factSet&amp;DYN_ARGS=true&amp;DOC_NAME=FAT:RGA_ENTRPR_VAL_EV_SOURCE_WINDOW.FAT&amp;VAR:ID1=DEC-FR&amp;VAR:SDATE=20051003&amp;VAR:FDATE=20041231&amp;VAR:FREQ=DAILY&amp;VAR:RELITEM=RF&amp;VAR:CURRENCY=&amp;VAR:DB_TYPE=&amp;VAR:UNITS=M&amp;window=pop","up&amp;width=535&amp;height=425&amp;START_MAXIMIZED=FALSE&amp;Y=120"}</definedName>
    <definedName name="_6971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72__FDSAUDITLINK__" hidden="1">{"fdsup://directions/FAT Viewer?action=UPDATE&amp;creator=factSet&amp;DYN_ARGS=true&amp;DOC_NAME=FAT:RGA_ENTRPR_VAL_EV_SOURCE_WINDOW.FAT&amp;VAR:ID1=CBS&amp;VAR:SDATE=20051003&amp;VAR:FDATE=20041231&amp;VAR:FREQ=DAILY&amp;VAR:RELITEM=RF&amp;VAR:CURRENCY=&amp;VAR:DB_TYPE=&amp;VAR:UNITS=M&amp;window=popup&amp;","width=535&amp;height=425&amp;START_MAXIMIZED=FALSE&amp;Y=120"}</definedName>
    <definedName name="_6973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974__FDSAUDITLINK__" hidden="1">{"fdsup://directions/FAT Viewer?action=UPDATE&amp;creator=factSet&amp;DYN_ARGS=true&amp;DOC_NAME=FAT:RGA_ENTRPR_VAL_EV_SOURCE_WINDOW.FAT&amp;VAR:ID1=LAMR&amp;VAR:SDATE=20051003&amp;VAR:FDATE=20041231&amp;VAR:FREQ=DAILY&amp;VAR:RELITEM=RF&amp;VAR:CURRENCY=&amp;VAR:DB_TYPE=&amp;VAR:UNITS=M&amp;window=popup","&amp;width=535&amp;height=425&amp;START_MAXIMIZED=FALSE&amp;Y=120"}</definedName>
    <definedName name="_6975__FDSAUDITLINK__" hidden="1">{"fdsup://IBCentral/FAT Viewer?action=UPDATE&amp;creator=factset&amp;DOC_NAME=fat:reuters_ltm_source_window.fat&amp;display_string=Audit&amp;DYN_ARGS=TRUE&amp;VAR:ID1=CCO&amp;VAR:RCODE=SBDA&amp;VAR:SDATE=20050999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76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977__FDSAUDITLINK__" hidden="1">{"fdsup://directions/FAT Viewer?action=UPDATE&amp;creator=factSet&amp;DYN_ARGS=true&amp;DOC_NAME=FAT:RGA_ENTRPR_VAL_EV_SOURCE_WINDOW.FAT&amp;VAR:ID1=DEC-FR&amp;VAR:SDATE=20050930&amp;VAR:FDATE=20041231&amp;VAR:FREQ=DAILY&amp;VAR:RELITEM=RF&amp;VAR:CURRENCY=&amp;VAR:DB_TYPE=&amp;VAR:UNITS=M&amp;window=pop","up&amp;width=535&amp;height=425&amp;START_MAXIMIZED=FALSE&amp;Y=120"}</definedName>
    <definedName name="_6978__FDSAUDITLINK__" hidden="1">{"fdsup://IBCentral/FAT Viewer?action=UPDATE&amp;creator=factset&amp;DOC_NAME=fat:reuters_ltm_source_window.fat&amp;display_string=Audit&amp;DYN_ARGS=TRUE&amp;VAR:ID1=CBS&amp;VAR:RCODE=SBDA&amp;VAR:SDATE=20050999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79__FDSAUDITLINK__" hidden="1">{"fdsup://directions/FAT Viewer?action=UPDATE&amp;creator=factSet&amp;DYN_ARGS=true&amp;DOC_NAME=FAT:RGA_ENTRPR_VAL_EV_SOURCE_WINDOW.FAT&amp;VAR:ID1=CBS&amp;VAR:SDATE=20050930&amp;VAR:FDATE=20041231&amp;VAR:FREQ=DAILY&amp;VAR:RELITEM=RF&amp;VAR:CURRENCY=&amp;VAR:DB_TYPE=&amp;VAR:UNITS=M&amp;window=popup&amp;","width=535&amp;height=425&amp;START_MAXIMIZED=FALSE&amp;Y=120"}</definedName>
    <definedName name="_698__FDSAUDITLINK__" hidden="1">{"fdsup://directions/FAT Viewer?action=UPDATE&amp;creator=factSet&amp;DYN_ARGS=true&amp;DOC_NAME=FAT:RGQ_ENTRPR_VAL_EV_SOURCE_WINDOW.FAT&amp;VAR:ID1=B07VZ9&amp;VAR:SDATE=20060417&amp;VAR:FDATE=20060331&amp;VAR:FREQ=DAILY&amp;VAR:RELITEM=&amp;VAR:CURRENCY=&amp;VAR:DB_TYPE=&amp;VAR:UNITS=M&amp;window=popup","&amp;width=535&amp;height=425&amp;START_MAXIMIZED=FALSE&amp;Y=120"}</definedName>
    <definedName name="_6980__FDSAUDITLINK__" hidden="1">{"fdsup://IBCentral/FAT Viewer?action=UPDATE&amp;creator=factset&amp;DOC_NAME=fat:reuters_ltm_source_window.fat&amp;display_string=Audit&amp;DYN_ARGS=TRUE&amp;VAR:ID1=LAMR&amp;VAR:RCODE=SBDA&amp;VAR:SDATE=20050999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981__FDSAUDITLINK__" hidden="1">{"fdsup://directions/FAT Viewer?action=UPDATE&amp;creator=factSet&amp;DYN_ARGS=true&amp;DOC_NAME=FAT:RGA_ENTRPR_VAL_EV_SOURCE_WINDOW.FAT&amp;VAR:ID1=LAMR&amp;VAR:SDATE=20050930&amp;VAR:FDATE=20041231&amp;VAR:FREQ=DAILY&amp;VAR:RELITEM=RF&amp;VAR:CURRENCY=&amp;VAR:DB_TYPE=&amp;VAR:UNITS=M&amp;window=popup","&amp;width=535&amp;height=425&amp;START_MAXIMIZED=FALSE&amp;Y=120"}</definedName>
    <definedName name="_6982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83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984__FDSAUDITLINK__" hidden="1">{"fdsup://directions/FAT Viewer?action=UPDATE&amp;creator=factSet&amp;DYN_ARGS=true&amp;DOC_NAME=FAT:RGA_ENTRPR_VAL_EV_SOURCE_WINDOW.FAT&amp;VAR:ID1=DEC-FR&amp;VAR:SDATE=20050929&amp;VAR:FDATE=20041231&amp;VAR:FREQ=DAILY&amp;VAR:RELITEM=RF&amp;VAR:CURRENCY=&amp;VAR:DB_TYPE=&amp;VAR:UNITS=M&amp;window=pop","up&amp;width=535&amp;height=425&amp;START_MAXIMIZED=FALSE&amp;Y=120"}</definedName>
    <definedName name="_6985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86__FDSAUDITLINK__" hidden="1">{"fdsup://directions/FAT Viewer?action=UPDATE&amp;creator=factSet&amp;DYN_ARGS=true&amp;DOC_NAME=FAT:RGA_ENTRPR_VAL_EV_SOURCE_WINDOW.FAT&amp;VAR:ID1=CBS&amp;VAR:SDATE=20050929&amp;VAR:FDATE=20041231&amp;VAR:FREQ=DAILY&amp;VAR:RELITEM=RF&amp;VAR:CURRENCY=&amp;VAR:DB_TYPE=&amp;VAR:UNITS=M&amp;window=popup&amp;","width=535&amp;height=425&amp;START_MAXIMIZED=FALSE&amp;Y=120"}</definedName>
    <definedName name="_6987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988__FDSAUDITLINK__" hidden="1">{"fdsup://directions/FAT Viewer?action=UPDATE&amp;creator=factSet&amp;DYN_ARGS=true&amp;DOC_NAME=FAT:RGA_ENTRPR_VAL_EV_SOURCE_WINDOW.FAT&amp;VAR:ID1=LAMR&amp;VAR:SDATE=20050929&amp;VAR:FDATE=20041231&amp;VAR:FREQ=DAILY&amp;VAR:RELITEM=RF&amp;VAR:CURRENCY=&amp;VAR:DB_TYPE=&amp;VAR:UNITS=M&amp;window=popup","&amp;width=535&amp;height=425&amp;START_MAXIMIZED=FALSE&amp;Y=120"}</definedName>
    <definedName name="_6989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9__FDSAUDITLINK__" hidden="1">{"fdsup://directions/FAT Viewer?action=UPDATE&amp;creator=factSet&amp;DYN_ARGS=true&amp;DOC_NAME=FAT:RGQ_ENTRPR_VAL_EV_SOURCE_WINDOW.FAT&amp;VAR:ID1=B151P4&amp;VAR:SDATE=20060811&amp;VAR:FDATE=20060630&amp;VAR:FREQ=DAILY&amp;VAR:RELITEM=&amp;VAR:CURRENCY=&amp;VAR:DB_TYPE=&amp;VAR:UNITS=M&amp;window=popup","&amp;width=535&amp;height=425&amp;START_MAXIMIZED=FALSE&amp;Y=120"}</definedName>
    <definedName name="_6990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991__FDSAUDITLINK__" hidden="1">{"fdsup://directions/FAT Viewer?action=UPDATE&amp;creator=factSet&amp;DYN_ARGS=true&amp;DOC_NAME=FAT:RGA_ENTRPR_VAL_EV_SOURCE_WINDOW.FAT&amp;VAR:ID1=DEC-FR&amp;VAR:SDATE=20050928&amp;VAR:FDATE=20041231&amp;VAR:FREQ=DAILY&amp;VAR:RELITEM=RF&amp;VAR:CURRENCY=&amp;VAR:DB_TYPE=&amp;VAR:UNITS=M&amp;window=pop","up&amp;width=535&amp;height=425&amp;START_MAXIMIZED=FALSE&amp;Y=120"}</definedName>
    <definedName name="_6992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93__FDSAUDITLINK__" hidden="1">{"fdsup://directions/FAT Viewer?action=UPDATE&amp;creator=factSet&amp;DYN_ARGS=true&amp;DOC_NAME=FAT:RGA_ENTRPR_VAL_EV_SOURCE_WINDOW.FAT&amp;VAR:ID1=CBS&amp;VAR:SDATE=20050928&amp;VAR:FDATE=20041231&amp;VAR:FREQ=DAILY&amp;VAR:RELITEM=RF&amp;VAR:CURRENCY=&amp;VAR:DB_TYPE=&amp;VAR:UNITS=M&amp;window=popup&amp;","width=535&amp;height=425&amp;START_MAXIMIZED=FALSE&amp;Y=120"}</definedName>
    <definedName name="_6994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6995__FDSAUDITLINK__" hidden="1">{"fdsup://directions/FAT Viewer?action=UPDATE&amp;creator=factSet&amp;DYN_ARGS=true&amp;DOC_NAME=FAT:RGA_ENTRPR_VAL_EV_SOURCE_WINDOW.FAT&amp;VAR:ID1=LAMR&amp;VAR:SDATE=20050928&amp;VAR:FDATE=20041231&amp;VAR:FREQ=DAILY&amp;VAR:RELITEM=RF&amp;VAR:CURRENCY=&amp;VAR:DB_TYPE=&amp;VAR:UNITS=M&amp;window=popup","&amp;width=535&amp;height=425&amp;START_MAXIMIZED=FALSE&amp;Y=120"}</definedName>
    <definedName name="_6996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6997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6998__FDSAUDITLINK__" hidden="1">{"fdsup://directions/FAT Viewer?action=UPDATE&amp;creator=factSet&amp;DYN_ARGS=true&amp;DOC_NAME=FAT:RGA_ENTRPR_VAL_EV_SOURCE_WINDOW.FAT&amp;VAR:ID1=DEC-FR&amp;VAR:SDATE=20050927&amp;VAR:FDATE=20041231&amp;VAR:FREQ=DAILY&amp;VAR:RELITEM=RF&amp;VAR:CURRENCY=&amp;VAR:DB_TYPE=&amp;VAR:UNITS=M&amp;window=pop","up&amp;width=535&amp;height=425&amp;START_MAXIMIZED=FALSE&amp;Y=120"}</definedName>
    <definedName name="_6999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__123Graph_CG_BILAN" hidden="1">#REF!</definedName>
    <definedName name="_7__FDSAUDITLINK__" hidden="1">{"fdsup://Directions/FactSet Auditing Viewer?action=AUDIT_VALUE&amp;DB=129&amp;ID1=597500&amp;VALUEID=01001&amp;SDATE=2009&amp;PERIODTYPE=ANN_STD&amp;SCFT=3&amp;window=popup_no_bar&amp;width=385&amp;height=120&amp;START_MAXIMIZED=FALSE&amp;creator=factset&amp;display_string=Audit"}</definedName>
    <definedName name="_70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188"}</definedName>
    <definedName name="_700__FDSAUDITLINK__" hidden="1">{"fdsup://directions/FAT Viewer?action=UPDATE&amp;creator=factSet&amp;DYN_ARGS=true&amp;DOC_NAME=FAT:RGA_ENTRPR_VAL_EV_SOURCE_WINDOW.FAT&amp;VAR:ID1=339864&amp;VAR:SDATE=20041222&amp;VAR:FDATE=20031231&amp;VAR:FREQ=DAILY&amp;VAR:RELITEM=&amp;VAR:CURRENCY=&amp;VAR:DB_TYPE=&amp;VAR:UNITS=M&amp;window=popup","&amp;width=535&amp;height=425&amp;START_MAXIMIZED=FALSE&amp;Y=120"}</definedName>
    <definedName name="_7000__FDSAUDITLINK__" hidden="1">{"fdsup://directions/FAT Viewer?action=UPDATE&amp;creator=factSet&amp;DYN_ARGS=true&amp;DOC_NAME=FAT:RGA_ENTRPR_VAL_EV_SOURCE_WINDOW.FAT&amp;VAR:ID1=CBS&amp;VAR:SDATE=20050927&amp;VAR:FDATE=20041231&amp;VAR:FREQ=DAILY&amp;VAR:RELITEM=RF&amp;VAR:CURRENCY=&amp;VAR:DB_TYPE=&amp;VAR:UNITS=M&amp;window=popup&amp;","width=535&amp;height=425&amp;START_MAXIMIZED=FALSE&amp;Y=120"}</definedName>
    <definedName name="_7001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002__FDSAUDITLINK__" hidden="1">{"fdsup://directions/FAT Viewer?action=UPDATE&amp;creator=factSet&amp;DYN_ARGS=true&amp;DOC_NAME=FAT:RGA_ENTRPR_VAL_EV_SOURCE_WINDOW.FAT&amp;VAR:ID1=LAMR&amp;VAR:SDATE=20050927&amp;VAR:FDATE=20041231&amp;VAR:FREQ=DAILY&amp;VAR:RELITEM=RF&amp;VAR:CURRENCY=&amp;VAR:DB_TYPE=&amp;VAR:UNITS=M&amp;window=popup","&amp;width=535&amp;height=425&amp;START_MAXIMIZED=FALSE&amp;Y=120"}</definedName>
    <definedName name="_7003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04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005__FDSAUDITLINK__" hidden="1">{"fdsup://directions/FAT Viewer?action=UPDATE&amp;creator=factSet&amp;DYN_ARGS=true&amp;DOC_NAME=FAT:RGA_ENTRPR_VAL_EV_SOURCE_WINDOW.FAT&amp;VAR:ID1=DEC-FR&amp;VAR:SDATE=20050926&amp;VAR:FDATE=20041231&amp;VAR:FREQ=DAILY&amp;VAR:RELITEM=RF&amp;VAR:CURRENCY=&amp;VAR:DB_TYPE=&amp;VAR:UNITS=M&amp;window=pop","up&amp;width=535&amp;height=425&amp;START_MAXIMIZED=FALSE&amp;Y=120"}</definedName>
    <definedName name="_7006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07__FDSAUDITLINK__" hidden="1">{"fdsup://directions/FAT Viewer?action=UPDATE&amp;creator=factSet&amp;DYN_ARGS=true&amp;DOC_NAME=FAT:RGA_ENTRPR_VAL_EV_SOURCE_WINDOW.FAT&amp;VAR:ID1=CBS&amp;VAR:SDATE=20050926&amp;VAR:FDATE=20041231&amp;VAR:FREQ=DAILY&amp;VAR:RELITEM=RF&amp;VAR:CURRENCY=&amp;VAR:DB_TYPE=&amp;VAR:UNITS=M&amp;window=popup&amp;","width=535&amp;height=425&amp;START_MAXIMIZED=FALSE&amp;Y=120"}</definedName>
    <definedName name="_7008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009__FDSAUDITLINK__" hidden="1">{"fdsup://directions/FAT Viewer?action=UPDATE&amp;creator=factSet&amp;DYN_ARGS=true&amp;DOC_NAME=FAT:RGA_ENTRPR_VAL_EV_SOURCE_WINDOW.FAT&amp;VAR:ID1=LAMR&amp;VAR:SDATE=20050926&amp;VAR:FDATE=20041231&amp;VAR:FREQ=DAILY&amp;VAR:RELITEM=RF&amp;VAR:CURRENCY=&amp;VAR:DB_TYPE=&amp;VAR:UNITS=M&amp;window=popup","&amp;width=535&amp;height=425&amp;START_MAXIMIZED=FALSE&amp;Y=120"}</definedName>
    <definedName name="_701__FDSAUDITLINK__" hidden="1">{"fdsup://directions/FAT Viewer?action=UPDATE&amp;creator=factSet&amp;DYN_ARGS=true&amp;DOC_NAME=FAT:RGQ_ENTRPR_VAL_EV_SOURCE_WINDOW.FAT&amp;VAR:ID1=B07VZ9&amp;VAR:SDATE=20051209&amp;VAR:FDATE=20050930&amp;VAR:FREQ=DAILY&amp;VAR:RELITEM=&amp;VAR:CURRENCY=&amp;VAR:DB_TYPE=&amp;VAR:UNITS=M&amp;window=popup","&amp;width=535&amp;height=425&amp;START_MAXIMIZED=FALSE&amp;Y=120"}</definedName>
    <definedName name="_7010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11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012__FDSAUDITLINK__" hidden="1">{"fdsup://directions/FAT Viewer?action=UPDATE&amp;creator=factSet&amp;DYN_ARGS=true&amp;DOC_NAME=FAT:RGA_ENTRPR_VAL_EV_SOURCE_WINDOW.FAT&amp;VAR:ID1=DEC-FR&amp;VAR:SDATE=20050923&amp;VAR:FDATE=20041231&amp;VAR:FREQ=DAILY&amp;VAR:RELITEM=RF&amp;VAR:CURRENCY=&amp;VAR:DB_TYPE=&amp;VAR:UNITS=M&amp;window=pop","up&amp;width=535&amp;height=425&amp;START_MAXIMIZED=FALSE&amp;Y=120"}</definedName>
    <definedName name="_7013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14__FDSAUDITLINK__" hidden="1">{"fdsup://directions/FAT Viewer?action=UPDATE&amp;creator=factSet&amp;DYN_ARGS=true&amp;DOC_NAME=FAT:RGA_ENTRPR_VAL_EV_SOURCE_WINDOW.FAT&amp;VAR:ID1=CBS&amp;VAR:SDATE=20050923&amp;VAR:FDATE=20041231&amp;VAR:FREQ=DAILY&amp;VAR:RELITEM=RF&amp;VAR:CURRENCY=&amp;VAR:DB_TYPE=&amp;VAR:UNITS=M&amp;window=popup&amp;","width=535&amp;height=425&amp;START_MAXIMIZED=FALSE&amp;Y=120"}</definedName>
    <definedName name="_7015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016__FDSAUDITLINK__" hidden="1">{"fdsup://directions/FAT Viewer?action=UPDATE&amp;creator=factSet&amp;DYN_ARGS=true&amp;DOC_NAME=FAT:RGA_ENTRPR_VAL_EV_SOURCE_WINDOW.FAT&amp;VAR:ID1=LAMR&amp;VAR:SDATE=20050923&amp;VAR:FDATE=20041231&amp;VAR:FREQ=DAILY&amp;VAR:RELITEM=RF&amp;VAR:CURRENCY=&amp;VAR:DB_TYPE=&amp;VAR:UNITS=M&amp;window=popup","&amp;width=535&amp;height=425&amp;START_MAXIMIZED=FALSE&amp;Y=120"}</definedName>
    <definedName name="_7017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18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019__FDSAUDITLINK__" hidden="1">{"fdsup://directions/FAT Viewer?action=UPDATE&amp;creator=factSet&amp;DYN_ARGS=true&amp;DOC_NAME=FAT:RGA_ENTRPR_VAL_EV_SOURCE_WINDOW.FAT&amp;VAR:ID1=DEC-FR&amp;VAR:SDATE=20050922&amp;VAR:FDATE=20041231&amp;VAR:FREQ=DAILY&amp;VAR:RELITEM=RF&amp;VAR:CURRENCY=&amp;VAR:DB_TYPE=&amp;VAR:UNITS=M&amp;window=pop","up&amp;width=535&amp;height=425&amp;START_MAXIMIZED=FALSE&amp;Y=120"}</definedName>
    <definedName name="_702__FDSAUDITLINK__" hidden="1">{"fdsup://directions/FAT Viewer?action=UPDATE&amp;creator=factSet&amp;DYN_ARGS=true&amp;DOC_NAME=FAT:RGQ_ENTRPR_VAL_EV_SOURCE_WINDOW.FAT&amp;VAR:ID1=B07VZ9&amp;VAR:SDATE=20041222&amp;VAR:FDATE=20040930&amp;VAR:FREQ=DAILY&amp;VAR:RELITEM=&amp;VAR:CURRENCY=&amp;VAR:DB_TYPE=&amp;VAR:UNITS=M&amp;window=popup","&amp;width=535&amp;height=425&amp;START_MAXIMIZED=FALSE&amp;Y=120"}</definedName>
    <definedName name="_7020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21__FDSAUDITLINK__" hidden="1">{"fdsup://directions/FAT Viewer?action=UPDATE&amp;creator=factSet&amp;DYN_ARGS=true&amp;DOC_NAME=FAT:RGA_ENTRPR_VAL_EV_SOURCE_WINDOW.FAT&amp;VAR:ID1=CBS&amp;VAR:SDATE=20050922&amp;VAR:FDATE=20041231&amp;VAR:FREQ=DAILY&amp;VAR:RELITEM=RF&amp;VAR:CURRENCY=&amp;VAR:DB_TYPE=&amp;VAR:UNITS=M&amp;window=popup&amp;","width=535&amp;height=425&amp;START_MAXIMIZED=FALSE&amp;Y=120"}</definedName>
    <definedName name="_7022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023__FDSAUDITLINK__" hidden="1">{"fdsup://directions/FAT Viewer?action=UPDATE&amp;creator=factSet&amp;DYN_ARGS=true&amp;DOC_NAME=FAT:RGA_ENTRPR_VAL_EV_SOURCE_WINDOW.FAT&amp;VAR:ID1=LAMR&amp;VAR:SDATE=20050922&amp;VAR:FDATE=20041231&amp;VAR:FREQ=DAILY&amp;VAR:RELITEM=RF&amp;VAR:CURRENCY=&amp;VAR:DB_TYPE=&amp;VAR:UNITS=M&amp;window=popup","&amp;width=535&amp;height=425&amp;START_MAXIMIZED=FALSE&amp;Y=120"}</definedName>
    <definedName name="_7024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25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026__FDSAUDITLINK__" hidden="1">{"fdsup://directions/FAT Viewer?action=UPDATE&amp;creator=factSet&amp;DYN_ARGS=true&amp;DOC_NAME=FAT:RGA_ENTRPR_VAL_EV_SOURCE_WINDOW.FAT&amp;VAR:ID1=DEC-FR&amp;VAR:SDATE=20050921&amp;VAR:FDATE=20041231&amp;VAR:FREQ=DAILY&amp;VAR:RELITEM=RF&amp;VAR:CURRENCY=&amp;VAR:DB_TYPE=&amp;VAR:UNITS=M&amp;window=pop","up&amp;width=535&amp;height=425&amp;START_MAXIMIZED=FALSE&amp;Y=120"}</definedName>
    <definedName name="_7027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28__FDSAUDITLINK__" hidden="1">{"fdsup://directions/FAT Viewer?action=UPDATE&amp;creator=factSet&amp;DYN_ARGS=true&amp;DOC_NAME=FAT:RGA_ENTRPR_VAL_EV_SOURCE_WINDOW.FAT&amp;VAR:ID1=CBS&amp;VAR:SDATE=20050921&amp;VAR:FDATE=20041231&amp;VAR:FREQ=DAILY&amp;VAR:RELITEM=RF&amp;VAR:CURRENCY=&amp;VAR:DB_TYPE=&amp;VAR:UNITS=M&amp;window=popup&amp;","width=535&amp;height=425&amp;START_MAXIMIZED=FALSE&amp;Y=120"}</definedName>
    <definedName name="_7029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03__FDSAUDITLINK__" hidden="1">{"fdsup://directions/FAT Viewer?action=UPDATE&amp;creator=factSet&amp;DYN_ARGS=true&amp;DOC_NAME=FAT:RGQ_ENTRPR_VAL_EV_SOURCE_WINDOW.FAT&amp;VAR:ID1=507794&amp;VAR:SDATE=20060109&amp;VAR:FDATE=20051230&amp;VAR:FREQ=DAILY&amp;VAR:RELITEM=&amp;VAR:CURRENCY=&amp;VAR:DB_TYPE=&amp;VAR:UNITS=M&amp;window=popup","&amp;width=535&amp;height=425&amp;START_MAXIMIZED=FALSE&amp;Y=120"}</definedName>
    <definedName name="_7030__FDSAUDITLINK__" hidden="1">{"fdsup://directions/FAT Viewer?action=UPDATE&amp;creator=factSet&amp;DYN_ARGS=true&amp;DOC_NAME=FAT:RGA_ENTRPR_VAL_EV_SOURCE_WINDOW.FAT&amp;VAR:ID1=LAMR&amp;VAR:SDATE=20050921&amp;VAR:FDATE=20041231&amp;VAR:FREQ=DAILY&amp;VAR:RELITEM=RF&amp;VAR:CURRENCY=&amp;VAR:DB_TYPE=&amp;VAR:UNITS=M&amp;window=popup","&amp;width=535&amp;height=425&amp;START_MAXIMIZED=FALSE&amp;Y=120"}</definedName>
    <definedName name="_7031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32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033__FDSAUDITLINK__" hidden="1">{"fdsup://directions/FAT Viewer?action=UPDATE&amp;creator=factSet&amp;DYN_ARGS=true&amp;DOC_NAME=FAT:RGA_ENTRPR_VAL_EV_SOURCE_WINDOW.FAT&amp;VAR:ID1=DEC-FR&amp;VAR:SDATE=20050920&amp;VAR:FDATE=20041231&amp;VAR:FREQ=DAILY&amp;VAR:RELITEM=RF&amp;VAR:CURRENCY=&amp;VAR:DB_TYPE=&amp;VAR:UNITS=M&amp;window=pop","up&amp;width=535&amp;height=425&amp;START_MAXIMIZED=FALSE&amp;Y=120"}</definedName>
    <definedName name="_7034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35__FDSAUDITLINK__" hidden="1">{"fdsup://directions/FAT Viewer?action=UPDATE&amp;creator=factSet&amp;DYN_ARGS=true&amp;DOC_NAME=FAT:RGA_ENTRPR_VAL_EV_SOURCE_WINDOW.FAT&amp;VAR:ID1=CBS&amp;VAR:SDATE=20050920&amp;VAR:FDATE=20041231&amp;VAR:FREQ=DAILY&amp;VAR:RELITEM=RF&amp;VAR:CURRENCY=&amp;VAR:DB_TYPE=&amp;VAR:UNITS=M&amp;window=popup&amp;","width=535&amp;height=425&amp;START_MAXIMIZED=FALSE&amp;Y=120"}</definedName>
    <definedName name="_7036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037__FDSAUDITLINK__" hidden="1">{"fdsup://directions/FAT Viewer?action=UPDATE&amp;creator=factSet&amp;DYN_ARGS=true&amp;DOC_NAME=FAT:RGA_ENTRPR_VAL_EV_SOURCE_WINDOW.FAT&amp;VAR:ID1=LAMR&amp;VAR:SDATE=20050920&amp;VAR:FDATE=20041231&amp;VAR:FREQ=DAILY&amp;VAR:RELITEM=RF&amp;VAR:CURRENCY=&amp;VAR:DB_TYPE=&amp;VAR:UNITS=M&amp;window=popup","&amp;width=535&amp;height=425&amp;START_MAXIMIZED=FALSE&amp;Y=120"}</definedName>
    <definedName name="_7038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39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04__FDSAUDITLINK__" hidden="1">{"fdsup://directions/FAT Viewer?action=UPDATE&amp;creator=factSet&amp;DYN_ARGS=true&amp;DOC_NAME=FAT:RGA_ENTRPR_VAL_EV_SOURCE_WINDOW.FAT&amp;VAR:ID1=DYHOL-TR&amp;VAR:SDATE=20041231&amp;VAR:FDATE=20041231&amp;VAR:FREQ=DAILY&amp;VAR:RELITEM=&amp;VAR:CURRENCY=&amp;VAR:DB_TYPE=&amp;VAR:UNITS=M&amp;window=pop","up&amp;width=535&amp;height=425&amp;START_MAXIMIZED=FALSE&amp;Y=120"}</definedName>
    <definedName name="_7040__FDSAUDITLINK__" hidden="1">{"fdsup://directions/FAT Viewer?action=UPDATE&amp;creator=factSet&amp;DYN_ARGS=true&amp;DOC_NAME=FAT:RGA_ENTRPR_VAL_EV_SOURCE_WINDOW.FAT&amp;VAR:ID1=DEC-FR&amp;VAR:SDATE=20050919&amp;VAR:FDATE=20041231&amp;VAR:FREQ=DAILY&amp;VAR:RELITEM=RF&amp;VAR:CURRENCY=&amp;VAR:DB_TYPE=&amp;VAR:UNITS=M&amp;window=pop","up&amp;width=535&amp;height=425&amp;START_MAXIMIZED=FALSE&amp;Y=120"}</definedName>
    <definedName name="_7041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42__FDSAUDITLINK__" hidden="1">{"fdsup://directions/FAT Viewer?action=UPDATE&amp;creator=factSet&amp;DYN_ARGS=true&amp;DOC_NAME=FAT:RGA_ENTRPR_VAL_EV_SOURCE_WINDOW.FAT&amp;VAR:ID1=CBS&amp;VAR:SDATE=20050919&amp;VAR:FDATE=20041231&amp;VAR:FREQ=DAILY&amp;VAR:RELITEM=RF&amp;VAR:CURRENCY=&amp;VAR:DB_TYPE=&amp;VAR:UNITS=M&amp;window=popup&amp;","width=535&amp;height=425&amp;START_MAXIMIZED=FALSE&amp;Y=120"}</definedName>
    <definedName name="_7043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044__FDSAUDITLINK__" hidden="1">{"fdsup://directions/FAT Viewer?action=UPDATE&amp;creator=factSet&amp;DYN_ARGS=true&amp;DOC_NAME=FAT:RGA_ENTRPR_VAL_EV_SOURCE_WINDOW.FAT&amp;VAR:ID1=LAMR&amp;VAR:SDATE=20050919&amp;VAR:FDATE=20041231&amp;VAR:FREQ=DAILY&amp;VAR:RELITEM=RF&amp;VAR:CURRENCY=&amp;VAR:DB_TYPE=&amp;VAR:UNITS=M&amp;window=popup","&amp;width=535&amp;height=425&amp;START_MAXIMIZED=FALSE&amp;Y=120"}</definedName>
    <definedName name="_7045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46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047__FDSAUDITLINK__" hidden="1">{"fdsup://directions/FAT Viewer?action=UPDATE&amp;creator=factSet&amp;DYN_ARGS=true&amp;DOC_NAME=FAT:RGA_ENTRPR_VAL_EV_SOURCE_WINDOW.FAT&amp;VAR:ID1=DEC-FR&amp;VAR:SDATE=20050916&amp;VAR:FDATE=20041231&amp;VAR:FREQ=DAILY&amp;VAR:RELITEM=RF&amp;VAR:CURRENCY=&amp;VAR:DB_TYPE=&amp;VAR:UNITS=M&amp;window=pop","up&amp;width=535&amp;height=425&amp;START_MAXIMIZED=FALSE&amp;Y=120"}</definedName>
    <definedName name="_7048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49__FDSAUDITLINK__" hidden="1">{"fdsup://directions/FAT Viewer?action=UPDATE&amp;creator=factSet&amp;DYN_ARGS=true&amp;DOC_NAME=FAT:RGA_ENTRPR_VAL_EV_SOURCE_WINDOW.FAT&amp;VAR:ID1=CBS&amp;VAR:SDATE=20050916&amp;VAR:FDATE=20041231&amp;VAR:FREQ=DAILY&amp;VAR:RELITEM=RF&amp;VAR:CURRENCY=&amp;VAR:DB_TYPE=&amp;VAR:UNITS=M&amp;window=popup&amp;","width=535&amp;height=425&amp;START_MAXIMIZED=FALSE&amp;Y=120"}</definedName>
    <definedName name="_705__FDSAUDITLINK__" hidden="1">{"fdsup://directions/FAT Viewer?action=UPDATE&amp;creator=factSet&amp;DYN_ARGS=true&amp;DOC_NAME=FAT:RGA_ENTRPR_VAL_EV_SOURCE_WINDOW.FAT&amp;VAR:ID1=091139&amp;VAR:SDATE=20041231&amp;VAR:FDATE=20041231&amp;VAR:FREQ=DAILY&amp;VAR:RELITEM=&amp;VAR:CURRENCY=&amp;VAR:DB_TYPE=&amp;VAR:UNITS=M&amp;window=popup","&amp;width=535&amp;height=425&amp;START_MAXIMIZED=FALSE&amp;Y=120"}</definedName>
    <definedName name="_7050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051__FDSAUDITLINK__" hidden="1">{"fdsup://directions/FAT Viewer?action=UPDATE&amp;creator=factSet&amp;DYN_ARGS=true&amp;DOC_NAME=FAT:RGA_ENTRPR_VAL_EV_SOURCE_WINDOW.FAT&amp;VAR:ID1=LAMR&amp;VAR:SDATE=20050916&amp;VAR:FDATE=20041231&amp;VAR:FREQ=DAILY&amp;VAR:RELITEM=RF&amp;VAR:CURRENCY=&amp;VAR:DB_TYPE=&amp;VAR:UNITS=M&amp;window=popup","&amp;width=535&amp;height=425&amp;START_MAXIMIZED=FALSE&amp;Y=120"}</definedName>
    <definedName name="_7052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53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054__FDSAUDITLINK__" hidden="1">{"fdsup://directions/FAT Viewer?action=UPDATE&amp;creator=factSet&amp;DYN_ARGS=true&amp;DOC_NAME=FAT:RGA_ENTRPR_VAL_EV_SOURCE_WINDOW.FAT&amp;VAR:ID1=DEC-FR&amp;VAR:SDATE=20050915&amp;VAR:FDATE=20041231&amp;VAR:FREQ=DAILY&amp;VAR:RELITEM=RF&amp;VAR:CURRENCY=&amp;VAR:DB_TYPE=&amp;VAR:UNITS=M&amp;window=pop","up&amp;width=535&amp;height=425&amp;START_MAXIMIZED=FALSE&amp;Y=120"}</definedName>
    <definedName name="_7055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56__FDSAUDITLINK__" hidden="1">{"fdsup://directions/FAT Viewer?action=UPDATE&amp;creator=factSet&amp;DYN_ARGS=true&amp;DOC_NAME=FAT:RGA_ENTRPR_VAL_EV_SOURCE_WINDOW.FAT&amp;VAR:ID1=CBS&amp;VAR:SDATE=20050915&amp;VAR:FDATE=20041231&amp;VAR:FREQ=DAILY&amp;VAR:RELITEM=RF&amp;VAR:CURRENCY=&amp;VAR:DB_TYPE=&amp;VAR:UNITS=M&amp;window=popup&amp;","width=535&amp;height=425&amp;START_MAXIMIZED=FALSE&amp;Y=120"}</definedName>
    <definedName name="_7057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058__FDSAUDITLINK__" hidden="1">{"fdsup://directions/FAT Viewer?action=UPDATE&amp;creator=factSet&amp;DYN_ARGS=true&amp;DOC_NAME=FAT:RGA_ENTRPR_VAL_EV_SOURCE_WINDOW.FAT&amp;VAR:ID1=LAMR&amp;VAR:SDATE=20050915&amp;VAR:FDATE=20041231&amp;VAR:FREQ=DAILY&amp;VAR:RELITEM=RF&amp;VAR:CURRENCY=&amp;VAR:DB_TYPE=&amp;VAR:UNITS=M&amp;window=popup","&amp;width=535&amp;height=425&amp;START_MAXIMIZED=FALSE&amp;Y=120"}</definedName>
    <definedName name="_7059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6__FDSAUDITLINK__" hidden="1">{"fdsup://directions/FAT Viewer?action=UPDATE&amp;creator=factSet&amp;DYN_ARGS=true&amp;DOC_NAME=FAT:RGQ_ENTRPR_VAL_EV_SOURCE_WINDOW.FAT&amp;VAR:ID1=B01G2K&amp;VAR:SDATE=20071026&amp;VAR:FDATE=20070928&amp;VAR:FREQ=DAILY&amp;VAR:RELITEM=&amp;VAR:CURRENCY=&amp;VAR:DB_TYPE=&amp;VAR:UNITS=M&amp;window=popup","&amp;width=535&amp;height=425&amp;START_MAXIMIZED=FALSE&amp;Y=120"}</definedName>
    <definedName name="_7060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061__FDSAUDITLINK__" hidden="1">{"fdsup://directions/FAT Viewer?action=UPDATE&amp;creator=factSet&amp;DYN_ARGS=true&amp;DOC_NAME=FAT:RGA_ENTRPR_VAL_EV_SOURCE_WINDOW.FAT&amp;VAR:ID1=DEC-FR&amp;VAR:SDATE=20050914&amp;VAR:FDATE=20041231&amp;VAR:FREQ=DAILY&amp;VAR:RELITEM=RF&amp;VAR:CURRENCY=&amp;VAR:DB_TYPE=&amp;VAR:UNITS=M&amp;window=pop","up&amp;width=535&amp;height=425&amp;START_MAXIMIZED=FALSE&amp;Y=120"}</definedName>
    <definedName name="_7062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63__FDSAUDITLINK__" hidden="1">{"fdsup://directions/FAT Viewer?action=UPDATE&amp;creator=factSet&amp;DYN_ARGS=true&amp;DOC_NAME=FAT:RGA_ENTRPR_VAL_EV_SOURCE_WINDOW.FAT&amp;VAR:ID1=CBS&amp;VAR:SDATE=20050914&amp;VAR:FDATE=20041231&amp;VAR:FREQ=DAILY&amp;VAR:RELITEM=RF&amp;VAR:CURRENCY=&amp;VAR:DB_TYPE=&amp;VAR:UNITS=M&amp;window=popup&amp;","width=535&amp;height=425&amp;START_MAXIMIZED=FALSE&amp;Y=120"}</definedName>
    <definedName name="_7064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065__FDSAUDITLINK__" hidden="1">{"fdsup://directions/FAT Viewer?action=UPDATE&amp;creator=factSet&amp;DYN_ARGS=true&amp;DOC_NAME=FAT:RGA_ENTRPR_VAL_EV_SOURCE_WINDOW.FAT&amp;VAR:ID1=LAMR&amp;VAR:SDATE=20050914&amp;VAR:FDATE=20041231&amp;VAR:FREQ=DAILY&amp;VAR:RELITEM=RF&amp;VAR:CURRENCY=&amp;VAR:DB_TYPE=&amp;VAR:UNITS=M&amp;window=popup","&amp;width=535&amp;height=425&amp;START_MAXIMIZED=FALSE&amp;Y=120"}</definedName>
    <definedName name="_7066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67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068__FDSAUDITLINK__" hidden="1">{"fdsup://directions/FAT Viewer?action=UPDATE&amp;creator=factSet&amp;DYN_ARGS=true&amp;DOC_NAME=FAT:RGA_ENTRPR_VAL_EV_SOURCE_WINDOW.FAT&amp;VAR:ID1=DEC-FR&amp;VAR:SDATE=20050913&amp;VAR:FDATE=20041231&amp;VAR:FREQ=DAILY&amp;VAR:RELITEM=RF&amp;VAR:CURRENCY=&amp;VAR:DB_TYPE=&amp;VAR:UNITS=M&amp;window=pop","up&amp;width=535&amp;height=425&amp;START_MAXIMIZED=FALSE&amp;Y=120"}</definedName>
    <definedName name="_7069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7__FDSAUDITLINK__" hidden="1">{"fdsup://directions/FAT Viewer?action=UPDATE&amp;creator=factSet&amp;DYN_ARGS=true&amp;DOC_NAME=FAT:RGQ_ENTRPR_VAL_EV_SOURCE_WINDOW.FAT&amp;VAR:ID1=B01G2K&amp;VAR:SDATE=20041231&amp;VAR:FDATE=20041231&amp;VAR:FREQ=DAILY&amp;VAR:RELITEM=&amp;VAR:CURRENCY=&amp;VAR:DB_TYPE=&amp;VAR:UNITS=M&amp;window=popup","&amp;width=535&amp;height=425&amp;START_MAXIMIZED=FALSE&amp;Y=120"}</definedName>
    <definedName name="_7070__FDSAUDITLINK__" hidden="1">{"fdsup://directions/FAT Viewer?action=UPDATE&amp;creator=factSet&amp;DYN_ARGS=true&amp;DOC_NAME=FAT:RGA_ENTRPR_VAL_EV_SOURCE_WINDOW.FAT&amp;VAR:ID1=CBS&amp;VAR:SDATE=20050913&amp;VAR:FDATE=20041231&amp;VAR:FREQ=DAILY&amp;VAR:RELITEM=RF&amp;VAR:CURRENCY=&amp;VAR:DB_TYPE=&amp;VAR:UNITS=M&amp;window=popup&amp;","width=535&amp;height=425&amp;START_MAXIMIZED=FALSE&amp;Y=120"}</definedName>
    <definedName name="_7071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072__FDSAUDITLINK__" hidden="1">{"fdsup://directions/FAT Viewer?action=UPDATE&amp;creator=factSet&amp;DYN_ARGS=true&amp;DOC_NAME=FAT:RGA_ENTRPR_VAL_EV_SOURCE_WINDOW.FAT&amp;VAR:ID1=LAMR&amp;VAR:SDATE=20050913&amp;VAR:FDATE=20041231&amp;VAR:FREQ=DAILY&amp;VAR:RELITEM=RF&amp;VAR:CURRENCY=&amp;VAR:DB_TYPE=&amp;VAR:UNITS=M&amp;window=popup","&amp;width=535&amp;height=425&amp;START_MAXIMIZED=FALSE&amp;Y=120"}</definedName>
    <definedName name="_7073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74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075__FDSAUDITLINK__" hidden="1">{"fdsup://directions/FAT Viewer?action=UPDATE&amp;creator=factSet&amp;DYN_ARGS=true&amp;DOC_NAME=FAT:RGA_ENTRPR_VAL_EV_SOURCE_WINDOW.FAT&amp;VAR:ID1=DEC-FR&amp;VAR:SDATE=20050912&amp;VAR:FDATE=20041231&amp;VAR:FREQ=DAILY&amp;VAR:RELITEM=RF&amp;VAR:CURRENCY=&amp;VAR:DB_TYPE=&amp;VAR:UNITS=M&amp;window=pop","up&amp;width=535&amp;height=425&amp;START_MAXIMIZED=FALSE&amp;Y=120"}</definedName>
    <definedName name="_7076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77__FDSAUDITLINK__" hidden="1">{"fdsup://directions/FAT Viewer?action=UPDATE&amp;creator=factSet&amp;DYN_ARGS=true&amp;DOC_NAME=FAT:RGA_ENTRPR_VAL_EV_SOURCE_WINDOW.FAT&amp;VAR:ID1=CBS&amp;VAR:SDATE=20050912&amp;VAR:FDATE=20041231&amp;VAR:FREQ=DAILY&amp;VAR:RELITEM=RF&amp;VAR:CURRENCY=&amp;VAR:DB_TYPE=&amp;VAR:UNITS=M&amp;window=popup&amp;","width=535&amp;height=425&amp;START_MAXIMIZED=FALSE&amp;Y=120"}</definedName>
    <definedName name="_7078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079__FDSAUDITLINK__" hidden="1">{"fdsup://directions/FAT Viewer?action=UPDATE&amp;creator=factSet&amp;DYN_ARGS=true&amp;DOC_NAME=FAT:RGA_ENTRPR_VAL_EV_SOURCE_WINDOW.FAT&amp;VAR:ID1=LAMR&amp;VAR:SDATE=20050912&amp;VAR:FDATE=20041231&amp;VAR:FREQ=DAILY&amp;VAR:RELITEM=RF&amp;VAR:CURRENCY=&amp;VAR:DB_TYPE=&amp;VAR:UNITS=M&amp;window=popup","&amp;width=535&amp;height=425&amp;START_MAXIMIZED=FALSE&amp;Y=120"}</definedName>
    <definedName name="_708__FDSAUDITLINK__" hidden="1">{"fdsup://directions/FAT Viewer?action=UPDATE&amp;creator=factSet&amp;DYN_ARGS=true&amp;DOC_NAME=FAT:RGQ_ENTRPR_VAL_EV_SOURCE_WINDOW.FAT&amp;VAR:ID1=B07VZ9&amp;VAR:SDATE=20080114&amp;VAR:FDATE=20071231&amp;VAR:FREQ=DAILY&amp;VAR:RELITEM=&amp;VAR:CURRENCY=&amp;VAR:DB_TYPE=&amp;VAR:UNITS=M&amp;window=popup","&amp;width=535&amp;height=425&amp;START_MAXIMIZED=FALSE&amp;Y=120"}</definedName>
    <definedName name="_7080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81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082__FDSAUDITLINK__" hidden="1">{"fdsup://directions/FAT Viewer?action=UPDATE&amp;creator=factSet&amp;DYN_ARGS=true&amp;DOC_NAME=FAT:RGA_ENTRPR_VAL_EV_SOURCE_WINDOW.FAT&amp;VAR:ID1=DEC-FR&amp;VAR:SDATE=20050909&amp;VAR:FDATE=20041231&amp;VAR:FREQ=DAILY&amp;VAR:RELITEM=RF&amp;VAR:CURRENCY=&amp;VAR:DB_TYPE=&amp;VAR:UNITS=M&amp;window=pop","up&amp;width=535&amp;height=425&amp;START_MAXIMIZED=FALSE&amp;Y=120"}</definedName>
    <definedName name="_7083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84__FDSAUDITLINK__" hidden="1">{"fdsup://directions/FAT Viewer?action=UPDATE&amp;creator=factSet&amp;DYN_ARGS=true&amp;DOC_NAME=FAT:RGA_ENTRPR_VAL_EV_SOURCE_WINDOW.FAT&amp;VAR:ID1=CBS&amp;VAR:SDATE=20050909&amp;VAR:FDATE=20041231&amp;VAR:FREQ=DAILY&amp;VAR:RELITEM=RF&amp;VAR:CURRENCY=&amp;VAR:DB_TYPE=&amp;VAR:UNITS=M&amp;window=popup&amp;","width=535&amp;height=425&amp;START_MAXIMIZED=FALSE&amp;Y=120"}</definedName>
    <definedName name="_7085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086__FDSAUDITLINK__" hidden="1">{"fdsup://directions/FAT Viewer?action=UPDATE&amp;creator=factSet&amp;DYN_ARGS=true&amp;DOC_NAME=FAT:RGA_ENTRPR_VAL_EV_SOURCE_WINDOW.FAT&amp;VAR:ID1=LAMR&amp;VAR:SDATE=20050909&amp;VAR:FDATE=20041231&amp;VAR:FREQ=DAILY&amp;VAR:RELITEM=RF&amp;VAR:CURRENCY=&amp;VAR:DB_TYPE=&amp;VAR:UNITS=M&amp;window=popup","&amp;width=535&amp;height=425&amp;START_MAXIMIZED=FALSE&amp;Y=120"}</definedName>
    <definedName name="_7087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88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089__FDSAUDITLINK__" hidden="1">{"fdsup://directions/FAT Viewer?action=UPDATE&amp;creator=factSet&amp;DYN_ARGS=true&amp;DOC_NAME=FAT:RGA_ENTRPR_VAL_EV_SOURCE_WINDOW.FAT&amp;VAR:ID1=DEC-FR&amp;VAR:SDATE=20050908&amp;VAR:FDATE=20041231&amp;VAR:FREQ=DAILY&amp;VAR:RELITEM=RF&amp;VAR:CURRENCY=&amp;VAR:DB_TYPE=&amp;VAR:UNITS=M&amp;window=pop","up&amp;width=535&amp;height=425&amp;START_MAXIMIZED=FALSE&amp;Y=120"}</definedName>
    <definedName name="_709__FDSAUDITLINK__" hidden="1">{"fdsup://directions/FAT Viewer?action=UPDATE&amp;creator=factSet&amp;DYN_ARGS=true&amp;DOC_NAME=FAT:RGQ_ENTRPR_VAL_EV_SOURCE_WINDOW.FAT&amp;VAR:ID1=B04M10&amp;VAR:SDATE=20080114&amp;VAR:FDATE=20071231&amp;VAR:FREQ=DAILY&amp;VAR:RELITEM=&amp;VAR:CURRENCY=&amp;VAR:DB_TYPE=&amp;VAR:UNITS=M&amp;window=popup","&amp;width=535&amp;height=425&amp;START_MAXIMIZED=FALSE&amp;Y=120"}</definedName>
    <definedName name="_7090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91__FDSAUDITLINK__" hidden="1">{"fdsup://directions/FAT Viewer?action=UPDATE&amp;creator=factSet&amp;DYN_ARGS=true&amp;DOC_NAME=FAT:RGA_ENTRPR_VAL_EV_SOURCE_WINDOW.FAT&amp;VAR:ID1=CBS&amp;VAR:SDATE=20050908&amp;VAR:FDATE=20041231&amp;VAR:FREQ=DAILY&amp;VAR:RELITEM=RF&amp;VAR:CURRENCY=&amp;VAR:DB_TYPE=&amp;VAR:UNITS=M&amp;window=popup&amp;","width=535&amp;height=425&amp;START_MAXIMIZED=FALSE&amp;Y=120"}</definedName>
    <definedName name="_7092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093__FDSAUDITLINK__" hidden="1">{"fdsup://directions/FAT Viewer?action=UPDATE&amp;creator=factSet&amp;DYN_ARGS=true&amp;DOC_NAME=FAT:RGA_ENTRPR_VAL_EV_SOURCE_WINDOW.FAT&amp;VAR:ID1=LAMR&amp;VAR:SDATE=20050908&amp;VAR:FDATE=20041231&amp;VAR:FREQ=DAILY&amp;VAR:RELITEM=RF&amp;VAR:CURRENCY=&amp;VAR:DB_TYPE=&amp;VAR:UNITS=M&amp;window=popup","&amp;width=535&amp;height=425&amp;START_MAXIMIZED=FALSE&amp;Y=120"}</definedName>
    <definedName name="_7094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95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096__FDSAUDITLINK__" hidden="1">{"fdsup://directions/FAT Viewer?action=UPDATE&amp;creator=factSet&amp;DYN_ARGS=true&amp;DOC_NAME=FAT:RGA_ENTRPR_VAL_EV_SOURCE_WINDOW.FAT&amp;VAR:ID1=DEC-FR&amp;VAR:SDATE=20050907&amp;VAR:FDATE=20041231&amp;VAR:FREQ=DAILY&amp;VAR:RELITEM=RF&amp;VAR:CURRENCY=&amp;VAR:DB_TYPE=&amp;VAR:UNITS=M&amp;window=pop","up&amp;width=535&amp;height=425&amp;START_MAXIMIZED=FALSE&amp;Y=120"}</definedName>
    <definedName name="_7097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098__FDSAUDITLINK__" hidden="1">{"fdsup://directions/FAT Viewer?action=UPDATE&amp;creator=factSet&amp;DYN_ARGS=true&amp;DOC_NAME=FAT:RGA_ENTRPR_VAL_EV_SOURCE_WINDOW.FAT&amp;VAR:ID1=CBS&amp;VAR:SDATE=20050907&amp;VAR:FDATE=20041231&amp;VAR:FREQ=DAILY&amp;VAR:RELITEM=RF&amp;VAR:CURRENCY=&amp;VAR:DB_TYPE=&amp;VAR:UNITS=M&amp;window=popup&amp;","width=535&amp;height=425&amp;START_MAXIMIZED=FALSE&amp;Y=120"}</definedName>
    <definedName name="_7099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1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187"}</definedName>
    <definedName name="_710__FDSAUDITLINK__" hidden="1">{"fdsup://directions/FAT Viewer?action=UPDATE&amp;creator=factSet&amp;DYN_ARGS=true&amp;DOC_NAME=FAT:RGQ_ENTRPR_VAL_EV_SOURCE_WINDOW.FAT&amp;VAR:ID1=B01G2K&amp;VAR:SDATE=20070720&amp;VAR:FDATE=20070629&amp;VAR:FREQ=DAILY&amp;VAR:RELITEM=&amp;VAR:CURRENCY=&amp;VAR:DB_TYPE=&amp;VAR:UNITS=M&amp;window=popup","&amp;width=535&amp;height=425&amp;START_MAXIMIZED=FALSE&amp;Y=120"}</definedName>
    <definedName name="_7100__FDSAUDITLINK__" hidden="1">{"fdsup://directions/FAT Viewer?action=UPDATE&amp;creator=factSet&amp;DYN_ARGS=true&amp;DOC_NAME=FAT:RGA_ENTRPR_VAL_EV_SOURCE_WINDOW.FAT&amp;VAR:ID1=LAMR&amp;VAR:SDATE=20050907&amp;VAR:FDATE=20041231&amp;VAR:FREQ=DAILY&amp;VAR:RELITEM=RF&amp;VAR:CURRENCY=&amp;VAR:DB_TYPE=&amp;VAR:UNITS=M&amp;window=popup","&amp;width=535&amp;height=425&amp;START_MAXIMIZED=FALSE&amp;Y=120"}</definedName>
    <definedName name="_7101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02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103__FDSAUDITLINK__" hidden="1">{"fdsup://directions/FAT Viewer?action=UPDATE&amp;creator=factSet&amp;DYN_ARGS=true&amp;DOC_NAME=FAT:RGA_ENTRPR_VAL_EV_SOURCE_WINDOW.FAT&amp;VAR:ID1=DEC-FR&amp;VAR:SDATE=20050906&amp;VAR:FDATE=20041231&amp;VAR:FREQ=DAILY&amp;VAR:RELITEM=RF&amp;VAR:CURRENCY=&amp;VAR:DB_TYPE=&amp;VAR:UNITS=M&amp;window=pop","up&amp;width=535&amp;height=425&amp;START_MAXIMIZED=FALSE&amp;Y=120"}</definedName>
    <definedName name="_7104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05__FDSAUDITLINK__" hidden="1">{"fdsup://directions/FAT Viewer?action=UPDATE&amp;creator=factSet&amp;DYN_ARGS=true&amp;DOC_NAME=FAT:RGA_ENTRPR_VAL_EV_SOURCE_WINDOW.FAT&amp;VAR:ID1=CBS&amp;VAR:SDATE=20050906&amp;VAR:FDATE=20041231&amp;VAR:FREQ=DAILY&amp;VAR:RELITEM=RF&amp;VAR:CURRENCY=&amp;VAR:DB_TYPE=&amp;VAR:UNITS=M&amp;window=popup&amp;","width=535&amp;height=425&amp;START_MAXIMIZED=FALSE&amp;Y=120"}</definedName>
    <definedName name="_7106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107__FDSAUDITLINK__" hidden="1">{"fdsup://directions/FAT Viewer?action=UPDATE&amp;creator=factSet&amp;DYN_ARGS=true&amp;DOC_NAME=FAT:RGA_ENTRPR_VAL_EV_SOURCE_WINDOW.FAT&amp;VAR:ID1=LAMR&amp;VAR:SDATE=20050906&amp;VAR:FDATE=20041231&amp;VAR:FREQ=DAILY&amp;VAR:RELITEM=RF&amp;VAR:CURRENCY=&amp;VAR:DB_TYPE=&amp;VAR:UNITS=M&amp;window=popup","&amp;width=535&amp;height=425&amp;START_MAXIMIZED=FALSE&amp;Y=120"}</definedName>
    <definedName name="_7108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09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11__FDSAUDITLINK__" hidden="1">{"fdsup://directions/FAT Viewer?action=UPDATE&amp;creator=factSet&amp;DYN_ARGS=true&amp;DOC_NAME=FAT:RGA_ENTRPR_VAL_EV_SOURCE_WINDOW.FAT&amp;VAR:ID1=091139&amp;VAR:SDATE=20071106&amp;VAR:FDATE=20061229&amp;VAR:FREQ=DAILY&amp;VAR:RELITEM=&amp;VAR:CURRENCY=&amp;VAR:DB_TYPE=&amp;VAR:UNITS=M&amp;window=popup","&amp;width=535&amp;height=425&amp;START_MAXIMIZED=FALSE&amp;Y=120"}</definedName>
    <definedName name="_7110__FDSAUDITLINK__" hidden="1">{"fdsup://directions/FAT Viewer?action=UPDATE&amp;creator=factSet&amp;DYN_ARGS=true&amp;DOC_NAME=FAT:RGA_ENTRPR_VAL_EV_SOURCE_WINDOW.FAT&amp;VAR:ID1=DEC-FR&amp;VAR:SDATE=20050902&amp;VAR:FDATE=20041231&amp;VAR:FREQ=DAILY&amp;VAR:RELITEM=RF&amp;VAR:CURRENCY=&amp;VAR:DB_TYPE=&amp;VAR:UNITS=M&amp;window=pop","up&amp;width=535&amp;height=425&amp;START_MAXIMIZED=FALSE&amp;Y=120"}</definedName>
    <definedName name="_7111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12__FDSAUDITLINK__" hidden="1">{"fdsup://directions/FAT Viewer?action=UPDATE&amp;creator=factSet&amp;DYN_ARGS=true&amp;DOC_NAME=FAT:RGA_ENTRPR_VAL_EV_SOURCE_WINDOW.FAT&amp;VAR:ID1=CBS&amp;VAR:SDATE=20050902&amp;VAR:FDATE=20041231&amp;VAR:FREQ=DAILY&amp;VAR:RELITEM=RF&amp;VAR:CURRENCY=&amp;VAR:DB_TYPE=&amp;VAR:UNITS=M&amp;window=popup&amp;","width=535&amp;height=425&amp;START_MAXIMIZED=FALSE&amp;Y=120"}</definedName>
    <definedName name="_7113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114__FDSAUDITLINK__" hidden="1">{"fdsup://directions/FAT Viewer?action=UPDATE&amp;creator=factSet&amp;DYN_ARGS=true&amp;DOC_NAME=FAT:RGA_ENTRPR_VAL_EV_SOURCE_WINDOW.FAT&amp;VAR:ID1=LAMR&amp;VAR:SDATE=20050902&amp;VAR:FDATE=20041231&amp;VAR:FREQ=DAILY&amp;VAR:RELITEM=RF&amp;VAR:CURRENCY=&amp;VAR:DB_TYPE=&amp;VAR:UNITS=M&amp;window=popup","&amp;width=535&amp;height=425&amp;START_MAXIMIZED=FALSE&amp;Y=120"}</definedName>
    <definedName name="_7115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16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117__FDSAUDITLINK__" hidden="1">{"fdsup://directions/FAT Viewer?action=UPDATE&amp;creator=factSet&amp;DYN_ARGS=true&amp;DOC_NAME=FAT:RGA_ENTRPR_VAL_EV_SOURCE_WINDOW.FAT&amp;VAR:ID1=DEC-FR&amp;VAR:SDATE=20050901&amp;VAR:FDATE=20041231&amp;VAR:FREQ=DAILY&amp;VAR:RELITEM=RF&amp;VAR:CURRENCY=&amp;VAR:DB_TYPE=&amp;VAR:UNITS=M&amp;window=pop","up&amp;width=535&amp;height=425&amp;START_MAXIMIZED=FALSE&amp;Y=120"}</definedName>
    <definedName name="_7118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19__FDSAUDITLINK__" hidden="1">{"fdsup://directions/FAT Viewer?action=UPDATE&amp;creator=factSet&amp;DYN_ARGS=true&amp;DOC_NAME=FAT:RGA_ENTRPR_VAL_EV_SOURCE_WINDOW.FAT&amp;VAR:ID1=CBS&amp;VAR:SDATE=20050901&amp;VAR:FDATE=20041231&amp;VAR:FREQ=DAILY&amp;VAR:RELITEM=RF&amp;VAR:CURRENCY=&amp;VAR:DB_TYPE=&amp;VAR:UNITS=M&amp;window=popup&amp;","width=535&amp;height=425&amp;START_MAXIMIZED=FALSE&amp;Y=120"}</definedName>
    <definedName name="_712__FDSAUDITLINK__" hidden="1">{"fdsup://directions/FAT Viewer?action=UPDATE&amp;creator=factSet&amp;DYN_ARGS=true&amp;DOC_NAME=FAT:RGQ_ENTRPR_VAL_EV_SOURCE_WINDOW.FAT&amp;VAR:ID1=CTCM&amp;VAR:SDATE=20061207&amp;VAR:FDATE=20060929&amp;VAR:FREQ=DAILY&amp;VAR:RELITEM=&amp;VAR:CURRENCY=&amp;VAR:DB_TYPE=&amp;VAR:UNITS=M&amp;window=popup&amp;w","idth=535&amp;height=425&amp;START_MAXIMIZED=FALSE&amp;Y=120"}</definedName>
    <definedName name="_7120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121__FDSAUDITLINK__" hidden="1">{"fdsup://directions/FAT Viewer?action=UPDATE&amp;creator=factSet&amp;DYN_ARGS=true&amp;DOC_NAME=FAT:RGA_ENTRPR_VAL_EV_SOURCE_WINDOW.FAT&amp;VAR:ID1=LAMR&amp;VAR:SDATE=20050901&amp;VAR:FDATE=20041231&amp;VAR:FREQ=DAILY&amp;VAR:RELITEM=RF&amp;VAR:CURRENCY=&amp;VAR:DB_TYPE=&amp;VAR:UNITS=M&amp;window=popup","&amp;width=535&amp;height=425&amp;START_MAXIMIZED=FALSE&amp;Y=120"}</definedName>
    <definedName name="_7122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23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124__FDSAUDITLINK__" hidden="1">{"fdsup://directions/FAT Viewer?action=UPDATE&amp;creator=factSet&amp;DYN_ARGS=true&amp;DOC_NAME=FAT:RGA_ENTRPR_VAL_EV_SOURCE_WINDOW.FAT&amp;VAR:ID1=DEC-FR&amp;VAR:SDATE=20050831&amp;VAR:FDATE=20041231&amp;VAR:FREQ=DAILY&amp;VAR:RELITEM=RF&amp;VAR:CURRENCY=&amp;VAR:DB_TYPE=&amp;VAR:UNITS=M&amp;window=pop","up&amp;width=535&amp;height=425&amp;START_MAXIMIZED=FALSE&amp;Y=120"}</definedName>
    <definedName name="_7125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26__FDSAUDITLINK__" hidden="1">{"fdsup://directions/FAT Viewer?action=UPDATE&amp;creator=factSet&amp;DYN_ARGS=true&amp;DOC_NAME=FAT:RGA_ENTRPR_VAL_EV_SOURCE_WINDOW.FAT&amp;VAR:ID1=CBS&amp;VAR:SDATE=20050831&amp;VAR:FDATE=20041231&amp;VAR:FREQ=DAILY&amp;VAR:RELITEM=RF&amp;VAR:CURRENCY=&amp;VAR:DB_TYPE=&amp;VAR:UNITS=M&amp;window=popup&amp;","width=535&amp;height=425&amp;START_MAXIMIZED=FALSE&amp;Y=120"}</definedName>
    <definedName name="_7127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128__FDSAUDITLINK__" hidden="1">{"fdsup://directions/FAT Viewer?action=UPDATE&amp;creator=factSet&amp;DYN_ARGS=true&amp;DOC_NAME=FAT:RGA_ENTRPR_VAL_EV_SOURCE_WINDOW.FAT&amp;VAR:ID1=LAMR&amp;VAR:SDATE=20050831&amp;VAR:FDATE=20041231&amp;VAR:FREQ=DAILY&amp;VAR:RELITEM=RF&amp;VAR:CURRENCY=&amp;VAR:DB_TYPE=&amp;VAR:UNITS=M&amp;window=popup","&amp;width=535&amp;height=425&amp;START_MAXIMIZED=FALSE&amp;Y=120"}</definedName>
    <definedName name="_7129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3__FDSAUDITLINK__" hidden="1">{"fdsup://directions/FAT Viewer?action=UPDATE&amp;creator=factSet&amp;DYN_ARGS=true&amp;DOC_NAME=FAT:RGQ_ENTRPR_VAL_EV_SOURCE_WINDOW.FAT&amp;VAR:ID1=B07VZ9&amp;VAR:SDATE=20061207&amp;VAR:FDATE=20060929&amp;VAR:FREQ=DAILY&amp;VAR:RELITEM=&amp;VAR:CURRENCY=&amp;VAR:DB_TYPE=&amp;VAR:UNITS=M&amp;window=popup","&amp;width=535&amp;height=425&amp;START_MAXIMIZED=FALSE&amp;Y=120"}</definedName>
    <definedName name="_7130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131__FDSAUDITLINK__" hidden="1">{"fdsup://directions/FAT Viewer?action=UPDATE&amp;creator=factSet&amp;DYN_ARGS=true&amp;DOC_NAME=FAT:RGA_ENTRPR_VAL_EV_SOURCE_WINDOW.FAT&amp;VAR:ID1=DEC-FR&amp;VAR:SDATE=20050830&amp;VAR:FDATE=20041231&amp;VAR:FREQ=DAILY&amp;VAR:RELITEM=RF&amp;VAR:CURRENCY=&amp;VAR:DB_TYPE=&amp;VAR:UNITS=M&amp;window=pop","up&amp;width=535&amp;height=425&amp;START_MAXIMIZED=FALSE&amp;Y=120"}</definedName>
    <definedName name="_7132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33__FDSAUDITLINK__" hidden="1">{"fdsup://directions/FAT Viewer?action=UPDATE&amp;creator=factSet&amp;DYN_ARGS=true&amp;DOC_NAME=FAT:RGA_ENTRPR_VAL_EV_SOURCE_WINDOW.FAT&amp;VAR:ID1=CBS&amp;VAR:SDATE=20050830&amp;VAR:FDATE=20041231&amp;VAR:FREQ=DAILY&amp;VAR:RELITEM=RF&amp;VAR:CURRENCY=&amp;VAR:DB_TYPE=&amp;VAR:UNITS=M&amp;window=popup&amp;","width=535&amp;height=425&amp;START_MAXIMIZED=FALSE&amp;Y=120"}</definedName>
    <definedName name="_7134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135__FDSAUDITLINK__" hidden="1">{"fdsup://directions/FAT Viewer?action=UPDATE&amp;creator=factSet&amp;DYN_ARGS=true&amp;DOC_NAME=FAT:RGA_ENTRPR_VAL_EV_SOURCE_WINDOW.FAT&amp;VAR:ID1=LAMR&amp;VAR:SDATE=20050830&amp;VAR:FDATE=20041231&amp;VAR:FREQ=DAILY&amp;VAR:RELITEM=RF&amp;VAR:CURRENCY=&amp;VAR:DB_TYPE=&amp;VAR:UNITS=M&amp;window=popup","&amp;width=535&amp;height=425&amp;START_MAXIMIZED=FALSE&amp;Y=120"}</definedName>
    <definedName name="_7136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37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138__FDSAUDITLINK__" hidden="1">{"fdsup://directions/FAT Viewer?action=UPDATE&amp;creator=factSet&amp;DYN_ARGS=true&amp;DOC_NAME=FAT:RGA_ENTRPR_VAL_EV_SOURCE_WINDOW.FAT&amp;VAR:ID1=DEC-FR&amp;VAR:SDATE=20050829&amp;VAR:FDATE=20041231&amp;VAR:FREQ=DAILY&amp;VAR:RELITEM=RF&amp;VAR:CURRENCY=&amp;VAR:DB_TYPE=&amp;VAR:UNITS=M&amp;window=pop","up&amp;width=535&amp;height=425&amp;START_MAXIMIZED=FALSE&amp;Y=120"}</definedName>
    <definedName name="_7139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4__FDSAUDITLINK__" hidden="1">{"fdsup://directions/FAT Viewer?action=UPDATE&amp;creator=factSet&amp;DYN_ARGS=true&amp;DOC_NAME=FAT:RGQ_ENTRPR_VAL_EV_SOURCE_WINDOW.FAT&amp;VAR:ID1=CTCM&amp;VAR:SDATE=20080201&amp;VAR:FDATE=20071231&amp;VAR:FREQ=DAILY&amp;VAR:RELITEM=&amp;VAR:CURRENCY=&amp;VAR:DB_TYPE=&amp;VAR:UNITS=M&amp;window=popup&amp;w","idth=535&amp;height=425&amp;START_MAXIMIZED=FALSE&amp;Y=120"}</definedName>
    <definedName name="_7140__FDSAUDITLINK__" hidden="1">{"fdsup://directions/FAT Viewer?action=UPDATE&amp;creator=factSet&amp;DYN_ARGS=true&amp;DOC_NAME=FAT:RGA_ENTRPR_VAL_EV_SOURCE_WINDOW.FAT&amp;VAR:ID1=CBS&amp;VAR:SDATE=20050829&amp;VAR:FDATE=20041231&amp;VAR:FREQ=DAILY&amp;VAR:RELITEM=RF&amp;VAR:CURRENCY=&amp;VAR:DB_TYPE=&amp;VAR:UNITS=M&amp;window=popup&amp;","width=535&amp;height=425&amp;START_MAXIMIZED=FALSE&amp;Y=120"}</definedName>
    <definedName name="_7141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142__FDSAUDITLINK__" hidden="1">{"fdsup://directions/FAT Viewer?action=UPDATE&amp;creator=factSet&amp;DYN_ARGS=true&amp;DOC_NAME=FAT:RGA_ENTRPR_VAL_EV_SOURCE_WINDOW.FAT&amp;VAR:ID1=LAMR&amp;VAR:SDATE=20050829&amp;VAR:FDATE=20041231&amp;VAR:FREQ=DAILY&amp;VAR:RELITEM=RF&amp;VAR:CURRENCY=&amp;VAR:DB_TYPE=&amp;VAR:UNITS=M&amp;window=popup","&amp;width=535&amp;height=425&amp;START_MAXIMIZED=FALSE&amp;Y=120"}</definedName>
    <definedName name="_7143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44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145__FDSAUDITLINK__" hidden="1">{"fdsup://directions/FAT Viewer?action=UPDATE&amp;creator=factSet&amp;DYN_ARGS=true&amp;DOC_NAME=FAT:RGA_ENTRPR_VAL_EV_SOURCE_WINDOW.FAT&amp;VAR:ID1=DEC-FR&amp;VAR:SDATE=20050826&amp;VAR:FDATE=20041231&amp;VAR:FREQ=DAILY&amp;VAR:RELITEM=RF&amp;VAR:CURRENCY=&amp;VAR:DB_TYPE=&amp;VAR:UNITS=M&amp;window=pop","up&amp;width=535&amp;height=425&amp;START_MAXIMIZED=FALSE&amp;Y=120"}</definedName>
    <definedName name="_7146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47__FDSAUDITLINK__" hidden="1">{"fdsup://directions/FAT Viewer?action=UPDATE&amp;creator=factSet&amp;DYN_ARGS=true&amp;DOC_NAME=FAT:RGA_ENTRPR_VAL_EV_SOURCE_WINDOW.FAT&amp;VAR:ID1=CBS&amp;VAR:SDATE=20050826&amp;VAR:FDATE=20041231&amp;VAR:FREQ=DAILY&amp;VAR:RELITEM=RF&amp;VAR:CURRENCY=&amp;VAR:DB_TYPE=&amp;VAR:UNITS=M&amp;window=popup&amp;","width=535&amp;height=425&amp;START_MAXIMIZED=FALSE&amp;Y=120"}</definedName>
    <definedName name="_7148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149__FDSAUDITLINK__" hidden="1">{"fdsup://directions/FAT Viewer?action=UPDATE&amp;creator=factSet&amp;DYN_ARGS=true&amp;DOC_NAME=FAT:RGA_ENTRPR_VAL_EV_SOURCE_WINDOW.FAT&amp;VAR:ID1=LAMR&amp;VAR:SDATE=20050826&amp;VAR:FDATE=20041231&amp;VAR:FREQ=DAILY&amp;VAR:RELITEM=RF&amp;VAR:CURRENCY=&amp;VAR:DB_TYPE=&amp;VAR:UNITS=M&amp;window=popup","&amp;width=535&amp;height=425&amp;START_MAXIMIZED=FALSE&amp;Y=120"}</definedName>
    <definedName name="_715__FDSAUDITLINK__" hidden="1">{"fdsup://directions/FAT Viewer?action=UPDATE&amp;creator=factSet&amp;DYN_ARGS=true&amp;DOC_NAME=FAT:RGQ_ENTRPR_VAL_EV_SOURCE_WINDOW.FAT&amp;VAR:ID1=B07VZ9&amp;VAR:SDATE=20080201&amp;VAR:FDATE=20071231&amp;VAR:FREQ=DAILY&amp;VAR:RELITEM=&amp;VAR:CURRENCY=&amp;VAR:DB_TYPE=&amp;VAR:UNITS=M&amp;window=popup","&amp;width=535&amp;height=425&amp;START_MAXIMIZED=FALSE&amp;Y=120"}</definedName>
    <definedName name="_7150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51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152__FDSAUDITLINK__" hidden="1">{"fdsup://directions/FAT Viewer?action=UPDATE&amp;creator=factSet&amp;DYN_ARGS=true&amp;DOC_NAME=FAT:RGA_ENTRPR_VAL_EV_SOURCE_WINDOW.FAT&amp;VAR:ID1=DEC-FR&amp;VAR:SDATE=20050825&amp;VAR:FDATE=20041231&amp;VAR:FREQ=DAILY&amp;VAR:RELITEM=RF&amp;VAR:CURRENCY=&amp;VAR:DB_TYPE=&amp;VAR:UNITS=M&amp;window=pop","up&amp;width=535&amp;height=425&amp;START_MAXIMIZED=FALSE&amp;Y=120"}</definedName>
    <definedName name="_7153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54__FDSAUDITLINK__" hidden="1">{"fdsup://directions/FAT Viewer?action=UPDATE&amp;creator=factSet&amp;DYN_ARGS=true&amp;DOC_NAME=FAT:RGA_ENTRPR_VAL_EV_SOURCE_WINDOW.FAT&amp;VAR:ID1=CBS&amp;VAR:SDATE=20050825&amp;VAR:FDATE=20041231&amp;VAR:FREQ=DAILY&amp;VAR:RELITEM=RF&amp;VAR:CURRENCY=&amp;VAR:DB_TYPE=&amp;VAR:UNITS=M&amp;window=popup&amp;","width=535&amp;height=425&amp;START_MAXIMIZED=FALSE&amp;Y=120"}</definedName>
    <definedName name="_7155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156__FDSAUDITLINK__" hidden="1">{"fdsup://directions/FAT Viewer?action=UPDATE&amp;creator=factSet&amp;DYN_ARGS=true&amp;DOC_NAME=FAT:RGA_ENTRPR_VAL_EV_SOURCE_WINDOW.FAT&amp;VAR:ID1=LAMR&amp;VAR:SDATE=20050825&amp;VAR:FDATE=20041231&amp;VAR:FREQ=DAILY&amp;VAR:RELITEM=RF&amp;VAR:CURRENCY=&amp;VAR:DB_TYPE=&amp;VAR:UNITS=M&amp;window=popup","&amp;width=535&amp;height=425&amp;START_MAXIMIZED=FALSE&amp;Y=120"}</definedName>
    <definedName name="_7157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58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159__FDSAUDITLINK__" hidden="1">{"fdsup://directions/FAT Viewer?action=UPDATE&amp;creator=factSet&amp;DYN_ARGS=true&amp;DOC_NAME=FAT:RGA_ENTRPR_VAL_EV_SOURCE_WINDOW.FAT&amp;VAR:ID1=DEC-FR&amp;VAR:SDATE=20050824&amp;VAR:FDATE=20041231&amp;VAR:FREQ=DAILY&amp;VAR:RELITEM=RF&amp;VAR:CURRENCY=&amp;VAR:DB_TYPE=&amp;VAR:UNITS=M&amp;window=pop","up&amp;width=535&amp;height=425&amp;START_MAXIMIZED=FALSE&amp;Y=120"}</definedName>
    <definedName name="_716__FDSAUDITLINK__" hidden="1">{"fdsup://directions/FAT Viewer?action=UPDATE&amp;creator=factSet&amp;DYN_ARGS=true&amp;DOC_NAME=FAT:RGQ_ENTRPR_VAL_EV_SOURCE_WINDOW.FAT&amp;VAR:ID1=B04M10&amp;VAR:SDATE=20080201&amp;VAR:FDATE=20071231&amp;VAR:FREQ=DAILY&amp;VAR:RELITEM=&amp;VAR:CURRENCY=&amp;VAR:DB_TYPE=&amp;VAR:UNITS=M&amp;window=popup","&amp;width=535&amp;height=425&amp;START_MAXIMIZED=FALSE&amp;Y=120"}</definedName>
    <definedName name="_7160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61__FDSAUDITLINK__" hidden="1">{"fdsup://directions/FAT Viewer?action=UPDATE&amp;creator=factSet&amp;DYN_ARGS=true&amp;DOC_NAME=FAT:RGA_ENTRPR_VAL_EV_SOURCE_WINDOW.FAT&amp;VAR:ID1=CBS&amp;VAR:SDATE=20050824&amp;VAR:FDATE=20041231&amp;VAR:FREQ=DAILY&amp;VAR:RELITEM=RF&amp;VAR:CURRENCY=&amp;VAR:DB_TYPE=&amp;VAR:UNITS=M&amp;window=popup&amp;","width=535&amp;height=425&amp;START_MAXIMIZED=FALSE&amp;Y=120"}</definedName>
    <definedName name="_7162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163__FDSAUDITLINK__" hidden="1">{"fdsup://directions/FAT Viewer?action=UPDATE&amp;creator=factSet&amp;DYN_ARGS=true&amp;DOC_NAME=FAT:RGA_ENTRPR_VAL_EV_SOURCE_WINDOW.FAT&amp;VAR:ID1=LAMR&amp;VAR:SDATE=20050824&amp;VAR:FDATE=20041231&amp;VAR:FREQ=DAILY&amp;VAR:RELITEM=RF&amp;VAR:CURRENCY=&amp;VAR:DB_TYPE=&amp;VAR:UNITS=M&amp;window=popup","&amp;width=535&amp;height=425&amp;START_MAXIMIZED=FALSE&amp;Y=120"}</definedName>
    <definedName name="_7164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65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166__FDSAUDITLINK__" hidden="1">{"fdsup://directions/FAT Viewer?action=UPDATE&amp;creator=factSet&amp;DYN_ARGS=true&amp;DOC_NAME=FAT:RGA_ENTRPR_VAL_EV_SOURCE_WINDOW.FAT&amp;VAR:ID1=DEC-FR&amp;VAR:SDATE=20050823&amp;VAR:FDATE=20041231&amp;VAR:FREQ=DAILY&amp;VAR:RELITEM=RF&amp;VAR:CURRENCY=&amp;VAR:DB_TYPE=&amp;VAR:UNITS=M&amp;window=pop","up&amp;width=535&amp;height=425&amp;START_MAXIMIZED=FALSE&amp;Y=120"}</definedName>
    <definedName name="_7167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68__FDSAUDITLINK__" hidden="1">{"fdsup://directions/FAT Viewer?action=UPDATE&amp;creator=factSet&amp;DYN_ARGS=true&amp;DOC_NAME=FAT:RGA_ENTRPR_VAL_EV_SOURCE_WINDOW.FAT&amp;VAR:ID1=CBS&amp;VAR:SDATE=20050823&amp;VAR:FDATE=20041231&amp;VAR:FREQ=DAILY&amp;VAR:RELITEM=RF&amp;VAR:CURRENCY=&amp;VAR:DB_TYPE=&amp;VAR:UNITS=M&amp;window=popup&amp;","width=535&amp;height=425&amp;START_MAXIMIZED=FALSE&amp;Y=120"}</definedName>
    <definedName name="_7169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17__FDSAUDITLINK__" hidden="1">{"fdsup://directions/FAT Viewer?action=UPDATE&amp;creator=factSet&amp;DYN_ARGS=true&amp;DOC_NAME=FAT:RGA_ENTRPR_VAL_EV_SOURCE_WINDOW.FAT&amp;VAR:ID1=DYHOL-TR&amp;VAR:SDATE=20080212&amp;VAR:FDATE=20071231&amp;VAR:FREQ=DAILY&amp;VAR:RELITEM=&amp;VAR:CURRENCY=&amp;VAR:DB_TYPE=&amp;VAR:UNITS=M&amp;window=pop","up&amp;width=535&amp;height=425&amp;START_MAXIMIZED=FALSE&amp;Y=120"}</definedName>
    <definedName name="_7170__FDSAUDITLINK__" hidden="1">{"fdsup://directions/FAT Viewer?action=UPDATE&amp;creator=factSet&amp;DYN_ARGS=true&amp;DOC_NAME=FAT:RGA_ENTRPR_VAL_EV_SOURCE_WINDOW.FAT&amp;VAR:ID1=LAMR&amp;VAR:SDATE=20050823&amp;VAR:FDATE=20041231&amp;VAR:FREQ=DAILY&amp;VAR:RELITEM=RF&amp;VAR:CURRENCY=&amp;VAR:DB_TYPE=&amp;VAR:UNITS=M&amp;window=popup","&amp;width=535&amp;height=425&amp;START_MAXIMIZED=FALSE&amp;Y=120"}</definedName>
    <definedName name="_7171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72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173__FDSAUDITLINK__" hidden="1">{"fdsup://directions/FAT Viewer?action=UPDATE&amp;creator=factSet&amp;DYN_ARGS=true&amp;DOC_NAME=FAT:RGA_ENTRPR_VAL_EV_SOURCE_WINDOW.FAT&amp;VAR:ID1=DEC-FR&amp;VAR:SDATE=20050822&amp;VAR:FDATE=20041231&amp;VAR:FREQ=DAILY&amp;VAR:RELITEM=RF&amp;VAR:CURRENCY=&amp;VAR:DB_TYPE=&amp;VAR:UNITS=M&amp;window=pop","up&amp;width=535&amp;height=425&amp;START_MAXIMIZED=FALSE&amp;Y=120"}</definedName>
    <definedName name="_7174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75__FDSAUDITLINK__" hidden="1">{"fdsup://directions/FAT Viewer?action=UPDATE&amp;creator=factSet&amp;DYN_ARGS=true&amp;DOC_NAME=FAT:RGA_ENTRPR_VAL_EV_SOURCE_WINDOW.FAT&amp;VAR:ID1=CBS&amp;VAR:SDATE=20050822&amp;VAR:FDATE=20041231&amp;VAR:FREQ=DAILY&amp;VAR:RELITEM=RF&amp;VAR:CURRENCY=&amp;VAR:DB_TYPE=&amp;VAR:UNITS=M&amp;window=popup&amp;","width=535&amp;height=425&amp;START_MAXIMIZED=FALSE&amp;Y=120"}</definedName>
    <definedName name="_7176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177__FDSAUDITLINK__" hidden="1">{"fdsup://directions/FAT Viewer?action=UPDATE&amp;creator=factSet&amp;DYN_ARGS=true&amp;DOC_NAME=FAT:RGA_ENTRPR_VAL_EV_SOURCE_WINDOW.FAT&amp;VAR:ID1=LAMR&amp;VAR:SDATE=20050822&amp;VAR:FDATE=20041231&amp;VAR:FREQ=DAILY&amp;VAR:RELITEM=RF&amp;VAR:CURRENCY=&amp;VAR:DB_TYPE=&amp;VAR:UNITS=M&amp;window=popup","&amp;width=535&amp;height=425&amp;START_MAXIMIZED=FALSE&amp;Y=120"}</definedName>
    <definedName name="_7178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79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18__FDSAUDITLINK__" hidden="1">{"fdsup://directions/FAT Viewer?action=UPDATE&amp;creator=factSet&amp;DYN_ARGS=true&amp;DOC_NAME=FAT:RGA_ENTRPR_VAL_EV_SOURCE_WINDOW.FAT&amp;VAR:ID1=091139&amp;VAR:SDATE=20080212&amp;VAR:FDATE=20071231&amp;VAR:FREQ=DAILY&amp;VAR:RELITEM=&amp;VAR:CURRENCY=&amp;VAR:DB_TYPE=&amp;VAR:UNITS=M&amp;window=popup","&amp;width=535&amp;height=425&amp;START_MAXIMIZED=FALSE&amp;Y=120"}</definedName>
    <definedName name="_7180__FDSAUDITLINK__" hidden="1">{"fdsup://directions/FAT Viewer?action=UPDATE&amp;creator=factSet&amp;DYN_ARGS=true&amp;DOC_NAME=FAT:RGA_ENTRPR_VAL_EV_SOURCE_WINDOW.FAT&amp;VAR:ID1=DEC-FR&amp;VAR:SDATE=20050819&amp;VAR:FDATE=20041231&amp;VAR:FREQ=DAILY&amp;VAR:RELITEM=RF&amp;VAR:CURRENCY=&amp;VAR:DB_TYPE=&amp;VAR:UNITS=M&amp;window=pop","up&amp;width=535&amp;height=425&amp;START_MAXIMIZED=FALSE&amp;Y=120"}</definedName>
    <definedName name="_7181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82__FDSAUDITLINK__" hidden="1">{"fdsup://directions/FAT Viewer?action=UPDATE&amp;creator=factSet&amp;DYN_ARGS=true&amp;DOC_NAME=FAT:RGA_ENTRPR_VAL_EV_SOURCE_WINDOW.FAT&amp;VAR:ID1=CBS&amp;VAR:SDATE=20050819&amp;VAR:FDATE=20041231&amp;VAR:FREQ=DAILY&amp;VAR:RELITEM=RF&amp;VAR:CURRENCY=&amp;VAR:DB_TYPE=&amp;VAR:UNITS=M&amp;window=popup&amp;","width=535&amp;height=425&amp;START_MAXIMIZED=FALSE&amp;Y=120"}</definedName>
    <definedName name="_7183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184__FDSAUDITLINK__" hidden="1">{"fdsup://directions/FAT Viewer?action=UPDATE&amp;creator=factSet&amp;DYN_ARGS=true&amp;DOC_NAME=FAT:RGA_ENTRPR_VAL_EV_SOURCE_WINDOW.FAT&amp;VAR:ID1=LAMR&amp;VAR:SDATE=20050819&amp;VAR:FDATE=20041231&amp;VAR:FREQ=DAILY&amp;VAR:RELITEM=RF&amp;VAR:CURRENCY=&amp;VAR:DB_TYPE=&amp;VAR:UNITS=M&amp;window=popup","&amp;width=535&amp;height=425&amp;START_MAXIMIZED=FALSE&amp;Y=120"}</definedName>
    <definedName name="_7185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86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187__FDSAUDITLINK__" hidden="1">{"fdsup://directions/FAT Viewer?action=UPDATE&amp;creator=factSet&amp;DYN_ARGS=true&amp;DOC_NAME=FAT:RGA_ENTRPR_VAL_EV_SOURCE_WINDOW.FAT&amp;VAR:ID1=DEC-FR&amp;VAR:SDATE=20050818&amp;VAR:FDATE=20041231&amp;VAR:FREQ=DAILY&amp;VAR:RELITEM=RF&amp;VAR:CURRENCY=&amp;VAR:DB_TYPE=&amp;VAR:UNITS=M&amp;window=pop","up&amp;width=535&amp;height=425&amp;START_MAXIMIZED=FALSE&amp;Y=120"}</definedName>
    <definedName name="_7188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89__FDSAUDITLINK__" hidden="1">{"fdsup://directions/FAT Viewer?action=UPDATE&amp;creator=factSet&amp;DYN_ARGS=true&amp;DOC_NAME=FAT:RGA_ENTRPR_VAL_EV_SOURCE_WINDOW.FAT&amp;VAR:ID1=CBS&amp;VAR:SDATE=20050818&amp;VAR:FDATE=20041231&amp;VAR:FREQ=DAILY&amp;VAR:RELITEM=RF&amp;VAR:CURRENCY=&amp;VAR:DB_TYPE=&amp;VAR:UNITS=M&amp;window=popup&amp;","width=535&amp;height=425&amp;START_MAXIMIZED=FALSE&amp;Y=120"}</definedName>
    <definedName name="_719__FDSAUDITLINK__" hidden="1">{"fdsup://directions/FAT Viewer?action=UPDATE&amp;creator=factSet&amp;DYN_ARGS=true&amp;DOC_NAME=FAT:RGA_ENTRPR_VAL_EV_SOURCE_WINDOW.FAT&amp;VAR:ID1=043254&amp;VAR:SDATE=20050824&amp;VAR:FDATE=20041231&amp;VAR:FREQ=DAILY&amp;VAR:RELITEM=&amp;VAR:CURRENCY=&amp;VAR:DB_TYPE=&amp;VAR:UNITS=M&amp;window=popup","&amp;width=535&amp;height=425&amp;START_MAXIMIZED=FALSE&amp;Y=120"}</definedName>
    <definedName name="_7190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191__FDSAUDITLINK__" hidden="1">{"fdsup://directions/FAT Viewer?action=UPDATE&amp;creator=factSet&amp;DYN_ARGS=true&amp;DOC_NAME=FAT:RGA_ENTRPR_VAL_EV_SOURCE_WINDOW.FAT&amp;VAR:ID1=LAMR&amp;VAR:SDATE=20050818&amp;VAR:FDATE=20041231&amp;VAR:FREQ=DAILY&amp;VAR:RELITEM=RF&amp;VAR:CURRENCY=&amp;VAR:DB_TYPE=&amp;VAR:UNITS=M&amp;window=popup","&amp;width=535&amp;height=425&amp;START_MAXIMIZED=FALSE&amp;Y=120"}</definedName>
    <definedName name="_7192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93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194__FDSAUDITLINK__" hidden="1">{"fdsup://directions/FAT Viewer?action=UPDATE&amp;creator=factSet&amp;DYN_ARGS=true&amp;DOC_NAME=FAT:RGA_ENTRPR_VAL_EV_SOURCE_WINDOW.FAT&amp;VAR:ID1=DEC-FR&amp;VAR:SDATE=20050817&amp;VAR:FDATE=20041231&amp;VAR:FREQ=DAILY&amp;VAR:RELITEM=RF&amp;VAR:CURRENCY=&amp;VAR:DB_TYPE=&amp;VAR:UNITS=M&amp;window=pop","up&amp;width=535&amp;height=425&amp;START_MAXIMIZED=FALSE&amp;Y=120"}</definedName>
    <definedName name="_7195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196__FDSAUDITLINK__" hidden="1">{"fdsup://directions/FAT Viewer?action=UPDATE&amp;creator=factSet&amp;DYN_ARGS=true&amp;DOC_NAME=FAT:RGA_ENTRPR_VAL_EV_SOURCE_WINDOW.FAT&amp;VAR:ID1=CBS&amp;VAR:SDATE=20050817&amp;VAR:FDATE=20041231&amp;VAR:FREQ=DAILY&amp;VAR:RELITEM=RF&amp;VAR:CURRENCY=&amp;VAR:DB_TYPE=&amp;VAR:UNITS=M&amp;window=popup&amp;","width=535&amp;height=425&amp;START_MAXIMIZED=FALSE&amp;Y=120"}</definedName>
    <definedName name="_7197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198__FDSAUDITLINK__" hidden="1">{"fdsup://directions/FAT Viewer?action=UPDATE&amp;creator=factSet&amp;DYN_ARGS=true&amp;DOC_NAME=FAT:RGA_ENTRPR_VAL_EV_SOURCE_WINDOW.FAT&amp;VAR:ID1=LAMR&amp;VAR:SDATE=20050817&amp;VAR:FDATE=20041231&amp;VAR:FREQ=DAILY&amp;VAR:RELITEM=RF&amp;VAR:CURRENCY=&amp;VAR:DB_TYPE=&amp;VAR:UNITS=M&amp;window=popup","&amp;width=535&amp;height=425&amp;START_MAXIMIZED=FALSE&amp;Y=120"}</definedName>
    <definedName name="_7199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__123Graph_EREPART_CA" hidden="1">#REF!</definedName>
    <definedName name="_72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186"}</definedName>
    <definedName name="_720__FDSAUDITLINK__" hidden="1">{"fdsup://directions/FAT Viewer?action=UPDATE&amp;creator=factSet&amp;DYN_ARGS=true&amp;DOC_NAME=FAT:RGA_ENTRPR_VAL_EV_SOURCE_WINDOW.FAT&amp;VAR:ID1=DYHOL-TR&amp;VAR:SDATE=20050419&amp;VAR:FDATE=20041231&amp;VAR:FREQ=DAILY&amp;VAR:RELITEM=&amp;VAR:CURRENCY=&amp;VAR:DB_TYPE=&amp;VAR:UNITS=M&amp;window=pop","up&amp;width=535&amp;height=425&amp;START_MAXIMIZED=FALSE&amp;Y=120"}</definedName>
    <definedName name="_7200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201__FDSAUDITLINK__" hidden="1">{"fdsup://directions/FAT Viewer?action=UPDATE&amp;creator=factSet&amp;DYN_ARGS=true&amp;DOC_NAME=FAT:RGA_ENTRPR_VAL_EV_SOURCE_WINDOW.FAT&amp;VAR:ID1=DEC-FR&amp;VAR:SDATE=20050816&amp;VAR:FDATE=20041231&amp;VAR:FREQ=DAILY&amp;VAR:RELITEM=RF&amp;VAR:CURRENCY=&amp;VAR:DB_TYPE=&amp;VAR:UNITS=M&amp;window=pop","up&amp;width=535&amp;height=425&amp;START_MAXIMIZED=FALSE&amp;Y=120"}</definedName>
    <definedName name="_7202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03__FDSAUDITLINK__" hidden="1">{"fdsup://directions/FAT Viewer?action=UPDATE&amp;creator=factSet&amp;DYN_ARGS=true&amp;DOC_NAME=FAT:RGA_ENTRPR_VAL_EV_SOURCE_WINDOW.FAT&amp;VAR:ID1=CBS&amp;VAR:SDATE=20050816&amp;VAR:FDATE=20041231&amp;VAR:FREQ=DAILY&amp;VAR:RELITEM=RF&amp;VAR:CURRENCY=&amp;VAR:DB_TYPE=&amp;VAR:UNITS=M&amp;window=popup&amp;","width=535&amp;height=425&amp;START_MAXIMIZED=FALSE&amp;Y=120"}</definedName>
    <definedName name="_7204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205__FDSAUDITLINK__" hidden="1">{"fdsup://directions/FAT Viewer?action=UPDATE&amp;creator=factSet&amp;DYN_ARGS=true&amp;DOC_NAME=FAT:RGA_ENTRPR_VAL_EV_SOURCE_WINDOW.FAT&amp;VAR:ID1=LAMR&amp;VAR:SDATE=20050816&amp;VAR:FDATE=20041231&amp;VAR:FREQ=DAILY&amp;VAR:RELITEM=RF&amp;VAR:CURRENCY=&amp;VAR:DB_TYPE=&amp;VAR:UNITS=M&amp;window=popup","&amp;width=535&amp;height=425&amp;START_MAXIMIZED=FALSE&amp;Y=120"}</definedName>
    <definedName name="_7206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07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208__FDSAUDITLINK__" hidden="1">{"fdsup://directions/FAT Viewer?action=UPDATE&amp;creator=factSet&amp;DYN_ARGS=true&amp;DOC_NAME=FAT:RGA_ENTRPR_VAL_EV_SOURCE_WINDOW.FAT&amp;VAR:ID1=DEC-FR&amp;VAR:SDATE=20050815&amp;VAR:FDATE=20041231&amp;VAR:FREQ=DAILY&amp;VAR:RELITEM=RF&amp;VAR:CURRENCY=&amp;VAR:DB_TYPE=&amp;VAR:UNITS=M&amp;window=pop","up&amp;width=535&amp;height=425&amp;START_MAXIMIZED=FALSE&amp;Y=120"}</definedName>
    <definedName name="_7209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1__FDSAUDITLINK__" hidden="1">{"fdsup://directions/FAT Viewer?action=UPDATE&amp;creator=factSet&amp;DYN_ARGS=true&amp;DOC_NAME=FAT:RGA_ENTRPR_VAL_EV_SOURCE_WINDOW.FAT&amp;VAR:ID1=091139&amp;VAR:SDATE=20040528&amp;VAR:FDATE=20031231&amp;VAR:FREQ=DAILY&amp;VAR:RELITEM=&amp;VAR:CURRENCY=&amp;VAR:DB_TYPE=&amp;VAR:UNITS=M&amp;window=popup","&amp;width=535&amp;height=425&amp;START_MAXIMIZED=FALSE&amp;Y=120"}</definedName>
    <definedName name="_7210__FDSAUDITLINK__" hidden="1">{"fdsup://directions/FAT Viewer?action=UPDATE&amp;creator=factSet&amp;DYN_ARGS=true&amp;DOC_NAME=FAT:RGA_ENTRPR_VAL_EV_SOURCE_WINDOW.FAT&amp;VAR:ID1=CBS&amp;VAR:SDATE=20050815&amp;VAR:FDATE=20041231&amp;VAR:FREQ=DAILY&amp;VAR:RELITEM=RF&amp;VAR:CURRENCY=&amp;VAR:DB_TYPE=&amp;VAR:UNITS=M&amp;window=popup&amp;","width=535&amp;height=425&amp;START_MAXIMIZED=FALSE&amp;Y=120"}</definedName>
    <definedName name="_7211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212__FDSAUDITLINK__" hidden="1">{"fdsup://directions/FAT Viewer?action=UPDATE&amp;creator=factSet&amp;DYN_ARGS=true&amp;DOC_NAME=FAT:RGA_ENTRPR_VAL_EV_SOURCE_WINDOW.FAT&amp;VAR:ID1=LAMR&amp;VAR:SDATE=20050815&amp;VAR:FDATE=20041231&amp;VAR:FREQ=DAILY&amp;VAR:RELITEM=RF&amp;VAR:CURRENCY=&amp;VAR:DB_TYPE=&amp;VAR:UNITS=M&amp;window=popup","&amp;width=535&amp;height=425&amp;START_MAXIMIZED=FALSE&amp;Y=120"}</definedName>
    <definedName name="_7213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14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215__FDSAUDITLINK__" hidden="1">{"fdsup://directions/FAT Viewer?action=UPDATE&amp;creator=factSet&amp;DYN_ARGS=true&amp;DOC_NAME=FAT:RGA_ENTRPR_VAL_EV_SOURCE_WINDOW.FAT&amp;VAR:ID1=DEC-FR&amp;VAR:SDATE=20050812&amp;VAR:FDATE=20041231&amp;VAR:FREQ=DAILY&amp;VAR:RELITEM=RF&amp;VAR:CURRENCY=&amp;VAR:DB_TYPE=&amp;VAR:UNITS=M&amp;window=pop","up&amp;width=535&amp;height=425&amp;START_MAXIMIZED=FALSE&amp;Y=120"}</definedName>
    <definedName name="_7216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17__FDSAUDITLINK__" hidden="1">{"fdsup://directions/FAT Viewer?action=UPDATE&amp;creator=factSet&amp;DYN_ARGS=true&amp;DOC_NAME=FAT:RGA_ENTRPR_VAL_EV_SOURCE_WINDOW.FAT&amp;VAR:ID1=CBS&amp;VAR:SDATE=20050812&amp;VAR:FDATE=20041231&amp;VAR:FREQ=DAILY&amp;VAR:RELITEM=RF&amp;VAR:CURRENCY=&amp;VAR:DB_TYPE=&amp;VAR:UNITS=M&amp;window=popup&amp;","width=535&amp;height=425&amp;START_MAXIMIZED=FALSE&amp;Y=120"}</definedName>
    <definedName name="_7218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219__FDSAUDITLINK__" hidden="1">{"fdsup://directions/FAT Viewer?action=UPDATE&amp;creator=factSet&amp;DYN_ARGS=true&amp;DOC_NAME=FAT:RGA_ENTRPR_VAL_EV_SOURCE_WINDOW.FAT&amp;VAR:ID1=LAMR&amp;VAR:SDATE=20050812&amp;VAR:FDATE=20041231&amp;VAR:FREQ=DAILY&amp;VAR:RELITEM=RF&amp;VAR:CURRENCY=&amp;VAR:DB_TYPE=&amp;VAR:UNITS=M&amp;window=popup","&amp;width=535&amp;height=425&amp;START_MAXIMIZED=FALSE&amp;Y=120"}</definedName>
    <definedName name="_722__FDSAUDITLINK__" hidden="1">{"fdsup://directions/FAT Viewer?action=UPDATE&amp;creator=factSet&amp;DYN_ARGS=true&amp;DOC_NAME=FAT:RGA_ENTRPR_VAL_EV_SOURCE_WINDOW.FAT&amp;VAR:ID1=RTL-BE&amp;VAR:SDATE=20080212&amp;VAR:FDATE=20071231&amp;VAR:FREQ=DAILY&amp;VAR:RELITEM=&amp;VAR:CURRENCY=&amp;VAR:DB_TYPE=&amp;VAR:UNITS=M&amp;window=popup","&amp;width=535&amp;height=425&amp;START_MAXIMIZED=FALSE&amp;Y=120"}</definedName>
    <definedName name="_7220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21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222__FDSAUDITLINK__" hidden="1">{"fdsup://directions/FAT Viewer?action=UPDATE&amp;creator=factSet&amp;DYN_ARGS=true&amp;DOC_NAME=FAT:RGA_ENTRPR_VAL_EV_SOURCE_WINDOW.FAT&amp;VAR:ID1=DEC-FR&amp;VAR:SDATE=20050811&amp;VAR:FDATE=20041231&amp;VAR:FREQ=DAILY&amp;VAR:RELITEM=RF&amp;VAR:CURRENCY=&amp;VAR:DB_TYPE=&amp;VAR:UNITS=M&amp;window=pop","up&amp;width=535&amp;height=425&amp;START_MAXIMIZED=FALSE&amp;Y=120"}</definedName>
    <definedName name="_7223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24__FDSAUDITLINK__" hidden="1">{"fdsup://directions/FAT Viewer?action=UPDATE&amp;creator=factSet&amp;DYN_ARGS=true&amp;DOC_NAME=FAT:RGA_ENTRPR_VAL_EV_SOURCE_WINDOW.FAT&amp;VAR:ID1=CBS&amp;VAR:SDATE=20050811&amp;VAR:FDATE=20041231&amp;VAR:FREQ=DAILY&amp;VAR:RELITEM=RF&amp;VAR:CURRENCY=&amp;VAR:DB_TYPE=&amp;VAR:UNITS=M&amp;window=popup&amp;","width=535&amp;height=425&amp;START_MAXIMIZED=FALSE&amp;Y=120"}</definedName>
    <definedName name="_7225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226__FDSAUDITLINK__" hidden="1">{"fdsup://directions/FAT Viewer?action=UPDATE&amp;creator=factSet&amp;DYN_ARGS=true&amp;DOC_NAME=FAT:RGA_ENTRPR_VAL_EV_SOURCE_WINDOW.FAT&amp;VAR:ID1=LAMR&amp;VAR:SDATE=20050811&amp;VAR:FDATE=20041231&amp;VAR:FREQ=DAILY&amp;VAR:RELITEM=RF&amp;VAR:CURRENCY=&amp;VAR:DB_TYPE=&amp;VAR:UNITS=M&amp;window=popup","&amp;width=535&amp;height=425&amp;START_MAXIMIZED=FALSE&amp;Y=120"}</definedName>
    <definedName name="_7227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28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229__FDSAUDITLINK__" hidden="1">{"fdsup://directions/FAT Viewer?action=UPDATE&amp;creator=factSet&amp;DYN_ARGS=true&amp;DOC_NAME=FAT:RGA_ENTRPR_VAL_EV_SOURCE_WINDOW.FAT&amp;VAR:ID1=DEC-FR&amp;VAR:SDATE=20050810&amp;VAR:FDATE=20041231&amp;VAR:FREQ=DAILY&amp;VAR:RELITEM=RF&amp;VAR:CURRENCY=&amp;VAR:DB_TYPE=&amp;VAR:UNITS=M&amp;window=pop","up&amp;width=535&amp;height=425&amp;START_MAXIMIZED=FALSE&amp;Y=120"}</definedName>
    <definedName name="_723__FDSAUDITLINK__" hidden="1">{"fdsup://directions/FAT Viewer?action=UPDATE&amp;creator=factSet&amp;DYN_ARGS=true&amp;DOC_NAME=FAT:RGQ_ENTRPR_VAL_EV_SOURCE_WINDOW.FAT&amp;VAR:ID1=457913&amp;VAR:SDATE=20080212&amp;VAR:FDATE=20071231&amp;VAR:FREQ=DAILY&amp;VAR:RELITEM=&amp;VAR:CURRENCY=&amp;VAR:DB_TYPE=&amp;VAR:UNITS=M&amp;window=popup","&amp;width=535&amp;height=425&amp;START_MAXIMIZED=FALSE&amp;Y=120"}</definedName>
    <definedName name="_7230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31__FDSAUDITLINK__" hidden="1">{"fdsup://directions/FAT Viewer?action=UPDATE&amp;creator=factSet&amp;DYN_ARGS=true&amp;DOC_NAME=FAT:RGA_ENTRPR_VAL_EV_SOURCE_WINDOW.FAT&amp;VAR:ID1=CBS&amp;VAR:SDATE=20050810&amp;VAR:FDATE=20041231&amp;VAR:FREQ=DAILY&amp;VAR:RELITEM=RF&amp;VAR:CURRENCY=&amp;VAR:DB_TYPE=&amp;VAR:UNITS=M&amp;window=popup&amp;","width=535&amp;height=425&amp;START_MAXIMIZED=FALSE&amp;Y=120"}</definedName>
    <definedName name="_7232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233__FDSAUDITLINK__" hidden="1">{"fdsup://directions/FAT Viewer?action=UPDATE&amp;creator=factSet&amp;DYN_ARGS=true&amp;DOC_NAME=FAT:RGA_ENTRPR_VAL_EV_SOURCE_WINDOW.FAT&amp;VAR:ID1=LAMR&amp;VAR:SDATE=20050810&amp;VAR:FDATE=20041231&amp;VAR:FREQ=DAILY&amp;VAR:RELITEM=RF&amp;VAR:CURRENCY=&amp;VAR:DB_TYPE=&amp;VAR:UNITS=M&amp;window=popup","&amp;width=535&amp;height=425&amp;START_MAXIMIZED=FALSE&amp;Y=120"}</definedName>
    <definedName name="_7234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35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236__FDSAUDITLINK__" hidden="1">{"fdsup://directions/FAT Viewer?action=UPDATE&amp;creator=factSet&amp;DYN_ARGS=true&amp;DOC_NAME=FAT:RGA_ENTRPR_VAL_EV_SOURCE_WINDOW.FAT&amp;VAR:ID1=DEC-FR&amp;VAR:SDATE=20050809&amp;VAR:FDATE=20041231&amp;VAR:FREQ=DAILY&amp;VAR:RELITEM=RF&amp;VAR:CURRENCY=&amp;VAR:DB_TYPE=&amp;VAR:UNITS=M&amp;window=pop","up&amp;width=535&amp;height=425&amp;START_MAXIMIZED=FALSE&amp;Y=120"}</definedName>
    <definedName name="_7237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38__FDSAUDITLINK__" hidden="1">{"fdsup://directions/FAT Viewer?action=UPDATE&amp;creator=factSet&amp;DYN_ARGS=true&amp;DOC_NAME=FAT:RGA_ENTRPR_VAL_EV_SOURCE_WINDOW.FAT&amp;VAR:ID1=CBS&amp;VAR:SDATE=20050809&amp;VAR:FDATE=20041231&amp;VAR:FREQ=DAILY&amp;VAR:RELITEM=RF&amp;VAR:CURRENCY=&amp;VAR:DB_TYPE=&amp;VAR:UNITS=M&amp;window=popup&amp;","width=535&amp;height=425&amp;START_MAXIMIZED=FALSE&amp;Y=120"}</definedName>
    <definedName name="_7239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24__FDSAUDITLINK__" hidden="1">{"fdsup://directions/FAT Viewer?action=UPDATE&amp;creator=factSet&amp;DYN_ARGS=true&amp;DOC_NAME=FAT:RGQ_ENTRPR_VAL_EV_SOURCE_WINDOW.FAT&amp;VAR:ID1=B151P4&amp;VAR:SDATE=20080212&amp;VAR:FDATE=20071231&amp;VAR:FREQ=DAILY&amp;VAR:RELITEM=&amp;VAR:CURRENCY=&amp;VAR:DB_TYPE=&amp;VAR:UNITS=M&amp;window=popup","&amp;width=535&amp;height=425&amp;START_MAXIMIZED=FALSE&amp;Y=120"}</definedName>
    <definedName name="_7240__FDSAUDITLINK__" hidden="1">{"fdsup://directions/FAT Viewer?action=UPDATE&amp;creator=factSet&amp;DYN_ARGS=true&amp;DOC_NAME=FAT:RGA_ENTRPR_VAL_EV_SOURCE_WINDOW.FAT&amp;VAR:ID1=LAMR&amp;VAR:SDATE=20050809&amp;VAR:FDATE=20041231&amp;VAR:FREQ=DAILY&amp;VAR:RELITEM=RF&amp;VAR:CURRENCY=&amp;VAR:DB_TYPE=&amp;VAR:UNITS=M&amp;window=popup","&amp;width=535&amp;height=425&amp;START_MAXIMIZED=FALSE&amp;Y=120"}</definedName>
    <definedName name="_7241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42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243__FDSAUDITLINK__" hidden="1">{"fdsup://directions/FAT Viewer?action=UPDATE&amp;creator=factSet&amp;DYN_ARGS=true&amp;DOC_NAME=FAT:RGA_ENTRPR_VAL_EV_SOURCE_WINDOW.FAT&amp;VAR:ID1=DEC-FR&amp;VAR:SDATE=20050808&amp;VAR:FDATE=20041231&amp;VAR:FREQ=DAILY&amp;VAR:RELITEM=RF&amp;VAR:CURRENCY=&amp;VAR:DB_TYPE=&amp;VAR:UNITS=M&amp;window=pop","up&amp;width=535&amp;height=425&amp;START_MAXIMIZED=FALSE&amp;Y=120"}</definedName>
    <definedName name="_7244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45__FDSAUDITLINK__" hidden="1">{"fdsup://directions/FAT Viewer?action=UPDATE&amp;creator=factSet&amp;DYN_ARGS=true&amp;DOC_NAME=FAT:RGA_ENTRPR_VAL_EV_SOURCE_WINDOW.FAT&amp;VAR:ID1=CBS&amp;VAR:SDATE=20050808&amp;VAR:FDATE=20041231&amp;VAR:FREQ=DAILY&amp;VAR:RELITEM=RF&amp;VAR:CURRENCY=&amp;VAR:DB_TYPE=&amp;VAR:UNITS=M&amp;window=popup&amp;","width=535&amp;height=425&amp;START_MAXIMIZED=FALSE&amp;Y=120"}</definedName>
    <definedName name="_7246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247__FDSAUDITLINK__" hidden="1">{"fdsup://directions/FAT Viewer?action=UPDATE&amp;creator=factSet&amp;DYN_ARGS=true&amp;DOC_NAME=FAT:RGA_ENTRPR_VAL_EV_SOURCE_WINDOW.FAT&amp;VAR:ID1=LAMR&amp;VAR:SDATE=20050808&amp;VAR:FDATE=20041231&amp;VAR:FREQ=DAILY&amp;VAR:RELITEM=RF&amp;VAR:CURRENCY=&amp;VAR:DB_TYPE=&amp;VAR:UNITS=M&amp;window=popup","&amp;width=535&amp;height=425&amp;START_MAXIMIZED=FALSE&amp;Y=120"}</definedName>
    <definedName name="_7248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49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25__FDSAUDITLINK__" hidden="1">{"fdsup://directions/FAT Viewer?action=UPDATE&amp;creator=factSet&amp;DYN_ARGS=true&amp;DOC_NAME=FAT:RGA_ENTRPR_VAL_EV_SOURCE_WINDOW.FAT&amp;VAR:ID1=RTL-BE&amp;VAR:SDATE=20050419&amp;VAR:FDATE=20041231&amp;VAR:FREQ=DAILY&amp;VAR:RELITEM=&amp;VAR:CURRENCY=&amp;VAR:DB_TYPE=&amp;VAR:UNITS=M&amp;window=popup","&amp;width=535&amp;height=425&amp;START_MAXIMIZED=FALSE&amp;Y=120"}</definedName>
    <definedName name="_7250__FDSAUDITLINK__" hidden="1">{"fdsup://directions/FAT Viewer?action=UPDATE&amp;creator=factSet&amp;DYN_ARGS=true&amp;DOC_NAME=FAT:RGA_ENTRPR_VAL_EV_SOURCE_WINDOW.FAT&amp;VAR:ID1=DEC-FR&amp;VAR:SDATE=20050805&amp;VAR:FDATE=20041231&amp;VAR:FREQ=DAILY&amp;VAR:RELITEM=RF&amp;VAR:CURRENCY=&amp;VAR:DB_TYPE=&amp;VAR:UNITS=M&amp;window=pop","up&amp;width=535&amp;height=425&amp;START_MAXIMIZED=FALSE&amp;Y=120"}</definedName>
    <definedName name="_7251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52__FDSAUDITLINK__" hidden="1">{"fdsup://directions/FAT Viewer?action=UPDATE&amp;creator=factSet&amp;DYN_ARGS=true&amp;DOC_NAME=FAT:RGA_ENTRPR_VAL_EV_SOURCE_WINDOW.FAT&amp;VAR:ID1=CBS&amp;VAR:SDATE=20050805&amp;VAR:FDATE=20041231&amp;VAR:FREQ=DAILY&amp;VAR:RELITEM=RF&amp;VAR:CURRENCY=&amp;VAR:DB_TYPE=&amp;VAR:UNITS=M&amp;window=popup&amp;","width=535&amp;height=425&amp;START_MAXIMIZED=FALSE&amp;Y=120"}</definedName>
    <definedName name="_7253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254__FDSAUDITLINK__" hidden="1">{"fdsup://directions/FAT Viewer?action=UPDATE&amp;creator=factSet&amp;DYN_ARGS=true&amp;DOC_NAME=FAT:RGA_ENTRPR_VAL_EV_SOURCE_WINDOW.FAT&amp;VAR:ID1=LAMR&amp;VAR:SDATE=20050805&amp;VAR:FDATE=20041231&amp;VAR:FREQ=DAILY&amp;VAR:RELITEM=RF&amp;VAR:CURRENCY=&amp;VAR:DB_TYPE=&amp;VAR:UNITS=M&amp;window=popup","&amp;width=535&amp;height=425&amp;START_MAXIMIZED=FALSE&amp;Y=120"}</definedName>
    <definedName name="_7255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56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257__FDSAUDITLINK__" hidden="1">{"fdsup://directions/FAT Viewer?action=UPDATE&amp;creator=factSet&amp;DYN_ARGS=true&amp;DOC_NAME=FAT:RGA_ENTRPR_VAL_EV_SOURCE_WINDOW.FAT&amp;VAR:ID1=DEC-FR&amp;VAR:SDATE=20050804&amp;VAR:FDATE=20041231&amp;VAR:FREQ=DAILY&amp;VAR:RELITEM=RF&amp;VAR:CURRENCY=&amp;VAR:DB_TYPE=&amp;VAR:UNITS=M&amp;window=pop","up&amp;width=535&amp;height=425&amp;START_MAXIMIZED=FALSE&amp;Y=120"}</definedName>
    <definedName name="_7258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59__FDSAUDITLINK__" hidden="1">{"fdsup://directions/FAT Viewer?action=UPDATE&amp;creator=factSet&amp;DYN_ARGS=true&amp;DOC_NAME=FAT:RGA_ENTRPR_VAL_EV_SOURCE_WINDOW.FAT&amp;VAR:ID1=CBS&amp;VAR:SDATE=20050804&amp;VAR:FDATE=20041231&amp;VAR:FREQ=DAILY&amp;VAR:RELITEM=RF&amp;VAR:CURRENCY=&amp;VAR:DB_TYPE=&amp;VAR:UNITS=M&amp;window=popup&amp;","width=535&amp;height=425&amp;START_MAXIMIZED=FALSE&amp;Y=120"}</definedName>
    <definedName name="_726__FDSAUDITLINK__" hidden="1">{"fdsup://directions/FAT Viewer?action=UPDATE&amp;creator=factSet&amp;DYN_ARGS=true&amp;DOC_NAME=FAT:RGQ_ENTRPR_VAL_EV_SOURCE_WINDOW.FAT&amp;VAR:ID1=457913&amp;VAR:SDATE=20050419&amp;VAR:FDATE=20050331&amp;VAR:FREQ=DAILY&amp;VAR:RELITEM=&amp;VAR:CURRENCY=&amp;VAR:DB_TYPE=&amp;VAR:UNITS=M&amp;window=popup","&amp;width=535&amp;height=425&amp;START_MAXIMIZED=FALSE&amp;Y=120"}</definedName>
    <definedName name="_7260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261__FDSAUDITLINK__" hidden="1">{"fdsup://directions/FAT Viewer?action=UPDATE&amp;creator=factSet&amp;DYN_ARGS=true&amp;DOC_NAME=FAT:RGA_ENTRPR_VAL_EV_SOURCE_WINDOW.FAT&amp;VAR:ID1=LAMR&amp;VAR:SDATE=20050804&amp;VAR:FDATE=20041231&amp;VAR:FREQ=DAILY&amp;VAR:RELITEM=RF&amp;VAR:CURRENCY=&amp;VAR:DB_TYPE=&amp;VAR:UNITS=M&amp;window=popup","&amp;width=535&amp;height=425&amp;START_MAXIMIZED=FALSE&amp;Y=120"}</definedName>
    <definedName name="_7262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63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264__FDSAUDITLINK__" hidden="1">{"fdsup://directions/FAT Viewer?action=UPDATE&amp;creator=factSet&amp;DYN_ARGS=true&amp;DOC_NAME=FAT:RGA_ENTRPR_VAL_EV_SOURCE_WINDOW.FAT&amp;VAR:ID1=DEC-FR&amp;VAR:SDATE=20050803&amp;VAR:FDATE=20041231&amp;VAR:FREQ=DAILY&amp;VAR:RELITEM=RF&amp;VAR:CURRENCY=&amp;VAR:DB_TYPE=&amp;VAR:UNITS=M&amp;window=pop","up&amp;width=535&amp;height=425&amp;START_MAXIMIZED=FALSE&amp;Y=120"}</definedName>
    <definedName name="_7265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66__FDSAUDITLINK__" hidden="1">{"fdsup://directions/FAT Viewer?action=UPDATE&amp;creator=factSet&amp;DYN_ARGS=true&amp;DOC_NAME=FAT:RGA_ENTRPR_VAL_EV_SOURCE_WINDOW.FAT&amp;VAR:ID1=CBS&amp;VAR:SDATE=20050803&amp;VAR:FDATE=20041231&amp;VAR:FREQ=DAILY&amp;VAR:RELITEM=RF&amp;VAR:CURRENCY=&amp;VAR:DB_TYPE=&amp;VAR:UNITS=M&amp;window=popup&amp;","width=535&amp;height=425&amp;START_MAXIMIZED=FALSE&amp;Y=120"}</definedName>
    <definedName name="_7267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268__FDSAUDITLINK__" hidden="1">{"fdsup://directions/FAT Viewer?action=UPDATE&amp;creator=factSet&amp;DYN_ARGS=true&amp;DOC_NAME=FAT:RGA_ENTRPR_VAL_EV_SOURCE_WINDOW.FAT&amp;VAR:ID1=LAMR&amp;VAR:SDATE=20050803&amp;VAR:FDATE=20041231&amp;VAR:FREQ=DAILY&amp;VAR:RELITEM=RF&amp;VAR:CURRENCY=&amp;VAR:DB_TYPE=&amp;VAR:UNITS=M&amp;window=popup","&amp;width=535&amp;height=425&amp;START_MAXIMIZED=FALSE&amp;Y=120"}</definedName>
    <definedName name="_7269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7__FDSAUDITLINK__" hidden="1">{"fdsup://directions/FAT Viewer?action=UPDATE&amp;creator=factSet&amp;DYN_ARGS=true&amp;DOC_NAME=FAT:RGQ_ENTRPR_VAL_EV_SOURCE_WINDOW.FAT&amp;VAR:ID1=B151P4&amp;VAR:SDATE=20050419&amp;VAR:FDATE=20050331&amp;VAR:FREQ=DAILY&amp;VAR:RELITEM=&amp;VAR:CURRENCY=&amp;VAR:DB_TYPE=&amp;VAR:UNITS=M&amp;window=popup","&amp;width=535&amp;height=425&amp;START_MAXIMIZED=FALSE&amp;Y=120"}</definedName>
    <definedName name="_7270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271__FDSAUDITLINK__" hidden="1">{"fdsup://directions/FAT Viewer?action=UPDATE&amp;creator=factSet&amp;DYN_ARGS=true&amp;DOC_NAME=FAT:RGA_ENTRPR_VAL_EV_SOURCE_WINDOW.FAT&amp;VAR:ID1=DEC-FR&amp;VAR:SDATE=20050802&amp;VAR:FDATE=20041231&amp;VAR:FREQ=DAILY&amp;VAR:RELITEM=RF&amp;VAR:CURRENCY=&amp;VAR:DB_TYPE=&amp;VAR:UNITS=M&amp;window=pop","up&amp;width=535&amp;height=425&amp;START_MAXIMIZED=FALSE&amp;Y=120"}</definedName>
    <definedName name="_7272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73__FDSAUDITLINK__" hidden="1">{"fdsup://directions/FAT Viewer?action=UPDATE&amp;creator=factSet&amp;DYN_ARGS=true&amp;DOC_NAME=FAT:RGA_ENTRPR_VAL_EV_SOURCE_WINDOW.FAT&amp;VAR:ID1=CBS&amp;VAR:SDATE=20050802&amp;VAR:FDATE=20041231&amp;VAR:FREQ=DAILY&amp;VAR:RELITEM=RF&amp;VAR:CURRENCY=&amp;VAR:DB_TYPE=&amp;VAR:UNITS=M&amp;window=popup&amp;","width=535&amp;height=425&amp;START_MAXIMIZED=FALSE&amp;Y=120"}</definedName>
    <definedName name="_7274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275__FDSAUDITLINK__" hidden="1">{"fdsup://directions/FAT Viewer?action=UPDATE&amp;creator=factSet&amp;DYN_ARGS=true&amp;DOC_NAME=FAT:RGA_ENTRPR_VAL_EV_SOURCE_WINDOW.FAT&amp;VAR:ID1=LAMR&amp;VAR:SDATE=20050802&amp;VAR:FDATE=20041231&amp;VAR:FREQ=DAILY&amp;VAR:RELITEM=RF&amp;VAR:CURRENCY=&amp;VAR:DB_TYPE=&amp;VAR:UNITS=M&amp;window=popup","&amp;width=535&amp;height=425&amp;START_MAXIMIZED=FALSE&amp;Y=120"}</definedName>
    <definedName name="_7276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77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278__FDSAUDITLINK__" hidden="1">{"fdsup://directions/FAT Viewer?action=UPDATE&amp;creator=factSet&amp;DYN_ARGS=true&amp;DOC_NAME=FAT:RGA_ENTRPR_VAL_EV_SOURCE_WINDOW.FAT&amp;VAR:ID1=DEC-FR&amp;VAR:SDATE=20050801&amp;VAR:FDATE=20041231&amp;VAR:FREQ=DAILY&amp;VAR:RELITEM=RF&amp;VAR:CURRENCY=&amp;VAR:DB_TYPE=&amp;VAR:UNITS=M&amp;window=pop","up&amp;width=535&amp;height=425&amp;START_MAXIMIZED=FALSE&amp;Y=120"}</definedName>
    <definedName name="_7279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8__FDSAUDITLINK__" hidden="1">{"fdsup://directions/FAT Viewer?action=UPDATE&amp;creator=factSet&amp;DYN_ARGS=true&amp;DOC_NAME=FAT:RGQ_ENTRPR_VAL_EV_SOURCE_WINDOW.FAT&amp;VAR:ID1=B04M10&amp;VAR:SDATE=20050824&amp;VAR:FDATE=20050630&amp;VAR:FREQ=DAILY&amp;VAR:RELITEM=&amp;VAR:CURRENCY=&amp;VAR:DB_TYPE=&amp;VAR:UNITS=M&amp;window=popup","&amp;width=535&amp;height=425&amp;START_MAXIMIZED=FALSE&amp;Y=120"}</definedName>
    <definedName name="_7280__FDSAUDITLINK__" hidden="1">{"fdsup://directions/FAT Viewer?action=UPDATE&amp;creator=factSet&amp;DYN_ARGS=true&amp;DOC_NAME=FAT:RGA_ENTRPR_VAL_EV_SOURCE_WINDOW.FAT&amp;VAR:ID1=CBS&amp;VAR:SDATE=20050801&amp;VAR:FDATE=20041231&amp;VAR:FREQ=DAILY&amp;VAR:RELITEM=RF&amp;VAR:CURRENCY=&amp;VAR:DB_TYPE=&amp;VAR:UNITS=M&amp;window=popup&amp;","width=535&amp;height=425&amp;START_MAXIMIZED=FALSE&amp;Y=120"}</definedName>
    <definedName name="_7281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282__FDSAUDITLINK__" hidden="1">{"fdsup://directions/FAT Viewer?action=UPDATE&amp;creator=factSet&amp;DYN_ARGS=true&amp;DOC_NAME=FAT:RGA_ENTRPR_VAL_EV_SOURCE_WINDOW.FAT&amp;VAR:ID1=LAMR&amp;VAR:SDATE=20050801&amp;VAR:FDATE=20041231&amp;VAR:FREQ=DAILY&amp;VAR:RELITEM=RF&amp;VAR:CURRENCY=&amp;VAR:DB_TYPE=&amp;VAR:UNITS=M&amp;window=popup","&amp;width=535&amp;height=425&amp;START_MAXIMIZED=FALSE&amp;Y=120"}</definedName>
    <definedName name="_7283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84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285__FDSAUDITLINK__" hidden="1">{"fdsup://directions/FAT Viewer?action=UPDATE&amp;creator=factSet&amp;DYN_ARGS=true&amp;DOC_NAME=FAT:RGA_ENTRPR_VAL_EV_SOURCE_WINDOW.FAT&amp;VAR:ID1=DEC-FR&amp;VAR:SDATE=20050729&amp;VAR:FDATE=20041231&amp;VAR:FREQ=DAILY&amp;VAR:RELITEM=RF&amp;VAR:CURRENCY=&amp;VAR:DB_TYPE=&amp;VAR:UNITS=M&amp;window=pop","up&amp;width=535&amp;height=425&amp;START_MAXIMIZED=FALSE&amp;Y=120"}</definedName>
    <definedName name="_7286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87__FDSAUDITLINK__" hidden="1">{"fdsup://directions/FAT Viewer?action=UPDATE&amp;creator=factSet&amp;DYN_ARGS=true&amp;DOC_NAME=FAT:RGA_ENTRPR_VAL_EV_SOURCE_WINDOW.FAT&amp;VAR:ID1=CBS&amp;VAR:SDATE=20050729&amp;VAR:FDATE=20041231&amp;VAR:FREQ=DAILY&amp;VAR:RELITEM=RF&amp;VAR:CURRENCY=&amp;VAR:DB_TYPE=&amp;VAR:UNITS=M&amp;window=popup&amp;","width=535&amp;height=425&amp;START_MAXIMIZED=FALSE&amp;Y=120"}</definedName>
    <definedName name="_7288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289__FDSAUDITLINK__" hidden="1">{"fdsup://directions/FAT Viewer?action=UPDATE&amp;creator=factSet&amp;DYN_ARGS=true&amp;DOC_NAME=FAT:RGA_ENTRPR_VAL_EV_SOURCE_WINDOW.FAT&amp;VAR:ID1=LAMR&amp;VAR:SDATE=20050729&amp;VAR:FDATE=20041231&amp;VAR:FREQ=DAILY&amp;VAR:RELITEM=RF&amp;VAR:CURRENCY=&amp;VAR:DB_TYPE=&amp;VAR:UNITS=M&amp;window=popup","&amp;width=535&amp;height=425&amp;START_MAXIMIZED=FALSE&amp;Y=120"}</definedName>
    <definedName name="_729__FDSAUDITLINK__" hidden="1">{"fdsup://directions/FAT Viewer?action=UPDATE&amp;creator=factSet&amp;DYN_ARGS=true&amp;DOC_NAME=FAT:RGQ_ENTRPR_VAL_EV_SOURCE_WINDOW.FAT&amp;VAR:ID1=CTCM&amp;VAR:SDATE=20080212&amp;VAR:FDATE=20071231&amp;VAR:FREQ=DAILY&amp;VAR:RELITEM=&amp;VAR:CURRENCY=&amp;VAR:DB_TYPE=&amp;VAR:UNITS=M&amp;window=popup&amp;w","idth=535&amp;height=425&amp;START_MAXIMIZED=FALSE&amp;Y=120"}</definedName>
    <definedName name="_7290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91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292__FDSAUDITLINK__" hidden="1">{"fdsup://directions/FAT Viewer?action=UPDATE&amp;creator=factSet&amp;DYN_ARGS=true&amp;DOC_NAME=FAT:RGA_ENTRPR_VAL_EV_SOURCE_WINDOW.FAT&amp;VAR:ID1=DEC-FR&amp;VAR:SDATE=20050728&amp;VAR:FDATE=20041231&amp;VAR:FREQ=DAILY&amp;VAR:RELITEM=RF&amp;VAR:CURRENCY=&amp;VAR:DB_TYPE=&amp;VAR:UNITS=M&amp;window=pop","up&amp;width=535&amp;height=425&amp;START_MAXIMIZED=FALSE&amp;Y=120"}</definedName>
    <definedName name="_7293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94__FDSAUDITLINK__" hidden="1">{"fdsup://directions/FAT Viewer?action=UPDATE&amp;creator=factSet&amp;DYN_ARGS=true&amp;DOC_NAME=FAT:RGA_ENTRPR_VAL_EV_SOURCE_WINDOW.FAT&amp;VAR:ID1=CBS&amp;VAR:SDATE=20050728&amp;VAR:FDATE=20041231&amp;VAR:FREQ=DAILY&amp;VAR:RELITEM=RF&amp;VAR:CURRENCY=&amp;VAR:DB_TYPE=&amp;VAR:UNITS=M&amp;window=popup&amp;","width=535&amp;height=425&amp;START_MAXIMIZED=FALSE&amp;Y=120"}</definedName>
    <definedName name="_7295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296__FDSAUDITLINK__" hidden="1">{"fdsup://directions/FAT Viewer?action=UPDATE&amp;creator=factSet&amp;DYN_ARGS=true&amp;DOC_NAME=FAT:RGA_ENTRPR_VAL_EV_SOURCE_WINDOW.FAT&amp;VAR:ID1=LAMR&amp;VAR:SDATE=20050728&amp;VAR:FDATE=20041231&amp;VAR:FREQ=DAILY&amp;VAR:RELITEM=RF&amp;VAR:CURRENCY=&amp;VAR:DB_TYPE=&amp;VAR:UNITS=M&amp;window=popup","&amp;width=535&amp;height=425&amp;START_MAXIMIZED=FALSE&amp;Y=120"}</definedName>
    <definedName name="_7297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298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299__FDSAUDITLINK__" hidden="1">{"fdsup://directions/FAT Viewer?action=UPDATE&amp;creator=factSet&amp;DYN_ARGS=true&amp;DOC_NAME=FAT:RGA_ENTRPR_VAL_EV_SOURCE_WINDOW.FAT&amp;VAR:ID1=DEC-FR&amp;VAR:SDATE=20050727&amp;VAR:FDATE=20041231&amp;VAR:FREQ=DAILY&amp;VAR:RELITEM=RF&amp;VAR:CURRENCY=&amp;VAR:DB_TYPE=&amp;VAR:UNITS=M&amp;window=pop","up&amp;width=535&amp;height=425&amp;START_MAXIMIZED=FALSE&amp;Y=120"}</definedName>
    <definedName name="_73__FDSAUDITLINK__" hidden="1">{"fdsup://directions/FAT Viewer?action=UPDATE&amp;creator=factset&amp;DYN_ARGS=TRUE&amp;DOC_NAME=FAT:FQL_AUDITING_CLIENT_TEMPLATE.FAT&amp;display_string=Audit&amp;VAR:KEY=MTGXQHWPUV&amp;VAR:QUERY=RkZfRU5UUlBSX1ZBTF9EQUlMWSgwLC01QVksVywsRVVSLCdCQVMnKQ==&amp;WINDOW=FIRST_POPUP&amp;HEIGHT=45","0&amp;WIDTH=450&amp;START_MAXIMIZED=FALSE&amp;VAR:CALENDAR=SEVENDAY&amp;VAR:SYMBOL=B7QNZW&amp;VAR:INDEX=186"}</definedName>
    <definedName name="_730__FDSAUDITLINK__" hidden="1">{"fdsup://directions/FAT Viewer?action=UPDATE&amp;creator=factSet&amp;DYN_ARGS=true&amp;DOC_NAME=FAT:RGQ_ENTRPR_VAL_EV_SOURCE_WINDOW.FAT&amp;VAR:ID1=B07VZ9&amp;VAR:SDATE=20080212&amp;VAR:FDATE=20071231&amp;VAR:FREQ=DAILY&amp;VAR:RELITEM=&amp;VAR:CURRENCY=&amp;VAR:DB_TYPE=&amp;VAR:UNITS=M&amp;window=popup","&amp;width=535&amp;height=425&amp;START_MAXIMIZED=FALSE&amp;Y=120"}</definedName>
    <definedName name="_7300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01__FDSAUDITLINK__" hidden="1">{"fdsup://directions/FAT Viewer?action=UPDATE&amp;creator=factSet&amp;DYN_ARGS=true&amp;DOC_NAME=FAT:RGA_ENTRPR_VAL_EV_SOURCE_WINDOW.FAT&amp;VAR:ID1=CBS&amp;VAR:SDATE=20050727&amp;VAR:FDATE=20041231&amp;VAR:FREQ=DAILY&amp;VAR:RELITEM=RF&amp;VAR:CURRENCY=&amp;VAR:DB_TYPE=&amp;VAR:UNITS=M&amp;window=popup&amp;","width=535&amp;height=425&amp;START_MAXIMIZED=FALSE&amp;Y=120"}</definedName>
    <definedName name="_7302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303__FDSAUDITLINK__" hidden="1">{"fdsup://directions/FAT Viewer?action=UPDATE&amp;creator=factSet&amp;DYN_ARGS=true&amp;DOC_NAME=FAT:RGA_ENTRPR_VAL_EV_SOURCE_WINDOW.FAT&amp;VAR:ID1=LAMR&amp;VAR:SDATE=20050727&amp;VAR:FDATE=20041231&amp;VAR:FREQ=DAILY&amp;VAR:RELITEM=RF&amp;VAR:CURRENCY=&amp;VAR:DB_TYPE=&amp;VAR:UNITS=M&amp;window=popup","&amp;width=535&amp;height=425&amp;START_MAXIMIZED=FALSE&amp;Y=120"}</definedName>
    <definedName name="_7304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05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306__FDSAUDITLINK__" hidden="1">{"fdsup://directions/FAT Viewer?action=UPDATE&amp;creator=factSet&amp;DYN_ARGS=true&amp;DOC_NAME=FAT:RGA_ENTRPR_VAL_EV_SOURCE_WINDOW.FAT&amp;VAR:ID1=DEC-FR&amp;VAR:SDATE=20050726&amp;VAR:FDATE=20041231&amp;VAR:FREQ=DAILY&amp;VAR:RELITEM=RF&amp;VAR:CURRENCY=&amp;VAR:DB_TYPE=&amp;VAR:UNITS=M&amp;window=pop","up&amp;width=535&amp;height=425&amp;START_MAXIMIZED=FALSE&amp;Y=120"}</definedName>
    <definedName name="_7307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08__FDSAUDITLINK__" hidden="1">{"fdsup://directions/FAT Viewer?action=UPDATE&amp;creator=factSet&amp;DYN_ARGS=true&amp;DOC_NAME=FAT:RGA_ENTRPR_VAL_EV_SOURCE_WINDOW.FAT&amp;VAR:ID1=CBS&amp;VAR:SDATE=20050726&amp;VAR:FDATE=20041231&amp;VAR:FREQ=DAILY&amp;VAR:RELITEM=RF&amp;VAR:CURRENCY=&amp;VAR:DB_TYPE=&amp;VAR:UNITS=M&amp;window=popup&amp;","width=535&amp;height=425&amp;START_MAXIMIZED=FALSE&amp;Y=120"}</definedName>
    <definedName name="_7309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31__FDSAUDITLINK__" hidden="1">{"fdsup://directions/FAT Viewer?action=UPDATE&amp;creator=factSet&amp;DYN_ARGS=true&amp;DOC_NAME=FAT:RGQ_ENTRPR_VAL_EV_SOURCE_WINDOW.FAT&amp;VAR:ID1=B04M10&amp;VAR:SDATE=20080212&amp;VAR:FDATE=20071231&amp;VAR:FREQ=DAILY&amp;VAR:RELITEM=&amp;VAR:CURRENCY=&amp;VAR:DB_TYPE=&amp;VAR:UNITS=M&amp;window=popup","&amp;width=535&amp;height=425&amp;START_MAXIMIZED=FALSE&amp;Y=120"}</definedName>
    <definedName name="_7310__FDSAUDITLINK__" hidden="1">{"fdsup://directions/FAT Viewer?action=UPDATE&amp;creator=factSet&amp;DYN_ARGS=true&amp;DOC_NAME=FAT:RGA_ENTRPR_VAL_EV_SOURCE_WINDOW.FAT&amp;VAR:ID1=LAMR&amp;VAR:SDATE=20050726&amp;VAR:FDATE=20041231&amp;VAR:FREQ=DAILY&amp;VAR:RELITEM=RF&amp;VAR:CURRENCY=&amp;VAR:DB_TYPE=&amp;VAR:UNITS=M&amp;window=popup","&amp;width=535&amp;height=425&amp;START_MAXIMIZED=FALSE&amp;Y=120"}</definedName>
    <definedName name="_7311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12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313__FDSAUDITLINK__" hidden="1">{"fdsup://directions/FAT Viewer?action=UPDATE&amp;creator=factSet&amp;DYN_ARGS=true&amp;DOC_NAME=FAT:RGA_ENTRPR_VAL_EV_SOURCE_WINDOW.FAT&amp;VAR:ID1=DEC-FR&amp;VAR:SDATE=20050725&amp;VAR:FDATE=20041231&amp;VAR:FREQ=DAILY&amp;VAR:RELITEM=RF&amp;VAR:CURRENCY=&amp;VAR:DB_TYPE=&amp;VAR:UNITS=M&amp;window=pop","up&amp;width=535&amp;height=425&amp;START_MAXIMIZED=FALSE&amp;Y=120"}</definedName>
    <definedName name="_7314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15__FDSAUDITLINK__" hidden="1">{"fdsup://directions/FAT Viewer?action=UPDATE&amp;creator=factSet&amp;DYN_ARGS=true&amp;DOC_NAME=FAT:RGA_ENTRPR_VAL_EV_SOURCE_WINDOW.FAT&amp;VAR:ID1=CBS&amp;VAR:SDATE=20050725&amp;VAR:FDATE=20041231&amp;VAR:FREQ=DAILY&amp;VAR:RELITEM=RF&amp;VAR:CURRENCY=&amp;VAR:DB_TYPE=&amp;VAR:UNITS=M&amp;window=popup&amp;","width=535&amp;height=425&amp;START_MAXIMIZED=FALSE&amp;Y=120"}</definedName>
    <definedName name="_7316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317__FDSAUDITLINK__" hidden="1">{"fdsup://directions/FAT Viewer?action=UPDATE&amp;creator=factSet&amp;DYN_ARGS=true&amp;DOC_NAME=FAT:RGA_ENTRPR_VAL_EV_SOURCE_WINDOW.FAT&amp;VAR:ID1=LAMR&amp;VAR:SDATE=20050725&amp;VAR:FDATE=20041231&amp;VAR:FREQ=DAILY&amp;VAR:RELITEM=RF&amp;VAR:CURRENCY=&amp;VAR:DB_TYPE=&amp;VAR:UNITS=M&amp;window=popup","&amp;width=535&amp;height=425&amp;START_MAXIMIZED=FALSE&amp;Y=120"}</definedName>
    <definedName name="_7318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19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32__FDSAUDITLINK__" hidden="1">{"fdsup://directions/FAT Viewer?action=UPDATE&amp;creator=factSet&amp;DYN_ARGS=true&amp;DOC_NAME=FAT:RGA_ENTRPR_VAL_EV_SOURCE_WINDOW.FAT&amp;VAR:ID1=DYHOL-TR&amp;VAR:SDATE=20080221&amp;VAR:FDATE=20071231&amp;VAR:FREQ=DAILY&amp;VAR:RELITEM=&amp;VAR:CURRENCY=&amp;VAR:DB_TYPE=&amp;VAR:UNITS=M&amp;window=pop","up&amp;width=535&amp;height=425&amp;START_MAXIMIZED=FALSE&amp;Y=120"}</definedName>
    <definedName name="_7320__FDSAUDITLINK__" hidden="1">{"fdsup://directions/FAT Viewer?action=UPDATE&amp;creator=factSet&amp;DYN_ARGS=true&amp;DOC_NAME=FAT:RGA_ENTRPR_VAL_EV_SOURCE_WINDOW.FAT&amp;VAR:ID1=DEC-FR&amp;VAR:SDATE=20050722&amp;VAR:FDATE=20041231&amp;VAR:FREQ=DAILY&amp;VAR:RELITEM=RF&amp;VAR:CURRENCY=&amp;VAR:DB_TYPE=&amp;VAR:UNITS=M&amp;window=pop","up&amp;width=535&amp;height=425&amp;START_MAXIMIZED=FALSE&amp;Y=120"}</definedName>
    <definedName name="_7321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22__FDSAUDITLINK__" hidden="1">{"fdsup://directions/FAT Viewer?action=UPDATE&amp;creator=factSet&amp;DYN_ARGS=true&amp;DOC_NAME=FAT:RGA_ENTRPR_VAL_EV_SOURCE_WINDOW.FAT&amp;VAR:ID1=CBS&amp;VAR:SDATE=20050722&amp;VAR:FDATE=20041231&amp;VAR:FREQ=DAILY&amp;VAR:RELITEM=RF&amp;VAR:CURRENCY=&amp;VAR:DB_TYPE=&amp;VAR:UNITS=M&amp;window=popup&amp;","width=535&amp;height=425&amp;START_MAXIMIZED=FALSE&amp;Y=120"}</definedName>
    <definedName name="_7323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324__FDSAUDITLINK__" hidden="1">{"fdsup://directions/FAT Viewer?action=UPDATE&amp;creator=factSet&amp;DYN_ARGS=true&amp;DOC_NAME=FAT:RGA_ENTRPR_VAL_EV_SOURCE_WINDOW.FAT&amp;VAR:ID1=LAMR&amp;VAR:SDATE=20050722&amp;VAR:FDATE=20041231&amp;VAR:FREQ=DAILY&amp;VAR:RELITEM=RF&amp;VAR:CURRENCY=&amp;VAR:DB_TYPE=&amp;VAR:UNITS=M&amp;window=popup","&amp;width=535&amp;height=425&amp;START_MAXIMIZED=FALSE&amp;Y=120"}</definedName>
    <definedName name="_7325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26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327__FDSAUDITLINK__" hidden="1">{"fdsup://directions/FAT Viewer?action=UPDATE&amp;creator=factSet&amp;DYN_ARGS=true&amp;DOC_NAME=FAT:RGA_ENTRPR_VAL_EV_SOURCE_WINDOW.FAT&amp;VAR:ID1=DEC-FR&amp;VAR:SDATE=20050721&amp;VAR:FDATE=20041231&amp;VAR:FREQ=DAILY&amp;VAR:RELITEM=RF&amp;VAR:CURRENCY=&amp;VAR:DB_TYPE=&amp;VAR:UNITS=M&amp;window=pop","up&amp;width=535&amp;height=425&amp;START_MAXIMIZED=FALSE&amp;Y=120"}</definedName>
    <definedName name="_7328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29__FDSAUDITLINK__" hidden="1">{"fdsup://directions/FAT Viewer?action=UPDATE&amp;creator=factSet&amp;DYN_ARGS=true&amp;DOC_NAME=FAT:RGA_ENTRPR_VAL_EV_SOURCE_WINDOW.FAT&amp;VAR:ID1=CBS&amp;VAR:SDATE=20050721&amp;VAR:FDATE=20041231&amp;VAR:FREQ=DAILY&amp;VAR:RELITEM=RF&amp;VAR:CURRENCY=&amp;VAR:DB_TYPE=&amp;VAR:UNITS=M&amp;window=popup&amp;","width=535&amp;height=425&amp;START_MAXIMIZED=FALSE&amp;Y=120"}</definedName>
    <definedName name="_733__FDSAUDITLINK__" hidden="1">{"fdsup://directions/FAT Viewer?action=UPDATE&amp;creator=factSet&amp;DYN_ARGS=true&amp;DOC_NAME=FAT:RGQ_ENTRPR_VAL_EV_SOURCE_WINDOW.FAT&amp;VAR:ID1=B04M10&amp;VAR:SDATE=20050419&amp;VAR:FDATE=20050331&amp;VAR:FREQ=DAILY&amp;VAR:RELITEM=&amp;VAR:CURRENCY=&amp;VAR:DB_TYPE=&amp;VAR:UNITS=M&amp;window=popup","&amp;width=535&amp;height=425&amp;START_MAXIMIZED=FALSE&amp;Y=120"}</definedName>
    <definedName name="_7330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331__FDSAUDITLINK__" hidden="1">{"fdsup://directions/FAT Viewer?action=UPDATE&amp;creator=factSet&amp;DYN_ARGS=true&amp;DOC_NAME=FAT:RGA_ENTRPR_VAL_EV_SOURCE_WINDOW.FAT&amp;VAR:ID1=LAMR&amp;VAR:SDATE=20050721&amp;VAR:FDATE=20041231&amp;VAR:FREQ=DAILY&amp;VAR:RELITEM=RF&amp;VAR:CURRENCY=&amp;VAR:DB_TYPE=&amp;VAR:UNITS=M&amp;window=popup","&amp;width=535&amp;height=425&amp;START_MAXIMIZED=FALSE&amp;Y=120"}</definedName>
    <definedName name="_7332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33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334__FDSAUDITLINK__" hidden="1">{"fdsup://directions/FAT Viewer?action=UPDATE&amp;creator=factSet&amp;DYN_ARGS=true&amp;DOC_NAME=FAT:RGA_ENTRPR_VAL_EV_SOURCE_WINDOW.FAT&amp;VAR:ID1=DEC-FR&amp;VAR:SDATE=20050720&amp;VAR:FDATE=20041231&amp;VAR:FREQ=DAILY&amp;VAR:RELITEM=RF&amp;VAR:CURRENCY=&amp;VAR:DB_TYPE=&amp;VAR:UNITS=M&amp;window=pop","up&amp;width=535&amp;height=425&amp;START_MAXIMIZED=FALSE&amp;Y=120"}</definedName>
    <definedName name="_7335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36__FDSAUDITLINK__" hidden="1">{"fdsup://directions/FAT Viewer?action=UPDATE&amp;creator=factSet&amp;DYN_ARGS=true&amp;DOC_NAME=FAT:RGA_ENTRPR_VAL_EV_SOURCE_WINDOW.FAT&amp;VAR:ID1=CBS&amp;VAR:SDATE=20050720&amp;VAR:FDATE=20041231&amp;VAR:FREQ=DAILY&amp;VAR:RELITEM=RF&amp;VAR:CURRENCY=&amp;VAR:DB_TYPE=&amp;VAR:UNITS=M&amp;window=popup&amp;","width=535&amp;height=425&amp;START_MAXIMIZED=FALSE&amp;Y=120"}</definedName>
    <definedName name="_7337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338__FDSAUDITLINK__" hidden="1">{"fdsup://directions/FAT Viewer?action=UPDATE&amp;creator=factSet&amp;DYN_ARGS=true&amp;DOC_NAME=FAT:RGA_ENTRPR_VAL_EV_SOURCE_WINDOW.FAT&amp;VAR:ID1=LAMR&amp;VAR:SDATE=20050720&amp;VAR:FDATE=20041231&amp;VAR:FREQ=DAILY&amp;VAR:RELITEM=RF&amp;VAR:CURRENCY=&amp;VAR:DB_TYPE=&amp;VAR:UNITS=M&amp;window=popup","&amp;width=535&amp;height=425&amp;START_MAXIMIZED=FALSE&amp;Y=120"}</definedName>
    <definedName name="_7339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4__FDSAUDITLINK__" hidden="1">{"fdsup://directions/FAT Viewer?action=UPDATE&amp;creator=factSet&amp;DYN_ARGS=true&amp;DOC_NAME=FAT:RGA_ENTRPR_VAL_EV_SOURCE_WINDOW.FAT&amp;VAR:ID1=DYHOL-TR&amp;VAR:SDATE=20050428&amp;VAR:FDATE=20041231&amp;VAR:FREQ=DAILY&amp;VAR:RELITEM=&amp;VAR:CURRENCY=&amp;VAR:DB_TYPE=&amp;VAR:UNITS=M&amp;window=pop","up&amp;width=535&amp;height=425&amp;START_MAXIMIZED=FALSE&amp;Y=120"}</definedName>
    <definedName name="_7340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341__FDSAUDITLINK__" hidden="1">{"fdsup://directions/FAT Viewer?action=UPDATE&amp;creator=factSet&amp;DYN_ARGS=true&amp;DOC_NAME=FAT:RGA_ENTRPR_VAL_EV_SOURCE_WINDOW.FAT&amp;VAR:ID1=DEC-FR&amp;VAR:SDATE=20050719&amp;VAR:FDATE=20041231&amp;VAR:FREQ=DAILY&amp;VAR:RELITEM=RF&amp;VAR:CURRENCY=&amp;VAR:DB_TYPE=&amp;VAR:UNITS=M&amp;window=pop","up&amp;width=535&amp;height=425&amp;START_MAXIMIZED=FALSE&amp;Y=120"}</definedName>
    <definedName name="_7342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43__FDSAUDITLINK__" hidden="1">{"fdsup://directions/FAT Viewer?action=UPDATE&amp;creator=factSet&amp;DYN_ARGS=true&amp;DOC_NAME=FAT:RGA_ENTRPR_VAL_EV_SOURCE_WINDOW.FAT&amp;VAR:ID1=CBS&amp;VAR:SDATE=20050719&amp;VAR:FDATE=20041231&amp;VAR:FREQ=DAILY&amp;VAR:RELITEM=RF&amp;VAR:CURRENCY=&amp;VAR:DB_TYPE=&amp;VAR:UNITS=M&amp;window=popup&amp;","width=535&amp;height=425&amp;START_MAXIMIZED=FALSE&amp;Y=120"}</definedName>
    <definedName name="_7344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345__FDSAUDITLINK__" hidden="1">{"fdsup://directions/FAT Viewer?action=UPDATE&amp;creator=factSet&amp;DYN_ARGS=true&amp;DOC_NAME=FAT:RGA_ENTRPR_VAL_EV_SOURCE_WINDOW.FAT&amp;VAR:ID1=LAMR&amp;VAR:SDATE=20050719&amp;VAR:FDATE=20041231&amp;VAR:FREQ=DAILY&amp;VAR:RELITEM=RF&amp;VAR:CURRENCY=&amp;VAR:DB_TYPE=&amp;VAR:UNITS=M&amp;window=popup","&amp;width=535&amp;height=425&amp;START_MAXIMIZED=FALSE&amp;Y=120"}</definedName>
    <definedName name="_7346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47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348__FDSAUDITLINK__" hidden="1">{"fdsup://directions/FAT Viewer?action=UPDATE&amp;creator=factSet&amp;DYN_ARGS=true&amp;DOC_NAME=FAT:RGA_ENTRPR_VAL_EV_SOURCE_WINDOW.FAT&amp;VAR:ID1=DEC-FR&amp;VAR:SDATE=20050718&amp;VAR:FDATE=20041231&amp;VAR:FREQ=DAILY&amp;VAR:RELITEM=RF&amp;VAR:CURRENCY=&amp;VAR:DB_TYPE=&amp;VAR:UNITS=M&amp;window=pop","up&amp;width=535&amp;height=425&amp;START_MAXIMIZED=FALSE&amp;Y=120"}</definedName>
    <definedName name="_7349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5__FDSAUDITLINK__" hidden="1">{"fdsup://directions/FAT Viewer?action=UPDATE&amp;creator=factSet&amp;DYN_ARGS=true&amp;DOC_NAME=FAT:RGA_ENTRPR_VAL_EV_SOURCE_WINDOW.FAT&amp;VAR:ID1=091139&amp;VAR:SDATE=20050428&amp;VAR:FDATE=20041231&amp;VAR:FREQ=DAILY&amp;VAR:RELITEM=&amp;VAR:CURRENCY=&amp;VAR:DB_TYPE=&amp;VAR:UNITS=M&amp;window=popup","&amp;width=535&amp;height=425&amp;START_MAXIMIZED=FALSE&amp;Y=120"}</definedName>
    <definedName name="_7350__FDSAUDITLINK__" hidden="1">{"fdsup://directions/FAT Viewer?action=UPDATE&amp;creator=factSet&amp;DYN_ARGS=true&amp;DOC_NAME=FAT:RGA_ENTRPR_VAL_EV_SOURCE_WINDOW.FAT&amp;VAR:ID1=CBS&amp;VAR:SDATE=20050718&amp;VAR:FDATE=20041231&amp;VAR:FREQ=DAILY&amp;VAR:RELITEM=RF&amp;VAR:CURRENCY=&amp;VAR:DB_TYPE=&amp;VAR:UNITS=M&amp;window=popup&amp;","width=535&amp;height=425&amp;START_MAXIMIZED=FALSE&amp;Y=120"}</definedName>
    <definedName name="_7351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352__FDSAUDITLINK__" hidden="1">{"fdsup://directions/FAT Viewer?action=UPDATE&amp;creator=factSet&amp;DYN_ARGS=true&amp;DOC_NAME=FAT:RGA_ENTRPR_VAL_EV_SOURCE_WINDOW.FAT&amp;VAR:ID1=LAMR&amp;VAR:SDATE=20050718&amp;VAR:FDATE=20041231&amp;VAR:FREQ=DAILY&amp;VAR:RELITEM=RF&amp;VAR:CURRENCY=&amp;VAR:DB_TYPE=&amp;VAR:UNITS=M&amp;window=popup","&amp;width=535&amp;height=425&amp;START_MAXIMIZED=FALSE&amp;Y=120"}</definedName>
    <definedName name="_7353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54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355__FDSAUDITLINK__" hidden="1">{"fdsup://directions/FAT Viewer?action=UPDATE&amp;creator=factSet&amp;DYN_ARGS=true&amp;DOC_NAME=FAT:RGA_ENTRPR_VAL_EV_SOURCE_WINDOW.FAT&amp;VAR:ID1=DEC-FR&amp;VAR:SDATE=20050715&amp;VAR:FDATE=20041231&amp;VAR:FREQ=DAILY&amp;VAR:RELITEM=RF&amp;VAR:CURRENCY=&amp;VAR:DB_TYPE=&amp;VAR:UNITS=M&amp;window=pop","up&amp;width=535&amp;height=425&amp;START_MAXIMIZED=FALSE&amp;Y=120"}</definedName>
    <definedName name="_7356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57__FDSAUDITLINK__" hidden="1">{"fdsup://directions/FAT Viewer?action=UPDATE&amp;creator=factSet&amp;DYN_ARGS=true&amp;DOC_NAME=FAT:RGA_ENTRPR_VAL_EV_SOURCE_WINDOW.FAT&amp;VAR:ID1=CBS&amp;VAR:SDATE=20050715&amp;VAR:FDATE=20041231&amp;VAR:FREQ=DAILY&amp;VAR:RELITEM=RF&amp;VAR:CURRENCY=&amp;VAR:DB_TYPE=&amp;VAR:UNITS=M&amp;window=popup&amp;","width=535&amp;height=425&amp;START_MAXIMIZED=FALSE&amp;Y=120"}</definedName>
    <definedName name="_7358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359__FDSAUDITLINK__" hidden="1">{"fdsup://directions/FAT Viewer?action=UPDATE&amp;creator=factSet&amp;DYN_ARGS=true&amp;DOC_NAME=FAT:RGA_ENTRPR_VAL_EV_SOURCE_WINDOW.FAT&amp;VAR:ID1=LAMR&amp;VAR:SDATE=20050715&amp;VAR:FDATE=20041231&amp;VAR:FREQ=DAILY&amp;VAR:RELITEM=RF&amp;VAR:CURRENCY=&amp;VAR:DB_TYPE=&amp;VAR:UNITS=M&amp;window=popup","&amp;width=535&amp;height=425&amp;START_MAXIMIZED=FALSE&amp;Y=120"}</definedName>
    <definedName name="_736__FDSAUDITLINK__" hidden="1">{"fdsup://directions/FAT Viewer?action=UPDATE&amp;creator=factSet&amp;DYN_ARGS=true&amp;DOC_NAME=FAT:RGA_ENTRPR_VAL_EV_SOURCE_WINDOW.FAT&amp;VAR:ID1=043254&amp;VAR:SDATE=20080221&amp;VAR:FDATE=20071231&amp;VAR:FREQ=DAILY&amp;VAR:RELITEM=&amp;VAR:CURRENCY=&amp;VAR:DB_TYPE=&amp;VAR:UNITS=M&amp;window=popup","&amp;width=535&amp;height=425&amp;START_MAXIMIZED=FALSE&amp;Y=120"}</definedName>
    <definedName name="_7360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61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362__FDSAUDITLINK__" hidden="1">{"fdsup://directions/FAT Viewer?action=UPDATE&amp;creator=factSet&amp;DYN_ARGS=true&amp;DOC_NAME=FAT:RGA_ENTRPR_VAL_EV_SOURCE_WINDOW.FAT&amp;VAR:ID1=DEC-FR&amp;VAR:SDATE=20050714&amp;VAR:FDATE=20041231&amp;VAR:FREQ=DAILY&amp;VAR:RELITEM=RF&amp;VAR:CURRENCY=&amp;VAR:DB_TYPE=&amp;VAR:UNITS=M&amp;window=pop","up&amp;width=535&amp;height=425&amp;START_MAXIMIZED=FALSE&amp;Y=120"}</definedName>
    <definedName name="_7363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64__FDSAUDITLINK__" hidden="1">{"fdsup://directions/FAT Viewer?action=UPDATE&amp;creator=factSet&amp;DYN_ARGS=true&amp;DOC_NAME=FAT:RGA_ENTRPR_VAL_EV_SOURCE_WINDOW.FAT&amp;VAR:ID1=CBS&amp;VAR:SDATE=20050714&amp;VAR:FDATE=20041231&amp;VAR:FREQ=DAILY&amp;VAR:RELITEM=RF&amp;VAR:CURRENCY=&amp;VAR:DB_TYPE=&amp;VAR:UNITS=M&amp;window=popup&amp;","width=535&amp;height=425&amp;START_MAXIMIZED=FALSE&amp;Y=120"}</definedName>
    <definedName name="_7365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366__FDSAUDITLINK__" hidden="1">{"fdsup://directions/FAT Viewer?action=UPDATE&amp;creator=factSet&amp;DYN_ARGS=true&amp;DOC_NAME=FAT:RGA_ENTRPR_VAL_EV_SOURCE_WINDOW.FAT&amp;VAR:ID1=LAMR&amp;VAR:SDATE=20050714&amp;VAR:FDATE=20041231&amp;VAR:FREQ=DAILY&amp;VAR:RELITEM=RF&amp;VAR:CURRENCY=&amp;VAR:DB_TYPE=&amp;VAR:UNITS=M&amp;window=popup","&amp;width=535&amp;height=425&amp;START_MAXIMIZED=FALSE&amp;Y=120"}</definedName>
    <definedName name="_7367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68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369__FDSAUDITLINK__" hidden="1">{"fdsup://directions/FAT Viewer?action=UPDATE&amp;creator=factSet&amp;DYN_ARGS=true&amp;DOC_NAME=FAT:RGA_ENTRPR_VAL_EV_SOURCE_WINDOW.FAT&amp;VAR:ID1=DEC-FR&amp;VAR:SDATE=20050713&amp;VAR:FDATE=20041231&amp;VAR:FREQ=DAILY&amp;VAR:RELITEM=RF&amp;VAR:CURRENCY=&amp;VAR:DB_TYPE=&amp;VAR:UNITS=M&amp;window=pop","up&amp;width=535&amp;height=425&amp;START_MAXIMIZED=FALSE&amp;Y=120"}</definedName>
    <definedName name="_737__FDSAUDITLINK__" hidden="1">{"fdsup://directions/FAT Viewer?action=UPDATE&amp;creator=factSet&amp;DYN_ARGS=true&amp;DOC_NAME=FAT:RGA_ENTRPR_VAL_EV_SOURCE_WINDOW.FAT&amp;VAR:ID1=RTL-BE&amp;VAR:SDATE=20080221&amp;VAR:FDATE=20071231&amp;VAR:FREQ=DAILY&amp;VAR:RELITEM=&amp;VAR:CURRENCY=&amp;VAR:DB_TYPE=&amp;VAR:UNITS=M&amp;window=popup","&amp;width=535&amp;height=425&amp;START_MAXIMIZED=FALSE&amp;Y=120"}</definedName>
    <definedName name="_7370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71__FDSAUDITLINK__" hidden="1">{"fdsup://directions/FAT Viewer?action=UPDATE&amp;creator=factSet&amp;DYN_ARGS=true&amp;DOC_NAME=FAT:RGA_ENTRPR_VAL_EV_SOURCE_WINDOW.FAT&amp;VAR:ID1=CBS&amp;VAR:SDATE=20050713&amp;VAR:FDATE=20041231&amp;VAR:FREQ=DAILY&amp;VAR:RELITEM=RF&amp;VAR:CURRENCY=&amp;VAR:DB_TYPE=&amp;VAR:UNITS=M&amp;window=popup&amp;","width=535&amp;height=425&amp;START_MAXIMIZED=FALSE&amp;Y=120"}</definedName>
    <definedName name="_7372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373__FDSAUDITLINK__" hidden="1">{"fdsup://directions/FAT Viewer?action=UPDATE&amp;creator=factSet&amp;DYN_ARGS=true&amp;DOC_NAME=FAT:RGA_ENTRPR_VAL_EV_SOURCE_WINDOW.FAT&amp;VAR:ID1=LAMR&amp;VAR:SDATE=20050713&amp;VAR:FDATE=20041231&amp;VAR:FREQ=DAILY&amp;VAR:RELITEM=RF&amp;VAR:CURRENCY=&amp;VAR:DB_TYPE=&amp;VAR:UNITS=M&amp;window=popup","&amp;width=535&amp;height=425&amp;START_MAXIMIZED=FALSE&amp;Y=120"}</definedName>
    <definedName name="_7374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75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376__FDSAUDITLINK__" hidden="1">{"fdsup://directions/FAT Viewer?action=UPDATE&amp;creator=factSet&amp;DYN_ARGS=true&amp;DOC_NAME=FAT:RGA_ENTRPR_VAL_EV_SOURCE_WINDOW.FAT&amp;VAR:ID1=DEC-FR&amp;VAR:SDATE=20050712&amp;VAR:FDATE=20041231&amp;VAR:FREQ=DAILY&amp;VAR:RELITEM=RF&amp;VAR:CURRENCY=&amp;VAR:DB_TYPE=&amp;VAR:UNITS=M&amp;window=pop","up&amp;width=535&amp;height=425&amp;START_MAXIMIZED=FALSE&amp;Y=120"}</definedName>
    <definedName name="_7377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78__FDSAUDITLINK__" hidden="1">{"fdsup://directions/FAT Viewer?action=UPDATE&amp;creator=factSet&amp;DYN_ARGS=true&amp;DOC_NAME=FAT:RGA_ENTRPR_VAL_EV_SOURCE_WINDOW.FAT&amp;VAR:ID1=CBS&amp;VAR:SDATE=20050712&amp;VAR:FDATE=20041231&amp;VAR:FREQ=DAILY&amp;VAR:RELITEM=RF&amp;VAR:CURRENCY=&amp;VAR:DB_TYPE=&amp;VAR:UNITS=M&amp;window=popup&amp;","width=535&amp;height=425&amp;START_MAXIMIZED=FALSE&amp;Y=120"}</definedName>
    <definedName name="_7379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38__FDSAUDITLINK__" hidden="1">{"fdsup://directions/FAT Viewer?action=UPDATE&amp;creator=factSet&amp;DYN_ARGS=true&amp;DOC_NAME=FAT:RGQ_ENTRPR_VAL_EV_SOURCE_WINDOW.FAT&amp;VAR:ID1=457913&amp;VAR:SDATE=20080221&amp;VAR:FDATE=20071231&amp;VAR:FREQ=DAILY&amp;VAR:RELITEM=&amp;VAR:CURRENCY=&amp;VAR:DB_TYPE=&amp;VAR:UNITS=M&amp;window=popup","&amp;width=535&amp;height=425&amp;START_MAXIMIZED=FALSE&amp;Y=120"}</definedName>
    <definedName name="_7380__FDSAUDITLINK__" hidden="1">{"fdsup://directions/FAT Viewer?action=UPDATE&amp;creator=factSet&amp;DYN_ARGS=true&amp;DOC_NAME=FAT:RGA_ENTRPR_VAL_EV_SOURCE_WINDOW.FAT&amp;VAR:ID1=LAMR&amp;VAR:SDATE=20050712&amp;VAR:FDATE=20041231&amp;VAR:FREQ=DAILY&amp;VAR:RELITEM=RF&amp;VAR:CURRENCY=&amp;VAR:DB_TYPE=&amp;VAR:UNITS=M&amp;window=popup","&amp;width=535&amp;height=425&amp;START_MAXIMIZED=FALSE&amp;Y=120"}</definedName>
    <definedName name="_7381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82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383__FDSAUDITLINK__" hidden="1">{"fdsup://directions/FAT Viewer?action=UPDATE&amp;creator=factSet&amp;DYN_ARGS=true&amp;DOC_NAME=FAT:RGA_ENTRPR_VAL_EV_SOURCE_WINDOW.FAT&amp;VAR:ID1=DEC-FR&amp;VAR:SDATE=20050711&amp;VAR:FDATE=20041231&amp;VAR:FREQ=DAILY&amp;VAR:RELITEM=RF&amp;VAR:CURRENCY=&amp;VAR:DB_TYPE=&amp;VAR:UNITS=M&amp;window=pop","up&amp;width=535&amp;height=425&amp;START_MAXIMIZED=FALSE&amp;Y=120"}</definedName>
    <definedName name="_7384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85__FDSAUDITLINK__" hidden="1">{"fdsup://directions/FAT Viewer?action=UPDATE&amp;creator=factSet&amp;DYN_ARGS=true&amp;DOC_NAME=FAT:RGA_ENTRPR_VAL_EV_SOURCE_WINDOW.FAT&amp;VAR:ID1=CBS&amp;VAR:SDATE=20050711&amp;VAR:FDATE=20041231&amp;VAR:FREQ=DAILY&amp;VAR:RELITEM=RF&amp;VAR:CURRENCY=&amp;VAR:DB_TYPE=&amp;VAR:UNITS=M&amp;window=popup&amp;","width=535&amp;height=425&amp;START_MAXIMIZED=FALSE&amp;Y=120"}</definedName>
    <definedName name="_7386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387__FDSAUDITLINK__" hidden="1">{"fdsup://directions/FAT Viewer?action=UPDATE&amp;creator=factSet&amp;DYN_ARGS=true&amp;DOC_NAME=FAT:RGA_ENTRPR_VAL_EV_SOURCE_WINDOW.FAT&amp;VAR:ID1=LAMR&amp;VAR:SDATE=20050711&amp;VAR:FDATE=20041231&amp;VAR:FREQ=DAILY&amp;VAR:RELITEM=RF&amp;VAR:CURRENCY=&amp;VAR:DB_TYPE=&amp;VAR:UNITS=M&amp;window=popup","&amp;width=535&amp;height=425&amp;START_MAXIMIZED=FALSE&amp;Y=120"}</definedName>
    <definedName name="_7388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89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39__FDSAUDITLINK__" hidden="1">{"fdsup://directions/FAT Viewer?action=UPDATE&amp;creator=factSet&amp;DYN_ARGS=true&amp;DOC_NAME=FAT:RGQ_ENTRPR_VAL_EV_SOURCE_WINDOW.FAT&amp;VAR:ID1=B151P4&amp;VAR:SDATE=20080221&amp;VAR:FDATE=20071231&amp;VAR:FREQ=DAILY&amp;VAR:RELITEM=&amp;VAR:CURRENCY=&amp;VAR:DB_TYPE=&amp;VAR:UNITS=M&amp;window=popup","&amp;width=535&amp;height=425&amp;START_MAXIMIZED=FALSE&amp;Y=120"}</definedName>
    <definedName name="_7390__FDSAUDITLINK__" hidden="1">{"fdsup://directions/FAT Viewer?action=UPDATE&amp;creator=factSet&amp;DYN_ARGS=true&amp;DOC_NAME=FAT:RGA_ENTRPR_VAL_EV_SOURCE_WINDOW.FAT&amp;VAR:ID1=DEC-FR&amp;VAR:SDATE=20050708&amp;VAR:FDATE=20041231&amp;VAR:FREQ=DAILY&amp;VAR:RELITEM=RF&amp;VAR:CURRENCY=&amp;VAR:DB_TYPE=&amp;VAR:UNITS=M&amp;window=pop","up&amp;width=535&amp;height=425&amp;START_MAXIMIZED=FALSE&amp;Y=120"}</definedName>
    <definedName name="_7391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92__FDSAUDITLINK__" hidden="1">{"fdsup://directions/FAT Viewer?action=UPDATE&amp;creator=factSet&amp;DYN_ARGS=true&amp;DOC_NAME=FAT:RGA_ENTRPR_VAL_EV_SOURCE_WINDOW.FAT&amp;VAR:ID1=CBS&amp;VAR:SDATE=20050708&amp;VAR:FDATE=20041231&amp;VAR:FREQ=DAILY&amp;VAR:RELITEM=RF&amp;VAR:CURRENCY=&amp;VAR:DB_TYPE=&amp;VAR:UNITS=M&amp;window=popup&amp;","width=535&amp;height=425&amp;START_MAXIMIZED=FALSE&amp;Y=120"}</definedName>
    <definedName name="_7393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394__FDSAUDITLINK__" hidden="1">{"fdsup://directions/FAT Viewer?action=UPDATE&amp;creator=factSet&amp;DYN_ARGS=true&amp;DOC_NAME=FAT:RGA_ENTRPR_VAL_EV_SOURCE_WINDOW.FAT&amp;VAR:ID1=LAMR&amp;VAR:SDATE=20050708&amp;VAR:FDATE=20041231&amp;VAR:FREQ=DAILY&amp;VAR:RELITEM=RF&amp;VAR:CURRENCY=&amp;VAR:DB_TYPE=&amp;VAR:UNITS=M&amp;window=popup","&amp;width=535&amp;height=425&amp;START_MAXIMIZED=FALSE&amp;Y=120"}</definedName>
    <definedName name="_7395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96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397__FDSAUDITLINK__" hidden="1">{"fdsup://directions/FAT Viewer?action=UPDATE&amp;creator=factSet&amp;DYN_ARGS=true&amp;DOC_NAME=FAT:RGA_ENTRPR_VAL_EV_SOURCE_WINDOW.FAT&amp;VAR:ID1=DEC-FR&amp;VAR:SDATE=20050707&amp;VAR:FDATE=20041231&amp;VAR:FREQ=DAILY&amp;VAR:RELITEM=RF&amp;VAR:CURRENCY=&amp;VAR:DB_TYPE=&amp;VAR:UNITS=M&amp;window=pop","up&amp;width=535&amp;height=425&amp;START_MAXIMIZED=FALSE&amp;Y=120"}</definedName>
    <definedName name="_7398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399__FDSAUDITLINK__" hidden="1">{"fdsup://directions/FAT Viewer?action=UPDATE&amp;creator=factSet&amp;DYN_ARGS=true&amp;DOC_NAME=FAT:RGA_ENTRPR_VAL_EV_SOURCE_WINDOW.FAT&amp;VAR:ID1=CBS&amp;VAR:SDATE=20050707&amp;VAR:FDATE=20041231&amp;VAR:FREQ=DAILY&amp;VAR:RELITEM=RF&amp;VAR:CURRENCY=&amp;VAR:DB_TYPE=&amp;VAR:UNITS=M&amp;window=popup&amp;","width=535&amp;height=425&amp;START_MAXIMIZED=FALSE&amp;Y=120"}</definedName>
    <definedName name="_74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184"}</definedName>
    <definedName name="_740__FDSAUDITLINK__" hidden="1">{"fdsup://directions/FAT Viewer?action=UPDATE&amp;creator=factSet&amp;DYN_ARGS=true&amp;DOC_NAME=FAT:RGQ_ENTRPR_VAL_EV_SOURCE_WINDOW.FAT&amp;VAR:ID1=457913&amp;VAR:SDATE=20050428&amp;VAR:FDATE=20050331&amp;VAR:FREQ=DAILY&amp;VAR:RELITEM=&amp;VAR:CURRENCY=&amp;VAR:DB_TYPE=&amp;VAR:UNITS=M&amp;window=popup","&amp;width=535&amp;height=425&amp;START_MAXIMIZED=FALSE&amp;Y=120"}</definedName>
    <definedName name="_7400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401__FDSAUDITLINK__" hidden="1">{"fdsup://directions/FAT Viewer?action=UPDATE&amp;creator=factSet&amp;DYN_ARGS=true&amp;DOC_NAME=FAT:RGA_ENTRPR_VAL_EV_SOURCE_WINDOW.FAT&amp;VAR:ID1=LAMR&amp;VAR:SDATE=20050707&amp;VAR:FDATE=20041231&amp;VAR:FREQ=DAILY&amp;VAR:RELITEM=RF&amp;VAR:CURRENCY=&amp;VAR:DB_TYPE=&amp;VAR:UNITS=M&amp;window=popup","&amp;width=535&amp;height=425&amp;START_MAXIMIZED=FALSE&amp;Y=120"}</definedName>
    <definedName name="_7402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03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404__FDSAUDITLINK__" hidden="1">{"fdsup://directions/FAT Viewer?action=UPDATE&amp;creator=factSet&amp;DYN_ARGS=true&amp;DOC_NAME=FAT:RGA_ENTRPR_VAL_EV_SOURCE_WINDOW.FAT&amp;VAR:ID1=DEC-FR&amp;VAR:SDATE=20050706&amp;VAR:FDATE=20041231&amp;VAR:FREQ=DAILY&amp;VAR:RELITEM=RF&amp;VAR:CURRENCY=&amp;VAR:DB_TYPE=&amp;VAR:UNITS=M&amp;window=pop","up&amp;width=535&amp;height=425&amp;START_MAXIMIZED=FALSE&amp;Y=120"}</definedName>
    <definedName name="_7405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06__FDSAUDITLINK__" hidden="1">{"fdsup://directions/FAT Viewer?action=UPDATE&amp;creator=factSet&amp;DYN_ARGS=true&amp;DOC_NAME=FAT:RGA_ENTRPR_VAL_EV_SOURCE_WINDOW.FAT&amp;VAR:ID1=CBS&amp;VAR:SDATE=20050706&amp;VAR:FDATE=20041231&amp;VAR:FREQ=DAILY&amp;VAR:RELITEM=RF&amp;VAR:CURRENCY=&amp;VAR:DB_TYPE=&amp;VAR:UNITS=M&amp;window=popup&amp;","width=535&amp;height=425&amp;START_MAXIMIZED=FALSE&amp;Y=120"}</definedName>
    <definedName name="_7407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408__FDSAUDITLINK__" hidden="1">{"fdsup://directions/FAT Viewer?action=UPDATE&amp;creator=factSet&amp;DYN_ARGS=true&amp;DOC_NAME=FAT:RGA_ENTRPR_VAL_EV_SOURCE_WINDOW.FAT&amp;VAR:ID1=LAMR&amp;VAR:SDATE=20050706&amp;VAR:FDATE=20041231&amp;VAR:FREQ=DAILY&amp;VAR:RELITEM=RF&amp;VAR:CURRENCY=&amp;VAR:DB_TYPE=&amp;VAR:UNITS=M&amp;window=popup","&amp;width=535&amp;height=425&amp;START_MAXIMIZED=FALSE&amp;Y=120"}</definedName>
    <definedName name="_7409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1__FDSAUDITLINK__" hidden="1">{"fdsup://directions/FAT Viewer?action=UPDATE&amp;creator=factSet&amp;DYN_ARGS=true&amp;DOC_NAME=FAT:RGQ_ENTRPR_VAL_EV_SOURCE_WINDOW.FAT&amp;VAR:ID1=B07VZ9&amp;VAR:SDATE=20050902&amp;VAR:FDATE=20050630&amp;VAR:FREQ=DAILY&amp;VAR:RELITEM=&amp;VAR:CURRENCY=&amp;VAR:DB_TYPE=&amp;VAR:UNITS=M&amp;window=popup","&amp;width=535&amp;height=425&amp;START_MAXIMIZED=FALSE&amp;Y=120"}</definedName>
    <definedName name="_7410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411__FDSAUDITLINK__" hidden="1">{"fdsup://directions/FAT Viewer?action=UPDATE&amp;creator=factSet&amp;DYN_ARGS=true&amp;DOC_NAME=FAT:RGA_ENTRPR_VAL_EV_SOURCE_WINDOW.FAT&amp;VAR:ID1=DEC-FR&amp;VAR:SDATE=20050705&amp;VAR:FDATE=20041231&amp;VAR:FREQ=DAILY&amp;VAR:RELITEM=RF&amp;VAR:CURRENCY=&amp;VAR:DB_TYPE=&amp;VAR:UNITS=M&amp;window=pop","up&amp;width=535&amp;height=425&amp;START_MAXIMIZED=FALSE&amp;Y=120"}</definedName>
    <definedName name="_7412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13__FDSAUDITLINK__" hidden="1">{"fdsup://directions/FAT Viewer?action=UPDATE&amp;creator=factSet&amp;DYN_ARGS=true&amp;DOC_NAME=FAT:RGA_ENTRPR_VAL_EV_SOURCE_WINDOW.FAT&amp;VAR:ID1=CBS&amp;VAR:SDATE=20050705&amp;VAR:FDATE=20041231&amp;VAR:FREQ=DAILY&amp;VAR:RELITEM=RF&amp;VAR:CURRENCY=&amp;VAR:DB_TYPE=&amp;VAR:UNITS=M&amp;window=popup&amp;","width=535&amp;height=425&amp;START_MAXIMIZED=FALSE&amp;Y=120"}</definedName>
    <definedName name="_7414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415__FDSAUDITLINK__" hidden="1">{"fdsup://directions/FAT Viewer?action=UPDATE&amp;creator=factSet&amp;DYN_ARGS=true&amp;DOC_NAME=FAT:RGA_ENTRPR_VAL_EV_SOURCE_WINDOW.FAT&amp;VAR:ID1=LAMR&amp;VAR:SDATE=20050705&amp;VAR:FDATE=20041231&amp;VAR:FREQ=DAILY&amp;VAR:RELITEM=RF&amp;VAR:CURRENCY=&amp;VAR:DB_TYPE=&amp;VAR:UNITS=M&amp;window=popup","&amp;width=535&amp;height=425&amp;START_MAXIMIZED=FALSE&amp;Y=120"}</definedName>
    <definedName name="_7416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17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418__FDSAUDITLINK__" hidden="1">{"fdsup://directions/FAT Viewer?action=UPDATE&amp;creator=factSet&amp;DYN_ARGS=true&amp;DOC_NAME=FAT:RGA_ENTRPR_VAL_EV_SOURCE_WINDOW.FAT&amp;VAR:ID1=DEC-FR&amp;VAR:SDATE=20050701&amp;VAR:FDATE=20041231&amp;VAR:FREQ=DAILY&amp;VAR:RELITEM=RF&amp;VAR:CURRENCY=&amp;VAR:DB_TYPE=&amp;VAR:UNITS=M&amp;window=pop","up&amp;width=535&amp;height=425&amp;START_MAXIMIZED=FALSE&amp;Y=120"}</definedName>
    <definedName name="_7419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2__FDSAUDITLINK__" hidden="1">{"fdsup://directions/FAT Viewer?action=UPDATE&amp;creator=factSet&amp;DYN_ARGS=true&amp;DOC_NAME=FAT:RGA_ENTRPR_VAL_EV_SOURCE_WINDOW.FAT&amp;VAR:ID1=339864&amp;VAR:SDATE=20080221&amp;VAR:FDATE=20071231&amp;VAR:FREQ=DAILY&amp;VAR:RELITEM=&amp;VAR:CURRENCY=&amp;VAR:DB_TYPE=&amp;VAR:UNITS=M&amp;window=popup","&amp;width=535&amp;height=425&amp;START_MAXIMIZED=FALSE&amp;Y=120"}</definedName>
    <definedName name="_7420__FDSAUDITLINK__" hidden="1">{"fdsup://directions/FAT Viewer?action=UPDATE&amp;creator=factSet&amp;DYN_ARGS=true&amp;DOC_NAME=FAT:RGA_ENTRPR_VAL_EV_SOURCE_WINDOW.FAT&amp;VAR:ID1=CBS&amp;VAR:SDATE=20050701&amp;VAR:FDATE=20041231&amp;VAR:FREQ=DAILY&amp;VAR:RELITEM=RF&amp;VAR:CURRENCY=&amp;VAR:DB_TYPE=&amp;VAR:UNITS=M&amp;window=popup&amp;","width=535&amp;height=425&amp;START_MAXIMIZED=FALSE&amp;Y=120"}</definedName>
    <definedName name="_7421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422__FDSAUDITLINK__" hidden="1">{"fdsup://directions/FAT Viewer?action=UPDATE&amp;creator=factSet&amp;DYN_ARGS=true&amp;DOC_NAME=FAT:RGA_ENTRPR_VAL_EV_SOURCE_WINDOW.FAT&amp;VAR:ID1=LAMR&amp;VAR:SDATE=20050701&amp;VAR:FDATE=20041231&amp;VAR:FREQ=DAILY&amp;VAR:RELITEM=RF&amp;VAR:CURRENCY=&amp;VAR:DB_TYPE=&amp;VAR:UNITS=M&amp;window=popup","&amp;width=535&amp;height=425&amp;START_MAXIMIZED=FALSE&amp;Y=120"}</definedName>
    <definedName name="_7423__FDSAUDITLINK__" hidden="1">{"fdsup://IBCentral/FAT Viewer?action=UPDATE&amp;creator=factset&amp;DOC_NAME=fat:reuters_ltm_source_window.fat&amp;display_string=Audit&amp;DYN_ARGS=TRUE&amp;VAR:ID1=CCO&amp;VAR:RCODE=SBDA&amp;VAR:SDATE=20050699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24__FDSAUDITLINK__" hidden="1">{"fdsup://IBCentral/FAT Viewer?action=UPDATE&amp;creator=factset&amp;DOC_NAME=fat:reuters_semi_ltms_source_window.fat&amp;display_string=Audit&amp;DYN_ARGS=TRUE&amp;VAR:ID1=DEC-FR&amp;VAR:RCODE=SBDA&amp;VAR:SDATE=20050699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7425__FDSAUDITLINK__" hidden="1">{"fdsup://directions/FAT Viewer?action=UPDATE&amp;creator=factSet&amp;DYN_ARGS=true&amp;DOC_NAME=FAT:RGA_ENTRPR_VAL_EV_SOURCE_WINDOW.FAT&amp;VAR:ID1=DEC-FR&amp;VAR:SDATE=20050630&amp;VAR:FDATE=20041231&amp;VAR:FREQ=DAILY&amp;VAR:RELITEM=RF&amp;VAR:CURRENCY=&amp;VAR:DB_TYPE=&amp;VAR:UNITS=M&amp;window=pop","up&amp;width=535&amp;height=425&amp;START_MAXIMIZED=FALSE&amp;Y=120"}</definedName>
    <definedName name="_7426__FDSAUDITLINK__" hidden="1">{"fdsup://IBCentral/FAT Viewer?action=UPDATE&amp;creator=factset&amp;DOC_NAME=fat:reuters_ltm_source_window.fat&amp;display_string=Audit&amp;DYN_ARGS=TRUE&amp;VAR:ID1=CBS&amp;VAR:RCODE=SBDA&amp;VAR:SDATE=20050699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27__FDSAUDITLINK__" hidden="1">{"fdsup://directions/FAT Viewer?action=UPDATE&amp;creator=factSet&amp;DYN_ARGS=true&amp;DOC_NAME=FAT:RGA_ENTRPR_VAL_EV_SOURCE_WINDOW.FAT&amp;VAR:ID1=CBS&amp;VAR:SDATE=20050630&amp;VAR:FDATE=20041231&amp;VAR:FREQ=DAILY&amp;VAR:RELITEM=RF&amp;VAR:CURRENCY=&amp;VAR:DB_TYPE=&amp;VAR:UNITS=M&amp;window=popup&amp;","width=535&amp;height=425&amp;START_MAXIMIZED=FALSE&amp;Y=120"}</definedName>
    <definedName name="_7428__FDSAUDITLINK__" hidden="1">{"fdsup://IBCentral/FAT Viewer?action=UPDATE&amp;creator=factset&amp;DOC_NAME=fat:reuters_ltm_source_window.fat&amp;display_string=Audit&amp;DYN_ARGS=TRUE&amp;VAR:ID1=LAMR&amp;VAR:RCODE=SBDA&amp;VAR:SDATE=20050699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429__FDSAUDITLINK__" hidden="1">{"fdsup://directions/FAT Viewer?action=UPDATE&amp;creator=factSet&amp;DYN_ARGS=true&amp;DOC_NAME=FAT:RGA_ENTRPR_VAL_EV_SOURCE_WINDOW.FAT&amp;VAR:ID1=LAMR&amp;VAR:SDATE=20050630&amp;VAR:FDATE=20041231&amp;VAR:FREQ=DAILY&amp;VAR:RELITEM=RF&amp;VAR:CURRENCY=&amp;VAR:DB_TYPE=&amp;VAR:UNITS=M&amp;window=popup","&amp;width=535&amp;height=425&amp;START_MAXIMIZED=FALSE&amp;Y=120"}</definedName>
    <definedName name="_743__FDSAUDITLINK__" hidden="1">{"fdsup://directions/FAT Viewer?action=UPDATE&amp;creator=factSet&amp;DYN_ARGS=true&amp;DOC_NAME=FAT:RGA_ENTRPR_VAL_EV_SOURCE_WINDOW.FAT&amp;VAR:ID1=599390&amp;VAR:SDATE=20050428&amp;VAR:FDATE=20041231&amp;VAR:FREQ=DAILY&amp;VAR:RELITEM=&amp;VAR:CURRENCY=&amp;VAR:DB_TYPE=&amp;VAR:UNITS=M&amp;window=popup","&amp;width=535&amp;height=425&amp;START_MAXIMIZED=FALSE&amp;Y=120"}</definedName>
    <definedName name="_7430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31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432__FDSAUDITLINK__" hidden="1">{"fdsup://directions/FAT Viewer?action=UPDATE&amp;creator=factSet&amp;DYN_ARGS=true&amp;DOC_NAME=FAT:RGA_ENTRPR_VAL_EV_SOURCE_WINDOW.FAT&amp;VAR:ID1=DEC-FR&amp;VAR:SDATE=20050629&amp;VAR:FDATE=20041231&amp;VAR:FREQ=DAILY&amp;VAR:RELITEM=RF&amp;VAR:CURRENCY=&amp;VAR:DB_TYPE=&amp;VAR:UNITS=M&amp;window=pop","up&amp;width=535&amp;height=425&amp;START_MAXIMIZED=FALSE&amp;Y=120"}</definedName>
    <definedName name="_7433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34__FDSAUDITLINK__" hidden="1">{"fdsup://directions/FAT Viewer?action=UPDATE&amp;creator=factSet&amp;DYN_ARGS=true&amp;DOC_NAME=FAT:RGA_ENTRPR_VAL_EV_SOURCE_WINDOW.FAT&amp;VAR:ID1=CBS&amp;VAR:SDATE=20050629&amp;VAR:FDATE=20041231&amp;VAR:FREQ=DAILY&amp;VAR:RELITEM=RF&amp;VAR:CURRENCY=&amp;VAR:DB_TYPE=&amp;VAR:UNITS=M&amp;window=popup&amp;","width=535&amp;height=425&amp;START_MAXIMIZED=FALSE&amp;Y=120"}</definedName>
    <definedName name="_7435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436__FDSAUDITLINK__" hidden="1">{"fdsup://directions/FAT Viewer?action=UPDATE&amp;creator=factSet&amp;DYN_ARGS=true&amp;DOC_NAME=FAT:RGA_ENTRPR_VAL_EV_SOURCE_WINDOW.FAT&amp;VAR:ID1=LAMR&amp;VAR:SDATE=20050629&amp;VAR:FDATE=20041231&amp;VAR:FREQ=DAILY&amp;VAR:RELITEM=RF&amp;VAR:CURRENCY=&amp;VAR:DB_TYPE=&amp;VAR:UNITS=M&amp;window=popup","&amp;width=535&amp;height=425&amp;START_MAXIMIZED=FALSE&amp;Y=120"}</definedName>
    <definedName name="_7437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38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439__FDSAUDITLINK__" hidden="1">{"fdsup://directions/FAT Viewer?action=UPDATE&amp;creator=factSet&amp;DYN_ARGS=true&amp;DOC_NAME=FAT:RGA_ENTRPR_VAL_EV_SOURCE_WINDOW.FAT&amp;VAR:ID1=DEC-FR&amp;VAR:SDATE=20050628&amp;VAR:FDATE=20041231&amp;VAR:FREQ=DAILY&amp;VAR:RELITEM=RF&amp;VAR:CURRENCY=&amp;VAR:DB_TYPE=&amp;VAR:UNITS=M&amp;window=pop","up&amp;width=535&amp;height=425&amp;START_MAXIMIZED=FALSE&amp;Y=120"}</definedName>
    <definedName name="_744__FDSAUDITLINK__" hidden="1">{"fdsup://directions/FAT Viewer?action=UPDATE&amp;creator=factSet&amp;DYN_ARGS=true&amp;DOC_NAME=FAT:RGQ_ENTRPR_VAL_EV_SOURCE_WINDOW.FAT&amp;VAR:ID1=CTCM&amp;VAR:SDATE=20080221&amp;VAR:FDATE=20071231&amp;VAR:FREQ=DAILY&amp;VAR:RELITEM=&amp;VAR:CURRENCY=&amp;VAR:DB_TYPE=&amp;VAR:UNITS=M&amp;window=popup&amp;w","idth=535&amp;height=425&amp;START_MAXIMIZED=FALSE&amp;Y=120"}</definedName>
    <definedName name="_7440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41__FDSAUDITLINK__" hidden="1">{"fdsup://directions/FAT Viewer?action=UPDATE&amp;creator=factSet&amp;DYN_ARGS=true&amp;DOC_NAME=FAT:RGA_ENTRPR_VAL_EV_SOURCE_WINDOW.FAT&amp;VAR:ID1=CBS&amp;VAR:SDATE=20050628&amp;VAR:FDATE=20041231&amp;VAR:FREQ=DAILY&amp;VAR:RELITEM=RF&amp;VAR:CURRENCY=&amp;VAR:DB_TYPE=&amp;VAR:UNITS=M&amp;window=popup&amp;","width=535&amp;height=425&amp;START_MAXIMIZED=FALSE&amp;Y=120"}</definedName>
    <definedName name="_7442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443__FDSAUDITLINK__" hidden="1">{"fdsup://directions/FAT Viewer?action=UPDATE&amp;creator=factSet&amp;DYN_ARGS=true&amp;DOC_NAME=FAT:RGA_ENTRPR_VAL_EV_SOURCE_WINDOW.FAT&amp;VAR:ID1=LAMR&amp;VAR:SDATE=20050628&amp;VAR:FDATE=20041231&amp;VAR:FREQ=DAILY&amp;VAR:RELITEM=RF&amp;VAR:CURRENCY=&amp;VAR:DB_TYPE=&amp;VAR:UNITS=M&amp;window=popup","&amp;width=535&amp;height=425&amp;START_MAXIMIZED=FALSE&amp;Y=120"}</definedName>
    <definedName name="_7444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45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446__FDSAUDITLINK__" hidden="1">{"fdsup://directions/FAT Viewer?action=UPDATE&amp;creator=factSet&amp;DYN_ARGS=true&amp;DOC_NAME=FAT:RGA_ENTRPR_VAL_EV_SOURCE_WINDOW.FAT&amp;VAR:ID1=DEC-FR&amp;VAR:SDATE=20050627&amp;VAR:FDATE=20041231&amp;VAR:FREQ=DAILY&amp;VAR:RELITEM=RF&amp;VAR:CURRENCY=&amp;VAR:DB_TYPE=&amp;VAR:UNITS=M&amp;window=pop","up&amp;width=535&amp;height=425&amp;START_MAXIMIZED=FALSE&amp;Y=120"}</definedName>
    <definedName name="_7447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48__FDSAUDITLINK__" hidden="1">{"fdsup://directions/FAT Viewer?action=UPDATE&amp;creator=factSet&amp;DYN_ARGS=true&amp;DOC_NAME=FAT:RGA_ENTRPR_VAL_EV_SOURCE_WINDOW.FAT&amp;VAR:ID1=CBS&amp;VAR:SDATE=20050627&amp;VAR:FDATE=20041231&amp;VAR:FREQ=DAILY&amp;VAR:RELITEM=RF&amp;VAR:CURRENCY=&amp;VAR:DB_TYPE=&amp;VAR:UNITS=M&amp;window=popup&amp;","width=535&amp;height=425&amp;START_MAXIMIZED=FALSE&amp;Y=120"}</definedName>
    <definedName name="_7449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45__FDSAUDITLINK__" hidden="1">{"fdsup://directions/FAT Viewer?action=UPDATE&amp;creator=factSet&amp;DYN_ARGS=true&amp;DOC_NAME=FAT:RGQ_ENTRPR_VAL_EV_SOURCE_WINDOW.FAT&amp;VAR:ID1=B07VZ9&amp;VAR:SDATE=20080221&amp;VAR:FDATE=20071231&amp;VAR:FREQ=DAILY&amp;VAR:RELITEM=&amp;VAR:CURRENCY=&amp;VAR:DB_TYPE=&amp;VAR:UNITS=M&amp;window=popup","&amp;width=535&amp;height=425&amp;START_MAXIMIZED=FALSE&amp;Y=120"}</definedName>
    <definedName name="_7450__FDSAUDITLINK__" hidden="1">{"fdsup://directions/FAT Viewer?action=UPDATE&amp;creator=factSet&amp;DYN_ARGS=true&amp;DOC_NAME=FAT:RGA_ENTRPR_VAL_EV_SOURCE_WINDOW.FAT&amp;VAR:ID1=LAMR&amp;VAR:SDATE=20050627&amp;VAR:FDATE=20041231&amp;VAR:FREQ=DAILY&amp;VAR:RELITEM=RF&amp;VAR:CURRENCY=&amp;VAR:DB_TYPE=&amp;VAR:UNITS=M&amp;window=popup","&amp;width=535&amp;height=425&amp;START_MAXIMIZED=FALSE&amp;Y=120"}</definedName>
    <definedName name="_7451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52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453__FDSAUDITLINK__" hidden="1">{"fdsup://directions/FAT Viewer?action=UPDATE&amp;creator=factSet&amp;DYN_ARGS=true&amp;DOC_NAME=FAT:RGA_ENTRPR_VAL_EV_SOURCE_WINDOW.FAT&amp;VAR:ID1=DEC-FR&amp;VAR:SDATE=20050624&amp;VAR:FDATE=20041231&amp;VAR:FREQ=DAILY&amp;VAR:RELITEM=RF&amp;VAR:CURRENCY=&amp;VAR:DB_TYPE=&amp;VAR:UNITS=M&amp;window=pop","up&amp;width=535&amp;height=425&amp;START_MAXIMIZED=FALSE&amp;Y=120"}</definedName>
    <definedName name="_7454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55__FDSAUDITLINK__" hidden="1">{"fdsup://directions/FAT Viewer?action=UPDATE&amp;creator=factSet&amp;DYN_ARGS=true&amp;DOC_NAME=FAT:RGA_ENTRPR_VAL_EV_SOURCE_WINDOW.FAT&amp;VAR:ID1=CBS&amp;VAR:SDATE=20050624&amp;VAR:FDATE=20041231&amp;VAR:FREQ=DAILY&amp;VAR:RELITEM=RF&amp;VAR:CURRENCY=&amp;VAR:DB_TYPE=&amp;VAR:UNITS=M&amp;window=popup&amp;","width=535&amp;height=425&amp;START_MAXIMIZED=FALSE&amp;Y=120"}</definedName>
    <definedName name="_7456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457__FDSAUDITLINK__" hidden="1">{"fdsup://directions/FAT Viewer?action=UPDATE&amp;creator=factSet&amp;DYN_ARGS=true&amp;DOC_NAME=FAT:RGA_ENTRPR_VAL_EV_SOURCE_WINDOW.FAT&amp;VAR:ID1=LAMR&amp;VAR:SDATE=20050624&amp;VAR:FDATE=20041231&amp;VAR:FREQ=DAILY&amp;VAR:RELITEM=RF&amp;VAR:CURRENCY=&amp;VAR:DB_TYPE=&amp;VAR:UNITS=M&amp;window=popup","&amp;width=535&amp;height=425&amp;START_MAXIMIZED=FALSE&amp;Y=120"}</definedName>
    <definedName name="_7458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59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46__FDSAUDITLINK__" hidden="1">{"fdsup://directions/FAT Viewer?action=UPDATE&amp;creator=factSet&amp;DYN_ARGS=true&amp;DOC_NAME=FAT:RGQ_ENTRPR_VAL_EV_SOURCE_WINDOW.FAT&amp;VAR:ID1=B04M10&amp;VAR:SDATE=20080221&amp;VAR:FDATE=20071231&amp;VAR:FREQ=DAILY&amp;VAR:RELITEM=&amp;VAR:CURRENCY=&amp;VAR:DB_TYPE=&amp;VAR:UNITS=M&amp;window=popup","&amp;width=535&amp;height=425&amp;START_MAXIMIZED=FALSE&amp;Y=120"}</definedName>
    <definedName name="_7460__FDSAUDITLINK__" hidden="1">{"fdsup://directions/FAT Viewer?action=UPDATE&amp;creator=factSet&amp;DYN_ARGS=true&amp;DOC_NAME=FAT:RGA_ENTRPR_VAL_EV_SOURCE_WINDOW.FAT&amp;VAR:ID1=DEC-FR&amp;VAR:SDATE=20050623&amp;VAR:FDATE=20041231&amp;VAR:FREQ=DAILY&amp;VAR:RELITEM=RF&amp;VAR:CURRENCY=&amp;VAR:DB_TYPE=&amp;VAR:UNITS=M&amp;window=pop","up&amp;width=535&amp;height=425&amp;START_MAXIMIZED=FALSE&amp;Y=120"}</definedName>
    <definedName name="_7461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62__FDSAUDITLINK__" hidden="1">{"fdsup://directions/FAT Viewer?action=UPDATE&amp;creator=factSet&amp;DYN_ARGS=true&amp;DOC_NAME=FAT:RGA_ENTRPR_VAL_EV_SOURCE_WINDOW.FAT&amp;VAR:ID1=CBS&amp;VAR:SDATE=20050623&amp;VAR:FDATE=20041231&amp;VAR:FREQ=DAILY&amp;VAR:RELITEM=RF&amp;VAR:CURRENCY=&amp;VAR:DB_TYPE=&amp;VAR:UNITS=M&amp;window=popup&amp;","width=535&amp;height=425&amp;START_MAXIMIZED=FALSE&amp;Y=120"}</definedName>
    <definedName name="_7463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464__FDSAUDITLINK__" hidden="1">{"fdsup://directions/FAT Viewer?action=UPDATE&amp;creator=factSet&amp;DYN_ARGS=true&amp;DOC_NAME=FAT:RGA_ENTRPR_VAL_EV_SOURCE_WINDOW.FAT&amp;VAR:ID1=LAMR&amp;VAR:SDATE=20050623&amp;VAR:FDATE=20041231&amp;VAR:FREQ=DAILY&amp;VAR:RELITEM=RF&amp;VAR:CURRENCY=&amp;VAR:DB_TYPE=&amp;VAR:UNITS=M&amp;window=popup","&amp;width=535&amp;height=425&amp;START_MAXIMIZED=FALSE&amp;Y=120"}</definedName>
    <definedName name="_7465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66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467__FDSAUDITLINK__" hidden="1">{"fdsup://directions/FAT Viewer?action=UPDATE&amp;creator=factSet&amp;DYN_ARGS=true&amp;DOC_NAME=FAT:RGA_ENTRPR_VAL_EV_SOURCE_WINDOW.FAT&amp;VAR:ID1=DEC-FR&amp;VAR:SDATE=20050622&amp;VAR:FDATE=20041231&amp;VAR:FREQ=DAILY&amp;VAR:RELITEM=RF&amp;VAR:CURRENCY=&amp;VAR:DB_TYPE=&amp;VAR:UNITS=M&amp;window=pop","up&amp;width=535&amp;height=425&amp;START_MAXIMIZED=FALSE&amp;Y=120"}</definedName>
    <definedName name="_7468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69__FDSAUDITLINK__" hidden="1">{"fdsup://directions/FAT Viewer?action=UPDATE&amp;creator=factSet&amp;DYN_ARGS=true&amp;DOC_NAME=FAT:RGA_ENTRPR_VAL_EV_SOURCE_WINDOW.FAT&amp;VAR:ID1=CBS&amp;VAR:SDATE=20050622&amp;VAR:FDATE=20041231&amp;VAR:FREQ=DAILY&amp;VAR:RELITEM=RF&amp;VAR:CURRENCY=&amp;VAR:DB_TYPE=&amp;VAR:UNITS=M&amp;window=popup&amp;","width=535&amp;height=425&amp;START_MAXIMIZED=FALSE&amp;Y=120"}</definedName>
    <definedName name="_747__FDSAUDITLINK__" hidden="1">{"fdsup://directions/FAT Viewer?action=UPDATE&amp;creator=factSet&amp;DYN_ARGS=true&amp;DOC_NAME=FAT:RGQ_ENTRPR_VAL_EV_SOURCE_WINDOW.FAT&amp;VAR:ID1=B04M10&amp;VAR:SDATE=20050428&amp;VAR:FDATE=20050331&amp;VAR:FREQ=DAILY&amp;VAR:RELITEM=&amp;VAR:CURRENCY=&amp;VAR:DB_TYPE=&amp;VAR:UNITS=M&amp;window=popup","&amp;width=535&amp;height=425&amp;START_MAXIMIZED=FALSE&amp;Y=120"}</definedName>
    <definedName name="_7470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471__FDSAUDITLINK__" hidden="1">{"fdsup://directions/FAT Viewer?action=UPDATE&amp;creator=factSet&amp;DYN_ARGS=true&amp;DOC_NAME=FAT:RGA_ENTRPR_VAL_EV_SOURCE_WINDOW.FAT&amp;VAR:ID1=LAMR&amp;VAR:SDATE=20050622&amp;VAR:FDATE=20041231&amp;VAR:FREQ=DAILY&amp;VAR:RELITEM=RF&amp;VAR:CURRENCY=&amp;VAR:DB_TYPE=&amp;VAR:UNITS=M&amp;window=popup","&amp;width=535&amp;height=425&amp;START_MAXIMIZED=FALSE&amp;Y=120"}</definedName>
    <definedName name="_7472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73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474__FDSAUDITLINK__" hidden="1">{"fdsup://directions/FAT Viewer?action=UPDATE&amp;creator=factSet&amp;DYN_ARGS=true&amp;DOC_NAME=FAT:RGA_ENTRPR_VAL_EV_SOURCE_WINDOW.FAT&amp;VAR:ID1=DEC-FR&amp;VAR:SDATE=20050621&amp;VAR:FDATE=20041231&amp;VAR:FREQ=DAILY&amp;VAR:RELITEM=RF&amp;VAR:CURRENCY=&amp;VAR:DB_TYPE=&amp;VAR:UNITS=M&amp;window=pop","up&amp;width=535&amp;height=425&amp;START_MAXIMIZED=FALSE&amp;Y=120"}</definedName>
    <definedName name="_7475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76__FDSAUDITLINK__" hidden="1">{"fdsup://directions/FAT Viewer?action=UPDATE&amp;creator=factSet&amp;DYN_ARGS=true&amp;DOC_NAME=FAT:RGA_ENTRPR_VAL_EV_SOURCE_WINDOW.FAT&amp;VAR:ID1=CBS&amp;VAR:SDATE=20050621&amp;VAR:FDATE=20041231&amp;VAR:FREQ=DAILY&amp;VAR:RELITEM=RF&amp;VAR:CURRENCY=&amp;VAR:DB_TYPE=&amp;VAR:UNITS=M&amp;window=popup&amp;","width=535&amp;height=425&amp;START_MAXIMIZED=FALSE&amp;Y=120"}</definedName>
    <definedName name="_7477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478__FDSAUDITLINK__" hidden="1">{"fdsup://directions/FAT Viewer?action=UPDATE&amp;creator=factSet&amp;DYN_ARGS=true&amp;DOC_NAME=FAT:RGA_ENTRPR_VAL_EV_SOURCE_WINDOW.FAT&amp;VAR:ID1=LAMR&amp;VAR:SDATE=20050621&amp;VAR:FDATE=20041231&amp;VAR:FREQ=DAILY&amp;VAR:RELITEM=RF&amp;VAR:CURRENCY=&amp;VAR:DB_TYPE=&amp;VAR:UNITS=M&amp;window=popup","&amp;width=535&amp;height=425&amp;START_MAXIMIZED=FALSE&amp;Y=120"}</definedName>
    <definedName name="_7479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8__FDSAUDITLINK__" hidden="1">{"fdsup://directions/FAT Viewer?action=UPDATE&amp;creator=factSet&amp;DYN_ARGS=true&amp;DOC_NAME=FAT:RGQ_ENTRPR_VAL_EV_SOURCE_WINDOW.FAT&amp;VAR:ID1=B151P4&amp;VAR:SDATE=20040817&amp;VAR:FDATE=20040630&amp;VAR:FREQ=DAILY&amp;VAR:RELITEM=&amp;VAR:CURRENCY=&amp;VAR:DB_TYPE=&amp;VAR:UNITS=M&amp;window=popup","&amp;width=535&amp;height=425&amp;START_MAXIMIZED=FALSE&amp;Y=120"}</definedName>
    <definedName name="_7480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481__FDSAUDITLINK__" hidden="1">{"fdsup://directions/FAT Viewer?action=UPDATE&amp;creator=factSet&amp;DYN_ARGS=true&amp;DOC_NAME=FAT:RGA_ENTRPR_VAL_EV_SOURCE_WINDOW.FAT&amp;VAR:ID1=DEC-FR&amp;VAR:SDATE=20050620&amp;VAR:FDATE=20041231&amp;VAR:FREQ=DAILY&amp;VAR:RELITEM=RF&amp;VAR:CURRENCY=&amp;VAR:DB_TYPE=&amp;VAR:UNITS=M&amp;window=pop","up&amp;width=535&amp;height=425&amp;START_MAXIMIZED=FALSE&amp;Y=120"}</definedName>
    <definedName name="_7482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83__FDSAUDITLINK__" hidden="1">{"fdsup://directions/FAT Viewer?action=UPDATE&amp;creator=factSet&amp;DYN_ARGS=true&amp;DOC_NAME=FAT:RGA_ENTRPR_VAL_EV_SOURCE_WINDOW.FAT&amp;VAR:ID1=CBS&amp;VAR:SDATE=20050620&amp;VAR:FDATE=20041231&amp;VAR:FREQ=DAILY&amp;VAR:RELITEM=RF&amp;VAR:CURRENCY=&amp;VAR:DB_TYPE=&amp;VAR:UNITS=M&amp;window=popup&amp;","width=535&amp;height=425&amp;START_MAXIMIZED=FALSE&amp;Y=120"}</definedName>
    <definedName name="_7484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485__FDSAUDITLINK__" hidden="1">{"fdsup://directions/FAT Viewer?action=UPDATE&amp;creator=factSet&amp;DYN_ARGS=true&amp;DOC_NAME=FAT:RGA_ENTRPR_VAL_EV_SOURCE_WINDOW.FAT&amp;VAR:ID1=LAMR&amp;VAR:SDATE=20050620&amp;VAR:FDATE=20041231&amp;VAR:FREQ=DAILY&amp;VAR:RELITEM=RF&amp;VAR:CURRENCY=&amp;VAR:DB_TYPE=&amp;VAR:UNITS=M&amp;window=popup","&amp;width=535&amp;height=425&amp;START_MAXIMIZED=FALSE&amp;Y=120"}</definedName>
    <definedName name="_7486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87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488__FDSAUDITLINK__" hidden="1">{"fdsup://directions/FAT Viewer?action=UPDATE&amp;creator=factSet&amp;DYN_ARGS=true&amp;DOC_NAME=FAT:RGA_ENTRPR_VAL_EV_SOURCE_WINDOW.FAT&amp;VAR:ID1=DEC-FR&amp;VAR:SDATE=20050617&amp;VAR:FDATE=20041231&amp;VAR:FREQ=DAILY&amp;VAR:RELITEM=RF&amp;VAR:CURRENCY=&amp;VAR:DB_TYPE=&amp;VAR:UNITS=M&amp;window=pop","up&amp;width=535&amp;height=425&amp;START_MAXIMIZED=FALSE&amp;Y=120"}</definedName>
    <definedName name="_7489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9__FDSAUDITLINK__" hidden="1">{"fdsup://directions/FAT Viewer?action=UPDATE&amp;creator=factSet&amp;DYN_ARGS=true&amp;DOC_NAME=FAT:RGQ_ENTRPR_VAL_EV_SOURCE_WINDOW.FAT&amp;VAR:ID1=B151P4&amp;VAR:SDATE=20070820&amp;VAR:FDATE=20070629&amp;VAR:FREQ=DAILY&amp;VAR:RELITEM=&amp;VAR:CURRENCY=&amp;VAR:DB_TYPE=&amp;VAR:UNITS=M&amp;window=popup","&amp;width=535&amp;height=425&amp;START_MAXIMIZED=FALSE&amp;Y=120"}</definedName>
    <definedName name="_7490__FDSAUDITLINK__" hidden="1">{"fdsup://directions/FAT Viewer?action=UPDATE&amp;creator=factSet&amp;DYN_ARGS=true&amp;DOC_NAME=FAT:RGA_ENTRPR_VAL_EV_SOURCE_WINDOW.FAT&amp;VAR:ID1=CBS&amp;VAR:SDATE=20050617&amp;VAR:FDATE=20041231&amp;VAR:FREQ=DAILY&amp;VAR:RELITEM=RF&amp;VAR:CURRENCY=&amp;VAR:DB_TYPE=&amp;VAR:UNITS=M&amp;window=popup&amp;","width=535&amp;height=425&amp;START_MAXIMIZED=FALSE&amp;Y=120"}</definedName>
    <definedName name="_7491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492__FDSAUDITLINK__" hidden="1">{"fdsup://directions/FAT Viewer?action=UPDATE&amp;creator=factSet&amp;DYN_ARGS=true&amp;DOC_NAME=FAT:RGA_ENTRPR_VAL_EV_SOURCE_WINDOW.FAT&amp;VAR:ID1=LAMR&amp;VAR:SDATE=20050617&amp;VAR:FDATE=20041231&amp;VAR:FREQ=DAILY&amp;VAR:RELITEM=RF&amp;VAR:CURRENCY=&amp;VAR:DB_TYPE=&amp;VAR:UNITS=M&amp;window=popup","&amp;width=535&amp;height=425&amp;START_MAXIMIZED=FALSE&amp;Y=120"}</definedName>
    <definedName name="_7493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94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495__FDSAUDITLINK__" hidden="1">{"fdsup://directions/FAT Viewer?action=UPDATE&amp;creator=factSet&amp;DYN_ARGS=true&amp;DOC_NAME=FAT:RGA_ENTRPR_VAL_EV_SOURCE_WINDOW.FAT&amp;VAR:ID1=DEC-FR&amp;VAR:SDATE=20050616&amp;VAR:FDATE=20041231&amp;VAR:FREQ=DAILY&amp;VAR:RELITEM=RF&amp;VAR:CURRENCY=&amp;VAR:DB_TYPE=&amp;VAR:UNITS=M&amp;window=pop","up&amp;width=535&amp;height=425&amp;START_MAXIMIZED=FALSE&amp;Y=120"}</definedName>
    <definedName name="_7496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497__FDSAUDITLINK__" hidden="1">{"fdsup://directions/FAT Viewer?action=UPDATE&amp;creator=factSet&amp;DYN_ARGS=true&amp;DOC_NAME=FAT:RGA_ENTRPR_VAL_EV_SOURCE_WINDOW.FAT&amp;VAR:ID1=CBS&amp;VAR:SDATE=20050616&amp;VAR:FDATE=20041231&amp;VAR:FREQ=DAILY&amp;VAR:RELITEM=RF&amp;VAR:CURRENCY=&amp;VAR:DB_TYPE=&amp;VAR:UNITS=M&amp;window=popup&amp;","width=535&amp;height=425&amp;START_MAXIMIZED=FALSE&amp;Y=120"}</definedName>
    <definedName name="_7498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499__FDSAUDITLINK__" hidden="1">{"fdsup://directions/FAT Viewer?action=UPDATE&amp;creator=factSet&amp;DYN_ARGS=true&amp;DOC_NAME=FAT:RGA_ENTRPR_VAL_EV_SOURCE_WINDOW.FAT&amp;VAR:ID1=LAMR&amp;VAR:SDATE=20050616&amp;VAR:FDATE=20041231&amp;VAR:FREQ=DAILY&amp;VAR:RELITEM=RF&amp;VAR:CURRENCY=&amp;VAR:DB_TYPE=&amp;VAR:UNITS=M&amp;window=popup","&amp;width=535&amp;height=425&amp;START_MAXIMIZED=FALSE&amp;Y=120"}</definedName>
    <definedName name="_75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183"}</definedName>
    <definedName name="_750__FDSAUDITLINK__" hidden="1">{"fdsup://directions/FAT Viewer?action=UPDATE&amp;creator=factSet&amp;DYN_ARGS=true&amp;DOC_NAME=FAT:RGQ_ENTRPR_VAL_EV_SOURCE_WINDOW.FAT&amp;VAR:ID1=507794&amp;VAR:SDATE=20070820&amp;VAR:FDATE=20070629&amp;VAR:FREQ=DAILY&amp;VAR:RELITEM=&amp;VAR:CURRENCY=&amp;VAR:DB_TYPE=&amp;VAR:UNITS=M&amp;window=popup","&amp;width=535&amp;height=425&amp;START_MAXIMIZED=FALSE&amp;Y=120"}</definedName>
    <definedName name="_7500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01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502__FDSAUDITLINK__" hidden="1">{"fdsup://directions/FAT Viewer?action=UPDATE&amp;creator=factSet&amp;DYN_ARGS=true&amp;DOC_NAME=FAT:RGA_ENTRPR_VAL_EV_SOURCE_WINDOW.FAT&amp;VAR:ID1=DEC-FR&amp;VAR:SDATE=20050615&amp;VAR:FDATE=20041231&amp;VAR:FREQ=DAILY&amp;VAR:RELITEM=RF&amp;VAR:CURRENCY=&amp;VAR:DB_TYPE=&amp;VAR:UNITS=M&amp;window=pop","up&amp;width=535&amp;height=425&amp;START_MAXIMIZED=FALSE&amp;Y=120"}</definedName>
    <definedName name="_7503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04__FDSAUDITLINK__" hidden="1">{"fdsup://directions/FAT Viewer?action=UPDATE&amp;creator=factSet&amp;DYN_ARGS=true&amp;DOC_NAME=FAT:RGA_ENTRPR_VAL_EV_SOURCE_WINDOW.FAT&amp;VAR:ID1=CBS&amp;VAR:SDATE=20050615&amp;VAR:FDATE=20041231&amp;VAR:FREQ=DAILY&amp;VAR:RELITEM=RF&amp;VAR:CURRENCY=&amp;VAR:DB_TYPE=&amp;VAR:UNITS=M&amp;window=popup&amp;","width=535&amp;height=425&amp;START_MAXIMIZED=FALSE&amp;Y=120"}</definedName>
    <definedName name="_7505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506__FDSAUDITLINK__" hidden="1">{"fdsup://directions/FAT Viewer?action=UPDATE&amp;creator=factSet&amp;DYN_ARGS=true&amp;DOC_NAME=FAT:RGA_ENTRPR_VAL_EV_SOURCE_WINDOW.FAT&amp;VAR:ID1=LAMR&amp;VAR:SDATE=20050615&amp;VAR:FDATE=20041231&amp;VAR:FREQ=DAILY&amp;VAR:RELITEM=RF&amp;VAR:CURRENCY=&amp;VAR:DB_TYPE=&amp;VAR:UNITS=M&amp;window=popup","&amp;width=535&amp;height=425&amp;START_MAXIMIZED=FALSE&amp;Y=120"}</definedName>
    <definedName name="_7507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08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509__FDSAUDITLINK__" hidden="1">{"fdsup://directions/FAT Viewer?action=UPDATE&amp;creator=factSet&amp;DYN_ARGS=true&amp;DOC_NAME=FAT:RGA_ENTRPR_VAL_EV_SOURCE_WINDOW.FAT&amp;VAR:ID1=DEC-FR&amp;VAR:SDATE=20050614&amp;VAR:FDATE=20041231&amp;VAR:FREQ=DAILY&amp;VAR:RELITEM=RF&amp;VAR:CURRENCY=&amp;VAR:DB_TYPE=&amp;VAR:UNITS=M&amp;window=pop","up&amp;width=535&amp;height=425&amp;START_MAXIMIZED=FALSE&amp;Y=120"}</definedName>
    <definedName name="_751__FDSAUDITLINK__" hidden="1">{"fdsup://directions/FAT Viewer?action=UPDATE&amp;creator=factSet&amp;DYN_ARGS=true&amp;DOC_NAME=FAT:RGA_ENTRPR_VAL_EV_SOURCE_WINDOW.FAT&amp;VAR:ID1=599390&amp;VAR:SDATE=20070820&amp;VAR:FDATE=20061229&amp;VAR:FREQ=DAILY&amp;VAR:RELITEM=&amp;VAR:CURRENCY=&amp;VAR:DB_TYPE=&amp;VAR:UNITS=M&amp;window=popup","&amp;width=535&amp;height=425&amp;START_MAXIMIZED=FALSE&amp;Y=120"}</definedName>
    <definedName name="_7510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11__FDSAUDITLINK__" hidden="1">{"fdsup://directions/FAT Viewer?action=UPDATE&amp;creator=factSet&amp;DYN_ARGS=true&amp;DOC_NAME=FAT:RGA_ENTRPR_VAL_EV_SOURCE_WINDOW.FAT&amp;VAR:ID1=CBS&amp;VAR:SDATE=20050614&amp;VAR:FDATE=20041231&amp;VAR:FREQ=DAILY&amp;VAR:RELITEM=RF&amp;VAR:CURRENCY=&amp;VAR:DB_TYPE=&amp;VAR:UNITS=M&amp;window=popup&amp;","width=535&amp;height=425&amp;START_MAXIMIZED=FALSE&amp;Y=120"}</definedName>
    <definedName name="_7512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513__FDSAUDITLINK__" hidden="1">{"fdsup://directions/FAT Viewer?action=UPDATE&amp;creator=factSet&amp;DYN_ARGS=true&amp;DOC_NAME=FAT:RGA_ENTRPR_VAL_EV_SOURCE_WINDOW.FAT&amp;VAR:ID1=LAMR&amp;VAR:SDATE=20050614&amp;VAR:FDATE=20041231&amp;VAR:FREQ=DAILY&amp;VAR:RELITEM=RF&amp;VAR:CURRENCY=&amp;VAR:DB_TYPE=&amp;VAR:UNITS=M&amp;window=popup","&amp;width=535&amp;height=425&amp;START_MAXIMIZED=FALSE&amp;Y=120"}</definedName>
    <definedName name="_7514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15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516__FDSAUDITLINK__" hidden="1">{"fdsup://directions/FAT Viewer?action=UPDATE&amp;creator=factSet&amp;DYN_ARGS=true&amp;DOC_NAME=FAT:RGA_ENTRPR_VAL_EV_SOURCE_WINDOW.FAT&amp;VAR:ID1=DEC-FR&amp;VAR:SDATE=20050613&amp;VAR:FDATE=20041231&amp;VAR:FREQ=DAILY&amp;VAR:RELITEM=RF&amp;VAR:CURRENCY=&amp;VAR:DB_TYPE=&amp;VAR:UNITS=M&amp;window=pop","up&amp;width=535&amp;height=425&amp;START_MAXIMIZED=FALSE&amp;Y=120"}</definedName>
    <definedName name="_7517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18__FDSAUDITLINK__" hidden="1">{"fdsup://directions/FAT Viewer?action=UPDATE&amp;creator=factSet&amp;DYN_ARGS=true&amp;DOC_NAME=FAT:RGA_ENTRPR_VAL_EV_SOURCE_WINDOW.FAT&amp;VAR:ID1=CBS&amp;VAR:SDATE=20050613&amp;VAR:FDATE=20041231&amp;VAR:FREQ=DAILY&amp;VAR:RELITEM=RF&amp;VAR:CURRENCY=&amp;VAR:DB_TYPE=&amp;VAR:UNITS=M&amp;window=popup&amp;","width=535&amp;height=425&amp;START_MAXIMIZED=FALSE&amp;Y=120"}</definedName>
    <definedName name="_7519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52__FDSAUDITLINK__" hidden="1">{"fdsup://directions/FAT Viewer?action=UPDATE&amp;creator=factSet&amp;DYN_ARGS=true&amp;DOC_NAME=FAT:RGA_ENTRPR_VAL_EV_SOURCE_WINDOW.FAT&amp;VAR:ID1=339864&amp;VAR:SDATE=20070820&amp;VAR:FDATE=20061229&amp;VAR:FREQ=DAILY&amp;VAR:RELITEM=&amp;VAR:CURRENCY=&amp;VAR:DB_TYPE=&amp;VAR:UNITS=M&amp;window=popup","&amp;width=535&amp;height=425&amp;START_MAXIMIZED=FALSE&amp;Y=120"}</definedName>
    <definedName name="_7520__FDSAUDITLINK__" hidden="1">{"fdsup://directions/FAT Viewer?action=UPDATE&amp;creator=factSet&amp;DYN_ARGS=true&amp;DOC_NAME=FAT:RGA_ENTRPR_VAL_EV_SOURCE_WINDOW.FAT&amp;VAR:ID1=LAMR&amp;VAR:SDATE=20050613&amp;VAR:FDATE=20041231&amp;VAR:FREQ=DAILY&amp;VAR:RELITEM=RF&amp;VAR:CURRENCY=&amp;VAR:DB_TYPE=&amp;VAR:UNITS=M&amp;window=popup","&amp;width=535&amp;height=425&amp;START_MAXIMIZED=FALSE&amp;Y=120"}</definedName>
    <definedName name="_7521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22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523__FDSAUDITLINK__" hidden="1">{"fdsup://directions/FAT Viewer?action=UPDATE&amp;creator=factSet&amp;DYN_ARGS=true&amp;DOC_NAME=FAT:RGA_ENTRPR_VAL_EV_SOURCE_WINDOW.FAT&amp;VAR:ID1=DEC-FR&amp;VAR:SDATE=20050610&amp;VAR:FDATE=20041231&amp;VAR:FREQ=DAILY&amp;VAR:RELITEM=RF&amp;VAR:CURRENCY=&amp;VAR:DB_TYPE=&amp;VAR:UNITS=M&amp;window=pop","up&amp;width=535&amp;height=425&amp;START_MAXIMIZED=FALSE&amp;Y=120"}</definedName>
    <definedName name="_7524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25__FDSAUDITLINK__" hidden="1">{"fdsup://directions/FAT Viewer?action=UPDATE&amp;creator=factSet&amp;DYN_ARGS=true&amp;DOC_NAME=FAT:RGA_ENTRPR_VAL_EV_SOURCE_WINDOW.FAT&amp;VAR:ID1=CBS&amp;VAR:SDATE=20050610&amp;VAR:FDATE=20041231&amp;VAR:FREQ=DAILY&amp;VAR:RELITEM=RF&amp;VAR:CURRENCY=&amp;VAR:DB_TYPE=&amp;VAR:UNITS=M&amp;window=popup&amp;","width=535&amp;height=425&amp;START_MAXIMIZED=FALSE&amp;Y=120"}</definedName>
    <definedName name="_7526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527__FDSAUDITLINK__" hidden="1">{"fdsup://directions/FAT Viewer?action=UPDATE&amp;creator=factSet&amp;DYN_ARGS=true&amp;DOC_NAME=FAT:RGA_ENTRPR_VAL_EV_SOURCE_WINDOW.FAT&amp;VAR:ID1=LAMR&amp;VAR:SDATE=20050610&amp;VAR:FDATE=20041231&amp;VAR:FREQ=DAILY&amp;VAR:RELITEM=RF&amp;VAR:CURRENCY=&amp;VAR:DB_TYPE=&amp;VAR:UNITS=M&amp;window=popup","&amp;width=535&amp;height=425&amp;START_MAXIMIZED=FALSE&amp;Y=120"}</definedName>
    <definedName name="_7528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29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53__FDSAUDITLINK__" hidden="1">{"fdsup://directions/FAT Viewer?action=UPDATE&amp;creator=factSet&amp;DYN_ARGS=true&amp;DOC_NAME=FAT:RGQ_ENTRPR_VAL_EV_SOURCE_WINDOW.FAT&amp;VAR:ID1=CETV&amp;VAR:SDATE=20070820&amp;VAR:FDATE=20070629&amp;VAR:FREQ=DAILY&amp;VAR:RELITEM=&amp;VAR:CURRENCY=&amp;VAR:DB_TYPE=&amp;VAR:UNITS=M&amp;window=popup&amp;w","idth=535&amp;height=425&amp;START_MAXIMIZED=FALSE&amp;Y=120"}</definedName>
    <definedName name="_7530__FDSAUDITLINK__" hidden="1">{"fdsup://directions/FAT Viewer?action=UPDATE&amp;creator=factSet&amp;DYN_ARGS=true&amp;DOC_NAME=FAT:RGA_ENTRPR_VAL_EV_SOURCE_WINDOW.FAT&amp;VAR:ID1=DEC-FR&amp;VAR:SDATE=20050609&amp;VAR:FDATE=20041231&amp;VAR:FREQ=DAILY&amp;VAR:RELITEM=RF&amp;VAR:CURRENCY=&amp;VAR:DB_TYPE=&amp;VAR:UNITS=M&amp;window=pop","up&amp;width=535&amp;height=425&amp;START_MAXIMIZED=FALSE&amp;Y=120"}</definedName>
    <definedName name="_7531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32__FDSAUDITLINK__" hidden="1">{"fdsup://directions/FAT Viewer?action=UPDATE&amp;creator=factSet&amp;DYN_ARGS=true&amp;DOC_NAME=FAT:RGA_ENTRPR_VAL_EV_SOURCE_WINDOW.FAT&amp;VAR:ID1=CBS&amp;VAR:SDATE=20050609&amp;VAR:FDATE=20041231&amp;VAR:FREQ=DAILY&amp;VAR:RELITEM=RF&amp;VAR:CURRENCY=&amp;VAR:DB_TYPE=&amp;VAR:UNITS=M&amp;window=popup&amp;","width=535&amp;height=425&amp;START_MAXIMIZED=FALSE&amp;Y=120"}</definedName>
    <definedName name="_7533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534__FDSAUDITLINK__" hidden="1">{"fdsup://directions/FAT Viewer?action=UPDATE&amp;creator=factSet&amp;DYN_ARGS=true&amp;DOC_NAME=FAT:RGA_ENTRPR_VAL_EV_SOURCE_WINDOW.FAT&amp;VAR:ID1=LAMR&amp;VAR:SDATE=20050609&amp;VAR:FDATE=20041231&amp;VAR:FREQ=DAILY&amp;VAR:RELITEM=RF&amp;VAR:CURRENCY=&amp;VAR:DB_TYPE=&amp;VAR:UNITS=M&amp;window=popup","&amp;width=535&amp;height=425&amp;START_MAXIMIZED=FALSE&amp;Y=120"}</definedName>
    <definedName name="_7535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36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537__FDSAUDITLINK__" hidden="1">{"fdsup://directions/FAT Viewer?action=UPDATE&amp;creator=factSet&amp;DYN_ARGS=true&amp;DOC_NAME=FAT:RGA_ENTRPR_VAL_EV_SOURCE_WINDOW.FAT&amp;VAR:ID1=DEC-FR&amp;VAR:SDATE=20050608&amp;VAR:FDATE=20041231&amp;VAR:FREQ=DAILY&amp;VAR:RELITEM=RF&amp;VAR:CURRENCY=&amp;VAR:DB_TYPE=&amp;VAR:UNITS=M&amp;window=pop","up&amp;width=535&amp;height=425&amp;START_MAXIMIZED=FALSE&amp;Y=120"}</definedName>
    <definedName name="_7538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39__FDSAUDITLINK__" hidden="1">{"fdsup://directions/FAT Viewer?action=UPDATE&amp;creator=factSet&amp;DYN_ARGS=true&amp;DOC_NAME=FAT:RGA_ENTRPR_VAL_EV_SOURCE_WINDOW.FAT&amp;VAR:ID1=CBS&amp;VAR:SDATE=20050608&amp;VAR:FDATE=20041231&amp;VAR:FREQ=DAILY&amp;VAR:RELITEM=RF&amp;VAR:CURRENCY=&amp;VAR:DB_TYPE=&amp;VAR:UNITS=M&amp;window=popup&amp;","width=535&amp;height=425&amp;START_MAXIMIZED=FALSE&amp;Y=120"}</definedName>
    <definedName name="_754__FDSAUDITLINK__" hidden="1">{"fdsup://directions/FAT Viewer?action=UPDATE&amp;creator=factSet&amp;DYN_ARGS=true&amp;DOC_NAME=FAT:RGQ_ENTRPR_VAL_EV_SOURCE_WINDOW.FAT&amp;VAR:ID1=CTCM&amp;VAR:SDATE=20070820&amp;VAR:FDATE=20070629&amp;VAR:FREQ=DAILY&amp;VAR:RELITEM=&amp;VAR:CURRENCY=&amp;VAR:DB_TYPE=&amp;VAR:UNITS=M&amp;window=popup&amp;w","idth=535&amp;height=425&amp;START_MAXIMIZED=FALSE&amp;Y=120"}</definedName>
    <definedName name="_7540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541__FDSAUDITLINK__" hidden="1">{"fdsup://directions/FAT Viewer?action=UPDATE&amp;creator=factSet&amp;DYN_ARGS=true&amp;DOC_NAME=FAT:RGA_ENTRPR_VAL_EV_SOURCE_WINDOW.FAT&amp;VAR:ID1=LAMR&amp;VAR:SDATE=20050608&amp;VAR:FDATE=20041231&amp;VAR:FREQ=DAILY&amp;VAR:RELITEM=RF&amp;VAR:CURRENCY=&amp;VAR:DB_TYPE=&amp;VAR:UNITS=M&amp;window=popup","&amp;width=535&amp;height=425&amp;START_MAXIMIZED=FALSE&amp;Y=120"}</definedName>
    <definedName name="_7542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43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544__FDSAUDITLINK__" hidden="1">{"fdsup://directions/FAT Viewer?action=UPDATE&amp;creator=factSet&amp;DYN_ARGS=true&amp;DOC_NAME=FAT:RGA_ENTRPR_VAL_EV_SOURCE_WINDOW.FAT&amp;VAR:ID1=DEC-FR&amp;VAR:SDATE=20050607&amp;VAR:FDATE=20041231&amp;VAR:FREQ=DAILY&amp;VAR:RELITEM=RF&amp;VAR:CURRENCY=&amp;VAR:DB_TYPE=&amp;VAR:UNITS=M&amp;window=pop","up&amp;width=535&amp;height=425&amp;START_MAXIMIZED=FALSE&amp;Y=120"}</definedName>
    <definedName name="_7545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46__FDSAUDITLINK__" hidden="1">{"fdsup://directions/FAT Viewer?action=UPDATE&amp;creator=factSet&amp;DYN_ARGS=true&amp;DOC_NAME=FAT:RGA_ENTRPR_VAL_EV_SOURCE_WINDOW.FAT&amp;VAR:ID1=CBS&amp;VAR:SDATE=20050607&amp;VAR:FDATE=20041231&amp;VAR:FREQ=DAILY&amp;VAR:RELITEM=RF&amp;VAR:CURRENCY=&amp;VAR:DB_TYPE=&amp;VAR:UNITS=M&amp;window=popup&amp;","width=535&amp;height=425&amp;START_MAXIMIZED=FALSE&amp;Y=120"}</definedName>
    <definedName name="_7547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548__FDSAUDITLINK__" hidden="1">{"fdsup://directions/FAT Viewer?action=UPDATE&amp;creator=factSet&amp;DYN_ARGS=true&amp;DOC_NAME=FAT:RGA_ENTRPR_VAL_EV_SOURCE_WINDOW.FAT&amp;VAR:ID1=LAMR&amp;VAR:SDATE=20050607&amp;VAR:FDATE=20041231&amp;VAR:FREQ=DAILY&amp;VAR:RELITEM=RF&amp;VAR:CURRENCY=&amp;VAR:DB_TYPE=&amp;VAR:UNITS=M&amp;window=popup","&amp;width=535&amp;height=425&amp;START_MAXIMIZED=FALSE&amp;Y=120"}</definedName>
    <definedName name="_7549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5__FDSAUDITLINK__" hidden="1">{"fdsup://directions/FAT Viewer?action=UPDATE&amp;creator=factSet&amp;DYN_ARGS=true&amp;DOC_NAME=FAT:RGQ_ENTRPR_VAL_EV_SOURCE_WINDOW.FAT&amp;VAR:ID1=B04M10&amp;VAR:SDATE=20041231&amp;VAR:FDATE=20041231&amp;VAR:FREQ=DAILY&amp;VAR:RELITEM=&amp;VAR:CURRENCY=&amp;VAR:DB_TYPE=&amp;VAR:UNITS=M&amp;window=popup","&amp;width=535&amp;height=425&amp;START_MAXIMIZED=FALSE&amp;Y=120"}</definedName>
    <definedName name="_7550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551__FDSAUDITLINK__" hidden="1">{"fdsup://directions/FAT Viewer?action=UPDATE&amp;creator=factSet&amp;DYN_ARGS=true&amp;DOC_NAME=FAT:RGA_ENTRPR_VAL_EV_SOURCE_WINDOW.FAT&amp;VAR:ID1=DEC-FR&amp;VAR:SDATE=20050606&amp;VAR:FDATE=20041231&amp;VAR:FREQ=DAILY&amp;VAR:RELITEM=RF&amp;VAR:CURRENCY=&amp;VAR:DB_TYPE=&amp;VAR:UNITS=M&amp;window=pop","up&amp;width=535&amp;height=425&amp;START_MAXIMIZED=FALSE&amp;Y=120"}</definedName>
    <definedName name="_7552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53__FDSAUDITLINK__" hidden="1">{"fdsup://directions/FAT Viewer?action=UPDATE&amp;creator=factSet&amp;DYN_ARGS=true&amp;DOC_NAME=FAT:RGA_ENTRPR_VAL_EV_SOURCE_WINDOW.FAT&amp;VAR:ID1=CBS&amp;VAR:SDATE=20050606&amp;VAR:FDATE=20041231&amp;VAR:FREQ=DAILY&amp;VAR:RELITEM=RF&amp;VAR:CURRENCY=&amp;VAR:DB_TYPE=&amp;VAR:UNITS=M&amp;window=popup&amp;","width=535&amp;height=425&amp;START_MAXIMIZED=FALSE&amp;Y=120"}</definedName>
    <definedName name="_7554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555__FDSAUDITLINK__" hidden="1">{"fdsup://directions/FAT Viewer?action=UPDATE&amp;creator=factSet&amp;DYN_ARGS=true&amp;DOC_NAME=FAT:RGA_ENTRPR_VAL_EV_SOURCE_WINDOW.FAT&amp;VAR:ID1=LAMR&amp;VAR:SDATE=20050606&amp;VAR:FDATE=20041231&amp;VAR:FREQ=DAILY&amp;VAR:RELITEM=RF&amp;VAR:CURRENCY=&amp;VAR:DB_TYPE=&amp;VAR:UNITS=M&amp;window=popup","&amp;width=535&amp;height=425&amp;START_MAXIMIZED=FALSE&amp;Y=120"}</definedName>
    <definedName name="_7556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57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558__FDSAUDITLINK__" hidden="1">{"fdsup://directions/FAT Viewer?action=UPDATE&amp;creator=factSet&amp;DYN_ARGS=true&amp;DOC_NAME=FAT:RGA_ENTRPR_VAL_EV_SOURCE_WINDOW.FAT&amp;VAR:ID1=DEC-FR&amp;VAR:SDATE=20050603&amp;VAR:FDATE=20041231&amp;VAR:FREQ=DAILY&amp;VAR:RELITEM=RF&amp;VAR:CURRENCY=&amp;VAR:DB_TYPE=&amp;VAR:UNITS=M&amp;window=pop","up&amp;width=535&amp;height=425&amp;START_MAXIMIZED=FALSE&amp;Y=120"}</definedName>
    <definedName name="_7559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6__FDSAUDITLINK__" hidden="1">{"fdsup://directions/FAT Viewer?action=UPDATE&amp;creator=factSet&amp;DYN_ARGS=true&amp;DOC_NAME=FAT:RGQ_ENTRPR_VAL_EV_SOURCE_WINDOW.FAT&amp;VAR:ID1=B04M10&amp;VAR:SDATE=20070820&amp;VAR:FDATE=20070629&amp;VAR:FREQ=DAILY&amp;VAR:RELITEM=&amp;VAR:CURRENCY=&amp;VAR:DB_TYPE=&amp;VAR:UNITS=M&amp;window=popup","&amp;width=535&amp;height=425&amp;START_MAXIMIZED=FALSE&amp;Y=120"}</definedName>
    <definedName name="_7560__FDSAUDITLINK__" hidden="1">{"fdsup://directions/FAT Viewer?action=UPDATE&amp;creator=factSet&amp;DYN_ARGS=true&amp;DOC_NAME=FAT:RGA_ENTRPR_VAL_EV_SOURCE_WINDOW.FAT&amp;VAR:ID1=CBS&amp;VAR:SDATE=20050603&amp;VAR:FDATE=20041231&amp;VAR:FREQ=DAILY&amp;VAR:RELITEM=RF&amp;VAR:CURRENCY=&amp;VAR:DB_TYPE=&amp;VAR:UNITS=M&amp;window=popup&amp;","width=535&amp;height=425&amp;START_MAXIMIZED=FALSE&amp;Y=120"}</definedName>
    <definedName name="_7561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562__FDSAUDITLINK__" hidden="1">{"fdsup://directions/FAT Viewer?action=UPDATE&amp;creator=factSet&amp;DYN_ARGS=true&amp;DOC_NAME=FAT:RGA_ENTRPR_VAL_EV_SOURCE_WINDOW.FAT&amp;VAR:ID1=LAMR&amp;VAR:SDATE=20050603&amp;VAR:FDATE=20041231&amp;VAR:FREQ=DAILY&amp;VAR:RELITEM=RF&amp;VAR:CURRENCY=&amp;VAR:DB_TYPE=&amp;VAR:UNITS=M&amp;window=popup","&amp;width=535&amp;height=425&amp;START_MAXIMIZED=FALSE&amp;Y=120"}</definedName>
    <definedName name="_7563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64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565__FDSAUDITLINK__" hidden="1">{"fdsup://directions/FAT Viewer?action=UPDATE&amp;creator=factSet&amp;DYN_ARGS=true&amp;DOC_NAME=FAT:RGA_ENTRPR_VAL_EV_SOURCE_WINDOW.FAT&amp;VAR:ID1=DEC-FR&amp;VAR:SDATE=20050602&amp;VAR:FDATE=20041231&amp;VAR:FREQ=DAILY&amp;VAR:RELITEM=RF&amp;VAR:CURRENCY=&amp;VAR:DB_TYPE=&amp;VAR:UNITS=M&amp;window=pop","up&amp;width=535&amp;height=425&amp;START_MAXIMIZED=FALSE&amp;Y=120"}</definedName>
    <definedName name="_7566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67__FDSAUDITLINK__" hidden="1">{"fdsup://directions/FAT Viewer?action=UPDATE&amp;creator=factSet&amp;DYN_ARGS=true&amp;DOC_NAME=FAT:RGA_ENTRPR_VAL_EV_SOURCE_WINDOW.FAT&amp;VAR:ID1=CBS&amp;VAR:SDATE=20050602&amp;VAR:FDATE=20041231&amp;VAR:FREQ=DAILY&amp;VAR:RELITEM=RF&amp;VAR:CURRENCY=&amp;VAR:DB_TYPE=&amp;VAR:UNITS=M&amp;window=popup&amp;","width=535&amp;height=425&amp;START_MAXIMIZED=FALSE&amp;Y=120"}</definedName>
    <definedName name="_7568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569__FDSAUDITLINK__" hidden="1">{"fdsup://directions/FAT Viewer?action=UPDATE&amp;creator=factSet&amp;DYN_ARGS=true&amp;DOC_NAME=FAT:RGA_ENTRPR_VAL_EV_SOURCE_WINDOW.FAT&amp;VAR:ID1=LAMR&amp;VAR:SDATE=20050602&amp;VAR:FDATE=20041231&amp;VAR:FREQ=DAILY&amp;VAR:RELITEM=RF&amp;VAR:CURRENCY=&amp;VAR:DB_TYPE=&amp;VAR:UNITS=M&amp;window=popup","&amp;width=535&amp;height=425&amp;START_MAXIMIZED=FALSE&amp;Y=120"}</definedName>
    <definedName name="_757__FDSAUDITLINK__" hidden="1">{"fdsup://directions/FAT Viewer?action=UPDATE&amp;creator=factSet&amp;DYN_ARGS=true&amp;DOC_NAME=FAT:RGA_ENTRPR_VAL_EV_SOURCE_WINDOW.FAT&amp;VAR:ID1=DYHOL-TR&amp;VAR:SDATE=20070829&amp;VAR:FDATE=20061229&amp;VAR:FREQ=DAILY&amp;VAR:RELITEM=&amp;VAR:CURRENCY=&amp;VAR:DB_TYPE=&amp;VAR:UNITS=M&amp;window=pop","up&amp;width=535&amp;height=425&amp;START_MAXIMIZED=FALSE&amp;Y=120"}</definedName>
    <definedName name="_7570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71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572__FDSAUDITLINK__" hidden="1">{"fdsup://directions/FAT Viewer?action=UPDATE&amp;creator=factSet&amp;DYN_ARGS=true&amp;DOC_NAME=FAT:RGA_ENTRPR_VAL_EV_SOURCE_WINDOW.FAT&amp;VAR:ID1=DEC-FR&amp;VAR:SDATE=20050601&amp;VAR:FDATE=20041231&amp;VAR:FREQ=DAILY&amp;VAR:RELITEM=RF&amp;VAR:CURRENCY=&amp;VAR:DB_TYPE=&amp;VAR:UNITS=M&amp;window=pop","up&amp;width=535&amp;height=425&amp;START_MAXIMIZED=FALSE&amp;Y=120"}</definedName>
    <definedName name="_7573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74__FDSAUDITLINK__" hidden="1">{"fdsup://directions/FAT Viewer?action=UPDATE&amp;creator=factSet&amp;DYN_ARGS=true&amp;DOC_NAME=FAT:RGA_ENTRPR_VAL_EV_SOURCE_WINDOW.FAT&amp;VAR:ID1=CBS&amp;VAR:SDATE=20050601&amp;VAR:FDATE=20041231&amp;VAR:FREQ=DAILY&amp;VAR:RELITEM=RF&amp;VAR:CURRENCY=&amp;VAR:DB_TYPE=&amp;VAR:UNITS=M&amp;window=popup&amp;","width=535&amp;height=425&amp;START_MAXIMIZED=FALSE&amp;Y=120"}</definedName>
    <definedName name="_7575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576__FDSAUDITLINK__" hidden="1">{"fdsup://directions/FAT Viewer?action=UPDATE&amp;creator=factSet&amp;DYN_ARGS=true&amp;DOC_NAME=FAT:RGA_ENTRPR_VAL_EV_SOURCE_WINDOW.FAT&amp;VAR:ID1=LAMR&amp;VAR:SDATE=20050601&amp;VAR:FDATE=20041231&amp;VAR:FREQ=DAILY&amp;VAR:RELITEM=RF&amp;VAR:CURRENCY=&amp;VAR:DB_TYPE=&amp;VAR:UNITS=M&amp;window=popup","&amp;width=535&amp;height=425&amp;START_MAXIMIZED=FALSE&amp;Y=120"}</definedName>
    <definedName name="_7577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78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579__FDSAUDITLINK__" hidden="1">{"fdsup://directions/FAT Viewer?action=UPDATE&amp;creator=factSet&amp;DYN_ARGS=true&amp;DOC_NAME=FAT:RGA_ENTRPR_VAL_EV_SOURCE_WINDOW.FAT&amp;VAR:ID1=DEC-FR&amp;VAR:SDATE=20050531&amp;VAR:FDATE=20041231&amp;VAR:FREQ=DAILY&amp;VAR:RELITEM=RF&amp;VAR:CURRENCY=&amp;VAR:DB_TYPE=&amp;VAR:UNITS=M&amp;window=pop","up&amp;width=535&amp;height=425&amp;START_MAXIMIZED=FALSE&amp;Y=120"}</definedName>
    <definedName name="_758__FDSAUDITLINK__" hidden="1">{"fdsup://directions/FAT Viewer?action=UPDATE&amp;creator=factSet&amp;DYN_ARGS=true&amp;DOC_NAME=FAT:RGA_ENTRPR_VAL_EV_SOURCE_WINDOW.FAT&amp;VAR:ID1=091139&amp;VAR:SDATE=20070829&amp;VAR:FDATE=20061229&amp;VAR:FREQ=DAILY&amp;VAR:RELITEM=&amp;VAR:CURRENCY=&amp;VAR:DB_TYPE=&amp;VAR:UNITS=M&amp;window=popup","&amp;width=535&amp;height=425&amp;START_MAXIMIZED=FALSE&amp;Y=120"}</definedName>
    <definedName name="_7580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81__FDSAUDITLINK__" hidden="1">{"fdsup://directions/FAT Viewer?action=UPDATE&amp;creator=factSet&amp;DYN_ARGS=true&amp;DOC_NAME=FAT:RGA_ENTRPR_VAL_EV_SOURCE_WINDOW.FAT&amp;VAR:ID1=CBS&amp;VAR:SDATE=20050531&amp;VAR:FDATE=20041231&amp;VAR:FREQ=DAILY&amp;VAR:RELITEM=RF&amp;VAR:CURRENCY=&amp;VAR:DB_TYPE=&amp;VAR:UNITS=M&amp;window=popup&amp;","width=535&amp;height=425&amp;START_MAXIMIZED=FALSE&amp;Y=120"}</definedName>
    <definedName name="_7582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583__FDSAUDITLINK__" hidden="1">{"fdsup://directions/FAT Viewer?action=UPDATE&amp;creator=factSet&amp;DYN_ARGS=true&amp;DOC_NAME=FAT:RGA_ENTRPR_VAL_EV_SOURCE_WINDOW.FAT&amp;VAR:ID1=LAMR&amp;VAR:SDATE=20050531&amp;VAR:FDATE=20041231&amp;VAR:FREQ=DAILY&amp;VAR:RELITEM=RF&amp;VAR:CURRENCY=&amp;VAR:DB_TYPE=&amp;VAR:UNITS=M&amp;window=popup","&amp;width=535&amp;height=425&amp;START_MAXIMIZED=FALSE&amp;Y=120"}</definedName>
    <definedName name="_7584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85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586__FDSAUDITLINK__" hidden="1">{"fdsup://directions/FAT Viewer?action=UPDATE&amp;creator=factSet&amp;DYN_ARGS=true&amp;DOC_NAME=FAT:RGA_ENTRPR_VAL_EV_SOURCE_WINDOW.FAT&amp;VAR:ID1=DEC-FR&amp;VAR:SDATE=20050527&amp;VAR:FDATE=20041231&amp;VAR:FREQ=DAILY&amp;VAR:RELITEM=RF&amp;VAR:CURRENCY=&amp;VAR:DB_TYPE=&amp;VAR:UNITS=M&amp;window=pop","up&amp;width=535&amp;height=425&amp;START_MAXIMIZED=FALSE&amp;Y=120"}</definedName>
    <definedName name="_7587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88__FDSAUDITLINK__" hidden="1">{"fdsup://directions/FAT Viewer?action=UPDATE&amp;creator=factSet&amp;DYN_ARGS=true&amp;DOC_NAME=FAT:RGA_ENTRPR_VAL_EV_SOURCE_WINDOW.FAT&amp;VAR:ID1=CBS&amp;VAR:SDATE=20050527&amp;VAR:FDATE=20041231&amp;VAR:FREQ=DAILY&amp;VAR:RELITEM=RF&amp;VAR:CURRENCY=&amp;VAR:DB_TYPE=&amp;VAR:UNITS=M&amp;window=popup&amp;","width=535&amp;height=425&amp;START_MAXIMIZED=FALSE&amp;Y=120"}</definedName>
    <definedName name="_7589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59__FDSAUDITLINK__" hidden="1">{"fdsup://directions/FAT Viewer?action=UPDATE&amp;creator=factSet&amp;DYN_ARGS=true&amp;DOC_NAME=FAT:RGQ_ENTRPR_VAL_EV_SOURCE_WINDOW.FAT&amp;VAR:ID1=B01G2K&amp;VAR:SDATE=20050111&amp;VAR:FDATE=20041231&amp;VAR:FREQ=DAILY&amp;VAR:RELITEM=&amp;VAR:CURRENCY=&amp;VAR:DB_TYPE=&amp;VAR:UNITS=M&amp;window=popup","&amp;width=535&amp;height=425&amp;START_MAXIMIZED=FALSE&amp;Y=120"}</definedName>
    <definedName name="_7590__FDSAUDITLINK__" hidden="1">{"fdsup://directions/FAT Viewer?action=UPDATE&amp;creator=factSet&amp;DYN_ARGS=true&amp;DOC_NAME=FAT:RGA_ENTRPR_VAL_EV_SOURCE_WINDOW.FAT&amp;VAR:ID1=LAMR&amp;VAR:SDATE=20050527&amp;VAR:FDATE=20041231&amp;VAR:FREQ=DAILY&amp;VAR:RELITEM=RF&amp;VAR:CURRENCY=&amp;VAR:DB_TYPE=&amp;VAR:UNITS=M&amp;window=popup","&amp;width=535&amp;height=425&amp;START_MAXIMIZED=FALSE&amp;Y=120"}</definedName>
    <definedName name="_7591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92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593__FDSAUDITLINK__" hidden="1">{"fdsup://directions/FAT Viewer?action=UPDATE&amp;creator=factSet&amp;DYN_ARGS=true&amp;DOC_NAME=FAT:RGA_ENTRPR_VAL_EV_SOURCE_WINDOW.FAT&amp;VAR:ID1=DEC-FR&amp;VAR:SDATE=20050526&amp;VAR:FDATE=20041231&amp;VAR:FREQ=DAILY&amp;VAR:RELITEM=RF&amp;VAR:CURRENCY=&amp;VAR:DB_TYPE=&amp;VAR:UNITS=M&amp;window=pop","up&amp;width=535&amp;height=425&amp;START_MAXIMIZED=FALSE&amp;Y=120"}</definedName>
    <definedName name="_7594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95__FDSAUDITLINK__" hidden="1">{"fdsup://directions/FAT Viewer?action=UPDATE&amp;creator=factSet&amp;DYN_ARGS=true&amp;DOC_NAME=FAT:RGA_ENTRPR_VAL_EV_SOURCE_WINDOW.FAT&amp;VAR:ID1=CBS&amp;VAR:SDATE=20050526&amp;VAR:FDATE=20041231&amp;VAR:FREQ=DAILY&amp;VAR:RELITEM=RF&amp;VAR:CURRENCY=&amp;VAR:DB_TYPE=&amp;VAR:UNITS=M&amp;window=popup&amp;","width=535&amp;height=425&amp;START_MAXIMIZED=FALSE&amp;Y=120"}</definedName>
    <definedName name="_7596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597__FDSAUDITLINK__" hidden="1">{"fdsup://directions/FAT Viewer?action=UPDATE&amp;creator=factSet&amp;DYN_ARGS=true&amp;DOC_NAME=FAT:RGA_ENTRPR_VAL_EV_SOURCE_WINDOW.FAT&amp;VAR:ID1=LAMR&amp;VAR:SDATE=20050526&amp;VAR:FDATE=20041231&amp;VAR:FREQ=DAILY&amp;VAR:RELITEM=RF&amp;VAR:CURRENCY=&amp;VAR:DB_TYPE=&amp;VAR:UNITS=M&amp;window=popup","&amp;width=535&amp;height=425&amp;START_MAXIMIZED=FALSE&amp;Y=120"}</definedName>
    <definedName name="_7598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599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6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182"}</definedName>
    <definedName name="_760__FDSAUDITLINK__" hidden="1">{"fdsup://directions/FAT Viewer?action=UPDATE&amp;creator=factSet&amp;DYN_ARGS=true&amp;DOC_NAME=FAT:RGQ_ENTRPR_VAL_EV_SOURCE_WINDOW.FAT&amp;VAR:ID1=B01G2K&amp;VAR:SDATE=20070829&amp;VAR:FDATE=20070629&amp;VAR:FREQ=DAILY&amp;VAR:RELITEM=&amp;VAR:CURRENCY=&amp;VAR:DB_TYPE=&amp;VAR:UNITS=M&amp;window=popup","&amp;width=535&amp;height=425&amp;START_MAXIMIZED=FALSE&amp;Y=120"}</definedName>
    <definedName name="_7600__FDSAUDITLINK__" hidden="1">{"fdsup://directions/FAT Viewer?action=UPDATE&amp;creator=factSet&amp;DYN_ARGS=true&amp;DOC_NAME=FAT:RGA_ENTRPR_VAL_EV_SOURCE_WINDOW.FAT&amp;VAR:ID1=DEC-FR&amp;VAR:SDATE=20050525&amp;VAR:FDATE=20041231&amp;VAR:FREQ=DAILY&amp;VAR:RELITEM=RF&amp;VAR:CURRENCY=&amp;VAR:DB_TYPE=&amp;VAR:UNITS=M&amp;window=pop","up&amp;width=535&amp;height=425&amp;START_MAXIMIZED=FALSE&amp;Y=120"}</definedName>
    <definedName name="_7601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02__FDSAUDITLINK__" hidden="1">{"fdsup://directions/FAT Viewer?action=UPDATE&amp;creator=factSet&amp;DYN_ARGS=true&amp;DOC_NAME=FAT:RGA_ENTRPR_VAL_EV_SOURCE_WINDOW.FAT&amp;VAR:ID1=CBS&amp;VAR:SDATE=20050525&amp;VAR:FDATE=20041231&amp;VAR:FREQ=DAILY&amp;VAR:RELITEM=RF&amp;VAR:CURRENCY=&amp;VAR:DB_TYPE=&amp;VAR:UNITS=M&amp;window=popup&amp;","width=535&amp;height=425&amp;START_MAXIMIZED=FALSE&amp;Y=120"}</definedName>
    <definedName name="_7603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604__FDSAUDITLINK__" hidden="1">{"fdsup://directions/FAT Viewer?action=UPDATE&amp;creator=factSet&amp;DYN_ARGS=true&amp;DOC_NAME=FAT:RGA_ENTRPR_VAL_EV_SOURCE_WINDOW.FAT&amp;VAR:ID1=LAMR&amp;VAR:SDATE=20050525&amp;VAR:FDATE=20041231&amp;VAR:FREQ=DAILY&amp;VAR:RELITEM=RF&amp;VAR:CURRENCY=&amp;VAR:DB_TYPE=&amp;VAR:UNITS=M&amp;window=popup","&amp;width=535&amp;height=425&amp;START_MAXIMIZED=FALSE&amp;Y=120"}</definedName>
    <definedName name="_7605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06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607__FDSAUDITLINK__" hidden="1">{"fdsup://directions/FAT Viewer?action=UPDATE&amp;creator=factSet&amp;DYN_ARGS=true&amp;DOC_NAME=FAT:RGA_ENTRPR_VAL_EV_SOURCE_WINDOW.FAT&amp;VAR:ID1=DEC-FR&amp;VAR:SDATE=20050524&amp;VAR:FDATE=20041231&amp;VAR:FREQ=DAILY&amp;VAR:RELITEM=RF&amp;VAR:CURRENCY=&amp;VAR:DB_TYPE=&amp;VAR:UNITS=M&amp;window=pop","up&amp;width=535&amp;height=425&amp;START_MAXIMIZED=FALSE&amp;Y=120"}</definedName>
    <definedName name="_7608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09__FDSAUDITLINK__" hidden="1">{"fdsup://directions/FAT Viewer?action=UPDATE&amp;creator=factSet&amp;DYN_ARGS=true&amp;DOC_NAME=FAT:RGA_ENTRPR_VAL_EV_SOURCE_WINDOW.FAT&amp;VAR:ID1=CBS&amp;VAR:SDATE=20050524&amp;VAR:FDATE=20041231&amp;VAR:FREQ=DAILY&amp;VAR:RELITEM=RF&amp;VAR:CURRENCY=&amp;VAR:DB_TYPE=&amp;VAR:UNITS=M&amp;window=popup&amp;","width=535&amp;height=425&amp;START_MAXIMIZED=FALSE&amp;Y=120"}</definedName>
    <definedName name="_761__FDSAUDITLINK__" hidden="1">{"fdsup://directions/FAT Viewer?action=UPDATE&amp;creator=factSet&amp;DYN_ARGS=true&amp;DOC_NAME=FAT:RGA_ENTRPR_VAL_EV_SOURCE_WINDOW.FAT&amp;VAR:ID1=RTL-BE&amp;VAR:SDATE=20050111&amp;VAR:FDATE=20041231&amp;VAR:FREQ=DAILY&amp;VAR:RELITEM=&amp;VAR:CURRENCY=&amp;VAR:DB_TYPE=&amp;VAR:UNITS=M&amp;window=popup","&amp;width=535&amp;height=425&amp;START_MAXIMIZED=FALSE&amp;Y=120"}</definedName>
    <definedName name="_7610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611__FDSAUDITLINK__" hidden="1">{"fdsup://directions/FAT Viewer?action=UPDATE&amp;creator=factSet&amp;DYN_ARGS=true&amp;DOC_NAME=FAT:RGA_ENTRPR_VAL_EV_SOURCE_WINDOW.FAT&amp;VAR:ID1=LAMR&amp;VAR:SDATE=20050524&amp;VAR:FDATE=20041231&amp;VAR:FREQ=DAILY&amp;VAR:RELITEM=RF&amp;VAR:CURRENCY=&amp;VAR:DB_TYPE=&amp;VAR:UNITS=M&amp;window=popup","&amp;width=535&amp;height=425&amp;START_MAXIMIZED=FALSE&amp;Y=120"}</definedName>
    <definedName name="_7612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13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614__FDSAUDITLINK__" hidden="1">{"fdsup://directions/FAT Viewer?action=UPDATE&amp;creator=factSet&amp;DYN_ARGS=true&amp;DOC_NAME=FAT:RGA_ENTRPR_VAL_EV_SOURCE_WINDOW.FAT&amp;VAR:ID1=DEC-FR&amp;VAR:SDATE=20050523&amp;VAR:FDATE=20041231&amp;VAR:FREQ=DAILY&amp;VAR:RELITEM=RF&amp;VAR:CURRENCY=&amp;VAR:DB_TYPE=&amp;VAR:UNITS=M&amp;window=pop","up&amp;width=535&amp;height=425&amp;START_MAXIMIZED=FALSE&amp;Y=120"}</definedName>
    <definedName name="_7615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16__FDSAUDITLINK__" hidden="1">{"fdsup://directions/FAT Viewer?action=UPDATE&amp;creator=factSet&amp;DYN_ARGS=true&amp;DOC_NAME=FAT:RGA_ENTRPR_VAL_EV_SOURCE_WINDOW.FAT&amp;VAR:ID1=CBS&amp;VAR:SDATE=20050523&amp;VAR:FDATE=20041231&amp;VAR:FREQ=DAILY&amp;VAR:RELITEM=RF&amp;VAR:CURRENCY=&amp;VAR:DB_TYPE=&amp;VAR:UNITS=M&amp;window=popup&amp;","width=535&amp;height=425&amp;START_MAXIMIZED=FALSE&amp;Y=120"}</definedName>
    <definedName name="_7617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618__FDSAUDITLINK__" hidden="1">{"fdsup://directions/FAT Viewer?action=UPDATE&amp;creator=factSet&amp;DYN_ARGS=true&amp;DOC_NAME=FAT:RGA_ENTRPR_VAL_EV_SOURCE_WINDOW.FAT&amp;VAR:ID1=LAMR&amp;VAR:SDATE=20050523&amp;VAR:FDATE=20041231&amp;VAR:FREQ=DAILY&amp;VAR:RELITEM=RF&amp;VAR:CURRENCY=&amp;VAR:DB_TYPE=&amp;VAR:UNITS=M&amp;window=popup","&amp;width=535&amp;height=425&amp;START_MAXIMIZED=FALSE&amp;Y=120"}</definedName>
    <definedName name="_7619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2__FDSAUDITLINK__" hidden="1">{"fdsup://directions/FAT Viewer?action=UPDATE&amp;creator=factSet&amp;DYN_ARGS=true&amp;DOC_NAME=FAT:RGQ_ENTRPR_VAL_EV_SOURCE_WINDOW.FAT&amp;VAR:ID1=457913&amp;VAR:SDATE=20050111&amp;VAR:FDATE=20041231&amp;VAR:FREQ=DAILY&amp;VAR:RELITEM=&amp;VAR:CURRENCY=&amp;VAR:DB_TYPE=&amp;VAR:UNITS=M&amp;window=popup","&amp;width=535&amp;height=425&amp;START_MAXIMIZED=FALSE&amp;Y=120"}</definedName>
    <definedName name="_7620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621__FDSAUDITLINK__" hidden="1">{"fdsup://directions/FAT Viewer?action=UPDATE&amp;creator=factSet&amp;DYN_ARGS=true&amp;DOC_NAME=FAT:RGA_ENTRPR_VAL_EV_SOURCE_WINDOW.FAT&amp;VAR:ID1=DEC-FR&amp;VAR:SDATE=20050520&amp;VAR:FDATE=20041231&amp;VAR:FREQ=DAILY&amp;VAR:RELITEM=RF&amp;VAR:CURRENCY=&amp;VAR:DB_TYPE=&amp;VAR:UNITS=M&amp;window=pop","up&amp;width=535&amp;height=425&amp;START_MAXIMIZED=FALSE&amp;Y=120"}</definedName>
    <definedName name="_7622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23__FDSAUDITLINK__" hidden="1">{"fdsup://directions/FAT Viewer?action=UPDATE&amp;creator=factSet&amp;DYN_ARGS=true&amp;DOC_NAME=FAT:RGA_ENTRPR_VAL_EV_SOURCE_WINDOW.FAT&amp;VAR:ID1=CBS&amp;VAR:SDATE=20050520&amp;VAR:FDATE=20041231&amp;VAR:FREQ=DAILY&amp;VAR:RELITEM=RF&amp;VAR:CURRENCY=&amp;VAR:DB_TYPE=&amp;VAR:UNITS=M&amp;window=popup&amp;","width=535&amp;height=425&amp;START_MAXIMIZED=FALSE&amp;Y=120"}</definedName>
    <definedName name="_7624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625__FDSAUDITLINK__" hidden="1">{"fdsup://directions/FAT Viewer?action=UPDATE&amp;creator=factSet&amp;DYN_ARGS=true&amp;DOC_NAME=FAT:RGA_ENTRPR_VAL_EV_SOURCE_WINDOW.FAT&amp;VAR:ID1=LAMR&amp;VAR:SDATE=20050520&amp;VAR:FDATE=20041231&amp;VAR:FREQ=DAILY&amp;VAR:RELITEM=RF&amp;VAR:CURRENCY=&amp;VAR:DB_TYPE=&amp;VAR:UNITS=M&amp;window=popup","&amp;width=535&amp;height=425&amp;START_MAXIMIZED=FALSE&amp;Y=120"}</definedName>
    <definedName name="_7626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27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628__FDSAUDITLINK__" hidden="1">{"fdsup://directions/FAT Viewer?action=UPDATE&amp;creator=factSet&amp;DYN_ARGS=true&amp;DOC_NAME=FAT:RGA_ENTRPR_VAL_EV_SOURCE_WINDOW.FAT&amp;VAR:ID1=DEC-FR&amp;VAR:SDATE=20050519&amp;VAR:FDATE=20041231&amp;VAR:FREQ=DAILY&amp;VAR:RELITEM=RF&amp;VAR:CURRENCY=&amp;VAR:DB_TYPE=&amp;VAR:UNITS=M&amp;window=pop","up&amp;width=535&amp;height=425&amp;START_MAXIMIZED=FALSE&amp;Y=120"}</definedName>
    <definedName name="_7629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3__FDSAUDITLINK__" hidden="1">{"fdsup://directions/FAT Viewer?action=UPDATE&amp;creator=factSet&amp;DYN_ARGS=true&amp;DOC_NAME=FAT:RGQ_ENTRPR_VAL_EV_SOURCE_WINDOW.FAT&amp;VAR:ID1=B151P4&amp;VAR:SDATE=20050111&amp;VAR:FDATE=20041231&amp;VAR:FREQ=DAILY&amp;VAR:RELITEM=&amp;VAR:CURRENCY=&amp;VAR:DB_TYPE=&amp;VAR:UNITS=M&amp;window=popup","&amp;width=535&amp;height=425&amp;START_MAXIMIZED=FALSE&amp;Y=120"}</definedName>
    <definedName name="_7630__FDSAUDITLINK__" hidden="1">{"fdsup://directions/FAT Viewer?action=UPDATE&amp;creator=factSet&amp;DYN_ARGS=true&amp;DOC_NAME=FAT:RGA_ENTRPR_VAL_EV_SOURCE_WINDOW.FAT&amp;VAR:ID1=CBS&amp;VAR:SDATE=20050519&amp;VAR:FDATE=20041231&amp;VAR:FREQ=DAILY&amp;VAR:RELITEM=RF&amp;VAR:CURRENCY=&amp;VAR:DB_TYPE=&amp;VAR:UNITS=M&amp;window=popup&amp;","width=535&amp;height=425&amp;START_MAXIMIZED=FALSE&amp;Y=120"}</definedName>
    <definedName name="_7631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632__FDSAUDITLINK__" hidden="1">{"fdsup://directions/FAT Viewer?action=UPDATE&amp;creator=factSet&amp;DYN_ARGS=true&amp;DOC_NAME=FAT:RGA_ENTRPR_VAL_EV_SOURCE_WINDOW.FAT&amp;VAR:ID1=LAMR&amp;VAR:SDATE=20050519&amp;VAR:FDATE=20041231&amp;VAR:FREQ=DAILY&amp;VAR:RELITEM=RF&amp;VAR:CURRENCY=&amp;VAR:DB_TYPE=&amp;VAR:UNITS=M&amp;window=popup","&amp;width=535&amp;height=425&amp;START_MAXIMIZED=FALSE&amp;Y=120"}</definedName>
    <definedName name="_7633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34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635__FDSAUDITLINK__" hidden="1">{"fdsup://directions/FAT Viewer?action=UPDATE&amp;creator=factSet&amp;DYN_ARGS=true&amp;DOC_NAME=FAT:RGA_ENTRPR_VAL_EV_SOURCE_WINDOW.FAT&amp;VAR:ID1=DEC-FR&amp;VAR:SDATE=20050518&amp;VAR:FDATE=20041231&amp;VAR:FREQ=DAILY&amp;VAR:RELITEM=RF&amp;VAR:CURRENCY=&amp;VAR:DB_TYPE=&amp;VAR:UNITS=M&amp;window=pop","up&amp;width=535&amp;height=425&amp;START_MAXIMIZED=FALSE&amp;Y=120"}</definedName>
    <definedName name="_7636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37__FDSAUDITLINK__" hidden="1">{"fdsup://directions/FAT Viewer?action=UPDATE&amp;creator=factSet&amp;DYN_ARGS=true&amp;DOC_NAME=FAT:RGA_ENTRPR_VAL_EV_SOURCE_WINDOW.FAT&amp;VAR:ID1=CBS&amp;VAR:SDATE=20050518&amp;VAR:FDATE=20041231&amp;VAR:FREQ=DAILY&amp;VAR:RELITEM=RF&amp;VAR:CURRENCY=&amp;VAR:DB_TYPE=&amp;VAR:UNITS=M&amp;window=popup&amp;","width=535&amp;height=425&amp;START_MAXIMIZED=FALSE&amp;Y=120"}</definedName>
    <definedName name="_7638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639__FDSAUDITLINK__" hidden="1">{"fdsup://directions/FAT Viewer?action=UPDATE&amp;creator=factSet&amp;DYN_ARGS=true&amp;DOC_NAME=FAT:RGA_ENTRPR_VAL_EV_SOURCE_WINDOW.FAT&amp;VAR:ID1=LAMR&amp;VAR:SDATE=20050518&amp;VAR:FDATE=20041231&amp;VAR:FREQ=DAILY&amp;VAR:RELITEM=RF&amp;VAR:CURRENCY=&amp;VAR:DB_TYPE=&amp;VAR:UNITS=M&amp;window=popup","&amp;width=535&amp;height=425&amp;START_MAXIMIZED=FALSE&amp;Y=120"}</definedName>
    <definedName name="_764__FDSAUDITLINK__" hidden="1">{"fdsup://directions/FAT Viewer?action=UPDATE&amp;creator=factSet&amp;DYN_ARGS=true&amp;DOC_NAME=FAT:RGQ_ENTRPR_VAL_EV_SOURCE_WINDOW.FAT&amp;VAR:ID1=B151P4&amp;VAR:SDATE=20070829&amp;VAR:FDATE=20070629&amp;VAR:FREQ=DAILY&amp;VAR:RELITEM=&amp;VAR:CURRENCY=&amp;VAR:DB_TYPE=&amp;VAR:UNITS=M&amp;window=popup","&amp;width=535&amp;height=425&amp;START_MAXIMIZED=FALSE&amp;Y=120"}</definedName>
    <definedName name="_7640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41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642__FDSAUDITLINK__" hidden="1">{"fdsup://directions/FAT Viewer?action=UPDATE&amp;creator=factSet&amp;DYN_ARGS=true&amp;DOC_NAME=FAT:RGA_ENTRPR_VAL_EV_SOURCE_WINDOW.FAT&amp;VAR:ID1=DEC-FR&amp;VAR:SDATE=20050517&amp;VAR:FDATE=20041231&amp;VAR:FREQ=DAILY&amp;VAR:RELITEM=RF&amp;VAR:CURRENCY=&amp;VAR:DB_TYPE=&amp;VAR:UNITS=M&amp;window=pop","up&amp;width=535&amp;height=425&amp;START_MAXIMIZED=FALSE&amp;Y=120"}</definedName>
    <definedName name="_7643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44__FDSAUDITLINK__" hidden="1">{"fdsup://directions/FAT Viewer?action=UPDATE&amp;creator=factSet&amp;DYN_ARGS=true&amp;DOC_NAME=FAT:RGA_ENTRPR_VAL_EV_SOURCE_WINDOW.FAT&amp;VAR:ID1=CBS&amp;VAR:SDATE=20050517&amp;VAR:FDATE=20041231&amp;VAR:FREQ=DAILY&amp;VAR:RELITEM=RF&amp;VAR:CURRENCY=&amp;VAR:DB_TYPE=&amp;VAR:UNITS=M&amp;window=popup&amp;","width=535&amp;height=425&amp;START_MAXIMIZED=FALSE&amp;Y=120"}</definedName>
    <definedName name="_7645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646__FDSAUDITLINK__" hidden="1">{"fdsup://directions/FAT Viewer?action=UPDATE&amp;creator=factSet&amp;DYN_ARGS=true&amp;DOC_NAME=FAT:RGA_ENTRPR_VAL_EV_SOURCE_WINDOW.FAT&amp;VAR:ID1=LAMR&amp;VAR:SDATE=20050517&amp;VAR:FDATE=20041231&amp;VAR:FREQ=DAILY&amp;VAR:RELITEM=RF&amp;VAR:CURRENCY=&amp;VAR:DB_TYPE=&amp;VAR:UNITS=M&amp;window=popup","&amp;width=535&amp;height=425&amp;START_MAXIMIZED=FALSE&amp;Y=120"}</definedName>
    <definedName name="_7647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48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649__FDSAUDITLINK__" hidden="1">{"fdsup://directions/FAT Viewer?action=UPDATE&amp;creator=factSet&amp;DYN_ARGS=true&amp;DOC_NAME=FAT:RGA_ENTRPR_VAL_EV_SOURCE_WINDOW.FAT&amp;VAR:ID1=DEC-FR&amp;VAR:SDATE=20050516&amp;VAR:FDATE=20041231&amp;VAR:FREQ=DAILY&amp;VAR:RELITEM=RF&amp;VAR:CURRENCY=&amp;VAR:DB_TYPE=&amp;VAR:UNITS=M&amp;window=pop","up&amp;width=535&amp;height=425&amp;START_MAXIMIZED=FALSE&amp;Y=120"}</definedName>
    <definedName name="_765__FDSAUDITLINK__" hidden="1">{"fdsup://directions/FAT Viewer?action=UPDATE&amp;creator=factSet&amp;DYN_ARGS=true&amp;DOC_NAME=FAT:RGA_ENTRPR_VAL_EV_SOURCE_WINDOW.FAT&amp;VAR:ID1=599390&amp;VAR:SDATE=20050111&amp;VAR:FDATE=20041231&amp;VAR:FREQ=DAILY&amp;VAR:RELITEM=&amp;VAR:CURRENCY=&amp;VAR:DB_TYPE=&amp;VAR:UNITS=M&amp;window=popup","&amp;width=535&amp;height=425&amp;START_MAXIMIZED=FALSE&amp;Y=120"}</definedName>
    <definedName name="_7650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51__FDSAUDITLINK__" hidden="1">{"fdsup://directions/FAT Viewer?action=UPDATE&amp;creator=factSet&amp;DYN_ARGS=true&amp;DOC_NAME=FAT:RGA_ENTRPR_VAL_EV_SOURCE_WINDOW.FAT&amp;VAR:ID1=CBS&amp;VAR:SDATE=20050516&amp;VAR:FDATE=20041231&amp;VAR:FREQ=DAILY&amp;VAR:RELITEM=RF&amp;VAR:CURRENCY=&amp;VAR:DB_TYPE=&amp;VAR:UNITS=M&amp;window=popup&amp;","width=535&amp;height=425&amp;START_MAXIMIZED=FALSE&amp;Y=120"}</definedName>
    <definedName name="_7652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653__FDSAUDITLINK__" hidden="1">{"fdsup://directions/FAT Viewer?action=UPDATE&amp;creator=factSet&amp;DYN_ARGS=true&amp;DOC_NAME=FAT:RGA_ENTRPR_VAL_EV_SOURCE_WINDOW.FAT&amp;VAR:ID1=LAMR&amp;VAR:SDATE=20050516&amp;VAR:FDATE=20041231&amp;VAR:FREQ=DAILY&amp;VAR:RELITEM=RF&amp;VAR:CURRENCY=&amp;VAR:DB_TYPE=&amp;VAR:UNITS=M&amp;window=popup","&amp;width=535&amp;height=425&amp;START_MAXIMIZED=FALSE&amp;Y=120"}</definedName>
    <definedName name="_7654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55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656__FDSAUDITLINK__" hidden="1">{"fdsup://directions/FAT Viewer?action=UPDATE&amp;creator=factSet&amp;DYN_ARGS=true&amp;DOC_NAME=FAT:RGA_ENTRPR_VAL_EV_SOURCE_WINDOW.FAT&amp;VAR:ID1=DEC-FR&amp;VAR:SDATE=20050513&amp;VAR:FDATE=20041231&amp;VAR:FREQ=DAILY&amp;VAR:RELITEM=RF&amp;VAR:CURRENCY=&amp;VAR:DB_TYPE=&amp;VAR:UNITS=M&amp;window=pop","up&amp;width=535&amp;height=425&amp;START_MAXIMIZED=FALSE&amp;Y=120"}</definedName>
    <definedName name="_7657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58__FDSAUDITLINK__" hidden="1">{"fdsup://directions/FAT Viewer?action=UPDATE&amp;creator=factSet&amp;DYN_ARGS=true&amp;DOC_NAME=FAT:RGA_ENTRPR_VAL_EV_SOURCE_WINDOW.FAT&amp;VAR:ID1=CBS&amp;VAR:SDATE=20050513&amp;VAR:FDATE=20041231&amp;VAR:FREQ=DAILY&amp;VAR:RELITEM=RF&amp;VAR:CURRENCY=&amp;VAR:DB_TYPE=&amp;VAR:UNITS=M&amp;window=popup&amp;","width=535&amp;height=425&amp;START_MAXIMIZED=FALSE&amp;Y=120"}</definedName>
    <definedName name="_7659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66__FDSAUDITLINK__" hidden="1">{"fdsup://directions/FAT Viewer?action=UPDATE&amp;creator=factSet&amp;DYN_ARGS=true&amp;DOC_NAME=FAT:RGA_ENTRPR_VAL_EV_SOURCE_WINDOW.FAT&amp;VAR:ID1=339864&amp;VAR:SDATE=20050111&amp;VAR:FDATE=20041231&amp;VAR:FREQ=DAILY&amp;VAR:RELITEM=&amp;VAR:CURRENCY=&amp;VAR:DB_TYPE=&amp;VAR:UNITS=M&amp;window=popup","&amp;width=535&amp;height=425&amp;START_MAXIMIZED=FALSE&amp;Y=120"}</definedName>
    <definedName name="_7660__FDSAUDITLINK__" hidden="1">{"fdsup://directions/FAT Viewer?action=UPDATE&amp;creator=factSet&amp;DYN_ARGS=true&amp;DOC_NAME=FAT:RGA_ENTRPR_VAL_EV_SOURCE_WINDOW.FAT&amp;VAR:ID1=LAMR&amp;VAR:SDATE=20050513&amp;VAR:FDATE=20041231&amp;VAR:FREQ=DAILY&amp;VAR:RELITEM=RF&amp;VAR:CURRENCY=&amp;VAR:DB_TYPE=&amp;VAR:UNITS=M&amp;window=popup","&amp;width=535&amp;height=425&amp;START_MAXIMIZED=FALSE&amp;Y=120"}</definedName>
    <definedName name="_7661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62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663__FDSAUDITLINK__" hidden="1">{"fdsup://directions/FAT Viewer?action=UPDATE&amp;creator=factSet&amp;DYN_ARGS=true&amp;DOC_NAME=FAT:RGA_ENTRPR_VAL_EV_SOURCE_WINDOW.FAT&amp;VAR:ID1=DEC-FR&amp;VAR:SDATE=20050512&amp;VAR:FDATE=20041231&amp;VAR:FREQ=DAILY&amp;VAR:RELITEM=RF&amp;VAR:CURRENCY=&amp;VAR:DB_TYPE=&amp;VAR:UNITS=M&amp;window=pop","up&amp;width=535&amp;height=425&amp;START_MAXIMIZED=FALSE&amp;Y=120"}</definedName>
    <definedName name="_7664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65__FDSAUDITLINK__" hidden="1">{"fdsup://directions/FAT Viewer?action=UPDATE&amp;creator=factSet&amp;DYN_ARGS=true&amp;DOC_NAME=FAT:RGA_ENTRPR_VAL_EV_SOURCE_WINDOW.FAT&amp;VAR:ID1=CBS&amp;VAR:SDATE=20050512&amp;VAR:FDATE=20041231&amp;VAR:FREQ=DAILY&amp;VAR:RELITEM=RF&amp;VAR:CURRENCY=&amp;VAR:DB_TYPE=&amp;VAR:UNITS=M&amp;window=popup&amp;","width=535&amp;height=425&amp;START_MAXIMIZED=FALSE&amp;Y=120"}</definedName>
    <definedName name="_7666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667__FDSAUDITLINK__" hidden="1">{"fdsup://directions/FAT Viewer?action=UPDATE&amp;creator=factSet&amp;DYN_ARGS=true&amp;DOC_NAME=FAT:RGA_ENTRPR_VAL_EV_SOURCE_WINDOW.FAT&amp;VAR:ID1=LAMR&amp;VAR:SDATE=20050512&amp;VAR:FDATE=20041231&amp;VAR:FREQ=DAILY&amp;VAR:RELITEM=RF&amp;VAR:CURRENCY=&amp;VAR:DB_TYPE=&amp;VAR:UNITS=M&amp;window=popup","&amp;width=535&amp;height=425&amp;START_MAXIMIZED=FALSE&amp;Y=120"}</definedName>
    <definedName name="_7668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69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67__FDSAUDITLINK__" hidden="1">{"fdsup://directions/FAT Viewer?action=UPDATE&amp;creator=factSet&amp;DYN_ARGS=true&amp;DOC_NAME=FAT:RGA_ENTRPR_VAL_EV_SOURCE_WINDOW.FAT&amp;VAR:ID1=339864&amp;VAR:SDATE=20070829&amp;VAR:FDATE=20061229&amp;VAR:FREQ=DAILY&amp;VAR:RELITEM=&amp;VAR:CURRENCY=&amp;VAR:DB_TYPE=&amp;VAR:UNITS=M&amp;window=popup","&amp;width=535&amp;height=425&amp;START_MAXIMIZED=FALSE&amp;Y=120"}</definedName>
    <definedName name="_7670__FDSAUDITLINK__" hidden="1">{"fdsup://directions/FAT Viewer?action=UPDATE&amp;creator=factSet&amp;DYN_ARGS=true&amp;DOC_NAME=FAT:RGA_ENTRPR_VAL_EV_SOURCE_WINDOW.FAT&amp;VAR:ID1=DEC-FR&amp;VAR:SDATE=20050511&amp;VAR:FDATE=20041231&amp;VAR:FREQ=DAILY&amp;VAR:RELITEM=RF&amp;VAR:CURRENCY=&amp;VAR:DB_TYPE=&amp;VAR:UNITS=M&amp;window=pop","up&amp;width=535&amp;height=425&amp;START_MAXIMIZED=FALSE&amp;Y=120"}</definedName>
    <definedName name="_7671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72__FDSAUDITLINK__" hidden="1">{"fdsup://directions/FAT Viewer?action=UPDATE&amp;creator=factSet&amp;DYN_ARGS=true&amp;DOC_NAME=FAT:RGA_ENTRPR_VAL_EV_SOURCE_WINDOW.FAT&amp;VAR:ID1=CBS&amp;VAR:SDATE=20050511&amp;VAR:FDATE=20041231&amp;VAR:FREQ=DAILY&amp;VAR:RELITEM=RF&amp;VAR:CURRENCY=&amp;VAR:DB_TYPE=&amp;VAR:UNITS=M&amp;window=popup&amp;","width=535&amp;height=425&amp;START_MAXIMIZED=FALSE&amp;Y=120"}</definedName>
    <definedName name="_7673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674__FDSAUDITLINK__" hidden="1">{"fdsup://directions/FAT Viewer?action=UPDATE&amp;creator=factSet&amp;DYN_ARGS=true&amp;DOC_NAME=FAT:RGA_ENTRPR_VAL_EV_SOURCE_WINDOW.FAT&amp;VAR:ID1=LAMR&amp;VAR:SDATE=20050511&amp;VAR:FDATE=20041231&amp;VAR:FREQ=DAILY&amp;VAR:RELITEM=RF&amp;VAR:CURRENCY=&amp;VAR:DB_TYPE=&amp;VAR:UNITS=M&amp;window=popup","&amp;width=535&amp;height=425&amp;START_MAXIMIZED=FALSE&amp;Y=120"}</definedName>
    <definedName name="_7675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76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677__FDSAUDITLINK__" hidden="1">{"fdsup://directions/FAT Viewer?action=UPDATE&amp;creator=factSet&amp;DYN_ARGS=true&amp;DOC_NAME=FAT:RGA_ENTRPR_VAL_EV_SOURCE_WINDOW.FAT&amp;VAR:ID1=DEC-FR&amp;VAR:SDATE=20050510&amp;VAR:FDATE=20041231&amp;VAR:FREQ=DAILY&amp;VAR:RELITEM=RF&amp;VAR:CURRENCY=&amp;VAR:DB_TYPE=&amp;VAR:UNITS=M&amp;window=pop","up&amp;width=535&amp;height=425&amp;START_MAXIMIZED=FALSE&amp;Y=120"}</definedName>
    <definedName name="_7678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79__FDSAUDITLINK__" hidden="1">{"fdsup://directions/FAT Viewer?action=UPDATE&amp;creator=factSet&amp;DYN_ARGS=true&amp;DOC_NAME=FAT:RGA_ENTRPR_VAL_EV_SOURCE_WINDOW.FAT&amp;VAR:ID1=CBS&amp;VAR:SDATE=20050510&amp;VAR:FDATE=20041231&amp;VAR:FREQ=DAILY&amp;VAR:RELITEM=RF&amp;VAR:CURRENCY=&amp;VAR:DB_TYPE=&amp;VAR:UNITS=M&amp;window=popup&amp;","width=535&amp;height=425&amp;START_MAXIMIZED=FALSE&amp;Y=120"}</definedName>
    <definedName name="_768__FDSAUDITLINK__" hidden="1">{"fdsup://directions/FAT Viewer?action=UPDATE&amp;creator=factSet&amp;DYN_ARGS=true&amp;DOC_NAME=FAT:RGQ_ENTRPR_VAL_EV_SOURCE_WINDOW.FAT&amp;VAR:ID1=B07VZ9&amp;VAR:SDATE=20050111&amp;VAR:FDATE=20041231&amp;VAR:FREQ=DAILY&amp;VAR:RELITEM=&amp;VAR:CURRENCY=&amp;VAR:DB_TYPE=&amp;VAR:UNITS=M&amp;window=popup","&amp;width=535&amp;height=425&amp;START_MAXIMIZED=FALSE&amp;Y=120"}</definedName>
    <definedName name="_7680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681__FDSAUDITLINK__" hidden="1">{"fdsup://directions/FAT Viewer?action=UPDATE&amp;creator=factSet&amp;DYN_ARGS=true&amp;DOC_NAME=FAT:RGA_ENTRPR_VAL_EV_SOURCE_WINDOW.FAT&amp;VAR:ID1=LAMR&amp;VAR:SDATE=20050510&amp;VAR:FDATE=20041231&amp;VAR:FREQ=DAILY&amp;VAR:RELITEM=RF&amp;VAR:CURRENCY=&amp;VAR:DB_TYPE=&amp;VAR:UNITS=M&amp;window=popup","&amp;width=535&amp;height=425&amp;START_MAXIMIZED=FALSE&amp;Y=120"}</definedName>
    <definedName name="_7682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83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684__FDSAUDITLINK__" hidden="1">{"fdsup://directions/FAT Viewer?action=UPDATE&amp;creator=factSet&amp;DYN_ARGS=true&amp;DOC_NAME=FAT:RGA_ENTRPR_VAL_EV_SOURCE_WINDOW.FAT&amp;VAR:ID1=DEC-FR&amp;VAR:SDATE=20050509&amp;VAR:FDATE=20041231&amp;VAR:FREQ=DAILY&amp;VAR:RELITEM=RF&amp;VAR:CURRENCY=&amp;VAR:DB_TYPE=&amp;VAR:UNITS=M&amp;window=pop","up&amp;width=535&amp;height=425&amp;START_MAXIMIZED=FALSE&amp;Y=120"}</definedName>
    <definedName name="_7685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86__FDSAUDITLINK__" hidden="1">{"fdsup://directions/FAT Viewer?action=UPDATE&amp;creator=factSet&amp;DYN_ARGS=true&amp;DOC_NAME=FAT:RGA_ENTRPR_VAL_EV_SOURCE_WINDOW.FAT&amp;VAR:ID1=CBS&amp;VAR:SDATE=20050509&amp;VAR:FDATE=20041231&amp;VAR:FREQ=DAILY&amp;VAR:RELITEM=RF&amp;VAR:CURRENCY=&amp;VAR:DB_TYPE=&amp;VAR:UNITS=M&amp;window=popup&amp;","width=535&amp;height=425&amp;START_MAXIMIZED=FALSE&amp;Y=120"}</definedName>
    <definedName name="_7687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688__FDSAUDITLINK__" hidden="1">{"fdsup://directions/FAT Viewer?action=UPDATE&amp;creator=factSet&amp;DYN_ARGS=true&amp;DOC_NAME=FAT:RGA_ENTRPR_VAL_EV_SOURCE_WINDOW.FAT&amp;VAR:ID1=LAMR&amp;VAR:SDATE=20050509&amp;VAR:FDATE=20041231&amp;VAR:FREQ=DAILY&amp;VAR:RELITEM=RF&amp;VAR:CURRENCY=&amp;VAR:DB_TYPE=&amp;VAR:UNITS=M&amp;window=popup","&amp;width=535&amp;height=425&amp;START_MAXIMIZED=FALSE&amp;Y=120"}</definedName>
    <definedName name="_7689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9__FDSAUDITLINK__" hidden="1">{"fdsup://directions/FAT Viewer?action=UPDATE&amp;creator=factSet&amp;DYN_ARGS=true&amp;DOC_NAME=FAT:RGQ_ENTRPR_VAL_EV_SOURCE_WINDOW.FAT&amp;VAR:ID1=B04M10&amp;VAR:SDATE=20050111&amp;VAR:FDATE=20041231&amp;VAR:FREQ=DAILY&amp;VAR:RELITEM=&amp;VAR:CURRENCY=&amp;VAR:DB_TYPE=&amp;VAR:UNITS=M&amp;window=popup","&amp;width=535&amp;height=425&amp;START_MAXIMIZED=FALSE&amp;Y=120"}</definedName>
    <definedName name="_7690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691__FDSAUDITLINK__" hidden="1">{"fdsup://directions/FAT Viewer?action=UPDATE&amp;creator=factSet&amp;DYN_ARGS=true&amp;DOC_NAME=FAT:RGA_ENTRPR_VAL_EV_SOURCE_WINDOW.FAT&amp;VAR:ID1=DEC-FR&amp;VAR:SDATE=20050506&amp;VAR:FDATE=20041231&amp;VAR:FREQ=DAILY&amp;VAR:RELITEM=RF&amp;VAR:CURRENCY=&amp;VAR:DB_TYPE=&amp;VAR:UNITS=M&amp;window=pop","up&amp;width=535&amp;height=425&amp;START_MAXIMIZED=FALSE&amp;Y=120"}</definedName>
    <definedName name="_7692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93__FDSAUDITLINK__" hidden="1">{"fdsup://directions/FAT Viewer?action=UPDATE&amp;creator=factSet&amp;DYN_ARGS=true&amp;DOC_NAME=FAT:RGA_ENTRPR_VAL_EV_SOURCE_WINDOW.FAT&amp;VAR:ID1=CBS&amp;VAR:SDATE=20050506&amp;VAR:FDATE=20041231&amp;VAR:FREQ=DAILY&amp;VAR:RELITEM=RF&amp;VAR:CURRENCY=&amp;VAR:DB_TYPE=&amp;VAR:UNITS=M&amp;window=popup&amp;","width=535&amp;height=425&amp;START_MAXIMIZED=FALSE&amp;Y=120"}</definedName>
    <definedName name="_7694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695__FDSAUDITLINK__" hidden="1">{"fdsup://directions/FAT Viewer?action=UPDATE&amp;creator=factSet&amp;DYN_ARGS=true&amp;DOC_NAME=FAT:RGA_ENTRPR_VAL_EV_SOURCE_WINDOW.FAT&amp;VAR:ID1=LAMR&amp;VAR:SDATE=20050506&amp;VAR:FDATE=20041231&amp;VAR:FREQ=DAILY&amp;VAR:RELITEM=RF&amp;VAR:CURRENCY=&amp;VAR:DB_TYPE=&amp;VAR:UNITS=M&amp;window=popup","&amp;width=535&amp;height=425&amp;START_MAXIMIZED=FALSE&amp;Y=120"}</definedName>
    <definedName name="_7696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697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698__FDSAUDITLINK__" hidden="1">{"fdsup://directions/FAT Viewer?action=UPDATE&amp;creator=factSet&amp;DYN_ARGS=true&amp;DOC_NAME=FAT:RGA_ENTRPR_VAL_EV_SOURCE_WINDOW.FAT&amp;VAR:ID1=DEC-FR&amp;VAR:SDATE=20050505&amp;VAR:FDATE=20041231&amp;VAR:FREQ=DAILY&amp;VAR:RELITEM=RF&amp;VAR:CURRENCY=&amp;VAR:DB_TYPE=&amp;VAR:UNITS=M&amp;window=pop","up&amp;width=535&amp;height=425&amp;START_MAXIMIZED=FALSE&amp;Y=120"}</definedName>
    <definedName name="_7699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__FDSAUDITLINK__" hidden="1">{"fdsup://directions/FAT Viewer?action=UPDATE&amp;creator=factset&amp;DYN_ARGS=TRUE&amp;DOC_NAME=FAT:FQL_AUDITING_CLIENT_TEMPLATE.FAT&amp;display_string=Audit&amp;VAR:KEY=MTGXQHWPUV&amp;VAR:QUERY=RkZfRU5UUlBSX1ZBTF9EQUlMWSgwLC01QVksVywsRVVSLCdCQVMnKQ==&amp;WINDOW=FIRST_POPUP&amp;HEIGHT=45","0&amp;WIDTH=450&amp;START_MAXIMIZED=FALSE&amp;VAR:CALENDAR=SEVENDAY&amp;VAR:SYMBOL=B7QNZW&amp;VAR:INDEX=182"}</definedName>
    <definedName name="_770__FDSAUDITLINK__" hidden="1">{"fdsup://directions/FAT Viewer?action=UPDATE&amp;creator=factSet&amp;DYN_ARGS=true&amp;DOC_NAME=FAT:RGA_ENTRPR_VAL_EV_SOURCE_WINDOW.FAT&amp;VAR:ID1=DYHOL-TR&amp;VAR:SDATE=20050120&amp;VAR:FDATE=20041231&amp;VAR:FREQ=DAILY&amp;VAR:RELITEM=&amp;VAR:CURRENCY=&amp;VAR:DB_TYPE=&amp;VAR:UNITS=M&amp;window=pop","up&amp;width=535&amp;height=425&amp;START_MAXIMIZED=FALSE&amp;Y=120"}</definedName>
    <definedName name="_7700__FDSAUDITLINK__" hidden="1">{"fdsup://directions/FAT Viewer?action=UPDATE&amp;creator=factSet&amp;DYN_ARGS=true&amp;DOC_NAME=FAT:RGA_ENTRPR_VAL_EV_SOURCE_WINDOW.FAT&amp;VAR:ID1=CBS&amp;VAR:SDATE=20050505&amp;VAR:FDATE=20041231&amp;VAR:FREQ=DAILY&amp;VAR:RELITEM=RF&amp;VAR:CURRENCY=&amp;VAR:DB_TYPE=&amp;VAR:UNITS=M&amp;window=popup&amp;","width=535&amp;height=425&amp;START_MAXIMIZED=FALSE&amp;Y=120"}</definedName>
    <definedName name="_7701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702__FDSAUDITLINK__" hidden="1">{"fdsup://directions/FAT Viewer?action=UPDATE&amp;creator=factSet&amp;DYN_ARGS=true&amp;DOC_NAME=FAT:RGA_ENTRPR_VAL_EV_SOURCE_WINDOW.FAT&amp;VAR:ID1=LAMR&amp;VAR:SDATE=20050505&amp;VAR:FDATE=20041231&amp;VAR:FREQ=DAILY&amp;VAR:RELITEM=RF&amp;VAR:CURRENCY=&amp;VAR:DB_TYPE=&amp;VAR:UNITS=M&amp;window=popup","&amp;width=535&amp;height=425&amp;START_MAXIMIZED=FALSE&amp;Y=120"}</definedName>
    <definedName name="_7703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04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705__FDSAUDITLINK__" hidden="1">{"fdsup://directions/FAT Viewer?action=UPDATE&amp;creator=factSet&amp;DYN_ARGS=true&amp;DOC_NAME=FAT:RGA_ENTRPR_VAL_EV_SOURCE_WINDOW.FAT&amp;VAR:ID1=DEC-FR&amp;VAR:SDATE=20050504&amp;VAR:FDATE=20041231&amp;VAR:FREQ=DAILY&amp;VAR:RELITEM=RF&amp;VAR:CURRENCY=&amp;VAR:DB_TYPE=&amp;VAR:UNITS=M&amp;window=pop","up&amp;width=535&amp;height=425&amp;START_MAXIMIZED=FALSE&amp;Y=120"}</definedName>
    <definedName name="_7706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07__FDSAUDITLINK__" hidden="1">{"fdsup://directions/FAT Viewer?action=UPDATE&amp;creator=factSet&amp;DYN_ARGS=true&amp;DOC_NAME=FAT:RGA_ENTRPR_VAL_EV_SOURCE_WINDOW.FAT&amp;VAR:ID1=CBS&amp;VAR:SDATE=20050504&amp;VAR:FDATE=20041231&amp;VAR:FREQ=DAILY&amp;VAR:RELITEM=RF&amp;VAR:CURRENCY=&amp;VAR:DB_TYPE=&amp;VAR:UNITS=M&amp;window=popup&amp;","width=535&amp;height=425&amp;START_MAXIMIZED=FALSE&amp;Y=120"}</definedName>
    <definedName name="_7708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709__FDSAUDITLINK__" hidden="1">{"fdsup://directions/FAT Viewer?action=UPDATE&amp;creator=factSet&amp;DYN_ARGS=true&amp;DOC_NAME=FAT:RGA_ENTRPR_VAL_EV_SOURCE_WINDOW.FAT&amp;VAR:ID1=LAMR&amp;VAR:SDATE=20050504&amp;VAR:FDATE=20041231&amp;VAR:FREQ=DAILY&amp;VAR:RELITEM=RF&amp;VAR:CURRENCY=&amp;VAR:DB_TYPE=&amp;VAR:UNITS=M&amp;window=popup","&amp;width=535&amp;height=425&amp;START_MAXIMIZED=FALSE&amp;Y=120"}</definedName>
    <definedName name="_771__FDSAUDITLINK__" hidden="1">{"fdsup://directions/FAT Viewer?action=UPDATE&amp;creator=factSet&amp;DYN_ARGS=true&amp;DOC_NAME=FAT:RGQ_ENTRPR_VAL_EV_SOURCE_WINDOW.FAT&amp;VAR:ID1=B04M10&amp;VAR:SDATE=20070829&amp;VAR:FDATE=20070629&amp;VAR:FREQ=DAILY&amp;VAR:RELITEM=&amp;VAR:CURRENCY=&amp;VAR:DB_TYPE=&amp;VAR:UNITS=M&amp;window=popup","&amp;width=535&amp;height=425&amp;START_MAXIMIZED=FALSE&amp;Y=120"}</definedName>
    <definedName name="_7710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11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712__FDSAUDITLINK__" hidden="1">{"fdsup://directions/FAT Viewer?action=UPDATE&amp;creator=factSet&amp;DYN_ARGS=true&amp;DOC_NAME=FAT:RGA_ENTRPR_VAL_EV_SOURCE_WINDOW.FAT&amp;VAR:ID1=DEC-FR&amp;VAR:SDATE=20050503&amp;VAR:FDATE=20041231&amp;VAR:FREQ=DAILY&amp;VAR:RELITEM=RF&amp;VAR:CURRENCY=&amp;VAR:DB_TYPE=&amp;VAR:UNITS=M&amp;window=pop","up&amp;width=535&amp;height=425&amp;START_MAXIMIZED=FALSE&amp;Y=120"}</definedName>
    <definedName name="_7713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14__FDSAUDITLINK__" hidden="1">{"fdsup://directions/FAT Viewer?action=UPDATE&amp;creator=factSet&amp;DYN_ARGS=true&amp;DOC_NAME=FAT:RGA_ENTRPR_VAL_EV_SOURCE_WINDOW.FAT&amp;VAR:ID1=CBS&amp;VAR:SDATE=20050503&amp;VAR:FDATE=20041231&amp;VAR:FREQ=DAILY&amp;VAR:RELITEM=RF&amp;VAR:CURRENCY=&amp;VAR:DB_TYPE=&amp;VAR:UNITS=M&amp;window=popup&amp;","width=535&amp;height=425&amp;START_MAXIMIZED=FALSE&amp;Y=120"}</definedName>
    <definedName name="_7715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716__FDSAUDITLINK__" hidden="1">{"fdsup://directions/FAT Viewer?action=UPDATE&amp;creator=factSet&amp;DYN_ARGS=true&amp;DOC_NAME=FAT:RGA_ENTRPR_VAL_EV_SOURCE_WINDOW.FAT&amp;VAR:ID1=LAMR&amp;VAR:SDATE=20050503&amp;VAR:FDATE=20041231&amp;VAR:FREQ=DAILY&amp;VAR:RELITEM=RF&amp;VAR:CURRENCY=&amp;VAR:DB_TYPE=&amp;VAR:UNITS=M&amp;window=popup","&amp;width=535&amp;height=425&amp;START_MAXIMIZED=FALSE&amp;Y=120"}</definedName>
    <definedName name="_7717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18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719__FDSAUDITLINK__" hidden="1">{"fdsup://directions/FAT Viewer?action=UPDATE&amp;creator=factSet&amp;DYN_ARGS=true&amp;DOC_NAME=FAT:RGA_ENTRPR_VAL_EV_SOURCE_WINDOW.FAT&amp;VAR:ID1=DEC-FR&amp;VAR:SDATE=20050502&amp;VAR:FDATE=20041231&amp;VAR:FREQ=DAILY&amp;VAR:RELITEM=RF&amp;VAR:CURRENCY=&amp;VAR:DB_TYPE=&amp;VAR:UNITS=M&amp;window=pop","up&amp;width=535&amp;height=425&amp;START_MAXIMIZED=FALSE&amp;Y=120"}</definedName>
    <definedName name="_772__FDSAUDITLINK__" hidden="1">{"fdsup://directions/FAT Viewer?action=UPDATE&amp;creator=factSet&amp;DYN_ARGS=true&amp;DOC_NAME=FAT:RGA_ENTRPR_VAL_EV_SOURCE_WINDOW.FAT&amp;VAR:ID1=DYHOL-TR&amp;VAR:SDATE=20070907&amp;VAR:FDATE=20061229&amp;VAR:FREQ=DAILY&amp;VAR:RELITEM=&amp;VAR:CURRENCY=&amp;VAR:DB_TYPE=&amp;VAR:UNITS=M&amp;window=pop","up&amp;width=535&amp;height=425&amp;START_MAXIMIZED=FALSE&amp;Y=120"}</definedName>
    <definedName name="_7720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21__FDSAUDITLINK__" hidden="1">{"fdsup://directions/FAT Viewer?action=UPDATE&amp;creator=factSet&amp;DYN_ARGS=true&amp;DOC_NAME=FAT:RGA_ENTRPR_VAL_EV_SOURCE_WINDOW.FAT&amp;VAR:ID1=CBS&amp;VAR:SDATE=20050502&amp;VAR:FDATE=20041231&amp;VAR:FREQ=DAILY&amp;VAR:RELITEM=RF&amp;VAR:CURRENCY=&amp;VAR:DB_TYPE=&amp;VAR:UNITS=M&amp;window=popup&amp;","width=535&amp;height=425&amp;START_MAXIMIZED=FALSE&amp;Y=120"}</definedName>
    <definedName name="_7722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723__FDSAUDITLINK__" hidden="1">{"fdsup://directions/FAT Viewer?action=UPDATE&amp;creator=factSet&amp;DYN_ARGS=true&amp;DOC_NAME=FAT:RGA_ENTRPR_VAL_EV_SOURCE_WINDOW.FAT&amp;VAR:ID1=LAMR&amp;VAR:SDATE=20050502&amp;VAR:FDATE=20041231&amp;VAR:FREQ=DAILY&amp;VAR:RELITEM=RF&amp;VAR:CURRENCY=&amp;VAR:DB_TYPE=&amp;VAR:UNITS=M&amp;window=popup","&amp;width=535&amp;height=425&amp;START_MAXIMIZED=FALSE&amp;Y=120"}</definedName>
    <definedName name="_7724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25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726__FDSAUDITLINK__" hidden="1">{"fdsup://directions/FAT Viewer?action=UPDATE&amp;creator=factSet&amp;DYN_ARGS=true&amp;DOC_NAME=FAT:RGA_ENTRPR_VAL_EV_SOURCE_WINDOW.FAT&amp;VAR:ID1=DEC-FR&amp;VAR:SDATE=20050429&amp;VAR:FDATE=20041231&amp;VAR:FREQ=DAILY&amp;VAR:RELITEM=RF&amp;VAR:CURRENCY=&amp;VAR:DB_TYPE=&amp;VAR:UNITS=M&amp;window=pop","up&amp;width=535&amp;height=425&amp;START_MAXIMIZED=FALSE&amp;Y=120"}</definedName>
    <definedName name="_7727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28__FDSAUDITLINK__" hidden="1">{"fdsup://directions/FAT Viewer?action=UPDATE&amp;creator=factSet&amp;DYN_ARGS=true&amp;DOC_NAME=FAT:RGA_ENTRPR_VAL_EV_SOURCE_WINDOW.FAT&amp;VAR:ID1=CBS&amp;VAR:SDATE=20050429&amp;VAR:FDATE=20041231&amp;VAR:FREQ=DAILY&amp;VAR:RELITEM=RF&amp;VAR:CURRENCY=&amp;VAR:DB_TYPE=&amp;VAR:UNITS=M&amp;window=popup&amp;","width=535&amp;height=425&amp;START_MAXIMIZED=FALSE&amp;Y=120"}</definedName>
    <definedName name="_7729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73__FDSAUDITLINK__" hidden="1">{"fdsup://directions/FAT Viewer?action=UPDATE&amp;creator=factSet&amp;DYN_ARGS=true&amp;DOC_NAME=FAT:RGA_ENTRPR_VAL_EV_SOURCE_WINDOW.FAT&amp;VAR:ID1=091139&amp;VAR:SDATE=20070907&amp;VAR:FDATE=20061229&amp;VAR:FREQ=DAILY&amp;VAR:RELITEM=&amp;VAR:CURRENCY=&amp;VAR:DB_TYPE=&amp;VAR:UNITS=M&amp;window=popup","&amp;width=535&amp;height=425&amp;START_MAXIMIZED=FALSE&amp;Y=120"}</definedName>
    <definedName name="_7730__FDSAUDITLINK__" hidden="1">{"fdsup://directions/FAT Viewer?action=UPDATE&amp;creator=factSet&amp;DYN_ARGS=true&amp;DOC_NAME=FAT:RGA_ENTRPR_VAL_EV_SOURCE_WINDOW.FAT&amp;VAR:ID1=LAMR&amp;VAR:SDATE=20050429&amp;VAR:FDATE=20041231&amp;VAR:FREQ=DAILY&amp;VAR:RELITEM=RF&amp;VAR:CURRENCY=&amp;VAR:DB_TYPE=&amp;VAR:UNITS=M&amp;window=popup","&amp;width=535&amp;height=425&amp;START_MAXIMIZED=FALSE&amp;Y=120"}</definedName>
    <definedName name="_7731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32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733__FDSAUDITLINK__" hidden="1">{"fdsup://directions/FAT Viewer?action=UPDATE&amp;creator=factSet&amp;DYN_ARGS=true&amp;DOC_NAME=FAT:RGA_ENTRPR_VAL_EV_SOURCE_WINDOW.FAT&amp;VAR:ID1=DEC-FR&amp;VAR:SDATE=20050428&amp;VAR:FDATE=20041231&amp;VAR:FREQ=DAILY&amp;VAR:RELITEM=RF&amp;VAR:CURRENCY=&amp;VAR:DB_TYPE=&amp;VAR:UNITS=M&amp;window=pop","up&amp;width=535&amp;height=425&amp;START_MAXIMIZED=FALSE&amp;Y=120"}</definedName>
    <definedName name="_7734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35__FDSAUDITLINK__" hidden="1">{"fdsup://directions/FAT Viewer?action=UPDATE&amp;creator=factSet&amp;DYN_ARGS=true&amp;DOC_NAME=FAT:RGA_ENTRPR_VAL_EV_SOURCE_WINDOW.FAT&amp;VAR:ID1=CBS&amp;VAR:SDATE=20050428&amp;VAR:FDATE=20041231&amp;VAR:FREQ=DAILY&amp;VAR:RELITEM=RF&amp;VAR:CURRENCY=&amp;VAR:DB_TYPE=&amp;VAR:UNITS=M&amp;window=popup&amp;","width=535&amp;height=425&amp;START_MAXIMIZED=FALSE&amp;Y=120"}</definedName>
    <definedName name="_7736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737__FDSAUDITLINK__" hidden="1">{"fdsup://directions/FAT Viewer?action=UPDATE&amp;creator=factSet&amp;DYN_ARGS=true&amp;DOC_NAME=FAT:RGA_ENTRPR_VAL_EV_SOURCE_WINDOW.FAT&amp;VAR:ID1=LAMR&amp;VAR:SDATE=20050428&amp;VAR:FDATE=20041231&amp;VAR:FREQ=DAILY&amp;VAR:RELITEM=RF&amp;VAR:CURRENCY=&amp;VAR:DB_TYPE=&amp;VAR:UNITS=M&amp;window=popup","&amp;width=535&amp;height=425&amp;START_MAXIMIZED=FALSE&amp;Y=120"}</definedName>
    <definedName name="_7738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39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74__FDSAUDITLINK__" hidden="1">{"fdsup://directions/FAT Viewer?action=UPDATE&amp;creator=factSet&amp;DYN_ARGS=true&amp;DOC_NAME=FAT:RGA_ENTRPR_VAL_EV_SOURCE_WINDOW.FAT&amp;VAR:ID1=043254&amp;VAR:SDATE=20050120&amp;VAR:FDATE=20041231&amp;VAR:FREQ=DAILY&amp;VAR:RELITEM=&amp;VAR:CURRENCY=&amp;VAR:DB_TYPE=&amp;VAR:UNITS=M&amp;window=popup","&amp;width=535&amp;height=425&amp;START_MAXIMIZED=FALSE&amp;Y=120"}</definedName>
    <definedName name="_7740__FDSAUDITLINK__" hidden="1">{"fdsup://directions/FAT Viewer?action=UPDATE&amp;creator=factSet&amp;DYN_ARGS=true&amp;DOC_NAME=FAT:RGA_ENTRPR_VAL_EV_SOURCE_WINDOW.FAT&amp;VAR:ID1=DEC-FR&amp;VAR:SDATE=20050427&amp;VAR:FDATE=20041231&amp;VAR:FREQ=DAILY&amp;VAR:RELITEM=RF&amp;VAR:CURRENCY=&amp;VAR:DB_TYPE=&amp;VAR:UNITS=M&amp;window=pop","up&amp;width=535&amp;height=425&amp;START_MAXIMIZED=FALSE&amp;Y=120"}</definedName>
    <definedName name="_7741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42__FDSAUDITLINK__" hidden="1">{"fdsup://directions/FAT Viewer?action=UPDATE&amp;creator=factSet&amp;DYN_ARGS=true&amp;DOC_NAME=FAT:RGA_ENTRPR_VAL_EV_SOURCE_WINDOW.FAT&amp;VAR:ID1=CBS&amp;VAR:SDATE=20050427&amp;VAR:FDATE=20041231&amp;VAR:FREQ=DAILY&amp;VAR:RELITEM=RF&amp;VAR:CURRENCY=&amp;VAR:DB_TYPE=&amp;VAR:UNITS=M&amp;window=popup&amp;","width=535&amp;height=425&amp;START_MAXIMIZED=FALSE&amp;Y=120"}</definedName>
    <definedName name="_7743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744__FDSAUDITLINK__" hidden="1">{"fdsup://directions/FAT Viewer?action=UPDATE&amp;creator=factSet&amp;DYN_ARGS=true&amp;DOC_NAME=FAT:RGA_ENTRPR_VAL_EV_SOURCE_WINDOW.FAT&amp;VAR:ID1=LAMR&amp;VAR:SDATE=20050427&amp;VAR:FDATE=20041231&amp;VAR:FREQ=DAILY&amp;VAR:RELITEM=RF&amp;VAR:CURRENCY=&amp;VAR:DB_TYPE=&amp;VAR:UNITS=M&amp;window=popup","&amp;width=535&amp;height=425&amp;START_MAXIMIZED=FALSE&amp;Y=120"}</definedName>
    <definedName name="_7745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46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747__FDSAUDITLINK__" hidden="1">{"fdsup://directions/FAT Viewer?action=UPDATE&amp;creator=factSet&amp;DYN_ARGS=true&amp;DOC_NAME=FAT:RGA_ENTRPR_VAL_EV_SOURCE_WINDOW.FAT&amp;VAR:ID1=DEC-FR&amp;VAR:SDATE=20050426&amp;VAR:FDATE=20041231&amp;VAR:FREQ=DAILY&amp;VAR:RELITEM=RF&amp;VAR:CURRENCY=&amp;VAR:DB_TYPE=&amp;VAR:UNITS=M&amp;window=pop","up&amp;width=535&amp;height=425&amp;START_MAXIMIZED=FALSE&amp;Y=120"}</definedName>
    <definedName name="_7748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49__FDSAUDITLINK__" hidden="1">{"fdsup://directions/FAT Viewer?action=UPDATE&amp;creator=factSet&amp;DYN_ARGS=true&amp;DOC_NAME=FAT:RGA_ENTRPR_VAL_EV_SOURCE_WINDOW.FAT&amp;VAR:ID1=CBS&amp;VAR:SDATE=20050426&amp;VAR:FDATE=20041231&amp;VAR:FREQ=DAILY&amp;VAR:RELITEM=RF&amp;VAR:CURRENCY=&amp;VAR:DB_TYPE=&amp;VAR:UNITS=M&amp;window=popup&amp;","width=535&amp;height=425&amp;START_MAXIMIZED=FALSE&amp;Y=120"}</definedName>
    <definedName name="_775__FDSAUDITLINK__" hidden="1">{"fdsup://directions/FAT Viewer?action=UPDATE&amp;creator=factSet&amp;DYN_ARGS=true&amp;DOC_NAME=FAT:RGA_ENTRPR_VAL_EV_SOURCE_WINDOW.FAT&amp;VAR:ID1=RTL-BE&amp;VAR:SDATE=20050120&amp;VAR:FDATE=20041231&amp;VAR:FREQ=DAILY&amp;VAR:RELITEM=&amp;VAR:CURRENCY=&amp;VAR:DB_TYPE=&amp;VAR:UNITS=M&amp;window=popup","&amp;width=535&amp;height=425&amp;START_MAXIMIZED=FALSE&amp;Y=120"}</definedName>
    <definedName name="_7750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751__FDSAUDITLINK__" hidden="1">{"fdsup://directions/FAT Viewer?action=UPDATE&amp;creator=factSet&amp;DYN_ARGS=true&amp;DOC_NAME=FAT:RGA_ENTRPR_VAL_EV_SOURCE_WINDOW.FAT&amp;VAR:ID1=LAMR&amp;VAR:SDATE=20050426&amp;VAR:FDATE=20041231&amp;VAR:FREQ=DAILY&amp;VAR:RELITEM=RF&amp;VAR:CURRENCY=&amp;VAR:DB_TYPE=&amp;VAR:UNITS=M&amp;window=popup","&amp;width=535&amp;height=425&amp;START_MAXIMIZED=FALSE&amp;Y=120"}</definedName>
    <definedName name="_7752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53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754__FDSAUDITLINK__" hidden="1">{"fdsup://directions/FAT Viewer?action=UPDATE&amp;creator=factSet&amp;DYN_ARGS=true&amp;DOC_NAME=FAT:RGA_ENTRPR_VAL_EV_SOURCE_WINDOW.FAT&amp;VAR:ID1=DEC-FR&amp;VAR:SDATE=20050425&amp;VAR:FDATE=20041231&amp;VAR:FREQ=DAILY&amp;VAR:RELITEM=RF&amp;VAR:CURRENCY=&amp;VAR:DB_TYPE=&amp;VAR:UNITS=M&amp;window=pop","up&amp;width=535&amp;height=425&amp;START_MAXIMIZED=FALSE&amp;Y=120"}</definedName>
    <definedName name="_7755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56__FDSAUDITLINK__" hidden="1">{"fdsup://directions/FAT Viewer?action=UPDATE&amp;creator=factSet&amp;DYN_ARGS=true&amp;DOC_NAME=FAT:RGA_ENTRPR_VAL_EV_SOURCE_WINDOW.FAT&amp;VAR:ID1=CBS&amp;VAR:SDATE=20050425&amp;VAR:FDATE=20041231&amp;VAR:FREQ=DAILY&amp;VAR:RELITEM=RF&amp;VAR:CURRENCY=&amp;VAR:DB_TYPE=&amp;VAR:UNITS=M&amp;window=popup&amp;","width=535&amp;height=425&amp;START_MAXIMIZED=FALSE&amp;Y=120"}</definedName>
    <definedName name="_7757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758__FDSAUDITLINK__" hidden="1">{"fdsup://directions/FAT Viewer?action=UPDATE&amp;creator=factSet&amp;DYN_ARGS=true&amp;DOC_NAME=FAT:RGA_ENTRPR_VAL_EV_SOURCE_WINDOW.FAT&amp;VAR:ID1=LAMR&amp;VAR:SDATE=20050425&amp;VAR:FDATE=20041231&amp;VAR:FREQ=DAILY&amp;VAR:RELITEM=RF&amp;VAR:CURRENCY=&amp;VAR:DB_TYPE=&amp;VAR:UNITS=M&amp;window=popup","&amp;width=535&amp;height=425&amp;START_MAXIMIZED=FALSE&amp;Y=120"}</definedName>
    <definedName name="_7759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6__FDSAUDITLINK__" hidden="1">{"fdsup://directions/FAT Viewer?action=UPDATE&amp;creator=factSet&amp;DYN_ARGS=true&amp;DOC_NAME=FAT:RGQ_ENTRPR_VAL_EV_SOURCE_WINDOW.FAT&amp;VAR:ID1=457913&amp;VAR:SDATE=20050120&amp;VAR:FDATE=20041231&amp;VAR:FREQ=DAILY&amp;VAR:RELITEM=&amp;VAR:CURRENCY=&amp;VAR:DB_TYPE=&amp;VAR:UNITS=M&amp;window=popup","&amp;width=535&amp;height=425&amp;START_MAXIMIZED=FALSE&amp;Y=120"}</definedName>
    <definedName name="_7760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761__FDSAUDITLINK__" hidden="1">{"fdsup://directions/FAT Viewer?action=UPDATE&amp;creator=factSet&amp;DYN_ARGS=true&amp;DOC_NAME=FAT:RGA_ENTRPR_VAL_EV_SOURCE_WINDOW.FAT&amp;VAR:ID1=DEC-FR&amp;VAR:SDATE=20050422&amp;VAR:FDATE=20041231&amp;VAR:FREQ=DAILY&amp;VAR:RELITEM=RF&amp;VAR:CURRENCY=&amp;VAR:DB_TYPE=&amp;VAR:UNITS=M&amp;window=pop","up&amp;width=535&amp;height=425&amp;START_MAXIMIZED=FALSE&amp;Y=120"}</definedName>
    <definedName name="_7762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63__FDSAUDITLINK__" hidden="1">{"fdsup://directions/FAT Viewer?action=UPDATE&amp;creator=factSet&amp;DYN_ARGS=true&amp;DOC_NAME=FAT:RGA_ENTRPR_VAL_EV_SOURCE_WINDOW.FAT&amp;VAR:ID1=CBS&amp;VAR:SDATE=20050422&amp;VAR:FDATE=20041231&amp;VAR:FREQ=DAILY&amp;VAR:RELITEM=RF&amp;VAR:CURRENCY=&amp;VAR:DB_TYPE=&amp;VAR:UNITS=M&amp;window=popup&amp;","width=535&amp;height=425&amp;START_MAXIMIZED=FALSE&amp;Y=120"}</definedName>
    <definedName name="_7764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765__FDSAUDITLINK__" hidden="1">{"fdsup://directions/FAT Viewer?action=UPDATE&amp;creator=factSet&amp;DYN_ARGS=true&amp;DOC_NAME=FAT:RGA_ENTRPR_VAL_EV_SOURCE_WINDOW.FAT&amp;VAR:ID1=LAMR&amp;VAR:SDATE=20050422&amp;VAR:FDATE=20041231&amp;VAR:FREQ=DAILY&amp;VAR:RELITEM=RF&amp;VAR:CURRENCY=&amp;VAR:DB_TYPE=&amp;VAR:UNITS=M&amp;window=popup","&amp;width=535&amp;height=425&amp;START_MAXIMIZED=FALSE&amp;Y=120"}</definedName>
    <definedName name="_7766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67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768__FDSAUDITLINK__" hidden="1">{"fdsup://directions/FAT Viewer?action=UPDATE&amp;creator=factSet&amp;DYN_ARGS=true&amp;DOC_NAME=FAT:RGA_ENTRPR_VAL_EV_SOURCE_WINDOW.FAT&amp;VAR:ID1=DEC-FR&amp;VAR:SDATE=20050421&amp;VAR:FDATE=20041231&amp;VAR:FREQ=DAILY&amp;VAR:RELITEM=RF&amp;VAR:CURRENCY=&amp;VAR:DB_TYPE=&amp;VAR:UNITS=M&amp;window=pop","up&amp;width=535&amp;height=425&amp;START_MAXIMIZED=FALSE&amp;Y=120"}</definedName>
    <definedName name="_7769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7__FDSAUDITLINK__" hidden="1">{"fdsup://directions/FAT Viewer?action=UPDATE&amp;creator=factSet&amp;DYN_ARGS=true&amp;DOC_NAME=FAT:RGQ_ENTRPR_VAL_EV_SOURCE_WINDOW.FAT&amp;VAR:ID1=B151P4&amp;VAR:SDATE=20050120&amp;VAR:FDATE=20041231&amp;VAR:FREQ=DAILY&amp;VAR:RELITEM=&amp;VAR:CURRENCY=&amp;VAR:DB_TYPE=&amp;VAR:UNITS=M&amp;window=popup","&amp;width=535&amp;height=425&amp;START_MAXIMIZED=FALSE&amp;Y=120"}</definedName>
    <definedName name="_7770__FDSAUDITLINK__" hidden="1">{"fdsup://directions/FAT Viewer?action=UPDATE&amp;creator=factSet&amp;DYN_ARGS=true&amp;DOC_NAME=FAT:RGA_ENTRPR_VAL_EV_SOURCE_WINDOW.FAT&amp;VAR:ID1=CBS&amp;VAR:SDATE=20050421&amp;VAR:FDATE=20041231&amp;VAR:FREQ=DAILY&amp;VAR:RELITEM=RF&amp;VAR:CURRENCY=&amp;VAR:DB_TYPE=&amp;VAR:UNITS=M&amp;window=popup&amp;","width=535&amp;height=425&amp;START_MAXIMIZED=FALSE&amp;Y=120"}</definedName>
    <definedName name="_7771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772__FDSAUDITLINK__" hidden="1">{"fdsup://directions/FAT Viewer?action=UPDATE&amp;creator=factSet&amp;DYN_ARGS=true&amp;DOC_NAME=FAT:RGA_ENTRPR_VAL_EV_SOURCE_WINDOW.FAT&amp;VAR:ID1=LAMR&amp;VAR:SDATE=20050421&amp;VAR:FDATE=20041231&amp;VAR:FREQ=DAILY&amp;VAR:RELITEM=RF&amp;VAR:CURRENCY=&amp;VAR:DB_TYPE=&amp;VAR:UNITS=M&amp;window=popup","&amp;width=535&amp;height=425&amp;START_MAXIMIZED=FALSE&amp;Y=120"}</definedName>
    <definedName name="_7773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74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775__FDSAUDITLINK__" hidden="1">{"fdsup://directions/FAT Viewer?action=UPDATE&amp;creator=factSet&amp;DYN_ARGS=true&amp;DOC_NAME=FAT:RGA_ENTRPR_VAL_EV_SOURCE_WINDOW.FAT&amp;VAR:ID1=DEC-FR&amp;VAR:SDATE=20050420&amp;VAR:FDATE=20041231&amp;VAR:FREQ=DAILY&amp;VAR:RELITEM=RF&amp;VAR:CURRENCY=&amp;VAR:DB_TYPE=&amp;VAR:UNITS=M&amp;window=pop","up&amp;width=535&amp;height=425&amp;START_MAXIMIZED=FALSE&amp;Y=120"}</definedName>
    <definedName name="_7776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77__FDSAUDITLINK__" hidden="1">{"fdsup://directions/FAT Viewer?action=UPDATE&amp;creator=factSet&amp;DYN_ARGS=true&amp;DOC_NAME=FAT:RGA_ENTRPR_VAL_EV_SOURCE_WINDOW.FAT&amp;VAR:ID1=CBS&amp;VAR:SDATE=20050420&amp;VAR:FDATE=20041231&amp;VAR:FREQ=DAILY&amp;VAR:RELITEM=RF&amp;VAR:CURRENCY=&amp;VAR:DB_TYPE=&amp;VAR:UNITS=M&amp;window=popup&amp;","width=535&amp;height=425&amp;START_MAXIMIZED=FALSE&amp;Y=120"}</definedName>
    <definedName name="_7778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779__FDSAUDITLINK__" hidden="1">{"fdsup://directions/FAT Viewer?action=UPDATE&amp;creator=factSet&amp;DYN_ARGS=true&amp;DOC_NAME=FAT:RGA_ENTRPR_VAL_EV_SOURCE_WINDOW.FAT&amp;VAR:ID1=LAMR&amp;VAR:SDATE=20050420&amp;VAR:FDATE=20041231&amp;VAR:FREQ=DAILY&amp;VAR:RELITEM=RF&amp;VAR:CURRENCY=&amp;VAR:DB_TYPE=&amp;VAR:UNITS=M&amp;window=popup","&amp;width=535&amp;height=425&amp;START_MAXIMIZED=FALSE&amp;Y=120"}</definedName>
    <definedName name="_778__FDSAUDITLINK__" hidden="1">{"fdsup://directions/FAT Viewer?action=UPDATE&amp;creator=factSet&amp;DYN_ARGS=true&amp;DOC_NAME=FAT:RGQ_ENTRPR_VAL_EV_SOURCE_WINDOW.FAT&amp;VAR:ID1=457913&amp;VAR:SDATE=20070907&amp;VAR:FDATE=20070629&amp;VAR:FREQ=DAILY&amp;VAR:RELITEM=&amp;VAR:CURRENCY=&amp;VAR:DB_TYPE=&amp;VAR:UNITS=M&amp;window=popup","&amp;width=535&amp;height=425&amp;START_MAXIMIZED=FALSE&amp;Y=120"}</definedName>
    <definedName name="_7780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81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782__FDSAUDITLINK__" hidden="1">{"fdsup://directions/FAT Viewer?action=UPDATE&amp;creator=factSet&amp;DYN_ARGS=true&amp;DOC_NAME=FAT:RGA_ENTRPR_VAL_EV_SOURCE_WINDOW.FAT&amp;VAR:ID1=DEC-FR&amp;VAR:SDATE=20050419&amp;VAR:FDATE=20041231&amp;VAR:FREQ=DAILY&amp;VAR:RELITEM=RF&amp;VAR:CURRENCY=&amp;VAR:DB_TYPE=&amp;VAR:UNITS=M&amp;window=pop","up&amp;width=535&amp;height=425&amp;START_MAXIMIZED=FALSE&amp;Y=120"}</definedName>
    <definedName name="_7783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84__FDSAUDITLINK__" hidden="1">{"fdsup://directions/FAT Viewer?action=UPDATE&amp;creator=factSet&amp;DYN_ARGS=true&amp;DOC_NAME=FAT:RGA_ENTRPR_VAL_EV_SOURCE_WINDOW.FAT&amp;VAR:ID1=CBS&amp;VAR:SDATE=20050419&amp;VAR:FDATE=20041231&amp;VAR:FREQ=DAILY&amp;VAR:RELITEM=RF&amp;VAR:CURRENCY=&amp;VAR:DB_TYPE=&amp;VAR:UNITS=M&amp;window=popup&amp;","width=535&amp;height=425&amp;START_MAXIMIZED=FALSE&amp;Y=120"}</definedName>
    <definedName name="_7785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786__FDSAUDITLINK__" hidden="1">{"fdsup://directions/FAT Viewer?action=UPDATE&amp;creator=factSet&amp;DYN_ARGS=true&amp;DOC_NAME=FAT:RGA_ENTRPR_VAL_EV_SOURCE_WINDOW.FAT&amp;VAR:ID1=LAMR&amp;VAR:SDATE=20050419&amp;VAR:FDATE=20041231&amp;VAR:FREQ=DAILY&amp;VAR:RELITEM=RF&amp;VAR:CURRENCY=&amp;VAR:DB_TYPE=&amp;VAR:UNITS=M&amp;window=popup","&amp;width=535&amp;height=425&amp;START_MAXIMIZED=FALSE&amp;Y=120"}</definedName>
    <definedName name="_7787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88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789__FDSAUDITLINK__" hidden="1">{"fdsup://directions/FAT Viewer?action=UPDATE&amp;creator=factSet&amp;DYN_ARGS=true&amp;DOC_NAME=FAT:RGA_ENTRPR_VAL_EV_SOURCE_WINDOW.FAT&amp;VAR:ID1=DEC-FR&amp;VAR:SDATE=20050418&amp;VAR:FDATE=20041231&amp;VAR:FREQ=DAILY&amp;VAR:RELITEM=RF&amp;VAR:CURRENCY=&amp;VAR:DB_TYPE=&amp;VAR:UNITS=M&amp;window=pop","up&amp;width=535&amp;height=425&amp;START_MAXIMIZED=FALSE&amp;Y=120"}</definedName>
    <definedName name="_779__FDSAUDITLINK__" hidden="1">{"fdsup://directions/FAT Viewer?action=UPDATE&amp;creator=factSet&amp;DYN_ARGS=true&amp;DOC_NAME=FAT:RGQ_ENTRPR_VAL_EV_SOURCE_WINDOW.FAT&amp;VAR:ID1=B151P4&amp;VAR:SDATE=20070907&amp;VAR:FDATE=20070629&amp;VAR:FREQ=DAILY&amp;VAR:RELITEM=&amp;VAR:CURRENCY=&amp;VAR:DB_TYPE=&amp;VAR:UNITS=M&amp;window=popup","&amp;width=535&amp;height=425&amp;START_MAXIMIZED=FALSE&amp;Y=120"}</definedName>
    <definedName name="_7790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91__FDSAUDITLINK__" hidden="1">{"fdsup://directions/FAT Viewer?action=UPDATE&amp;creator=factSet&amp;DYN_ARGS=true&amp;DOC_NAME=FAT:RGA_ENTRPR_VAL_EV_SOURCE_WINDOW.FAT&amp;VAR:ID1=CBS&amp;VAR:SDATE=20050418&amp;VAR:FDATE=20041231&amp;VAR:FREQ=DAILY&amp;VAR:RELITEM=RF&amp;VAR:CURRENCY=&amp;VAR:DB_TYPE=&amp;VAR:UNITS=M&amp;window=popup&amp;","width=535&amp;height=425&amp;START_MAXIMIZED=FALSE&amp;Y=120"}</definedName>
    <definedName name="_7792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793__FDSAUDITLINK__" hidden="1">{"fdsup://directions/FAT Viewer?action=UPDATE&amp;creator=factSet&amp;DYN_ARGS=true&amp;DOC_NAME=FAT:RGA_ENTRPR_VAL_EV_SOURCE_WINDOW.FAT&amp;VAR:ID1=LAMR&amp;VAR:SDATE=20050418&amp;VAR:FDATE=20041231&amp;VAR:FREQ=DAILY&amp;VAR:RELITEM=RF&amp;VAR:CURRENCY=&amp;VAR:DB_TYPE=&amp;VAR:UNITS=M&amp;window=popup","&amp;width=535&amp;height=425&amp;START_MAXIMIZED=FALSE&amp;Y=120"}</definedName>
    <definedName name="_7794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95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796__FDSAUDITLINK__" hidden="1">{"fdsup://directions/FAT Viewer?action=UPDATE&amp;creator=factSet&amp;DYN_ARGS=true&amp;DOC_NAME=FAT:RGA_ENTRPR_VAL_EV_SOURCE_WINDOW.FAT&amp;VAR:ID1=DEC-FR&amp;VAR:SDATE=20050415&amp;VAR:FDATE=20041231&amp;VAR:FREQ=DAILY&amp;VAR:RELITEM=RF&amp;VAR:CURRENCY=&amp;VAR:DB_TYPE=&amp;VAR:UNITS=M&amp;window=pop","up&amp;width=535&amp;height=425&amp;START_MAXIMIZED=FALSE&amp;Y=120"}</definedName>
    <definedName name="_7797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798__FDSAUDITLINK__" hidden="1">{"fdsup://directions/FAT Viewer?action=UPDATE&amp;creator=factSet&amp;DYN_ARGS=true&amp;DOC_NAME=FAT:RGA_ENTRPR_VAL_EV_SOURCE_WINDOW.FAT&amp;VAR:ID1=CBS&amp;VAR:SDATE=20050415&amp;VAR:FDATE=20041231&amp;VAR:FREQ=DAILY&amp;VAR:RELITEM=RF&amp;VAR:CURRENCY=&amp;VAR:DB_TYPE=&amp;VAR:UNITS=M&amp;window=popup&amp;","width=535&amp;height=425&amp;START_MAXIMIZED=FALSE&amp;Y=120"}</definedName>
    <definedName name="_7799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8__123Graph_FG_BILAN" hidden="1">#REF!</definedName>
    <definedName name="_78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180"}</definedName>
    <definedName name="_780__FDSAUDITLINK__" hidden="1">{"fdsup://directions/FAT Viewer?action=UPDATE&amp;creator=factSet&amp;DYN_ARGS=true&amp;DOC_NAME=FAT:RGA_ENTRPR_VAL_EV_SOURCE_WINDOW.FAT&amp;VAR:ID1=339864&amp;VAR:SDATE=20050120&amp;VAR:FDATE=20041231&amp;VAR:FREQ=DAILY&amp;VAR:RELITEM=&amp;VAR:CURRENCY=&amp;VAR:DB_TYPE=&amp;VAR:UNITS=M&amp;window=popup","&amp;width=535&amp;height=425&amp;START_MAXIMIZED=FALSE&amp;Y=120"}</definedName>
    <definedName name="_7800__FDSAUDITLINK__" hidden="1">{"fdsup://directions/FAT Viewer?action=UPDATE&amp;creator=factSet&amp;DYN_ARGS=true&amp;DOC_NAME=FAT:RGA_ENTRPR_VAL_EV_SOURCE_WINDOW.FAT&amp;VAR:ID1=LAMR&amp;VAR:SDATE=20050415&amp;VAR:FDATE=20041231&amp;VAR:FREQ=DAILY&amp;VAR:RELITEM=RF&amp;VAR:CURRENCY=&amp;VAR:DB_TYPE=&amp;VAR:UNITS=M&amp;window=popup","&amp;width=535&amp;height=425&amp;START_MAXIMIZED=FALSE&amp;Y=120"}</definedName>
    <definedName name="_7801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02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803__FDSAUDITLINK__" hidden="1">{"fdsup://directions/FAT Viewer?action=UPDATE&amp;creator=factSet&amp;DYN_ARGS=true&amp;DOC_NAME=FAT:RGA_ENTRPR_VAL_EV_SOURCE_WINDOW.FAT&amp;VAR:ID1=DEC-FR&amp;VAR:SDATE=20050414&amp;VAR:FDATE=20041231&amp;VAR:FREQ=DAILY&amp;VAR:RELITEM=RF&amp;VAR:CURRENCY=&amp;VAR:DB_TYPE=&amp;VAR:UNITS=M&amp;window=pop","up&amp;width=535&amp;height=425&amp;START_MAXIMIZED=FALSE&amp;Y=120"}</definedName>
    <definedName name="_7804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05__FDSAUDITLINK__" hidden="1">{"fdsup://directions/FAT Viewer?action=UPDATE&amp;creator=factSet&amp;DYN_ARGS=true&amp;DOC_NAME=FAT:RGA_ENTRPR_VAL_EV_SOURCE_WINDOW.FAT&amp;VAR:ID1=CBS&amp;VAR:SDATE=20050414&amp;VAR:FDATE=20041231&amp;VAR:FREQ=DAILY&amp;VAR:RELITEM=RF&amp;VAR:CURRENCY=&amp;VAR:DB_TYPE=&amp;VAR:UNITS=M&amp;window=popup&amp;","width=535&amp;height=425&amp;START_MAXIMIZED=FALSE&amp;Y=120"}</definedName>
    <definedName name="_7806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807__FDSAUDITLINK__" hidden="1">{"fdsup://directions/FAT Viewer?action=UPDATE&amp;creator=factSet&amp;DYN_ARGS=true&amp;DOC_NAME=FAT:RGA_ENTRPR_VAL_EV_SOURCE_WINDOW.FAT&amp;VAR:ID1=LAMR&amp;VAR:SDATE=20050414&amp;VAR:FDATE=20041231&amp;VAR:FREQ=DAILY&amp;VAR:RELITEM=RF&amp;VAR:CURRENCY=&amp;VAR:DB_TYPE=&amp;VAR:UNITS=M&amp;window=popup","&amp;width=535&amp;height=425&amp;START_MAXIMIZED=FALSE&amp;Y=120"}</definedName>
    <definedName name="_7808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09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81__FDSAUDITLINK__" hidden="1">{"fdsup://directions/FAT Viewer?action=UPDATE&amp;creator=factSet&amp;DYN_ARGS=true&amp;DOC_NAME=FAT:RGA_ENTRPR_VAL_EV_SOURCE_WINDOW.FAT&amp;VAR:ID1=599390&amp;VAR:SDATE=20070907&amp;VAR:FDATE=20061229&amp;VAR:FREQ=DAILY&amp;VAR:RELITEM=&amp;VAR:CURRENCY=&amp;VAR:DB_TYPE=&amp;VAR:UNITS=M&amp;window=popup","&amp;width=535&amp;height=425&amp;START_MAXIMIZED=FALSE&amp;Y=120"}</definedName>
    <definedName name="_7810__FDSAUDITLINK__" hidden="1">{"fdsup://directions/FAT Viewer?action=UPDATE&amp;creator=factSet&amp;DYN_ARGS=true&amp;DOC_NAME=FAT:RGA_ENTRPR_VAL_EV_SOURCE_WINDOW.FAT&amp;VAR:ID1=DEC-FR&amp;VAR:SDATE=20050413&amp;VAR:FDATE=20041231&amp;VAR:FREQ=DAILY&amp;VAR:RELITEM=RF&amp;VAR:CURRENCY=&amp;VAR:DB_TYPE=&amp;VAR:UNITS=M&amp;window=pop","up&amp;width=535&amp;height=425&amp;START_MAXIMIZED=FALSE&amp;Y=120"}</definedName>
    <definedName name="_7811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12__FDSAUDITLINK__" hidden="1">{"fdsup://directions/FAT Viewer?action=UPDATE&amp;creator=factSet&amp;DYN_ARGS=true&amp;DOC_NAME=FAT:RGA_ENTRPR_VAL_EV_SOURCE_WINDOW.FAT&amp;VAR:ID1=CBS&amp;VAR:SDATE=20050413&amp;VAR:FDATE=20041231&amp;VAR:FREQ=DAILY&amp;VAR:RELITEM=RF&amp;VAR:CURRENCY=&amp;VAR:DB_TYPE=&amp;VAR:UNITS=M&amp;window=popup&amp;","width=535&amp;height=425&amp;START_MAXIMIZED=FALSE&amp;Y=120"}</definedName>
    <definedName name="_7813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814__FDSAUDITLINK__" hidden="1">{"fdsup://directions/FAT Viewer?action=UPDATE&amp;creator=factSet&amp;DYN_ARGS=true&amp;DOC_NAME=FAT:RGA_ENTRPR_VAL_EV_SOURCE_WINDOW.FAT&amp;VAR:ID1=LAMR&amp;VAR:SDATE=20050413&amp;VAR:FDATE=20041231&amp;VAR:FREQ=DAILY&amp;VAR:RELITEM=RF&amp;VAR:CURRENCY=&amp;VAR:DB_TYPE=&amp;VAR:UNITS=M&amp;window=popup","&amp;width=535&amp;height=425&amp;START_MAXIMIZED=FALSE&amp;Y=120"}</definedName>
    <definedName name="_7815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16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817__FDSAUDITLINK__" hidden="1">{"fdsup://directions/FAT Viewer?action=UPDATE&amp;creator=factSet&amp;DYN_ARGS=true&amp;DOC_NAME=FAT:RGA_ENTRPR_VAL_EV_SOURCE_WINDOW.FAT&amp;VAR:ID1=DEC-FR&amp;VAR:SDATE=20050412&amp;VAR:FDATE=20041231&amp;VAR:FREQ=DAILY&amp;VAR:RELITEM=RF&amp;VAR:CURRENCY=&amp;VAR:DB_TYPE=&amp;VAR:UNITS=M&amp;window=pop","up&amp;width=535&amp;height=425&amp;START_MAXIMIZED=FALSE&amp;Y=120"}</definedName>
    <definedName name="_7818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19__FDSAUDITLINK__" hidden="1">{"fdsup://directions/FAT Viewer?action=UPDATE&amp;creator=factSet&amp;DYN_ARGS=true&amp;DOC_NAME=FAT:RGA_ENTRPR_VAL_EV_SOURCE_WINDOW.FAT&amp;VAR:ID1=CBS&amp;VAR:SDATE=20050412&amp;VAR:FDATE=20041231&amp;VAR:FREQ=DAILY&amp;VAR:RELITEM=RF&amp;VAR:CURRENCY=&amp;VAR:DB_TYPE=&amp;VAR:UNITS=M&amp;window=popup&amp;","width=535&amp;height=425&amp;START_MAXIMIZED=FALSE&amp;Y=120"}</definedName>
    <definedName name="_782__FDSAUDITLINK__" hidden="1">{"fdsup://directions/FAT Viewer?action=UPDATE&amp;creator=factSet&amp;DYN_ARGS=true&amp;DOC_NAME=FAT:RGQ_ENTRPR_VAL_EV_SOURCE_WINDOW.FAT&amp;VAR:ID1=B07VZ9&amp;VAR:SDATE=20050120&amp;VAR:FDATE=20041231&amp;VAR:FREQ=DAILY&amp;VAR:RELITEM=&amp;VAR:CURRENCY=&amp;VAR:DB_TYPE=&amp;VAR:UNITS=M&amp;window=popup","&amp;width=535&amp;height=425&amp;START_MAXIMIZED=FALSE&amp;Y=120"}</definedName>
    <definedName name="_7820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821__FDSAUDITLINK__" hidden="1">{"fdsup://directions/FAT Viewer?action=UPDATE&amp;creator=factSet&amp;DYN_ARGS=true&amp;DOC_NAME=FAT:RGA_ENTRPR_VAL_EV_SOURCE_WINDOW.FAT&amp;VAR:ID1=LAMR&amp;VAR:SDATE=20050412&amp;VAR:FDATE=20041231&amp;VAR:FREQ=DAILY&amp;VAR:RELITEM=RF&amp;VAR:CURRENCY=&amp;VAR:DB_TYPE=&amp;VAR:UNITS=M&amp;window=popup","&amp;width=535&amp;height=425&amp;START_MAXIMIZED=FALSE&amp;Y=120"}</definedName>
    <definedName name="_7822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23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824__FDSAUDITLINK__" hidden="1">{"fdsup://directions/FAT Viewer?action=UPDATE&amp;creator=factSet&amp;DYN_ARGS=true&amp;DOC_NAME=FAT:RGA_ENTRPR_VAL_EV_SOURCE_WINDOW.FAT&amp;VAR:ID1=DEC-FR&amp;VAR:SDATE=20050411&amp;VAR:FDATE=20041231&amp;VAR:FREQ=DAILY&amp;VAR:RELITEM=RF&amp;VAR:CURRENCY=&amp;VAR:DB_TYPE=&amp;VAR:UNITS=M&amp;window=pop","up&amp;width=535&amp;height=425&amp;START_MAXIMIZED=FALSE&amp;Y=120"}</definedName>
    <definedName name="_7825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26__FDSAUDITLINK__" hidden="1">{"fdsup://directions/FAT Viewer?action=UPDATE&amp;creator=factSet&amp;DYN_ARGS=true&amp;DOC_NAME=FAT:RGA_ENTRPR_VAL_EV_SOURCE_WINDOW.FAT&amp;VAR:ID1=CBS&amp;VAR:SDATE=20050411&amp;VAR:FDATE=20041231&amp;VAR:FREQ=DAILY&amp;VAR:RELITEM=RF&amp;VAR:CURRENCY=&amp;VAR:DB_TYPE=&amp;VAR:UNITS=M&amp;window=popup&amp;","width=535&amp;height=425&amp;START_MAXIMIZED=FALSE&amp;Y=120"}</definedName>
    <definedName name="_7827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828__FDSAUDITLINK__" hidden="1">{"fdsup://directions/FAT Viewer?action=UPDATE&amp;creator=factSet&amp;DYN_ARGS=true&amp;DOC_NAME=FAT:RGA_ENTRPR_VAL_EV_SOURCE_WINDOW.FAT&amp;VAR:ID1=LAMR&amp;VAR:SDATE=20050411&amp;VAR:FDATE=20041231&amp;VAR:FREQ=DAILY&amp;VAR:RELITEM=RF&amp;VAR:CURRENCY=&amp;VAR:DB_TYPE=&amp;VAR:UNITS=M&amp;window=popup","&amp;width=535&amp;height=425&amp;START_MAXIMIZED=FALSE&amp;Y=120"}</definedName>
    <definedName name="_7829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3__FDSAUDITLINK__" hidden="1">{"fdsup://directions/FAT Viewer?action=UPDATE&amp;creator=factSet&amp;DYN_ARGS=true&amp;DOC_NAME=FAT:RGQ_ENTRPR_VAL_EV_SOURCE_WINDOW.FAT&amp;VAR:ID1=B04M10&amp;VAR:SDATE=20050120&amp;VAR:FDATE=20041231&amp;VAR:FREQ=DAILY&amp;VAR:RELITEM=&amp;VAR:CURRENCY=&amp;VAR:DB_TYPE=&amp;VAR:UNITS=M&amp;window=popup","&amp;width=535&amp;height=425&amp;START_MAXIMIZED=FALSE&amp;Y=120"}</definedName>
    <definedName name="_7830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831__FDSAUDITLINK__" hidden="1">{"fdsup://directions/FAT Viewer?action=UPDATE&amp;creator=factSet&amp;DYN_ARGS=true&amp;DOC_NAME=FAT:RGA_ENTRPR_VAL_EV_SOURCE_WINDOW.FAT&amp;VAR:ID1=DEC-FR&amp;VAR:SDATE=20050408&amp;VAR:FDATE=20041231&amp;VAR:FREQ=DAILY&amp;VAR:RELITEM=RF&amp;VAR:CURRENCY=&amp;VAR:DB_TYPE=&amp;VAR:UNITS=M&amp;window=pop","up&amp;width=535&amp;height=425&amp;START_MAXIMIZED=FALSE&amp;Y=120"}</definedName>
    <definedName name="_7832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33__FDSAUDITLINK__" hidden="1">{"fdsup://directions/FAT Viewer?action=UPDATE&amp;creator=factSet&amp;DYN_ARGS=true&amp;DOC_NAME=FAT:RGA_ENTRPR_VAL_EV_SOURCE_WINDOW.FAT&amp;VAR:ID1=CBS&amp;VAR:SDATE=20050408&amp;VAR:FDATE=20041231&amp;VAR:FREQ=DAILY&amp;VAR:RELITEM=RF&amp;VAR:CURRENCY=&amp;VAR:DB_TYPE=&amp;VAR:UNITS=M&amp;window=popup&amp;","width=535&amp;height=425&amp;START_MAXIMIZED=FALSE&amp;Y=120"}</definedName>
    <definedName name="_7834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835__FDSAUDITLINK__" hidden="1">{"fdsup://directions/FAT Viewer?action=UPDATE&amp;creator=factSet&amp;DYN_ARGS=true&amp;DOC_NAME=FAT:RGA_ENTRPR_VAL_EV_SOURCE_WINDOW.FAT&amp;VAR:ID1=LAMR&amp;VAR:SDATE=20050408&amp;VAR:FDATE=20041231&amp;VAR:FREQ=DAILY&amp;VAR:RELITEM=RF&amp;VAR:CURRENCY=&amp;VAR:DB_TYPE=&amp;VAR:UNITS=M&amp;window=popup","&amp;width=535&amp;height=425&amp;START_MAXIMIZED=FALSE&amp;Y=120"}</definedName>
    <definedName name="_7836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37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838__FDSAUDITLINK__" hidden="1">{"fdsup://directions/FAT Viewer?action=UPDATE&amp;creator=factSet&amp;DYN_ARGS=true&amp;DOC_NAME=FAT:RGA_ENTRPR_VAL_EV_SOURCE_WINDOW.FAT&amp;VAR:ID1=DEC-FR&amp;VAR:SDATE=20050407&amp;VAR:FDATE=20041231&amp;VAR:FREQ=DAILY&amp;VAR:RELITEM=RF&amp;VAR:CURRENCY=&amp;VAR:DB_TYPE=&amp;VAR:UNITS=M&amp;window=pop","up&amp;width=535&amp;height=425&amp;START_MAXIMIZED=FALSE&amp;Y=120"}</definedName>
    <definedName name="_7839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4__FDSAUDITLINK__" hidden="1">{"fdsup://directions/FAT Viewer?action=UPDATE&amp;creator=factSet&amp;DYN_ARGS=true&amp;DOC_NAME=FAT:RGA_ENTRPR_VAL_EV_SOURCE_WINDOW.FAT&amp;VAR:ID1=DYHOL-TR&amp;VAR:SDATE=20050131&amp;VAR:FDATE=20041231&amp;VAR:FREQ=DAILY&amp;VAR:RELITEM=&amp;VAR:CURRENCY=&amp;VAR:DB_TYPE=&amp;VAR:UNITS=M&amp;window=pop","up&amp;width=535&amp;height=425&amp;START_MAXIMIZED=FALSE&amp;Y=120"}</definedName>
    <definedName name="_7840__FDSAUDITLINK__" hidden="1">{"fdsup://directions/FAT Viewer?action=UPDATE&amp;creator=factSet&amp;DYN_ARGS=true&amp;DOC_NAME=FAT:RGA_ENTRPR_VAL_EV_SOURCE_WINDOW.FAT&amp;VAR:ID1=CBS&amp;VAR:SDATE=20050407&amp;VAR:FDATE=20041231&amp;VAR:FREQ=DAILY&amp;VAR:RELITEM=RF&amp;VAR:CURRENCY=&amp;VAR:DB_TYPE=&amp;VAR:UNITS=M&amp;window=popup&amp;","width=535&amp;height=425&amp;START_MAXIMIZED=FALSE&amp;Y=120"}</definedName>
    <definedName name="_7841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842__FDSAUDITLINK__" hidden="1">{"fdsup://directions/FAT Viewer?action=UPDATE&amp;creator=factSet&amp;DYN_ARGS=true&amp;DOC_NAME=FAT:RGA_ENTRPR_VAL_EV_SOURCE_WINDOW.FAT&amp;VAR:ID1=LAMR&amp;VAR:SDATE=20050407&amp;VAR:FDATE=20041231&amp;VAR:FREQ=DAILY&amp;VAR:RELITEM=RF&amp;VAR:CURRENCY=&amp;VAR:DB_TYPE=&amp;VAR:UNITS=M&amp;window=popup","&amp;width=535&amp;height=425&amp;START_MAXIMIZED=FALSE&amp;Y=120"}</definedName>
    <definedName name="_7843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44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845__FDSAUDITLINK__" hidden="1">{"fdsup://directions/FAT Viewer?action=UPDATE&amp;creator=factSet&amp;DYN_ARGS=true&amp;DOC_NAME=FAT:RGA_ENTRPR_VAL_EV_SOURCE_WINDOW.FAT&amp;VAR:ID1=DEC-FR&amp;VAR:SDATE=20050406&amp;VAR:FDATE=20041231&amp;VAR:FREQ=DAILY&amp;VAR:RELITEM=RF&amp;VAR:CURRENCY=&amp;VAR:DB_TYPE=&amp;VAR:UNITS=M&amp;window=pop","up&amp;width=535&amp;height=425&amp;START_MAXIMIZED=FALSE&amp;Y=120"}</definedName>
    <definedName name="_7846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47__FDSAUDITLINK__" hidden="1">{"fdsup://directions/FAT Viewer?action=UPDATE&amp;creator=factSet&amp;DYN_ARGS=true&amp;DOC_NAME=FAT:RGA_ENTRPR_VAL_EV_SOURCE_WINDOW.FAT&amp;VAR:ID1=CBS&amp;VAR:SDATE=20050406&amp;VAR:FDATE=20041231&amp;VAR:FREQ=DAILY&amp;VAR:RELITEM=RF&amp;VAR:CURRENCY=&amp;VAR:DB_TYPE=&amp;VAR:UNITS=M&amp;window=popup&amp;","width=535&amp;height=425&amp;START_MAXIMIZED=FALSE&amp;Y=120"}</definedName>
    <definedName name="_7848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849__FDSAUDITLINK__" hidden="1">{"fdsup://directions/FAT Viewer?action=UPDATE&amp;creator=factSet&amp;DYN_ARGS=true&amp;DOC_NAME=FAT:RGA_ENTRPR_VAL_EV_SOURCE_WINDOW.FAT&amp;VAR:ID1=LAMR&amp;VAR:SDATE=20050406&amp;VAR:FDATE=20041231&amp;VAR:FREQ=DAILY&amp;VAR:RELITEM=RF&amp;VAR:CURRENCY=&amp;VAR:DB_TYPE=&amp;VAR:UNITS=M&amp;window=popup","&amp;width=535&amp;height=425&amp;START_MAXIMIZED=FALSE&amp;Y=120"}</definedName>
    <definedName name="_785__FDSAUDITLINK__" hidden="1">{"fdsup://directions/FAT Viewer?action=UPDATE&amp;creator=factSet&amp;DYN_ARGS=true&amp;DOC_NAME=FAT:RGQ_ENTRPR_VAL_EV_SOURCE_WINDOW.FAT&amp;VAR:ID1=B07VZ9&amp;VAR:SDATE=20070907&amp;VAR:FDATE=20070629&amp;VAR:FREQ=DAILY&amp;VAR:RELITEM=&amp;VAR:CURRENCY=&amp;VAR:DB_TYPE=&amp;VAR:UNITS=M&amp;window=popup","&amp;width=535&amp;height=425&amp;START_MAXIMIZED=FALSE&amp;Y=120"}</definedName>
    <definedName name="_7850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51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852__FDSAUDITLINK__" hidden="1">{"fdsup://directions/FAT Viewer?action=UPDATE&amp;creator=factSet&amp;DYN_ARGS=true&amp;DOC_NAME=FAT:RGA_ENTRPR_VAL_EV_SOURCE_WINDOW.FAT&amp;VAR:ID1=DEC-FR&amp;VAR:SDATE=20050405&amp;VAR:FDATE=20041231&amp;VAR:FREQ=DAILY&amp;VAR:RELITEM=RF&amp;VAR:CURRENCY=&amp;VAR:DB_TYPE=&amp;VAR:UNITS=M&amp;window=pop","up&amp;width=535&amp;height=425&amp;START_MAXIMIZED=FALSE&amp;Y=120"}</definedName>
    <definedName name="_7853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54__FDSAUDITLINK__" hidden="1">{"fdsup://directions/FAT Viewer?action=UPDATE&amp;creator=factSet&amp;DYN_ARGS=true&amp;DOC_NAME=FAT:RGA_ENTRPR_VAL_EV_SOURCE_WINDOW.FAT&amp;VAR:ID1=CBS&amp;VAR:SDATE=20050405&amp;VAR:FDATE=20041231&amp;VAR:FREQ=DAILY&amp;VAR:RELITEM=RF&amp;VAR:CURRENCY=&amp;VAR:DB_TYPE=&amp;VAR:UNITS=M&amp;window=popup&amp;","width=535&amp;height=425&amp;START_MAXIMIZED=FALSE&amp;Y=120"}</definedName>
    <definedName name="_7855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856__FDSAUDITLINK__" hidden="1">{"fdsup://directions/FAT Viewer?action=UPDATE&amp;creator=factSet&amp;DYN_ARGS=true&amp;DOC_NAME=FAT:RGA_ENTRPR_VAL_EV_SOURCE_WINDOW.FAT&amp;VAR:ID1=LAMR&amp;VAR:SDATE=20050405&amp;VAR:FDATE=20041231&amp;VAR:FREQ=DAILY&amp;VAR:RELITEM=RF&amp;VAR:CURRENCY=&amp;VAR:DB_TYPE=&amp;VAR:UNITS=M&amp;window=popup","&amp;width=535&amp;height=425&amp;START_MAXIMIZED=FALSE&amp;Y=120"}</definedName>
    <definedName name="_7857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58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859__FDSAUDITLINK__" hidden="1">{"fdsup://directions/FAT Viewer?action=UPDATE&amp;creator=factSet&amp;DYN_ARGS=true&amp;DOC_NAME=FAT:RGA_ENTRPR_VAL_EV_SOURCE_WINDOW.FAT&amp;VAR:ID1=DEC-FR&amp;VAR:SDATE=20050404&amp;VAR:FDATE=20041231&amp;VAR:FREQ=DAILY&amp;VAR:RELITEM=RF&amp;VAR:CURRENCY=&amp;VAR:DB_TYPE=&amp;VAR:UNITS=M&amp;window=pop","up&amp;width=535&amp;height=425&amp;START_MAXIMIZED=FALSE&amp;Y=120"}</definedName>
    <definedName name="_786__FDSAUDITLINK__" hidden="1">{"fdsup://directions/FAT Viewer?action=UPDATE&amp;creator=factSet&amp;DYN_ARGS=true&amp;DOC_NAME=FAT:RGQ_ENTRPR_VAL_EV_SOURCE_WINDOW.FAT&amp;VAR:ID1=B04M10&amp;VAR:SDATE=20070907&amp;VAR:FDATE=20070629&amp;VAR:FREQ=DAILY&amp;VAR:RELITEM=&amp;VAR:CURRENCY=&amp;VAR:DB_TYPE=&amp;VAR:UNITS=M&amp;window=popup","&amp;width=535&amp;height=425&amp;START_MAXIMIZED=FALSE&amp;Y=120"}</definedName>
    <definedName name="_7860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61__FDSAUDITLINK__" hidden="1">{"fdsup://directions/FAT Viewer?action=UPDATE&amp;creator=factSet&amp;DYN_ARGS=true&amp;DOC_NAME=FAT:RGA_ENTRPR_VAL_EV_SOURCE_WINDOW.FAT&amp;VAR:ID1=CBS&amp;VAR:SDATE=20050404&amp;VAR:FDATE=20041231&amp;VAR:FREQ=DAILY&amp;VAR:RELITEM=RF&amp;VAR:CURRENCY=&amp;VAR:DB_TYPE=&amp;VAR:UNITS=M&amp;window=popup&amp;","width=535&amp;height=425&amp;START_MAXIMIZED=FALSE&amp;Y=120"}</definedName>
    <definedName name="_7862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863__FDSAUDITLINK__" hidden="1">{"fdsup://directions/FAT Viewer?action=UPDATE&amp;creator=factSet&amp;DYN_ARGS=true&amp;DOC_NAME=FAT:RGA_ENTRPR_VAL_EV_SOURCE_WINDOW.FAT&amp;VAR:ID1=LAMR&amp;VAR:SDATE=20050404&amp;VAR:FDATE=20041231&amp;VAR:FREQ=DAILY&amp;VAR:RELITEM=RF&amp;VAR:CURRENCY=&amp;VAR:DB_TYPE=&amp;VAR:UNITS=M&amp;window=popup","&amp;width=535&amp;height=425&amp;START_MAXIMIZED=FALSE&amp;Y=120"}</definedName>
    <definedName name="_7864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65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866__FDSAUDITLINK__" hidden="1">{"fdsup://directions/FAT Viewer?action=UPDATE&amp;creator=factSet&amp;DYN_ARGS=true&amp;DOC_NAME=FAT:RGA_ENTRPR_VAL_EV_SOURCE_WINDOW.FAT&amp;VAR:ID1=DEC-FR&amp;VAR:SDATE=20050401&amp;VAR:FDATE=20041231&amp;VAR:FREQ=DAILY&amp;VAR:RELITEM=RF&amp;VAR:CURRENCY=&amp;VAR:DB_TYPE=&amp;VAR:UNITS=M&amp;window=pop","up&amp;width=535&amp;height=425&amp;START_MAXIMIZED=FALSE&amp;Y=120"}</definedName>
    <definedName name="_7867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68__FDSAUDITLINK__" hidden="1">{"fdsup://directions/FAT Viewer?action=UPDATE&amp;creator=factSet&amp;DYN_ARGS=true&amp;DOC_NAME=FAT:RGA_ENTRPR_VAL_EV_SOURCE_WINDOW.FAT&amp;VAR:ID1=CBS&amp;VAR:SDATE=20050401&amp;VAR:FDATE=20041231&amp;VAR:FREQ=DAILY&amp;VAR:RELITEM=RF&amp;VAR:CURRENCY=&amp;VAR:DB_TYPE=&amp;VAR:UNITS=M&amp;window=popup&amp;","width=535&amp;height=425&amp;START_MAXIMIZED=FALSE&amp;Y=120"}</definedName>
    <definedName name="_7869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87__FDSAUDITLINK__" hidden="1">{"fdsup://directions/FAT Viewer?action=UPDATE&amp;creator=factSet&amp;DYN_ARGS=true&amp;DOC_NAME=FAT:RGA_ENTRPR_VAL_EV_SOURCE_WINDOW.FAT&amp;VAR:ID1=DYHOL-TR&amp;VAR:SDATE=20070918&amp;VAR:FDATE=20061229&amp;VAR:FREQ=DAILY&amp;VAR:RELITEM=&amp;VAR:CURRENCY=&amp;VAR:DB_TYPE=&amp;VAR:UNITS=M&amp;window=pop","up&amp;width=535&amp;height=425&amp;START_MAXIMIZED=FALSE&amp;Y=120"}</definedName>
    <definedName name="_7870__FDSAUDITLINK__" hidden="1">{"fdsup://directions/FAT Viewer?action=UPDATE&amp;creator=factSet&amp;DYN_ARGS=true&amp;DOC_NAME=FAT:RGA_ENTRPR_VAL_EV_SOURCE_WINDOW.FAT&amp;VAR:ID1=LAMR&amp;VAR:SDATE=20050401&amp;VAR:FDATE=20041231&amp;VAR:FREQ=DAILY&amp;VAR:RELITEM=RF&amp;VAR:CURRENCY=&amp;VAR:DB_TYPE=&amp;VAR:UNITS=M&amp;window=popup","&amp;width=535&amp;height=425&amp;START_MAXIMIZED=FALSE&amp;Y=120"}</definedName>
    <definedName name="_7871__FDSAUDITLINK__" hidden="1">{"fdsup://IBCentral/FAT Viewer?action=UPDATE&amp;creator=factset&amp;DOC_NAME=fat:reuters_ltm_source_window.fat&amp;display_string=Audit&amp;DYN_ARGS=TRUE&amp;VAR:ID1=CCO&amp;VAR:RCODE=SBDA&amp;VAR:SDATE=20050399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72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873__FDSAUDITLINK__" hidden="1">{"fdsup://directions/FAT Viewer?action=UPDATE&amp;creator=factSet&amp;DYN_ARGS=true&amp;DOC_NAME=FAT:RGA_ENTRPR_VAL_EV_SOURCE_WINDOW.FAT&amp;VAR:ID1=DEC-FR&amp;VAR:SDATE=20050331&amp;VAR:FDATE=20041231&amp;VAR:FREQ=DAILY&amp;VAR:RELITEM=RF&amp;VAR:CURRENCY=&amp;VAR:DB_TYPE=&amp;VAR:UNITS=M&amp;window=pop","up&amp;width=535&amp;height=425&amp;START_MAXIMIZED=FALSE&amp;Y=120"}</definedName>
    <definedName name="_7874__FDSAUDITLINK__" hidden="1">{"fdsup://IBCentral/FAT Viewer?action=UPDATE&amp;creator=factset&amp;DOC_NAME=fat:reuters_ltm_source_window.fat&amp;display_string=Audit&amp;DYN_ARGS=TRUE&amp;VAR:ID1=CBS&amp;VAR:RCODE=SBDA&amp;VAR:SDATE=20050399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7875__FDSAUDITLINK__" hidden="1">{"fdsup://directions/FAT Viewer?action=UPDATE&amp;creator=factSet&amp;DYN_ARGS=true&amp;DOC_NAME=FAT:RGA_ENTRPR_VAL_EV_SOURCE_WINDOW.FAT&amp;VAR:ID1=CBS&amp;VAR:SDATE=20050331&amp;VAR:FDATE=20041231&amp;VAR:FREQ=DAILY&amp;VAR:RELITEM=RF&amp;VAR:CURRENCY=&amp;VAR:DB_TYPE=&amp;VAR:UNITS=M&amp;window=popup&amp;","width=535&amp;height=425&amp;START_MAXIMIZED=FALSE&amp;Y=120"}</definedName>
    <definedName name="_7876__FDSAUDITLINK__" hidden="1">{"fdsup://IBCentral/FAT Viewer?action=UPDATE&amp;creator=factset&amp;DOC_NAME=fat:reuters_ltm_source_window.fat&amp;display_string=Audit&amp;DYN_ARGS=TRUE&amp;VAR:ID1=LAMR&amp;VAR:RCODE=SBDA&amp;VAR:SDATE=20050399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7877__FDSAUDITLINK__" hidden="1">{"fdsup://directions/FAT Viewer?action=UPDATE&amp;creator=factSet&amp;DYN_ARGS=true&amp;DOC_NAME=FAT:RGA_ENTRPR_VAL_EV_SOURCE_WINDOW.FAT&amp;VAR:ID1=LAMR&amp;VAR:SDATE=20050331&amp;VAR:FDATE=20041231&amp;VAR:FREQ=DAILY&amp;VAR:RELITEM=RF&amp;VAR:CURRENCY=&amp;VAR:DB_TYPE=&amp;VAR:UNITS=M&amp;window=popup","&amp;width=535&amp;height=425&amp;START_MAXIMIZED=FALSE&amp;Y=120"}</definedName>
    <definedName name="_7878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879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88__FDSAUDITLINK__" hidden="1">{"fdsup://directions/FAT Viewer?action=UPDATE&amp;creator=factSet&amp;DYN_ARGS=true&amp;DOC_NAME=FAT:RGA_ENTRPR_VAL_EV_SOURCE_WINDOW.FAT&amp;VAR:ID1=091139&amp;VAR:SDATE=20070918&amp;VAR:FDATE=20061229&amp;VAR:FREQ=DAILY&amp;VAR:RELITEM=&amp;VAR:CURRENCY=&amp;VAR:DB_TYPE=&amp;VAR:UNITS=M&amp;window=popup","&amp;width=535&amp;height=425&amp;START_MAXIMIZED=FALSE&amp;Y=120"}</definedName>
    <definedName name="_7880__FDSAUDITLINK__" hidden="1">{"fdsup://directions/FAT Viewer?action=UPDATE&amp;creator=factSet&amp;DYN_ARGS=true&amp;DOC_NAME=FAT:RGA_ENTRPR_VAL_EV_SOURCE_WINDOW.FAT&amp;VAR:ID1=DEC-FR&amp;VAR:SDATE=20050330&amp;VAR:FDATE=20041231&amp;VAR:FREQ=DAILY&amp;VAR:RELITEM=RF&amp;VAR:CURRENCY=&amp;VAR:DB_TYPE=&amp;VAR:UNITS=M&amp;window=pop","up&amp;width=535&amp;height=425&amp;START_MAXIMIZED=FALSE&amp;Y=120"}</definedName>
    <definedName name="_7881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882__FDSAUDITLINK__" hidden="1">{"fdsup://directions/FAT Viewer?action=UPDATE&amp;creator=factSet&amp;DYN_ARGS=true&amp;DOC_NAME=FAT:RGA_ENTRPR_VAL_EV_SOURCE_WINDOW.FAT&amp;VAR:ID1=CBS&amp;VAR:SDATE=20050330&amp;VAR:FDATE=20041231&amp;VAR:FREQ=DAILY&amp;VAR:RELITEM=RF&amp;VAR:CURRENCY=&amp;VAR:DB_TYPE=&amp;VAR:UNITS=M&amp;window=popup&amp;","width=535&amp;height=425&amp;START_MAXIMIZED=FALSE&amp;Y=120"}</definedName>
    <definedName name="_7883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884__FDSAUDITLINK__" hidden="1">{"fdsup://directions/FAT Viewer?action=UPDATE&amp;creator=factSet&amp;DYN_ARGS=true&amp;DOC_NAME=FAT:RGA_ENTRPR_VAL_EV_SOURCE_WINDOW.FAT&amp;VAR:ID1=LAMR&amp;VAR:SDATE=20050330&amp;VAR:FDATE=20041231&amp;VAR:FREQ=DAILY&amp;VAR:RELITEM=RF&amp;VAR:CURRENCY=&amp;VAR:DB_TYPE=&amp;VAR:UNITS=M&amp;window=popup","&amp;width=535&amp;height=425&amp;START_MAXIMIZED=FALSE&amp;Y=120"}</definedName>
    <definedName name="_7885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886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887__FDSAUDITLINK__" hidden="1">{"fdsup://directions/FAT Viewer?action=UPDATE&amp;creator=factSet&amp;DYN_ARGS=true&amp;DOC_NAME=FAT:RGA_ENTRPR_VAL_EV_SOURCE_WINDOW.FAT&amp;VAR:ID1=DEC-FR&amp;VAR:SDATE=20050329&amp;VAR:FDATE=20041231&amp;VAR:FREQ=DAILY&amp;VAR:RELITEM=RF&amp;VAR:CURRENCY=&amp;VAR:DB_TYPE=&amp;VAR:UNITS=M&amp;window=pop","up&amp;width=535&amp;height=425&amp;START_MAXIMIZED=FALSE&amp;Y=120"}</definedName>
    <definedName name="_7888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889__FDSAUDITLINK__" hidden="1">{"fdsup://directions/FAT Viewer?action=UPDATE&amp;creator=factSet&amp;DYN_ARGS=true&amp;DOC_NAME=FAT:RGA_ENTRPR_VAL_EV_SOURCE_WINDOW.FAT&amp;VAR:ID1=CBS&amp;VAR:SDATE=20050329&amp;VAR:FDATE=20041231&amp;VAR:FREQ=DAILY&amp;VAR:RELITEM=RF&amp;VAR:CURRENCY=&amp;VAR:DB_TYPE=&amp;VAR:UNITS=M&amp;window=popup&amp;","width=535&amp;height=425&amp;START_MAXIMIZED=FALSE&amp;Y=120"}</definedName>
    <definedName name="_789__FDSAUDITLINK__" hidden="1">{"fdsup://directions/FAT Viewer?action=UPDATE&amp;creator=factSet&amp;DYN_ARGS=true&amp;DOC_NAME=FAT:RGA_ENTRPR_VAL_EV_SOURCE_WINDOW.FAT&amp;VAR:ID1=339864&amp;VAR:SDATE=20040421&amp;VAR:FDATE=20031231&amp;VAR:FREQ=DAILY&amp;VAR:RELITEM=&amp;VAR:CURRENCY=&amp;VAR:DB_TYPE=&amp;VAR:UNITS=M&amp;window=popup","&amp;width=535&amp;height=425&amp;START_MAXIMIZED=FALSE&amp;Y=120"}</definedName>
    <definedName name="_7890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891__FDSAUDITLINK__" hidden="1">{"fdsup://directions/FAT Viewer?action=UPDATE&amp;creator=factSet&amp;DYN_ARGS=true&amp;DOC_NAME=FAT:RGA_ENTRPR_VAL_EV_SOURCE_WINDOW.FAT&amp;VAR:ID1=LAMR&amp;VAR:SDATE=20050329&amp;VAR:FDATE=20041231&amp;VAR:FREQ=DAILY&amp;VAR:RELITEM=RF&amp;VAR:CURRENCY=&amp;VAR:DB_TYPE=&amp;VAR:UNITS=M&amp;window=popup","&amp;width=535&amp;height=425&amp;START_MAXIMIZED=FALSE&amp;Y=120"}</definedName>
    <definedName name="_7892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893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894__FDSAUDITLINK__" hidden="1">{"fdsup://directions/FAT Viewer?action=UPDATE&amp;creator=factSet&amp;DYN_ARGS=true&amp;DOC_NAME=FAT:RGA_ENTRPR_VAL_EV_SOURCE_WINDOW.FAT&amp;VAR:ID1=DEC-FR&amp;VAR:SDATE=20050328&amp;VAR:FDATE=20041231&amp;VAR:FREQ=DAILY&amp;VAR:RELITEM=RF&amp;VAR:CURRENCY=&amp;VAR:DB_TYPE=&amp;VAR:UNITS=M&amp;window=pop","up&amp;width=535&amp;height=425&amp;START_MAXIMIZED=FALSE&amp;Y=120"}</definedName>
    <definedName name="_7895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896__FDSAUDITLINK__" hidden="1">{"fdsup://directions/FAT Viewer?action=UPDATE&amp;creator=factSet&amp;DYN_ARGS=true&amp;DOC_NAME=FAT:RGA_ENTRPR_VAL_EV_SOURCE_WINDOW.FAT&amp;VAR:ID1=CBS&amp;VAR:SDATE=20050328&amp;VAR:FDATE=20041231&amp;VAR:FREQ=DAILY&amp;VAR:RELITEM=RF&amp;VAR:CURRENCY=&amp;VAR:DB_TYPE=&amp;VAR:UNITS=M&amp;window=popup&amp;","width=535&amp;height=425&amp;START_MAXIMIZED=FALSE&amp;Y=120"}</definedName>
    <definedName name="_7897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898__FDSAUDITLINK__" hidden="1">{"fdsup://directions/FAT Viewer?action=UPDATE&amp;creator=factSet&amp;DYN_ARGS=true&amp;DOC_NAME=FAT:RGA_ENTRPR_VAL_EV_SOURCE_WINDOW.FAT&amp;VAR:ID1=LAMR&amp;VAR:SDATE=20050328&amp;VAR:FDATE=20041231&amp;VAR:FREQ=DAILY&amp;VAR:RELITEM=RF&amp;VAR:CURRENCY=&amp;VAR:DB_TYPE=&amp;VAR:UNITS=M&amp;window=popup","&amp;width=535&amp;height=425&amp;START_MAXIMIZED=FALSE&amp;Y=120"}</definedName>
    <definedName name="_7899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__FDSAUDITLINK__" hidden="1">{"fdsup://Directions/FactSet Auditing Viewer?action=AUDIT_VALUE&amp;DB=129&amp;ID1=B23WQK&amp;VALUEID=04831&amp;SDATE=2011&amp;PERIODTYPE=ANN_STD&amp;SCFT=3&amp;window=popup_no_bar&amp;width=385&amp;height=120&amp;START_MAXIMIZED=FALSE&amp;creator=factset&amp;display_string=Audit"}</definedName>
    <definedName name="_790__FDSAUDITLINK__" hidden="1">{"fdsup://directions/FAT Viewer?action=UPDATE&amp;creator=factSet&amp;DYN_ARGS=true&amp;DOC_NAME=FAT:RGQ_ENTRPR_VAL_EV_SOURCE_WINDOW.FAT&amp;VAR:ID1=B01G2K&amp;VAR:SDATE=20070918&amp;VAR:FDATE=20070629&amp;VAR:FREQ=DAILY&amp;VAR:RELITEM=&amp;VAR:CURRENCY=&amp;VAR:DB_TYPE=&amp;VAR:UNITS=M&amp;window=popup","&amp;width=535&amp;height=425&amp;START_MAXIMIZED=FALSE&amp;Y=120"}</definedName>
    <definedName name="_7900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901__FDSAUDITLINK__" hidden="1">{"fdsup://directions/FAT Viewer?action=UPDATE&amp;creator=factSet&amp;DYN_ARGS=true&amp;DOC_NAME=FAT:RGA_ENTRPR_VAL_EV_SOURCE_WINDOW.FAT&amp;VAR:ID1=DEC-FR&amp;VAR:SDATE=20050324&amp;VAR:FDATE=20041231&amp;VAR:FREQ=DAILY&amp;VAR:RELITEM=RF&amp;VAR:CURRENCY=&amp;VAR:DB_TYPE=&amp;VAR:UNITS=M&amp;window=pop","up&amp;width=535&amp;height=425&amp;START_MAXIMIZED=FALSE&amp;Y=120"}</definedName>
    <definedName name="_7902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03__FDSAUDITLINK__" hidden="1">{"fdsup://directions/FAT Viewer?action=UPDATE&amp;creator=factSet&amp;DYN_ARGS=true&amp;DOC_NAME=FAT:RGA_ENTRPR_VAL_EV_SOURCE_WINDOW.FAT&amp;VAR:ID1=CBS&amp;VAR:SDATE=20050324&amp;VAR:FDATE=20041231&amp;VAR:FREQ=DAILY&amp;VAR:RELITEM=RF&amp;VAR:CURRENCY=&amp;VAR:DB_TYPE=&amp;VAR:UNITS=M&amp;window=popup&amp;","width=535&amp;height=425&amp;START_MAXIMIZED=FALSE&amp;Y=120"}</definedName>
    <definedName name="_7904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05__FDSAUDITLINK__" hidden="1">{"fdsup://directions/FAT Viewer?action=UPDATE&amp;creator=factSet&amp;DYN_ARGS=true&amp;DOC_NAME=FAT:RGA_ENTRPR_VAL_EV_SOURCE_WINDOW.FAT&amp;VAR:ID1=LAMR&amp;VAR:SDATE=20050324&amp;VAR:FDATE=20041231&amp;VAR:FREQ=DAILY&amp;VAR:RELITEM=RF&amp;VAR:CURRENCY=&amp;VAR:DB_TYPE=&amp;VAR:UNITS=M&amp;window=popup","&amp;width=535&amp;height=425&amp;START_MAXIMIZED=FALSE&amp;Y=120"}</definedName>
    <definedName name="_7906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07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908__FDSAUDITLINK__" hidden="1">{"fdsup://directions/FAT Viewer?action=UPDATE&amp;creator=factSet&amp;DYN_ARGS=true&amp;DOC_NAME=FAT:RGA_ENTRPR_VAL_EV_SOURCE_WINDOW.FAT&amp;VAR:ID1=DEC-FR&amp;VAR:SDATE=20050323&amp;VAR:FDATE=20041231&amp;VAR:FREQ=DAILY&amp;VAR:RELITEM=RF&amp;VAR:CURRENCY=&amp;VAR:DB_TYPE=&amp;VAR:UNITS=M&amp;window=pop","up&amp;width=535&amp;height=425&amp;START_MAXIMIZED=FALSE&amp;Y=120"}</definedName>
    <definedName name="_7909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1__FDSAUDITLINK__" hidden="1">{"fdsup://directions/FAT Viewer?action=UPDATE&amp;creator=factSet&amp;DYN_ARGS=true&amp;DOC_NAME=FAT:RGQ_ENTRPR_VAL_EV_SOURCE_WINDOW.FAT&amp;VAR:ID1=B04M10&amp;VAR:SDATE=20041222&amp;VAR:FDATE=20040930&amp;VAR:FREQ=DAILY&amp;VAR:RELITEM=&amp;VAR:CURRENCY=&amp;VAR:DB_TYPE=&amp;VAR:UNITS=M&amp;window=popup","&amp;width=535&amp;height=425&amp;START_MAXIMIZED=FALSE&amp;Y=120"}</definedName>
    <definedName name="_7910__FDSAUDITLINK__" hidden="1">{"fdsup://directions/FAT Viewer?action=UPDATE&amp;creator=factSet&amp;DYN_ARGS=true&amp;DOC_NAME=FAT:RGA_ENTRPR_VAL_EV_SOURCE_WINDOW.FAT&amp;VAR:ID1=CBS&amp;VAR:SDATE=20050323&amp;VAR:FDATE=20041231&amp;VAR:FREQ=DAILY&amp;VAR:RELITEM=RF&amp;VAR:CURRENCY=&amp;VAR:DB_TYPE=&amp;VAR:UNITS=M&amp;window=popup&amp;","width=535&amp;height=425&amp;START_MAXIMIZED=FALSE&amp;Y=120"}</definedName>
    <definedName name="_7911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12__FDSAUDITLINK__" hidden="1">{"fdsup://directions/FAT Viewer?action=UPDATE&amp;creator=factSet&amp;DYN_ARGS=true&amp;DOC_NAME=FAT:RGA_ENTRPR_VAL_EV_SOURCE_WINDOW.FAT&amp;VAR:ID1=LAMR&amp;VAR:SDATE=20050323&amp;VAR:FDATE=20041231&amp;VAR:FREQ=DAILY&amp;VAR:RELITEM=RF&amp;VAR:CURRENCY=&amp;VAR:DB_TYPE=&amp;VAR:UNITS=M&amp;window=popup","&amp;width=535&amp;height=425&amp;START_MAXIMIZED=FALSE&amp;Y=120"}</definedName>
    <definedName name="_7913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14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915__FDSAUDITLINK__" hidden="1">{"fdsup://directions/FAT Viewer?action=UPDATE&amp;creator=factSet&amp;DYN_ARGS=true&amp;DOC_NAME=FAT:RGA_ENTRPR_VAL_EV_SOURCE_WINDOW.FAT&amp;VAR:ID1=DEC-FR&amp;VAR:SDATE=20050322&amp;VAR:FDATE=20041231&amp;VAR:FREQ=DAILY&amp;VAR:RELITEM=RF&amp;VAR:CURRENCY=&amp;VAR:DB_TYPE=&amp;VAR:UNITS=M&amp;window=pop","up&amp;width=535&amp;height=425&amp;START_MAXIMIZED=FALSE&amp;Y=120"}</definedName>
    <definedName name="_7916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17__FDSAUDITLINK__" hidden="1">{"fdsup://directions/FAT Viewer?action=UPDATE&amp;creator=factSet&amp;DYN_ARGS=true&amp;DOC_NAME=FAT:RGA_ENTRPR_VAL_EV_SOURCE_WINDOW.FAT&amp;VAR:ID1=CBS&amp;VAR:SDATE=20050322&amp;VAR:FDATE=20041231&amp;VAR:FREQ=DAILY&amp;VAR:RELITEM=RF&amp;VAR:CURRENCY=&amp;VAR:DB_TYPE=&amp;VAR:UNITS=M&amp;window=popup&amp;","width=535&amp;height=425&amp;START_MAXIMIZED=FALSE&amp;Y=120"}</definedName>
    <definedName name="_7918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19__FDSAUDITLINK__" hidden="1">{"fdsup://directions/FAT Viewer?action=UPDATE&amp;creator=factSet&amp;DYN_ARGS=true&amp;DOC_NAME=FAT:RGA_ENTRPR_VAL_EV_SOURCE_WINDOW.FAT&amp;VAR:ID1=LAMR&amp;VAR:SDATE=20050322&amp;VAR:FDATE=20041231&amp;VAR:FREQ=DAILY&amp;VAR:RELITEM=RF&amp;VAR:CURRENCY=&amp;VAR:DB_TYPE=&amp;VAR:UNITS=M&amp;window=popup","&amp;width=535&amp;height=425&amp;START_MAXIMIZED=FALSE&amp;Y=120"}</definedName>
    <definedName name="_792__FDSAUDITLINK__" hidden="1">{"fdsup://directions/FAT Viewer?action=UPDATE&amp;creator=factSet&amp;DYN_ARGS=true&amp;DOC_NAME=FAT:RGA_ENTRPR_VAL_EV_SOURCE_WINDOW.FAT&amp;VAR:ID1=DYHOL-TR&amp;VAR:SDATE=20040430&amp;VAR:FDATE=20031231&amp;VAR:FREQ=DAILY&amp;VAR:RELITEM=&amp;VAR:CURRENCY=&amp;VAR:DB_TYPE=&amp;VAR:UNITS=M&amp;window=pop","up&amp;width=535&amp;height=425&amp;START_MAXIMIZED=FALSE&amp;Y=120"}</definedName>
    <definedName name="_7920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21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922__FDSAUDITLINK__" hidden="1">{"fdsup://directions/FAT Viewer?action=UPDATE&amp;creator=factSet&amp;DYN_ARGS=true&amp;DOC_NAME=FAT:RGA_ENTRPR_VAL_EV_SOURCE_WINDOW.FAT&amp;VAR:ID1=DEC-FR&amp;VAR:SDATE=20050321&amp;VAR:FDATE=20041231&amp;VAR:FREQ=DAILY&amp;VAR:RELITEM=RF&amp;VAR:CURRENCY=&amp;VAR:DB_TYPE=&amp;VAR:UNITS=M&amp;window=pop","up&amp;width=535&amp;height=425&amp;START_MAXIMIZED=FALSE&amp;Y=120"}</definedName>
    <definedName name="_7923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24__FDSAUDITLINK__" hidden="1">{"fdsup://directions/FAT Viewer?action=UPDATE&amp;creator=factSet&amp;DYN_ARGS=true&amp;DOC_NAME=FAT:RGA_ENTRPR_VAL_EV_SOURCE_WINDOW.FAT&amp;VAR:ID1=CBS&amp;VAR:SDATE=20050321&amp;VAR:FDATE=20041231&amp;VAR:FREQ=DAILY&amp;VAR:RELITEM=RF&amp;VAR:CURRENCY=&amp;VAR:DB_TYPE=&amp;VAR:UNITS=M&amp;window=popup&amp;","width=535&amp;height=425&amp;START_MAXIMIZED=FALSE&amp;Y=120"}</definedName>
    <definedName name="_7925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26__FDSAUDITLINK__" hidden="1">{"fdsup://directions/FAT Viewer?action=UPDATE&amp;creator=factSet&amp;DYN_ARGS=true&amp;DOC_NAME=FAT:RGA_ENTRPR_VAL_EV_SOURCE_WINDOW.FAT&amp;VAR:ID1=LAMR&amp;VAR:SDATE=20050321&amp;VAR:FDATE=20041231&amp;VAR:FREQ=DAILY&amp;VAR:RELITEM=RF&amp;VAR:CURRENCY=&amp;VAR:DB_TYPE=&amp;VAR:UNITS=M&amp;window=popup","&amp;width=535&amp;height=425&amp;START_MAXIMIZED=FALSE&amp;Y=120"}</definedName>
    <definedName name="_7927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28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929__FDSAUDITLINK__" hidden="1">{"fdsup://directions/FAT Viewer?action=UPDATE&amp;creator=factSet&amp;DYN_ARGS=true&amp;DOC_NAME=FAT:RGA_ENTRPR_VAL_EV_SOURCE_WINDOW.FAT&amp;VAR:ID1=DEC-FR&amp;VAR:SDATE=20050318&amp;VAR:FDATE=20041231&amp;VAR:FREQ=DAILY&amp;VAR:RELITEM=RF&amp;VAR:CURRENCY=&amp;VAR:DB_TYPE=&amp;VAR:UNITS=M&amp;window=pop","up&amp;width=535&amp;height=425&amp;START_MAXIMIZED=FALSE&amp;Y=120"}</definedName>
    <definedName name="_793__FDSAUDITLINK__" hidden="1">{"fdsup://directions/FAT Viewer?action=UPDATE&amp;creator=factSet&amp;DYN_ARGS=true&amp;DOC_NAME=FAT:RGQ_ENTRPR_VAL_EV_SOURCE_WINDOW.FAT&amp;VAR:ID1=457913&amp;VAR:SDATE=20070918&amp;VAR:FDATE=20070629&amp;VAR:FREQ=DAILY&amp;VAR:RELITEM=&amp;VAR:CURRENCY=&amp;VAR:DB_TYPE=&amp;VAR:UNITS=M&amp;window=popup","&amp;width=535&amp;height=425&amp;START_MAXIMIZED=FALSE&amp;Y=120"}</definedName>
    <definedName name="_7930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31__FDSAUDITLINK__" hidden="1">{"fdsup://directions/FAT Viewer?action=UPDATE&amp;creator=factSet&amp;DYN_ARGS=true&amp;DOC_NAME=FAT:RGA_ENTRPR_VAL_EV_SOURCE_WINDOW.FAT&amp;VAR:ID1=CBS&amp;VAR:SDATE=20050318&amp;VAR:FDATE=20041231&amp;VAR:FREQ=DAILY&amp;VAR:RELITEM=RF&amp;VAR:CURRENCY=&amp;VAR:DB_TYPE=&amp;VAR:UNITS=M&amp;window=popup&amp;","width=535&amp;height=425&amp;START_MAXIMIZED=FALSE&amp;Y=120"}</definedName>
    <definedName name="_7932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33__FDSAUDITLINK__" hidden="1">{"fdsup://directions/FAT Viewer?action=UPDATE&amp;creator=factSet&amp;DYN_ARGS=true&amp;DOC_NAME=FAT:RGA_ENTRPR_VAL_EV_SOURCE_WINDOW.FAT&amp;VAR:ID1=LAMR&amp;VAR:SDATE=20050318&amp;VAR:FDATE=20041231&amp;VAR:FREQ=DAILY&amp;VAR:RELITEM=RF&amp;VAR:CURRENCY=&amp;VAR:DB_TYPE=&amp;VAR:UNITS=M&amp;window=popup","&amp;width=535&amp;height=425&amp;START_MAXIMIZED=FALSE&amp;Y=120"}</definedName>
    <definedName name="_7934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35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936__FDSAUDITLINK__" hidden="1">{"fdsup://directions/FAT Viewer?action=UPDATE&amp;creator=factSet&amp;DYN_ARGS=true&amp;DOC_NAME=FAT:RGA_ENTRPR_VAL_EV_SOURCE_WINDOW.FAT&amp;VAR:ID1=DEC-FR&amp;VAR:SDATE=20050317&amp;VAR:FDATE=20041231&amp;VAR:FREQ=DAILY&amp;VAR:RELITEM=RF&amp;VAR:CURRENCY=&amp;VAR:DB_TYPE=&amp;VAR:UNITS=M&amp;window=pop","up&amp;width=535&amp;height=425&amp;START_MAXIMIZED=FALSE&amp;Y=120"}</definedName>
    <definedName name="_7937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38__FDSAUDITLINK__" hidden="1">{"fdsup://directions/FAT Viewer?action=UPDATE&amp;creator=factSet&amp;DYN_ARGS=true&amp;DOC_NAME=FAT:RGA_ENTRPR_VAL_EV_SOURCE_WINDOW.FAT&amp;VAR:ID1=CBS&amp;VAR:SDATE=20050317&amp;VAR:FDATE=20041231&amp;VAR:FREQ=DAILY&amp;VAR:RELITEM=RF&amp;VAR:CURRENCY=&amp;VAR:DB_TYPE=&amp;VAR:UNITS=M&amp;window=popup&amp;","width=535&amp;height=425&amp;START_MAXIMIZED=FALSE&amp;Y=120"}</definedName>
    <definedName name="_7939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4__FDSAUDITLINK__" hidden="1">{"fdsup://directions/FAT Viewer?action=UPDATE&amp;creator=factSet&amp;DYN_ARGS=true&amp;DOC_NAME=FAT:RGQ_ENTRPR_VAL_EV_SOURCE_WINDOW.FAT&amp;VAR:ID1=B151P4&amp;VAR:SDATE=20070918&amp;VAR:FDATE=20070629&amp;VAR:FREQ=DAILY&amp;VAR:RELITEM=&amp;VAR:CURRENCY=&amp;VAR:DB_TYPE=&amp;VAR:UNITS=M&amp;window=popup","&amp;width=535&amp;height=425&amp;START_MAXIMIZED=FALSE&amp;Y=120"}</definedName>
    <definedName name="_7940__FDSAUDITLINK__" hidden="1">{"fdsup://directions/FAT Viewer?action=UPDATE&amp;creator=factSet&amp;DYN_ARGS=true&amp;DOC_NAME=FAT:RGA_ENTRPR_VAL_EV_SOURCE_WINDOW.FAT&amp;VAR:ID1=LAMR&amp;VAR:SDATE=20050317&amp;VAR:FDATE=20041231&amp;VAR:FREQ=DAILY&amp;VAR:RELITEM=RF&amp;VAR:CURRENCY=&amp;VAR:DB_TYPE=&amp;VAR:UNITS=M&amp;window=popup","&amp;width=535&amp;height=425&amp;START_MAXIMIZED=FALSE&amp;Y=120"}</definedName>
    <definedName name="_7941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42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943__FDSAUDITLINK__" hidden="1">{"fdsup://directions/FAT Viewer?action=UPDATE&amp;creator=factSet&amp;DYN_ARGS=true&amp;DOC_NAME=FAT:RGA_ENTRPR_VAL_EV_SOURCE_WINDOW.FAT&amp;VAR:ID1=DEC-FR&amp;VAR:SDATE=20050316&amp;VAR:FDATE=20041231&amp;VAR:FREQ=DAILY&amp;VAR:RELITEM=RF&amp;VAR:CURRENCY=&amp;VAR:DB_TYPE=&amp;VAR:UNITS=M&amp;window=pop","up&amp;width=535&amp;height=425&amp;START_MAXIMIZED=FALSE&amp;Y=120"}</definedName>
    <definedName name="_7944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45__FDSAUDITLINK__" hidden="1">{"fdsup://directions/FAT Viewer?action=UPDATE&amp;creator=factSet&amp;DYN_ARGS=true&amp;DOC_NAME=FAT:RGA_ENTRPR_VAL_EV_SOURCE_WINDOW.FAT&amp;VAR:ID1=CBS&amp;VAR:SDATE=20050316&amp;VAR:FDATE=20041231&amp;VAR:FREQ=DAILY&amp;VAR:RELITEM=RF&amp;VAR:CURRENCY=&amp;VAR:DB_TYPE=&amp;VAR:UNITS=M&amp;window=popup&amp;","width=535&amp;height=425&amp;START_MAXIMIZED=FALSE&amp;Y=120"}</definedName>
    <definedName name="_7946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47__FDSAUDITLINK__" hidden="1">{"fdsup://directions/FAT Viewer?action=UPDATE&amp;creator=factSet&amp;DYN_ARGS=true&amp;DOC_NAME=FAT:RGA_ENTRPR_VAL_EV_SOURCE_WINDOW.FAT&amp;VAR:ID1=LAMR&amp;VAR:SDATE=20050316&amp;VAR:FDATE=20041231&amp;VAR:FREQ=DAILY&amp;VAR:RELITEM=RF&amp;VAR:CURRENCY=&amp;VAR:DB_TYPE=&amp;VAR:UNITS=M&amp;window=popup","&amp;width=535&amp;height=425&amp;START_MAXIMIZED=FALSE&amp;Y=120"}</definedName>
    <definedName name="_7948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49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95__FDSAUDITLINK__" hidden="1">{"fdsup://directions/FAT Viewer?action=UPDATE&amp;creator=factSet&amp;DYN_ARGS=true&amp;DOC_NAME=FAT:RGQ_ENTRPR_VAL_EV_SOURCE_WINDOW.FAT&amp;VAR:ID1=507794&amp;VAR:SDATE=20070918&amp;VAR:FDATE=20070629&amp;VAR:FREQ=DAILY&amp;VAR:RELITEM=&amp;VAR:CURRENCY=&amp;VAR:DB_TYPE=&amp;VAR:UNITS=M&amp;window=popup","&amp;width=535&amp;height=425&amp;START_MAXIMIZED=FALSE&amp;Y=120"}</definedName>
    <definedName name="_7950__FDSAUDITLINK__" hidden="1">{"fdsup://directions/FAT Viewer?action=UPDATE&amp;creator=factSet&amp;DYN_ARGS=true&amp;DOC_NAME=FAT:RGA_ENTRPR_VAL_EV_SOURCE_WINDOW.FAT&amp;VAR:ID1=DEC-FR&amp;VAR:SDATE=20050315&amp;VAR:FDATE=20041231&amp;VAR:FREQ=DAILY&amp;VAR:RELITEM=RF&amp;VAR:CURRENCY=&amp;VAR:DB_TYPE=&amp;VAR:UNITS=M&amp;window=pop","up&amp;width=535&amp;height=425&amp;START_MAXIMIZED=FALSE&amp;Y=120"}</definedName>
    <definedName name="_7951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52__FDSAUDITLINK__" hidden="1">{"fdsup://directions/FAT Viewer?action=UPDATE&amp;creator=factSet&amp;DYN_ARGS=true&amp;DOC_NAME=FAT:RGA_ENTRPR_VAL_EV_SOURCE_WINDOW.FAT&amp;VAR:ID1=CBS&amp;VAR:SDATE=20050315&amp;VAR:FDATE=20041231&amp;VAR:FREQ=DAILY&amp;VAR:RELITEM=RF&amp;VAR:CURRENCY=&amp;VAR:DB_TYPE=&amp;VAR:UNITS=M&amp;window=popup&amp;","width=535&amp;height=425&amp;START_MAXIMIZED=FALSE&amp;Y=120"}</definedName>
    <definedName name="_7953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54__FDSAUDITLINK__" hidden="1">{"fdsup://directions/FAT Viewer?action=UPDATE&amp;creator=factSet&amp;DYN_ARGS=true&amp;DOC_NAME=FAT:RGA_ENTRPR_VAL_EV_SOURCE_WINDOW.FAT&amp;VAR:ID1=LAMR&amp;VAR:SDATE=20050315&amp;VAR:FDATE=20041231&amp;VAR:FREQ=DAILY&amp;VAR:RELITEM=RF&amp;VAR:CURRENCY=&amp;VAR:DB_TYPE=&amp;VAR:UNITS=M&amp;window=popup","&amp;width=535&amp;height=425&amp;START_MAXIMIZED=FALSE&amp;Y=120"}</definedName>
    <definedName name="_7955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56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957__FDSAUDITLINK__" hidden="1">{"fdsup://directions/FAT Viewer?action=UPDATE&amp;creator=factSet&amp;DYN_ARGS=true&amp;DOC_NAME=FAT:RGA_ENTRPR_VAL_EV_SOURCE_WINDOW.FAT&amp;VAR:ID1=DEC-FR&amp;VAR:SDATE=20050314&amp;VAR:FDATE=20041231&amp;VAR:FREQ=DAILY&amp;VAR:RELITEM=RF&amp;VAR:CURRENCY=&amp;VAR:DB_TYPE=&amp;VAR:UNITS=M&amp;window=pop","up&amp;width=535&amp;height=425&amp;START_MAXIMIZED=FALSE&amp;Y=120"}</definedName>
    <definedName name="_7958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59__FDSAUDITLINK__" hidden="1">{"fdsup://directions/FAT Viewer?action=UPDATE&amp;creator=factSet&amp;DYN_ARGS=true&amp;DOC_NAME=FAT:RGA_ENTRPR_VAL_EV_SOURCE_WINDOW.FAT&amp;VAR:ID1=CBS&amp;VAR:SDATE=20050314&amp;VAR:FDATE=20041231&amp;VAR:FREQ=DAILY&amp;VAR:RELITEM=RF&amp;VAR:CURRENCY=&amp;VAR:DB_TYPE=&amp;VAR:UNITS=M&amp;window=popup&amp;","width=535&amp;height=425&amp;START_MAXIMIZED=FALSE&amp;Y=120"}</definedName>
    <definedName name="_796__FDSAUDITLINK__" hidden="1">{"fdsup://directions/FAT Viewer?action=UPDATE&amp;creator=factSet&amp;DYN_ARGS=true&amp;DOC_NAME=FAT:RGA_ENTRPR_VAL_EV_SOURCE_WINDOW.FAT&amp;VAR:ID1=RTL-BE&amp;VAR:SDATE=20040430&amp;VAR:FDATE=20031231&amp;VAR:FREQ=DAILY&amp;VAR:RELITEM=&amp;VAR:CURRENCY=&amp;VAR:DB_TYPE=&amp;VAR:UNITS=M&amp;window=popup","&amp;width=535&amp;height=425&amp;START_MAXIMIZED=FALSE&amp;Y=120"}</definedName>
    <definedName name="_7960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61__FDSAUDITLINK__" hidden="1">{"fdsup://directions/FAT Viewer?action=UPDATE&amp;creator=factSet&amp;DYN_ARGS=true&amp;DOC_NAME=FAT:RGA_ENTRPR_VAL_EV_SOURCE_WINDOW.FAT&amp;VAR:ID1=LAMR&amp;VAR:SDATE=20050314&amp;VAR:FDATE=20041231&amp;VAR:FREQ=DAILY&amp;VAR:RELITEM=RF&amp;VAR:CURRENCY=&amp;VAR:DB_TYPE=&amp;VAR:UNITS=M&amp;window=popup","&amp;width=535&amp;height=425&amp;START_MAXIMIZED=FALSE&amp;Y=120"}</definedName>
    <definedName name="_7962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63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964__FDSAUDITLINK__" hidden="1">{"fdsup://directions/FAT Viewer?action=UPDATE&amp;creator=factSet&amp;DYN_ARGS=true&amp;DOC_NAME=FAT:RGA_ENTRPR_VAL_EV_SOURCE_WINDOW.FAT&amp;VAR:ID1=DEC-FR&amp;VAR:SDATE=20050311&amp;VAR:FDATE=20041231&amp;VAR:FREQ=DAILY&amp;VAR:RELITEM=RF&amp;VAR:CURRENCY=&amp;VAR:DB_TYPE=&amp;VAR:UNITS=M&amp;window=pop","up&amp;width=535&amp;height=425&amp;START_MAXIMIZED=FALSE&amp;Y=120"}</definedName>
    <definedName name="_7965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66__FDSAUDITLINK__" hidden="1">{"fdsup://directions/FAT Viewer?action=UPDATE&amp;creator=factSet&amp;DYN_ARGS=true&amp;DOC_NAME=FAT:RGA_ENTRPR_VAL_EV_SOURCE_WINDOW.FAT&amp;VAR:ID1=CBS&amp;VAR:SDATE=20050311&amp;VAR:FDATE=20041231&amp;VAR:FREQ=DAILY&amp;VAR:RELITEM=RF&amp;VAR:CURRENCY=&amp;VAR:DB_TYPE=&amp;VAR:UNITS=M&amp;window=popup&amp;","width=535&amp;height=425&amp;START_MAXIMIZED=FALSE&amp;Y=120"}</definedName>
    <definedName name="_7967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68__FDSAUDITLINK__" hidden="1">{"fdsup://directions/FAT Viewer?action=UPDATE&amp;creator=factSet&amp;DYN_ARGS=true&amp;DOC_NAME=FAT:RGA_ENTRPR_VAL_EV_SOURCE_WINDOW.FAT&amp;VAR:ID1=LAMR&amp;VAR:SDATE=20050311&amp;VAR:FDATE=20041231&amp;VAR:FREQ=DAILY&amp;VAR:RELITEM=RF&amp;VAR:CURRENCY=&amp;VAR:DB_TYPE=&amp;VAR:UNITS=M&amp;window=popup","&amp;width=535&amp;height=425&amp;START_MAXIMIZED=FALSE&amp;Y=120"}</definedName>
    <definedName name="_7969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7__FDSAUDITLINK__" hidden="1">{"fdsup://directions/FAT Viewer?action=UPDATE&amp;creator=factSet&amp;DYN_ARGS=true&amp;DOC_NAME=FAT:RGA_ENTRPR_VAL_EV_SOURCE_WINDOW.FAT&amp;VAR:ID1=339864&amp;VAR:SDATE=20070918&amp;VAR:FDATE=20061229&amp;VAR:FREQ=DAILY&amp;VAR:RELITEM=&amp;VAR:CURRENCY=&amp;VAR:DB_TYPE=&amp;VAR:UNITS=M&amp;window=popup","&amp;width=535&amp;height=425&amp;START_MAXIMIZED=FALSE&amp;Y=120"}</definedName>
    <definedName name="_7970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971__FDSAUDITLINK__" hidden="1">{"fdsup://directions/FAT Viewer?action=UPDATE&amp;creator=factSet&amp;DYN_ARGS=true&amp;DOC_NAME=FAT:RGA_ENTRPR_VAL_EV_SOURCE_WINDOW.FAT&amp;VAR:ID1=DEC-FR&amp;VAR:SDATE=20050310&amp;VAR:FDATE=20041231&amp;VAR:FREQ=DAILY&amp;VAR:RELITEM=RF&amp;VAR:CURRENCY=&amp;VAR:DB_TYPE=&amp;VAR:UNITS=M&amp;window=pop","up&amp;width=535&amp;height=425&amp;START_MAXIMIZED=FALSE&amp;Y=120"}</definedName>
    <definedName name="_7972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73__FDSAUDITLINK__" hidden="1">{"fdsup://directions/FAT Viewer?action=UPDATE&amp;creator=factSet&amp;DYN_ARGS=true&amp;DOC_NAME=FAT:RGA_ENTRPR_VAL_EV_SOURCE_WINDOW.FAT&amp;VAR:ID1=CBS&amp;VAR:SDATE=20050310&amp;VAR:FDATE=20041231&amp;VAR:FREQ=DAILY&amp;VAR:RELITEM=RF&amp;VAR:CURRENCY=&amp;VAR:DB_TYPE=&amp;VAR:UNITS=M&amp;window=popup&amp;","width=535&amp;height=425&amp;START_MAXIMIZED=FALSE&amp;Y=120"}</definedName>
    <definedName name="_7974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75__FDSAUDITLINK__" hidden="1">{"fdsup://directions/FAT Viewer?action=UPDATE&amp;creator=factSet&amp;DYN_ARGS=true&amp;DOC_NAME=FAT:RGA_ENTRPR_VAL_EV_SOURCE_WINDOW.FAT&amp;VAR:ID1=LAMR&amp;VAR:SDATE=20050310&amp;VAR:FDATE=20041231&amp;VAR:FREQ=DAILY&amp;VAR:RELITEM=RF&amp;VAR:CURRENCY=&amp;VAR:DB_TYPE=&amp;VAR:UNITS=M&amp;window=popup","&amp;width=535&amp;height=425&amp;START_MAXIMIZED=FALSE&amp;Y=120"}</definedName>
    <definedName name="_7976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77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978__FDSAUDITLINK__" hidden="1">{"fdsup://directions/FAT Viewer?action=UPDATE&amp;creator=factSet&amp;DYN_ARGS=true&amp;DOC_NAME=FAT:RGA_ENTRPR_VAL_EV_SOURCE_WINDOW.FAT&amp;VAR:ID1=DEC-FR&amp;VAR:SDATE=20050309&amp;VAR:FDATE=20041231&amp;VAR:FREQ=DAILY&amp;VAR:RELITEM=RF&amp;VAR:CURRENCY=&amp;VAR:DB_TYPE=&amp;VAR:UNITS=M&amp;window=pop","up&amp;width=535&amp;height=425&amp;START_MAXIMIZED=FALSE&amp;Y=120"}</definedName>
    <definedName name="_7979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8__FDSAUDITLINK__" hidden="1">{"fdsup://directions/FAT Viewer?action=UPDATE&amp;creator=factSet&amp;DYN_ARGS=true&amp;DOC_NAME=FAT:RGQ_ENTRPR_VAL_EV_SOURCE_WINDOW.FAT&amp;VAR:ID1=B151P4&amp;VAR:SDATE=20040430&amp;VAR:FDATE=20040331&amp;VAR:FREQ=DAILY&amp;VAR:RELITEM=&amp;VAR:CURRENCY=&amp;VAR:DB_TYPE=&amp;VAR:UNITS=M&amp;window=popup","&amp;width=535&amp;height=425&amp;START_MAXIMIZED=FALSE&amp;Y=120"}</definedName>
    <definedName name="_7980__FDSAUDITLINK__" hidden="1">{"fdsup://directions/FAT Viewer?action=UPDATE&amp;creator=factSet&amp;DYN_ARGS=true&amp;DOC_NAME=FAT:RGA_ENTRPR_VAL_EV_SOURCE_WINDOW.FAT&amp;VAR:ID1=CBS&amp;VAR:SDATE=20050309&amp;VAR:FDATE=20041231&amp;VAR:FREQ=DAILY&amp;VAR:RELITEM=RF&amp;VAR:CURRENCY=&amp;VAR:DB_TYPE=&amp;VAR:UNITS=M&amp;window=popup&amp;","width=535&amp;height=425&amp;START_MAXIMIZED=FALSE&amp;Y=120"}</definedName>
    <definedName name="_7981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82__FDSAUDITLINK__" hidden="1">{"fdsup://directions/FAT Viewer?action=UPDATE&amp;creator=factSet&amp;DYN_ARGS=true&amp;DOC_NAME=FAT:RGA_ENTRPR_VAL_EV_SOURCE_WINDOW.FAT&amp;VAR:ID1=LAMR&amp;VAR:SDATE=20050309&amp;VAR:FDATE=20041231&amp;VAR:FREQ=DAILY&amp;VAR:RELITEM=RF&amp;VAR:CURRENCY=&amp;VAR:DB_TYPE=&amp;VAR:UNITS=M&amp;window=popup","&amp;width=535&amp;height=425&amp;START_MAXIMIZED=FALSE&amp;Y=120"}</definedName>
    <definedName name="_7983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84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985__FDSAUDITLINK__" hidden="1">{"fdsup://directions/FAT Viewer?action=UPDATE&amp;creator=factSet&amp;DYN_ARGS=true&amp;DOC_NAME=FAT:RGA_ENTRPR_VAL_EV_SOURCE_WINDOW.FAT&amp;VAR:ID1=DEC-FR&amp;VAR:SDATE=20050308&amp;VAR:FDATE=20041231&amp;VAR:FREQ=DAILY&amp;VAR:RELITEM=RF&amp;VAR:CURRENCY=&amp;VAR:DB_TYPE=&amp;VAR:UNITS=M&amp;window=pop","up&amp;width=535&amp;height=425&amp;START_MAXIMIZED=FALSE&amp;Y=120"}</definedName>
    <definedName name="_7986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87__FDSAUDITLINK__" hidden="1">{"fdsup://directions/FAT Viewer?action=UPDATE&amp;creator=factSet&amp;DYN_ARGS=true&amp;DOC_NAME=FAT:RGA_ENTRPR_VAL_EV_SOURCE_WINDOW.FAT&amp;VAR:ID1=CBS&amp;VAR:SDATE=20050308&amp;VAR:FDATE=20041231&amp;VAR:FREQ=DAILY&amp;VAR:RELITEM=RF&amp;VAR:CURRENCY=&amp;VAR:DB_TYPE=&amp;VAR:UNITS=M&amp;window=popup&amp;","width=535&amp;height=425&amp;START_MAXIMIZED=FALSE&amp;Y=120"}</definedName>
    <definedName name="_7988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89__FDSAUDITLINK__" hidden="1">{"fdsup://directions/FAT Viewer?action=UPDATE&amp;creator=factSet&amp;DYN_ARGS=true&amp;DOC_NAME=FAT:RGA_ENTRPR_VAL_EV_SOURCE_WINDOW.FAT&amp;VAR:ID1=LAMR&amp;VAR:SDATE=20050308&amp;VAR:FDATE=20041231&amp;VAR:FREQ=DAILY&amp;VAR:RELITEM=RF&amp;VAR:CURRENCY=&amp;VAR:DB_TYPE=&amp;VAR:UNITS=M&amp;window=popup","&amp;width=535&amp;height=425&amp;START_MAXIMIZED=FALSE&amp;Y=120"}</definedName>
    <definedName name="_799__FDSAUDITLINK__" hidden="1">{"fdsup://directions/FAT Viewer?action=UPDATE&amp;creator=factSet&amp;DYN_ARGS=true&amp;DOC_NAME=FAT:RGQ_ENTRPR_VAL_EV_SOURCE_WINDOW.FAT&amp;VAR:ID1=CTCM&amp;VAR:SDATE=20070918&amp;VAR:FDATE=20070629&amp;VAR:FREQ=DAILY&amp;VAR:RELITEM=&amp;VAR:CURRENCY=&amp;VAR:DB_TYPE=&amp;VAR:UNITS=M&amp;window=popup&amp;w","idth=535&amp;height=425&amp;START_MAXIMIZED=FALSE&amp;Y=120"}</definedName>
    <definedName name="_7990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91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992__FDSAUDITLINK__" hidden="1">{"fdsup://directions/FAT Viewer?action=UPDATE&amp;creator=factSet&amp;DYN_ARGS=true&amp;DOC_NAME=FAT:RGA_ENTRPR_VAL_EV_SOURCE_WINDOW.FAT&amp;VAR:ID1=DEC-FR&amp;VAR:SDATE=20050307&amp;VAR:FDATE=20041231&amp;VAR:FREQ=DAILY&amp;VAR:RELITEM=RF&amp;VAR:CURRENCY=&amp;VAR:DB_TYPE=&amp;VAR:UNITS=M&amp;window=pop","up&amp;width=535&amp;height=425&amp;START_MAXIMIZED=FALSE&amp;Y=120"}</definedName>
    <definedName name="_7993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94__FDSAUDITLINK__" hidden="1">{"fdsup://directions/FAT Viewer?action=UPDATE&amp;creator=factSet&amp;DYN_ARGS=true&amp;DOC_NAME=FAT:RGA_ENTRPR_VAL_EV_SOURCE_WINDOW.FAT&amp;VAR:ID1=CBS&amp;VAR:SDATE=20050307&amp;VAR:FDATE=20041231&amp;VAR:FREQ=DAILY&amp;VAR:RELITEM=RF&amp;VAR:CURRENCY=&amp;VAR:DB_TYPE=&amp;VAR:UNITS=M&amp;window=popup&amp;","width=535&amp;height=425&amp;START_MAXIMIZED=FALSE&amp;Y=120"}</definedName>
    <definedName name="_7995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96__FDSAUDITLINK__" hidden="1">{"fdsup://directions/FAT Viewer?action=UPDATE&amp;creator=factSet&amp;DYN_ARGS=true&amp;DOC_NAME=FAT:RGA_ENTRPR_VAL_EV_SOURCE_WINDOW.FAT&amp;VAR:ID1=LAMR&amp;VAR:SDATE=20050307&amp;VAR:FDATE=20041231&amp;VAR:FREQ=DAILY&amp;VAR:RELITEM=RF&amp;VAR:CURRENCY=&amp;VAR:DB_TYPE=&amp;VAR:UNITS=M&amp;window=popup","&amp;width=535&amp;height=425&amp;START_MAXIMIZED=FALSE&amp;Y=120"}</definedName>
    <definedName name="_7997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7998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7999__FDSAUDITLINK__" hidden="1">{"fdsup://directions/FAT Viewer?action=UPDATE&amp;creator=factSet&amp;DYN_ARGS=true&amp;DOC_NAME=FAT:RGA_ENTRPR_VAL_EV_SOURCE_WINDOW.FAT&amp;VAR:ID1=DEC-FR&amp;VAR:SDATE=20050304&amp;VAR:FDATE=20041231&amp;VAR:FREQ=DAILY&amp;VAR:RELITEM=RF&amp;VAR:CURRENCY=&amp;VAR:DB_TYPE=&amp;VAR:UNITS=M&amp;window=pop","up&amp;width=535&amp;height=425&amp;START_MAXIMIZED=FALSE&amp;Y=120"}</definedName>
    <definedName name="_8__123Graph_CREPART_CA" hidden="1">#REF!</definedName>
    <definedName name="_8__FDSAUDITLINK__" hidden="1">{"fdsup://Directions/FactSet Auditing Viewer?action=AUDIT_VALUE&amp;DB=129&amp;ID1=597500&amp;VALUEID=01001&amp;SDATE=2009&amp;PERIODTYPE=ANN_STD&amp;SCFT=3&amp;window=popup_no_bar&amp;width=385&amp;height=120&amp;START_MAXIMIZED=FALSE&amp;creator=factset&amp;display_string=Audit"}</definedName>
    <definedName name="_80__FDSAUDITLINK__" hidden="1">{"fdsup://Directions/FactSet Auditing Viewer?action=AUDIT_VALUE&amp;DB=129&amp;ID1=B65B4D&amp;VALUEID=05303&amp;SDATE=2011&amp;PERIODTYPE=ANN_STD&amp;SCFT=3&amp;window=popup_no_bar&amp;width=385&amp;height=120&amp;START_MAXIMIZED=FALSE&amp;creator=factset&amp;display_string=Audit"}</definedName>
    <definedName name="_800__FDSAUDITLINK__" hidden="1">{"fdsup://directions/FAT Viewer?action=UPDATE&amp;creator=factSet&amp;DYN_ARGS=true&amp;DOC_NAME=FAT:RGQ_ENTRPR_VAL_EV_SOURCE_WINDOW.FAT&amp;VAR:ID1=B07VZ9&amp;VAR:SDATE=20070918&amp;VAR:FDATE=20070629&amp;VAR:FREQ=DAILY&amp;VAR:RELITEM=&amp;VAR:CURRENCY=&amp;VAR:DB_TYPE=&amp;VAR:UNITS=M&amp;window=popup","&amp;width=535&amp;height=425&amp;START_MAXIMIZED=FALSE&amp;Y=120"}</definedName>
    <definedName name="_8000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01__FDSAUDITLINK__" hidden="1">{"fdsup://directions/FAT Viewer?action=UPDATE&amp;creator=factSet&amp;DYN_ARGS=true&amp;DOC_NAME=FAT:RGA_ENTRPR_VAL_EV_SOURCE_WINDOW.FAT&amp;VAR:ID1=CBS&amp;VAR:SDATE=20050304&amp;VAR:FDATE=20041231&amp;VAR:FREQ=DAILY&amp;VAR:RELITEM=RF&amp;VAR:CURRENCY=&amp;VAR:DB_TYPE=&amp;VAR:UNITS=M&amp;window=popup&amp;","width=535&amp;height=425&amp;START_MAXIMIZED=FALSE&amp;Y=120"}</definedName>
    <definedName name="_8002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03__FDSAUDITLINK__" hidden="1">{"fdsup://directions/FAT Viewer?action=UPDATE&amp;creator=factSet&amp;DYN_ARGS=true&amp;DOC_NAME=FAT:RGA_ENTRPR_VAL_EV_SOURCE_WINDOW.FAT&amp;VAR:ID1=LAMR&amp;VAR:SDATE=20050304&amp;VAR:FDATE=20041231&amp;VAR:FREQ=DAILY&amp;VAR:RELITEM=RF&amp;VAR:CURRENCY=&amp;VAR:DB_TYPE=&amp;VAR:UNITS=M&amp;window=popup","&amp;width=535&amp;height=425&amp;START_MAXIMIZED=FALSE&amp;Y=120"}</definedName>
    <definedName name="_8004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05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006__FDSAUDITLINK__" hidden="1">{"fdsup://directions/FAT Viewer?action=UPDATE&amp;creator=factSet&amp;DYN_ARGS=true&amp;DOC_NAME=FAT:RGA_ENTRPR_VAL_EV_SOURCE_WINDOW.FAT&amp;VAR:ID1=DEC-FR&amp;VAR:SDATE=20050303&amp;VAR:FDATE=20041231&amp;VAR:FREQ=DAILY&amp;VAR:RELITEM=RF&amp;VAR:CURRENCY=&amp;VAR:DB_TYPE=&amp;VAR:UNITS=M&amp;window=pop","up&amp;width=535&amp;height=425&amp;START_MAXIMIZED=FALSE&amp;Y=120"}</definedName>
    <definedName name="_8007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08__FDSAUDITLINK__" hidden="1">{"fdsup://directions/FAT Viewer?action=UPDATE&amp;creator=factSet&amp;DYN_ARGS=true&amp;DOC_NAME=FAT:RGA_ENTRPR_VAL_EV_SOURCE_WINDOW.FAT&amp;VAR:ID1=CBS&amp;VAR:SDATE=20050303&amp;VAR:FDATE=20041231&amp;VAR:FREQ=DAILY&amp;VAR:RELITEM=RF&amp;VAR:CURRENCY=&amp;VAR:DB_TYPE=&amp;VAR:UNITS=M&amp;window=popup&amp;","width=535&amp;height=425&amp;START_MAXIMIZED=FALSE&amp;Y=120"}</definedName>
    <definedName name="_8009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1__FDSAUDITLINK__" hidden="1">{"fdsup://directions/FAT Viewer?action=UPDATE&amp;creator=factSet&amp;DYN_ARGS=true&amp;DOC_NAME=FAT:RGQ_ENTRPR_VAL_EV_SOURCE_WINDOW.FAT&amp;VAR:ID1=B04M10&amp;VAR:SDATE=20070918&amp;VAR:FDATE=20070629&amp;VAR:FREQ=DAILY&amp;VAR:RELITEM=&amp;VAR:CURRENCY=&amp;VAR:DB_TYPE=&amp;VAR:UNITS=M&amp;window=popup","&amp;width=535&amp;height=425&amp;START_MAXIMIZED=FALSE&amp;Y=120"}</definedName>
    <definedName name="_8010__FDSAUDITLINK__" hidden="1">{"fdsup://directions/FAT Viewer?action=UPDATE&amp;creator=factSet&amp;DYN_ARGS=true&amp;DOC_NAME=FAT:RGA_ENTRPR_VAL_EV_SOURCE_WINDOW.FAT&amp;VAR:ID1=LAMR&amp;VAR:SDATE=20050303&amp;VAR:FDATE=20041231&amp;VAR:FREQ=DAILY&amp;VAR:RELITEM=RF&amp;VAR:CURRENCY=&amp;VAR:DB_TYPE=&amp;VAR:UNITS=M&amp;window=popup","&amp;width=535&amp;height=425&amp;START_MAXIMIZED=FALSE&amp;Y=120"}</definedName>
    <definedName name="_8011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12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013__FDSAUDITLINK__" hidden="1">{"fdsup://directions/FAT Viewer?action=UPDATE&amp;creator=factSet&amp;DYN_ARGS=true&amp;DOC_NAME=FAT:RGA_ENTRPR_VAL_EV_SOURCE_WINDOW.FAT&amp;VAR:ID1=DEC-FR&amp;VAR:SDATE=20050302&amp;VAR:FDATE=20041231&amp;VAR:FREQ=DAILY&amp;VAR:RELITEM=RF&amp;VAR:CURRENCY=&amp;VAR:DB_TYPE=&amp;VAR:UNITS=M&amp;window=pop","up&amp;width=535&amp;height=425&amp;START_MAXIMIZED=FALSE&amp;Y=120"}</definedName>
    <definedName name="_8014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15__FDSAUDITLINK__" hidden="1">{"fdsup://directions/FAT Viewer?action=UPDATE&amp;creator=factSet&amp;DYN_ARGS=true&amp;DOC_NAME=FAT:RGA_ENTRPR_VAL_EV_SOURCE_WINDOW.FAT&amp;VAR:ID1=CBS&amp;VAR:SDATE=20050302&amp;VAR:FDATE=20041231&amp;VAR:FREQ=DAILY&amp;VAR:RELITEM=RF&amp;VAR:CURRENCY=&amp;VAR:DB_TYPE=&amp;VAR:UNITS=M&amp;window=popup&amp;","width=535&amp;height=425&amp;START_MAXIMIZED=FALSE&amp;Y=120"}</definedName>
    <definedName name="_8016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17__FDSAUDITLINK__" hidden="1">{"fdsup://directions/FAT Viewer?action=UPDATE&amp;creator=factSet&amp;DYN_ARGS=true&amp;DOC_NAME=FAT:RGA_ENTRPR_VAL_EV_SOURCE_WINDOW.FAT&amp;VAR:ID1=LAMR&amp;VAR:SDATE=20050302&amp;VAR:FDATE=20041231&amp;VAR:FREQ=DAILY&amp;VAR:RELITEM=RF&amp;VAR:CURRENCY=&amp;VAR:DB_TYPE=&amp;VAR:UNITS=M&amp;window=popup","&amp;width=535&amp;height=425&amp;START_MAXIMIZED=FALSE&amp;Y=120"}</definedName>
    <definedName name="_8018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19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02__FDSAUDITLINK__" hidden="1">{"fdsup://directions/FAT Viewer?action=UPDATE&amp;creator=factSet&amp;DYN_ARGS=true&amp;DOC_NAME=FAT:RGA_ENTRPR_VAL_EV_SOURCE_WINDOW.FAT&amp;VAR:ID1=DYHOL-TR&amp;VAR:SDATE=20070927&amp;VAR:FDATE=20061229&amp;VAR:FREQ=DAILY&amp;VAR:RELITEM=&amp;VAR:CURRENCY=&amp;VAR:DB_TYPE=&amp;VAR:UNITS=M&amp;window=pop","up&amp;width=535&amp;height=425&amp;START_MAXIMIZED=FALSE&amp;Y=120"}</definedName>
    <definedName name="_8020__FDSAUDITLINK__" hidden="1">{"fdsup://directions/FAT Viewer?action=UPDATE&amp;creator=factSet&amp;DYN_ARGS=true&amp;DOC_NAME=FAT:RGA_ENTRPR_VAL_EV_SOURCE_WINDOW.FAT&amp;VAR:ID1=DEC-FR&amp;VAR:SDATE=20050301&amp;VAR:FDATE=20041231&amp;VAR:FREQ=DAILY&amp;VAR:RELITEM=RF&amp;VAR:CURRENCY=&amp;VAR:DB_TYPE=&amp;VAR:UNITS=M&amp;window=pop","up&amp;width=535&amp;height=425&amp;START_MAXIMIZED=FALSE&amp;Y=120"}</definedName>
    <definedName name="_8021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22__FDSAUDITLINK__" hidden="1">{"fdsup://directions/FAT Viewer?action=UPDATE&amp;creator=factSet&amp;DYN_ARGS=true&amp;DOC_NAME=FAT:RGA_ENTRPR_VAL_EV_SOURCE_WINDOW.FAT&amp;VAR:ID1=CBS&amp;VAR:SDATE=20050301&amp;VAR:FDATE=20041231&amp;VAR:FREQ=DAILY&amp;VAR:RELITEM=RF&amp;VAR:CURRENCY=&amp;VAR:DB_TYPE=&amp;VAR:UNITS=M&amp;window=popup&amp;","width=535&amp;height=425&amp;START_MAXIMIZED=FALSE&amp;Y=120"}</definedName>
    <definedName name="_8023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24__FDSAUDITLINK__" hidden="1">{"fdsup://directions/FAT Viewer?action=UPDATE&amp;creator=factSet&amp;DYN_ARGS=true&amp;DOC_NAME=FAT:RGA_ENTRPR_VAL_EV_SOURCE_WINDOW.FAT&amp;VAR:ID1=LAMR&amp;VAR:SDATE=20050301&amp;VAR:FDATE=20041231&amp;VAR:FREQ=DAILY&amp;VAR:RELITEM=RF&amp;VAR:CURRENCY=&amp;VAR:DB_TYPE=&amp;VAR:UNITS=M&amp;window=popup","&amp;width=535&amp;height=425&amp;START_MAXIMIZED=FALSE&amp;Y=120"}</definedName>
    <definedName name="_8025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26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027__FDSAUDITLINK__" hidden="1">{"fdsup://directions/FAT Viewer?action=UPDATE&amp;creator=factSet&amp;DYN_ARGS=true&amp;DOC_NAME=FAT:RGA_ENTRPR_VAL_EV_SOURCE_WINDOW.FAT&amp;VAR:ID1=DEC-FR&amp;VAR:SDATE=20050228&amp;VAR:FDATE=20041231&amp;VAR:FREQ=DAILY&amp;VAR:RELITEM=RF&amp;VAR:CURRENCY=&amp;VAR:DB_TYPE=&amp;VAR:UNITS=M&amp;window=pop","up&amp;width=535&amp;height=425&amp;START_MAXIMIZED=FALSE&amp;Y=120"}</definedName>
    <definedName name="_8028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29__FDSAUDITLINK__" hidden="1">{"fdsup://directions/FAT Viewer?action=UPDATE&amp;creator=factSet&amp;DYN_ARGS=true&amp;DOC_NAME=FAT:RGA_ENTRPR_VAL_EV_SOURCE_WINDOW.FAT&amp;VAR:ID1=CBS&amp;VAR:SDATE=20050228&amp;VAR:FDATE=20041231&amp;VAR:FREQ=DAILY&amp;VAR:RELITEM=RF&amp;VAR:CURRENCY=&amp;VAR:DB_TYPE=&amp;VAR:UNITS=M&amp;window=popup&amp;","width=535&amp;height=425&amp;START_MAXIMIZED=FALSE&amp;Y=120"}</definedName>
    <definedName name="_803__FDSAUDITLINK__" hidden="1">{"fdsup://directions/FAT Viewer?action=UPDATE&amp;creator=factSet&amp;DYN_ARGS=true&amp;DOC_NAME=FAT:RGQ_ENTRPR_VAL_EV_SOURCE_WINDOW.FAT&amp;VAR:ID1=B07VZ9&amp;VAR:SDATE=20040430&amp;VAR:FDATE=20040331&amp;VAR:FREQ=DAILY&amp;VAR:RELITEM=&amp;VAR:CURRENCY=&amp;VAR:DB_TYPE=&amp;VAR:UNITS=M&amp;window=popup","&amp;width=535&amp;height=425&amp;START_MAXIMIZED=FALSE&amp;Y=120"}</definedName>
    <definedName name="_8030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31__FDSAUDITLINK__" hidden="1">{"fdsup://directions/FAT Viewer?action=UPDATE&amp;creator=factSet&amp;DYN_ARGS=true&amp;DOC_NAME=FAT:RGA_ENTRPR_VAL_EV_SOURCE_WINDOW.FAT&amp;VAR:ID1=LAMR&amp;VAR:SDATE=20050228&amp;VAR:FDATE=20041231&amp;VAR:FREQ=DAILY&amp;VAR:RELITEM=RF&amp;VAR:CURRENCY=&amp;VAR:DB_TYPE=&amp;VAR:UNITS=M&amp;window=popup","&amp;width=535&amp;height=425&amp;START_MAXIMIZED=FALSE&amp;Y=120"}</definedName>
    <definedName name="_8032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33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034__FDSAUDITLINK__" hidden="1">{"fdsup://directions/FAT Viewer?action=UPDATE&amp;creator=factSet&amp;DYN_ARGS=true&amp;DOC_NAME=FAT:RGA_ENTRPR_VAL_EV_SOURCE_WINDOW.FAT&amp;VAR:ID1=DEC-FR&amp;VAR:SDATE=20050225&amp;VAR:FDATE=20041231&amp;VAR:FREQ=DAILY&amp;VAR:RELITEM=RF&amp;VAR:CURRENCY=&amp;VAR:DB_TYPE=&amp;VAR:UNITS=M&amp;window=pop","up&amp;width=535&amp;height=425&amp;START_MAXIMIZED=FALSE&amp;Y=120"}</definedName>
    <definedName name="_8035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36__FDSAUDITLINK__" hidden="1">{"fdsup://directions/FAT Viewer?action=UPDATE&amp;creator=factSet&amp;DYN_ARGS=true&amp;DOC_NAME=FAT:RGA_ENTRPR_VAL_EV_SOURCE_WINDOW.FAT&amp;VAR:ID1=CBS&amp;VAR:SDATE=20050225&amp;VAR:FDATE=20041231&amp;VAR:FREQ=DAILY&amp;VAR:RELITEM=RF&amp;VAR:CURRENCY=&amp;VAR:DB_TYPE=&amp;VAR:UNITS=M&amp;window=popup&amp;","width=535&amp;height=425&amp;START_MAXIMIZED=FALSE&amp;Y=120"}</definedName>
    <definedName name="_8037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38__FDSAUDITLINK__" hidden="1">{"fdsup://directions/FAT Viewer?action=UPDATE&amp;creator=factSet&amp;DYN_ARGS=true&amp;DOC_NAME=FAT:RGA_ENTRPR_VAL_EV_SOURCE_WINDOW.FAT&amp;VAR:ID1=LAMR&amp;VAR:SDATE=20050225&amp;VAR:FDATE=20041231&amp;VAR:FREQ=DAILY&amp;VAR:RELITEM=RF&amp;VAR:CURRENCY=&amp;VAR:DB_TYPE=&amp;VAR:UNITS=M&amp;window=popup","&amp;width=535&amp;height=425&amp;START_MAXIMIZED=FALSE&amp;Y=120"}</definedName>
    <definedName name="_8039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4__FDSAUDITLINK__" hidden="1">{"fdsup://directions/FAT Viewer?action=UPDATE&amp;creator=factSet&amp;DYN_ARGS=true&amp;DOC_NAME=FAT:RGA_ENTRPR_VAL_EV_SOURCE_WINDOW.FAT&amp;VAR:ID1=DYHOL-TR&amp;VAR:SDATE=20040511&amp;VAR:FDATE=20031231&amp;VAR:FREQ=DAILY&amp;VAR:RELITEM=&amp;VAR:CURRENCY=&amp;VAR:DB_TYPE=&amp;VAR:UNITS=M&amp;window=pop","up&amp;width=535&amp;height=425&amp;START_MAXIMIZED=FALSE&amp;Y=120"}</definedName>
    <definedName name="_8040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041__FDSAUDITLINK__" hidden="1">{"fdsup://directions/FAT Viewer?action=UPDATE&amp;creator=factSet&amp;DYN_ARGS=true&amp;DOC_NAME=FAT:RGA_ENTRPR_VAL_EV_SOURCE_WINDOW.FAT&amp;VAR:ID1=DEC-FR&amp;VAR:SDATE=20050224&amp;VAR:FDATE=20041231&amp;VAR:FREQ=DAILY&amp;VAR:RELITEM=RF&amp;VAR:CURRENCY=&amp;VAR:DB_TYPE=&amp;VAR:UNITS=M&amp;window=pop","up&amp;width=535&amp;height=425&amp;START_MAXIMIZED=FALSE&amp;Y=120"}</definedName>
    <definedName name="_8042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43__FDSAUDITLINK__" hidden="1">{"fdsup://directions/FAT Viewer?action=UPDATE&amp;creator=factSet&amp;DYN_ARGS=true&amp;DOC_NAME=FAT:RGA_ENTRPR_VAL_EV_SOURCE_WINDOW.FAT&amp;VAR:ID1=CBS&amp;VAR:SDATE=20050224&amp;VAR:FDATE=20041231&amp;VAR:FREQ=DAILY&amp;VAR:RELITEM=RF&amp;VAR:CURRENCY=&amp;VAR:DB_TYPE=&amp;VAR:UNITS=M&amp;window=popup&amp;","width=535&amp;height=425&amp;START_MAXIMIZED=FALSE&amp;Y=120"}</definedName>
    <definedName name="_8044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45__FDSAUDITLINK__" hidden="1">{"fdsup://directions/FAT Viewer?action=UPDATE&amp;creator=factSet&amp;DYN_ARGS=true&amp;DOC_NAME=FAT:RGA_ENTRPR_VAL_EV_SOURCE_WINDOW.FAT&amp;VAR:ID1=LAMR&amp;VAR:SDATE=20050224&amp;VAR:FDATE=20041231&amp;VAR:FREQ=DAILY&amp;VAR:RELITEM=RF&amp;VAR:CURRENCY=&amp;VAR:DB_TYPE=&amp;VAR:UNITS=M&amp;window=popup","&amp;width=535&amp;height=425&amp;START_MAXIMIZED=FALSE&amp;Y=120"}</definedName>
    <definedName name="_8046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47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048__FDSAUDITLINK__" hidden="1">{"fdsup://directions/FAT Viewer?action=UPDATE&amp;creator=factSet&amp;DYN_ARGS=true&amp;DOC_NAME=FAT:RGA_ENTRPR_VAL_EV_SOURCE_WINDOW.FAT&amp;VAR:ID1=DEC-FR&amp;VAR:SDATE=20050223&amp;VAR:FDATE=20041231&amp;VAR:FREQ=DAILY&amp;VAR:RELITEM=RF&amp;VAR:CURRENCY=&amp;VAR:DB_TYPE=&amp;VAR:UNITS=M&amp;window=pop","up&amp;width=535&amp;height=425&amp;START_MAXIMIZED=FALSE&amp;Y=120"}</definedName>
    <definedName name="_8049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5__FDSAUDITLINK__" hidden="1">{"fdsup://directions/FAT Viewer?action=UPDATE&amp;creator=factSet&amp;DYN_ARGS=true&amp;DOC_NAME=FAT:RGA_ENTRPR_VAL_EV_SOURCE_WINDOW.FAT&amp;VAR:ID1=091139&amp;VAR:SDATE=20040511&amp;VAR:FDATE=20031231&amp;VAR:FREQ=DAILY&amp;VAR:RELITEM=&amp;VAR:CURRENCY=&amp;VAR:DB_TYPE=&amp;VAR:UNITS=M&amp;window=popup","&amp;width=535&amp;height=425&amp;START_MAXIMIZED=FALSE&amp;Y=120"}</definedName>
    <definedName name="_8050__FDSAUDITLINK__" hidden="1">{"fdsup://directions/FAT Viewer?action=UPDATE&amp;creator=factSet&amp;DYN_ARGS=true&amp;DOC_NAME=FAT:RGA_ENTRPR_VAL_EV_SOURCE_WINDOW.FAT&amp;VAR:ID1=CBS&amp;VAR:SDATE=20050223&amp;VAR:FDATE=20041231&amp;VAR:FREQ=DAILY&amp;VAR:RELITEM=RF&amp;VAR:CURRENCY=&amp;VAR:DB_TYPE=&amp;VAR:UNITS=M&amp;window=popup&amp;","width=535&amp;height=425&amp;START_MAXIMIZED=FALSE&amp;Y=120"}</definedName>
    <definedName name="_8051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52__FDSAUDITLINK__" hidden="1">{"fdsup://directions/FAT Viewer?action=UPDATE&amp;creator=factSet&amp;DYN_ARGS=true&amp;DOC_NAME=FAT:RGA_ENTRPR_VAL_EV_SOURCE_WINDOW.FAT&amp;VAR:ID1=LAMR&amp;VAR:SDATE=20050223&amp;VAR:FDATE=20041231&amp;VAR:FREQ=DAILY&amp;VAR:RELITEM=RF&amp;VAR:CURRENCY=&amp;VAR:DB_TYPE=&amp;VAR:UNITS=M&amp;window=popup","&amp;width=535&amp;height=425&amp;START_MAXIMIZED=FALSE&amp;Y=120"}</definedName>
    <definedName name="_8053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54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055__FDSAUDITLINK__" hidden="1">{"fdsup://directions/FAT Viewer?action=UPDATE&amp;creator=factSet&amp;DYN_ARGS=true&amp;DOC_NAME=FAT:RGA_ENTRPR_VAL_EV_SOURCE_WINDOW.FAT&amp;VAR:ID1=DEC-FR&amp;VAR:SDATE=20050222&amp;VAR:FDATE=20041231&amp;VAR:FREQ=DAILY&amp;VAR:RELITEM=RF&amp;VAR:CURRENCY=&amp;VAR:DB_TYPE=&amp;VAR:UNITS=M&amp;window=pop","up&amp;width=535&amp;height=425&amp;START_MAXIMIZED=FALSE&amp;Y=120"}</definedName>
    <definedName name="_8056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57__FDSAUDITLINK__" hidden="1">{"fdsup://directions/FAT Viewer?action=UPDATE&amp;creator=factSet&amp;DYN_ARGS=true&amp;DOC_NAME=FAT:RGA_ENTRPR_VAL_EV_SOURCE_WINDOW.FAT&amp;VAR:ID1=CBS&amp;VAR:SDATE=20050222&amp;VAR:FDATE=20041231&amp;VAR:FREQ=DAILY&amp;VAR:RELITEM=RF&amp;VAR:CURRENCY=&amp;VAR:DB_TYPE=&amp;VAR:UNITS=M&amp;window=popup&amp;","width=535&amp;height=425&amp;START_MAXIMIZED=FALSE&amp;Y=120"}</definedName>
    <definedName name="_8058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59__FDSAUDITLINK__" hidden="1">{"fdsup://directions/FAT Viewer?action=UPDATE&amp;creator=factSet&amp;DYN_ARGS=true&amp;DOC_NAME=FAT:RGA_ENTRPR_VAL_EV_SOURCE_WINDOW.FAT&amp;VAR:ID1=LAMR&amp;VAR:SDATE=20050222&amp;VAR:FDATE=20041231&amp;VAR:FREQ=DAILY&amp;VAR:RELITEM=RF&amp;VAR:CURRENCY=&amp;VAR:DB_TYPE=&amp;VAR:UNITS=M&amp;window=popup","&amp;width=535&amp;height=425&amp;START_MAXIMIZED=FALSE&amp;Y=120"}</definedName>
    <definedName name="_806__FDSAUDITLINK__" hidden="1">{"fdsup://directions/FAT Viewer?action=UPDATE&amp;creator=factSet&amp;DYN_ARGS=true&amp;DOC_NAME=FAT:RGA_ENTRPR_VAL_EV_SOURCE_WINDOW.FAT&amp;VAR:ID1=043254&amp;VAR:SDATE=20070927&amp;VAR:FDATE=20061229&amp;VAR:FREQ=DAILY&amp;VAR:RELITEM=&amp;VAR:CURRENCY=&amp;VAR:DB_TYPE=&amp;VAR:UNITS=M&amp;window=popup","&amp;width=535&amp;height=425&amp;START_MAXIMIZED=FALSE&amp;Y=120"}</definedName>
    <definedName name="_8060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61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062__FDSAUDITLINK__" hidden="1">{"fdsup://directions/FAT Viewer?action=UPDATE&amp;creator=factSet&amp;DYN_ARGS=true&amp;DOC_NAME=FAT:RGA_ENTRPR_VAL_EV_SOURCE_WINDOW.FAT&amp;VAR:ID1=DEC-FR&amp;VAR:SDATE=20050218&amp;VAR:FDATE=20041231&amp;VAR:FREQ=DAILY&amp;VAR:RELITEM=RF&amp;VAR:CURRENCY=&amp;VAR:DB_TYPE=&amp;VAR:UNITS=M&amp;window=pop","up&amp;width=535&amp;height=425&amp;START_MAXIMIZED=FALSE&amp;Y=120"}</definedName>
    <definedName name="_8063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64__FDSAUDITLINK__" hidden="1">{"fdsup://directions/FAT Viewer?action=UPDATE&amp;creator=factSet&amp;DYN_ARGS=true&amp;DOC_NAME=FAT:RGA_ENTRPR_VAL_EV_SOURCE_WINDOW.FAT&amp;VAR:ID1=CBS&amp;VAR:SDATE=20050218&amp;VAR:FDATE=20041231&amp;VAR:FREQ=DAILY&amp;VAR:RELITEM=RF&amp;VAR:CURRENCY=&amp;VAR:DB_TYPE=&amp;VAR:UNITS=M&amp;window=popup&amp;","width=535&amp;height=425&amp;START_MAXIMIZED=FALSE&amp;Y=120"}</definedName>
    <definedName name="_8065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66__FDSAUDITLINK__" hidden="1">{"fdsup://directions/FAT Viewer?action=UPDATE&amp;creator=factSet&amp;DYN_ARGS=true&amp;DOC_NAME=FAT:RGA_ENTRPR_VAL_EV_SOURCE_WINDOW.FAT&amp;VAR:ID1=LAMR&amp;VAR:SDATE=20050218&amp;VAR:FDATE=20041231&amp;VAR:FREQ=DAILY&amp;VAR:RELITEM=RF&amp;VAR:CURRENCY=&amp;VAR:DB_TYPE=&amp;VAR:UNITS=M&amp;window=popup","&amp;width=535&amp;height=425&amp;START_MAXIMIZED=FALSE&amp;Y=120"}</definedName>
    <definedName name="_8067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68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069__FDSAUDITLINK__" hidden="1">{"fdsup://directions/FAT Viewer?action=UPDATE&amp;creator=factSet&amp;DYN_ARGS=true&amp;DOC_NAME=FAT:RGA_ENTRPR_VAL_EV_SOURCE_WINDOW.FAT&amp;VAR:ID1=DEC-FR&amp;VAR:SDATE=20050217&amp;VAR:FDATE=20041231&amp;VAR:FREQ=DAILY&amp;VAR:RELITEM=RF&amp;VAR:CURRENCY=&amp;VAR:DB_TYPE=&amp;VAR:UNITS=M&amp;window=pop","up&amp;width=535&amp;height=425&amp;START_MAXIMIZED=FALSE&amp;Y=120"}</definedName>
    <definedName name="_807__FDSAUDITLINK__" hidden="1">{"fdsup://directions/FAT Viewer?action=UPDATE&amp;creator=factSet&amp;DYN_ARGS=true&amp;DOC_NAME=FAT:RGA_ENTRPR_VAL_EV_SOURCE_WINDOW.FAT&amp;VAR:ID1=DYHOL-TR&amp;VAR:SDATE=20080410&amp;VAR:FDATE=20071231&amp;VAR:FREQ=DAILY&amp;VAR:RELITEM=&amp;VAR:CURRENCY=&amp;VAR:DB_TYPE=&amp;VAR:UNITS=M&amp;window=pop","up&amp;width=535&amp;height=425&amp;START_MAXIMIZED=FALSE&amp;Y=120"}</definedName>
    <definedName name="_8070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71__FDSAUDITLINK__" hidden="1">{"fdsup://directions/FAT Viewer?action=UPDATE&amp;creator=factSet&amp;DYN_ARGS=true&amp;DOC_NAME=FAT:RGA_ENTRPR_VAL_EV_SOURCE_WINDOW.FAT&amp;VAR:ID1=CBS&amp;VAR:SDATE=20050217&amp;VAR:FDATE=20041231&amp;VAR:FREQ=DAILY&amp;VAR:RELITEM=RF&amp;VAR:CURRENCY=&amp;VAR:DB_TYPE=&amp;VAR:UNITS=M&amp;window=popup&amp;","width=535&amp;height=425&amp;START_MAXIMIZED=FALSE&amp;Y=120"}</definedName>
    <definedName name="_8072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73__FDSAUDITLINK__" hidden="1">{"fdsup://directions/FAT Viewer?action=UPDATE&amp;creator=factSet&amp;DYN_ARGS=true&amp;DOC_NAME=FAT:RGA_ENTRPR_VAL_EV_SOURCE_WINDOW.FAT&amp;VAR:ID1=LAMR&amp;VAR:SDATE=20050217&amp;VAR:FDATE=20041231&amp;VAR:FREQ=DAILY&amp;VAR:RELITEM=RF&amp;VAR:CURRENCY=&amp;VAR:DB_TYPE=&amp;VAR:UNITS=M&amp;window=popup","&amp;width=535&amp;height=425&amp;START_MAXIMIZED=FALSE&amp;Y=120"}</definedName>
    <definedName name="_8074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75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076__FDSAUDITLINK__" hidden="1">{"fdsup://directions/FAT Viewer?action=UPDATE&amp;creator=factSet&amp;DYN_ARGS=true&amp;DOC_NAME=FAT:RGA_ENTRPR_VAL_EV_SOURCE_WINDOW.FAT&amp;VAR:ID1=DEC-FR&amp;VAR:SDATE=20050216&amp;VAR:FDATE=20041231&amp;VAR:FREQ=DAILY&amp;VAR:RELITEM=RF&amp;VAR:CURRENCY=&amp;VAR:DB_TYPE=&amp;VAR:UNITS=M&amp;window=pop","up&amp;width=535&amp;height=425&amp;START_MAXIMIZED=FALSE&amp;Y=120"}</definedName>
    <definedName name="_8077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78__FDSAUDITLINK__" hidden="1">{"fdsup://directions/FAT Viewer?action=UPDATE&amp;creator=factSet&amp;DYN_ARGS=true&amp;DOC_NAME=FAT:RGA_ENTRPR_VAL_EV_SOURCE_WINDOW.FAT&amp;VAR:ID1=CBS&amp;VAR:SDATE=20050216&amp;VAR:FDATE=20041231&amp;VAR:FREQ=DAILY&amp;VAR:RELITEM=RF&amp;VAR:CURRENCY=&amp;VAR:DB_TYPE=&amp;VAR:UNITS=M&amp;window=popup&amp;","width=535&amp;height=425&amp;START_MAXIMIZED=FALSE&amp;Y=120"}</definedName>
    <definedName name="_8079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8__FDSAUDITLINK__" hidden="1">{"fdsup://directions/FAT Viewer?action=UPDATE&amp;creator=factSet&amp;DYN_ARGS=true&amp;DOC_NAME=FAT:RGA_ENTRPR_VAL_EV_SOURCE_WINDOW.FAT&amp;VAR:ID1=091139&amp;VAR:SDATE=20080410&amp;VAR:FDATE=20071231&amp;VAR:FREQ=DAILY&amp;VAR:RELITEM=&amp;VAR:CURRENCY=&amp;VAR:DB_TYPE=&amp;VAR:UNITS=M&amp;window=popup","&amp;width=535&amp;height=425&amp;START_MAXIMIZED=FALSE&amp;Y=120"}</definedName>
    <definedName name="_8080__FDSAUDITLINK__" hidden="1">{"fdsup://directions/FAT Viewer?action=UPDATE&amp;creator=factSet&amp;DYN_ARGS=true&amp;DOC_NAME=FAT:RGA_ENTRPR_VAL_EV_SOURCE_WINDOW.FAT&amp;VAR:ID1=LAMR&amp;VAR:SDATE=20050216&amp;VAR:FDATE=20041231&amp;VAR:FREQ=DAILY&amp;VAR:RELITEM=RF&amp;VAR:CURRENCY=&amp;VAR:DB_TYPE=&amp;VAR:UNITS=M&amp;window=popup","&amp;width=535&amp;height=425&amp;START_MAXIMIZED=FALSE&amp;Y=120"}</definedName>
    <definedName name="_8081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82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083__FDSAUDITLINK__" hidden="1">{"fdsup://directions/FAT Viewer?action=UPDATE&amp;creator=factSet&amp;DYN_ARGS=true&amp;DOC_NAME=FAT:RGA_ENTRPR_VAL_EV_SOURCE_WINDOW.FAT&amp;VAR:ID1=DEC-FR&amp;VAR:SDATE=20050215&amp;VAR:FDATE=20041231&amp;VAR:FREQ=DAILY&amp;VAR:RELITEM=RF&amp;VAR:CURRENCY=&amp;VAR:DB_TYPE=&amp;VAR:UNITS=M&amp;window=pop","up&amp;width=535&amp;height=425&amp;START_MAXIMIZED=FALSE&amp;Y=120"}</definedName>
    <definedName name="_8084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85__FDSAUDITLINK__" hidden="1">{"fdsup://directions/FAT Viewer?action=UPDATE&amp;creator=factSet&amp;DYN_ARGS=true&amp;DOC_NAME=FAT:RGA_ENTRPR_VAL_EV_SOURCE_WINDOW.FAT&amp;VAR:ID1=CBS&amp;VAR:SDATE=20050215&amp;VAR:FDATE=20041231&amp;VAR:FREQ=DAILY&amp;VAR:RELITEM=RF&amp;VAR:CURRENCY=&amp;VAR:DB_TYPE=&amp;VAR:UNITS=M&amp;window=popup&amp;","width=535&amp;height=425&amp;START_MAXIMIZED=FALSE&amp;Y=120"}</definedName>
    <definedName name="_8086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87__FDSAUDITLINK__" hidden="1">{"fdsup://directions/FAT Viewer?action=UPDATE&amp;creator=factSet&amp;DYN_ARGS=true&amp;DOC_NAME=FAT:RGA_ENTRPR_VAL_EV_SOURCE_WINDOW.FAT&amp;VAR:ID1=LAMR&amp;VAR:SDATE=20050215&amp;VAR:FDATE=20041231&amp;VAR:FREQ=DAILY&amp;VAR:RELITEM=RF&amp;VAR:CURRENCY=&amp;VAR:DB_TYPE=&amp;VAR:UNITS=M&amp;window=popup","&amp;width=535&amp;height=425&amp;START_MAXIMIZED=FALSE&amp;Y=120"}</definedName>
    <definedName name="_8088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89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09__FDSAUDITLINK__" hidden="1">{"fdsup://directions/FAT Viewer?action=UPDATE&amp;creator=factSet&amp;DYN_ARGS=true&amp;DOC_NAME=FAT:RGQ_ENTRPR_VAL_EV_SOURCE_WINDOW.FAT&amp;VAR:ID1=457913&amp;VAR:SDATE=20040511&amp;VAR:FDATE=20040331&amp;VAR:FREQ=DAILY&amp;VAR:RELITEM=&amp;VAR:CURRENCY=&amp;VAR:DB_TYPE=&amp;VAR:UNITS=M&amp;window=popup","&amp;width=535&amp;height=425&amp;START_MAXIMIZED=FALSE&amp;Y=120"}</definedName>
    <definedName name="_8090__FDSAUDITLINK__" hidden="1">{"fdsup://directions/FAT Viewer?action=UPDATE&amp;creator=factSet&amp;DYN_ARGS=true&amp;DOC_NAME=FAT:RGA_ENTRPR_VAL_EV_SOURCE_WINDOW.FAT&amp;VAR:ID1=DEC-FR&amp;VAR:SDATE=20050214&amp;VAR:FDATE=20041231&amp;VAR:FREQ=DAILY&amp;VAR:RELITEM=RF&amp;VAR:CURRENCY=&amp;VAR:DB_TYPE=&amp;VAR:UNITS=M&amp;window=pop","up&amp;width=535&amp;height=425&amp;START_MAXIMIZED=FALSE&amp;Y=120"}</definedName>
    <definedName name="_8091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92__FDSAUDITLINK__" hidden="1">{"fdsup://directions/FAT Viewer?action=UPDATE&amp;creator=factSet&amp;DYN_ARGS=true&amp;DOC_NAME=FAT:RGA_ENTRPR_VAL_EV_SOURCE_WINDOW.FAT&amp;VAR:ID1=CBS&amp;VAR:SDATE=20050214&amp;VAR:FDATE=20041231&amp;VAR:FREQ=DAILY&amp;VAR:RELITEM=RF&amp;VAR:CURRENCY=&amp;VAR:DB_TYPE=&amp;VAR:UNITS=M&amp;window=popup&amp;","width=535&amp;height=425&amp;START_MAXIMIZED=FALSE&amp;Y=120"}</definedName>
    <definedName name="_8093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94__FDSAUDITLINK__" hidden="1">{"fdsup://directions/FAT Viewer?action=UPDATE&amp;creator=factSet&amp;DYN_ARGS=true&amp;DOC_NAME=FAT:RGA_ENTRPR_VAL_EV_SOURCE_WINDOW.FAT&amp;VAR:ID1=LAMR&amp;VAR:SDATE=20050214&amp;VAR:FDATE=20041231&amp;VAR:FREQ=DAILY&amp;VAR:RELITEM=RF&amp;VAR:CURRENCY=&amp;VAR:DB_TYPE=&amp;VAR:UNITS=M&amp;window=popup","&amp;width=535&amp;height=425&amp;START_MAXIMIZED=FALSE&amp;Y=120"}</definedName>
    <definedName name="_8095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96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097__FDSAUDITLINK__" hidden="1">{"fdsup://directions/FAT Viewer?action=UPDATE&amp;creator=factSet&amp;DYN_ARGS=true&amp;DOC_NAME=FAT:RGA_ENTRPR_VAL_EV_SOURCE_WINDOW.FAT&amp;VAR:ID1=DEC-FR&amp;VAR:SDATE=20050211&amp;VAR:FDATE=20041231&amp;VAR:FREQ=DAILY&amp;VAR:RELITEM=RF&amp;VAR:CURRENCY=&amp;VAR:DB_TYPE=&amp;VAR:UNITS=M&amp;window=pop","up&amp;width=535&amp;height=425&amp;START_MAXIMIZED=FALSE&amp;Y=120"}</definedName>
    <definedName name="_8098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099__FDSAUDITLINK__" hidden="1">{"fdsup://directions/FAT Viewer?action=UPDATE&amp;creator=factSet&amp;DYN_ARGS=true&amp;DOC_NAME=FAT:RGA_ENTRPR_VAL_EV_SOURCE_WINDOW.FAT&amp;VAR:ID1=CBS&amp;VAR:SDATE=20050211&amp;VAR:FDATE=20041231&amp;VAR:FREQ=DAILY&amp;VAR:RELITEM=RF&amp;VAR:CURRENCY=&amp;VAR:DB_TYPE=&amp;VAR:UNITS=M&amp;window=popup&amp;","width=535&amp;height=425&amp;START_MAXIMIZED=FALSE&amp;Y=120"}</definedName>
    <definedName name="_81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177"}</definedName>
    <definedName name="_810__FDSAUDITLINK__" hidden="1">{"fdsup://directions/FAT Viewer?action=UPDATE&amp;creator=factSet&amp;DYN_ARGS=true&amp;DOC_NAME=FAT:RGQ_ENTRPR_VAL_EV_SOURCE_WINDOW.FAT&amp;VAR:ID1=B151P4&amp;VAR:SDATE=20040511&amp;VAR:FDATE=20040331&amp;VAR:FREQ=DAILY&amp;VAR:RELITEM=&amp;VAR:CURRENCY=&amp;VAR:DB_TYPE=&amp;VAR:UNITS=M&amp;window=popup","&amp;width=535&amp;height=425&amp;START_MAXIMIZED=FALSE&amp;Y=120"}</definedName>
    <definedName name="_8100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01__FDSAUDITLINK__" hidden="1">{"fdsup://directions/FAT Viewer?action=UPDATE&amp;creator=factSet&amp;DYN_ARGS=true&amp;DOC_NAME=FAT:RGA_ENTRPR_VAL_EV_SOURCE_WINDOW.FAT&amp;VAR:ID1=LAMR&amp;VAR:SDATE=20050211&amp;VAR:FDATE=20041231&amp;VAR:FREQ=DAILY&amp;VAR:RELITEM=RF&amp;VAR:CURRENCY=&amp;VAR:DB_TYPE=&amp;VAR:UNITS=M&amp;window=popup","&amp;width=535&amp;height=425&amp;START_MAXIMIZED=FALSE&amp;Y=120"}</definedName>
    <definedName name="_8102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03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104__FDSAUDITLINK__" hidden="1">{"fdsup://directions/FAT Viewer?action=UPDATE&amp;creator=factSet&amp;DYN_ARGS=true&amp;DOC_NAME=FAT:RGA_ENTRPR_VAL_EV_SOURCE_WINDOW.FAT&amp;VAR:ID1=DEC-FR&amp;VAR:SDATE=20050210&amp;VAR:FDATE=20041231&amp;VAR:FREQ=DAILY&amp;VAR:RELITEM=RF&amp;VAR:CURRENCY=&amp;VAR:DB_TYPE=&amp;VAR:UNITS=M&amp;window=pop","up&amp;width=535&amp;height=425&amp;START_MAXIMIZED=FALSE&amp;Y=120"}</definedName>
    <definedName name="_8105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06__FDSAUDITLINK__" hidden="1">{"fdsup://directions/FAT Viewer?action=UPDATE&amp;creator=factSet&amp;DYN_ARGS=true&amp;DOC_NAME=FAT:RGA_ENTRPR_VAL_EV_SOURCE_WINDOW.FAT&amp;VAR:ID1=CBS&amp;VAR:SDATE=20050210&amp;VAR:FDATE=20041231&amp;VAR:FREQ=DAILY&amp;VAR:RELITEM=RF&amp;VAR:CURRENCY=&amp;VAR:DB_TYPE=&amp;VAR:UNITS=M&amp;window=popup&amp;","width=535&amp;height=425&amp;START_MAXIMIZED=FALSE&amp;Y=120"}</definedName>
    <definedName name="_8107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08__FDSAUDITLINK__" hidden="1">{"fdsup://directions/FAT Viewer?action=UPDATE&amp;creator=factSet&amp;DYN_ARGS=true&amp;DOC_NAME=FAT:RGA_ENTRPR_VAL_EV_SOURCE_WINDOW.FAT&amp;VAR:ID1=LAMR&amp;VAR:SDATE=20050210&amp;VAR:FDATE=20041231&amp;VAR:FREQ=DAILY&amp;VAR:RELITEM=RF&amp;VAR:CURRENCY=&amp;VAR:DB_TYPE=&amp;VAR:UNITS=M&amp;window=popup","&amp;width=535&amp;height=425&amp;START_MAXIMIZED=FALSE&amp;Y=120"}</definedName>
    <definedName name="_8109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1__FDSAUDITLINK__" hidden="1">{"fdsup://directions/FAT Viewer?action=UPDATE&amp;creator=factSet&amp;DYN_ARGS=true&amp;DOC_NAME=FAT:RGQ_ENTRPR_VAL_EV_SOURCE_WINDOW.FAT&amp;VAR:ID1=507794&amp;VAR:SDATE=20040511&amp;VAR:FDATE=20040331&amp;VAR:FREQ=DAILY&amp;VAR:RELITEM=&amp;VAR:CURRENCY=&amp;VAR:DB_TYPE=&amp;VAR:UNITS=M&amp;window=popup","&amp;width=535&amp;height=425&amp;START_MAXIMIZED=FALSE&amp;Y=120"}</definedName>
    <definedName name="_8110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111__FDSAUDITLINK__" hidden="1">{"fdsup://directions/FAT Viewer?action=UPDATE&amp;creator=factSet&amp;DYN_ARGS=true&amp;DOC_NAME=FAT:RGA_ENTRPR_VAL_EV_SOURCE_WINDOW.FAT&amp;VAR:ID1=DEC-FR&amp;VAR:SDATE=20050209&amp;VAR:FDATE=20041231&amp;VAR:FREQ=DAILY&amp;VAR:RELITEM=RF&amp;VAR:CURRENCY=&amp;VAR:DB_TYPE=&amp;VAR:UNITS=M&amp;window=pop","up&amp;width=535&amp;height=425&amp;START_MAXIMIZED=FALSE&amp;Y=120"}</definedName>
    <definedName name="_8112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13__FDSAUDITLINK__" hidden="1">{"fdsup://directions/FAT Viewer?action=UPDATE&amp;creator=factSet&amp;DYN_ARGS=true&amp;DOC_NAME=FAT:RGA_ENTRPR_VAL_EV_SOURCE_WINDOW.FAT&amp;VAR:ID1=CBS&amp;VAR:SDATE=20050209&amp;VAR:FDATE=20041231&amp;VAR:FREQ=DAILY&amp;VAR:RELITEM=RF&amp;VAR:CURRENCY=&amp;VAR:DB_TYPE=&amp;VAR:UNITS=M&amp;window=popup&amp;","width=535&amp;height=425&amp;START_MAXIMIZED=FALSE&amp;Y=120"}</definedName>
    <definedName name="_8114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15__FDSAUDITLINK__" hidden="1">{"fdsup://directions/FAT Viewer?action=UPDATE&amp;creator=factSet&amp;DYN_ARGS=true&amp;DOC_NAME=FAT:RGA_ENTRPR_VAL_EV_SOURCE_WINDOW.FAT&amp;VAR:ID1=LAMR&amp;VAR:SDATE=20050209&amp;VAR:FDATE=20041231&amp;VAR:FREQ=DAILY&amp;VAR:RELITEM=RF&amp;VAR:CURRENCY=&amp;VAR:DB_TYPE=&amp;VAR:UNITS=M&amp;window=popup","&amp;width=535&amp;height=425&amp;START_MAXIMIZED=FALSE&amp;Y=120"}</definedName>
    <definedName name="_8116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17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118__FDSAUDITLINK__" hidden="1">{"fdsup://directions/FAT Viewer?action=UPDATE&amp;creator=factSet&amp;DYN_ARGS=true&amp;DOC_NAME=FAT:RGA_ENTRPR_VAL_EV_SOURCE_WINDOW.FAT&amp;VAR:ID1=DEC-FR&amp;VAR:SDATE=20050208&amp;VAR:FDATE=20041231&amp;VAR:FREQ=DAILY&amp;VAR:RELITEM=RF&amp;VAR:CURRENCY=&amp;VAR:DB_TYPE=&amp;VAR:UNITS=M&amp;window=pop","up&amp;width=535&amp;height=425&amp;START_MAXIMIZED=FALSE&amp;Y=120"}</definedName>
    <definedName name="_8119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2__FDSAUDITLINK__" hidden="1">{"fdsup://directions/FAT Viewer?action=UPDATE&amp;creator=factSet&amp;DYN_ARGS=true&amp;DOC_NAME=FAT:RGA_ENTRPR_VAL_EV_SOURCE_WINDOW.FAT&amp;VAR:ID1=RTL-BE&amp;VAR:SDATE=20080410&amp;VAR:FDATE=20071231&amp;VAR:FREQ=DAILY&amp;VAR:RELITEM=&amp;VAR:CURRENCY=&amp;VAR:DB_TYPE=&amp;VAR:UNITS=M&amp;window=popup","&amp;width=535&amp;height=425&amp;START_MAXIMIZED=FALSE&amp;Y=120"}</definedName>
    <definedName name="_8120__FDSAUDITLINK__" hidden="1">{"fdsup://directions/FAT Viewer?action=UPDATE&amp;creator=factSet&amp;DYN_ARGS=true&amp;DOC_NAME=FAT:RGA_ENTRPR_VAL_EV_SOURCE_WINDOW.FAT&amp;VAR:ID1=CBS&amp;VAR:SDATE=20050208&amp;VAR:FDATE=20041231&amp;VAR:FREQ=DAILY&amp;VAR:RELITEM=RF&amp;VAR:CURRENCY=&amp;VAR:DB_TYPE=&amp;VAR:UNITS=M&amp;window=popup&amp;","width=535&amp;height=425&amp;START_MAXIMIZED=FALSE&amp;Y=120"}</definedName>
    <definedName name="_8121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22__FDSAUDITLINK__" hidden="1">{"fdsup://directions/FAT Viewer?action=UPDATE&amp;creator=factSet&amp;DYN_ARGS=true&amp;DOC_NAME=FAT:RGA_ENTRPR_VAL_EV_SOURCE_WINDOW.FAT&amp;VAR:ID1=LAMR&amp;VAR:SDATE=20050208&amp;VAR:FDATE=20041231&amp;VAR:FREQ=DAILY&amp;VAR:RELITEM=RF&amp;VAR:CURRENCY=&amp;VAR:DB_TYPE=&amp;VAR:UNITS=M&amp;window=popup","&amp;width=535&amp;height=425&amp;START_MAXIMIZED=FALSE&amp;Y=120"}</definedName>
    <definedName name="_8123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24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125__FDSAUDITLINK__" hidden="1">{"fdsup://directions/FAT Viewer?action=UPDATE&amp;creator=factSet&amp;DYN_ARGS=true&amp;DOC_NAME=FAT:RGA_ENTRPR_VAL_EV_SOURCE_WINDOW.FAT&amp;VAR:ID1=DEC-FR&amp;VAR:SDATE=20050207&amp;VAR:FDATE=20041231&amp;VAR:FREQ=DAILY&amp;VAR:RELITEM=RF&amp;VAR:CURRENCY=&amp;VAR:DB_TYPE=&amp;VAR:UNITS=M&amp;window=pop","up&amp;width=535&amp;height=425&amp;START_MAXIMIZED=FALSE&amp;Y=120"}</definedName>
    <definedName name="_8126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27__FDSAUDITLINK__" hidden="1">{"fdsup://directions/FAT Viewer?action=UPDATE&amp;creator=factSet&amp;DYN_ARGS=true&amp;DOC_NAME=FAT:RGA_ENTRPR_VAL_EV_SOURCE_WINDOW.FAT&amp;VAR:ID1=CBS&amp;VAR:SDATE=20050207&amp;VAR:FDATE=20041231&amp;VAR:FREQ=DAILY&amp;VAR:RELITEM=RF&amp;VAR:CURRENCY=&amp;VAR:DB_TYPE=&amp;VAR:UNITS=M&amp;window=popup&amp;","width=535&amp;height=425&amp;START_MAXIMIZED=FALSE&amp;Y=120"}</definedName>
    <definedName name="_8128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29__FDSAUDITLINK__" hidden="1">{"fdsup://directions/FAT Viewer?action=UPDATE&amp;creator=factSet&amp;DYN_ARGS=true&amp;DOC_NAME=FAT:RGA_ENTRPR_VAL_EV_SOURCE_WINDOW.FAT&amp;VAR:ID1=LAMR&amp;VAR:SDATE=20050207&amp;VAR:FDATE=20041231&amp;VAR:FREQ=DAILY&amp;VAR:RELITEM=RF&amp;VAR:CURRENCY=&amp;VAR:DB_TYPE=&amp;VAR:UNITS=M&amp;window=popup","&amp;width=535&amp;height=425&amp;START_MAXIMIZED=FALSE&amp;Y=120"}</definedName>
    <definedName name="_813__FDSAUDITLINK__" hidden="1">{"fdsup://directions/FAT Viewer?action=UPDATE&amp;creator=factSet&amp;DYN_ARGS=true&amp;DOC_NAME=FAT:RGA_ENTRPR_VAL_EV_SOURCE_WINDOW.FAT&amp;VAR:ID1=339864&amp;VAR:SDATE=20040511&amp;VAR:FDATE=20031231&amp;VAR:FREQ=DAILY&amp;VAR:RELITEM=&amp;VAR:CURRENCY=&amp;VAR:DB_TYPE=&amp;VAR:UNITS=M&amp;window=popup","&amp;width=535&amp;height=425&amp;START_MAXIMIZED=FALSE&amp;Y=120"}</definedName>
    <definedName name="_8130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31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132__FDSAUDITLINK__" hidden="1">{"fdsup://directions/FAT Viewer?action=UPDATE&amp;creator=factSet&amp;DYN_ARGS=true&amp;DOC_NAME=FAT:RGA_ENTRPR_VAL_EV_SOURCE_WINDOW.FAT&amp;VAR:ID1=DEC-FR&amp;VAR:SDATE=20050204&amp;VAR:FDATE=20041231&amp;VAR:FREQ=DAILY&amp;VAR:RELITEM=RF&amp;VAR:CURRENCY=&amp;VAR:DB_TYPE=&amp;VAR:UNITS=M&amp;window=pop","up&amp;width=535&amp;height=425&amp;START_MAXIMIZED=FALSE&amp;Y=120"}</definedName>
    <definedName name="_8133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34__FDSAUDITLINK__" hidden="1">{"fdsup://directions/FAT Viewer?action=UPDATE&amp;creator=factSet&amp;DYN_ARGS=true&amp;DOC_NAME=FAT:RGA_ENTRPR_VAL_EV_SOURCE_WINDOW.FAT&amp;VAR:ID1=CBS&amp;VAR:SDATE=20050204&amp;VAR:FDATE=20041231&amp;VAR:FREQ=DAILY&amp;VAR:RELITEM=RF&amp;VAR:CURRENCY=&amp;VAR:DB_TYPE=&amp;VAR:UNITS=M&amp;window=popup&amp;","width=535&amp;height=425&amp;START_MAXIMIZED=FALSE&amp;Y=120"}</definedName>
    <definedName name="_8135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36__FDSAUDITLINK__" hidden="1">{"fdsup://directions/FAT Viewer?action=UPDATE&amp;creator=factSet&amp;DYN_ARGS=true&amp;DOC_NAME=FAT:RGA_ENTRPR_VAL_EV_SOURCE_WINDOW.FAT&amp;VAR:ID1=LAMR&amp;VAR:SDATE=20050204&amp;VAR:FDATE=20041231&amp;VAR:FREQ=DAILY&amp;VAR:RELITEM=RF&amp;VAR:CURRENCY=&amp;VAR:DB_TYPE=&amp;VAR:UNITS=M&amp;window=popup","&amp;width=535&amp;height=425&amp;START_MAXIMIZED=FALSE&amp;Y=120"}</definedName>
    <definedName name="_8137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38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139__FDSAUDITLINK__" hidden="1">{"fdsup://directions/FAT Viewer?action=UPDATE&amp;creator=factSet&amp;DYN_ARGS=true&amp;DOC_NAME=FAT:RGA_ENTRPR_VAL_EV_SOURCE_WINDOW.FAT&amp;VAR:ID1=DEC-FR&amp;VAR:SDATE=20050203&amp;VAR:FDATE=20041231&amp;VAR:FREQ=DAILY&amp;VAR:RELITEM=RF&amp;VAR:CURRENCY=&amp;VAR:DB_TYPE=&amp;VAR:UNITS=M&amp;window=pop","up&amp;width=535&amp;height=425&amp;START_MAXIMIZED=FALSE&amp;Y=120"}</definedName>
    <definedName name="_814__FDSAUDITLINK__" hidden="1">{"fdsup://directions/FAT Viewer?action=UPDATE&amp;creator=factSet&amp;DYN_ARGS=true&amp;DOC_NAME=FAT:RGQ_ENTRPR_VAL_EV_SOURCE_WINDOW.FAT&amp;VAR:ID1=CETV&amp;VAR:SDATE=20040511&amp;VAR:FDATE=20040331&amp;VAR:FREQ=DAILY&amp;VAR:RELITEM=&amp;VAR:CURRENCY=&amp;VAR:DB_TYPE=&amp;VAR:UNITS=M&amp;window=popup&amp;w","idth=535&amp;height=425&amp;START_MAXIMIZED=FALSE&amp;Y=120"}</definedName>
    <definedName name="_8140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41__FDSAUDITLINK__" hidden="1">{"fdsup://directions/FAT Viewer?action=UPDATE&amp;creator=factSet&amp;DYN_ARGS=true&amp;DOC_NAME=FAT:RGA_ENTRPR_VAL_EV_SOURCE_WINDOW.FAT&amp;VAR:ID1=CBS&amp;VAR:SDATE=20050203&amp;VAR:FDATE=20041231&amp;VAR:FREQ=DAILY&amp;VAR:RELITEM=RF&amp;VAR:CURRENCY=&amp;VAR:DB_TYPE=&amp;VAR:UNITS=M&amp;window=popup&amp;","width=535&amp;height=425&amp;START_MAXIMIZED=FALSE&amp;Y=120"}</definedName>
    <definedName name="_8142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43__FDSAUDITLINK__" hidden="1">{"fdsup://directions/FAT Viewer?action=UPDATE&amp;creator=factSet&amp;DYN_ARGS=true&amp;DOC_NAME=FAT:RGA_ENTRPR_VAL_EV_SOURCE_WINDOW.FAT&amp;VAR:ID1=LAMR&amp;VAR:SDATE=20050203&amp;VAR:FDATE=20041231&amp;VAR:FREQ=DAILY&amp;VAR:RELITEM=RF&amp;VAR:CURRENCY=&amp;VAR:DB_TYPE=&amp;VAR:UNITS=M&amp;window=popup","&amp;width=535&amp;height=425&amp;START_MAXIMIZED=FALSE&amp;Y=120"}</definedName>
    <definedName name="_8144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45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146__FDSAUDITLINK__" hidden="1">{"fdsup://directions/FAT Viewer?action=UPDATE&amp;creator=factSet&amp;DYN_ARGS=true&amp;DOC_NAME=FAT:RGA_ENTRPR_VAL_EV_SOURCE_WINDOW.FAT&amp;VAR:ID1=DEC-FR&amp;VAR:SDATE=20050202&amp;VAR:FDATE=20041231&amp;VAR:FREQ=DAILY&amp;VAR:RELITEM=RF&amp;VAR:CURRENCY=&amp;VAR:DB_TYPE=&amp;VAR:UNITS=M&amp;window=pop","up&amp;width=535&amp;height=425&amp;START_MAXIMIZED=FALSE&amp;Y=120"}</definedName>
    <definedName name="_8147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48__FDSAUDITLINK__" hidden="1">{"fdsup://directions/FAT Viewer?action=UPDATE&amp;creator=factSet&amp;DYN_ARGS=true&amp;DOC_NAME=FAT:RGA_ENTRPR_VAL_EV_SOURCE_WINDOW.FAT&amp;VAR:ID1=CBS&amp;VAR:SDATE=20050202&amp;VAR:FDATE=20041231&amp;VAR:FREQ=DAILY&amp;VAR:RELITEM=RF&amp;VAR:CURRENCY=&amp;VAR:DB_TYPE=&amp;VAR:UNITS=M&amp;window=popup&amp;","width=535&amp;height=425&amp;START_MAXIMIZED=FALSE&amp;Y=120"}</definedName>
    <definedName name="_8149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5__FDSAUDITLINK__" hidden="1">{"fdsup://directions/FAT Viewer?action=UPDATE&amp;creator=factSet&amp;DYN_ARGS=true&amp;DOC_NAME=FAT:RGQ_ENTRPR_VAL_EV_SOURCE_WINDOW.FAT&amp;VAR:ID1=B07VZ9&amp;VAR:SDATE=20040511&amp;VAR:FDATE=20040331&amp;VAR:FREQ=DAILY&amp;VAR:RELITEM=&amp;VAR:CURRENCY=&amp;VAR:DB_TYPE=&amp;VAR:UNITS=M&amp;window=popup","&amp;width=535&amp;height=425&amp;START_MAXIMIZED=FALSE&amp;Y=120"}</definedName>
    <definedName name="_8150__FDSAUDITLINK__" hidden="1">{"fdsup://directions/FAT Viewer?action=UPDATE&amp;creator=factSet&amp;DYN_ARGS=true&amp;DOC_NAME=FAT:RGA_ENTRPR_VAL_EV_SOURCE_WINDOW.FAT&amp;VAR:ID1=LAMR&amp;VAR:SDATE=20050202&amp;VAR:FDATE=20041231&amp;VAR:FREQ=DAILY&amp;VAR:RELITEM=RF&amp;VAR:CURRENCY=&amp;VAR:DB_TYPE=&amp;VAR:UNITS=M&amp;window=popup","&amp;width=535&amp;height=425&amp;START_MAXIMIZED=FALSE&amp;Y=120"}</definedName>
    <definedName name="_8151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52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153__FDSAUDITLINK__" hidden="1">{"fdsup://directions/FAT Viewer?action=UPDATE&amp;creator=factSet&amp;DYN_ARGS=true&amp;DOC_NAME=FAT:RGA_ENTRPR_VAL_EV_SOURCE_WINDOW.FAT&amp;VAR:ID1=DEC-FR&amp;VAR:SDATE=20050201&amp;VAR:FDATE=20041231&amp;VAR:FREQ=DAILY&amp;VAR:RELITEM=RF&amp;VAR:CURRENCY=&amp;VAR:DB_TYPE=&amp;VAR:UNITS=M&amp;window=pop","up&amp;width=535&amp;height=425&amp;START_MAXIMIZED=FALSE&amp;Y=120"}</definedName>
    <definedName name="_8154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55__FDSAUDITLINK__" hidden="1">{"fdsup://directions/FAT Viewer?action=UPDATE&amp;creator=factSet&amp;DYN_ARGS=true&amp;DOC_NAME=FAT:RGA_ENTRPR_VAL_EV_SOURCE_WINDOW.FAT&amp;VAR:ID1=CBS&amp;VAR:SDATE=20050201&amp;VAR:FDATE=20041231&amp;VAR:FREQ=DAILY&amp;VAR:RELITEM=RF&amp;VAR:CURRENCY=&amp;VAR:DB_TYPE=&amp;VAR:UNITS=M&amp;window=popup&amp;","width=535&amp;height=425&amp;START_MAXIMIZED=FALSE&amp;Y=120"}</definedName>
    <definedName name="_8156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57__FDSAUDITLINK__" hidden="1">{"fdsup://directions/FAT Viewer?action=UPDATE&amp;creator=factSet&amp;DYN_ARGS=true&amp;DOC_NAME=FAT:RGA_ENTRPR_VAL_EV_SOURCE_WINDOW.FAT&amp;VAR:ID1=LAMR&amp;VAR:SDATE=20050201&amp;VAR:FDATE=20041231&amp;VAR:FREQ=DAILY&amp;VAR:RELITEM=RF&amp;VAR:CURRENCY=&amp;VAR:DB_TYPE=&amp;VAR:UNITS=M&amp;window=popup","&amp;width=535&amp;height=425&amp;START_MAXIMIZED=FALSE&amp;Y=120"}</definedName>
    <definedName name="_8158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59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16__FDSAUDITLINK__" hidden="1">{"fdsup://directions/FAT Viewer?action=UPDATE&amp;creator=factSet&amp;DYN_ARGS=true&amp;DOC_NAME=FAT:RGA_ENTRPR_VAL_EV_SOURCE_WINDOW.FAT&amp;VAR:ID1=DYHOL-TR&amp;VAR:SDATE=20040520&amp;VAR:FDATE=20031231&amp;VAR:FREQ=DAILY&amp;VAR:RELITEM=&amp;VAR:CURRENCY=&amp;VAR:DB_TYPE=&amp;VAR:UNITS=M&amp;window=pop","up&amp;width=535&amp;height=425&amp;START_MAXIMIZED=FALSE&amp;Y=120"}</definedName>
    <definedName name="_8160__FDSAUDITLINK__" hidden="1">{"fdsup://directions/FAT Viewer?action=UPDATE&amp;creator=factSet&amp;DYN_ARGS=true&amp;DOC_NAME=FAT:RGA_ENTRPR_VAL_EV_SOURCE_WINDOW.FAT&amp;VAR:ID1=DEC-FR&amp;VAR:SDATE=20050131&amp;VAR:FDATE=20041231&amp;VAR:FREQ=DAILY&amp;VAR:RELITEM=RF&amp;VAR:CURRENCY=&amp;VAR:DB_TYPE=&amp;VAR:UNITS=M&amp;window=pop","up&amp;width=535&amp;height=425&amp;START_MAXIMIZED=FALSE&amp;Y=120"}</definedName>
    <definedName name="_8161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62__FDSAUDITLINK__" hidden="1">{"fdsup://directions/FAT Viewer?action=UPDATE&amp;creator=factSet&amp;DYN_ARGS=true&amp;DOC_NAME=FAT:RGA_ENTRPR_VAL_EV_SOURCE_WINDOW.FAT&amp;VAR:ID1=CBS&amp;VAR:SDATE=20050131&amp;VAR:FDATE=20041231&amp;VAR:FREQ=DAILY&amp;VAR:RELITEM=RF&amp;VAR:CURRENCY=&amp;VAR:DB_TYPE=&amp;VAR:UNITS=M&amp;window=popup&amp;","width=535&amp;height=425&amp;START_MAXIMIZED=FALSE&amp;Y=120"}</definedName>
    <definedName name="_8163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64__FDSAUDITLINK__" hidden="1">{"fdsup://directions/FAT Viewer?action=UPDATE&amp;creator=factSet&amp;DYN_ARGS=true&amp;DOC_NAME=FAT:RGA_ENTRPR_VAL_EV_SOURCE_WINDOW.FAT&amp;VAR:ID1=LAMR&amp;VAR:SDATE=20050131&amp;VAR:FDATE=20041231&amp;VAR:FREQ=DAILY&amp;VAR:RELITEM=RF&amp;VAR:CURRENCY=&amp;VAR:DB_TYPE=&amp;VAR:UNITS=M&amp;window=popup","&amp;width=535&amp;height=425&amp;START_MAXIMIZED=FALSE&amp;Y=120"}</definedName>
    <definedName name="_8165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66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167__FDSAUDITLINK__" hidden="1">{"fdsup://directions/FAT Viewer?action=UPDATE&amp;creator=factSet&amp;DYN_ARGS=true&amp;DOC_NAME=FAT:RGA_ENTRPR_VAL_EV_SOURCE_WINDOW.FAT&amp;VAR:ID1=DEC-FR&amp;VAR:SDATE=20050128&amp;VAR:FDATE=20041231&amp;VAR:FREQ=DAILY&amp;VAR:RELITEM=RF&amp;VAR:CURRENCY=&amp;VAR:DB_TYPE=&amp;VAR:UNITS=M&amp;window=pop","up&amp;width=535&amp;height=425&amp;START_MAXIMIZED=FALSE&amp;Y=120"}</definedName>
    <definedName name="_8168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69__FDSAUDITLINK__" hidden="1">{"fdsup://directions/FAT Viewer?action=UPDATE&amp;creator=factSet&amp;DYN_ARGS=true&amp;DOC_NAME=FAT:RGA_ENTRPR_VAL_EV_SOURCE_WINDOW.FAT&amp;VAR:ID1=CBS&amp;VAR:SDATE=20050128&amp;VAR:FDATE=20041231&amp;VAR:FREQ=DAILY&amp;VAR:RELITEM=RF&amp;VAR:CURRENCY=&amp;VAR:DB_TYPE=&amp;VAR:UNITS=M&amp;window=popup&amp;","width=535&amp;height=425&amp;START_MAXIMIZED=FALSE&amp;Y=120"}</definedName>
    <definedName name="_817__FDSAUDITLINK__" hidden="1">{"fdsup://directions/FAT Viewer?action=UPDATE&amp;creator=factSet&amp;DYN_ARGS=true&amp;DOC_NAME=FAT:RGQ_ENTRPR_VAL_EV_SOURCE_WINDOW.FAT&amp;VAR:ID1=B07VZ9&amp;VAR:SDATE=20060724&amp;VAR:FDATE=20060630&amp;VAR:FREQ=DAILY&amp;VAR:RELITEM=&amp;VAR:CURRENCY=&amp;VAR:DB_TYPE=&amp;VAR:UNITS=M&amp;window=popup","&amp;width=535&amp;height=425&amp;START_MAXIMIZED=FALSE&amp;Y=120"}</definedName>
    <definedName name="_8170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71__FDSAUDITLINK__" hidden="1">{"fdsup://directions/FAT Viewer?action=UPDATE&amp;creator=factSet&amp;DYN_ARGS=true&amp;DOC_NAME=FAT:RGA_ENTRPR_VAL_EV_SOURCE_WINDOW.FAT&amp;VAR:ID1=LAMR&amp;VAR:SDATE=20050128&amp;VAR:FDATE=20041231&amp;VAR:FREQ=DAILY&amp;VAR:RELITEM=RF&amp;VAR:CURRENCY=&amp;VAR:DB_TYPE=&amp;VAR:UNITS=M&amp;window=popup","&amp;width=535&amp;height=425&amp;START_MAXIMIZED=FALSE&amp;Y=120"}</definedName>
    <definedName name="_8172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73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174__FDSAUDITLINK__" hidden="1">{"fdsup://directions/FAT Viewer?action=UPDATE&amp;creator=factSet&amp;DYN_ARGS=true&amp;DOC_NAME=FAT:RGA_ENTRPR_VAL_EV_SOURCE_WINDOW.FAT&amp;VAR:ID1=DEC-FR&amp;VAR:SDATE=20050127&amp;VAR:FDATE=20041231&amp;VAR:FREQ=DAILY&amp;VAR:RELITEM=RF&amp;VAR:CURRENCY=&amp;VAR:DB_TYPE=&amp;VAR:UNITS=M&amp;window=pop","up&amp;width=535&amp;height=425&amp;START_MAXIMIZED=FALSE&amp;Y=120"}</definedName>
    <definedName name="_8175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76__FDSAUDITLINK__" hidden="1">{"fdsup://directions/FAT Viewer?action=UPDATE&amp;creator=factSet&amp;DYN_ARGS=true&amp;DOC_NAME=FAT:RGA_ENTRPR_VAL_EV_SOURCE_WINDOW.FAT&amp;VAR:ID1=CBS&amp;VAR:SDATE=20050127&amp;VAR:FDATE=20041231&amp;VAR:FREQ=DAILY&amp;VAR:RELITEM=RF&amp;VAR:CURRENCY=&amp;VAR:DB_TYPE=&amp;VAR:UNITS=M&amp;window=popup&amp;","width=535&amp;height=425&amp;START_MAXIMIZED=FALSE&amp;Y=120"}</definedName>
    <definedName name="_8177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78__FDSAUDITLINK__" hidden="1">{"fdsup://directions/FAT Viewer?action=UPDATE&amp;creator=factSet&amp;DYN_ARGS=true&amp;DOC_NAME=FAT:RGA_ENTRPR_VAL_EV_SOURCE_WINDOW.FAT&amp;VAR:ID1=LAMR&amp;VAR:SDATE=20050127&amp;VAR:FDATE=20041231&amp;VAR:FREQ=DAILY&amp;VAR:RELITEM=RF&amp;VAR:CURRENCY=&amp;VAR:DB_TYPE=&amp;VAR:UNITS=M&amp;window=popup","&amp;width=535&amp;height=425&amp;START_MAXIMIZED=FALSE&amp;Y=120"}</definedName>
    <definedName name="_8179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8__FDSAUDITLINK__" hidden="1">{"fdsup://directions/FAT Viewer?action=UPDATE&amp;creator=factSet&amp;DYN_ARGS=true&amp;DOC_NAME=FAT:RGQ_ENTRPR_VAL_EV_SOURCE_WINDOW.FAT&amp;VAR:ID1=B07VZ9&amp;VAR:SDATE=20050715&amp;VAR:FDATE=20050630&amp;VAR:FREQ=DAILY&amp;VAR:RELITEM=&amp;VAR:CURRENCY=&amp;VAR:DB_TYPE=&amp;VAR:UNITS=M&amp;window=popup","&amp;width=535&amp;height=425&amp;START_MAXIMIZED=FALSE&amp;Y=120"}</definedName>
    <definedName name="_8180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181__FDSAUDITLINK__" hidden="1">{"fdsup://directions/FAT Viewer?action=UPDATE&amp;creator=factSet&amp;DYN_ARGS=true&amp;DOC_NAME=FAT:RGA_ENTRPR_VAL_EV_SOURCE_WINDOW.FAT&amp;VAR:ID1=DEC-FR&amp;VAR:SDATE=20050126&amp;VAR:FDATE=20041231&amp;VAR:FREQ=DAILY&amp;VAR:RELITEM=RF&amp;VAR:CURRENCY=&amp;VAR:DB_TYPE=&amp;VAR:UNITS=M&amp;window=pop","up&amp;width=535&amp;height=425&amp;START_MAXIMIZED=FALSE&amp;Y=120"}</definedName>
    <definedName name="_8182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83__FDSAUDITLINK__" hidden="1">{"fdsup://directions/FAT Viewer?action=UPDATE&amp;creator=factSet&amp;DYN_ARGS=true&amp;DOC_NAME=FAT:RGA_ENTRPR_VAL_EV_SOURCE_WINDOW.FAT&amp;VAR:ID1=CBS&amp;VAR:SDATE=20050126&amp;VAR:FDATE=20041231&amp;VAR:FREQ=DAILY&amp;VAR:RELITEM=RF&amp;VAR:CURRENCY=&amp;VAR:DB_TYPE=&amp;VAR:UNITS=M&amp;window=popup&amp;","width=535&amp;height=425&amp;START_MAXIMIZED=FALSE&amp;Y=120"}</definedName>
    <definedName name="_8184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85__FDSAUDITLINK__" hidden="1">{"fdsup://directions/FAT Viewer?action=UPDATE&amp;creator=factSet&amp;DYN_ARGS=true&amp;DOC_NAME=FAT:RGA_ENTRPR_VAL_EV_SOURCE_WINDOW.FAT&amp;VAR:ID1=LAMR&amp;VAR:SDATE=20050126&amp;VAR:FDATE=20041231&amp;VAR:FREQ=DAILY&amp;VAR:RELITEM=RF&amp;VAR:CURRENCY=&amp;VAR:DB_TYPE=&amp;VAR:UNITS=M&amp;window=popup","&amp;width=535&amp;height=425&amp;START_MAXIMIZED=FALSE&amp;Y=120"}</definedName>
    <definedName name="_8186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87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188__FDSAUDITLINK__" hidden="1">{"fdsup://directions/FAT Viewer?action=UPDATE&amp;creator=factSet&amp;DYN_ARGS=true&amp;DOC_NAME=FAT:RGA_ENTRPR_VAL_EV_SOURCE_WINDOW.FAT&amp;VAR:ID1=DEC-FR&amp;VAR:SDATE=20050125&amp;VAR:FDATE=20041231&amp;VAR:FREQ=DAILY&amp;VAR:RELITEM=RF&amp;VAR:CURRENCY=&amp;VAR:DB_TYPE=&amp;VAR:UNITS=M&amp;window=pop","up&amp;width=535&amp;height=425&amp;START_MAXIMIZED=FALSE&amp;Y=120"}</definedName>
    <definedName name="_8189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9__FDSAUDITLINK__" hidden="1">{"fdsup://directions/FAT Viewer?action=UPDATE&amp;creator=factSet&amp;DYN_ARGS=true&amp;DOC_NAME=FAT:RGQ_ENTRPR_VAL_EV_SOURCE_WINDOW.FAT&amp;VAR:ID1=507794&amp;VAR:SDATE=20040618&amp;VAR:FDATE=20040331&amp;VAR:FREQ=DAILY&amp;VAR:RELITEM=&amp;VAR:CURRENCY=&amp;VAR:DB_TYPE=&amp;VAR:UNITS=M&amp;window=popup","&amp;width=535&amp;height=425&amp;START_MAXIMIZED=FALSE&amp;Y=120"}</definedName>
    <definedName name="_8190__FDSAUDITLINK__" hidden="1">{"fdsup://directions/FAT Viewer?action=UPDATE&amp;creator=factSet&amp;DYN_ARGS=true&amp;DOC_NAME=FAT:RGA_ENTRPR_VAL_EV_SOURCE_WINDOW.FAT&amp;VAR:ID1=CBS&amp;VAR:SDATE=20050125&amp;VAR:FDATE=20041231&amp;VAR:FREQ=DAILY&amp;VAR:RELITEM=RF&amp;VAR:CURRENCY=&amp;VAR:DB_TYPE=&amp;VAR:UNITS=M&amp;window=popup&amp;","width=535&amp;height=425&amp;START_MAXIMIZED=FALSE&amp;Y=120"}</definedName>
    <definedName name="_8191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92__FDSAUDITLINK__" hidden="1">{"fdsup://directions/FAT Viewer?action=UPDATE&amp;creator=factSet&amp;DYN_ARGS=true&amp;DOC_NAME=FAT:RGA_ENTRPR_VAL_EV_SOURCE_WINDOW.FAT&amp;VAR:ID1=LAMR&amp;VAR:SDATE=20050125&amp;VAR:FDATE=20041231&amp;VAR:FREQ=DAILY&amp;VAR:RELITEM=RF&amp;VAR:CURRENCY=&amp;VAR:DB_TYPE=&amp;VAR:UNITS=M&amp;window=popup","&amp;width=535&amp;height=425&amp;START_MAXIMIZED=FALSE&amp;Y=120"}</definedName>
    <definedName name="_8193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94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195__FDSAUDITLINK__" hidden="1">{"fdsup://directions/FAT Viewer?action=UPDATE&amp;creator=factSet&amp;DYN_ARGS=true&amp;DOC_NAME=FAT:RGA_ENTRPR_VAL_EV_SOURCE_WINDOW.FAT&amp;VAR:ID1=DEC-FR&amp;VAR:SDATE=20050124&amp;VAR:FDATE=20041231&amp;VAR:FREQ=DAILY&amp;VAR:RELITEM=RF&amp;VAR:CURRENCY=&amp;VAR:DB_TYPE=&amp;VAR:UNITS=M&amp;window=pop","up&amp;width=535&amp;height=425&amp;START_MAXIMIZED=FALSE&amp;Y=120"}</definedName>
    <definedName name="_8196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97__FDSAUDITLINK__" hidden="1">{"fdsup://directions/FAT Viewer?action=UPDATE&amp;creator=factSet&amp;DYN_ARGS=true&amp;DOC_NAME=FAT:RGA_ENTRPR_VAL_EV_SOURCE_WINDOW.FAT&amp;VAR:ID1=CBS&amp;VAR:SDATE=20050124&amp;VAR:FDATE=20041231&amp;VAR:FREQ=DAILY&amp;VAR:RELITEM=RF&amp;VAR:CURRENCY=&amp;VAR:DB_TYPE=&amp;VAR:UNITS=M&amp;window=popup&amp;","width=535&amp;height=425&amp;START_MAXIMIZED=FALSE&amp;Y=120"}</definedName>
    <definedName name="_8198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199__FDSAUDITLINK__" hidden="1">{"fdsup://directions/FAT Viewer?action=UPDATE&amp;creator=factSet&amp;DYN_ARGS=true&amp;DOC_NAME=FAT:RGA_ENTRPR_VAL_EV_SOURCE_WINDOW.FAT&amp;VAR:ID1=LAMR&amp;VAR:SDATE=20050124&amp;VAR:FDATE=20041231&amp;VAR:FREQ=DAILY&amp;VAR:RELITEM=RF&amp;VAR:CURRENCY=&amp;VAR:DB_TYPE=&amp;VAR:UNITS=M&amp;window=popup","&amp;width=535&amp;height=425&amp;START_MAXIMIZED=FALSE&amp;Y=120"}</definedName>
    <definedName name="_82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176"}</definedName>
    <definedName name="_820__FDSAUDITLINK__" hidden="1">{"fdsup://directions/FAT Viewer?action=UPDATE&amp;creator=factSet&amp;DYN_ARGS=true&amp;DOC_NAME=FAT:RGA_ENTRPR_VAL_EV_SOURCE_WINDOW.FAT&amp;VAR:ID1=RTL-BE&amp;VAR:SDATE=20040520&amp;VAR:FDATE=20031231&amp;VAR:FREQ=DAILY&amp;VAR:RELITEM=&amp;VAR:CURRENCY=&amp;VAR:DB_TYPE=&amp;VAR:UNITS=M&amp;window=popup","&amp;width=535&amp;height=425&amp;START_MAXIMIZED=FALSE&amp;Y=120"}</definedName>
    <definedName name="_8200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01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202__FDSAUDITLINK__" hidden="1">{"fdsup://directions/FAT Viewer?action=UPDATE&amp;creator=factSet&amp;DYN_ARGS=true&amp;DOC_NAME=FAT:RGA_ENTRPR_VAL_EV_SOURCE_WINDOW.FAT&amp;VAR:ID1=DEC-FR&amp;VAR:SDATE=20050121&amp;VAR:FDATE=20041231&amp;VAR:FREQ=DAILY&amp;VAR:RELITEM=RF&amp;VAR:CURRENCY=&amp;VAR:DB_TYPE=&amp;VAR:UNITS=M&amp;window=pop","up&amp;width=535&amp;height=425&amp;START_MAXIMIZED=FALSE&amp;Y=120"}</definedName>
    <definedName name="_8203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04__FDSAUDITLINK__" hidden="1">{"fdsup://directions/FAT Viewer?action=UPDATE&amp;creator=factSet&amp;DYN_ARGS=true&amp;DOC_NAME=FAT:RGA_ENTRPR_VAL_EV_SOURCE_WINDOW.FAT&amp;VAR:ID1=CBS&amp;VAR:SDATE=20050121&amp;VAR:FDATE=20041231&amp;VAR:FREQ=DAILY&amp;VAR:RELITEM=RF&amp;VAR:CURRENCY=&amp;VAR:DB_TYPE=&amp;VAR:UNITS=M&amp;window=popup&amp;","width=535&amp;height=425&amp;START_MAXIMIZED=FALSE&amp;Y=120"}</definedName>
    <definedName name="_8205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06__FDSAUDITLINK__" hidden="1">{"fdsup://directions/FAT Viewer?action=UPDATE&amp;creator=factSet&amp;DYN_ARGS=true&amp;DOC_NAME=FAT:RGA_ENTRPR_VAL_EV_SOURCE_WINDOW.FAT&amp;VAR:ID1=LAMR&amp;VAR:SDATE=20050121&amp;VAR:FDATE=20041231&amp;VAR:FREQ=DAILY&amp;VAR:RELITEM=RF&amp;VAR:CURRENCY=&amp;VAR:DB_TYPE=&amp;VAR:UNITS=M&amp;window=popup","&amp;width=535&amp;height=425&amp;START_MAXIMIZED=FALSE&amp;Y=120"}</definedName>
    <definedName name="_8207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08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209__FDSAUDITLINK__" hidden="1">{"fdsup://directions/FAT Viewer?action=UPDATE&amp;creator=factSet&amp;DYN_ARGS=true&amp;DOC_NAME=FAT:RGA_ENTRPR_VAL_EV_SOURCE_WINDOW.FAT&amp;VAR:ID1=DEC-FR&amp;VAR:SDATE=20050120&amp;VAR:FDATE=20041231&amp;VAR:FREQ=DAILY&amp;VAR:RELITEM=RF&amp;VAR:CURRENCY=&amp;VAR:DB_TYPE=&amp;VAR:UNITS=M&amp;window=pop","up&amp;width=535&amp;height=425&amp;START_MAXIMIZED=FALSE&amp;Y=120"}</definedName>
    <definedName name="_821__FDSAUDITLINK__" hidden="1">{"fdsup://directions/FAT Viewer?action=UPDATE&amp;creator=factSet&amp;DYN_ARGS=true&amp;DOC_NAME=FAT:RGA_ENTRPR_VAL_EV_SOURCE_WINDOW.FAT&amp;VAR:ID1=339864&amp;VAR:SDATE=20040618&amp;VAR:FDATE=20031231&amp;VAR:FREQ=DAILY&amp;VAR:RELITEM=&amp;VAR:CURRENCY=&amp;VAR:DB_TYPE=&amp;VAR:UNITS=M&amp;window=popup","&amp;width=535&amp;height=425&amp;START_MAXIMIZED=FALSE&amp;Y=120"}</definedName>
    <definedName name="_8210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11__FDSAUDITLINK__" hidden="1">{"fdsup://directions/FAT Viewer?action=UPDATE&amp;creator=factSet&amp;DYN_ARGS=true&amp;DOC_NAME=FAT:RGA_ENTRPR_VAL_EV_SOURCE_WINDOW.FAT&amp;VAR:ID1=CBS&amp;VAR:SDATE=20050120&amp;VAR:FDATE=20041231&amp;VAR:FREQ=DAILY&amp;VAR:RELITEM=RF&amp;VAR:CURRENCY=&amp;VAR:DB_TYPE=&amp;VAR:UNITS=M&amp;window=popup&amp;","width=535&amp;height=425&amp;START_MAXIMIZED=FALSE&amp;Y=120"}</definedName>
    <definedName name="_8212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13__FDSAUDITLINK__" hidden="1">{"fdsup://directions/FAT Viewer?action=UPDATE&amp;creator=factSet&amp;DYN_ARGS=true&amp;DOC_NAME=FAT:RGA_ENTRPR_VAL_EV_SOURCE_WINDOW.FAT&amp;VAR:ID1=LAMR&amp;VAR:SDATE=20050120&amp;VAR:FDATE=20041231&amp;VAR:FREQ=DAILY&amp;VAR:RELITEM=RF&amp;VAR:CURRENCY=&amp;VAR:DB_TYPE=&amp;VAR:UNITS=M&amp;window=popup","&amp;width=535&amp;height=425&amp;START_MAXIMIZED=FALSE&amp;Y=120"}</definedName>
    <definedName name="_8214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15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216__FDSAUDITLINK__" hidden="1">{"fdsup://directions/FAT Viewer?action=UPDATE&amp;creator=factSet&amp;DYN_ARGS=true&amp;DOC_NAME=FAT:RGA_ENTRPR_VAL_EV_SOURCE_WINDOW.FAT&amp;VAR:ID1=DEC-FR&amp;VAR:SDATE=20050119&amp;VAR:FDATE=20041231&amp;VAR:FREQ=DAILY&amp;VAR:RELITEM=RF&amp;VAR:CURRENCY=&amp;VAR:DB_TYPE=&amp;VAR:UNITS=M&amp;window=pop","up&amp;width=535&amp;height=425&amp;START_MAXIMIZED=FALSE&amp;Y=120"}</definedName>
    <definedName name="_8217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18__FDSAUDITLINK__" hidden="1">{"fdsup://directions/FAT Viewer?action=UPDATE&amp;creator=factSet&amp;DYN_ARGS=true&amp;DOC_NAME=FAT:RGA_ENTRPR_VAL_EV_SOURCE_WINDOW.FAT&amp;VAR:ID1=CBS&amp;VAR:SDATE=20050119&amp;VAR:FDATE=20041231&amp;VAR:FREQ=DAILY&amp;VAR:RELITEM=RF&amp;VAR:CURRENCY=&amp;VAR:DB_TYPE=&amp;VAR:UNITS=M&amp;window=popup&amp;","width=535&amp;height=425&amp;START_MAXIMIZED=FALSE&amp;Y=120"}</definedName>
    <definedName name="_8219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2__FDSAUDITLINK__" hidden="1">{"fdsup://directions/FAT Viewer?action=UPDATE&amp;creator=factSet&amp;DYN_ARGS=true&amp;DOC_NAME=FAT:RGQ_ENTRPR_VAL_EV_SOURCE_WINDOW.FAT&amp;VAR:ID1=B151P4&amp;VAR:SDATE=20040520&amp;VAR:FDATE=20040331&amp;VAR:FREQ=DAILY&amp;VAR:RELITEM=&amp;VAR:CURRENCY=&amp;VAR:DB_TYPE=&amp;VAR:UNITS=M&amp;window=popup","&amp;width=535&amp;height=425&amp;START_MAXIMIZED=FALSE&amp;Y=120"}</definedName>
    <definedName name="_8220__FDSAUDITLINK__" hidden="1">{"fdsup://directions/FAT Viewer?action=UPDATE&amp;creator=factSet&amp;DYN_ARGS=true&amp;DOC_NAME=FAT:RGA_ENTRPR_VAL_EV_SOURCE_WINDOW.FAT&amp;VAR:ID1=LAMR&amp;VAR:SDATE=20050119&amp;VAR:FDATE=20041231&amp;VAR:FREQ=DAILY&amp;VAR:RELITEM=RF&amp;VAR:CURRENCY=&amp;VAR:DB_TYPE=&amp;VAR:UNITS=M&amp;window=popup","&amp;width=535&amp;height=425&amp;START_MAXIMIZED=FALSE&amp;Y=120"}</definedName>
    <definedName name="_8221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22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223__FDSAUDITLINK__" hidden="1">{"fdsup://directions/FAT Viewer?action=UPDATE&amp;creator=factSet&amp;DYN_ARGS=true&amp;DOC_NAME=FAT:RGA_ENTRPR_VAL_EV_SOURCE_WINDOW.FAT&amp;VAR:ID1=DEC-FR&amp;VAR:SDATE=20050118&amp;VAR:FDATE=20041231&amp;VAR:FREQ=DAILY&amp;VAR:RELITEM=RF&amp;VAR:CURRENCY=&amp;VAR:DB_TYPE=&amp;VAR:UNITS=M&amp;window=pop","up&amp;width=535&amp;height=425&amp;START_MAXIMIZED=FALSE&amp;Y=120"}</definedName>
    <definedName name="_8224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25__FDSAUDITLINK__" hidden="1">{"fdsup://directions/FAT Viewer?action=UPDATE&amp;creator=factSet&amp;DYN_ARGS=true&amp;DOC_NAME=FAT:RGA_ENTRPR_VAL_EV_SOURCE_WINDOW.FAT&amp;VAR:ID1=CBS&amp;VAR:SDATE=20050118&amp;VAR:FDATE=20041231&amp;VAR:FREQ=DAILY&amp;VAR:RELITEM=RF&amp;VAR:CURRENCY=&amp;VAR:DB_TYPE=&amp;VAR:UNITS=M&amp;window=popup&amp;","width=535&amp;height=425&amp;START_MAXIMIZED=FALSE&amp;Y=120"}</definedName>
    <definedName name="_8226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27__FDSAUDITLINK__" hidden="1">{"fdsup://directions/FAT Viewer?action=UPDATE&amp;creator=factSet&amp;DYN_ARGS=true&amp;DOC_NAME=FAT:RGA_ENTRPR_VAL_EV_SOURCE_WINDOW.FAT&amp;VAR:ID1=LAMR&amp;VAR:SDATE=20050118&amp;VAR:FDATE=20041231&amp;VAR:FREQ=DAILY&amp;VAR:RELITEM=RF&amp;VAR:CURRENCY=&amp;VAR:DB_TYPE=&amp;VAR:UNITS=M&amp;window=popup","&amp;width=535&amp;height=425&amp;START_MAXIMIZED=FALSE&amp;Y=120"}</definedName>
    <definedName name="_8228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29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23__FDSAUDITLINK__" hidden="1">{"fdsup://directions/FAT Viewer?action=UPDATE&amp;creator=factSet&amp;DYN_ARGS=true&amp;DOC_NAME=FAT:RGQ_ENTRPR_VAL_EV_SOURCE_WINDOW.FAT&amp;VAR:ID1=B07VZ9&amp;VAR:SDATE=20040618&amp;VAR:FDATE=20040331&amp;VAR:FREQ=DAILY&amp;VAR:RELITEM=&amp;VAR:CURRENCY=&amp;VAR:DB_TYPE=&amp;VAR:UNITS=M&amp;window=popup","&amp;width=535&amp;height=425&amp;START_MAXIMIZED=FALSE&amp;Y=120"}</definedName>
    <definedName name="_8230__FDSAUDITLINK__" hidden="1">{"fdsup://directions/FAT Viewer?action=UPDATE&amp;creator=factSet&amp;DYN_ARGS=true&amp;DOC_NAME=FAT:RGA_ENTRPR_VAL_EV_SOURCE_WINDOW.FAT&amp;VAR:ID1=DEC-FR&amp;VAR:SDATE=20050114&amp;VAR:FDATE=20041231&amp;VAR:FREQ=DAILY&amp;VAR:RELITEM=RF&amp;VAR:CURRENCY=&amp;VAR:DB_TYPE=&amp;VAR:UNITS=M&amp;window=pop","up&amp;width=535&amp;height=425&amp;START_MAXIMIZED=FALSE&amp;Y=120"}</definedName>
    <definedName name="_8231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32__FDSAUDITLINK__" hidden="1">{"fdsup://directions/FAT Viewer?action=UPDATE&amp;creator=factSet&amp;DYN_ARGS=true&amp;DOC_NAME=FAT:RGA_ENTRPR_VAL_EV_SOURCE_WINDOW.FAT&amp;VAR:ID1=CBS&amp;VAR:SDATE=20050114&amp;VAR:FDATE=20041231&amp;VAR:FREQ=DAILY&amp;VAR:RELITEM=RF&amp;VAR:CURRENCY=&amp;VAR:DB_TYPE=&amp;VAR:UNITS=M&amp;window=popup&amp;","width=535&amp;height=425&amp;START_MAXIMIZED=FALSE&amp;Y=120"}</definedName>
    <definedName name="_8233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34__FDSAUDITLINK__" hidden="1">{"fdsup://directions/FAT Viewer?action=UPDATE&amp;creator=factSet&amp;DYN_ARGS=true&amp;DOC_NAME=FAT:RGA_ENTRPR_VAL_EV_SOURCE_WINDOW.FAT&amp;VAR:ID1=LAMR&amp;VAR:SDATE=20050114&amp;VAR:FDATE=20041231&amp;VAR:FREQ=DAILY&amp;VAR:RELITEM=RF&amp;VAR:CURRENCY=&amp;VAR:DB_TYPE=&amp;VAR:UNITS=M&amp;window=popup","&amp;width=535&amp;height=425&amp;START_MAXIMIZED=FALSE&amp;Y=120"}</definedName>
    <definedName name="_8235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36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237__FDSAUDITLINK__" hidden="1">{"fdsup://directions/FAT Viewer?action=UPDATE&amp;creator=factSet&amp;DYN_ARGS=true&amp;DOC_NAME=FAT:RGA_ENTRPR_VAL_EV_SOURCE_WINDOW.FAT&amp;VAR:ID1=DEC-FR&amp;VAR:SDATE=20050113&amp;VAR:FDATE=20041231&amp;VAR:FREQ=DAILY&amp;VAR:RELITEM=RF&amp;VAR:CURRENCY=&amp;VAR:DB_TYPE=&amp;VAR:UNITS=M&amp;window=pop","up&amp;width=535&amp;height=425&amp;START_MAXIMIZED=FALSE&amp;Y=120"}</definedName>
    <definedName name="_8238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39__FDSAUDITLINK__" hidden="1">{"fdsup://directions/FAT Viewer?action=UPDATE&amp;creator=factSet&amp;DYN_ARGS=true&amp;DOC_NAME=FAT:RGA_ENTRPR_VAL_EV_SOURCE_WINDOW.FAT&amp;VAR:ID1=CBS&amp;VAR:SDATE=20050113&amp;VAR:FDATE=20041231&amp;VAR:FREQ=DAILY&amp;VAR:RELITEM=RF&amp;VAR:CURRENCY=&amp;VAR:DB_TYPE=&amp;VAR:UNITS=M&amp;window=popup&amp;","width=535&amp;height=425&amp;START_MAXIMIZED=FALSE&amp;Y=120"}</definedName>
    <definedName name="_824__FDSAUDITLINK__" hidden="1">{"fdsup://directions/FAT Viewer?action=UPDATE&amp;creator=factSet&amp;DYN_ARGS=true&amp;DOC_NAME=FAT:RGA_ENTRPR_VAL_EV_SOURCE_WINDOW.FAT&amp;VAR:ID1=DYHOL-TR&amp;VAR:SDATE=20051130&amp;VAR:FDATE=20041231&amp;VAR:FREQ=DAILY&amp;VAR:RELITEM=&amp;VAR:CURRENCY=&amp;VAR:DB_TYPE=&amp;VAR:UNITS=M&amp;window=pop","up&amp;width=535&amp;height=425&amp;START_MAXIMIZED=FALSE&amp;Y=120"}</definedName>
    <definedName name="_8240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41__FDSAUDITLINK__" hidden="1">{"fdsup://directions/FAT Viewer?action=UPDATE&amp;creator=factSet&amp;DYN_ARGS=true&amp;DOC_NAME=FAT:RGA_ENTRPR_VAL_EV_SOURCE_WINDOW.FAT&amp;VAR:ID1=LAMR&amp;VAR:SDATE=20050113&amp;VAR:FDATE=20041231&amp;VAR:FREQ=DAILY&amp;VAR:RELITEM=RF&amp;VAR:CURRENCY=&amp;VAR:DB_TYPE=&amp;VAR:UNITS=M&amp;window=popup","&amp;width=535&amp;height=425&amp;START_MAXIMIZED=FALSE&amp;Y=120"}</definedName>
    <definedName name="_8242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43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244__FDSAUDITLINK__" hidden="1">{"fdsup://directions/FAT Viewer?action=UPDATE&amp;creator=factSet&amp;DYN_ARGS=true&amp;DOC_NAME=FAT:RGA_ENTRPR_VAL_EV_SOURCE_WINDOW.FAT&amp;VAR:ID1=DEC-FR&amp;VAR:SDATE=20050112&amp;VAR:FDATE=20041231&amp;VAR:FREQ=DAILY&amp;VAR:RELITEM=RF&amp;VAR:CURRENCY=&amp;VAR:DB_TYPE=&amp;VAR:UNITS=M&amp;window=pop","up&amp;width=535&amp;height=425&amp;START_MAXIMIZED=FALSE&amp;Y=120"}</definedName>
    <definedName name="_8245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46__FDSAUDITLINK__" hidden="1">{"fdsup://directions/FAT Viewer?action=UPDATE&amp;creator=factSet&amp;DYN_ARGS=true&amp;DOC_NAME=FAT:RGA_ENTRPR_VAL_EV_SOURCE_WINDOW.FAT&amp;VAR:ID1=CBS&amp;VAR:SDATE=20050112&amp;VAR:FDATE=20041231&amp;VAR:FREQ=DAILY&amp;VAR:RELITEM=RF&amp;VAR:CURRENCY=&amp;VAR:DB_TYPE=&amp;VAR:UNITS=M&amp;window=popup&amp;","width=535&amp;height=425&amp;START_MAXIMIZED=FALSE&amp;Y=120"}</definedName>
    <definedName name="_8247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48__FDSAUDITLINK__" hidden="1">{"fdsup://directions/FAT Viewer?action=UPDATE&amp;creator=factSet&amp;DYN_ARGS=true&amp;DOC_NAME=FAT:RGA_ENTRPR_VAL_EV_SOURCE_WINDOW.FAT&amp;VAR:ID1=LAMR&amp;VAR:SDATE=20050112&amp;VAR:FDATE=20041231&amp;VAR:FREQ=DAILY&amp;VAR:RELITEM=RF&amp;VAR:CURRENCY=&amp;VAR:DB_TYPE=&amp;VAR:UNITS=M&amp;window=popup","&amp;width=535&amp;height=425&amp;START_MAXIMIZED=FALSE&amp;Y=120"}</definedName>
    <definedName name="_8249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5__FDSAUDITLINK__" hidden="1">{"fdsup://directions/FAT Viewer?action=UPDATE&amp;creator=factSet&amp;DYN_ARGS=true&amp;DOC_NAME=FAT:RGA_ENTRPR_VAL_EV_SOURCE_WINDOW.FAT&amp;VAR:ID1=339864&amp;VAR:SDATE=20040520&amp;VAR:FDATE=20031231&amp;VAR:FREQ=DAILY&amp;VAR:RELITEM=&amp;VAR:CURRENCY=&amp;VAR:DB_TYPE=&amp;VAR:UNITS=M&amp;window=popup","&amp;width=535&amp;height=425&amp;START_MAXIMIZED=FALSE&amp;Y=120"}</definedName>
    <definedName name="_8250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251__FDSAUDITLINK__" hidden="1">{"fdsup://directions/FAT Viewer?action=UPDATE&amp;creator=factSet&amp;DYN_ARGS=true&amp;DOC_NAME=FAT:RGA_ENTRPR_VAL_EV_SOURCE_WINDOW.FAT&amp;VAR:ID1=DEC-FR&amp;VAR:SDATE=20050111&amp;VAR:FDATE=20041231&amp;VAR:FREQ=DAILY&amp;VAR:RELITEM=RF&amp;VAR:CURRENCY=&amp;VAR:DB_TYPE=&amp;VAR:UNITS=M&amp;window=pop","up&amp;width=535&amp;height=425&amp;START_MAXIMIZED=FALSE&amp;Y=120"}</definedName>
    <definedName name="_8252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53__FDSAUDITLINK__" hidden="1">{"fdsup://directions/FAT Viewer?action=UPDATE&amp;creator=factSet&amp;DYN_ARGS=true&amp;DOC_NAME=FAT:RGA_ENTRPR_VAL_EV_SOURCE_WINDOW.FAT&amp;VAR:ID1=CBS&amp;VAR:SDATE=20050111&amp;VAR:FDATE=20041231&amp;VAR:FREQ=DAILY&amp;VAR:RELITEM=RF&amp;VAR:CURRENCY=&amp;VAR:DB_TYPE=&amp;VAR:UNITS=M&amp;window=popup&amp;","width=535&amp;height=425&amp;START_MAXIMIZED=FALSE&amp;Y=120"}</definedName>
    <definedName name="_8254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55__FDSAUDITLINK__" hidden="1">{"fdsup://directions/FAT Viewer?action=UPDATE&amp;creator=factSet&amp;DYN_ARGS=true&amp;DOC_NAME=FAT:RGA_ENTRPR_VAL_EV_SOURCE_WINDOW.FAT&amp;VAR:ID1=LAMR&amp;VAR:SDATE=20050111&amp;VAR:FDATE=20041231&amp;VAR:FREQ=DAILY&amp;VAR:RELITEM=RF&amp;VAR:CURRENCY=&amp;VAR:DB_TYPE=&amp;VAR:UNITS=M&amp;window=popup","&amp;width=535&amp;height=425&amp;START_MAXIMIZED=FALSE&amp;Y=120"}</definedName>
    <definedName name="_8256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57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258__FDSAUDITLINK__" hidden="1">{"fdsup://directions/FAT Viewer?action=UPDATE&amp;creator=factSet&amp;DYN_ARGS=true&amp;DOC_NAME=FAT:RGA_ENTRPR_VAL_EV_SOURCE_WINDOW.FAT&amp;VAR:ID1=DEC-FR&amp;VAR:SDATE=20050110&amp;VAR:FDATE=20041231&amp;VAR:FREQ=DAILY&amp;VAR:RELITEM=RF&amp;VAR:CURRENCY=&amp;VAR:DB_TYPE=&amp;VAR:UNITS=M&amp;window=pop","up&amp;width=535&amp;height=425&amp;START_MAXIMIZED=FALSE&amp;Y=120"}</definedName>
    <definedName name="_8259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6__FDSAUDITLINK__" hidden="1">{"fdsup://directions/FAT Viewer?action=UPDATE&amp;creator=factSet&amp;DYN_ARGS=true&amp;DOC_NAME=FAT:RGQ_ENTRPR_VAL_EV_SOURCE_WINDOW.FAT&amp;VAR:ID1=CETV&amp;VAR:SDATE=20040520&amp;VAR:FDATE=20040331&amp;VAR:FREQ=DAILY&amp;VAR:RELITEM=&amp;VAR:CURRENCY=&amp;VAR:DB_TYPE=&amp;VAR:UNITS=M&amp;window=popup&amp;w","idth=535&amp;height=425&amp;START_MAXIMIZED=FALSE&amp;Y=120"}</definedName>
    <definedName name="_8260__FDSAUDITLINK__" hidden="1">{"fdsup://directions/FAT Viewer?action=UPDATE&amp;creator=factSet&amp;DYN_ARGS=true&amp;DOC_NAME=FAT:RGA_ENTRPR_VAL_EV_SOURCE_WINDOW.FAT&amp;VAR:ID1=CBS&amp;VAR:SDATE=20050110&amp;VAR:FDATE=20041231&amp;VAR:FREQ=DAILY&amp;VAR:RELITEM=RF&amp;VAR:CURRENCY=&amp;VAR:DB_TYPE=&amp;VAR:UNITS=M&amp;window=popup&amp;","width=535&amp;height=425&amp;START_MAXIMIZED=FALSE&amp;Y=120"}</definedName>
    <definedName name="_8261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62__FDSAUDITLINK__" hidden="1">{"fdsup://directions/FAT Viewer?action=UPDATE&amp;creator=factSet&amp;DYN_ARGS=true&amp;DOC_NAME=FAT:RGA_ENTRPR_VAL_EV_SOURCE_WINDOW.FAT&amp;VAR:ID1=LAMR&amp;VAR:SDATE=20050110&amp;VAR:FDATE=20041231&amp;VAR:FREQ=DAILY&amp;VAR:RELITEM=RF&amp;VAR:CURRENCY=&amp;VAR:DB_TYPE=&amp;VAR:UNITS=M&amp;window=popup","&amp;width=535&amp;height=425&amp;START_MAXIMIZED=FALSE&amp;Y=120"}</definedName>
    <definedName name="_8263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64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265__FDSAUDITLINK__" hidden="1">{"fdsup://directions/FAT Viewer?action=UPDATE&amp;creator=factSet&amp;DYN_ARGS=true&amp;DOC_NAME=FAT:RGA_ENTRPR_VAL_EV_SOURCE_WINDOW.FAT&amp;VAR:ID1=DEC-FR&amp;VAR:SDATE=20050107&amp;VAR:FDATE=20041231&amp;VAR:FREQ=DAILY&amp;VAR:RELITEM=RF&amp;VAR:CURRENCY=&amp;VAR:DB_TYPE=&amp;VAR:UNITS=M&amp;window=pop","up&amp;width=535&amp;height=425&amp;START_MAXIMIZED=FALSE&amp;Y=120"}</definedName>
    <definedName name="_8266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67__FDSAUDITLINK__" hidden="1">{"fdsup://directions/FAT Viewer?action=UPDATE&amp;creator=factSet&amp;DYN_ARGS=true&amp;DOC_NAME=FAT:RGA_ENTRPR_VAL_EV_SOURCE_WINDOW.FAT&amp;VAR:ID1=CBS&amp;VAR:SDATE=20050107&amp;VAR:FDATE=20041231&amp;VAR:FREQ=DAILY&amp;VAR:RELITEM=RF&amp;VAR:CURRENCY=&amp;VAR:DB_TYPE=&amp;VAR:UNITS=M&amp;window=popup&amp;","width=535&amp;height=425&amp;START_MAXIMIZED=FALSE&amp;Y=120"}</definedName>
    <definedName name="_8268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69__FDSAUDITLINK__" hidden="1">{"fdsup://directions/FAT Viewer?action=UPDATE&amp;creator=factSet&amp;DYN_ARGS=true&amp;DOC_NAME=FAT:RGA_ENTRPR_VAL_EV_SOURCE_WINDOW.FAT&amp;VAR:ID1=LAMR&amp;VAR:SDATE=20050107&amp;VAR:FDATE=20041231&amp;VAR:FREQ=DAILY&amp;VAR:RELITEM=RF&amp;VAR:CURRENCY=&amp;VAR:DB_TYPE=&amp;VAR:UNITS=M&amp;window=popup","&amp;width=535&amp;height=425&amp;START_MAXIMIZED=FALSE&amp;Y=120"}</definedName>
    <definedName name="_827__FDSAUDITLINK__" hidden="1">{"fdsup://directions/FAT Viewer?action=UPDATE&amp;creator=factSet&amp;DYN_ARGS=true&amp;DOC_NAME=FAT:RGQ_ENTRPR_VAL_EV_SOURCE_WINDOW.FAT&amp;VAR:ID1=B151P4&amp;VAR:SDATE=20071008&amp;VAR:FDATE=20070928&amp;VAR:FREQ=DAILY&amp;VAR:RELITEM=&amp;VAR:CURRENCY=&amp;VAR:DB_TYPE=&amp;VAR:UNITS=M&amp;window=popup","&amp;width=535&amp;height=425&amp;START_MAXIMIZED=FALSE&amp;Y=120"}</definedName>
    <definedName name="_8270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71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272__FDSAUDITLINK__" hidden="1">{"fdsup://directions/FAT Viewer?action=UPDATE&amp;creator=factSet&amp;DYN_ARGS=true&amp;DOC_NAME=FAT:RGA_ENTRPR_VAL_EV_SOURCE_WINDOW.FAT&amp;VAR:ID1=DEC-FR&amp;VAR:SDATE=20050106&amp;VAR:FDATE=20041231&amp;VAR:FREQ=DAILY&amp;VAR:RELITEM=RF&amp;VAR:CURRENCY=&amp;VAR:DB_TYPE=&amp;VAR:UNITS=M&amp;window=pop","up&amp;width=535&amp;height=425&amp;START_MAXIMIZED=FALSE&amp;Y=120"}</definedName>
    <definedName name="_8273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74__FDSAUDITLINK__" hidden="1">{"fdsup://directions/FAT Viewer?action=UPDATE&amp;creator=factSet&amp;DYN_ARGS=true&amp;DOC_NAME=FAT:RGA_ENTRPR_VAL_EV_SOURCE_WINDOW.FAT&amp;VAR:ID1=CBS&amp;VAR:SDATE=20050106&amp;VAR:FDATE=20041231&amp;VAR:FREQ=DAILY&amp;VAR:RELITEM=RF&amp;VAR:CURRENCY=&amp;VAR:DB_TYPE=&amp;VAR:UNITS=M&amp;window=popup&amp;","width=535&amp;height=425&amp;START_MAXIMIZED=FALSE&amp;Y=120"}</definedName>
    <definedName name="_8275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76__FDSAUDITLINK__" hidden="1">{"fdsup://directions/FAT Viewer?action=UPDATE&amp;creator=factSet&amp;DYN_ARGS=true&amp;DOC_NAME=FAT:RGA_ENTRPR_VAL_EV_SOURCE_WINDOW.FAT&amp;VAR:ID1=LAMR&amp;VAR:SDATE=20050106&amp;VAR:FDATE=20041231&amp;VAR:FREQ=DAILY&amp;VAR:RELITEM=RF&amp;VAR:CURRENCY=&amp;VAR:DB_TYPE=&amp;VAR:UNITS=M&amp;window=popup","&amp;width=535&amp;height=425&amp;START_MAXIMIZED=FALSE&amp;Y=120"}</definedName>
    <definedName name="_8277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78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279__FDSAUDITLINK__" hidden="1">{"fdsup://directions/FAT Viewer?action=UPDATE&amp;creator=factSet&amp;DYN_ARGS=true&amp;DOC_NAME=FAT:RGA_ENTRPR_VAL_EV_SOURCE_WINDOW.FAT&amp;VAR:ID1=DEC-FR&amp;VAR:SDATE=20050105&amp;VAR:FDATE=20041231&amp;VAR:FREQ=DAILY&amp;VAR:RELITEM=RF&amp;VAR:CURRENCY=&amp;VAR:DB_TYPE=&amp;VAR:UNITS=M&amp;window=pop","up&amp;width=535&amp;height=425&amp;START_MAXIMIZED=FALSE&amp;Y=120"}</definedName>
    <definedName name="_828__FDSAUDITLINK__" hidden="1">{"fdsup://directions/FAT Viewer?action=UPDATE&amp;creator=factSet&amp;DYN_ARGS=true&amp;DOC_NAME=FAT:RGA_ENTRPR_VAL_EV_SOURCE_WINDOW.FAT&amp;VAR:ID1=DYHOL-TR&amp;VAR:SDATE=20040528&amp;VAR:FDATE=20031231&amp;VAR:FREQ=DAILY&amp;VAR:RELITEM=&amp;VAR:CURRENCY=&amp;VAR:DB_TYPE=&amp;VAR:UNITS=M&amp;window=pop","up&amp;width=535&amp;height=425&amp;START_MAXIMIZED=FALSE&amp;Y=120"}</definedName>
    <definedName name="_8280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81__FDSAUDITLINK__" hidden="1">{"fdsup://directions/FAT Viewer?action=UPDATE&amp;creator=factSet&amp;DYN_ARGS=true&amp;DOC_NAME=FAT:RGA_ENTRPR_VAL_EV_SOURCE_WINDOW.FAT&amp;VAR:ID1=CBS&amp;VAR:SDATE=20050105&amp;VAR:FDATE=20041231&amp;VAR:FREQ=DAILY&amp;VAR:RELITEM=RF&amp;VAR:CURRENCY=&amp;VAR:DB_TYPE=&amp;VAR:UNITS=M&amp;window=popup&amp;","width=535&amp;height=425&amp;START_MAXIMIZED=FALSE&amp;Y=120"}</definedName>
    <definedName name="_8282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83__FDSAUDITLINK__" hidden="1">{"fdsup://directions/FAT Viewer?action=UPDATE&amp;creator=factSet&amp;DYN_ARGS=true&amp;DOC_NAME=FAT:RGA_ENTRPR_VAL_EV_SOURCE_WINDOW.FAT&amp;VAR:ID1=LAMR&amp;VAR:SDATE=20050105&amp;VAR:FDATE=20041231&amp;VAR:FREQ=DAILY&amp;VAR:RELITEM=RF&amp;VAR:CURRENCY=&amp;VAR:DB_TYPE=&amp;VAR:UNITS=M&amp;window=popup","&amp;width=535&amp;height=425&amp;START_MAXIMIZED=FALSE&amp;Y=120"}</definedName>
    <definedName name="_8284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85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286__FDSAUDITLINK__" hidden="1">{"fdsup://directions/FAT Viewer?action=UPDATE&amp;creator=factSet&amp;DYN_ARGS=true&amp;DOC_NAME=FAT:RGA_ENTRPR_VAL_EV_SOURCE_WINDOW.FAT&amp;VAR:ID1=DEC-FR&amp;VAR:SDATE=20050104&amp;VAR:FDATE=20041231&amp;VAR:FREQ=DAILY&amp;VAR:RELITEM=RF&amp;VAR:CURRENCY=&amp;VAR:DB_TYPE=&amp;VAR:UNITS=M&amp;window=pop","up&amp;width=535&amp;height=425&amp;START_MAXIMIZED=FALSE&amp;Y=120"}</definedName>
    <definedName name="_8287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88__FDSAUDITLINK__" hidden="1">{"fdsup://directions/FAT Viewer?action=UPDATE&amp;creator=factSet&amp;DYN_ARGS=true&amp;DOC_NAME=FAT:RGA_ENTRPR_VAL_EV_SOURCE_WINDOW.FAT&amp;VAR:ID1=CBS&amp;VAR:SDATE=20050104&amp;VAR:FDATE=20041231&amp;VAR:FREQ=DAILY&amp;VAR:RELITEM=RF&amp;VAR:CURRENCY=&amp;VAR:DB_TYPE=&amp;VAR:UNITS=M&amp;window=popup&amp;","width=535&amp;height=425&amp;START_MAXIMIZED=FALSE&amp;Y=120"}</definedName>
    <definedName name="_8289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9__FDSAUDITLINK__" hidden="1">{"fdsup://directions/FAT Viewer?action=UPDATE&amp;creator=factSet&amp;DYN_ARGS=true&amp;DOC_NAME=FAT:RGQ_ENTRPR_VAL_EV_SOURCE_WINDOW.FAT&amp;VAR:ID1=507794&amp;VAR:SDATE=20060822&amp;VAR:FDATE=20060630&amp;VAR:FREQ=DAILY&amp;VAR:RELITEM=&amp;VAR:CURRENCY=&amp;VAR:DB_TYPE=&amp;VAR:UNITS=M&amp;window=popup","&amp;width=535&amp;height=425&amp;START_MAXIMIZED=FALSE&amp;Y=120"}</definedName>
    <definedName name="_8290__FDSAUDITLINK__" hidden="1">{"fdsup://directions/FAT Viewer?action=UPDATE&amp;creator=factSet&amp;DYN_ARGS=true&amp;DOC_NAME=FAT:RGA_ENTRPR_VAL_EV_SOURCE_WINDOW.FAT&amp;VAR:ID1=LAMR&amp;VAR:SDATE=20050104&amp;VAR:FDATE=20041231&amp;VAR:FREQ=DAILY&amp;VAR:RELITEM=RF&amp;VAR:CURRENCY=&amp;VAR:DB_TYPE=&amp;VAR:UNITS=M&amp;window=popup","&amp;width=535&amp;height=425&amp;START_MAXIMIZED=FALSE&amp;Y=120"}</definedName>
    <definedName name="_8291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92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293__FDSAUDITLINK__" hidden="1">{"fdsup://directions/FAT Viewer?action=UPDATE&amp;creator=factSet&amp;DYN_ARGS=true&amp;DOC_NAME=FAT:RGA_ENTRPR_VAL_EV_SOURCE_WINDOW.FAT&amp;VAR:ID1=DEC-FR&amp;VAR:SDATE=20050103&amp;VAR:FDATE=20041231&amp;VAR:FREQ=DAILY&amp;VAR:RELITEM=RF&amp;VAR:CURRENCY=&amp;VAR:DB_TYPE=&amp;VAR:UNITS=M&amp;window=pop","up&amp;width=535&amp;height=425&amp;START_MAXIMIZED=FALSE&amp;Y=120"}</definedName>
    <definedName name="_8294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95__FDSAUDITLINK__" hidden="1">{"fdsup://directions/FAT Viewer?action=UPDATE&amp;creator=factSet&amp;DYN_ARGS=true&amp;DOC_NAME=FAT:RGA_ENTRPR_VAL_EV_SOURCE_WINDOW.FAT&amp;VAR:ID1=CBS&amp;VAR:SDATE=20050103&amp;VAR:FDATE=20041231&amp;VAR:FREQ=DAILY&amp;VAR:RELITEM=RF&amp;VAR:CURRENCY=&amp;VAR:DB_TYPE=&amp;VAR:UNITS=M&amp;window=popup&amp;","width=535&amp;height=425&amp;START_MAXIMIZED=FALSE&amp;Y=120"}</definedName>
    <definedName name="_8296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97__FDSAUDITLINK__" hidden="1">{"fdsup://directions/FAT Viewer?action=UPDATE&amp;creator=factSet&amp;DYN_ARGS=true&amp;DOC_NAME=FAT:RGA_ENTRPR_VAL_EV_SOURCE_WINDOW.FAT&amp;VAR:ID1=LAMR&amp;VAR:SDATE=20050103&amp;VAR:FDATE=20041231&amp;VAR:FREQ=DAILY&amp;VAR:RELITEM=RF&amp;VAR:CURRENCY=&amp;VAR:DB_TYPE=&amp;VAR:UNITS=M&amp;window=popup","&amp;width=535&amp;height=425&amp;START_MAXIMIZED=FALSE&amp;Y=120"}</definedName>
    <definedName name="_8298__FDSAUDITLINK__" hidden="1">{"fdsup://IBCentral/FAT Viewer?action=UPDATE&amp;creator=factset&amp;DOC_NAME=fat:reuters_annual_source_window.fat&amp;display_string=Audit&amp;DYN_ARGS=TRUE&amp;VAR:ID1=18451C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299__FDSAUDITLINK__" hidden="1">{"fdsup://IBCentral/FAT Viewer?action=UPDATE&amp;creator=factset&amp;DOC_NAME=fat:reuters_annual_source_window.fat&amp;display_string=Audit&amp;DYN_ARGS=TRUE&amp;VAR:ID1=713666&amp;VAR:RCODE=SBDA&amp;VAR:SDATE=20041299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83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175"}</definedName>
    <definedName name="_830__FDSAUDITLINK__" hidden="1">{"fdsup://directions/FAT Viewer?action=UPDATE&amp;creator=factSet&amp;DYN_ARGS=true&amp;DOC_NAME=FAT:RGA_ENTRPR_VAL_EV_SOURCE_WINDOW.FAT&amp;VAR:ID1=RTL-BE&amp;VAR:SDATE=20070702&amp;VAR:FDATE=20061229&amp;VAR:FREQ=DAILY&amp;VAR:RELITEM=&amp;VAR:CURRENCY=&amp;VAR:DB_TYPE=&amp;VAR:UNITS=M&amp;window=popup","&amp;width=535&amp;height=425&amp;START_MAXIMIZED=FALSE&amp;Y=120"}</definedName>
    <definedName name="_8300__FDSAUDITLINK__" hidden="1">{"fdsup://directions/FAT Viewer?action=UPDATE&amp;creator=factSet&amp;DYN_ARGS=true&amp;DOC_NAME=FAT:RGA_ENTRPR_VAL_EV_SOURCE_WINDOW.FAT&amp;VAR:ID1=DEC-FR&amp;VAR:SDATE=20041231&amp;VAR:FDATE=20041231&amp;VAR:FREQ=DAILY&amp;VAR:RELITEM=RF&amp;VAR:CURRENCY=&amp;VAR:DB_TYPE=&amp;VAR:UNITS=M&amp;window=pop","up&amp;width=535&amp;height=425&amp;START_MAXIMIZED=FALSE&amp;Y=120"}</definedName>
    <definedName name="_8301__FDSAUDITLINK__" hidden="1">{"fdsup://IBCentral/FAT Viewer?action=UPDATE&amp;creator=factset&amp;DOC_NAME=fat:reuters_annual_source_window.fat&amp;display_string=Audit&amp;DYN_ARGS=TRUE&amp;VAR:ID1=12485720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302__FDSAUDITLINK__" hidden="1">{"fdsup://directions/FAT Viewer?action=UPDATE&amp;creator=factSet&amp;DYN_ARGS=true&amp;DOC_NAME=FAT:RGA_ENTRPR_VAL_EV_SOURCE_WINDOW.FAT&amp;VAR:ID1=CBS&amp;VAR:SDATE=20041231&amp;VAR:FDATE=20041231&amp;VAR:FREQ=DAILY&amp;VAR:RELITEM=RF&amp;VAR:CURRENCY=&amp;VAR:DB_TYPE=&amp;VAR:UNITS=M&amp;window=popup&amp;","width=535&amp;height=425&amp;START_MAXIMIZED=FALSE&amp;Y=120"}</definedName>
    <definedName name="_8303__FDSAUDITLINK__" hidden="1">{"fdsup://IBCentral/FAT Viewer?action=UPDATE&amp;creator=factset&amp;DOC_NAME=fat:reuters_annual_source_window.fat&amp;display_string=Audit&amp;DYN_ARGS=TRUE&amp;VAR:ID1=51281510&amp;VAR:RCODE=SBDA&amp;VAR:SDATE=20041299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8304__FDSAUDITLINK__" hidden="1">{"fdsup://directions/FAT Viewer?action=UPDATE&amp;creator=factSet&amp;DYN_ARGS=true&amp;DOC_NAME=FAT:RGA_ENTRPR_VAL_EV_SOURCE_WINDOW.FAT&amp;VAR:ID1=LAMR&amp;VAR:SDATE=20041231&amp;VAR:FDATE=20041231&amp;VAR:FREQ=DAILY&amp;VAR:RELITEM=RF&amp;VAR:CURRENCY=&amp;VAR:DB_TYPE=&amp;VAR:UNITS=M&amp;window=popup","&amp;width=535&amp;height=425&amp;START_MAXIMIZED=FALSE&amp;Y=120"}</definedName>
    <definedName name="_8305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06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307__FDSAUDITLINK__" hidden="1">{"fdsup://directions/FAT Viewer?action=UPDATE&amp;creator=factSet&amp;DYN_ARGS=true&amp;DOC_NAME=FAT:RGA_ENTRPR_VAL_EV_SOURCE_WINDOW.FAT&amp;VAR:ID1=DEC-FR&amp;VAR:SDATE=20041230&amp;VAR:FDATE=20031231&amp;VAR:FREQ=DAILY&amp;VAR:RELITEM=RF&amp;VAR:CURRENCY=&amp;VAR:DB_TYPE=&amp;VAR:UNITS=M&amp;window=pop","up&amp;width=535&amp;height=425&amp;START_MAXIMIZED=FALSE&amp;Y=120"}</definedName>
    <definedName name="_8308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09__FDSAUDITLINK__" hidden="1">{"fdsup://directions/FAT Viewer?action=UPDATE&amp;creator=factSet&amp;DYN_ARGS=true&amp;DOC_NAME=FAT:RGA_ENTRPR_VAL_EV_SOURCE_WINDOW.FAT&amp;VAR:ID1=CBS&amp;VAR:SDATE=20041230&amp;VAR:FDATE=20031231&amp;VAR:FREQ=DAILY&amp;VAR:RELITEM=RF&amp;VAR:CURRENCY=&amp;VAR:DB_TYPE=&amp;VAR:UNITS=M&amp;window=popup&amp;","width=535&amp;height=425&amp;START_MAXIMIZED=FALSE&amp;Y=120"}</definedName>
    <definedName name="_831__FDSAUDITLINK__" hidden="1">{"fdsup://directions/FAT Viewer?action=UPDATE&amp;creator=factSet&amp;DYN_ARGS=true&amp;DOC_NAME=FAT:RGQ_ENTRPR_VAL_EV_SOURCE_WINDOW.FAT&amp;VAR:ID1=457913&amp;VAR:SDATE=20070702&amp;VAR:FDATE=20070629&amp;VAR:FREQ=DAILY&amp;VAR:RELITEM=&amp;VAR:CURRENCY=&amp;VAR:DB_TYPE=&amp;VAR:UNITS=M&amp;window=popup","&amp;width=535&amp;height=425&amp;START_MAXIMIZED=FALSE&amp;Y=120"}</definedName>
    <definedName name="_8310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311__FDSAUDITLINK__" hidden="1">{"fdsup://directions/FAT Viewer?action=UPDATE&amp;creator=factSet&amp;DYN_ARGS=true&amp;DOC_NAME=FAT:RGA_ENTRPR_VAL_EV_SOURCE_WINDOW.FAT&amp;VAR:ID1=LAMR&amp;VAR:SDATE=20041230&amp;VAR:FDATE=20031231&amp;VAR:FREQ=DAILY&amp;VAR:RELITEM=RF&amp;VAR:CURRENCY=&amp;VAR:DB_TYPE=&amp;VAR:UNITS=M&amp;window=popup","&amp;width=535&amp;height=425&amp;START_MAXIMIZED=FALSE&amp;Y=120"}</definedName>
    <definedName name="_8312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13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314__FDSAUDITLINK__" hidden="1">{"fdsup://directions/FAT Viewer?action=UPDATE&amp;creator=factSet&amp;DYN_ARGS=true&amp;DOC_NAME=FAT:RGA_ENTRPR_VAL_EV_SOURCE_WINDOW.FAT&amp;VAR:ID1=DEC-FR&amp;VAR:SDATE=20041229&amp;VAR:FDATE=20031231&amp;VAR:FREQ=DAILY&amp;VAR:RELITEM=RF&amp;VAR:CURRENCY=&amp;VAR:DB_TYPE=&amp;VAR:UNITS=M&amp;window=pop","up&amp;width=535&amp;height=425&amp;START_MAXIMIZED=FALSE&amp;Y=120"}</definedName>
    <definedName name="_8315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16__FDSAUDITLINK__" hidden="1">{"fdsup://directions/FAT Viewer?action=UPDATE&amp;creator=factSet&amp;DYN_ARGS=true&amp;DOC_NAME=FAT:RGA_ENTRPR_VAL_EV_SOURCE_WINDOW.FAT&amp;VAR:ID1=CBS&amp;VAR:SDATE=20041229&amp;VAR:FDATE=20031231&amp;VAR:FREQ=DAILY&amp;VAR:RELITEM=RF&amp;VAR:CURRENCY=&amp;VAR:DB_TYPE=&amp;VAR:UNITS=M&amp;window=popup&amp;","width=535&amp;height=425&amp;START_MAXIMIZED=FALSE&amp;Y=120"}</definedName>
    <definedName name="_8317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318__FDSAUDITLINK__" hidden="1">{"fdsup://directions/FAT Viewer?action=UPDATE&amp;creator=factSet&amp;DYN_ARGS=true&amp;DOC_NAME=FAT:RGA_ENTRPR_VAL_EV_SOURCE_WINDOW.FAT&amp;VAR:ID1=LAMR&amp;VAR:SDATE=20041229&amp;VAR:FDATE=20031231&amp;VAR:FREQ=DAILY&amp;VAR:RELITEM=RF&amp;VAR:CURRENCY=&amp;VAR:DB_TYPE=&amp;VAR:UNITS=M&amp;window=popup","&amp;width=535&amp;height=425&amp;START_MAXIMIZED=FALSE&amp;Y=120"}</definedName>
    <definedName name="_8319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2__FDSAUDITLINK__" hidden="1">{"fdsup://directions/FAT Viewer?action=UPDATE&amp;creator=factSet&amp;DYN_ARGS=true&amp;DOC_NAME=FAT:RGQ_ENTRPR_VAL_EV_SOURCE_WINDOW.FAT&amp;VAR:ID1=B151P4&amp;VAR:SDATE=20070702&amp;VAR:FDATE=20070629&amp;VAR:FREQ=DAILY&amp;VAR:RELITEM=&amp;VAR:CURRENCY=&amp;VAR:DB_TYPE=&amp;VAR:UNITS=M&amp;window=popup","&amp;width=535&amp;height=425&amp;START_MAXIMIZED=FALSE&amp;Y=120"}</definedName>
    <definedName name="_8320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321__FDSAUDITLINK__" hidden="1">{"fdsup://directions/FAT Viewer?action=UPDATE&amp;creator=factSet&amp;DYN_ARGS=true&amp;DOC_NAME=FAT:RGA_ENTRPR_VAL_EV_SOURCE_WINDOW.FAT&amp;VAR:ID1=DEC-FR&amp;VAR:SDATE=20041228&amp;VAR:FDATE=20031231&amp;VAR:FREQ=DAILY&amp;VAR:RELITEM=RF&amp;VAR:CURRENCY=&amp;VAR:DB_TYPE=&amp;VAR:UNITS=M&amp;window=pop","up&amp;width=535&amp;height=425&amp;START_MAXIMIZED=FALSE&amp;Y=120"}</definedName>
    <definedName name="_8322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23__FDSAUDITLINK__" hidden="1">{"fdsup://directions/FAT Viewer?action=UPDATE&amp;creator=factSet&amp;DYN_ARGS=true&amp;DOC_NAME=FAT:RGA_ENTRPR_VAL_EV_SOURCE_WINDOW.FAT&amp;VAR:ID1=CBS&amp;VAR:SDATE=20041228&amp;VAR:FDATE=20031231&amp;VAR:FREQ=DAILY&amp;VAR:RELITEM=RF&amp;VAR:CURRENCY=&amp;VAR:DB_TYPE=&amp;VAR:UNITS=M&amp;window=popup&amp;","width=535&amp;height=425&amp;START_MAXIMIZED=FALSE&amp;Y=120"}</definedName>
    <definedName name="_8324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325__FDSAUDITLINK__" hidden="1">{"fdsup://directions/FAT Viewer?action=UPDATE&amp;creator=factSet&amp;DYN_ARGS=true&amp;DOC_NAME=FAT:RGA_ENTRPR_VAL_EV_SOURCE_WINDOW.FAT&amp;VAR:ID1=LAMR&amp;VAR:SDATE=20041228&amp;VAR:FDATE=20031231&amp;VAR:FREQ=DAILY&amp;VAR:RELITEM=RF&amp;VAR:CURRENCY=&amp;VAR:DB_TYPE=&amp;VAR:UNITS=M&amp;window=popup","&amp;width=535&amp;height=425&amp;START_MAXIMIZED=FALSE&amp;Y=120"}</definedName>
    <definedName name="_8326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27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328__FDSAUDITLINK__" hidden="1">{"fdsup://directions/FAT Viewer?action=UPDATE&amp;creator=factSet&amp;DYN_ARGS=true&amp;DOC_NAME=FAT:RGA_ENTRPR_VAL_EV_SOURCE_WINDOW.FAT&amp;VAR:ID1=DEC-FR&amp;VAR:SDATE=20041227&amp;VAR:FDATE=20031231&amp;VAR:FREQ=DAILY&amp;VAR:RELITEM=RF&amp;VAR:CURRENCY=&amp;VAR:DB_TYPE=&amp;VAR:UNITS=M&amp;window=pop","up&amp;width=535&amp;height=425&amp;START_MAXIMIZED=FALSE&amp;Y=120"}</definedName>
    <definedName name="_8329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3__FDSAUDITLINK__" hidden="1">{"fdsup://directions/FAT Viewer?action=UPDATE&amp;creator=factSet&amp;DYN_ARGS=true&amp;DOC_NAME=FAT:RGQ_ENTRPR_VAL_EV_SOURCE_WINDOW.FAT&amp;VAR:ID1=457913&amp;VAR:SDATE=20040528&amp;VAR:FDATE=20040331&amp;VAR:FREQ=DAILY&amp;VAR:RELITEM=&amp;VAR:CURRENCY=&amp;VAR:DB_TYPE=&amp;VAR:UNITS=M&amp;window=popup","&amp;width=535&amp;height=425&amp;START_MAXIMIZED=FALSE&amp;Y=120"}</definedName>
    <definedName name="_8330__FDSAUDITLINK__" hidden="1">{"fdsup://directions/FAT Viewer?action=UPDATE&amp;creator=factSet&amp;DYN_ARGS=true&amp;DOC_NAME=FAT:RGA_ENTRPR_VAL_EV_SOURCE_WINDOW.FAT&amp;VAR:ID1=CBS&amp;VAR:SDATE=20041227&amp;VAR:FDATE=20031231&amp;VAR:FREQ=DAILY&amp;VAR:RELITEM=RF&amp;VAR:CURRENCY=&amp;VAR:DB_TYPE=&amp;VAR:UNITS=M&amp;window=popup&amp;","width=535&amp;height=425&amp;START_MAXIMIZED=FALSE&amp;Y=120"}</definedName>
    <definedName name="_8331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332__FDSAUDITLINK__" hidden="1">{"fdsup://directions/FAT Viewer?action=UPDATE&amp;creator=factSet&amp;DYN_ARGS=true&amp;DOC_NAME=FAT:RGA_ENTRPR_VAL_EV_SOURCE_WINDOW.FAT&amp;VAR:ID1=LAMR&amp;VAR:SDATE=20041227&amp;VAR:FDATE=20031231&amp;VAR:FREQ=DAILY&amp;VAR:RELITEM=RF&amp;VAR:CURRENCY=&amp;VAR:DB_TYPE=&amp;VAR:UNITS=M&amp;window=popup","&amp;width=535&amp;height=425&amp;START_MAXIMIZED=FALSE&amp;Y=120"}</definedName>
    <definedName name="_8333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34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335__FDSAUDITLINK__" hidden="1">{"fdsup://directions/FAT Viewer?action=UPDATE&amp;creator=factSet&amp;DYN_ARGS=true&amp;DOC_NAME=FAT:RGA_ENTRPR_VAL_EV_SOURCE_WINDOW.FAT&amp;VAR:ID1=DEC-FR&amp;VAR:SDATE=20041223&amp;VAR:FDATE=20031231&amp;VAR:FREQ=DAILY&amp;VAR:RELITEM=RF&amp;VAR:CURRENCY=&amp;VAR:DB_TYPE=&amp;VAR:UNITS=M&amp;window=pop","up&amp;width=535&amp;height=425&amp;START_MAXIMIZED=FALSE&amp;Y=120"}</definedName>
    <definedName name="_8336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37__FDSAUDITLINK__" hidden="1">{"fdsup://directions/FAT Viewer?action=UPDATE&amp;creator=factSet&amp;DYN_ARGS=true&amp;DOC_NAME=FAT:RGA_ENTRPR_VAL_EV_SOURCE_WINDOW.FAT&amp;VAR:ID1=CBS&amp;VAR:SDATE=20041223&amp;VAR:FDATE=20031231&amp;VAR:FREQ=DAILY&amp;VAR:RELITEM=RF&amp;VAR:CURRENCY=&amp;VAR:DB_TYPE=&amp;VAR:UNITS=M&amp;window=popup&amp;","width=535&amp;height=425&amp;START_MAXIMIZED=FALSE&amp;Y=120"}</definedName>
    <definedName name="_8338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339__FDSAUDITLINK__" hidden="1">{"fdsup://directions/FAT Viewer?action=UPDATE&amp;creator=factSet&amp;DYN_ARGS=true&amp;DOC_NAME=FAT:RGA_ENTRPR_VAL_EV_SOURCE_WINDOW.FAT&amp;VAR:ID1=LAMR&amp;VAR:SDATE=20041223&amp;VAR:FDATE=20031231&amp;VAR:FREQ=DAILY&amp;VAR:RELITEM=RF&amp;VAR:CURRENCY=&amp;VAR:DB_TYPE=&amp;VAR:UNITS=M&amp;window=popup","&amp;width=535&amp;height=425&amp;START_MAXIMIZED=FALSE&amp;Y=120"}</definedName>
    <definedName name="_834__FDSAUDITLINK__" hidden="1">{"fdsup://directions/FAT Viewer?action=UPDATE&amp;creator=factSet&amp;DYN_ARGS=true&amp;DOC_NAME=FAT:RGA_ENTRPR_VAL_EV_SOURCE_WINDOW.FAT&amp;VAR:ID1=599390&amp;VAR:SDATE=20070702&amp;VAR:FDATE=20061229&amp;VAR:FREQ=DAILY&amp;VAR:RELITEM=&amp;VAR:CURRENCY=&amp;VAR:DB_TYPE=&amp;VAR:UNITS=M&amp;window=popup","&amp;width=535&amp;height=425&amp;START_MAXIMIZED=FALSE&amp;Y=120"}</definedName>
    <definedName name="_8340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41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342__FDSAUDITLINK__" hidden="1">{"fdsup://directions/FAT Viewer?action=UPDATE&amp;creator=factSet&amp;DYN_ARGS=true&amp;DOC_NAME=FAT:RGA_ENTRPR_VAL_EV_SOURCE_WINDOW.FAT&amp;VAR:ID1=DEC-FR&amp;VAR:SDATE=20041222&amp;VAR:FDATE=20031231&amp;VAR:FREQ=DAILY&amp;VAR:RELITEM=RF&amp;VAR:CURRENCY=&amp;VAR:DB_TYPE=&amp;VAR:UNITS=M&amp;window=pop","up&amp;width=535&amp;height=425&amp;START_MAXIMIZED=FALSE&amp;Y=120"}</definedName>
    <definedName name="_8343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44__FDSAUDITLINK__" hidden="1">{"fdsup://directions/FAT Viewer?action=UPDATE&amp;creator=factSet&amp;DYN_ARGS=true&amp;DOC_NAME=FAT:RGA_ENTRPR_VAL_EV_SOURCE_WINDOW.FAT&amp;VAR:ID1=CBS&amp;VAR:SDATE=20041222&amp;VAR:FDATE=20031231&amp;VAR:FREQ=DAILY&amp;VAR:RELITEM=RF&amp;VAR:CURRENCY=&amp;VAR:DB_TYPE=&amp;VAR:UNITS=M&amp;window=popup&amp;","width=535&amp;height=425&amp;START_MAXIMIZED=FALSE&amp;Y=120"}</definedName>
    <definedName name="_8345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346__FDSAUDITLINK__" hidden="1">{"fdsup://directions/FAT Viewer?action=UPDATE&amp;creator=factSet&amp;DYN_ARGS=true&amp;DOC_NAME=FAT:RGA_ENTRPR_VAL_EV_SOURCE_WINDOW.FAT&amp;VAR:ID1=LAMR&amp;VAR:SDATE=20041222&amp;VAR:FDATE=20031231&amp;VAR:FREQ=DAILY&amp;VAR:RELITEM=RF&amp;VAR:CURRENCY=&amp;VAR:DB_TYPE=&amp;VAR:UNITS=M&amp;window=popup","&amp;width=535&amp;height=425&amp;START_MAXIMIZED=FALSE&amp;Y=120"}</definedName>
    <definedName name="_8347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48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349__FDSAUDITLINK__" hidden="1">{"fdsup://directions/FAT Viewer?action=UPDATE&amp;creator=factSet&amp;DYN_ARGS=true&amp;DOC_NAME=FAT:RGA_ENTRPR_VAL_EV_SOURCE_WINDOW.FAT&amp;VAR:ID1=DEC-FR&amp;VAR:SDATE=20041221&amp;VAR:FDATE=20031231&amp;VAR:FREQ=DAILY&amp;VAR:RELITEM=RF&amp;VAR:CURRENCY=&amp;VAR:DB_TYPE=&amp;VAR:UNITS=M&amp;window=pop","up&amp;width=535&amp;height=425&amp;START_MAXIMIZED=FALSE&amp;Y=120"}</definedName>
    <definedName name="_835__FDSAUDITLINK__" hidden="1">{"fdsup://directions/FAT Viewer?action=UPDATE&amp;creator=factSet&amp;DYN_ARGS=true&amp;DOC_NAME=FAT:RGA_ENTRPR_VAL_EV_SOURCE_WINDOW.FAT&amp;VAR:ID1=339864&amp;VAR:SDATE=20070702&amp;VAR:FDATE=20061229&amp;VAR:FREQ=DAILY&amp;VAR:RELITEM=&amp;VAR:CURRENCY=&amp;VAR:DB_TYPE=&amp;VAR:UNITS=M&amp;window=popup","&amp;width=535&amp;height=425&amp;START_MAXIMIZED=FALSE&amp;Y=120"}</definedName>
    <definedName name="_8350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51__FDSAUDITLINK__" hidden="1">{"fdsup://directions/FAT Viewer?action=UPDATE&amp;creator=factSet&amp;DYN_ARGS=true&amp;DOC_NAME=FAT:RGA_ENTRPR_VAL_EV_SOURCE_WINDOW.FAT&amp;VAR:ID1=CBS&amp;VAR:SDATE=20041221&amp;VAR:FDATE=20031231&amp;VAR:FREQ=DAILY&amp;VAR:RELITEM=RF&amp;VAR:CURRENCY=&amp;VAR:DB_TYPE=&amp;VAR:UNITS=M&amp;window=popup&amp;","width=535&amp;height=425&amp;START_MAXIMIZED=FALSE&amp;Y=120"}</definedName>
    <definedName name="_8352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353__FDSAUDITLINK__" hidden="1">{"fdsup://directions/FAT Viewer?action=UPDATE&amp;creator=factSet&amp;DYN_ARGS=true&amp;DOC_NAME=FAT:RGA_ENTRPR_VAL_EV_SOURCE_WINDOW.FAT&amp;VAR:ID1=LAMR&amp;VAR:SDATE=20041221&amp;VAR:FDATE=20031231&amp;VAR:FREQ=DAILY&amp;VAR:RELITEM=RF&amp;VAR:CURRENCY=&amp;VAR:DB_TYPE=&amp;VAR:UNITS=M&amp;window=popup","&amp;width=535&amp;height=425&amp;START_MAXIMIZED=FALSE&amp;Y=120"}</definedName>
    <definedName name="_8354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55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356__FDSAUDITLINK__" hidden="1">{"fdsup://directions/FAT Viewer?action=UPDATE&amp;creator=factSet&amp;DYN_ARGS=true&amp;DOC_NAME=FAT:RGA_ENTRPR_VAL_EV_SOURCE_WINDOW.FAT&amp;VAR:ID1=DEC-FR&amp;VAR:SDATE=20041220&amp;VAR:FDATE=20031231&amp;VAR:FREQ=DAILY&amp;VAR:RELITEM=RF&amp;VAR:CURRENCY=&amp;VAR:DB_TYPE=&amp;VAR:UNITS=M&amp;window=pop","up&amp;width=535&amp;height=425&amp;START_MAXIMIZED=FALSE&amp;Y=120"}</definedName>
    <definedName name="_8357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58__FDSAUDITLINK__" hidden="1">{"fdsup://directions/FAT Viewer?action=UPDATE&amp;creator=factSet&amp;DYN_ARGS=true&amp;DOC_NAME=FAT:RGA_ENTRPR_VAL_EV_SOURCE_WINDOW.FAT&amp;VAR:ID1=CBS&amp;VAR:SDATE=20041220&amp;VAR:FDATE=20031231&amp;VAR:FREQ=DAILY&amp;VAR:RELITEM=RF&amp;VAR:CURRENCY=&amp;VAR:DB_TYPE=&amp;VAR:UNITS=M&amp;window=popup&amp;","width=535&amp;height=425&amp;START_MAXIMIZED=FALSE&amp;Y=120"}</definedName>
    <definedName name="_8359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36__FDSAUDITLINK__" hidden="1">{"fdsup://directions/FAT Viewer?action=UPDATE&amp;creator=factSet&amp;DYN_ARGS=true&amp;DOC_NAME=FAT:RGA_ENTRPR_VAL_EV_SOURCE_WINDOW.FAT&amp;VAR:ID1=339864&amp;VAR:SDATE=20050301&amp;VAR:FDATE=20041231&amp;VAR:FREQ=DAILY&amp;VAR:RELITEM=&amp;VAR:CURRENCY=&amp;VAR:DB_TYPE=&amp;VAR:UNITS=M&amp;window=popup","&amp;width=535&amp;height=425&amp;START_MAXIMIZED=FALSE&amp;Y=120"}</definedName>
    <definedName name="_8360__FDSAUDITLINK__" hidden="1">{"fdsup://directions/FAT Viewer?action=UPDATE&amp;creator=factSet&amp;DYN_ARGS=true&amp;DOC_NAME=FAT:RGA_ENTRPR_VAL_EV_SOURCE_WINDOW.FAT&amp;VAR:ID1=LAMR&amp;VAR:SDATE=20041220&amp;VAR:FDATE=20031231&amp;VAR:FREQ=DAILY&amp;VAR:RELITEM=RF&amp;VAR:CURRENCY=&amp;VAR:DB_TYPE=&amp;VAR:UNITS=M&amp;window=popup","&amp;width=535&amp;height=425&amp;START_MAXIMIZED=FALSE&amp;Y=120"}</definedName>
    <definedName name="_8361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62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363__FDSAUDITLINK__" hidden="1">{"fdsup://directions/FAT Viewer?action=UPDATE&amp;creator=factSet&amp;DYN_ARGS=true&amp;DOC_NAME=FAT:RGA_ENTRPR_VAL_EV_SOURCE_WINDOW.FAT&amp;VAR:ID1=DEC-FR&amp;VAR:SDATE=20041217&amp;VAR:FDATE=20031231&amp;VAR:FREQ=DAILY&amp;VAR:RELITEM=RF&amp;VAR:CURRENCY=&amp;VAR:DB_TYPE=&amp;VAR:UNITS=M&amp;window=pop","up&amp;width=535&amp;height=425&amp;START_MAXIMIZED=FALSE&amp;Y=120"}</definedName>
    <definedName name="_8364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65__FDSAUDITLINK__" hidden="1">{"fdsup://directions/FAT Viewer?action=UPDATE&amp;creator=factSet&amp;DYN_ARGS=true&amp;DOC_NAME=FAT:RGA_ENTRPR_VAL_EV_SOURCE_WINDOW.FAT&amp;VAR:ID1=CBS&amp;VAR:SDATE=20041217&amp;VAR:FDATE=20031231&amp;VAR:FREQ=DAILY&amp;VAR:RELITEM=RF&amp;VAR:CURRENCY=&amp;VAR:DB_TYPE=&amp;VAR:UNITS=M&amp;window=popup&amp;","width=535&amp;height=425&amp;START_MAXIMIZED=FALSE&amp;Y=120"}</definedName>
    <definedName name="_8366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367__FDSAUDITLINK__" hidden="1">{"fdsup://directions/FAT Viewer?action=UPDATE&amp;creator=factSet&amp;DYN_ARGS=true&amp;DOC_NAME=FAT:RGA_ENTRPR_VAL_EV_SOURCE_WINDOW.FAT&amp;VAR:ID1=LAMR&amp;VAR:SDATE=20041217&amp;VAR:FDATE=20031231&amp;VAR:FREQ=DAILY&amp;VAR:RELITEM=RF&amp;VAR:CURRENCY=&amp;VAR:DB_TYPE=&amp;VAR:UNITS=M&amp;window=popup","&amp;width=535&amp;height=425&amp;START_MAXIMIZED=FALSE&amp;Y=120"}</definedName>
    <definedName name="_8368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69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37__FDSAUDITLINK__" hidden="1">{"fdsup://directions/FAT Viewer?action=UPDATE&amp;creator=factSet&amp;DYN_ARGS=true&amp;DOC_NAME=FAT:RGQ_ENTRPR_VAL_EV_SOURCE_WINDOW.FAT&amp;VAR:ID1=CTCM&amp;VAR:SDATE=20070702&amp;VAR:FDATE=20070629&amp;VAR:FREQ=DAILY&amp;VAR:RELITEM=&amp;VAR:CURRENCY=&amp;VAR:DB_TYPE=&amp;VAR:UNITS=M&amp;window=popup&amp;w","idth=535&amp;height=425&amp;START_MAXIMIZED=FALSE&amp;Y=120"}</definedName>
    <definedName name="_8370__FDSAUDITLINK__" hidden="1">{"fdsup://directions/FAT Viewer?action=UPDATE&amp;creator=factSet&amp;DYN_ARGS=true&amp;DOC_NAME=FAT:RGA_ENTRPR_VAL_EV_SOURCE_WINDOW.FAT&amp;VAR:ID1=DEC-FR&amp;VAR:SDATE=20041216&amp;VAR:FDATE=20031231&amp;VAR:FREQ=DAILY&amp;VAR:RELITEM=RF&amp;VAR:CURRENCY=&amp;VAR:DB_TYPE=&amp;VAR:UNITS=M&amp;window=pop","up&amp;width=535&amp;height=425&amp;START_MAXIMIZED=FALSE&amp;Y=120"}</definedName>
    <definedName name="_8371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72__FDSAUDITLINK__" hidden="1">{"fdsup://directions/FAT Viewer?action=UPDATE&amp;creator=factSet&amp;DYN_ARGS=true&amp;DOC_NAME=FAT:RGA_ENTRPR_VAL_EV_SOURCE_WINDOW.FAT&amp;VAR:ID1=CBS&amp;VAR:SDATE=20041216&amp;VAR:FDATE=20031231&amp;VAR:FREQ=DAILY&amp;VAR:RELITEM=RF&amp;VAR:CURRENCY=&amp;VAR:DB_TYPE=&amp;VAR:UNITS=M&amp;window=popup&amp;","width=535&amp;height=425&amp;START_MAXIMIZED=FALSE&amp;Y=120"}</definedName>
    <definedName name="_8373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374__FDSAUDITLINK__" hidden="1">{"fdsup://directions/FAT Viewer?action=UPDATE&amp;creator=factSet&amp;DYN_ARGS=true&amp;DOC_NAME=FAT:RGA_ENTRPR_VAL_EV_SOURCE_WINDOW.FAT&amp;VAR:ID1=LAMR&amp;VAR:SDATE=20041216&amp;VAR:FDATE=20031231&amp;VAR:FREQ=DAILY&amp;VAR:RELITEM=RF&amp;VAR:CURRENCY=&amp;VAR:DB_TYPE=&amp;VAR:UNITS=M&amp;window=popup","&amp;width=535&amp;height=425&amp;START_MAXIMIZED=FALSE&amp;Y=120"}</definedName>
    <definedName name="_8375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76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377__FDSAUDITLINK__" hidden="1">{"fdsup://directions/FAT Viewer?action=UPDATE&amp;creator=factSet&amp;DYN_ARGS=true&amp;DOC_NAME=FAT:RGA_ENTRPR_VAL_EV_SOURCE_WINDOW.FAT&amp;VAR:ID1=DEC-FR&amp;VAR:SDATE=20041215&amp;VAR:FDATE=20031231&amp;VAR:FREQ=DAILY&amp;VAR:RELITEM=RF&amp;VAR:CURRENCY=&amp;VAR:DB_TYPE=&amp;VAR:UNITS=M&amp;window=pop","up&amp;width=535&amp;height=425&amp;START_MAXIMIZED=FALSE&amp;Y=120"}</definedName>
    <definedName name="_8378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79__FDSAUDITLINK__" hidden="1">{"fdsup://directions/FAT Viewer?action=UPDATE&amp;creator=factSet&amp;DYN_ARGS=true&amp;DOC_NAME=FAT:RGA_ENTRPR_VAL_EV_SOURCE_WINDOW.FAT&amp;VAR:ID1=CBS&amp;VAR:SDATE=20041215&amp;VAR:FDATE=20031231&amp;VAR:FREQ=DAILY&amp;VAR:RELITEM=RF&amp;VAR:CURRENCY=&amp;VAR:DB_TYPE=&amp;VAR:UNITS=M&amp;window=popup&amp;","width=535&amp;height=425&amp;START_MAXIMIZED=FALSE&amp;Y=120"}</definedName>
    <definedName name="_838__FDSAUDITLINK__" hidden="1">{"fdsup://directions/FAT Viewer?action=UPDATE&amp;creator=factSet&amp;DYN_ARGS=true&amp;DOC_NAME=FAT:RGQ_ENTRPR_VAL_EV_SOURCE_WINDOW.FAT&amp;VAR:ID1=B07VZ9&amp;VAR:SDATE=20070702&amp;VAR:FDATE=20070629&amp;VAR:FREQ=DAILY&amp;VAR:RELITEM=&amp;VAR:CURRENCY=&amp;VAR:DB_TYPE=&amp;VAR:UNITS=M&amp;window=popup","&amp;width=535&amp;height=425&amp;START_MAXIMIZED=FALSE&amp;Y=120"}</definedName>
    <definedName name="_8380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381__FDSAUDITLINK__" hidden="1">{"fdsup://directions/FAT Viewer?action=UPDATE&amp;creator=factSet&amp;DYN_ARGS=true&amp;DOC_NAME=FAT:RGA_ENTRPR_VAL_EV_SOURCE_WINDOW.FAT&amp;VAR:ID1=LAMR&amp;VAR:SDATE=20041215&amp;VAR:FDATE=20031231&amp;VAR:FREQ=DAILY&amp;VAR:RELITEM=RF&amp;VAR:CURRENCY=&amp;VAR:DB_TYPE=&amp;VAR:UNITS=M&amp;window=popup","&amp;width=535&amp;height=425&amp;START_MAXIMIZED=FALSE&amp;Y=120"}</definedName>
    <definedName name="_8382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83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384__FDSAUDITLINK__" hidden="1">{"fdsup://directions/FAT Viewer?action=UPDATE&amp;creator=factSet&amp;DYN_ARGS=true&amp;DOC_NAME=FAT:RGA_ENTRPR_VAL_EV_SOURCE_WINDOW.FAT&amp;VAR:ID1=DEC-FR&amp;VAR:SDATE=20041214&amp;VAR:FDATE=20031231&amp;VAR:FREQ=DAILY&amp;VAR:RELITEM=RF&amp;VAR:CURRENCY=&amp;VAR:DB_TYPE=&amp;VAR:UNITS=M&amp;window=pop","up&amp;width=535&amp;height=425&amp;START_MAXIMIZED=FALSE&amp;Y=120"}</definedName>
    <definedName name="_8385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86__FDSAUDITLINK__" hidden="1">{"fdsup://directions/FAT Viewer?action=UPDATE&amp;creator=factSet&amp;DYN_ARGS=true&amp;DOC_NAME=FAT:RGA_ENTRPR_VAL_EV_SOURCE_WINDOW.FAT&amp;VAR:ID1=CBS&amp;VAR:SDATE=20041214&amp;VAR:FDATE=20031231&amp;VAR:FREQ=DAILY&amp;VAR:RELITEM=RF&amp;VAR:CURRENCY=&amp;VAR:DB_TYPE=&amp;VAR:UNITS=M&amp;window=popup&amp;","width=535&amp;height=425&amp;START_MAXIMIZED=FALSE&amp;Y=120"}</definedName>
    <definedName name="_8387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388__FDSAUDITLINK__" hidden="1">{"fdsup://directions/FAT Viewer?action=UPDATE&amp;creator=factSet&amp;DYN_ARGS=true&amp;DOC_NAME=FAT:RGA_ENTRPR_VAL_EV_SOURCE_WINDOW.FAT&amp;VAR:ID1=LAMR&amp;VAR:SDATE=20041214&amp;VAR:FDATE=20031231&amp;VAR:FREQ=DAILY&amp;VAR:RELITEM=RF&amp;VAR:CURRENCY=&amp;VAR:DB_TYPE=&amp;VAR:UNITS=M&amp;window=popup","&amp;width=535&amp;height=425&amp;START_MAXIMIZED=FALSE&amp;Y=120"}</definedName>
    <definedName name="_8389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9__FDSAUDITLINK__" hidden="1">{"fdsup://directions/FAT Viewer?action=UPDATE&amp;creator=factSet&amp;DYN_ARGS=true&amp;DOC_NAME=FAT:RGQ_ENTRPR_VAL_EV_SOURCE_WINDOW.FAT&amp;VAR:ID1=B04M10&amp;VAR:SDATE=20070702&amp;VAR:FDATE=20070629&amp;VAR:FREQ=DAILY&amp;VAR:RELITEM=&amp;VAR:CURRENCY=&amp;VAR:DB_TYPE=&amp;VAR:UNITS=M&amp;window=popup","&amp;width=535&amp;height=425&amp;START_MAXIMIZED=FALSE&amp;Y=120"}</definedName>
    <definedName name="_8390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391__FDSAUDITLINK__" hidden="1">{"fdsup://directions/FAT Viewer?action=UPDATE&amp;creator=factSet&amp;DYN_ARGS=true&amp;DOC_NAME=FAT:RGA_ENTRPR_VAL_EV_SOURCE_WINDOW.FAT&amp;VAR:ID1=DEC-FR&amp;VAR:SDATE=20041213&amp;VAR:FDATE=20031231&amp;VAR:FREQ=DAILY&amp;VAR:RELITEM=RF&amp;VAR:CURRENCY=&amp;VAR:DB_TYPE=&amp;VAR:UNITS=M&amp;window=pop","up&amp;width=535&amp;height=425&amp;START_MAXIMIZED=FALSE&amp;Y=120"}</definedName>
    <definedName name="_8392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93__FDSAUDITLINK__" hidden="1">{"fdsup://directions/FAT Viewer?action=UPDATE&amp;creator=factSet&amp;DYN_ARGS=true&amp;DOC_NAME=FAT:RGA_ENTRPR_VAL_EV_SOURCE_WINDOW.FAT&amp;VAR:ID1=CBS&amp;VAR:SDATE=20041213&amp;VAR:FDATE=20031231&amp;VAR:FREQ=DAILY&amp;VAR:RELITEM=RF&amp;VAR:CURRENCY=&amp;VAR:DB_TYPE=&amp;VAR:UNITS=M&amp;window=popup&amp;","width=535&amp;height=425&amp;START_MAXIMIZED=FALSE&amp;Y=120"}</definedName>
    <definedName name="_8394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395__FDSAUDITLINK__" hidden="1">{"fdsup://directions/FAT Viewer?action=UPDATE&amp;creator=factSet&amp;DYN_ARGS=true&amp;DOC_NAME=FAT:RGA_ENTRPR_VAL_EV_SOURCE_WINDOW.FAT&amp;VAR:ID1=LAMR&amp;VAR:SDATE=20041213&amp;VAR:FDATE=20031231&amp;VAR:FREQ=DAILY&amp;VAR:RELITEM=RF&amp;VAR:CURRENCY=&amp;VAR:DB_TYPE=&amp;VAR:UNITS=M&amp;window=popup","&amp;width=535&amp;height=425&amp;START_MAXIMIZED=FALSE&amp;Y=120"}</definedName>
    <definedName name="_8396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397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398__FDSAUDITLINK__" hidden="1">{"fdsup://directions/FAT Viewer?action=UPDATE&amp;creator=factSet&amp;DYN_ARGS=true&amp;DOC_NAME=FAT:RGA_ENTRPR_VAL_EV_SOURCE_WINDOW.FAT&amp;VAR:ID1=DEC-FR&amp;VAR:SDATE=20041210&amp;VAR:FDATE=20031231&amp;VAR:FREQ=DAILY&amp;VAR:RELITEM=RF&amp;VAR:CURRENCY=&amp;VAR:DB_TYPE=&amp;VAR:UNITS=M&amp;window=pop","up&amp;width=535&amp;height=425&amp;START_MAXIMIZED=FALSE&amp;Y=120"}</definedName>
    <definedName name="_8399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__123Graph_XG_BILAN" hidden="1">#REF!</definedName>
    <definedName name="_84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174"}</definedName>
    <definedName name="_840__FDSAUDITLINK__" hidden="1">{"fdsup://directions/FAT Viewer?action=UPDATE&amp;creator=factSet&amp;DYN_ARGS=true&amp;DOC_NAME=FAT:RGA_ENTRPR_VAL_EV_SOURCE_WINDOW.FAT&amp;VAR:ID1=DYHOL-TR&amp;VAR:SDATE=20070711&amp;VAR:FDATE=20061229&amp;VAR:FREQ=DAILY&amp;VAR:RELITEM=&amp;VAR:CURRENCY=&amp;VAR:DB_TYPE=&amp;VAR:UNITS=M&amp;window=pop","up&amp;width=535&amp;height=425&amp;START_MAXIMIZED=FALSE&amp;Y=120"}</definedName>
    <definedName name="_8400__FDSAUDITLINK__" hidden="1">{"fdsup://directions/FAT Viewer?action=UPDATE&amp;creator=factSet&amp;DYN_ARGS=true&amp;DOC_NAME=FAT:RGA_ENTRPR_VAL_EV_SOURCE_WINDOW.FAT&amp;VAR:ID1=CBS&amp;VAR:SDATE=20041210&amp;VAR:FDATE=20031231&amp;VAR:FREQ=DAILY&amp;VAR:RELITEM=RF&amp;VAR:CURRENCY=&amp;VAR:DB_TYPE=&amp;VAR:UNITS=M&amp;window=popup&amp;","width=535&amp;height=425&amp;START_MAXIMIZED=FALSE&amp;Y=120"}</definedName>
    <definedName name="_8401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402__FDSAUDITLINK__" hidden="1">{"fdsup://directions/FAT Viewer?action=UPDATE&amp;creator=factSet&amp;DYN_ARGS=true&amp;DOC_NAME=FAT:RGA_ENTRPR_VAL_EV_SOURCE_WINDOW.FAT&amp;VAR:ID1=LAMR&amp;VAR:SDATE=20041210&amp;VAR:FDATE=20031231&amp;VAR:FREQ=DAILY&amp;VAR:RELITEM=RF&amp;VAR:CURRENCY=&amp;VAR:DB_TYPE=&amp;VAR:UNITS=M&amp;window=popup","&amp;width=535&amp;height=425&amp;START_MAXIMIZED=FALSE&amp;Y=120"}</definedName>
    <definedName name="_8403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04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405__FDSAUDITLINK__" hidden="1">{"fdsup://directions/FAT Viewer?action=UPDATE&amp;creator=factSet&amp;DYN_ARGS=true&amp;DOC_NAME=FAT:RGA_ENTRPR_VAL_EV_SOURCE_WINDOW.FAT&amp;VAR:ID1=DEC-FR&amp;VAR:SDATE=20041209&amp;VAR:FDATE=20031231&amp;VAR:FREQ=DAILY&amp;VAR:RELITEM=RF&amp;VAR:CURRENCY=&amp;VAR:DB_TYPE=&amp;VAR:UNITS=M&amp;window=pop","up&amp;width=535&amp;height=425&amp;START_MAXIMIZED=FALSE&amp;Y=120"}</definedName>
    <definedName name="_8406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07__FDSAUDITLINK__" hidden="1">{"fdsup://directions/FAT Viewer?action=UPDATE&amp;creator=factSet&amp;DYN_ARGS=true&amp;DOC_NAME=FAT:RGA_ENTRPR_VAL_EV_SOURCE_WINDOW.FAT&amp;VAR:ID1=CBS&amp;VAR:SDATE=20041209&amp;VAR:FDATE=20031231&amp;VAR:FREQ=DAILY&amp;VAR:RELITEM=RF&amp;VAR:CURRENCY=&amp;VAR:DB_TYPE=&amp;VAR:UNITS=M&amp;window=popup&amp;","width=535&amp;height=425&amp;START_MAXIMIZED=FALSE&amp;Y=120"}</definedName>
    <definedName name="_8408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409__FDSAUDITLINK__" hidden="1">{"fdsup://directions/FAT Viewer?action=UPDATE&amp;creator=factSet&amp;DYN_ARGS=true&amp;DOC_NAME=FAT:RGA_ENTRPR_VAL_EV_SOURCE_WINDOW.FAT&amp;VAR:ID1=LAMR&amp;VAR:SDATE=20041209&amp;VAR:FDATE=20031231&amp;VAR:FREQ=DAILY&amp;VAR:RELITEM=RF&amp;VAR:CURRENCY=&amp;VAR:DB_TYPE=&amp;VAR:UNITS=M&amp;window=popup","&amp;width=535&amp;height=425&amp;START_MAXIMIZED=FALSE&amp;Y=120"}</definedName>
    <definedName name="_841__FDSAUDITLINK__" hidden="1">{"fdsup://directions/FAT Viewer?action=UPDATE&amp;creator=factSet&amp;DYN_ARGS=true&amp;DOC_NAME=FAT:RGA_ENTRPR_VAL_EV_SOURCE_WINDOW.FAT&amp;VAR:ID1=091139&amp;VAR:SDATE=20070711&amp;VAR:FDATE=20061229&amp;VAR:FREQ=DAILY&amp;VAR:RELITEM=&amp;VAR:CURRENCY=&amp;VAR:DB_TYPE=&amp;VAR:UNITS=M&amp;window=popup","&amp;width=535&amp;height=425&amp;START_MAXIMIZED=FALSE&amp;Y=120"}</definedName>
    <definedName name="_8410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11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412__FDSAUDITLINK__" hidden="1">{"fdsup://directions/FAT Viewer?action=UPDATE&amp;creator=factSet&amp;DYN_ARGS=true&amp;DOC_NAME=FAT:RGA_ENTRPR_VAL_EV_SOURCE_WINDOW.FAT&amp;VAR:ID1=DEC-FR&amp;VAR:SDATE=20041208&amp;VAR:FDATE=20031231&amp;VAR:FREQ=DAILY&amp;VAR:RELITEM=RF&amp;VAR:CURRENCY=&amp;VAR:DB_TYPE=&amp;VAR:UNITS=M&amp;window=pop","up&amp;width=535&amp;height=425&amp;START_MAXIMIZED=FALSE&amp;Y=120"}</definedName>
    <definedName name="_8413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14__FDSAUDITLINK__" hidden="1">{"fdsup://directions/FAT Viewer?action=UPDATE&amp;creator=factSet&amp;DYN_ARGS=true&amp;DOC_NAME=FAT:RGA_ENTRPR_VAL_EV_SOURCE_WINDOW.FAT&amp;VAR:ID1=CBS&amp;VAR:SDATE=20041208&amp;VAR:FDATE=20031231&amp;VAR:FREQ=DAILY&amp;VAR:RELITEM=RF&amp;VAR:CURRENCY=&amp;VAR:DB_TYPE=&amp;VAR:UNITS=M&amp;window=popup&amp;","width=535&amp;height=425&amp;START_MAXIMIZED=FALSE&amp;Y=120"}</definedName>
    <definedName name="_8415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416__FDSAUDITLINK__" hidden="1">{"fdsup://directions/FAT Viewer?action=UPDATE&amp;creator=factSet&amp;DYN_ARGS=true&amp;DOC_NAME=FAT:RGA_ENTRPR_VAL_EV_SOURCE_WINDOW.FAT&amp;VAR:ID1=LAMR&amp;VAR:SDATE=20041208&amp;VAR:FDATE=20031231&amp;VAR:FREQ=DAILY&amp;VAR:RELITEM=RF&amp;VAR:CURRENCY=&amp;VAR:DB_TYPE=&amp;VAR:UNITS=M&amp;window=popup","&amp;width=535&amp;height=425&amp;START_MAXIMIZED=FALSE&amp;Y=120"}</definedName>
    <definedName name="_8417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18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419__FDSAUDITLINK__" hidden="1">{"fdsup://directions/FAT Viewer?action=UPDATE&amp;creator=factSet&amp;DYN_ARGS=true&amp;DOC_NAME=FAT:RGA_ENTRPR_VAL_EV_SOURCE_WINDOW.FAT&amp;VAR:ID1=DEC-FR&amp;VAR:SDATE=20041207&amp;VAR:FDATE=20031231&amp;VAR:FREQ=DAILY&amp;VAR:RELITEM=RF&amp;VAR:CURRENCY=&amp;VAR:DB_TYPE=&amp;VAR:UNITS=M&amp;window=pop","up&amp;width=535&amp;height=425&amp;START_MAXIMIZED=FALSE&amp;Y=120"}</definedName>
    <definedName name="_842__FDSAUDITLINK__" hidden="1">{"fdsup://directions/FAT Viewer?action=UPDATE&amp;creator=factSet&amp;DYN_ARGS=true&amp;DOC_NAME=FAT:RGQ_ENTRPR_VAL_EV_SOURCE_WINDOW.FAT&amp;VAR:ID1=599711&amp;VAR:SDATE=20040609&amp;VAR:FDATE=20040331&amp;VAR:FREQ=DAILY&amp;VAR:RELITEM=&amp;VAR:CURRENCY=&amp;VAR:DB_TYPE=&amp;VAR:UNITS=M&amp;window=popup","&amp;width=535&amp;height=425&amp;START_MAXIMIZED=FALSE&amp;Y=120"}</definedName>
    <definedName name="_8420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21__FDSAUDITLINK__" hidden="1">{"fdsup://directions/FAT Viewer?action=UPDATE&amp;creator=factSet&amp;DYN_ARGS=true&amp;DOC_NAME=FAT:RGA_ENTRPR_VAL_EV_SOURCE_WINDOW.FAT&amp;VAR:ID1=CBS&amp;VAR:SDATE=20041207&amp;VAR:FDATE=20031231&amp;VAR:FREQ=DAILY&amp;VAR:RELITEM=RF&amp;VAR:CURRENCY=&amp;VAR:DB_TYPE=&amp;VAR:UNITS=M&amp;window=popup&amp;","width=535&amp;height=425&amp;START_MAXIMIZED=FALSE&amp;Y=120"}</definedName>
    <definedName name="_8422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423__FDSAUDITLINK__" hidden="1">{"fdsup://directions/FAT Viewer?action=UPDATE&amp;creator=factSet&amp;DYN_ARGS=true&amp;DOC_NAME=FAT:RGA_ENTRPR_VAL_EV_SOURCE_WINDOW.FAT&amp;VAR:ID1=LAMR&amp;VAR:SDATE=20041207&amp;VAR:FDATE=20031231&amp;VAR:FREQ=DAILY&amp;VAR:RELITEM=RF&amp;VAR:CURRENCY=&amp;VAR:DB_TYPE=&amp;VAR:UNITS=M&amp;window=popup","&amp;width=535&amp;height=425&amp;START_MAXIMIZED=FALSE&amp;Y=120"}</definedName>
    <definedName name="_8424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25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426__FDSAUDITLINK__" hidden="1">{"fdsup://directions/FAT Viewer?action=UPDATE&amp;creator=factSet&amp;DYN_ARGS=true&amp;DOC_NAME=FAT:RGA_ENTRPR_VAL_EV_SOURCE_WINDOW.FAT&amp;VAR:ID1=DEC-FR&amp;VAR:SDATE=20041206&amp;VAR:FDATE=20031231&amp;VAR:FREQ=DAILY&amp;VAR:RELITEM=RF&amp;VAR:CURRENCY=&amp;VAR:DB_TYPE=&amp;VAR:UNITS=M&amp;window=pop","up&amp;width=535&amp;height=425&amp;START_MAXIMIZED=FALSE&amp;Y=120"}</definedName>
    <definedName name="_8427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28__FDSAUDITLINK__" hidden="1">{"fdsup://directions/FAT Viewer?action=UPDATE&amp;creator=factSet&amp;DYN_ARGS=true&amp;DOC_NAME=FAT:RGA_ENTRPR_VAL_EV_SOURCE_WINDOW.FAT&amp;VAR:ID1=CBS&amp;VAR:SDATE=20041206&amp;VAR:FDATE=20031231&amp;VAR:FREQ=DAILY&amp;VAR:RELITEM=RF&amp;VAR:CURRENCY=&amp;VAR:DB_TYPE=&amp;VAR:UNITS=M&amp;window=popup&amp;","width=535&amp;height=425&amp;START_MAXIMIZED=FALSE&amp;Y=120"}</definedName>
    <definedName name="_8429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43__FDSAUDITLINK__" hidden="1">{"fdsup://directions/FAT Viewer?action=UPDATE&amp;creator=factSet&amp;DYN_ARGS=true&amp;DOC_NAME=FAT:RGQ_ENTRPR_VAL_EV_SOURCE_WINDOW.FAT&amp;VAR:ID1=507794&amp;VAR:SDATE=20070205&amp;VAR:FDATE=20061229&amp;VAR:FREQ=DAILY&amp;VAR:RELITEM=&amp;VAR:CURRENCY=&amp;VAR:DB_TYPE=&amp;VAR:UNITS=M&amp;window=popup","&amp;width=535&amp;height=425&amp;START_MAXIMIZED=FALSE&amp;Y=120"}</definedName>
    <definedName name="_8430__FDSAUDITLINK__" hidden="1">{"fdsup://directions/FAT Viewer?action=UPDATE&amp;creator=factSet&amp;DYN_ARGS=true&amp;DOC_NAME=FAT:RGA_ENTRPR_VAL_EV_SOURCE_WINDOW.FAT&amp;VAR:ID1=LAMR&amp;VAR:SDATE=20041206&amp;VAR:FDATE=20031231&amp;VAR:FREQ=DAILY&amp;VAR:RELITEM=RF&amp;VAR:CURRENCY=&amp;VAR:DB_TYPE=&amp;VAR:UNITS=M&amp;window=popup","&amp;width=535&amp;height=425&amp;START_MAXIMIZED=FALSE&amp;Y=120"}</definedName>
    <definedName name="_8431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32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433__FDSAUDITLINK__" hidden="1">{"fdsup://directions/FAT Viewer?action=UPDATE&amp;creator=factSet&amp;DYN_ARGS=true&amp;DOC_NAME=FAT:RGA_ENTRPR_VAL_EV_SOURCE_WINDOW.FAT&amp;VAR:ID1=DEC-FR&amp;VAR:SDATE=20041203&amp;VAR:FDATE=20031231&amp;VAR:FREQ=DAILY&amp;VAR:RELITEM=RF&amp;VAR:CURRENCY=&amp;VAR:DB_TYPE=&amp;VAR:UNITS=M&amp;window=pop","up&amp;width=535&amp;height=425&amp;START_MAXIMIZED=FALSE&amp;Y=120"}</definedName>
    <definedName name="_8434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35__FDSAUDITLINK__" hidden="1">{"fdsup://directions/FAT Viewer?action=UPDATE&amp;creator=factSet&amp;DYN_ARGS=true&amp;DOC_NAME=FAT:RGA_ENTRPR_VAL_EV_SOURCE_WINDOW.FAT&amp;VAR:ID1=CBS&amp;VAR:SDATE=20041203&amp;VAR:FDATE=20031231&amp;VAR:FREQ=DAILY&amp;VAR:RELITEM=RF&amp;VAR:CURRENCY=&amp;VAR:DB_TYPE=&amp;VAR:UNITS=M&amp;window=popup&amp;","width=535&amp;height=425&amp;START_MAXIMIZED=FALSE&amp;Y=120"}</definedName>
    <definedName name="_8436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437__FDSAUDITLINK__" hidden="1">{"fdsup://directions/FAT Viewer?action=UPDATE&amp;creator=factSet&amp;DYN_ARGS=true&amp;DOC_NAME=FAT:RGA_ENTRPR_VAL_EV_SOURCE_WINDOW.FAT&amp;VAR:ID1=LAMR&amp;VAR:SDATE=20041203&amp;VAR:FDATE=20031231&amp;VAR:FREQ=DAILY&amp;VAR:RELITEM=RF&amp;VAR:CURRENCY=&amp;VAR:DB_TYPE=&amp;VAR:UNITS=M&amp;window=popup","&amp;width=535&amp;height=425&amp;START_MAXIMIZED=FALSE&amp;Y=120"}</definedName>
    <definedName name="_8438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39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44__FDSAUDITLINK__" hidden="1">{"fdsup://directions/FAT Viewer?action=UPDATE&amp;creator=factSet&amp;DYN_ARGS=true&amp;DOC_NAME=FAT:RGQ_ENTRPR_VAL_EV_SOURCE_WINDOW.FAT&amp;VAR:ID1=507794&amp;VAR:SDATE=20060417&amp;VAR:FDATE=20060331&amp;VAR:FREQ=DAILY&amp;VAR:RELITEM=&amp;VAR:CURRENCY=&amp;VAR:DB_TYPE=&amp;VAR:UNITS=M&amp;window=popup","&amp;width=535&amp;height=425&amp;START_MAXIMIZED=FALSE&amp;Y=120"}</definedName>
    <definedName name="_8440__FDSAUDITLINK__" hidden="1">{"fdsup://directions/FAT Viewer?action=UPDATE&amp;creator=factSet&amp;DYN_ARGS=true&amp;DOC_NAME=FAT:RGA_ENTRPR_VAL_EV_SOURCE_WINDOW.FAT&amp;VAR:ID1=DEC-FR&amp;VAR:SDATE=20041202&amp;VAR:FDATE=20031231&amp;VAR:FREQ=DAILY&amp;VAR:RELITEM=RF&amp;VAR:CURRENCY=&amp;VAR:DB_TYPE=&amp;VAR:UNITS=M&amp;window=pop","up&amp;width=535&amp;height=425&amp;START_MAXIMIZED=FALSE&amp;Y=120"}</definedName>
    <definedName name="_8441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42__FDSAUDITLINK__" hidden="1">{"fdsup://directions/FAT Viewer?action=UPDATE&amp;creator=factSet&amp;DYN_ARGS=true&amp;DOC_NAME=FAT:RGA_ENTRPR_VAL_EV_SOURCE_WINDOW.FAT&amp;VAR:ID1=CBS&amp;VAR:SDATE=20041202&amp;VAR:FDATE=20031231&amp;VAR:FREQ=DAILY&amp;VAR:RELITEM=RF&amp;VAR:CURRENCY=&amp;VAR:DB_TYPE=&amp;VAR:UNITS=M&amp;window=popup&amp;","width=535&amp;height=425&amp;START_MAXIMIZED=FALSE&amp;Y=120"}</definedName>
    <definedName name="_8443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444__FDSAUDITLINK__" hidden="1">{"fdsup://directions/FAT Viewer?action=UPDATE&amp;creator=factSet&amp;DYN_ARGS=true&amp;DOC_NAME=FAT:RGA_ENTRPR_VAL_EV_SOURCE_WINDOW.FAT&amp;VAR:ID1=LAMR&amp;VAR:SDATE=20041202&amp;VAR:FDATE=20031231&amp;VAR:FREQ=DAILY&amp;VAR:RELITEM=RF&amp;VAR:CURRENCY=&amp;VAR:DB_TYPE=&amp;VAR:UNITS=M&amp;window=popup","&amp;width=535&amp;height=425&amp;START_MAXIMIZED=FALSE&amp;Y=120"}</definedName>
    <definedName name="_8445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46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447__FDSAUDITLINK__" hidden="1">{"fdsup://directions/FAT Viewer?action=UPDATE&amp;creator=factSet&amp;DYN_ARGS=true&amp;DOC_NAME=FAT:RGA_ENTRPR_VAL_EV_SOURCE_WINDOW.FAT&amp;VAR:ID1=DEC-FR&amp;VAR:SDATE=20041201&amp;VAR:FDATE=20031231&amp;VAR:FREQ=DAILY&amp;VAR:RELITEM=RF&amp;VAR:CURRENCY=&amp;VAR:DB_TYPE=&amp;VAR:UNITS=M&amp;window=pop","up&amp;width=535&amp;height=425&amp;START_MAXIMIZED=FALSE&amp;Y=120"}</definedName>
    <definedName name="_8448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49__FDSAUDITLINK__" hidden="1">{"fdsup://directions/FAT Viewer?action=UPDATE&amp;creator=factSet&amp;DYN_ARGS=true&amp;DOC_NAME=FAT:RGA_ENTRPR_VAL_EV_SOURCE_WINDOW.FAT&amp;VAR:ID1=CBS&amp;VAR:SDATE=20041201&amp;VAR:FDATE=20031231&amp;VAR:FREQ=DAILY&amp;VAR:RELITEM=RF&amp;VAR:CURRENCY=&amp;VAR:DB_TYPE=&amp;VAR:UNITS=M&amp;window=popup&amp;","width=535&amp;height=425&amp;START_MAXIMIZED=FALSE&amp;Y=120"}</definedName>
    <definedName name="_845__FDSAUDITLINK__" hidden="1">{"fdsup://directions/FAT Viewer?action=UPDATE&amp;creator=factSet&amp;DYN_ARGS=true&amp;DOC_NAME=FAT:RGQ_ENTRPR_VAL_EV_SOURCE_WINDOW.FAT&amp;VAR:ID1=B01G2K&amp;VAR:SDATE=20060811&amp;VAR:FDATE=20060630&amp;VAR:FREQ=DAILY&amp;VAR:RELITEM=&amp;VAR:CURRENCY=&amp;VAR:DB_TYPE=&amp;VAR:UNITS=M&amp;window=popup","&amp;width=535&amp;height=425&amp;START_MAXIMIZED=FALSE&amp;Y=120"}</definedName>
    <definedName name="_8450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451__FDSAUDITLINK__" hidden="1">{"fdsup://directions/FAT Viewer?action=UPDATE&amp;creator=factSet&amp;DYN_ARGS=true&amp;DOC_NAME=FAT:RGA_ENTRPR_VAL_EV_SOURCE_WINDOW.FAT&amp;VAR:ID1=LAMR&amp;VAR:SDATE=20041201&amp;VAR:FDATE=20031231&amp;VAR:FREQ=DAILY&amp;VAR:RELITEM=RF&amp;VAR:CURRENCY=&amp;VAR:DB_TYPE=&amp;VAR:UNITS=M&amp;window=popup","&amp;width=535&amp;height=425&amp;START_MAXIMIZED=FALSE&amp;Y=120"}</definedName>
    <definedName name="_8452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53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454__FDSAUDITLINK__" hidden="1">{"fdsup://directions/FAT Viewer?action=UPDATE&amp;creator=factSet&amp;DYN_ARGS=true&amp;DOC_NAME=FAT:RGA_ENTRPR_VAL_EV_SOURCE_WINDOW.FAT&amp;VAR:ID1=DEC-FR&amp;VAR:SDATE=20041130&amp;VAR:FDATE=20031231&amp;VAR:FREQ=DAILY&amp;VAR:RELITEM=RF&amp;VAR:CURRENCY=&amp;VAR:DB_TYPE=&amp;VAR:UNITS=M&amp;window=pop","up&amp;width=535&amp;height=425&amp;START_MAXIMIZED=FALSE&amp;Y=120"}</definedName>
    <definedName name="_8455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56__FDSAUDITLINK__" hidden="1">{"fdsup://directions/FAT Viewer?action=UPDATE&amp;creator=factSet&amp;DYN_ARGS=true&amp;DOC_NAME=FAT:RGA_ENTRPR_VAL_EV_SOURCE_WINDOW.FAT&amp;VAR:ID1=CBS&amp;VAR:SDATE=20041130&amp;VAR:FDATE=20031231&amp;VAR:FREQ=DAILY&amp;VAR:RELITEM=RF&amp;VAR:CURRENCY=&amp;VAR:DB_TYPE=&amp;VAR:UNITS=M&amp;window=popup&amp;","width=535&amp;height=425&amp;START_MAXIMIZED=FALSE&amp;Y=120"}</definedName>
    <definedName name="_8457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458__FDSAUDITLINK__" hidden="1">{"fdsup://directions/FAT Viewer?action=UPDATE&amp;creator=factSet&amp;DYN_ARGS=true&amp;DOC_NAME=FAT:RGA_ENTRPR_VAL_EV_SOURCE_WINDOW.FAT&amp;VAR:ID1=LAMR&amp;VAR:SDATE=20041130&amp;VAR:FDATE=20031231&amp;VAR:FREQ=DAILY&amp;VAR:RELITEM=RF&amp;VAR:CURRENCY=&amp;VAR:DB_TYPE=&amp;VAR:UNITS=M&amp;window=popup","&amp;width=535&amp;height=425&amp;START_MAXIMIZED=FALSE&amp;Y=120"}</definedName>
    <definedName name="_8459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6__FDSAUDITLINK__" hidden="1">{"fdsup://directions/FAT Viewer?action=UPDATE&amp;creator=factSet&amp;DYN_ARGS=true&amp;DOC_NAME=FAT:RGA_ENTRPR_VAL_EV_SOURCE_WINDOW.FAT&amp;VAR:ID1=043254&amp;VAR:SDATE=20060811&amp;VAR:FDATE=20051230&amp;VAR:FREQ=DAILY&amp;VAR:RELITEM=&amp;VAR:CURRENCY=&amp;VAR:DB_TYPE=&amp;VAR:UNITS=M&amp;window=popup","&amp;width=535&amp;height=425&amp;START_MAXIMIZED=FALSE&amp;Y=120"}</definedName>
    <definedName name="_8460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461__FDSAUDITLINK__" hidden="1">{"fdsup://directions/FAT Viewer?action=UPDATE&amp;creator=factSet&amp;DYN_ARGS=true&amp;DOC_NAME=FAT:RGA_ENTRPR_VAL_EV_SOURCE_WINDOW.FAT&amp;VAR:ID1=DEC-FR&amp;VAR:SDATE=20041129&amp;VAR:FDATE=20031231&amp;VAR:FREQ=DAILY&amp;VAR:RELITEM=RF&amp;VAR:CURRENCY=&amp;VAR:DB_TYPE=&amp;VAR:UNITS=M&amp;window=pop","up&amp;width=535&amp;height=425&amp;START_MAXIMIZED=FALSE&amp;Y=120"}</definedName>
    <definedName name="_8462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63__FDSAUDITLINK__" hidden="1">{"fdsup://directions/FAT Viewer?action=UPDATE&amp;creator=factSet&amp;DYN_ARGS=true&amp;DOC_NAME=FAT:RGA_ENTRPR_VAL_EV_SOURCE_WINDOW.FAT&amp;VAR:ID1=CBS&amp;VAR:SDATE=20041129&amp;VAR:FDATE=20031231&amp;VAR:FREQ=DAILY&amp;VAR:RELITEM=RF&amp;VAR:CURRENCY=&amp;VAR:DB_TYPE=&amp;VAR:UNITS=M&amp;window=popup&amp;","width=535&amp;height=425&amp;START_MAXIMIZED=FALSE&amp;Y=120"}</definedName>
    <definedName name="_8464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465__FDSAUDITLINK__" hidden="1">{"fdsup://directions/FAT Viewer?action=UPDATE&amp;creator=factSet&amp;DYN_ARGS=true&amp;DOC_NAME=FAT:RGA_ENTRPR_VAL_EV_SOURCE_WINDOW.FAT&amp;VAR:ID1=LAMR&amp;VAR:SDATE=20041129&amp;VAR:FDATE=20031231&amp;VAR:FREQ=DAILY&amp;VAR:RELITEM=RF&amp;VAR:CURRENCY=&amp;VAR:DB_TYPE=&amp;VAR:UNITS=M&amp;window=popup","&amp;width=535&amp;height=425&amp;START_MAXIMIZED=FALSE&amp;Y=120"}</definedName>
    <definedName name="_8466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67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468__FDSAUDITLINK__" hidden="1">{"fdsup://directions/FAT Viewer?action=UPDATE&amp;creator=factSet&amp;DYN_ARGS=true&amp;DOC_NAME=FAT:RGA_ENTRPR_VAL_EV_SOURCE_WINDOW.FAT&amp;VAR:ID1=DEC-FR&amp;VAR:SDATE=20041126&amp;VAR:FDATE=20031231&amp;VAR:FREQ=DAILY&amp;VAR:RELITEM=RF&amp;VAR:CURRENCY=&amp;VAR:DB_TYPE=&amp;VAR:UNITS=M&amp;window=pop","up&amp;width=535&amp;height=425&amp;START_MAXIMIZED=FALSE&amp;Y=120"}</definedName>
    <definedName name="_8469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7__FDSAUDITLINK__" hidden="1">{"fdsup://directions/FAT Viewer?action=UPDATE&amp;creator=factSet&amp;DYN_ARGS=true&amp;DOC_NAME=FAT:RGA_ENTRPR_VAL_EV_SOURCE_WINDOW.FAT&amp;VAR:ID1=RTL-BE&amp;VAR:SDATE=20060811&amp;VAR:FDATE=20051230&amp;VAR:FREQ=DAILY&amp;VAR:RELITEM=&amp;VAR:CURRENCY=&amp;VAR:DB_TYPE=&amp;VAR:UNITS=M&amp;window=popup","&amp;width=535&amp;height=425&amp;START_MAXIMIZED=FALSE&amp;Y=120"}</definedName>
    <definedName name="_8470__FDSAUDITLINK__" hidden="1">{"fdsup://directions/FAT Viewer?action=UPDATE&amp;creator=factSet&amp;DYN_ARGS=true&amp;DOC_NAME=FAT:RGA_ENTRPR_VAL_EV_SOURCE_WINDOW.FAT&amp;VAR:ID1=CBS&amp;VAR:SDATE=20041126&amp;VAR:FDATE=20031231&amp;VAR:FREQ=DAILY&amp;VAR:RELITEM=RF&amp;VAR:CURRENCY=&amp;VAR:DB_TYPE=&amp;VAR:UNITS=M&amp;window=popup&amp;","width=535&amp;height=425&amp;START_MAXIMIZED=FALSE&amp;Y=120"}</definedName>
    <definedName name="_8471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472__FDSAUDITLINK__" hidden="1">{"fdsup://directions/FAT Viewer?action=UPDATE&amp;creator=factSet&amp;DYN_ARGS=true&amp;DOC_NAME=FAT:RGA_ENTRPR_VAL_EV_SOURCE_WINDOW.FAT&amp;VAR:ID1=LAMR&amp;VAR:SDATE=20041126&amp;VAR:FDATE=20031231&amp;VAR:FREQ=DAILY&amp;VAR:RELITEM=RF&amp;VAR:CURRENCY=&amp;VAR:DB_TYPE=&amp;VAR:UNITS=M&amp;window=popup","&amp;width=535&amp;height=425&amp;START_MAXIMIZED=FALSE&amp;Y=120"}</definedName>
    <definedName name="_8473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74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475__FDSAUDITLINK__" hidden="1">{"fdsup://directions/FAT Viewer?action=UPDATE&amp;creator=factSet&amp;DYN_ARGS=true&amp;DOC_NAME=FAT:RGA_ENTRPR_VAL_EV_SOURCE_WINDOW.FAT&amp;VAR:ID1=DEC-FR&amp;VAR:SDATE=20041124&amp;VAR:FDATE=20031231&amp;VAR:FREQ=DAILY&amp;VAR:RELITEM=RF&amp;VAR:CURRENCY=&amp;VAR:DB_TYPE=&amp;VAR:UNITS=M&amp;window=pop","up&amp;width=535&amp;height=425&amp;START_MAXIMIZED=FALSE&amp;Y=120"}</definedName>
    <definedName name="_8476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77__FDSAUDITLINK__" hidden="1">{"fdsup://directions/FAT Viewer?action=UPDATE&amp;creator=factSet&amp;DYN_ARGS=true&amp;DOC_NAME=FAT:RGA_ENTRPR_VAL_EV_SOURCE_WINDOW.FAT&amp;VAR:ID1=CBS&amp;VAR:SDATE=20041124&amp;VAR:FDATE=20031231&amp;VAR:FREQ=DAILY&amp;VAR:RELITEM=RF&amp;VAR:CURRENCY=&amp;VAR:DB_TYPE=&amp;VAR:UNITS=M&amp;window=popup&amp;","width=535&amp;height=425&amp;START_MAXIMIZED=FALSE&amp;Y=120"}</definedName>
    <definedName name="_8478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479__FDSAUDITLINK__" hidden="1">{"fdsup://directions/FAT Viewer?action=UPDATE&amp;creator=factSet&amp;DYN_ARGS=true&amp;DOC_NAME=FAT:RGA_ENTRPR_VAL_EV_SOURCE_WINDOW.FAT&amp;VAR:ID1=LAMR&amp;VAR:SDATE=20041124&amp;VAR:FDATE=20031231&amp;VAR:FREQ=DAILY&amp;VAR:RELITEM=RF&amp;VAR:CURRENCY=&amp;VAR:DB_TYPE=&amp;VAR:UNITS=M&amp;window=popup","&amp;width=535&amp;height=425&amp;START_MAXIMIZED=FALSE&amp;Y=120"}</definedName>
    <definedName name="_848__FDSAUDITLINK__" hidden="1">{"fdsup://directions/FAT Viewer?action=UPDATE&amp;creator=factSet&amp;DYN_ARGS=true&amp;DOC_NAME=FAT:RGQ_ENTRPR_VAL_EV_SOURCE_WINDOW.FAT&amp;VAR:ID1=B04M10&amp;VAR:SDATE=20050804&amp;VAR:FDATE=20050630&amp;VAR:FREQ=DAILY&amp;VAR:RELITEM=&amp;VAR:CURRENCY=&amp;VAR:DB_TYPE=&amp;VAR:UNITS=M&amp;window=popup","&amp;width=535&amp;height=425&amp;START_MAXIMIZED=FALSE&amp;Y=120"}</definedName>
    <definedName name="_8480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81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482__FDSAUDITLINK__" hidden="1">{"fdsup://directions/FAT Viewer?action=UPDATE&amp;creator=factSet&amp;DYN_ARGS=true&amp;DOC_NAME=FAT:RGA_ENTRPR_VAL_EV_SOURCE_WINDOW.FAT&amp;VAR:ID1=DEC-FR&amp;VAR:SDATE=20041123&amp;VAR:FDATE=20031231&amp;VAR:FREQ=DAILY&amp;VAR:RELITEM=RF&amp;VAR:CURRENCY=&amp;VAR:DB_TYPE=&amp;VAR:UNITS=M&amp;window=pop","up&amp;width=535&amp;height=425&amp;START_MAXIMIZED=FALSE&amp;Y=120"}</definedName>
    <definedName name="_8483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84__FDSAUDITLINK__" hidden="1">{"fdsup://directions/FAT Viewer?action=UPDATE&amp;creator=factSet&amp;DYN_ARGS=true&amp;DOC_NAME=FAT:RGA_ENTRPR_VAL_EV_SOURCE_WINDOW.FAT&amp;VAR:ID1=CBS&amp;VAR:SDATE=20041123&amp;VAR:FDATE=20031231&amp;VAR:FREQ=DAILY&amp;VAR:RELITEM=RF&amp;VAR:CURRENCY=&amp;VAR:DB_TYPE=&amp;VAR:UNITS=M&amp;window=popup&amp;","width=535&amp;height=425&amp;START_MAXIMIZED=FALSE&amp;Y=120"}</definedName>
    <definedName name="_8485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486__FDSAUDITLINK__" hidden="1">{"fdsup://directions/FAT Viewer?action=UPDATE&amp;creator=factSet&amp;DYN_ARGS=true&amp;DOC_NAME=FAT:RGA_ENTRPR_VAL_EV_SOURCE_WINDOW.FAT&amp;VAR:ID1=LAMR&amp;VAR:SDATE=20041123&amp;VAR:FDATE=20031231&amp;VAR:FREQ=DAILY&amp;VAR:RELITEM=RF&amp;VAR:CURRENCY=&amp;VAR:DB_TYPE=&amp;VAR:UNITS=M&amp;window=popup","&amp;width=535&amp;height=425&amp;START_MAXIMIZED=FALSE&amp;Y=120"}</definedName>
    <definedName name="_8487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88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489__FDSAUDITLINK__" hidden="1">{"fdsup://directions/FAT Viewer?action=UPDATE&amp;creator=factSet&amp;DYN_ARGS=true&amp;DOC_NAME=FAT:RGA_ENTRPR_VAL_EV_SOURCE_WINDOW.FAT&amp;VAR:ID1=DEC-FR&amp;VAR:SDATE=20041122&amp;VAR:FDATE=20031231&amp;VAR:FREQ=DAILY&amp;VAR:RELITEM=RF&amp;VAR:CURRENCY=&amp;VAR:DB_TYPE=&amp;VAR:UNITS=M&amp;window=pop","up&amp;width=535&amp;height=425&amp;START_MAXIMIZED=FALSE&amp;Y=120"}</definedName>
    <definedName name="_849__FDSAUDITLINK__" hidden="1">{"fdsup://directions/FAT Viewer?action=UPDATE&amp;creator=factSet&amp;DYN_ARGS=true&amp;DOC_NAME=FAT:RGA_ENTRPR_VAL_EV_SOURCE_WINDOW.FAT&amp;VAR:ID1=599390&amp;VAR:SDATE=20050330&amp;VAR:FDATE=20041231&amp;VAR:FREQ=DAILY&amp;VAR:RELITEM=&amp;VAR:CURRENCY=&amp;VAR:DB_TYPE=&amp;VAR:UNITS=M&amp;window=popup","&amp;width=535&amp;height=425&amp;START_MAXIMIZED=FALSE&amp;Y=120"}</definedName>
    <definedName name="_8490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91__FDSAUDITLINK__" hidden="1">{"fdsup://directions/FAT Viewer?action=UPDATE&amp;creator=factSet&amp;DYN_ARGS=true&amp;DOC_NAME=FAT:RGA_ENTRPR_VAL_EV_SOURCE_WINDOW.FAT&amp;VAR:ID1=CBS&amp;VAR:SDATE=20041122&amp;VAR:FDATE=20031231&amp;VAR:FREQ=DAILY&amp;VAR:RELITEM=RF&amp;VAR:CURRENCY=&amp;VAR:DB_TYPE=&amp;VAR:UNITS=M&amp;window=popup&amp;","width=535&amp;height=425&amp;START_MAXIMIZED=FALSE&amp;Y=120"}</definedName>
    <definedName name="_8492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493__FDSAUDITLINK__" hidden="1">{"fdsup://directions/FAT Viewer?action=UPDATE&amp;creator=factSet&amp;DYN_ARGS=true&amp;DOC_NAME=FAT:RGA_ENTRPR_VAL_EV_SOURCE_WINDOW.FAT&amp;VAR:ID1=LAMR&amp;VAR:SDATE=20041122&amp;VAR:FDATE=20031231&amp;VAR:FREQ=DAILY&amp;VAR:RELITEM=RF&amp;VAR:CURRENCY=&amp;VAR:DB_TYPE=&amp;VAR:UNITS=M&amp;window=popup","&amp;width=535&amp;height=425&amp;START_MAXIMIZED=FALSE&amp;Y=120"}</definedName>
    <definedName name="_8494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95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496__FDSAUDITLINK__" hidden="1">{"fdsup://directions/FAT Viewer?action=UPDATE&amp;creator=factSet&amp;DYN_ARGS=true&amp;DOC_NAME=FAT:RGA_ENTRPR_VAL_EV_SOURCE_WINDOW.FAT&amp;VAR:ID1=DEC-FR&amp;VAR:SDATE=20041119&amp;VAR:FDATE=20031231&amp;VAR:FREQ=DAILY&amp;VAR:RELITEM=RF&amp;VAR:CURRENCY=&amp;VAR:DB_TYPE=&amp;VAR:UNITS=M&amp;window=pop","up&amp;width=535&amp;height=425&amp;START_MAXIMIZED=FALSE&amp;Y=120"}</definedName>
    <definedName name="_8497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498__FDSAUDITLINK__" hidden="1">{"fdsup://directions/FAT Viewer?action=UPDATE&amp;creator=factSet&amp;DYN_ARGS=true&amp;DOC_NAME=FAT:RGA_ENTRPR_VAL_EV_SOURCE_WINDOW.FAT&amp;VAR:ID1=CBS&amp;VAR:SDATE=20041119&amp;VAR:FDATE=20031231&amp;VAR:FREQ=DAILY&amp;VAR:RELITEM=RF&amp;VAR:CURRENCY=&amp;VAR:DB_TYPE=&amp;VAR:UNITS=M&amp;window=popup&amp;","width=535&amp;height=425&amp;START_MAXIMIZED=FALSE&amp;Y=120"}</definedName>
    <definedName name="_8499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5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173"}</definedName>
    <definedName name="_850__FDSAUDITLINK__" hidden="1">{"fdsup://directions/FAT Viewer?action=UPDATE&amp;creator=factSet&amp;DYN_ARGS=true&amp;DOC_NAME=FAT:RGQ_ENTRPR_VAL_EV_SOURCE_WINDOW.FAT&amp;VAR:ID1=B07VZ9&amp;VAR:SDATE=20040708&amp;VAR:FDATE=20040630&amp;VAR:FREQ=DAILY&amp;VAR:RELITEM=&amp;VAR:CURRENCY=&amp;VAR:DB_TYPE=&amp;VAR:UNITS=M&amp;window=popup","&amp;width=535&amp;height=425&amp;START_MAXIMIZED=FALSE&amp;Y=120"}</definedName>
    <definedName name="_8500__FDSAUDITLINK__" hidden="1">{"fdsup://directions/FAT Viewer?action=UPDATE&amp;creator=factSet&amp;DYN_ARGS=true&amp;DOC_NAME=FAT:RGA_ENTRPR_VAL_EV_SOURCE_WINDOW.FAT&amp;VAR:ID1=LAMR&amp;VAR:SDATE=20041119&amp;VAR:FDATE=20031231&amp;VAR:FREQ=DAILY&amp;VAR:RELITEM=RF&amp;VAR:CURRENCY=&amp;VAR:DB_TYPE=&amp;VAR:UNITS=M&amp;window=popup","&amp;width=535&amp;height=425&amp;START_MAXIMIZED=FALSE&amp;Y=120"}</definedName>
    <definedName name="_8501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02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503__FDSAUDITLINK__" hidden="1">{"fdsup://directions/FAT Viewer?action=UPDATE&amp;creator=factSet&amp;DYN_ARGS=true&amp;DOC_NAME=FAT:RGA_ENTRPR_VAL_EV_SOURCE_WINDOW.FAT&amp;VAR:ID1=DEC-FR&amp;VAR:SDATE=20041118&amp;VAR:FDATE=20031231&amp;VAR:FREQ=DAILY&amp;VAR:RELITEM=RF&amp;VAR:CURRENCY=&amp;VAR:DB_TYPE=&amp;VAR:UNITS=M&amp;window=pop","up&amp;width=535&amp;height=425&amp;START_MAXIMIZED=FALSE&amp;Y=120"}</definedName>
    <definedName name="_8504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05__FDSAUDITLINK__" hidden="1">{"fdsup://directions/FAT Viewer?action=UPDATE&amp;creator=factSet&amp;DYN_ARGS=true&amp;DOC_NAME=FAT:RGA_ENTRPR_VAL_EV_SOURCE_WINDOW.FAT&amp;VAR:ID1=CBS&amp;VAR:SDATE=20041118&amp;VAR:FDATE=20031231&amp;VAR:FREQ=DAILY&amp;VAR:RELITEM=RF&amp;VAR:CURRENCY=&amp;VAR:DB_TYPE=&amp;VAR:UNITS=M&amp;window=popup&amp;","width=535&amp;height=425&amp;START_MAXIMIZED=FALSE&amp;Y=120"}</definedName>
    <definedName name="_8506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507__FDSAUDITLINK__" hidden="1">{"fdsup://directions/FAT Viewer?action=UPDATE&amp;creator=factSet&amp;DYN_ARGS=true&amp;DOC_NAME=FAT:RGA_ENTRPR_VAL_EV_SOURCE_WINDOW.FAT&amp;VAR:ID1=LAMR&amp;VAR:SDATE=20041118&amp;VAR:FDATE=20031231&amp;VAR:FREQ=DAILY&amp;VAR:RELITEM=RF&amp;VAR:CURRENCY=&amp;VAR:DB_TYPE=&amp;VAR:UNITS=M&amp;window=popup","&amp;width=535&amp;height=425&amp;START_MAXIMIZED=FALSE&amp;Y=120"}</definedName>
    <definedName name="_8508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09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51__FDSAUDITLINK__" hidden="1">{"fdsup://directions/FAT Viewer?action=UPDATE&amp;creator=factSet&amp;DYN_ARGS=true&amp;DOC_NAME=FAT:RGA_ENTRPR_VAL_EV_SOURCE_WINDOW.FAT&amp;VAR:ID1=DYHOL-TR&amp;VAR:SDATE=20060802&amp;VAR:FDATE=20051230&amp;VAR:FREQ=DAILY&amp;VAR:RELITEM=&amp;VAR:CURRENCY=&amp;VAR:DB_TYPE=&amp;VAR:UNITS=M&amp;window=pop","up&amp;width=535&amp;height=425&amp;START_MAXIMIZED=FALSE&amp;Y=120"}</definedName>
    <definedName name="_8510__FDSAUDITLINK__" hidden="1">{"fdsup://directions/FAT Viewer?action=UPDATE&amp;creator=factSet&amp;DYN_ARGS=true&amp;DOC_NAME=FAT:RGA_ENTRPR_VAL_EV_SOURCE_WINDOW.FAT&amp;VAR:ID1=DEC-FR&amp;VAR:SDATE=20041117&amp;VAR:FDATE=20031231&amp;VAR:FREQ=DAILY&amp;VAR:RELITEM=RF&amp;VAR:CURRENCY=&amp;VAR:DB_TYPE=&amp;VAR:UNITS=M&amp;window=pop","up&amp;width=535&amp;height=425&amp;START_MAXIMIZED=FALSE&amp;Y=120"}</definedName>
    <definedName name="_8511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12__FDSAUDITLINK__" hidden="1">{"fdsup://directions/FAT Viewer?action=UPDATE&amp;creator=factSet&amp;DYN_ARGS=true&amp;DOC_NAME=FAT:RGA_ENTRPR_VAL_EV_SOURCE_WINDOW.FAT&amp;VAR:ID1=CBS&amp;VAR:SDATE=20041117&amp;VAR:FDATE=20031231&amp;VAR:FREQ=DAILY&amp;VAR:RELITEM=RF&amp;VAR:CURRENCY=&amp;VAR:DB_TYPE=&amp;VAR:UNITS=M&amp;window=popup&amp;","width=535&amp;height=425&amp;START_MAXIMIZED=FALSE&amp;Y=120"}</definedName>
    <definedName name="_8513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514__FDSAUDITLINK__" hidden="1">{"fdsup://directions/FAT Viewer?action=UPDATE&amp;creator=factSet&amp;DYN_ARGS=true&amp;DOC_NAME=FAT:RGA_ENTRPR_VAL_EV_SOURCE_WINDOW.FAT&amp;VAR:ID1=LAMR&amp;VAR:SDATE=20041117&amp;VAR:FDATE=20031231&amp;VAR:FREQ=DAILY&amp;VAR:RELITEM=RF&amp;VAR:CURRENCY=&amp;VAR:DB_TYPE=&amp;VAR:UNITS=M&amp;window=popup","&amp;width=535&amp;height=425&amp;START_MAXIMIZED=FALSE&amp;Y=120"}</definedName>
    <definedName name="_8515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16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517__FDSAUDITLINK__" hidden="1">{"fdsup://directions/FAT Viewer?action=UPDATE&amp;creator=factSet&amp;DYN_ARGS=true&amp;DOC_NAME=FAT:RGA_ENTRPR_VAL_EV_SOURCE_WINDOW.FAT&amp;VAR:ID1=DEC-FR&amp;VAR:SDATE=20041116&amp;VAR:FDATE=20031231&amp;VAR:FREQ=DAILY&amp;VAR:RELITEM=RF&amp;VAR:CURRENCY=&amp;VAR:DB_TYPE=&amp;VAR:UNITS=M&amp;window=pop","up&amp;width=535&amp;height=425&amp;START_MAXIMIZED=FALSE&amp;Y=120"}</definedName>
    <definedName name="_8518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19__FDSAUDITLINK__" hidden="1">{"fdsup://directions/FAT Viewer?action=UPDATE&amp;creator=factSet&amp;DYN_ARGS=true&amp;DOC_NAME=FAT:RGA_ENTRPR_VAL_EV_SOURCE_WINDOW.FAT&amp;VAR:ID1=CBS&amp;VAR:SDATE=20041116&amp;VAR:FDATE=20031231&amp;VAR:FREQ=DAILY&amp;VAR:RELITEM=RF&amp;VAR:CURRENCY=&amp;VAR:DB_TYPE=&amp;VAR:UNITS=M&amp;window=popup&amp;","width=535&amp;height=425&amp;START_MAXIMIZED=FALSE&amp;Y=120"}</definedName>
    <definedName name="_852__FDSAUDITLINK__" hidden="1">{"fdsup://directions/FAT Viewer?action=UPDATE&amp;creator=factSet&amp;DYN_ARGS=true&amp;DOC_NAME=FAT:RGQ_ENTRPR_VAL_EV_SOURCE_WINDOW.FAT&amp;VAR:ID1=B04M10&amp;VAR:SDATE=20071017&amp;VAR:FDATE=20070928&amp;VAR:FREQ=DAILY&amp;VAR:RELITEM=&amp;VAR:CURRENCY=&amp;VAR:DB_TYPE=&amp;VAR:UNITS=M&amp;window=popup","&amp;width=535&amp;height=425&amp;START_MAXIMIZED=FALSE&amp;Y=120"}</definedName>
    <definedName name="_8520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521__FDSAUDITLINK__" hidden="1">{"fdsup://directions/FAT Viewer?action=UPDATE&amp;creator=factSet&amp;DYN_ARGS=true&amp;DOC_NAME=FAT:RGA_ENTRPR_VAL_EV_SOURCE_WINDOW.FAT&amp;VAR:ID1=LAMR&amp;VAR:SDATE=20041116&amp;VAR:FDATE=20031231&amp;VAR:FREQ=DAILY&amp;VAR:RELITEM=RF&amp;VAR:CURRENCY=&amp;VAR:DB_TYPE=&amp;VAR:UNITS=M&amp;window=popup","&amp;width=535&amp;height=425&amp;START_MAXIMIZED=FALSE&amp;Y=120"}</definedName>
    <definedName name="_8522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23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524__FDSAUDITLINK__" hidden="1">{"fdsup://directions/FAT Viewer?action=UPDATE&amp;creator=factSet&amp;DYN_ARGS=true&amp;DOC_NAME=FAT:RGA_ENTRPR_VAL_EV_SOURCE_WINDOW.FAT&amp;VAR:ID1=DEC-FR&amp;VAR:SDATE=20041115&amp;VAR:FDATE=20031231&amp;VAR:FREQ=DAILY&amp;VAR:RELITEM=RF&amp;VAR:CURRENCY=&amp;VAR:DB_TYPE=&amp;VAR:UNITS=M&amp;window=pop","up&amp;width=535&amp;height=425&amp;START_MAXIMIZED=FALSE&amp;Y=120"}</definedName>
    <definedName name="_8525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26__FDSAUDITLINK__" hidden="1">{"fdsup://directions/FAT Viewer?action=UPDATE&amp;creator=factSet&amp;DYN_ARGS=true&amp;DOC_NAME=FAT:RGA_ENTRPR_VAL_EV_SOURCE_WINDOW.FAT&amp;VAR:ID1=CBS&amp;VAR:SDATE=20041115&amp;VAR:FDATE=20031231&amp;VAR:FREQ=DAILY&amp;VAR:RELITEM=RF&amp;VAR:CURRENCY=&amp;VAR:DB_TYPE=&amp;VAR:UNITS=M&amp;window=popup&amp;","width=535&amp;height=425&amp;START_MAXIMIZED=FALSE&amp;Y=120"}</definedName>
    <definedName name="_8527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528__FDSAUDITLINK__" hidden="1">{"fdsup://directions/FAT Viewer?action=UPDATE&amp;creator=factSet&amp;DYN_ARGS=true&amp;DOC_NAME=FAT:RGA_ENTRPR_VAL_EV_SOURCE_WINDOW.FAT&amp;VAR:ID1=LAMR&amp;VAR:SDATE=20041115&amp;VAR:FDATE=20031231&amp;VAR:FREQ=DAILY&amp;VAR:RELITEM=RF&amp;VAR:CURRENCY=&amp;VAR:DB_TYPE=&amp;VAR:UNITS=M&amp;window=popup","&amp;width=535&amp;height=425&amp;START_MAXIMIZED=FALSE&amp;Y=120"}</definedName>
    <definedName name="_8529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3__FDSAUDITLINK__" hidden="1">{"fdsup://directions/FAT Viewer?action=UPDATE&amp;creator=factSet&amp;DYN_ARGS=true&amp;DOC_NAME=FAT:RGA_ENTRPR_VAL_EV_SOURCE_WINDOW.FAT&amp;VAR:ID1=DYHOL-TR&amp;VAR:SDATE=20071026&amp;VAR:FDATE=20061229&amp;VAR:FREQ=DAILY&amp;VAR:RELITEM=&amp;VAR:CURRENCY=&amp;VAR:DB_TYPE=&amp;VAR:UNITS=M&amp;window=pop","up&amp;width=535&amp;height=425&amp;START_MAXIMIZED=FALSE&amp;Y=120"}</definedName>
    <definedName name="_8530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531__FDSAUDITLINK__" hidden="1">{"fdsup://directions/FAT Viewer?action=UPDATE&amp;creator=factSet&amp;DYN_ARGS=true&amp;DOC_NAME=FAT:RGA_ENTRPR_VAL_EV_SOURCE_WINDOW.FAT&amp;VAR:ID1=DEC-FR&amp;VAR:SDATE=20041112&amp;VAR:FDATE=20031231&amp;VAR:FREQ=DAILY&amp;VAR:RELITEM=RF&amp;VAR:CURRENCY=&amp;VAR:DB_TYPE=&amp;VAR:UNITS=M&amp;window=pop","up&amp;width=535&amp;height=425&amp;START_MAXIMIZED=FALSE&amp;Y=120"}</definedName>
    <definedName name="_8532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33__FDSAUDITLINK__" hidden="1">{"fdsup://directions/FAT Viewer?action=UPDATE&amp;creator=factSet&amp;DYN_ARGS=true&amp;DOC_NAME=FAT:RGA_ENTRPR_VAL_EV_SOURCE_WINDOW.FAT&amp;VAR:ID1=CBS&amp;VAR:SDATE=20041112&amp;VAR:FDATE=20031231&amp;VAR:FREQ=DAILY&amp;VAR:RELITEM=RF&amp;VAR:CURRENCY=&amp;VAR:DB_TYPE=&amp;VAR:UNITS=M&amp;window=popup&amp;","width=535&amp;height=425&amp;START_MAXIMIZED=FALSE&amp;Y=120"}</definedName>
    <definedName name="_8534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535__FDSAUDITLINK__" hidden="1">{"fdsup://directions/FAT Viewer?action=UPDATE&amp;creator=factSet&amp;DYN_ARGS=true&amp;DOC_NAME=FAT:RGA_ENTRPR_VAL_EV_SOURCE_WINDOW.FAT&amp;VAR:ID1=LAMR&amp;VAR:SDATE=20041112&amp;VAR:FDATE=20031231&amp;VAR:FREQ=DAILY&amp;VAR:RELITEM=RF&amp;VAR:CURRENCY=&amp;VAR:DB_TYPE=&amp;VAR:UNITS=M&amp;window=popup","&amp;width=535&amp;height=425&amp;START_MAXIMIZED=FALSE&amp;Y=120"}</definedName>
    <definedName name="_8536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37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538__FDSAUDITLINK__" hidden="1">{"fdsup://directions/FAT Viewer?action=UPDATE&amp;creator=factSet&amp;DYN_ARGS=true&amp;DOC_NAME=FAT:RGA_ENTRPR_VAL_EV_SOURCE_WINDOW.FAT&amp;VAR:ID1=DEC-FR&amp;VAR:SDATE=20041111&amp;VAR:FDATE=20031231&amp;VAR:FREQ=DAILY&amp;VAR:RELITEM=RF&amp;VAR:CURRENCY=&amp;VAR:DB_TYPE=&amp;VAR:UNITS=M&amp;window=pop","up&amp;width=535&amp;height=425&amp;START_MAXIMIZED=FALSE&amp;Y=120"}</definedName>
    <definedName name="_8539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4__FDSAUDITLINK__" hidden="1">{"fdsup://directions/FAT Viewer?action=UPDATE&amp;creator=factSet&amp;DYN_ARGS=true&amp;DOC_NAME=FAT:RGA_ENTRPR_VAL_EV_SOURCE_WINDOW.FAT&amp;VAR:ID1=599390&amp;VAR:SDATE=20080114&amp;VAR:FDATE=20071231&amp;VAR:FREQ=DAILY&amp;VAR:RELITEM=&amp;VAR:CURRENCY=&amp;VAR:DB_TYPE=&amp;VAR:UNITS=M&amp;window=popup","&amp;width=535&amp;height=425&amp;START_MAXIMIZED=FALSE&amp;Y=120"}</definedName>
    <definedName name="_8540__FDSAUDITLINK__" hidden="1">{"fdsup://directions/FAT Viewer?action=UPDATE&amp;creator=factSet&amp;DYN_ARGS=true&amp;DOC_NAME=FAT:RGA_ENTRPR_VAL_EV_SOURCE_WINDOW.FAT&amp;VAR:ID1=CBS&amp;VAR:SDATE=20041111&amp;VAR:FDATE=20031231&amp;VAR:FREQ=DAILY&amp;VAR:RELITEM=RF&amp;VAR:CURRENCY=&amp;VAR:DB_TYPE=&amp;VAR:UNITS=M&amp;window=popup&amp;","width=535&amp;height=425&amp;START_MAXIMIZED=FALSE&amp;Y=120"}</definedName>
    <definedName name="_8541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542__FDSAUDITLINK__" hidden="1">{"fdsup://directions/FAT Viewer?action=UPDATE&amp;creator=factSet&amp;DYN_ARGS=true&amp;DOC_NAME=FAT:RGA_ENTRPR_VAL_EV_SOURCE_WINDOW.FAT&amp;VAR:ID1=LAMR&amp;VAR:SDATE=20041111&amp;VAR:FDATE=20031231&amp;VAR:FREQ=DAILY&amp;VAR:RELITEM=RF&amp;VAR:CURRENCY=&amp;VAR:DB_TYPE=&amp;VAR:UNITS=M&amp;window=popup","&amp;width=535&amp;height=425&amp;START_MAXIMIZED=FALSE&amp;Y=120"}</definedName>
    <definedName name="_8543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44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545__FDSAUDITLINK__" hidden="1">{"fdsup://directions/FAT Viewer?action=UPDATE&amp;creator=factSet&amp;DYN_ARGS=true&amp;DOC_NAME=FAT:RGA_ENTRPR_VAL_EV_SOURCE_WINDOW.FAT&amp;VAR:ID1=DEC-FR&amp;VAR:SDATE=20041110&amp;VAR:FDATE=20031231&amp;VAR:FREQ=DAILY&amp;VAR:RELITEM=RF&amp;VAR:CURRENCY=&amp;VAR:DB_TYPE=&amp;VAR:UNITS=M&amp;window=pop","up&amp;width=535&amp;height=425&amp;START_MAXIMIZED=FALSE&amp;Y=120"}</definedName>
    <definedName name="_8546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47__FDSAUDITLINK__" hidden="1">{"fdsup://directions/FAT Viewer?action=UPDATE&amp;creator=factSet&amp;DYN_ARGS=true&amp;DOC_NAME=FAT:RGA_ENTRPR_VAL_EV_SOURCE_WINDOW.FAT&amp;VAR:ID1=CBS&amp;VAR:SDATE=20041110&amp;VAR:FDATE=20031231&amp;VAR:FREQ=DAILY&amp;VAR:RELITEM=RF&amp;VAR:CURRENCY=&amp;VAR:DB_TYPE=&amp;VAR:UNITS=M&amp;window=popup&amp;","width=535&amp;height=425&amp;START_MAXIMIZED=FALSE&amp;Y=120"}</definedName>
    <definedName name="_8548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549__FDSAUDITLINK__" hidden="1">{"fdsup://directions/FAT Viewer?action=UPDATE&amp;creator=factSet&amp;DYN_ARGS=true&amp;DOC_NAME=FAT:RGA_ENTRPR_VAL_EV_SOURCE_WINDOW.FAT&amp;VAR:ID1=LAMR&amp;VAR:SDATE=20041110&amp;VAR:FDATE=20031231&amp;VAR:FREQ=DAILY&amp;VAR:RELITEM=RF&amp;VAR:CURRENCY=&amp;VAR:DB_TYPE=&amp;VAR:UNITS=M&amp;window=popup","&amp;width=535&amp;height=425&amp;START_MAXIMIZED=FALSE&amp;Y=120"}</definedName>
    <definedName name="_855__FDSAUDITLINK__" hidden="1">{"fdsup://directions/FAT Viewer?action=UPDATE&amp;creator=factSet&amp;DYN_ARGS=true&amp;DOC_NAME=FAT:RGA_ENTRPR_VAL_EV_SOURCE_WINDOW.FAT&amp;VAR:ID1=339864&amp;VAR:SDATE=20080114&amp;VAR:FDATE=20071231&amp;VAR:FREQ=DAILY&amp;VAR:RELITEM=&amp;VAR:CURRENCY=&amp;VAR:DB_TYPE=&amp;VAR:UNITS=M&amp;window=popup","&amp;width=535&amp;height=425&amp;START_MAXIMIZED=FALSE&amp;Y=120"}</definedName>
    <definedName name="_8550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51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552__FDSAUDITLINK__" hidden="1">{"fdsup://directions/FAT Viewer?action=UPDATE&amp;creator=factSet&amp;DYN_ARGS=true&amp;DOC_NAME=FAT:RGA_ENTRPR_VAL_EV_SOURCE_WINDOW.FAT&amp;VAR:ID1=DEC-FR&amp;VAR:SDATE=20041109&amp;VAR:FDATE=20031231&amp;VAR:FREQ=DAILY&amp;VAR:RELITEM=RF&amp;VAR:CURRENCY=&amp;VAR:DB_TYPE=&amp;VAR:UNITS=M&amp;window=pop","up&amp;width=535&amp;height=425&amp;START_MAXIMIZED=FALSE&amp;Y=120"}</definedName>
    <definedName name="_8553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54__FDSAUDITLINK__" hidden="1">{"fdsup://directions/FAT Viewer?action=UPDATE&amp;creator=factSet&amp;DYN_ARGS=true&amp;DOC_NAME=FAT:RGA_ENTRPR_VAL_EV_SOURCE_WINDOW.FAT&amp;VAR:ID1=CBS&amp;VAR:SDATE=20041109&amp;VAR:FDATE=20031231&amp;VAR:FREQ=DAILY&amp;VAR:RELITEM=RF&amp;VAR:CURRENCY=&amp;VAR:DB_TYPE=&amp;VAR:UNITS=M&amp;window=popup&amp;","width=535&amp;height=425&amp;START_MAXIMIZED=FALSE&amp;Y=120"}</definedName>
    <definedName name="_8555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556__FDSAUDITLINK__" hidden="1">{"fdsup://directions/FAT Viewer?action=UPDATE&amp;creator=factSet&amp;DYN_ARGS=true&amp;DOC_NAME=FAT:RGA_ENTRPR_VAL_EV_SOURCE_WINDOW.FAT&amp;VAR:ID1=LAMR&amp;VAR:SDATE=20041109&amp;VAR:FDATE=20031231&amp;VAR:FREQ=DAILY&amp;VAR:RELITEM=RF&amp;VAR:CURRENCY=&amp;VAR:DB_TYPE=&amp;VAR:UNITS=M&amp;window=popup","&amp;width=535&amp;height=425&amp;START_MAXIMIZED=FALSE&amp;Y=120"}</definedName>
    <definedName name="_8557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58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559__FDSAUDITLINK__" hidden="1">{"fdsup://directions/FAT Viewer?action=UPDATE&amp;creator=factSet&amp;DYN_ARGS=true&amp;DOC_NAME=FAT:RGA_ENTRPR_VAL_EV_SOURCE_WINDOW.FAT&amp;VAR:ID1=DEC-FR&amp;VAR:SDATE=20041108&amp;VAR:FDATE=20031231&amp;VAR:FREQ=DAILY&amp;VAR:RELITEM=RF&amp;VAR:CURRENCY=&amp;VAR:DB_TYPE=&amp;VAR:UNITS=M&amp;window=pop","up&amp;width=535&amp;height=425&amp;START_MAXIMIZED=FALSE&amp;Y=120"}</definedName>
    <definedName name="_856__FDSAUDITLINK__" hidden="1">{"fdsup://directions/FAT Viewer?action=UPDATE&amp;creator=factSet&amp;DYN_ARGS=true&amp;DOC_NAME=FAT:RGQ_ENTRPR_VAL_EV_SOURCE_WINDOW.FAT&amp;VAR:ID1=B04M10&amp;VAR:SDATE=20070711&amp;VAR:FDATE=20070629&amp;VAR:FREQ=DAILY&amp;VAR:RELITEM=&amp;VAR:CURRENCY=&amp;VAR:DB_TYPE=&amp;VAR:UNITS=M&amp;window=popup","&amp;width=535&amp;height=425&amp;START_MAXIMIZED=FALSE&amp;Y=120"}</definedName>
    <definedName name="_8560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61__FDSAUDITLINK__" hidden="1">{"fdsup://directions/FAT Viewer?action=UPDATE&amp;creator=factSet&amp;DYN_ARGS=true&amp;DOC_NAME=FAT:RGA_ENTRPR_VAL_EV_SOURCE_WINDOW.FAT&amp;VAR:ID1=CBS&amp;VAR:SDATE=20041108&amp;VAR:FDATE=20031231&amp;VAR:FREQ=DAILY&amp;VAR:RELITEM=RF&amp;VAR:CURRENCY=&amp;VAR:DB_TYPE=&amp;VAR:UNITS=M&amp;window=popup&amp;","width=535&amp;height=425&amp;START_MAXIMIZED=FALSE&amp;Y=120"}</definedName>
    <definedName name="_8562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563__FDSAUDITLINK__" hidden="1">{"fdsup://directions/FAT Viewer?action=UPDATE&amp;creator=factSet&amp;DYN_ARGS=true&amp;DOC_NAME=FAT:RGA_ENTRPR_VAL_EV_SOURCE_WINDOW.FAT&amp;VAR:ID1=LAMR&amp;VAR:SDATE=20041108&amp;VAR:FDATE=20031231&amp;VAR:FREQ=DAILY&amp;VAR:RELITEM=RF&amp;VAR:CURRENCY=&amp;VAR:DB_TYPE=&amp;VAR:UNITS=M&amp;window=popup","&amp;width=535&amp;height=425&amp;START_MAXIMIZED=FALSE&amp;Y=120"}</definedName>
    <definedName name="_8564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65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566__FDSAUDITLINK__" hidden="1">{"fdsup://directions/FAT Viewer?action=UPDATE&amp;creator=factSet&amp;DYN_ARGS=true&amp;DOC_NAME=FAT:RGA_ENTRPR_VAL_EV_SOURCE_WINDOW.FAT&amp;VAR:ID1=DEC-FR&amp;VAR:SDATE=20041105&amp;VAR:FDATE=20031231&amp;VAR:FREQ=DAILY&amp;VAR:RELITEM=RF&amp;VAR:CURRENCY=&amp;VAR:DB_TYPE=&amp;VAR:UNITS=M&amp;window=pop","up&amp;width=535&amp;height=425&amp;START_MAXIMIZED=FALSE&amp;Y=120"}</definedName>
    <definedName name="_8567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68__FDSAUDITLINK__" hidden="1">{"fdsup://directions/FAT Viewer?action=UPDATE&amp;creator=factSet&amp;DYN_ARGS=true&amp;DOC_NAME=FAT:RGA_ENTRPR_VAL_EV_SOURCE_WINDOW.FAT&amp;VAR:ID1=CBS&amp;VAR:SDATE=20041105&amp;VAR:FDATE=20031231&amp;VAR:FREQ=DAILY&amp;VAR:RELITEM=RF&amp;VAR:CURRENCY=&amp;VAR:DB_TYPE=&amp;VAR:UNITS=M&amp;window=popup&amp;","width=535&amp;height=425&amp;START_MAXIMIZED=FALSE&amp;Y=120"}</definedName>
    <definedName name="_8569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57__FDSAUDITLINK__" hidden="1">{"fdsup://directions/FAT Viewer?action=UPDATE&amp;creator=factSet&amp;DYN_ARGS=true&amp;DOC_NAME=FAT:RGA_ENTRPR_VAL_EV_SOURCE_WINDOW.FAT&amp;VAR:ID1=DYHOL-TR&amp;VAR:SDATE=20070720&amp;VAR:FDATE=20061229&amp;VAR:FREQ=DAILY&amp;VAR:RELITEM=&amp;VAR:CURRENCY=&amp;VAR:DB_TYPE=&amp;VAR:UNITS=M&amp;window=pop","up&amp;width=535&amp;height=425&amp;START_MAXIMIZED=FALSE&amp;Y=120"}</definedName>
    <definedName name="_8570__FDSAUDITLINK__" hidden="1">{"fdsup://directions/FAT Viewer?action=UPDATE&amp;creator=factSet&amp;DYN_ARGS=true&amp;DOC_NAME=FAT:RGA_ENTRPR_VAL_EV_SOURCE_WINDOW.FAT&amp;VAR:ID1=LAMR&amp;VAR:SDATE=20041105&amp;VAR:FDATE=20031231&amp;VAR:FREQ=DAILY&amp;VAR:RELITEM=RF&amp;VAR:CURRENCY=&amp;VAR:DB_TYPE=&amp;VAR:UNITS=M&amp;window=popup","&amp;width=535&amp;height=425&amp;START_MAXIMIZED=FALSE&amp;Y=120"}</definedName>
    <definedName name="_8571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72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573__FDSAUDITLINK__" hidden="1">{"fdsup://directions/FAT Viewer?action=UPDATE&amp;creator=factSet&amp;DYN_ARGS=true&amp;DOC_NAME=FAT:RGA_ENTRPR_VAL_EV_SOURCE_WINDOW.FAT&amp;VAR:ID1=DEC-FR&amp;VAR:SDATE=20041104&amp;VAR:FDATE=20031231&amp;VAR:FREQ=DAILY&amp;VAR:RELITEM=RF&amp;VAR:CURRENCY=&amp;VAR:DB_TYPE=&amp;VAR:UNITS=M&amp;window=pop","up&amp;width=535&amp;height=425&amp;START_MAXIMIZED=FALSE&amp;Y=120"}</definedName>
    <definedName name="_8574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75__FDSAUDITLINK__" hidden="1">{"fdsup://directions/FAT Viewer?action=UPDATE&amp;creator=factSet&amp;DYN_ARGS=true&amp;DOC_NAME=FAT:RGA_ENTRPR_VAL_EV_SOURCE_WINDOW.FAT&amp;VAR:ID1=CBS&amp;VAR:SDATE=20041104&amp;VAR:FDATE=20031231&amp;VAR:FREQ=DAILY&amp;VAR:RELITEM=RF&amp;VAR:CURRENCY=&amp;VAR:DB_TYPE=&amp;VAR:UNITS=M&amp;window=popup&amp;","width=535&amp;height=425&amp;START_MAXIMIZED=FALSE&amp;Y=120"}</definedName>
    <definedName name="_8576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577__FDSAUDITLINK__" hidden="1">{"fdsup://directions/FAT Viewer?action=UPDATE&amp;creator=factSet&amp;DYN_ARGS=true&amp;DOC_NAME=FAT:RGA_ENTRPR_VAL_EV_SOURCE_WINDOW.FAT&amp;VAR:ID1=LAMR&amp;VAR:SDATE=20041104&amp;VAR:FDATE=20031231&amp;VAR:FREQ=DAILY&amp;VAR:RELITEM=RF&amp;VAR:CURRENCY=&amp;VAR:DB_TYPE=&amp;VAR:UNITS=M&amp;window=popup","&amp;width=535&amp;height=425&amp;START_MAXIMIZED=FALSE&amp;Y=120"}</definedName>
    <definedName name="_8578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79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58__FDSAUDITLINK__" hidden="1">{"fdsup://directions/FAT Viewer?action=UPDATE&amp;creator=factSet&amp;DYN_ARGS=true&amp;DOC_NAME=FAT:RGQ_ENTRPR_VAL_EV_SOURCE_WINDOW.FAT&amp;VAR:ID1=507794&amp;VAR:SDATE=20061207&amp;VAR:FDATE=20060929&amp;VAR:FREQ=DAILY&amp;VAR:RELITEM=&amp;VAR:CURRENCY=&amp;VAR:DB_TYPE=&amp;VAR:UNITS=M&amp;window=popup","&amp;width=535&amp;height=425&amp;START_MAXIMIZED=FALSE&amp;Y=120"}</definedName>
    <definedName name="_8580__FDSAUDITLINK__" hidden="1">{"fdsup://directions/FAT Viewer?action=UPDATE&amp;creator=factSet&amp;DYN_ARGS=true&amp;DOC_NAME=FAT:RGA_ENTRPR_VAL_EV_SOURCE_WINDOW.FAT&amp;VAR:ID1=DEC-FR&amp;VAR:SDATE=20041103&amp;VAR:FDATE=20031231&amp;VAR:FREQ=DAILY&amp;VAR:RELITEM=RF&amp;VAR:CURRENCY=&amp;VAR:DB_TYPE=&amp;VAR:UNITS=M&amp;window=pop","up&amp;width=535&amp;height=425&amp;START_MAXIMIZED=FALSE&amp;Y=120"}</definedName>
    <definedName name="_8581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82__FDSAUDITLINK__" hidden="1">{"fdsup://directions/FAT Viewer?action=UPDATE&amp;creator=factSet&amp;DYN_ARGS=true&amp;DOC_NAME=FAT:RGA_ENTRPR_VAL_EV_SOURCE_WINDOW.FAT&amp;VAR:ID1=CBS&amp;VAR:SDATE=20041103&amp;VAR:FDATE=20031231&amp;VAR:FREQ=DAILY&amp;VAR:RELITEM=RF&amp;VAR:CURRENCY=&amp;VAR:DB_TYPE=&amp;VAR:UNITS=M&amp;window=popup&amp;","width=535&amp;height=425&amp;START_MAXIMIZED=FALSE&amp;Y=120"}</definedName>
    <definedName name="_8583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584__FDSAUDITLINK__" hidden="1">{"fdsup://directions/FAT Viewer?action=UPDATE&amp;creator=factSet&amp;DYN_ARGS=true&amp;DOC_NAME=FAT:RGA_ENTRPR_VAL_EV_SOURCE_WINDOW.FAT&amp;VAR:ID1=LAMR&amp;VAR:SDATE=20041103&amp;VAR:FDATE=20031231&amp;VAR:FREQ=DAILY&amp;VAR:RELITEM=RF&amp;VAR:CURRENCY=&amp;VAR:DB_TYPE=&amp;VAR:UNITS=M&amp;window=popup","&amp;width=535&amp;height=425&amp;START_MAXIMIZED=FALSE&amp;Y=120"}</definedName>
    <definedName name="_8585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86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587__FDSAUDITLINK__" hidden="1">{"fdsup://directions/FAT Viewer?action=UPDATE&amp;creator=factSet&amp;DYN_ARGS=true&amp;DOC_NAME=FAT:RGA_ENTRPR_VAL_EV_SOURCE_WINDOW.FAT&amp;VAR:ID1=DEC-FR&amp;VAR:SDATE=20041102&amp;VAR:FDATE=20031231&amp;VAR:FREQ=DAILY&amp;VAR:RELITEM=RF&amp;VAR:CURRENCY=&amp;VAR:DB_TYPE=&amp;VAR:UNITS=M&amp;window=pop","up&amp;width=535&amp;height=425&amp;START_MAXIMIZED=FALSE&amp;Y=120"}</definedName>
    <definedName name="_8588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89__FDSAUDITLINK__" hidden="1">{"fdsup://directions/FAT Viewer?action=UPDATE&amp;creator=factSet&amp;DYN_ARGS=true&amp;DOC_NAME=FAT:RGA_ENTRPR_VAL_EV_SOURCE_WINDOW.FAT&amp;VAR:ID1=CBS&amp;VAR:SDATE=20041102&amp;VAR:FDATE=20031231&amp;VAR:FREQ=DAILY&amp;VAR:RELITEM=RF&amp;VAR:CURRENCY=&amp;VAR:DB_TYPE=&amp;VAR:UNITS=M&amp;window=popup&amp;","width=535&amp;height=425&amp;START_MAXIMIZED=FALSE&amp;Y=120"}</definedName>
    <definedName name="_859__FDSAUDITLINK__" hidden="1">{"fdsup://directions/FAT Viewer?action=UPDATE&amp;creator=factSet&amp;DYN_ARGS=true&amp;DOC_NAME=FAT:RGQ_ENTRPR_VAL_EV_SOURCE_WINDOW.FAT&amp;VAR:ID1=457913&amp;VAR:SDATE=20041112&amp;VAR:FDATE=20040930&amp;VAR:FREQ=DAILY&amp;VAR:RELITEM=&amp;VAR:CURRENCY=&amp;VAR:DB_TYPE=&amp;VAR:UNITS=M&amp;window=popup","&amp;width=535&amp;height=425&amp;START_MAXIMIZED=FALSE&amp;Y=120"}</definedName>
    <definedName name="_8590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591__FDSAUDITLINK__" hidden="1">{"fdsup://directions/FAT Viewer?action=UPDATE&amp;creator=factSet&amp;DYN_ARGS=true&amp;DOC_NAME=FAT:RGA_ENTRPR_VAL_EV_SOURCE_WINDOW.FAT&amp;VAR:ID1=LAMR&amp;VAR:SDATE=20041102&amp;VAR:FDATE=20031231&amp;VAR:FREQ=DAILY&amp;VAR:RELITEM=RF&amp;VAR:CURRENCY=&amp;VAR:DB_TYPE=&amp;VAR:UNITS=M&amp;window=popup","&amp;width=535&amp;height=425&amp;START_MAXIMIZED=FALSE&amp;Y=120"}</definedName>
    <definedName name="_8592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93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594__FDSAUDITLINK__" hidden="1">{"fdsup://directions/FAT Viewer?action=UPDATE&amp;creator=factSet&amp;DYN_ARGS=true&amp;DOC_NAME=FAT:RGA_ENTRPR_VAL_EV_SOURCE_WINDOW.FAT&amp;VAR:ID1=DEC-FR&amp;VAR:SDATE=20041101&amp;VAR:FDATE=20031231&amp;VAR:FREQ=DAILY&amp;VAR:RELITEM=RF&amp;VAR:CURRENCY=&amp;VAR:DB_TYPE=&amp;VAR:UNITS=M&amp;window=pop","up&amp;width=535&amp;height=425&amp;START_MAXIMIZED=FALSE&amp;Y=120"}</definedName>
    <definedName name="_8595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596__FDSAUDITLINK__" hidden="1">{"fdsup://directions/FAT Viewer?action=UPDATE&amp;creator=factSet&amp;DYN_ARGS=true&amp;DOC_NAME=FAT:RGA_ENTRPR_VAL_EV_SOURCE_WINDOW.FAT&amp;VAR:ID1=CBS&amp;VAR:SDATE=20041101&amp;VAR:FDATE=20031231&amp;VAR:FREQ=DAILY&amp;VAR:RELITEM=RF&amp;VAR:CURRENCY=&amp;VAR:DB_TYPE=&amp;VAR:UNITS=M&amp;window=popup&amp;","width=535&amp;height=425&amp;START_MAXIMIZED=FALSE&amp;Y=120"}</definedName>
    <definedName name="_8597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598__FDSAUDITLINK__" hidden="1">{"fdsup://directions/FAT Viewer?action=UPDATE&amp;creator=factSet&amp;DYN_ARGS=true&amp;DOC_NAME=FAT:RGA_ENTRPR_VAL_EV_SOURCE_WINDOW.FAT&amp;VAR:ID1=LAMR&amp;VAR:SDATE=20041101&amp;VAR:FDATE=20031231&amp;VAR:FREQ=DAILY&amp;VAR:RELITEM=RF&amp;VAR:CURRENCY=&amp;VAR:DB_TYPE=&amp;VAR:UNITS=M&amp;window=popup","&amp;width=535&amp;height=425&amp;START_MAXIMIZED=FALSE&amp;Y=120"}</definedName>
    <definedName name="_8599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172"}</definedName>
    <definedName name="_860__FDSAUDITLINK__" hidden="1">{"fdsup://directions/FAT Viewer?action=UPDATE&amp;creator=factSet&amp;DYN_ARGS=true&amp;DOC_NAME=FAT:RGQ_ENTRPR_VAL_EV_SOURCE_WINDOW.FAT&amp;VAR:ID1=B151P4&amp;VAR:SDATE=20041112&amp;VAR:FDATE=20040930&amp;VAR:FREQ=DAILY&amp;VAR:RELITEM=&amp;VAR:CURRENCY=&amp;VAR:DB_TYPE=&amp;VAR:UNITS=M&amp;window=popup","&amp;width=535&amp;height=425&amp;START_MAXIMIZED=FALSE&amp;Y=120"}</definedName>
    <definedName name="_8600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601__FDSAUDITLINK__" hidden="1">{"fdsup://directions/FAT Viewer?action=UPDATE&amp;creator=factSet&amp;DYN_ARGS=true&amp;DOC_NAME=FAT:RGA_ENTRPR_VAL_EV_SOURCE_WINDOW.FAT&amp;VAR:ID1=DEC-FR&amp;VAR:SDATE=20041029&amp;VAR:FDATE=20031231&amp;VAR:FREQ=DAILY&amp;VAR:RELITEM=RF&amp;VAR:CURRENCY=&amp;VAR:DB_TYPE=&amp;VAR:UNITS=M&amp;window=pop","up&amp;width=535&amp;height=425&amp;START_MAXIMIZED=FALSE&amp;Y=120"}</definedName>
    <definedName name="_8602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03__FDSAUDITLINK__" hidden="1">{"fdsup://directions/FAT Viewer?action=UPDATE&amp;creator=factSet&amp;DYN_ARGS=true&amp;DOC_NAME=FAT:RGA_ENTRPR_VAL_EV_SOURCE_WINDOW.FAT&amp;VAR:ID1=CBS&amp;VAR:SDATE=20041029&amp;VAR:FDATE=20031231&amp;VAR:FREQ=DAILY&amp;VAR:RELITEM=RF&amp;VAR:CURRENCY=&amp;VAR:DB_TYPE=&amp;VAR:UNITS=M&amp;window=popup&amp;","width=535&amp;height=425&amp;START_MAXIMIZED=FALSE&amp;Y=120"}</definedName>
    <definedName name="_8604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605__FDSAUDITLINK__" hidden="1">{"fdsup://directions/FAT Viewer?action=UPDATE&amp;creator=factSet&amp;DYN_ARGS=true&amp;DOC_NAME=FAT:RGA_ENTRPR_VAL_EV_SOURCE_WINDOW.FAT&amp;VAR:ID1=LAMR&amp;VAR:SDATE=20041029&amp;VAR:FDATE=20031231&amp;VAR:FREQ=DAILY&amp;VAR:RELITEM=RF&amp;VAR:CURRENCY=&amp;VAR:DB_TYPE=&amp;VAR:UNITS=M&amp;window=popup","&amp;width=535&amp;height=425&amp;START_MAXIMIZED=FALSE&amp;Y=120"}</definedName>
    <definedName name="_8606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07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608__FDSAUDITLINK__" hidden="1">{"fdsup://directions/FAT Viewer?action=UPDATE&amp;creator=factSet&amp;DYN_ARGS=true&amp;DOC_NAME=FAT:RGA_ENTRPR_VAL_EV_SOURCE_WINDOW.FAT&amp;VAR:ID1=DEC-FR&amp;VAR:SDATE=20041028&amp;VAR:FDATE=20031231&amp;VAR:FREQ=DAILY&amp;VAR:RELITEM=RF&amp;VAR:CURRENCY=&amp;VAR:DB_TYPE=&amp;VAR:UNITS=M&amp;window=pop","up&amp;width=535&amp;height=425&amp;START_MAXIMIZED=FALSE&amp;Y=120"}</definedName>
    <definedName name="_8609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1__FDSAUDITLINK__" hidden="1">{"fdsup://directions/FAT Viewer?action=UPDATE&amp;creator=factSet&amp;DYN_ARGS=true&amp;DOC_NAME=FAT:RGA_ENTRPR_VAL_EV_SOURCE_WINDOW.FAT&amp;VAR:ID1=RTL-BE&amp;VAR:SDATE=20070214&amp;VAR:FDATE=20061229&amp;VAR:FREQ=DAILY&amp;VAR:RELITEM=&amp;VAR:CURRENCY=&amp;VAR:DB_TYPE=&amp;VAR:UNITS=M&amp;window=popup","&amp;width=535&amp;height=425&amp;START_MAXIMIZED=FALSE&amp;Y=120"}</definedName>
    <definedName name="_8610__FDSAUDITLINK__" hidden="1">{"fdsup://directions/FAT Viewer?action=UPDATE&amp;creator=factSet&amp;DYN_ARGS=true&amp;DOC_NAME=FAT:RGA_ENTRPR_VAL_EV_SOURCE_WINDOW.FAT&amp;VAR:ID1=CBS&amp;VAR:SDATE=20041028&amp;VAR:FDATE=20031231&amp;VAR:FREQ=DAILY&amp;VAR:RELITEM=RF&amp;VAR:CURRENCY=&amp;VAR:DB_TYPE=&amp;VAR:UNITS=M&amp;window=popup&amp;","width=535&amp;height=425&amp;START_MAXIMIZED=FALSE&amp;Y=120"}</definedName>
    <definedName name="_8611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612__FDSAUDITLINK__" hidden="1">{"fdsup://directions/FAT Viewer?action=UPDATE&amp;creator=factSet&amp;DYN_ARGS=true&amp;DOC_NAME=FAT:RGA_ENTRPR_VAL_EV_SOURCE_WINDOW.FAT&amp;VAR:ID1=LAMR&amp;VAR:SDATE=20041028&amp;VAR:FDATE=20031231&amp;VAR:FREQ=DAILY&amp;VAR:RELITEM=RF&amp;VAR:CURRENCY=&amp;VAR:DB_TYPE=&amp;VAR:UNITS=M&amp;window=popup","&amp;width=535&amp;height=425&amp;START_MAXIMIZED=FALSE&amp;Y=120"}</definedName>
    <definedName name="_8613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14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615__FDSAUDITLINK__" hidden="1">{"fdsup://directions/FAT Viewer?action=UPDATE&amp;creator=factSet&amp;DYN_ARGS=true&amp;DOC_NAME=FAT:RGA_ENTRPR_VAL_EV_SOURCE_WINDOW.FAT&amp;VAR:ID1=DEC-FR&amp;VAR:SDATE=20041027&amp;VAR:FDATE=20031231&amp;VAR:FREQ=DAILY&amp;VAR:RELITEM=RF&amp;VAR:CURRENCY=&amp;VAR:DB_TYPE=&amp;VAR:UNITS=M&amp;window=pop","up&amp;width=535&amp;height=425&amp;START_MAXIMIZED=FALSE&amp;Y=120"}</definedName>
    <definedName name="_8616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17__FDSAUDITLINK__" hidden="1">{"fdsup://directions/FAT Viewer?action=UPDATE&amp;creator=factSet&amp;DYN_ARGS=true&amp;DOC_NAME=FAT:RGA_ENTRPR_VAL_EV_SOURCE_WINDOW.FAT&amp;VAR:ID1=CBS&amp;VAR:SDATE=20041027&amp;VAR:FDATE=20031231&amp;VAR:FREQ=DAILY&amp;VAR:RELITEM=RF&amp;VAR:CURRENCY=&amp;VAR:DB_TYPE=&amp;VAR:UNITS=M&amp;window=popup&amp;","width=535&amp;height=425&amp;START_MAXIMIZED=FALSE&amp;Y=120"}</definedName>
    <definedName name="_8618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619__FDSAUDITLINK__" hidden="1">{"fdsup://directions/FAT Viewer?action=UPDATE&amp;creator=factSet&amp;DYN_ARGS=true&amp;DOC_NAME=FAT:RGA_ENTRPR_VAL_EV_SOURCE_WINDOW.FAT&amp;VAR:ID1=LAMR&amp;VAR:SDATE=20041027&amp;VAR:FDATE=20031231&amp;VAR:FREQ=DAILY&amp;VAR:RELITEM=RF&amp;VAR:CURRENCY=&amp;VAR:DB_TYPE=&amp;VAR:UNITS=M&amp;window=popup","&amp;width=535&amp;height=425&amp;START_MAXIMIZED=FALSE&amp;Y=120"}</definedName>
    <definedName name="_862__FDSAUDITLINK__" hidden="1">{"fdsup://directions/FAT Viewer?action=UPDATE&amp;creator=factSet&amp;DYN_ARGS=true&amp;DOC_NAME=FAT:RGQ_ENTRPR_VAL_EV_SOURCE_WINDOW.FAT&amp;VAR:ID1=457913&amp;VAR:SDATE=20060426&amp;VAR:FDATE=20060331&amp;VAR:FREQ=DAILY&amp;VAR:RELITEM=&amp;VAR:CURRENCY=&amp;VAR:DB_TYPE=&amp;VAR:UNITS=M&amp;window=popup","&amp;width=535&amp;height=425&amp;START_MAXIMIZED=FALSE&amp;Y=120"}</definedName>
    <definedName name="_8620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21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622__FDSAUDITLINK__" hidden="1">{"fdsup://directions/FAT Viewer?action=UPDATE&amp;creator=factSet&amp;DYN_ARGS=true&amp;DOC_NAME=FAT:RGA_ENTRPR_VAL_EV_SOURCE_WINDOW.FAT&amp;VAR:ID1=DEC-FR&amp;VAR:SDATE=20041026&amp;VAR:FDATE=20031231&amp;VAR:FREQ=DAILY&amp;VAR:RELITEM=RF&amp;VAR:CURRENCY=&amp;VAR:DB_TYPE=&amp;VAR:UNITS=M&amp;window=pop","up&amp;width=535&amp;height=425&amp;START_MAXIMIZED=FALSE&amp;Y=120"}</definedName>
    <definedName name="_8623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24__FDSAUDITLINK__" hidden="1">{"fdsup://directions/FAT Viewer?action=UPDATE&amp;creator=factSet&amp;DYN_ARGS=true&amp;DOC_NAME=FAT:RGA_ENTRPR_VAL_EV_SOURCE_WINDOW.FAT&amp;VAR:ID1=CBS&amp;VAR:SDATE=20041026&amp;VAR:FDATE=20031231&amp;VAR:FREQ=DAILY&amp;VAR:RELITEM=RF&amp;VAR:CURRENCY=&amp;VAR:DB_TYPE=&amp;VAR:UNITS=M&amp;window=popup&amp;","width=535&amp;height=425&amp;START_MAXIMIZED=FALSE&amp;Y=120"}</definedName>
    <definedName name="_8625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626__FDSAUDITLINK__" hidden="1">{"fdsup://directions/FAT Viewer?action=UPDATE&amp;creator=factSet&amp;DYN_ARGS=true&amp;DOC_NAME=FAT:RGA_ENTRPR_VAL_EV_SOURCE_WINDOW.FAT&amp;VAR:ID1=LAMR&amp;VAR:SDATE=20041026&amp;VAR:FDATE=20031231&amp;VAR:FREQ=DAILY&amp;VAR:RELITEM=RF&amp;VAR:CURRENCY=&amp;VAR:DB_TYPE=&amp;VAR:UNITS=M&amp;window=popup","&amp;width=535&amp;height=425&amp;START_MAXIMIZED=FALSE&amp;Y=120"}</definedName>
    <definedName name="_8627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28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629__FDSAUDITLINK__" hidden="1">{"fdsup://directions/FAT Viewer?action=UPDATE&amp;creator=factSet&amp;DYN_ARGS=true&amp;DOC_NAME=FAT:RGA_ENTRPR_VAL_EV_SOURCE_WINDOW.FAT&amp;VAR:ID1=DEC-FR&amp;VAR:SDATE=20041025&amp;VAR:FDATE=20031231&amp;VAR:FREQ=DAILY&amp;VAR:RELITEM=RF&amp;VAR:CURRENCY=&amp;VAR:DB_TYPE=&amp;VAR:UNITS=M&amp;window=pop","up&amp;width=535&amp;height=425&amp;START_MAXIMIZED=FALSE&amp;Y=120"}</definedName>
    <definedName name="_863__FDSAUDITLINK__" hidden="1">{"fdsup://directions/FAT Viewer?action=UPDATE&amp;creator=factSet&amp;DYN_ARGS=true&amp;DOC_NAME=FAT:RGQ_ENTRPR_VAL_EV_SOURCE_WINDOW.FAT&amp;VAR:ID1=B151P4&amp;VAR:SDATE=20060426&amp;VAR:FDATE=20060331&amp;VAR:FREQ=DAILY&amp;VAR:RELITEM=&amp;VAR:CURRENCY=&amp;VAR:DB_TYPE=&amp;VAR:UNITS=M&amp;window=popup","&amp;width=535&amp;height=425&amp;START_MAXIMIZED=FALSE&amp;Y=120"}</definedName>
    <definedName name="_8630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31__FDSAUDITLINK__" hidden="1">{"fdsup://directions/FAT Viewer?action=UPDATE&amp;creator=factSet&amp;DYN_ARGS=true&amp;DOC_NAME=FAT:RGA_ENTRPR_VAL_EV_SOURCE_WINDOW.FAT&amp;VAR:ID1=CBS&amp;VAR:SDATE=20041025&amp;VAR:FDATE=20031231&amp;VAR:FREQ=DAILY&amp;VAR:RELITEM=RF&amp;VAR:CURRENCY=&amp;VAR:DB_TYPE=&amp;VAR:UNITS=M&amp;window=popup&amp;","width=535&amp;height=425&amp;START_MAXIMIZED=FALSE&amp;Y=120"}</definedName>
    <definedName name="_8632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633__FDSAUDITLINK__" hidden="1">{"fdsup://directions/FAT Viewer?action=UPDATE&amp;creator=factSet&amp;DYN_ARGS=true&amp;DOC_NAME=FAT:RGA_ENTRPR_VAL_EV_SOURCE_WINDOW.FAT&amp;VAR:ID1=LAMR&amp;VAR:SDATE=20041025&amp;VAR:FDATE=20031231&amp;VAR:FREQ=DAILY&amp;VAR:RELITEM=RF&amp;VAR:CURRENCY=&amp;VAR:DB_TYPE=&amp;VAR:UNITS=M&amp;window=popup","&amp;width=535&amp;height=425&amp;START_MAXIMIZED=FALSE&amp;Y=120"}</definedName>
    <definedName name="_8634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35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636__FDSAUDITLINK__" hidden="1">{"fdsup://directions/FAT Viewer?action=UPDATE&amp;creator=factSet&amp;DYN_ARGS=true&amp;DOC_NAME=FAT:RGA_ENTRPR_VAL_EV_SOURCE_WINDOW.FAT&amp;VAR:ID1=DEC-FR&amp;VAR:SDATE=20041022&amp;VAR:FDATE=20031231&amp;VAR:FREQ=DAILY&amp;VAR:RELITEM=RF&amp;VAR:CURRENCY=&amp;VAR:DB_TYPE=&amp;VAR:UNITS=M&amp;window=pop","up&amp;width=535&amp;height=425&amp;START_MAXIMIZED=FALSE&amp;Y=120"}</definedName>
    <definedName name="_8637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38__FDSAUDITLINK__" hidden="1">{"fdsup://directions/FAT Viewer?action=UPDATE&amp;creator=factSet&amp;DYN_ARGS=true&amp;DOC_NAME=FAT:RGA_ENTRPR_VAL_EV_SOURCE_WINDOW.FAT&amp;VAR:ID1=CBS&amp;VAR:SDATE=20041022&amp;VAR:FDATE=20031231&amp;VAR:FREQ=DAILY&amp;VAR:RELITEM=RF&amp;VAR:CURRENCY=&amp;VAR:DB_TYPE=&amp;VAR:UNITS=M&amp;window=popup&amp;","width=535&amp;height=425&amp;START_MAXIMIZED=FALSE&amp;Y=120"}</definedName>
    <definedName name="_8639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64__FDSAUDITLINK__" hidden="1">{"fdsup://directions/FAT Viewer?action=UPDATE&amp;creator=factSet&amp;DYN_ARGS=true&amp;DOC_NAME=FAT:RGA_ENTRPR_VAL_EV_SOURCE_WINDOW.FAT&amp;VAR:ID1=091139&amp;VAR:SDATE=20060822&amp;VAR:FDATE=20051230&amp;VAR:FREQ=DAILY&amp;VAR:RELITEM=&amp;VAR:CURRENCY=&amp;VAR:DB_TYPE=&amp;VAR:UNITS=M&amp;window=popup","&amp;width=535&amp;height=425&amp;START_MAXIMIZED=FALSE&amp;Y=120"}</definedName>
    <definedName name="_8640__FDSAUDITLINK__" hidden="1">{"fdsup://directions/FAT Viewer?action=UPDATE&amp;creator=factSet&amp;DYN_ARGS=true&amp;DOC_NAME=FAT:RGA_ENTRPR_VAL_EV_SOURCE_WINDOW.FAT&amp;VAR:ID1=LAMR&amp;VAR:SDATE=20041022&amp;VAR:FDATE=20031231&amp;VAR:FREQ=DAILY&amp;VAR:RELITEM=RF&amp;VAR:CURRENCY=&amp;VAR:DB_TYPE=&amp;VAR:UNITS=M&amp;window=popup","&amp;width=535&amp;height=425&amp;START_MAXIMIZED=FALSE&amp;Y=120"}</definedName>
    <definedName name="_8641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42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643__FDSAUDITLINK__" hidden="1">{"fdsup://directions/FAT Viewer?action=UPDATE&amp;creator=factSet&amp;DYN_ARGS=true&amp;DOC_NAME=FAT:RGA_ENTRPR_VAL_EV_SOURCE_WINDOW.FAT&amp;VAR:ID1=DEC-FR&amp;VAR:SDATE=20041021&amp;VAR:FDATE=20031231&amp;VAR:FREQ=DAILY&amp;VAR:RELITEM=RF&amp;VAR:CURRENCY=&amp;VAR:DB_TYPE=&amp;VAR:UNITS=M&amp;window=pop","up&amp;width=535&amp;height=425&amp;START_MAXIMIZED=FALSE&amp;Y=120"}</definedName>
    <definedName name="_8644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45__FDSAUDITLINK__" hidden="1">{"fdsup://directions/FAT Viewer?action=UPDATE&amp;creator=factSet&amp;DYN_ARGS=true&amp;DOC_NAME=FAT:RGA_ENTRPR_VAL_EV_SOURCE_WINDOW.FAT&amp;VAR:ID1=CBS&amp;VAR:SDATE=20041021&amp;VAR:FDATE=20031231&amp;VAR:FREQ=DAILY&amp;VAR:RELITEM=RF&amp;VAR:CURRENCY=&amp;VAR:DB_TYPE=&amp;VAR:UNITS=M&amp;window=popup&amp;","width=535&amp;height=425&amp;START_MAXIMIZED=FALSE&amp;Y=120"}</definedName>
    <definedName name="_8646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647__FDSAUDITLINK__" hidden="1">{"fdsup://directions/FAT Viewer?action=UPDATE&amp;creator=factSet&amp;DYN_ARGS=true&amp;DOC_NAME=FAT:RGA_ENTRPR_VAL_EV_SOURCE_WINDOW.FAT&amp;VAR:ID1=LAMR&amp;VAR:SDATE=20041021&amp;VAR:FDATE=20031231&amp;VAR:FREQ=DAILY&amp;VAR:RELITEM=RF&amp;VAR:CURRENCY=&amp;VAR:DB_TYPE=&amp;VAR:UNITS=M&amp;window=popup","&amp;width=535&amp;height=425&amp;START_MAXIMIZED=FALSE&amp;Y=120"}</definedName>
    <definedName name="_8648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49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65__FDSAUDITLINK__" hidden="1">{"fdsup://directions/FAT Viewer?action=UPDATE&amp;creator=factSet&amp;DYN_ARGS=true&amp;DOC_NAME=FAT:RGQ_ENTRPR_VAL_EV_SOURCE_WINDOW.FAT&amp;VAR:ID1=B07VZ9&amp;VAR:SDATE=20041112&amp;VAR:FDATE=20040930&amp;VAR:FREQ=DAILY&amp;VAR:RELITEM=&amp;VAR:CURRENCY=&amp;VAR:DB_TYPE=&amp;VAR:UNITS=M&amp;window=popup","&amp;width=535&amp;height=425&amp;START_MAXIMIZED=FALSE&amp;Y=120"}</definedName>
    <definedName name="_8650__FDSAUDITLINK__" hidden="1">{"fdsup://directions/FAT Viewer?action=UPDATE&amp;creator=factSet&amp;DYN_ARGS=true&amp;DOC_NAME=FAT:RGA_ENTRPR_VAL_EV_SOURCE_WINDOW.FAT&amp;VAR:ID1=DEC-FR&amp;VAR:SDATE=20041020&amp;VAR:FDATE=20031231&amp;VAR:FREQ=DAILY&amp;VAR:RELITEM=RF&amp;VAR:CURRENCY=&amp;VAR:DB_TYPE=&amp;VAR:UNITS=M&amp;window=pop","up&amp;width=535&amp;height=425&amp;START_MAXIMIZED=FALSE&amp;Y=120"}</definedName>
    <definedName name="_8651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52__FDSAUDITLINK__" hidden="1">{"fdsup://directions/FAT Viewer?action=UPDATE&amp;creator=factSet&amp;DYN_ARGS=true&amp;DOC_NAME=FAT:RGA_ENTRPR_VAL_EV_SOURCE_WINDOW.FAT&amp;VAR:ID1=CBS&amp;VAR:SDATE=20041020&amp;VAR:FDATE=20031231&amp;VAR:FREQ=DAILY&amp;VAR:RELITEM=RF&amp;VAR:CURRENCY=&amp;VAR:DB_TYPE=&amp;VAR:UNITS=M&amp;window=popup&amp;","width=535&amp;height=425&amp;START_MAXIMIZED=FALSE&amp;Y=120"}</definedName>
    <definedName name="_8653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654__FDSAUDITLINK__" hidden="1">{"fdsup://directions/FAT Viewer?action=UPDATE&amp;creator=factSet&amp;DYN_ARGS=true&amp;DOC_NAME=FAT:RGA_ENTRPR_VAL_EV_SOURCE_WINDOW.FAT&amp;VAR:ID1=LAMR&amp;VAR:SDATE=20041020&amp;VAR:FDATE=20031231&amp;VAR:FREQ=DAILY&amp;VAR:RELITEM=RF&amp;VAR:CURRENCY=&amp;VAR:DB_TYPE=&amp;VAR:UNITS=M&amp;window=popup","&amp;width=535&amp;height=425&amp;START_MAXIMIZED=FALSE&amp;Y=120"}</definedName>
    <definedName name="_8655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56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657__FDSAUDITLINK__" hidden="1">{"fdsup://directions/FAT Viewer?action=UPDATE&amp;creator=factSet&amp;DYN_ARGS=true&amp;DOC_NAME=FAT:RGA_ENTRPR_VAL_EV_SOURCE_WINDOW.FAT&amp;VAR:ID1=DEC-FR&amp;VAR:SDATE=20041019&amp;VAR:FDATE=20031231&amp;VAR:FREQ=DAILY&amp;VAR:RELITEM=RF&amp;VAR:CURRENCY=&amp;VAR:DB_TYPE=&amp;VAR:UNITS=M&amp;window=pop","up&amp;width=535&amp;height=425&amp;START_MAXIMIZED=FALSE&amp;Y=120"}</definedName>
    <definedName name="_8658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59__FDSAUDITLINK__" hidden="1">{"fdsup://directions/FAT Viewer?action=UPDATE&amp;creator=factSet&amp;DYN_ARGS=true&amp;DOC_NAME=FAT:RGA_ENTRPR_VAL_EV_SOURCE_WINDOW.FAT&amp;VAR:ID1=CBS&amp;VAR:SDATE=20041019&amp;VAR:FDATE=20031231&amp;VAR:FREQ=DAILY&amp;VAR:RELITEM=RF&amp;VAR:CURRENCY=&amp;VAR:DB_TYPE=&amp;VAR:UNITS=M&amp;window=popup&amp;","width=535&amp;height=425&amp;START_MAXIMIZED=FALSE&amp;Y=120"}</definedName>
    <definedName name="_866__FDSAUDITLINK__" hidden="1">{"fdsup://directions/FAT Viewer?action=UPDATE&amp;creator=factSet&amp;DYN_ARGS=true&amp;DOC_NAME=FAT:RGA_ENTRPR_VAL_EV_SOURCE_WINDOW.FAT&amp;VAR:ID1=DYHOL-TR&amp;VAR:SDATE=20041123&amp;VAR:FDATE=20031231&amp;VAR:FREQ=DAILY&amp;VAR:RELITEM=&amp;VAR:CURRENCY=&amp;VAR:DB_TYPE=&amp;VAR:UNITS=M&amp;window=pop","up&amp;width=535&amp;height=425&amp;START_MAXIMIZED=FALSE&amp;Y=120"}</definedName>
    <definedName name="_8660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661__FDSAUDITLINK__" hidden="1">{"fdsup://directions/FAT Viewer?action=UPDATE&amp;creator=factSet&amp;DYN_ARGS=true&amp;DOC_NAME=FAT:RGA_ENTRPR_VAL_EV_SOURCE_WINDOW.FAT&amp;VAR:ID1=LAMR&amp;VAR:SDATE=20041019&amp;VAR:FDATE=20031231&amp;VAR:FREQ=DAILY&amp;VAR:RELITEM=RF&amp;VAR:CURRENCY=&amp;VAR:DB_TYPE=&amp;VAR:UNITS=M&amp;window=popup","&amp;width=535&amp;height=425&amp;START_MAXIMIZED=FALSE&amp;Y=120"}</definedName>
    <definedName name="_8662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63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664__FDSAUDITLINK__" hidden="1">{"fdsup://directions/FAT Viewer?action=UPDATE&amp;creator=factSet&amp;DYN_ARGS=true&amp;DOC_NAME=FAT:RGA_ENTRPR_VAL_EV_SOURCE_WINDOW.FAT&amp;VAR:ID1=DEC-FR&amp;VAR:SDATE=20041018&amp;VAR:FDATE=20031231&amp;VAR:FREQ=DAILY&amp;VAR:RELITEM=RF&amp;VAR:CURRENCY=&amp;VAR:DB_TYPE=&amp;VAR:UNITS=M&amp;window=pop","up&amp;width=535&amp;height=425&amp;START_MAXIMIZED=FALSE&amp;Y=120"}</definedName>
    <definedName name="_8665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66__FDSAUDITLINK__" hidden="1">{"fdsup://directions/FAT Viewer?action=UPDATE&amp;creator=factSet&amp;DYN_ARGS=true&amp;DOC_NAME=FAT:RGA_ENTRPR_VAL_EV_SOURCE_WINDOW.FAT&amp;VAR:ID1=CBS&amp;VAR:SDATE=20041018&amp;VAR:FDATE=20031231&amp;VAR:FREQ=DAILY&amp;VAR:RELITEM=RF&amp;VAR:CURRENCY=&amp;VAR:DB_TYPE=&amp;VAR:UNITS=M&amp;window=popup&amp;","width=535&amp;height=425&amp;START_MAXIMIZED=FALSE&amp;Y=120"}</definedName>
    <definedName name="_8667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668__FDSAUDITLINK__" hidden="1">{"fdsup://directions/FAT Viewer?action=UPDATE&amp;creator=factSet&amp;DYN_ARGS=true&amp;DOC_NAME=FAT:RGA_ENTRPR_VAL_EV_SOURCE_WINDOW.FAT&amp;VAR:ID1=LAMR&amp;VAR:SDATE=20041018&amp;VAR:FDATE=20031231&amp;VAR:FREQ=DAILY&amp;VAR:RELITEM=RF&amp;VAR:CURRENCY=&amp;VAR:DB_TYPE=&amp;VAR:UNITS=M&amp;window=popup","&amp;width=535&amp;height=425&amp;START_MAXIMIZED=FALSE&amp;Y=120"}</definedName>
    <definedName name="_8669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7__FDSAUDITLINK__" hidden="1">{"fdsup://directions/FAT Viewer?action=UPDATE&amp;creator=factSet&amp;DYN_ARGS=true&amp;DOC_NAME=FAT:RGA_ENTRPR_VAL_EV_SOURCE_WINDOW.FAT&amp;VAR:ID1=091139&amp;VAR:SDATE=20041123&amp;VAR:FDATE=20031231&amp;VAR:FREQ=DAILY&amp;VAR:RELITEM=&amp;VAR:CURRENCY=&amp;VAR:DB_TYPE=&amp;VAR:UNITS=M&amp;window=popup","&amp;width=535&amp;height=425&amp;START_MAXIMIZED=FALSE&amp;Y=120"}</definedName>
    <definedName name="_8670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671__FDSAUDITLINK__" hidden="1">{"fdsup://directions/FAT Viewer?action=UPDATE&amp;creator=factSet&amp;DYN_ARGS=true&amp;DOC_NAME=FAT:RGA_ENTRPR_VAL_EV_SOURCE_WINDOW.FAT&amp;VAR:ID1=DEC-FR&amp;VAR:SDATE=20041015&amp;VAR:FDATE=20031231&amp;VAR:FREQ=DAILY&amp;VAR:RELITEM=RF&amp;VAR:CURRENCY=&amp;VAR:DB_TYPE=&amp;VAR:UNITS=M&amp;window=pop","up&amp;width=535&amp;height=425&amp;START_MAXIMIZED=FALSE&amp;Y=120"}</definedName>
    <definedName name="_8672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73__FDSAUDITLINK__" hidden="1">{"fdsup://directions/FAT Viewer?action=UPDATE&amp;creator=factSet&amp;DYN_ARGS=true&amp;DOC_NAME=FAT:RGA_ENTRPR_VAL_EV_SOURCE_WINDOW.FAT&amp;VAR:ID1=CBS&amp;VAR:SDATE=20041015&amp;VAR:FDATE=20031231&amp;VAR:FREQ=DAILY&amp;VAR:RELITEM=RF&amp;VAR:CURRENCY=&amp;VAR:DB_TYPE=&amp;VAR:UNITS=M&amp;window=popup&amp;","width=535&amp;height=425&amp;START_MAXIMIZED=FALSE&amp;Y=120"}</definedName>
    <definedName name="_8674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675__FDSAUDITLINK__" hidden="1">{"fdsup://directions/FAT Viewer?action=UPDATE&amp;creator=factSet&amp;DYN_ARGS=true&amp;DOC_NAME=FAT:RGA_ENTRPR_VAL_EV_SOURCE_WINDOW.FAT&amp;VAR:ID1=LAMR&amp;VAR:SDATE=20041015&amp;VAR:FDATE=20031231&amp;VAR:FREQ=DAILY&amp;VAR:RELITEM=RF&amp;VAR:CURRENCY=&amp;VAR:DB_TYPE=&amp;VAR:UNITS=M&amp;window=popup","&amp;width=535&amp;height=425&amp;START_MAXIMIZED=FALSE&amp;Y=120"}</definedName>
    <definedName name="_8676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77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678__FDSAUDITLINK__" hidden="1">{"fdsup://directions/FAT Viewer?action=UPDATE&amp;creator=factSet&amp;DYN_ARGS=true&amp;DOC_NAME=FAT:RGA_ENTRPR_VAL_EV_SOURCE_WINDOW.FAT&amp;VAR:ID1=DEC-FR&amp;VAR:SDATE=20041014&amp;VAR:FDATE=20031231&amp;VAR:FREQ=DAILY&amp;VAR:RELITEM=RF&amp;VAR:CURRENCY=&amp;VAR:DB_TYPE=&amp;VAR:UNITS=M&amp;window=pop","up&amp;width=535&amp;height=425&amp;START_MAXIMIZED=FALSE&amp;Y=120"}</definedName>
    <definedName name="_8679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8__FDSAUDITLINK__" hidden="1">{"fdsup://directions/FAT Viewer?action=UPDATE&amp;creator=factSet&amp;DYN_ARGS=true&amp;DOC_NAME=FAT:RGQ_ENTRPR_VAL_EV_SOURCE_WINDOW.FAT&amp;VAR:ID1=B01G2K&amp;VAR:SDATE=20040728&amp;VAR:FDATE=20040630&amp;VAR:FREQ=DAILY&amp;VAR:RELITEM=&amp;VAR:CURRENCY=&amp;VAR:DB_TYPE=&amp;VAR:UNITS=M&amp;window=popup","&amp;width=535&amp;height=425&amp;START_MAXIMIZED=FALSE&amp;Y=120"}</definedName>
    <definedName name="_8680__FDSAUDITLINK__" hidden="1">{"fdsup://directions/FAT Viewer?action=UPDATE&amp;creator=factSet&amp;DYN_ARGS=true&amp;DOC_NAME=FAT:RGA_ENTRPR_VAL_EV_SOURCE_WINDOW.FAT&amp;VAR:ID1=CBS&amp;VAR:SDATE=20041014&amp;VAR:FDATE=20031231&amp;VAR:FREQ=DAILY&amp;VAR:RELITEM=RF&amp;VAR:CURRENCY=&amp;VAR:DB_TYPE=&amp;VAR:UNITS=M&amp;window=popup&amp;","width=535&amp;height=425&amp;START_MAXIMIZED=FALSE&amp;Y=120"}</definedName>
    <definedName name="_8681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682__FDSAUDITLINK__" hidden="1">{"fdsup://directions/FAT Viewer?action=UPDATE&amp;creator=factSet&amp;DYN_ARGS=true&amp;DOC_NAME=FAT:RGA_ENTRPR_VAL_EV_SOURCE_WINDOW.FAT&amp;VAR:ID1=LAMR&amp;VAR:SDATE=20041014&amp;VAR:FDATE=20031231&amp;VAR:FREQ=DAILY&amp;VAR:RELITEM=RF&amp;VAR:CURRENCY=&amp;VAR:DB_TYPE=&amp;VAR:UNITS=M&amp;window=popup","&amp;width=535&amp;height=425&amp;START_MAXIMIZED=FALSE&amp;Y=120"}</definedName>
    <definedName name="_8683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84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685__FDSAUDITLINK__" hidden="1">{"fdsup://directions/FAT Viewer?action=UPDATE&amp;creator=factSet&amp;DYN_ARGS=true&amp;DOC_NAME=FAT:RGA_ENTRPR_VAL_EV_SOURCE_WINDOW.FAT&amp;VAR:ID1=DEC-FR&amp;VAR:SDATE=20041013&amp;VAR:FDATE=20031231&amp;VAR:FREQ=DAILY&amp;VAR:RELITEM=RF&amp;VAR:CURRENCY=&amp;VAR:DB_TYPE=&amp;VAR:UNITS=M&amp;window=pop","up&amp;width=535&amp;height=425&amp;START_MAXIMIZED=FALSE&amp;Y=120"}</definedName>
    <definedName name="_8686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87__FDSAUDITLINK__" hidden="1">{"fdsup://directions/FAT Viewer?action=UPDATE&amp;creator=factSet&amp;DYN_ARGS=true&amp;DOC_NAME=FAT:RGA_ENTRPR_VAL_EV_SOURCE_WINDOW.FAT&amp;VAR:ID1=CBS&amp;VAR:SDATE=20041013&amp;VAR:FDATE=20031231&amp;VAR:FREQ=DAILY&amp;VAR:RELITEM=RF&amp;VAR:CURRENCY=&amp;VAR:DB_TYPE=&amp;VAR:UNITS=M&amp;window=popup&amp;","width=535&amp;height=425&amp;START_MAXIMIZED=FALSE&amp;Y=120"}</definedName>
    <definedName name="_8688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689__FDSAUDITLINK__" hidden="1">{"fdsup://directions/FAT Viewer?action=UPDATE&amp;creator=factSet&amp;DYN_ARGS=true&amp;DOC_NAME=FAT:RGA_ENTRPR_VAL_EV_SOURCE_WINDOW.FAT&amp;VAR:ID1=LAMR&amp;VAR:SDATE=20041013&amp;VAR:FDATE=20031231&amp;VAR:FREQ=DAILY&amp;VAR:RELITEM=RF&amp;VAR:CURRENCY=&amp;VAR:DB_TYPE=&amp;VAR:UNITS=M&amp;window=popup","&amp;width=535&amp;height=425&amp;START_MAXIMIZED=FALSE&amp;Y=120"}</definedName>
    <definedName name="_869__FDSAUDITLINK__" hidden="1">{"fdsup://directions/FAT Viewer?action=UPDATE&amp;creator=factSet&amp;DYN_ARGS=true&amp;DOC_NAME=FAT:RGQ_ENTRPR_VAL_EV_SOURCE_WINDOW.FAT&amp;VAR:ID1=B01G2K&amp;VAR:SDATE=20041123&amp;VAR:FDATE=20040930&amp;VAR:FREQ=DAILY&amp;VAR:RELITEM=&amp;VAR:CURRENCY=&amp;VAR:DB_TYPE=&amp;VAR:UNITS=M&amp;window=popup","&amp;width=535&amp;height=425&amp;START_MAXIMIZED=FALSE&amp;Y=120"}</definedName>
    <definedName name="_8690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91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692__FDSAUDITLINK__" hidden="1">{"fdsup://directions/FAT Viewer?action=UPDATE&amp;creator=factSet&amp;DYN_ARGS=true&amp;DOC_NAME=FAT:RGA_ENTRPR_VAL_EV_SOURCE_WINDOW.FAT&amp;VAR:ID1=DEC-FR&amp;VAR:SDATE=20041012&amp;VAR:FDATE=20031231&amp;VAR:FREQ=DAILY&amp;VAR:RELITEM=RF&amp;VAR:CURRENCY=&amp;VAR:DB_TYPE=&amp;VAR:UNITS=M&amp;window=pop","up&amp;width=535&amp;height=425&amp;START_MAXIMIZED=FALSE&amp;Y=120"}</definedName>
    <definedName name="_8693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94__FDSAUDITLINK__" hidden="1">{"fdsup://directions/FAT Viewer?action=UPDATE&amp;creator=factSet&amp;DYN_ARGS=true&amp;DOC_NAME=FAT:RGA_ENTRPR_VAL_EV_SOURCE_WINDOW.FAT&amp;VAR:ID1=CBS&amp;VAR:SDATE=20041012&amp;VAR:FDATE=20031231&amp;VAR:FREQ=DAILY&amp;VAR:RELITEM=RF&amp;VAR:CURRENCY=&amp;VAR:DB_TYPE=&amp;VAR:UNITS=M&amp;window=popup&amp;","width=535&amp;height=425&amp;START_MAXIMIZED=FALSE&amp;Y=120"}</definedName>
    <definedName name="_8695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696__FDSAUDITLINK__" hidden="1">{"fdsup://directions/FAT Viewer?action=UPDATE&amp;creator=factSet&amp;DYN_ARGS=true&amp;DOC_NAME=FAT:RGA_ENTRPR_VAL_EV_SOURCE_WINDOW.FAT&amp;VAR:ID1=LAMR&amp;VAR:SDATE=20041012&amp;VAR:FDATE=20031231&amp;VAR:FREQ=DAILY&amp;VAR:RELITEM=RF&amp;VAR:CURRENCY=&amp;VAR:DB_TYPE=&amp;VAR:UNITS=M&amp;window=popup","&amp;width=535&amp;height=425&amp;START_MAXIMIZED=FALSE&amp;Y=120"}</definedName>
    <definedName name="_8697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698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699__FDSAUDITLINK__" hidden="1">{"fdsup://directions/FAT Viewer?action=UPDATE&amp;creator=factSet&amp;DYN_ARGS=true&amp;DOC_NAME=FAT:RGA_ENTRPR_VAL_EV_SOURCE_WINDOW.FAT&amp;VAR:ID1=DEC-FR&amp;VAR:SDATE=20041011&amp;VAR:FDATE=20031231&amp;VAR:FREQ=DAILY&amp;VAR:RELITEM=RF&amp;VAR:CURRENCY=&amp;VAR:DB_TYPE=&amp;VAR:UNITS=M&amp;window=pop","up&amp;width=535&amp;height=425&amp;START_MAXIMIZED=FALSE&amp;Y=120"}</definedName>
    <definedName name="_87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171"}</definedName>
    <definedName name="_870__FDSAUDITLINK__" hidden="1">{"fdsup://directions/FAT Viewer?action=UPDATE&amp;creator=factSet&amp;DYN_ARGS=true&amp;DOC_NAME=FAT:RGA_ENTRPR_VAL_EV_SOURCE_WINDOW.FAT&amp;VAR:ID1=091139&amp;VAR:SDATE=20051229&amp;VAR:FDATE=20041231&amp;VAR:FREQ=DAILY&amp;VAR:RELITEM=&amp;VAR:CURRENCY=&amp;VAR:DB_TYPE=&amp;VAR:UNITS=M&amp;window=popup","&amp;width=535&amp;height=425&amp;START_MAXIMIZED=FALSE&amp;Y=120"}</definedName>
    <definedName name="_8700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01__FDSAUDITLINK__" hidden="1">{"fdsup://directions/FAT Viewer?action=UPDATE&amp;creator=factSet&amp;DYN_ARGS=true&amp;DOC_NAME=FAT:RGA_ENTRPR_VAL_EV_SOURCE_WINDOW.FAT&amp;VAR:ID1=CBS&amp;VAR:SDATE=20041011&amp;VAR:FDATE=20031231&amp;VAR:FREQ=DAILY&amp;VAR:RELITEM=RF&amp;VAR:CURRENCY=&amp;VAR:DB_TYPE=&amp;VAR:UNITS=M&amp;window=popup&amp;","width=535&amp;height=425&amp;START_MAXIMIZED=FALSE&amp;Y=120"}</definedName>
    <definedName name="_8702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703__FDSAUDITLINK__" hidden="1">{"fdsup://directions/FAT Viewer?action=UPDATE&amp;creator=factSet&amp;DYN_ARGS=true&amp;DOC_NAME=FAT:RGA_ENTRPR_VAL_EV_SOURCE_WINDOW.FAT&amp;VAR:ID1=LAMR&amp;VAR:SDATE=20041011&amp;VAR:FDATE=20031231&amp;VAR:FREQ=DAILY&amp;VAR:RELITEM=RF&amp;VAR:CURRENCY=&amp;VAR:DB_TYPE=&amp;VAR:UNITS=M&amp;window=popup","&amp;width=535&amp;height=425&amp;START_MAXIMIZED=FALSE&amp;Y=120"}</definedName>
    <definedName name="_8704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05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706__FDSAUDITLINK__" hidden="1">{"fdsup://directions/FAT Viewer?action=UPDATE&amp;creator=factSet&amp;DYN_ARGS=true&amp;DOC_NAME=FAT:RGA_ENTRPR_VAL_EV_SOURCE_WINDOW.FAT&amp;VAR:ID1=DEC-FR&amp;VAR:SDATE=20041008&amp;VAR:FDATE=20031231&amp;VAR:FREQ=DAILY&amp;VAR:RELITEM=RF&amp;VAR:CURRENCY=&amp;VAR:DB_TYPE=&amp;VAR:UNITS=M&amp;window=pop","up&amp;width=535&amp;height=425&amp;START_MAXIMIZED=FALSE&amp;Y=120"}</definedName>
    <definedName name="_8707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08__FDSAUDITLINK__" hidden="1">{"fdsup://directions/FAT Viewer?action=UPDATE&amp;creator=factSet&amp;DYN_ARGS=true&amp;DOC_NAME=FAT:RGA_ENTRPR_VAL_EV_SOURCE_WINDOW.FAT&amp;VAR:ID1=CBS&amp;VAR:SDATE=20041008&amp;VAR:FDATE=20031231&amp;VAR:FREQ=DAILY&amp;VAR:RELITEM=RF&amp;VAR:CURRENCY=&amp;VAR:DB_TYPE=&amp;VAR:UNITS=M&amp;window=popup&amp;","width=535&amp;height=425&amp;START_MAXIMIZED=FALSE&amp;Y=120"}</definedName>
    <definedName name="_8709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71__FDSAUDITLINK__" hidden="1">{"fdsup://directions/FAT Viewer?action=UPDATE&amp;creator=factSet&amp;DYN_ARGS=true&amp;DOC_NAME=FAT:RGQ_ENTRPR_VAL_EV_SOURCE_WINDOW.FAT&amp;VAR:ID1=B04M10&amp;VAR:SDATE=20080320&amp;VAR:FDATE=20071231&amp;VAR:FREQ=DAILY&amp;VAR:RELITEM=&amp;VAR:CURRENCY=&amp;VAR:DB_TYPE=&amp;VAR:UNITS=M&amp;window=popup","&amp;width=535&amp;height=425&amp;START_MAXIMIZED=FALSE&amp;Y=120"}</definedName>
    <definedName name="_8710__FDSAUDITLINK__" hidden="1">{"fdsup://directions/FAT Viewer?action=UPDATE&amp;creator=factSet&amp;DYN_ARGS=true&amp;DOC_NAME=FAT:RGA_ENTRPR_VAL_EV_SOURCE_WINDOW.FAT&amp;VAR:ID1=LAMR&amp;VAR:SDATE=20041008&amp;VAR:FDATE=20031231&amp;VAR:FREQ=DAILY&amp;VAR:RELITEM=RF&amp;VAR:CURRENCY=&amp;VAR:DB_TYPE=&amp;VAR:UNITS=M&amp;window=popup","&amp;width=535&amp;height=425&amp;START_MAXIMIZED=FALSE&amp;Y=120"}</definedName>
    <definedName name="_8711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12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713__FDSAUDITLINK__" hidden="1">{"fdsup://directions/FAT Viewer?action=UPDATE&amp;creator=factSet&amp;DYN_ARGS=true&amp;DOC_NAME=FAT:RGA_ENTRPR_VAL_EV_SOURCE_WINDOW.FAT&amp;VAR:ID1=DEC-FR&amp;VAR:SDATE=20041007&amp;VAR:FDATE=20031231&amp;VAR:FREQ=DAILY&amp;VAR:RELITEM=RF&amp;VAR:CURRENCY=&amp;VAR:DB_TYPE=&amp;VAR:UNITS=M&amp;window=pop","up&amp;width=535&amp;height=425&amp;START_MAXIMIZED=FALSE&amp;Y=120"}</definedName>
    <definedName name="_8714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15__FDSAUDITLINK__" hidden="1">{"fdsup://directions/FAT Viewer?action=UPDATE&amp;creator=factSet&amp;DYN_ARGS=true&amp;DOC_NAME=FAT:RGA_ENTRPR_VAL_EV_SOURCE_WINDOW.FAT&amp;VAR:ID1=CBS&amp;VAR:SDATE=20041007&amp;VAR:FDATE=20031231&amp;VAR:FREQ=DAILY&amp;VAR:RELITEM=RF&amp;VAR:CURRENCY=&amp;VAR:DB_TYPE=&amp;VAR:UNITS=M&amp;window=popup&amp;","width=535&amp;height=425&amp;START_MAXIMIZED=FALSE&amp;Y=120"}</definedName>
    <definedName name="_8716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717__FDSAUDITLINK__" hidden="1">{"fdsup://directions/FAT Viewer?action=UPDATE&amp;creator=factSet&amp;DYN_ARGS=true&amp;DOC_NAME=FAT:RGA_ENTRPR_VAL_EV_SOURCE_WINDOW.FAT&amp;VAR:ID1=LAMR&amp;VAR:SDATE=20041007&amp;VAR:FDATE=20031231&amp;VAR:FREQ=DAILY&amp;VAR:RELITEM=RF&amp;VAR:CURRENCY=&amp;VAR:DB_TYPE=&amp;VAR:UNITS=M&amp;window=popup","&amp;width=535&amp;height=425&amp;START_MAXIMIZED=FALSE&amp;Y=120"}</definedName>
    <definedName name="_8718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19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72__FDSAUDITLINK__" hidden="1">{"fdsup://directions/FAT Viewer?action=UPDATE&amp;creator=factSet&amp;DYN_ARGS=true&amp;DOC_NAME=FAT:RGA_ENTRPR_VAL_EV_SOURCE_WINDOW.FAT&amp;VAR:ID1=339864&amp;VAR:SDATE=20040312&amp;VAR:FDATE=20031231&amp;VAR:FREQ=DAILY&amp;VAR:RELITEM=&amp;VAR:CURRENCY=&amp;VAR:DB_TYPE=&amp;VAR:UNITS=M&amp;window=popup","&amp;width=535&amp;height=425&amp;START_MAXIMIZED=FALSE&amp;Y=120"}</definedName>
    <definedName name="_8720__FDSAUDITLINK__" hidden="1">{"fdsup://directions/FAT Viewer?action=UPDATE&amp;creator=factSet&amp;DYN_ARGS=true&amp;DOC_NAME=FAT:RGA_ENTRPR_VAL_EV_SOURCE_WINDOW.FAT&amp;VAR:ID1=DEC-FR&amp;VAR:SDATE=20041006&amp;VAR:FDATE=20031231&amp;VAR:FREQ=DAILY&amp;VAR:RELITEM=RF&amp;VAR:CURRENCY=&amp;VAR:DB_TYPE=&amp;VAR:UNITS=M&amp;window=pop","up&amp;width=535&amp;height=425&amp;START_MAXIMIZED=FALSE&amp;Y=120"}</definedName>
    <definedName name="_8721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22__FDSAUDITLINK__" hidden="1">{"fdsup://directions/FAT Viewer?action=UPDATE&amp;creator=factSet&amp;DYN_ARGS=true&amp;DOC_NAME=FAT:RGA_ENTRPR_VAL_EV_SOURCE_WINDOW.FAT&amp;VAR:ID1=CBS&amp;VAR:SDATE=20041006&amp;VAR:FDATE=20031231&amp;VAR:FREQ=DAILY&amp;VAR:RELITEM=RF&amp;VAR:CURRENCY=&amp;VAR:DB_TYPE=&amp;VAR:UNITS=M&amp;window=popup&amp;","width=535&amp;height=425&amp;START_MAXIMIZED=FALSE&amp;Y=120"}</definedName>
    <definedName name="_8723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724__FDSAUDITLINK__" hidden="1">{"fdsup://directions/FAT Viewer?action=UPDATE&amp;creator=factSet&amp;DYN_ARGS=true&amp;DOC_NAME=FAT:RGA_ENTRPR_VAL_EV_SOURCE_WINDOW.FAT&amp;VAR:ID1=LAMR&amp;VAR:SDATE=20041006&amp;VAR:FDATE=20031231&amp;VAR:FREQ=DAILY&amp;VAR:RELITEM=RF&amp;VAR:CURRENCY=&amp;VAR:DB_TYPE=&amp;VAR:UNITS=M&amp;window=popup","&amp;width=535&amp;height=425&amp;START_MAXIMIZED=FALSE&amp;Y=120"}</definedName>
    <definedName name="_8725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26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727__FDSAUDITLINK__" hidden="1">{"fdsup://directions/FAT Viewer?action=UPDATE&amp;creator=factSet&amp;DYN_ARGS=true&amp;DOC_NAME=FAT:RGA_ENTRPR_VAL_EV_SOURCE_WINDOW.FAT&amp;VAR:ID1=DEC-FR&amp;VAR:SDATE=20041005&amp;VAR:FDATE=20031231&amp;VAR:FREQ=DAILY&amp;VAR:RELITEM=RF&amp;VAR:CURRENCY=&amp;VAR:DB_TYPE=&amp;VAR:UNITS=M&amp;window=pop","up&amp;width=535&amp;height=425&amp;START_MAXIMIZED=FALSE&amp;Y=120"}</definedName>
    <definedName name="_8728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29__FDSAUDITLINK__" hidden="1">{"fdsup://directions/FAT Viewer?action=UPDATE&amp;creator=factSet&amp;DYN_ARGS=true&amp;DOC_NAME=FAT:RGA_ENTRPR_VAL_EV_SOURCE_WINDOW.FAT&amp;VAR:ID1=CBS&amp;VAR:SDATE=20041005&amp;VAR:FDATE=20031231&amp;VAR:FREQ=DAILY&amp;VAR:RELITEM=RF&amp;VAR:CURRENCY=&amp;VAR:DB_TYPE=&amp;VAR:UNITS=M&amp;window=popup&amp;","width=535&amp;height=425&amp;START_MAXIMIZED=FALSE&amp;Y=120"}</definedName>
    <definedName name="_873__FDSAUDITLINK__" hidden="1">{"fdsup://directions/FAT Viewer?action=UPDATE&amp;creator=factSet&amp;DYN_ARGS=true&amp;DOC_NAME=FAT:RGQ_ENTRPR_VAL_EV_SOURCE_WINDOW.FAT&amp;VAR:ID1=CETV&amp;VAR:SDATE=20040312&amp;VAR:FDATE=20031231&amp;VAR:FREQ=DAILY&amp;VAR:RELITEM=&amp;VAR:CURRENCY=&amp;VAR:DB_TYPE=&amp;VAR:UNITS=M&amp;window=popup&amp;w","idth=535&amp;height=425&amp;START_MAXIMIZED=FALSE&amp;Y=120"}</definedName>
    <definedName name="_8730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731__FDSAUDITLINK__" hidden="1">{"fdsup://directions/FAT Viewer?action=UPDATE&amp;creator=factSet&amp;DYN_ARGS=true&amp;DOC_NAME=FAT:RGA_ENTRPR_VAL_EV_SOURCE_WINDOW.FAT&amp;VAR:ID1=LAMR&amp;VAR:SDATE=20041005&amp;VAR:FDATE=20031231&amp;VAR:FREQ=DAILY&amp;VAR:RELITEM=RF&amp;VAR:CURRENCY=&amp;VAR:DB_TYPE=&amp;VAR:UNITS=M&amp;window=popup","&amp;width=535&amp;height=425&amp;START_MAXIMIZED=FALSE&amp;Y=120"}</definedName>
    <definedName name="_8732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33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734__FDSAUDITLINK__" hidden="1">{"fdsup://directions/FAT Viewer?action=UPDATE&amp;creator=factSet&amp;DYN_ARGS=true&amp;DOC_NAME=FAT:RGA_ENTRPR_VAL_EV_SOURCE_WINDOW.FAT&amp;VAR:ID1=DEC-FR&amp;VAR:SDATE=20041004&amp;VAR:FDATE=20031231&amp;VAR:FREQ=DAILY&amp;VAR:RELITEM=RF&amp;VAR:CURRENCY=&amp;VAR:DB_TYPE=&amp;VAR:UNITS=M&amp;window=pop","up&amp;width=535&amp;height=425&amp;START_MAXIMIZED=FALSE&amp;Y=120"}</definedName>
    <definedName name="_8735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36__FDSAUDITLINK__" hidden="1">{"fdsup://directions/FAT Viewer?action=UPDATE&amp;creator=factSet&amp;DYN_ARGS=true&amp;DOC_NAME=FAT:RGA_ENTRPR_VAL_EV_SOURCE_WINDOW.FAT&amp;VAR:ID1=CBS&amp;VAR:SDATE=20041004&amp;VAR:FDATE=20031231&amp;VAR:FREQ=DAILY&amp;VAR:RELITEM=RF&amp;VAR:CURRENCY=&amp;VAR:DB_TYPE=&amp;VAR:UNITS=M&amp;window=popup&amp;","width=535&amp;height=425&amp;START_MAXIMIZED=FALSE&amp;Y=120"}</definedName>
    <definedName name="_8737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738__FDSAUDITLINK__" hidden="1">{"fdsup://directions/FAT Viewer?action=UPDATE&amp;creator=factSet&amp;DYN_ARGS=true&amp;DOC_NAME=FAT:RGA_ENTRPR_VAL_EV_SOURCE_WINDOW.FAT&amp;VAR:ID1=LAMR&amp;VAR:SDATE=20041004&amp;VAR:FDATE=20031231&amp;VAR:FREQ=DAILY&amp;VAR:RELITEM=RF&amp;VAR:CURRENCY=&amp;VAR:DB_TYPE=&amp;VAR:UNITS=M&amp;window=popup","&amp;width=535&amp;height=425&amp;START_MAXIMIZED=FALSE&amp;Y=120"}</definedName>
    <definedName name="_8739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4__FDSAUDITLINK__" hidden="1">{"fdsup://directions/FAT Viewer?action=UPDATE&amp;creator=factSet&amp;DYN_ARGS=true&amp;DOC_NAME=FAT:RGQ_ENTRPR_VAL_EV_SOURCE_WINDOW.FAT&amp;VAR:ID1=B151P4&amp;VAR:SDATE=20071017&amp;VAR:FDATE=20070928&amp;VAR:FREQ=DAILY&amp;VAR:RELITEM=&amp;VAR:CURRENCY=&amp;VAR:DB_TYPE=&amp;VAR:UNITS=M&amp;window=popup","&amp;width=535&amp;height=425&amp;START_MAXIMIZED=FALSE&amp;Y=120"}</definedName>
    <definedName name="_8740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741__FDSAUDITLINK__" hidden="1">{"fdsup://directions/FAT Viewer?action=UPDATE&amp;creator=factSet&amp;DYN_ARGS=true&amp;DOC_NAME=FAT:RGA_ENTRPR_VAL_EV_SOURCE_WINDOW.FAT&amp;VAR:ID1=DEC-FR&amp;VAR:SDATE=20041001&amp;VAR:FDATE=20031231&amp;VAR:FREQ=DAILY&amp;VAR:RELITEM=RF&amp;VAR:CURRENCY=&amp;VAR:DB_TYPE=&amp;VAR:UNITS=M&amp;window=pop","up&amp;width=535&amp;height=425&amp;START_MAXIMIZED=FALSE&amp;Y=120"}</definedName>
    <definedName name="_8742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43__FDSAUDITLINK__" hidden="1">{"fdsup://directions/FAT Viewer?action=UPDATE&amp;creator=factSet&amp;DYN_ARGS=true&amp;DOC_NAME=FAT:RGA_ENTRPR_VAL_EV_SOURCE_WINDOW.FAT&amp;VAR:ID1=CBS&amp;VAR:SDATE=20041001&amp;VAR:FDATE=20031231&amp;VAR:FREQ=DAILY&amp;VAR:RELITEM=RF&amp;VAR:CURRENCY=&amp;VAR:DB_TYPE=&amp;VAR:UNITS=M&amp;window=popup&amp;","width=535&amp;height=425&amp;START_MAXIMIZED=FALSE&amp;Y=120"}</definedName>
    <definedName name="_8744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745__FDSAUDITLINK__" hidden="1">{"fdsup://directions/FAT Viewer?action=UPDATE&amp;creator=factSet&amp;DYN_ARGS=true&amp;DOC_NAME=FAT:RGA_ENTRPR_VAL_EV_SOURCE_WINDOW.FAT&amp;VAR:ID1=LAMR&amp;VAR:SDATE=20041001&amp;VAR:FDATE=20031231&amp;VAR:FREQ=DAILY&amp;VAR:RELITEM=RF&amp;VAR:CURRENCY=&amp;VAR:DB_TYPE=&amp;VAR:UNITS=M&amp;window=popup","&amp;width=535&amp;height=425&amp;START_MAXIMIZED=FALSE&amp;Y=120"}</definedName>
    <definedName name="_8746__FDSAUDITLINK__" hidden="1">{"fdsup://IBCentral/FAT Viewer?action=UPDATE&amp;creator=factset&amp;DOC_NAME=fat:reuters_ltm_source_window.fat&amp;display_string=Audit&amp;DYN_ARGS=TRUE&amp;VAR:ID1=CCO&amp;VAR:RCODE=SBDA&amp;VAR:SDATE=20040999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47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748__FDSAUDITLINK__" hidden="1">{"fdsup://directions/FAT Viewer?action=UPDATE&amp;creator=factSet&amp;DYN_ARGS=true&amp;DOC_NAME=FAT:RGA_ENTRPR_VAL_EV_SOURCE_WINDOW.FAT&amp;VAR:ID1=DEC-FR&amp;VAR:SDATE=20040930&amp;VAR:FDATE=20031231&amp;VAR:FREQ=DAILY&amp;VAR:RELITEM=RF&amp;VAR:CURRENCY=&amp;VAR:DB_TYPE=&amp;VAR:UNITS=M&amp;window=pop","up&amp;width=535&amp;height=425&amp;START_MAXIMIZED=FALSE&amp;Y=120"}</definedName>
    <definedName name="_8749__FDSAUDITLINK__" hidden="1">{"fdsup://IBCentral/FAT Viewer?action=UPDATE&amp;creator=factset&amp;DOC_NAME=fat:reuters_ltm_source_window.fat&amp;display_string=Audit&amp;DYN_ARGS=TRUE&amp;VAR:ID1=CBS&amp;VAR:RCODE=SBDA&amp;VAR:SDATE=20040999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5__FDSAUDITLINK__" hidden="1">{"fdsup://directions/FAT Viewer?action=UPDATE&amp;creator=factSet&amp;DYN_ARGS=true&amp;DOC_NAME=FAT:RGA_ENTRPR_VAL_EV_SOURCE_WINDOW.FAT&amp;VAR:ID1=DYHOL-TR&amp;VAR:SDATE=20040323&amp;VAR:FDATE=20031231&amp;VAR:FREQ=DAILY&amp;VAR:RELITEM=&amp;VAR:CURRENCY=&amp;VAR:DB_TYPE=&amp;VAR:UNITS=M&amp;window=pop","up&amp;width=535&amp;height=425&amp;START_MAXIMIZED=FALSE&amp;Y=120"}</definedName>
    <definedName name="_8750__FDSAUDITLINK__" hidden="1">{"fdsup://directions/FAT Viewer?action=UPDATE&amp;creator=factSet&amp;DYN_ARGS=true&amp;DOC_NAME=FAT:RGA_ENTRPR_VAL_EV_SOURCE_WINDOW.FAT&amp;VAR:ID1=CBS&amp;VAR:SDATE=20040930&amp;VAR:FDATE=20031231&amp;VAR:FREQ=DAILY&amp;VAR:RELITEM=RF&amp;VAR:CURRENCY=&amp;VAR:DB_TYPE=&amp;VAR:UNITS=M&amp;window=popup&amp;","width=535&amp;height=425&amp;START_MAXIMIZED=FALSE&amp;Y=120"}</definedName>
    <definedName name="_8751__FDSAUDITLINK__" hidden="1">{"fdsup://IBCentral/FAT Viewer?action=UPDATE&amp;creator=factset&amp;DOC_NAME=fat:reuters_ltm_source_window.fat&amp;display_string=Audit&amp;DYN_ARGS=TRUE&amp;VAR:ID1=LAMR&amp;VAR:RCODE=SBDA&amp;VAR:SDATE=20040999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752__FDSAUDITLINK__" hidden="1">{"fdsup://directions/FAT Viewer?action=UPDATE&amp;creator=factSet&amp;DYN_ARGS=true&amp;DOC_NAME=FAT:RGA_ENTRPR_VAL_EV_SOURCE_WINDOW.FAT&amp;VAR:ID1=LAMR&amp;VAR:SDATE=20040930&amp;VAR:FDATE=20031231&amp;VAR:FREQ=DAILY&amp;VAR:RELITEM=RF&amp;VAR:CURRENCY=&amp;VAR:DB_TYPE=&amp;VAR:UNITS=M&amp;window=popup","&amp;width=535&amp;height=425&amp;START_MAXIMIZED=FALSE&amp;Y=120"}</definedName>
    <definedName name="_8753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54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755__FDSAUDITLINK__" hidden="1">{"fdsup://directions/FAT Viewer?action=UPDATE&amp;creator=factSet&amp;DYN_ARGS=true&amp;DOC_NAME=FAT:RGA_ENTRPR_VAL_EV_SOURCE_WINDOW.FAT&amp;VAR:ID1=DEC-FR&amp;VAR:SDATE=20040929&amp;VAR:FDATE=20031231&amp;VAR:FREQ=DAILY&amp;VAR:RELITEM=RF&amp;VAR:CURRENCY=&amp;VAR:DB_TYPE=&amp;VAR:UNITS=M&amp;window=pop","up&amp;width=535&amp;height=425&amp;START_MAXIMIZED=FALSE&amp;Y=120"}</definedName>
    <definedName name="_8756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57__FDSAUDITLINK__" hidden="1">{"fdsup://directions/FAT Viewer?action=UPDATE&amp;creator=factSet&amp;DYN_ARGS=true&amp;DOC_NAME=FAT:RGA_ENTRPR_VAL_EV_SOURCE_WINDOW.FAT&amp;VAR:ID1=CBS&amp;VAR:SDATE=20040929&amp;VAR:FDATE=20031231&amp;VAR:FREQ=DAILY&amp;VAR:RELITEM=RF&amp;VAR:CURRENCY=&amp;VAR:DB_TYPE=&amp;VAR:UNITS=M&amp;window=popup&amp;","width=535&amp;height=425&amp;START_MAXIMIZED=FALSE&amp;Y=120"}</definedName>
    <definedName name="_8758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759__FDSAUDITLINK__" hidden="1">{"fdsup://directions/FAT Viewer?action=UPDATE&amp;creator=factSet&amp;DYN_ARGS=true&amp;DOC_NAME=FAT:RGA_ENTRPR_VAL_EV_SOURCE_WINDOW.FAT&amp;VAR:ID1=LAMR&amp;VAR:SDATE=20040929&amp;VAR:FDATE=20031231&amp;VAR:FREQ=DAILY&amp;VAR:RELITEM=RF&amp;VAR:CURRENCY=&amp;VAR:DB_TYPE=&amp;VAR:UNITS=M&amp;window=popup","&amp;width=535&amp;height=425&amp;START_MAXIMIZED=FALSE&amp;Y=120"}</definedName>
    <definedName name="_876__FDSAUDITLINK__" hidden="1">{"fdsup://directions/FAT Viewer?action=UPDATE&amp;creator=factSet&amp;DYN_ARGS=true&amp;DOC_NAME=FAT:RGA_ENTRPR_VAL_EV_SOURCE_WINDOW.FAT&amp;VAR:ID1=091139&amp;VAR:SDATE=20040323&amp;VAR:FDATE=20031231&amp;VAR:FREQ=DAILY&amp;VAR:RELITEM=&amp;VAR:CURRENCY=&amp;VAR:DB_TYPE=&amp;VAR:UNITS=M&amp;window=popup","&amp;width=535&amp;height=425&amp;START_MAXIMIZED=FALSE&amp;Y=120"}</definedName>
    <definedName name="_8760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61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762__FDSAUDITLINK__" hidden="1">{"fdsup://directions/FAT Viewer?action=UPDATE&amp;creator=factSet&amp;DYN_ARGS=true&amp;DOC_NAME=FAT:RGA_ENTRPR_VAL_EV_SOURCE_WINDOW.FAT&amp;VAR:ID1=DEC-FR&amp;VAR:SDATE=20040928&amp;VAR:FDATE=20031231&amp;VAR:FREQ=DAILY&amp;VAR:RELITEM=RF&amp;VAR:CURRENCY=&amp;VAR:DB_TYPE=&amp;VAR:UNITS=M&amp;window=pop","up&amp;width=535&amp;height=425&amp;START_MAXIMIZED=FALSE&amp;Y=120"}</definedName>
    <definedName name="_8763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64__FDSAUDITLINK__" hidden="1">{"fdsup://directions/FAT Viewer?action=UPDATE&amp;creator=factSet&amp;DYN_ARGS=true&amp;DOC_NAME=FAT:RGA_ENTRPR_VAL_EV_SOURCE_WINDOW.FAT&amp;VAR:ID1=CBS&amp;VAR:SDATE=20040928&amp;VAR:FDATE=20031231&amp;VAR:FREQ=DAILY&amp;VAR:RELITEM=RF&amp;VAR:CURRENCY=&amp;VAR:DB_TYPE=&amp;VAR:UNITS=M&amp;window=popup&amp;","width=535&amp;height=425&amp;START_MAXIMIZED=FALSE&amp;Y=120"}</definedName>
    <definedName name="_8765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766__FDSAUDITLINK__" hidden="1">{"fdsup://directions/FAT Viewer?action=UPDATE&amp;creator=factSet&amp;DYN_ARGS=true&amp;DOC_NAME=FAT:RGA_ENTRPR_VAL_EV_SOURCE_WINDOW.FAT&amp;VAR:ID1=LAMR&amp;VAR:SDATE=20040928&amp;VAR:FDATE=20031231&amp;VAR:FREQ=DAILY&amp;VAR:RELITEM=RF&amp;VAR:CURRENCY=&amp;VAR:DB_TYPE=&amp;VAR:UNITS=M&amp;window=popup","&amp;width=535&amp;height=425&amp;START_MAXIMIZED=FALSE&amp;Y=120"}</definedName>
    <definedName name="_8767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68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769__FDSAUDITLINK__" hidden="1">{"fdsup://directions/FAT Viewer?action=UPDATE&amp;creator=factSet&amp;DYN_ARGS=true&amp;DOC_NAME=FAT:RGA_ENTRPR_VAL_EV_SOURCE_WINDOW.FAT&amp;VAR:ID1=DEC-FR&amp;VAR:SDATE=20040927&amp;VAR:FDATE=20031231&amp;VAR:FREQ=DAILY&amp;VAR:RELITEM=RF&amp;VAR:CURRENCY=&amp;VAR:DB_TYPE=&amp;VAR:UNITS=M&amp;window=pop","up&amp;width=535&amp;height=425&amp;START_MAXIMIZED=FALSE&amp;Y=120"}</definedName>
    <definedName name="_877__FDSAUDITLINK__" hidden="1">{"fdsup://directions/FAT Viewer?action=UPDATE&amp;creator=factSet&amp;DYN_ARGS=true&amp;DOC_NAME=FAT:RGQ_ENTRPR_VAL_EV_SOURCE_WINDOW.FAT&amp;VAR:ID1=B04M10&amp;VAR:SDATE=20061128&amp;VAR:FDATE=20060929&amp;VAR:FREQ=DAILY&amp;VAR:RELITEM=&amp;VAR:CURRENCY=&amp;VAR:DB_TYPE=&amp;VAR:UNITS=M&amp;window=popup","&amp;width=535&amp;height=425&amp;START_MAXIMIZED=FALSE&amp;Y=120"}</definedName>
    <definedName name="_8770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71__FDSAUDITLINK__" hidden="1">{"fdsup://directions/FAT Viewer?action=UPDATE&amp;creator=factSet&amp;DYN_ARGS=true&amp;DOC_NAME=FAT:RGA_ENTRPR_VAL_EV_SOURCE_WINDOW.FAT&amp;VAR:ID1=CBS&amp;VAR:SDATE=20040927&amp;VAR:FDATE=20031231&amp;VAR:FREQ=DAILY&amp;VAR:RELITEM=RF&amp;VAR:CURRENCY=&amp;VAR:DB_TYPE=&amp;VAR:UNITS=M&amp;window=popup&amp;","width=535&amp;height=425&amp;START_MAXIMIZED=FALSE&amp;Y=120"}</definedName>
    <definedName name="_8772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773__FDSAUDITLINK__" hidden="1">{"fdsup://directions/FAT Viewer?action=UPDATE&amp;creator=factSet&amp;DYN_ARGS=true&amp;DOC_NAME=FAT:RGA_ENTRPR_VAL_EV_SOURCE_WINDOW.FAT&amp;VAR:ID1=LAMR&amp;VAR:SDATE=20040927&amp;VAR:FDATE=20031231&amp;VAR:FREQ=DAILY&amp;VAR:RELITEM=RF&amp;VAR:CURRENCY=&amp;VAR:DB_TYPE=&amp;VAR:UNITS=M&amp;window=popup","&amp;width=535&amp;height=425&amp;START_MAXIMIZED=FALSE&amp;Y=120"}</definedName>
    <definedName name="_8774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75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776__FDSAUDITLINK__" hidden="1">{"fdsup://directions/FAT Viewer?action=UPDATE&amp;creator=factSet&amp;DYN_ARGS=true&amp;DOC_NAME=FAT:RGA_ENTRPR_VAL_EV_SOURCE_WINDOW.FAT&amp;VAR:ID1=DEC-FR&amp;VAR:SDATE=20040924&amp;VAR:FDATE=20031231&amp;VAR:FREQ=DAILY&amp;VAR:RELITEM=RF&amp;VAR:CURRENCY=&amp;VAR:DB_TYPE=&amp;VAR:UNITS=M&amp;window=pop","up&amp;width=535&amp;height=425&amp;START_MAXIMIZED=FALSE&amp;Y=120"}</definedName>
    <definedName name="_8777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78__FDSAUDITLINK__" hidden="1">{"fdsup://directions/FAT Viewer?action=UPDATE&amp;creator=factSet&amp;DYN_ARGS=true&amp;DOC_NAME=FAT:RGA_ENTRPR_VAL_EV_SOURCE_WINDOW.FAT&amp;VAR:ID1=CBS&amp;VAR:SDATE=20040924&amp;VAR:FDATE=20031231&amp;VAR:FREQ=DAILY&amp;VAR:RELITEM=RF&amp;VAR:CURRENCY=&amp;VAR:DB_TYPE=&amp;VAR:UNITS=M&amp;window=popup&amp;","width=535&amp;height=425&amp;START_MAXIMIZED=FALSE&amp;Y=120"}</definedName>
    <definedName name="_8779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78__FDSAUDITLINK__" hidden="1">{"fdsup://directions/FAT Viewer?action=UPDATE&amp;creator=factSet&amp;DYN_ARGS=true&amp;DOC_NAME=FAT:RGA_ENTRPR_VAL_EV_SOURCE_WINDOW.FAT&amp;VAR:ID1=DYHOL-TR&amp;VAR:SDATE=20071106&amp;VAR:FDATE=20061229&amp;VAR:FREQ=DAILY&amp;VAR:RELITEM=&amp;VAR:CURRENCY=&amp;VAR:DB_TYPE=&amp;VAR:UNITS=M&amp;window=pop","up&amp;width=535&amp;height=425&amp;START_MAXIMIZED=FALSE&amp;Y=120"}</definedName>
    <definedName name="_8780__FDSAUDITLINK__" hidden="1">{"fdsup://directions/FAT Viewer?action=UPDATE&amp;creator=factSet&amp;DYN_ARGS=true&amp;DOC_NAME=FAT:RGA_ENTRPR_VAL_EV_SOURCE_WINDOW.FAT&amp;VAR:ID1=LAMR&amp;VAR:SDATE=20040924&amp;VAR:FDATE=20031231&amp;VAR:FREQ=DAILY&amp;VAR:RELITEM=RF&amp;VAR:CURRENCY=&amp;VAR:DB_TYPE=&amp;VAR:UNITS=M&amp;window=popup","&amp;width=535&amp;height=425&amp;START_MAXIMIZED=FALSE&amp;Y=120"}</definedName>
    <definedName name="_8781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82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783__FDSAUDITLINK__" hidden="1">{"fdsup://directions/FAT Viewer?action=UPDATE&amp;creator=factSet&amp;DYN_ARGS=true&amp;DOC_NAME=FAT:RGA_ENTRPR_VAL_EV_SOURCE_WINDOW.FAT&amp;VAR:ID1=DEC-FR&amp;VAR:SDATE=20040923&amp;VAR:FDATE=20031231&amp;VAR:FREQ=DAILY&amp;VAR:RELITEM=RF&amp;VAR:CURRENCY=&amp;VAR:DB_TYPE=&amp;VAR:UNITS=M&amp;window=pop","up&amp;width=535&amp;height=425&amp;START_MAXIMIZED=FALSE&amp;Y=120"}</definedName>
    <definedName name="_8784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85__FDSAUDITLINK__" hidden="1">{"fdsup://directions/FAT Viewer?action=UPDATE&amp;creator=factSet&amp;DYN_ARGS=true&amp;DOC_NAME=FAT:RGA_ENTRPR_VAL_EV_SOURCE_WINDOW.FAT&amp;VAR:ID1=CBS&amp;VAR:SDATE=20040923&amp;VAR:FDATE=20031231&amp;VAR:FREQ=DAILY&amp;VAR:RELITEM=RF&amp;VAR:CURRENCY=&amp;VAR:DB_TYPE=&amp;VAR:UNITS=M&amp;window=popup&amp;","width=535&amp;height=425&amp;START_MAXIMIZED=FALSE&amp;Y=120"}</definedName>
    <definedName name="_8786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787__FDSAUDITLINK__" hidden="1">{"fdsup://directions/FAT Viewer?action=UPDATE&amp;creator=factSet&amp;DYN_ARGS=true&amp;DOC_NAME=FAT:RGA_ENTRPR_VAL_EV_SOURCE_WINDOW.FAT&amp;VAR:ID1=LAMR&amp;VAR:SDATE=20040923&amp;VAR:FDATE=20031231&amp;VAR:FREQ=DAILY&amp;VAR:RELITEM=RF&amp;VAR:CURRENCY=&amp;VAR:DB_TYPE=&amp;VAR:UNITS=M&amp;window=popup","&amp;width=535&amp;height=425&amp;START_MAXIMIZED=FALSE&amp;Y=120"}</definedName>
    <definedName name="_8788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89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79__FDSAUDITLINK__" hidden="1">{"fdsup://directions/FAT Viewer?action=UPDATE&amp;creator=factSet&amp;DYN_ARGS=true&amp;DOC_NAME=FAT:RGA_ENTRPR_VAL_EV_SOURCE_WINDOW.FAT&amp;VAR:ID1=091139&amp;VAR:SDATE=20061207&amp;VAR:FDATE=20051230&amp;VAR:FREQ=DAILY&amp;VAR:RELITEM=&amp;VAR:CURRENCY=&amp;VAR:DB_TYPE=&amp;VAR:UNITS=M&amp;window=popup","&amp;width=535&amp;height=425&amp;START_MAXIMIZED=FALSE&amp;Y=120"}</definedName>
    <definedName name="_8790__FDSAUDITLINK__" hidden="1">{"fdsup://directions/FAT Viewer?action=UPDATE&amp;creator=factSet&amp;DYN_ARGS=true&amp;DOC_NAME=FAT:RGA_ENTRPR_VAL_EV_SOURCE_WINDOW.FAT&amp;VAR:ID1=DEC-FR&amp;VAR:SDATE=20040922&amp;VAR:FDATE=20031231&amp;VAR:FREQ=DAILY&amp;VAR:RELITEM=RF&amp;VAR:CURRENCY=&amp;VAR:DB_TYPE=&amp;VAR:UNITS=M&amp;window=pop","up&amp;width=535&amp;height=425&amp;START_MAXIMIZED=FALSE&amp;Y=120"}</definedName>
    <definedName name="_8791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92__FDSAUDITLINK__" hidden="1">{"fdsup://directions/FAT Viewer?action=UPDATE&amp;creator=factSet&amp;DYN_ARGS=true&amp;DOC_NAME=FAT:RGA_ENTRPR_VAL_EV_SOURCE_WINDOW.FAT&amp;VAR:ID1=CBS&amp;VAR:SDATE=20040922&amp;VAR:FDATE=20031231&amp;VAR:FREQ=DAILY&amp;VAR:RELITEM=RF&amp;VAR:CURRENCY=&amp;VAR:DB_TYPE=&amp;VAR:UNITS=M&amp;window=popup&amp;","width=535&amp;height=425&amp;START_MAXIMIZED=FALSE&amp;Y=120"}</definedName>
    <definedName name="_8793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794__FDSAUDITLINK__" hidden="1">{"fdsup://directions/FAT Viewer?action=UPDATE&amp;creator=factSet&amp;DYN_ARGS=true&amp;DOC_NAME=FAT:RGA_ENTRPR_VAL_EV_SOURCE_WINDOW.FAT&amp;VAR:ID1=LAMR&amp;VAR:SDATE=20040922&amp;VAR:FDATE=20031231&amp;VAR:FREQ=DAILY&amp;VAR:RELITEM=RF&amp;VAR:CURRENCY=&amp;VAR:DB_TYPE=&amp;VAR:UNITS=M&amp;window=popup","&amp;width=535&amp;height=425&amp;START_MAXIMIZED=FALSE&amp;Y=120"}</definedName>
    <definedName name="_8795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96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797__FDSAUDITLINK__" hidden="1">{"fdsup://directions/FAT Viewer?action=UPDATE&amp;creator=factSet&amp;DYN_ARGS=true&amp;DOC_NAME=FAT:RGA_ENTRPR_VAL_EV_SOURCE_WINDOW.FAT&amp;VAR:ID1=DEC-FR&amp;VAR:SDATE=20040921&amp;VAR:FDATE=20031231&amp;VAR:FREQ=DAILY&amp;VAR:RELITEM=RF&amp;VAR:CURRENCY=&amp;VAR:DB_TYPE=&amp;VAR:UNITS=M&amp;window=pop","up&amp;width=535&amp;height=425&amp;START_MAXIMIZED=FALSE&amp;Y=120"}</definedName>
    <definedName name="_8798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799__FDSAUDITLINK__" hidden="1">{"fdsup://directions/FAT Viewer?action=UPDATE&amp;creator=factSet&amp;DYN_ARGS=true&amp;DOC_NAME=FAT:RGA_ENTRPR_VAL_EV_SOURCE_WINDOW.FAT&amp;VAR:ID1=CBS&amp;VAR:SDATE=20040921&amp;VAR:FDATE=20031231&amp;VAR:FREQ=DAILY&amp;VAR:RELITEM=RF&amp;VAR:CURRENCY=&amp;VAR:DB_TYPE=&amp;VAR:UNITS=M&amp;window=popup&amp;","width=535&amp;height=425&amp;START_MAXIMIZED=FALSE&amp;Y=120"}</definedName>
    <definedName name="_88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170"}</definedName>
    <definedName name="_880__FDSAUDITLINK__" hidden="1">{"fdsup://directions/FAT Viewer?action=UPDATE&amp;creator=factSet&amp;DYN_ARGS=true&amp;DOC_NAME=FAT:RGA_ENTRPR_VAL_EV_SOURCE_WINDOW.FAT&amp;VAR:ID1=DYHOL-TR&amp;VAR:SDATE=20070731&amp;VAR:FDATE=20061229&amp;VAR:FREQ=DAILY&amp;VAR:RELITEM=&amp;VAR:CURRENCY=&amp;VAR:DB_TYPE=&amp;VAR:UNITS=M&amp;window=pop","up&amp;width=535&amp;height=425&amp;START_MAXIMIZED=FALSE&amp;Y=120"}</definedName>
    <definedName name="_8800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801__FDSAUDITLINK__" hidden="1">{"fdsup://directions/FAT Viewer?action=UPDATE&amp;creator=factSet&amp;DYN_ARGS=true&amp;DOC_NAME=FAT:RGA_ENTRPR_VAL_EV_SOURCE_WINDOW.FAT&amp;VAR:ID1=LAMR&amp;VAR:SDATE=20040921&amp;VAR:FDATE=20031231&amp;VAR:FREQ=DAILY&amp;VAR:RELITEM=RF&amp;VAR:CURRENCY=&amp;VAR:DB_TYPE=&amp;VAR:UNITS=M&amp;window=popup","&amp;width=535&amp;height=425&amp;START_MAXIMIZED=FALSE&amp;Y=120"}</definedName>
    <definedName name="_8802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03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804__FDSAUDITLINK__" hidden="1">{"fdsup://directions/FAT Viewer?action=UPDATE&amp;creator=factSet&amp;DYN_ARGS=true&amp;DOC_NAME=FAT:RGA_ENTRPR_VAL_EV_SOURCE_WINDOW.FAT&amp;VAR:ID1=DEC-FR&amp;VAR:SDATE=20040920&amp;VAR:FDATE=20031231&amp;VAR:FREQ=DAILY&amp;VAR:RELITEM=RF&amp;VAR:CURRENCY=&amp;VAR:DB_TYPE=&amp;VAR:UNITS=M&amp;window=pop","up&amp;width=535&amp;height=425&amp;START_MAXIMIZED=FALSE&amp;Y=120"}</definedName>
    <definedName name="_8805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06__FDSAUDITLINK__" hidden="1">{"fdsup://directions/FAT Viewer?action=UPDATE&amp;creator=factSet&amp;DYN_ARGS=true&amp;DOC_NAME=FAT:RGA_ENTRPR_VAL_EV_SOURCE_WINDOW.FAT&amp;VAR:ID1=CBS&amp;VAR:SDATE=20040920&amp;VAR:FDATE=20031231&amp;VAR:FREQ=DAILY&amp;VAR:RELITEM=RF&amp;VAR:CURRENCY=&amp;VAR:DB_TYPE=&amp;VAR:UNITS=M&amp;window=popup&amp;","width=535&amp;height=425&amp;START_MAXIMIZED=FALSE&amp;Y=120"}</definedName>
    <definedName name="_8807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808__FDSAUDITLINK__" hidden="1">{"fdsup://directions/FAT Viewer?action=UPDATE&amp;creator=factSet&amp;DYN_ARGS=true&amp;DOC_NAME=FAT:RGA_ENTRPR_VAL_EV_SOURCE_WINDOW.FAT&amp;VAR:ID1=LAMR&amp;VAR:SDATE=20040920&amp;VAR:FDATE=20031231&amp;VAR:FREQ=DAILY&amp;VAR:RELITEM=RF&amp;VAR:CURRENCY=&amp;VAR:DB_TYPE=&amp;VAR:UNITS=M&amp;window=popup","&amp;width=535&amp;height=425&amp;START_MAXIMIZED=FALSE&amp;Y=120"}</definedName>
    <definedName name="_8809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1__FDSAUDITLINK__" hidden="1">{"fdsup://directions/FAT Viewer?action=UPDATE&amp;creator=factSet&amp;DYN_ARGS=true&amp;DOC_NAME=FAT:RGQ_ENTRPR_VAL_EV_SOURCE_WINDOW.FAT&amp;VAR:ID1=B04M10&amp;VAR:SDATE=20060417&amp;VAR:FDATE=20060331&amp;VAR:FREQ=DAILY&amp;VAR:RELITEM=&amp;VAR:CURRENCY=&amp;VAR:DB_TYPE=&amp;VAR:UNITS=M&amp;window=popup","&amp;width=535&amp;height=425&amp;START_MAXIMIZED=FALSE&amp;Y=120"}</definedName>
    <definedName name="_8810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811__FDSAUDITLINK__" hidden="1">{"fdsup://directions/FAT Viewer?action=UPDATE&amp;creator=factSet&amp;DYN_ARGS=true&amp;DOC_NAME=FAT:RGA_ENTRPR_VAL_EV_SOURCE_WINDOW.FAT&amp;VAR:ID1=DEC-FR&amp;VAR:SDATE=20040917&amp;VAR:FDATE=20031231&amp;VAR:FREQ=DAILY&amp;VAR:RELITEM=RF&amp;VAR:CURRENCY=&amp;VAR:DB_TYPE=&amp;VAR:UNITS=M&amp;window=pop","up&amp;width=535&amp;height=425&amp;START_MAXIMIZED=FALSE&amp;Y=120"}</definedName>
    <definedName name="_8812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13__FDSAUDITLINK__" hidden="1">{"fdsup://directions/FAT Viewer?action=UPDATE&amp;creator=factSet&amp;DYN_ARGS=true&amp;DOC_NAME=FAT:RGA_ENTRPR_VAL_EV_SOURCE_WINDOW.FAT&amp;VAR:ID1=CBS&amp;VAR:SDATE=20040917&amp;VAR:FDATE=20031231&amp;VAR:FREQ=DAILY&amp;VAR:RELITEM=RF&amp;VAR:CURRENCY=&amp;VAR:DB_TYPE=&amp;VAR:UNITS=M&amp;window=popup&amp;","width=535&amp;height=425&amp;START_MAXIMIZED=FALSE&amp;Y=120"}</definedName>
    <definedName name="_8814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815__FDSAUDITLINK__" hidden="1">{"fdsup://directions/FAT Viewer?action=UPDATE&amp;creator=factSet&amp;DYN_ARGS=true&amp;DOC_NAME=FAT:RGA_ENTRPR_VAL_EV_SOURCE_WINDOW.FAT&amp;VAR:ID1=LAMR&amp;VAR:SDATE=20040917&amp;VAR:FDATE=20031231&amp;VAR:FREQ=DAILY&amp;VAR:RELITEM=RF&amp;VAR:CURRENCY=&amp;VAR:DB_TYPE=&amp;VAR:UNITS=M&amp;window=popup","&amp;width=535&amp;height=425&amp;START_MAXIMIZED=FALSE&amp;Y=120"}</definedName>
    <definedName name="_8816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17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818__FDSAUDITLINK__" hidden="1">{"fdsup://directions/FAT Viewer?action=UPDATE&amp;creator=factSet&amp;DYN_ARGS=true&amp;DOC_NAME=FAT:RGA_ENTRPR_VAL_EV_SOURCE_WINDOW.FAT&amp;VAR:ID1=DEC-FR&amp;VAR:SDATE=20040916&amp;VAR:FDATE=20031231&amp;VAR:FREQ=DAILY&amp;VAR:RELITEM=RF&amp;VAR:CURRENCY=&amp;VAR:DB_TYPE=&amp;VAR:UNITS=M&amp;window=pop","up&amp;width=535&amp;height=425&amp;START_MAXIMIZED=FALSE&amp;Y=120"}</definedName>
    <definedName name="_8819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2__FDSAUDITLINK__" hidden="1">{"fdsup://directions/FAT Viewer?action=UPDATE&amp;creator=factSet&amp;DYN_ARGS=true&amp;DOC_NAME=FAT:RGQ_ENTRPR_VAL_EV_SOURCE_WINDOW.FAT&amp;VAR:ID1=507794&amp;VAR:SDATE=20060811&amp;VAR:FDATE=20060630&amp;VAR:FREQ=DAILY&amp;VAR:RELITEM=&amp;VAR:CURRENCY=&amp;VAR:DB_TYPE=&amp;VAR:UNITS=M&amp;window=popup","&amp;width=535&amp;height=425&amp;START_MAXIMIZED=FALSE&amp;Y=120"}</definedName>
    <definedName name="_8820__FDSAUDITLINK__" hidden="1">{"fdsup://directions/FAT Viewer?action=UPDATE&amp;creator=factSet&amp;DYN_ARGS=true&amp;DOC_NAME=FAT:RGA_ENTRPR_VAL_EV_SOURCE_WINDOW.FAT&amp;VAR:ID1=CBS&amp;VAR:SDATE=20040916&amp;VAR:FDATE=20031231&amp;VAR:FREQ=DAILY&amp;VAR:RELITEM=RF&amp;VAR:CURRENCY=&amp;VAR:DB_TYPE=&amp;VAR:UNITS=M&amp;window=popup&amp;","width=535&amp;height=425&amp;START_MAXIMIZED=FALSE&amp;Y=120"}</definedName>
    <definedName name="_8821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822__FDSAUDITLINK__" hidden="1">{"fdsup://directions/FAT Viewer?action=UPDATE&amp;creator=factSet&amp;DYN_ARGS=true&amp;DOC_NAME=FAT:RGA_ENTRPR_VAL_EV_SOURCE_WINDOW.FAT&amp;VAR:ID1=LAMR&amp;VAR:SDATE=20040916&amp;VAR:FDATE=20031231&amp;VAR:FREQ=DAILY&amp;VAR:RELITEM=RF&amp;VAR:CURRENCY=&amp;VAR:DB_TYPE=&amp;VAR:UNITS=M&amp;window=popup","&amp;width=535&amp;height=425&amp;START_MAXIMIZED=FALSE&amp;Y=120"}</definedName>
    <definedName name="_8823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24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825__FDSAUDITLINK__" hidden="1">{"fdsup://directions/FAT Viewer?action=UPDATE&amp;creator=factSet&amp;DYN_ARGS=true&amp;DOC_NAME=FAT:RGA_ENTRPR_VAL_EV_SOURCE_WINDOW.FAT&amp;VAR:ID1=DEC-FR&amp;VAR:SDATE=20040915&amp;VAR:FDATE=20031231&amp;VAR:FREQ=DAILY&amp;VAR:RELITEM=RF&amp;VAR:CURRENCY=&amp;VAR:DB_TYPE=&amp;VAR:UNITS=M&amp;window=pop","up&amp;width=535&amp;height=425&amp;START_MAXIMIZED=FALSE&amp;Y=120"}</definedName>
    <definedName name="_8826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27__FDSAUDITLINK__" hidden="1">{"fdsup://directions/FAT Viewer?action=UPDATE&amp;creator=factSet&amp;DYN_ARGS=true&amp;DOC_NAME=FAT:RGA_ENTRPR_VAL_EV_SOURCE_WINDOW.FAT&amp;VAR:ID1=CBS&amp;VAR:SDATE=20040915&amp;VAR:FDATE=20031231&amp;VAR:FREQ=DAILY&amp;VAR:RELITEM=RF&amp;VAR:CURRENCY=&amp;VAR:DB_TYPE=&amp;VAR:UNITS=M&amp;window=popup&amp;","width=535&amp;height=425&amp;START_MAXIMIZED=FALSE&amp;Y=120"}</definedName>
    <definedName name="_8828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829__FDSAUDITLINK__" hidden="1">{"fdsup://directions/FAT Viewer?action=UPDATE&amp;creator=factSet&amp;DYN_ARGS=true&amp;DOC_NAME=FAT:RGA_ENTRPR_VAL_EV_SOURCE_WINDOW.FAT&amp;VAR:ID1=LAMR&amp;VAR:SDATE=20040915&amp;VAR:FDATE=20031231&amp;VAR:FREQ=DAILY&amp;VAR:RELITEM=RF&amp;VAR:CURRENCY=&amp;VAR:DB_TYPE=&amp;VAR:UNITS=M&amp;window=popup","&amp;width=535&amp;height=425&amp;START_MAXIMIZED=FALSE&amp;Y=120"}</definedName>
    <definedName name="_883__FDSAUDITLINK__" hidden="1">{"fdsup://directions/FAT Viewer?action=UPDATE&amp;creator=factSet&amp;DYN_ARGS=true&amp;DOC_NAME=FAT:RGA_ENTRPR_VAL_EV_SOURCE_WINDOW.FAT&amp;VAR:ID1=DYHOL-TR&amp;VAR:SDATE=20040719&amp;VAR:FDATE=20031231&amp;VAR:FREQ=DAILY&amp;VAR:RELITEM=&amp;VAR:CURRENCY=&amp;VAR:DB_TYPE=&amp;VAR:UNITS=M&amp;window=pop","up&amp;width=535&amp;height=425&amp;START_MAXIMIZED=FALSE&amp;Y=120"}</definedName>
    <definedName name="_8830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31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832__FDSAUDITLINK__" hidden="1">{"fdsup://directions/FAT Viewer?action=UPDATE&amp;creator=factSet&amp;DYN_ARGS=true&amp;DOC_NAME=FAT:RGA_ENTRPR_VAL_EV_SOURCE_WINDOW.FAT&amp;VAR:ID1=DEC-FR&amp;VAR:SDATE=20040914&amp;VAR:FDATE=20031231&amp;VAR:FREQ=DAILY&amp;VAR:RELITEM=RF&amp;VAR:CURRENCY=&amp;VAR:DB_TYPE=&amp;VAR:UNITS=M&amp;window=pop","up&amp;width=535&amp;height=425&amp;START_MAXIMIZED=FALSE&amp;Y=120"}</definedName>
    <definedName name="_8833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34__FDSAUDITLINK__" hidden="1">{"fdsup://directions/FAT Viewer?action=UPDATE&amp;creator=factSet&amp;DYN_ARGS=true&amp;DOC_NAME=FAT:RGA_ENTRPR_VAL_EV_SOURCE_WINDOW.FAT&amp;VAR:ID1=CBS&amp;VAR:SDATE=20040914&amp;VAR:FDATE=20031231&amp;VAR:FREQ=DAILY&amp;VAR:RELITEM=RF&amp;VAR:CURRENCY=&amp;VAR:DB_TYPE=&amp;VAR:UNITS=M&amp;window=popup&amp;","width=535&amp;height=425&amp;START_MAXIMIZED=FALSE&amp;Y=120"}</definedName>
    <definedName name="_8835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836__FDSAUDITLINK__" hidden="1">{"fdsup://directions/FAT Viewer?action=UPDATE&amp;creator=factSet&amp;DYN_ARGS=true&amp;DOC_NAME=FAT:RGA_ENTRPR_VAL_EV_SOURCE_WINDOW.FAT&amp;VAR:ID1=LAMR&amp;VAR:SDATE=20040914&amp;VAR:FDATE=20031231&amp;VAR:FREQ=DAILY&amp;VAR:RELITEM=RF&amp;VAR:CURRENCY=&amp;VAR:DB_TYPE=&amp;VAR:UNITS=M&amp;window=popup","&amp;width=535&amp;height=425&amp;START_MAXIMIZED=FALSE&amp;Y=120"}</definedName>
    <definedName name="_8837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38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839__FDSAUDITLINK__" hidden="1">{"fdsup://directions/FAT Viewer?action=UPDATE&amp;creator=factSet&amp;DYN_ARGS=true&amp;DOC_NAME=FAT:RGA_ENTRPR_VAL_EV_SOURCE_WINDOW.FAT&amp;VAR:ID1=DEC-FR&amp;VAR:SDATE=20040913&amp;VAR:FDATE=20031231&amp;VAR:FREQ=DAILY&amp;VAR:RELITEM=RF&amp;VAR:CURRENCY=&amp;VAR:DB_TYPE=&amp;VAR:UNITS=M&amp;window=pop","up&amp;width=535&amp;height=425&amp;START_MAXIMIZED=FALSE&amp;Y=120"}</definedName>
    <definedName name="_884__FDSAUDITLINK__" hidden="1">{"fdsup://directions/FAT Viewer?action=UPDATE&amp;creator=factSet&amp;DYN_ARGS=true&amp;DOC_NAME=FAT:RGQ_ENTRPR_VAL_EV_SOURCE_WINDOW.FAT&amp;VAR:ID1=B04M10&amp;VAR:SDATE=20051209&amp;VAR:FDATE=20050930&amp;VAR:FREQ=DAILY&amp;VAR:RELITEM=&amp;VAR:CURRENCY=&amp;VAR:DB_TYPE=&amp;VAR:UNITS=M&amp;window=popup","&amp;width=535&amp;height=425&amp;START_MAXIMIZED=FALSE&amp;Y=120"}</definedName>
    <definedName name="_8840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41__FDSAUDITLINK__" hidden="1">{"fdsup://directions/FAT Viewer?action=UPDATE&amp;creator=factSet&amp;DYN_ARGS=true&amp;DOC_NAME=FAT:RGA_ENTRPR_VAL_EV_SOURCE_WINDOW.FAT&amp;VAR:ID1=CBS&amp;VAR:SDATE=20040913&amp;VAR:FDATE=20031231&amp;VAR:FREQ=DAILY&amp;VAR:RELITEM=RF&amp;VAR:CURRENCY=&amp;VAR:DB_TYPE=&amp;VAR:UNITS=M&amp;window=popup&amp;","width=535&amp;height=425&amp;START_MAXIMIZED=FALSE&amp;Y=120"}</definedName>
    <definedName name="_8842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843__FDSAUDITLINK__" hidden="1">{"fdsup://directions/FAT Viewer?action=UPDATE&amp;creator=factSet&amp;DYN_ARGS=true&amp;DOC_NAME=FAT:RGA_ENTRPR_VAL_EV_SOURCE_WINDOW.FAT&amp;VAR:ID1=LAMR&amp;VAR:SDATE=20040913&amp;VAR:FDATE=20031231&amp;VAR:FREQ=DAILY&amp;VAR:RELITEM=RF&amp;VAR:CURRENCY=&amp;VAR:DB_TYPE=&amp;VAR:UNITS=M&amp;window=popup","&amp;width=535&amp;height=425&amp;START_MAXIMIZED=FALSE&amp;Y=120"}</definedName>
    <definedName name="_8844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45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846__FDSAUDITLINK__" hidden="1">{"fdsup://directions/FAT Viewer?action=UPDATE&amp;creator=factSet&amp;DYN_ARGS=true&amp;DOC_NAME=FAT:RGA_ENTRPR_VAL_EV_SOURCE_WINDOW.FAT&amp;VAR:ID1=DEC-FR&amp;VAR:SDATE=20040910&amp;VAR:FDATE=20031231&amp;VAR:FREQ=DAILY&amp;VAR:RELITEM=RF&amp;VAR:CURRENCY=&amp;VAR:DB_TYPE=&amp;VAR:UNITS=M&amp;window=pop","up&amp;width=535&amp;height=425&amp;START_MAXIMIZED=FALSE&amp;Y=120"}</definedName>
    <definedName name="_8847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48__FDSAUDITLINK__" hidden="1">{"fdsup://directions/FAT Viewer?action=UPDATE&amp;creator=factSet&amp;DYN_ARGS=true&amp;DOC_NAME=FAT:RGA_ENTRPR_VAL_EV_SOURCE_WINDOW.FAT&amp;VAR:ID1=CBS&amp;VAR:SDATE=20040910&amp;VAR:FDATE=20031231&amp;VAR:FREQ=DAILY&amp;VAR:RELITEM=RF&amp;VAR:CURRENCY=&amp;VAR:DB_TYPE=&amp;VAR:UNITS=M&amp;window=popup&amp;","width=535&amp;height=425&amp;START_MAXIMIZED=FALSE&amp;Y=120"}</definedName>
    <definedName name="_8849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85__FDSAUDITLINK__" hidden="1">{"fdsup://directions/FAT Viewer?action=UPDATE&amp;creator=factSet&amp;DYN_ARGS=true&amp;DOC_NAME=FAT:RGA_ENTRPR_VAL_EV_SOURCE_WINDOW.FAT&amp;VAR:ID1=DYHOL-TR&amp;VAR:SDATE=20051220&amp;VAR:FDATE=20041231&amp;VAR:FREQ=DAILY&amp;VAR:RELITEM=&amp;VAR:CURRENCY=&amp;VAR:DB_TYPE=&amp;VAR:UNITS=M&amp;window=pop","up&amp;width=535&amp;height=425&amp;START_MAXIMIZED=FALSE&amp;Y=120"}</definedName>
    <definedName name="_8850__FDSAUDITLINK__" hidden="1">{"fdsup://directions/FAT Viewer?action=UPDATE&amp;creator=factSet&amp;DYN_ARGS=true&amp;DOC_NAME=FAT:RGA_ENTRPR_VAL_EV_SOURCE_WINDOW.FAT&amp;VAR:ID1=LAMR&amp;VAR:SDATE=20040910&amp;VAR:FDATE=20031231&amp;VAR:FREQ=DAILY&amp;VAR:RELITEM=RF&amp;VAR:CURRENCY=&amp;VAR:DB_TYPE=&amp;VAR:UNITS=M&amp;window=popup","&amp;width=535&amp;height=425&amp;START_MAXIMIZED=FALSE&amp;Y=120"}</definedName>
    <definedName name="_8851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52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853__FDSAUDITLINK__" hidden="1">{"fdsup://directions/FAT Viewer?action=UPDATE&amp;creator=factSet&amp;DYN_ARGS=true&amp;DOC_NAME=FAT:RGA_ENTRPR_VAL_EV_SOURCE_WINDOW.FAT&amp;VAR:ID1=DEC-FR&amp;VAR:SDATE=20040909&amp;VAR:FDATE=20031231&amp;VAR:FREQ=DAILY&amp;VAR:RELITEM=RF&amp;VAR:CURRENCY=&amp;VAR:DB_TYPE=&amp;VAR:UNITS=M&amp;window=pop","up&amp;width=535&amp;height=425&amp;START_MAXIMIZED=FALSE&amp;Y=120"}</definedName>
    <definedName name="_8854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55__FDSAUDITLINK__" hidden="1">{"fdsup://directions/FAT Viewer?action=UPDATE&amp;creator=factSet&amp;DYN_ARGS=true&amp;DOC_NAME=FAT:RGA_ENTRPR_VAL_EV_SOURCE_WINDOW.FAT&amp;VAR:ID1=CBS&amp;VAR:SDATE=20040909&amp;VAR:FDATE=20031231&amp;VAR:FREQ=DAILY&amp;VAR:RELITEM=RF&amp;VAR:CURRENCY=&amp;VAR:DB_TYPE=&amp;VAR:UNITS=M&amp;window=popup&amp;","width=535&amp;height=425&amp;START_MAXIMIZED=FALSE&amp;Y=120"}</definedName>
    <definedName name="_8856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857__FDSAUDITLINK__" hidden="1">{"fdsup://directions/FAT Viewer?action=UPDATE&amp;creator=factSet&amp;DYN_ARGS=true&amp;DOC_NAME=FAT:RGA_ENTRPR_VAL_EV_SOURCE_WINDOW.FAT&amp;VAR:ID1=LAMR&amp;VAR:SDATE=20040909&amp;VAR:FDATE=20031231&amp;VAR:FREQ=DAILY&amp;VAR:RELITEM=RF&amp;VAR:CURRENCY=&amp;VAR:DB_TYPE=&amp;VAR:UNITS=M&amp;window=popup","&amp;width=535&amp;height=425&amp;START_MAXIMIZED=FALSE&amp;Y=120"}</definedName>
    <definedName name="_8858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59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86__FDSAUDITLINK__" hidden="1">{"fdsup://directions/FAT Viewer?action=UPDATE&amp;creator=factSet&amp;DYN_ARGS=true&amp;DOC_NAME=FAT:RGQ_ENTRPR_VAL_EV_SOURCE_WINDOW.FAT&amp;VAR:ID1=457913&amp;VAR:SDATE=20070731&amp;VAR:FDATE=20070629&amp;VAR:FREQ=DAILY&amp;VAR:RELITEM=&amp;VAR:CURRENCY=&amp;VAR:DB_TYPE=&amp;VAR:UNITS=M&amp;window=popup","&amp;width=535&amp;height=425&amp;START_MAXIMIZED=FALSE&amp;Y=120"}</definedName>
    <definedName name="_8860__FDSAUDITLINK__" hidden="1">{"fdsup://directions/FAT Viewer?action=UPDATE&amp;creator=factSet&amp;DYN_ARGS=true&amp;DOC_NAME=FAT:RGA_ENTRPR_VAL_EV_SOURCE_WINDOW.FAT&amp;VAR:ID1=DEC-FR&amp;VAR:SDATE=20040908&amp;VAR:FDATE=20031231&amp;VAR:FREQ=DAILY&amp;VAR:RELITEM=RF&amp;VAR:CURRENCY=&amp;VAR:DB_TYPE=&amp;VAR:UNITS=M&amp;window=pop","up&amp;width=535&amp;height=425&amp;START_MAXIMIZED=FALSE&amp;Y=120"}</definedName>
    <definedName name="_8861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62__FDSAUDITLINK__" hidden="1">{"fdsup://directions/FAT Viewer?action=UPDATE&amp;creator=factSet&amp;DYN_ARGS=true&amp;DOC_NAME=FAT:RGA_ENTRPR_VAL_EV_SOURCE_WINDOW.FAT&amp;VAR:ID1=CBS&amp;VAR:SDATE=20040908&amp;VAR:FDATE=20031231&amp;VAR:FREQ=DAILY&amp;VAR:RELITEM=RF&amp;VAR:CURRENCY=&amp;VAR:DB_TYPE=&amp;VAR:UNITS=M&amp;window=popup&amp;","width=535&amp;height=425&amp;START_MAXIMIZED=FALSE&amp;Y=120"}</definedName>
    <definedName name="_8863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864__FDSAUDITLINK__" hidden="1">{"fdsup://directions/FAT Viewer?action=UPDATE&amp;creator=factSet&amp;DYN_ARGS=true&amp;DOC_NAME=FAT:RGA_ENTRPR_VAL_EV_SOURCE_WINDOW.FAT&amp;VAR:ID1=LAMR&amp;VAR:SDATE=20040908&amp;VAR:FDATE=20031231&amp;VAR:FREQ=DAILY&amp;VAR:RELITEM=RF&amp;VAR:CURRENCY=&amp;VAR:DB_TYPE=&amp;VAR:UNITS=M&amp;window=popup","&amp;width=535&amp;height=425&amp;START_MAXIMIZED=FALSE&amp;Y=120"}</definedName>
    <definedName name="_8865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66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867__FDSAUDITLINK__" hidden="1">{"fdsup://directions/FAT Viewer?action=UPDATE&amp;creator=factSet&amp;DYN_ARGS=true&amp;DOC_NAME=FAT:RGA_ENTRPR_VAL_EV_SOURCE_WINDOW.FAT&amp;VAR:ID1=DEC-FR&amp;VAR:SDATE=20040907&amp;VAR:FDATE=20031231&amp;VAR:FREQ=DAILY&amp;VAR:RELITEM=RF&amp;VAR:CURRENCY=&amp;VAR:DB_TYPE=&amp;VAR:UNITS=M&amp;window=pop","up&amp;width=535&amp;height=425&amp;START_MAXIMIZED=FALSE&amp;Y=120"}</definedName>
    <definedName name="_8868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69__FDSAUDITLINK__" hidden="1">{"fdsup://directions/FAT Viewer?action=UPDATE&amp;creator=factSet&amp;DYN_ARGS=true&amp;DOC_NAME=FAT:RGA_ENTRPR_VAL_EV_SOURCE_WINDOW.FAT&amp;VAR:ID1=CBS&amp;VAR:SDATE=20040907&amp;VAR:FDATE=20031231&amp;VAR:FREQ=DAILY&amp;VAR:RELITEM=RF&amp;VAR:CURRENCY=&amp;VAR:DB_TYPE=&amp;VAR:UNITS=M&amp;window=popup&amp;","width=535&amp;height=425&amp;START_MAXIMIZED=FALSE&amp;Y=120"}</definedName>
    <definedName name="_887__FDSAUDITLINK__" hidden="1">{"fdsup://directions/FAT Viewer?action=UPDATE&amp;creator=factSet&amp;DYN_ARGS=true&amp;DOC_NAME=FAT:RGQ_ENTRPR_VAL_EV_SOURCE_WINDOW.FAT&amp;VAR:ID1=B151P4&amp;VAR:SDATE=20070731&amp;VAR:FDATE=20070629&amp;VAR:FREQ=DAILY&amp;VAR:RELITEM=&amp;VAR:CURRENCY=&amp;VAR:DB_TYPE=&amp;VAR:UNITS=M&amp;window=popup","&amp;width=535&amp;height=425&amp;START_MAXIMIZED=FALSE&amp;Y=120"}</definedName>
    <definedName name="_8870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871__FDSAUDITLINK__" hidden="1">{"fdsup://directions/FAT Viewer?action=UPDATE&amp;creator=factSet&amp;DYN_ARGS=true&amp;DOC_NAME=FAT:RGA_ENTRPR_VAL_EV_SOURCE_WINDOW.FAT&amp;VAR:ID1=LAMR&amp;VAR:SDATE=20040907&amp;VAR:FDATE=20031231&amp;VAR:FREQ=DAILY&amp;VAR:RELITEM=RF&amp;VAR:CURRENCY=&amp;VAR:DB_TYPE=&amp;VAR:UNITS=M&amp;window=popup","&amp;width=535&amp;height=425&amp;START_MAXIMIZED=FALSE&amp;Y=120"}</definedName>
    <definedName name="_8872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73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874__FDSAUDITLINK__" hidden="1">{"fdsup://directions/FAT Viewer?action=UPDATE&amp;creator=factSet&amp;DYN_ARGS=true&amp;DOC_NAME=FAT:RGA_ENTRPR_VAL_EV_SOURCE_WINDOW.FAT&amp;VAR:ID1=DEC-FR&amp;VAR:SDATE=20040903&amp;VAR:FDATE=20031231&amp;VAR:FREQ=DAILY&amp;VAR:RELITEM=RF&amp;VAR:CURRENCY=&amp;VAR:DB_TYPE=&amp;VAR:UNITS=M&amp;window=pop","up&amp;width=535&amp;height=425&amp;START_MAXIMIZED=FALSE&amp;Y=120"}</definedName>
    <definedName name="_8875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76__FDSAUDITLINK__" hidden="1">{"fdsup://directions/FAT Viewer?action=UPDATE&amp;creator=factSet&amp;DYN_ARGS=true&amp;DOC_NAME=FAT:RGA_ENTRPR_VAL_EV_SOURCE_WINDOW.FAT&amp;VAR:ID1=CBS&amp;VAR:SDATE=20040903&amp;VAR:FDATE=20031231&amp;VAR:FREQ=DAILY&amp;VAR:RELITEM=RF&amp;VAR:CURRENCY=&amp;VAR:DB_TYPE=&amp;VAR:UNITS=M&amp;window=popup&amp;","width=535&amp;height=425&amp;START_MAXIMIZED=FALSE&amp;Y=120"}</definedName>
    <definedName name="_8877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878__FDSAUDITLINK__" hidden="1">{"fdsup://directions/FAT Viewer?action=UPDATE&amp;creator=factSet&amp;DYN_ARGS=true&amp;DOC_NAME=FAT:RGA_ENTRPR_VAL_EV_SOURCE_WINDOW.FAT&amp;VAR:ID1=LAMR&amp;VAR:SDATE=20040903&amp;VAR:FDATE=20031231&amp;VAR:FREQ=DAILY&amp;VAR:RELITEM=RF&amp;VAR:CURRENCY=&amp;VAR:DB_TYPE=&amp;VAR:UNITS=M&amp;window=popup","&amp;width=535&amp;height=425&amp;START_MAXIMIZED=FALSE&amp;Y=120"}</definedName>
    <definedName name="_8879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8__FDSAUDITLINK__" hidden="1">{"fdsup://directions/FAT Viewer?action=UPDATE&amp;creator=factSet&amp;DYN_ARGS=true&amp;DOC_NAME=FAT:RGQ_ENTRPR_VAL_EV_SOURCE_WINDOW.FAT&amp;VAR:ID1=507794&amp;VAR:SDATE=20070731&amp;VAR:FDATE=20070629&amp;VAR:FREQ=DAILY&amp;VAR:RELITEM=&amp;VAR:CURRENCY=&amp;VAR:DB_TYPE=&amp;VAR:UNITS=M&amp;window=popup","&amp;width=535&amp;height=425&amp;START_MAXIMIZED=FALSE&amp;Y=120"}</definedName>
    <definedName name="_8880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881__FDSAUDITLINK__" hidden="1">{"fdsup://directions/FAT Viewer?action=UPDATE&amp;creator=factSet&amp;DYN_ARGS=true&amp;DOC_NAME=FAT:RGA_ENTRPR_VAL_EV_SOURCE_WINDOW.FAT&amp;VAR:ID1=DEC-FR&amp;VAR:SDATE=20040902&amp;VAR:FDATE=20031231&amp;VAR:FREQ=DAILY&amp;VAR:RELITEM=RF&amp;VAR:CURRENCY=&amp;VAR:DB_TYPE=&amp;VAR:UNITS=M&amp;window=pop","up&amp;width=535&amp;height=425&amp;START_MAXIMIZED=FALSE&amp;Y=120"}</definedName>
    <definedName name="_8882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83__FDSAUDITLINK__" hidden="1">{"fdsup://directions/FAT Viewer?action=UPDATE&amp;creator=factSet&amp;DYN_ARGS=true&amp;DOC_NAME=FAT:RGA_ENTRPR_VAL_EV_SOURCE_WINDOW.FAT&amp;VAR:ID1=CBS&amp;VAR:SDATE=20040902&amp;VAR:FDATE=20031231&amp;VAR:FREQ=DAILY&amp;VAR:RELITEM=RF&amp;VAR:CURRENCY=&amp;VAR:DB_TYPE=&amp;VAR:UNITS=M&amp;window=popup&amp;","width=535&amp;height=425&amp;START_MAXIMIZED=FALSE&amp;Y=120"}</definedName>
    <definedName name="_8884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885__FDSAUDITLINK__" hidden="1">{"fdsup://directions/FAT Viewer?action=UPDATE&amp;creator=factSet&amp;DYN_ARGS=true&amp;DOC_NAME=FAT:RGA_ENTRPR_VAL_EV_SOURCE_WINDOW.FAT&amp;VAR:ID1=LAMR&amp;VAR:SDATE=20040902&amp;VAR:FDATE=20031231&amp;VAR:FREQ=DAILY&amp;VAR:RELITEM=RF&amp;VAR:CURRENCY=&amp;VAR:DB_TYPE=&amp;VAR:UNITS=M&amp;window=popup","&amp;width=535&amp;height=425&amp;START_MAXIMIZED=FALSE&amp;Y=120"}</definedName>
    <definedName name="_8886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87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888__FDSAUDITLINK__" hidden="1">{"fdsup://directions/FAT Viewer?action=UPDATE&amp;creator=factSet&amp;DYN_ARGS=true&amp;DOC_NAME=FAT:RGA_ENTRPR_VAL_EV_SOURCE_WINDOW.FAT&amp;VAR:ID1=DEC-FR&amp;VAR:SDATE=20040901&amp;VAR:FDATE=20031231&amp;VAR:FREQ=DAILY&amp;VAR:RELITEM=RF&amp;VAR:CURRENCY=&amp;VAR:DB_TYPE=&amp;VAR:UNITS=M&amp;window=pop","up&amp;width=535&amp;height=425&amp;START_MAXIMIZED=FALSE&amp;Y=120"}</definedName>
    <definedName name="_8889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9__FDSAUDITLINK__" hidden="1">{"fdsup://directions/FAT Viewer?action=UPDATE&amp;creator=factSet&amp;DYN_ARGS=true&amp;DOC_NAME=FAT:RGA_ENTRPR_VAL_EV_SOURCE_WINDOW.FAT&amp;VAR:ID1=599390&amp;VAR:SDATE=20070731&amp;VAR:FDATE=20061229&amp;VAR:FREQ=DAILY&amp;VAR:RELITEM=&amp;VAR:CURRENCY=&amp;VAR:DB_TYPE=&amp;VAR:UNITS=M&amp;window=popup","&amp;width=535&amp;height=425&amp;START_MAXIMIZED=FALSE&amp;Y=120"}</definedName>
    <definedName name="_8890__FDSAUDITLINK__" hidden="1">{"fdsup://directions/FAT Viewer?action=UPDATE&amp;creator=factSet&amp;DYN_ARGS=true&amp;DOC_NAME=FAT:RGA_ENTRPR_VAL_EV_SOURCE_WINDOW.FAT&amp;VAR:ID1=CBS&amp;VAR:SDATE=20040901&amp;VAR:FDATE=20031231&amp;VAR:FREQ=DAILY&amp;VAR:RELITEM=RF&amp;VAR:CURRENCY=&amp;VAR:DB_TYPE=&amp;VAR:UNITS=M&amp;window=popup&amp;","width=535&amp;height=425&amp;START_MAXIMIZED=FALSE&amp;Y=120"}</definedName>
    <definedName name="_8891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892__FDSAUDITLINK__" hidden="1">{"fdsup://directions/FAT Viewer?action=UPDATE&amp;creator=factSet&amp;DYN_ARGS=true&amp;DOC_NAME=FAT:RGA_ENTRPR_VAL_EV_SOURCE_WINDOW.FAT&amp;VAR:ID1=LAMR&amp;VAR:SDATE=20040901&amp;VAR:FDATE=20031231&amp;VAR:FREQ=DAILY&amp;VAR:RELITEM=RF&amp;VAR:CURRENCY=&amp;VAR:DB_TYPE=&amp;VAR:UNITS=M&amp;window=popup","&amp;width=535&amp;height=425&amp;START_MAXIMIZED=FALSE&amp;Y=120"}</definedName>
    <definedName name="_8893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94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895__FDSAUDITLINK__" hidden="1">{"fdsup://directions/FAT Viewer?action=UPDATE&amp;creator=factSet&amp;DYN_ARGS=true&amp;DOC_NAME=FAT:RGA_ENTRPR_VAL_EV_SOURCE_WINDOW.FAT&amp;VAR:ID1=DEC-FR&amp;VAR:SDATE=20040831&amp;VAR:FDATE=20031231&amp;VAR:FREQ=DAILY&amp;VAR:RELITEM=RF&amp;VAR:CURRENCY=&amp;VAR:DB_TYPE=&amp;VAR:UNITS=M&amp;window=pop","up&amp;width=535&amp;height=425&amp;START_MAXIMIZED=FALSE&amp;Y=120"}</definedName>
    <definedName name="_8896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897__FDSAUDITLINK__" hidden="1">{"fdsup://directions/FAT Viewer?action=UPDATE&amp;creator=factSet&amp;DYN_ARGS=true&amp;DOC_NAME=FAT:RGA_ENTRPR_VAL_EV_SOURCE_WINDOW.FAT&amp;VAR:ID1=CBS&amp;VAR:SDATE=20040831&amp;VAR:FDATE=20031231&amp;VAR:FREQ=DAILY&amp;VAR:RELITEM=RF&amp;VAR:CURRENCY=&amp;VAR:DB_TYPE=&amp;VAR:UNITS=M&amp;window=popup&amp;","width=535&amp;height=425&amp;START_MAXIMIZED=FALSE&amp;Y=120"}</definedName>
    <definedName name="_8898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899__FDSAUDITLINK__" hidden="1">{"fdsup://directions/FAT Viewer?action=UPDATE&amp;creator=factSet&amp;DYN_ARGS=true&amp;DOC_NAME=FAT:RGA_ENTRPR_VAL_EV_SOURCE_WINDOW.FAT&amp;VAR:ID1=LAMR&amp;VAR:SDATE=20040831&amp;VAR:FDATE=20031231&amp;VAR:FREQ=DAILY&amp;VAR:RELITEM=RF&amp;VAR:CURRENCY=&amp;VAR:DB_TYPE=&amp;VAR:UNITS=M&amp;window=popup","&amp;width=535&amp;height=425&amp;START_MAXIMIZED=FALSE&amp;Y=120"}</definedName>
    <definedName name="_89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169"}</definedName>
    <definedName name="_890__FDSAUDITLINK__" hidden="1">{"fdsup://directions/FAT Viewer?action=UPDATE&amp;creator=factSet&amp;DYN_ARGS=true&amp;DOC_NAME=FAT:RGA_ENTRPR_VAL_EV_SOURCE_WINDOW.FAT&amp;VAR:ID1=339864&amp;VAR:SDATE=20070731&amp;VAR:FDATE=20061229&amp;VAR:FREQ=DAILY&amp;VAR:RELITEM=&amp;VAR:CURRENCY=&amp;VAR:DB_TYPE=&amp;VAR:UNITS=M&amp;window=popup","&amp;width=535&amp;height=425&amp;START_MAXIMIZED=FALSE&amp;Y=120"}</definedName>
    <definedName name="_8900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01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902__FDSAUDITLINK__" hidden="1">{"fdsup://directions/FAT Viewer?action=UPDATE&amp;creator=factSet&amp;DYN_ARGS=true&amp;DOC_NAME=FAT:RGA_ENTRPR_VAL_EV_SOURCE_WINDOW.FAT&amp;VAR:ID1=DEC-FR&amp;VAR:SDATE=20040830&amp;VAR:FDATE=20031231&amp;VAR:FREQ=DAILY&amp;VAR:RELITEM=RF&amp;VAR:CURRENCY=&amp;VAR:DB_TYPE=&amp;VAR:UNITS=M&amp;window=pop","up&amp;width=535&amp;height=425&amp;START_MAXIMIZED=FALSE&amp;Y=120"}</definedName>
    <definedName name="_8903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04__FDSAUDITLINK__" hidden="1">{"fdsup://directions/FAT Viewer?action=UPDATE&amp;creator=factSet&amp;DYN_ARGS=true&amp;DOC_NAME=FAT:RGA_ENTRPR_VAL_EV_SOURCE_WINDOW.FAT&amp;VAR:ID1=CBS&amp;VAR:SDATE=20040830&amp;VAR:FDATE=20031231&amp;VAR:FREQ=DAILY&amp;VAR:RELITEM=RF&amp;VAR:CURRENCY=&amp;VAR:DB_TYPE=&amp;VAR:UNITS=M&amp;window=popup&amp;","width=535&amp;height=425&amp;START_MAXIMIZED=FALSE&amp;Y=120"}</definedName>
    <definedName name="_8905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906__FDSAUDITLINK__" hidden="1">{"fdsup://directions/FAT Viewer?action=UPDATE&amp;creator=factSet&amp;DYN_ARGS=true&amp;DOC_NAME=FAT:RGA_ENTRPR_VAL_EV_SOURCE_WINDOW.FAT&amp;VAR:ID1=LAMR&amp;VAR:SDATE=20040830&amp;VAR:FDATE=20031231&amp;VAR:FREQ=DAILY&amp;VAR:RELITEM=RF&amp;VAR:CURRENCY=&amp;VAR:DB_TYPE=&amp;VAR:UNITS=M&amp;window=popup","&amp;width=535&amp;height=425&amp;START_MAXIMIZED=FALSE&amp;Y=120"}</definedName>
    <definedName name="_8907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08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909__FDSAUDITLINK__" hidden="1">{"fdsup://directions/FAT Viewer?action=UPDATE&amp;creator=factSet&amp;DYN_ARGS=true&amp;DOC_NAME=FAT:RGA_ENTRPR_VAL_EV_SOURCE_WINDOW.FAT&amp;VAR:ID1=DEC-FR&amp;VAR:SDATE=20040827&amp;VAR:FDATE=20031231&amp;VAR:FREQ=DAILY&amp;VAR:RELITEM=RF&amp;VAR:CURRENCY=&amp;VAR:DB_TYPE=&amp;VAR:UNITS=M&amp;window=pop","up&amp;width=535&amp;height=425&amp;START_MAXIMIZED=FALSE&amp;Y=120"}</definedName>
    <definedName name="_891__FDSAUDITLINK__" hidden="1">{"fdsup://directions/FAT Viewer?action=UPDATE&amp;creator=factSet&amp;DYN_ARGS=true&amp;DOC_NAME=FAT:RGQ_ENTRPR_VAL_EV_SOURCE_WINDOW.FAT&amp;VAR:ID1=457913&amp;VAR:SDATE=20071026&amp;VAR:FDATE=20070928&amp;VAR:FREQ=DAILY&amp;VAR:RELITEM=&amp;VAR:CURRENCY=&amp;VAR:DB_TYPE=&amp;VAR:UNITS=M&amp;window=popup","&amp;width=535&amp;height=425&amp;START_MAXIMIZED=FALSE&amp;Y=120"}</definedName>
    <definedName name="_8910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11__FDSAUDITLINK__" hidden="1">{"fdsup://directions/FAT Viewer?action=UPDATE&amp;creator=factSet&amp;DYN_ARGS=true&amp;DOC_NAME=FAT:RGA_ENTRPR_VAL_EV_SOURCE_WINDOW.FAT&amp;VAR:ID1=CBS&amp;VAR:SDATE=20040827&amp;VAR:FDATE=20031231&amp;VAR:FREQ=DAILY&amp;VAR:RELITEM=RF&amp;VAR:CURRENCY=&amp;VAR:DB_TYPE=&amp;VAR:UNITS=M&amp;window=popup&amp;","width=535&amp;height=425&amp;START_MAXIMIZED=FALSE&amp;Y=120"}</definedName>
    <definedName name="_8912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913__FDSAUDITLINK__" hidden="1">{"fdsup://directions/FAT Viewer?action=UPDATE&amp;creator=factSet&amp;DYN_ARGS=true&amp;DOC_NAME=FAT:RGA_ENTRPR_VAL_EV_SOURCE_WINDOW.FAT&amp;VAR:ID1=LAMR&amp;VAR:SDATE=20040827&amp;VAR:FDATE=20031231&amp;VAR:FREQ=DAILY&amp;VAR:RELITEM=RF&amp;VAR:CURRENCY=&amp;VAR:DB_TYPE=&amp;VAR:UNITS=M&amp;window=popup","&amp;width=535&amp;height=425&amp;START_MAXIMIZED=FALSE&amp;Y=120"}</definedName>
    <definedName name="_8914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15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916__FDSAUDITLINK__" hidden="1">{"fdsup://directions/FAT Viewer?action=UPDATE&amp;creator=factSet&amp;DYN_ARGS=true&amp;DOC_NAME=FAT:RGA_ENTRPR_VAL_EV_SOURCE_WINDOW.FAT&amp;VAR:ID1=DEC-FR&amp;VAR:SDATE=20040826&amp;VAR:FDATE=20031231&amp;VAR:FREQ=DAILY&amp;VAR:RELITEM=RF&amp;VAR:CURRENCY=&amp;VAR:DB_TYPE=&amp;VAR:UNITS=M&amp;window=pop","up&amp;width=535&amp;height=425&amp;START_MAXIMIZED=FALSE&amp;Y=120"}</definedName>
    <definedName name="_8917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18__FDSAUDITLINK__" hidden="1">{"fdsup://directions/FAT Viewer?action=UPDATE&amp;creator=factSet&amp;DYN_ARGS=true&amp;DOC_NAME=FAT:RGA_ENTRPR_VAL_EV_SOURCE_WINDOW.FAT&amp;VAR:ID1=CBS&amp;VAR:SDATE=20040826&amp;VAR:FDATE=20031231&amp;VAR:FREQ=DAILY&amp;VAR:RELITEM=RF&amp;VAR:CURRENCY=&amp;VAR:DB_TYPE=&amp;VAR:UNITS=M&amp;window=popup&amp;","width=535&amp;height=425&amp;START_MAXIMIZED=FALSE&amp;Y=120"}</definedName>
    <definedName name="_8919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92__FDSAUDITLINK__" hidden="1">{"fdsup://directions/FAT Viewer?action=UPDATE&amp;creator=factSet&amp;DYN_ARGS=true&amp;DOC_NAME=FAT:RGA_ENTRPR_VAL_EV_SOURCE_WINDOW.FAT&amp;VAR:ID1=DYHOL-TR&amp;VAR:SDATE=20080123&amp;VAR:FDATE=20071231&amp;VAR:FREQ=DAILY&amp;VAR:RELITEM=&amp;VAR:CURRENCY=&amp;VAR:DB_TYPE=&amp;VAR:UNITS=M&amp;window=pop","up&amp;width=535&amp;height=425&amp;START_MAXIMIZED=FALSE&amp;Y=120"}</definedName>
    <definedName name="_8920__FDSAUDITLINK__" hidden="1">{"fdsup://directions/FAT Viewer?action=UPDATE&amp;creator=factSet&amp;DYN_ARGS=true&amp;DOC_NAME=FAT:RGA_ENTRPR_VAL_EV_SOURCE_WINDOW.FAT&amp;VAR:ID1=LAMR&amp;VAR:SDATE=20040826&amp;VAR:FDATE=20031231&amp;VAR:FREQ=DAILY&amp;VAR:RELITEM=RF&amp;VAR:CURRENCY=&amp;VAR:DB_TYPE=&amp;VAR:UNITS=M&amp;window=popup","&amp;width=535&amp;height=425&amp;START_MAXIMIZED=FALSE&amp;Y=120"}</definedName>
    <definedName name="_8921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22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923__FDSAUDITLINK__" hidden="1">{"fdsup://directions/FAT Viewer?action=UPDATE&amp;creator=factSet&amp;DYN_ARGS=true&amp;DOC_NAME=FAT:RGA_ENTRPR_VAL_EV_SOURCE_WINDOW.FAT&amp;VAR:ID1=DEC-FR&amp;VAR:SDATE=20040825&amp;VAR:FDATE=20031231&amp;VAR:FREQ=DAILY&amp;VAR:RELITEM=RF&amp;VAR:CURRENCY=&amp;VAR:DB_TYPE=&amp;VAR:UNITS=M&amp;window=pop","up&amp;width=535&amp;height=425&amp;START_MAXIMIZED=FALSE&amp;Y=120"}</definedName>
    <definedName name="_8924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25__FDSAUDITLINK__" hidden="1">{"fdsup://directions/FAT Viewer?action=UPDATE&amp;creator=factSet&amp;DYN_ARGS=true&amp;DOC_NAME=FAT:RGA_ENTRPR_VAL_EV_SOURCE_WINDOW.FAT&amp;VAR:ID1=CBS&amp;VAR:SDATE=20040825&amp;VAR:FDATE=20031231&amp;VAR:FREQ=DAILY&amp;VAR:RELITEM=RF&amp;VAR:CURRENCY=&amp;VAR:DB_TYPE=&amp;VAR:UNITS=M&amp;window=popup&amp;","width=535&amp;height=425&amp;START_MAXIMIZED=FALSE&amp;Y=120"}</definedName>
    <definedName name="_8926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927__FDSAUDITLINK__" hidden="1">{"fdsup://directions/FAT Viewer?action=UPDATE&amp;creator=factSet&amp;DYN_ARGS=true&amp;DOC_NAME=FAT:RGA_ENTRPR_VAL_EV_SOURCE_WINDOW.FAT&amp;VAR:ID1=LAMR&amp;VAR:SDATE=20040825&amp;VAR:FDATE=20031231&amp;VAR:FREQ=DAILY&amp;VAR:RELITEM=RF&amp;VAR:CURRENCY=&amp;VAR:DB_TYPE=&amp;VAR:UNITS=M&amp;window=popup","&amp;width=535&amp;height=425&amp;START_MAXIMIZED=FALSE&amp;Y=120"}</definedName>
    <definedName name="_8928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29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93__FDSAUDITLINK__" hidden="1">{"fdsup://directions/FAT Viewer?action=UPDATE&amp;creator=factSet&amp;DYN_ARGS=true&amp;DOC_NAME=FAT:RGQ_ENTRPR_VAL_EV_SOURCE_WINDOW.FAT&amp;VAR:ID1=B07VZ9&amp;VAR:SDATE=20070731&amp;VAR:FDATE=20070629&amp;VAR:FREQ=DAILY&amp;VAR:RELITEM=&amp;VAR:CURRENCY=&amp;VAR:DB_TYPE=&amp;VAR:UNITS=M&amp;window=popup","&amp;width=535&amp;height=425&amp;START_MAXIMIZED=FALSE&amp;Y=120"}</definedName>
    <definedName name="_8930__FDSAUDITLINK__" hidden="1">{"fdsup://directions/FAT Viewer?action=UPDATE&amp;creator=factSet&amp;DYN_ARGS=true&amp;DOC_NAME=FAT:RGA_ENTRPR_VAL_EV_SOURCE_WINDOW.FAT&amp;VAR:ID1=DEC-FR&amp;VAR:SDATE=20040824&amp;VAR:FDATE=20031231&amp;VAR:FREQ=DAILY&amp;VAR:RELITEM=RF&amp;VAR:CURRENCY=&amp;VAR:DB_TYPE=&amp;VAR:UNITS=M&amp;window=pop","up&amp;width=535&amp;height=425&amp;START_MAXIMIZED=FALSE&amp;Y=120"}</definedName>
    <definedName name="_8931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32__FDSAUDITLINK__" hidden="1">{"fdsup://directions/FAT Viewer?action=UPDATE&amp;creator=factSet&amp;DYN_ARGS=true&amp;DOC_NAME=FAT:RGA_ENTRPR_VAL_EV_SOURCE_WINDOW.FAT&amp;VAR:ID1=CBS&amp;VAR:SDATE=20040824&amp;VAR:FDATE=20031231&amp;VAR:FREQ=DAILY&amp;VAR:RELITEM=RF&amp;VAR:CURRENCY=&amp;VAR:DB_TYPE=&amp;VAR:UNITS=M&amp;window=popup&amp;","width=535&amp;height=425&amp;START_MAXIMIZED=FALSE&amp;Y=120"}</definedName>
    <definedName name="_8933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934__FDSAUDITLINK__" hidden="1">{"fdsup://directions/FAT Viewer?action=UPDATE&amp;creator=factSet&amp;DYN_ARGS=true&amp;DOC_NAME=FAT:RGA_ENTRPR_VAL_EV_SOURCE_WINDOW.FAT&amp;VAR:ID1=LAMR&amp;VAR:SDATE=20040824&amp;VAR:FDATE=20031231&amp;VAR:FREQ=DAILY&amp;VAR:RELITEM=RF&amp;VAR:CURRENCY=&amp;VAR:DB_TYPE=&amp;VAR:UNITS=M&amp;window=popup","&amp;width=535&amp;height=425&amp;START_MAXIMIZED=FALSE&amp;Y=120"}</definedName>
    <definedName name="_8935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36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937__FDSAUDITLINK__" hidden="1">{"fdsup://directions/FAT Viewer?action=UPDATE&amp;creator=factSet&amp;DYN_ARGS=true&amp;DOC_NAME=FAT:RGA_ENTRPR_VAL_EV_SOURCE_WINDOW.FAT&amp;VAR:ID1=DEC-FR&amp;VAR:SDATE=20040823&amp;VAR:FDATE=20031231&amp;VAR:FREQ=DAILY&amp;VAR:RELITEM=RF&amp;VAR:CURRENCY=&amp;VAR:DB_TYPE=&amp;VAR:UNITS=M&amp;window=pop","up&amp;width=535&amp;height=425&amp;START_MAXIMIZED=FALSE&amp;Y=120"}</definedName>
    <definedName name="_8938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39__FDSAUDITLINK__" hidden="1">{"fdsup://directions/FAT Viewer?action=UPDATE&amp;creator=factSet&amp;DYN_ARGS=true&amp;DOC_NAME=FAT:RGA_ENTRPR_VAL_EV_SOURCE_WINDOW.FAT&amp;VAR:ID1=CBS&amp;VAR:SDATE=20040823&amp;VAR:FDATE=20031231&amp;VAR:FREQ=DAILY&amp;VAR:RELITEM=RF&amp;VAR:CURRENCY=&amp;VAR:DB_TYPE=&amp;VAR:UNITS=M&amp;window=popup&amp;","width=535&amp;height=425&amp;START_MAXIMIZED=FALSE&amp;Y=120"}</definedName>
    <definedName name="_894__FDSAUDITLINK__" hidden="1">{"fdsup://directions/FAT Viewer?action=UPDATE&amp;creator=factSet&amp;DYN_ARGS=true&amp;DOC_NAME=FAT:RGQ_ENTRPR_VAL_EV_SOURCE_WINDOW.FAT&amp;VAR:ID1=B04M10&amp;VAR:SDATE=20070731&amp;VAR:FDATE=20070629&amp;VAR:FREQ=DAILY&amp;VAR:RELITEM=&amp;VAR:CURRENCY=&amp;VAR:DB_TYPE=&amp;VAR:UNITS=M&amp;window=popup","&amp;width=535&amp;height=425&amp;START_MAXIMIZED=FALSE&amp;Y=120"}</definedName>
    <definedName name="_8940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941__FDSAUDITLINK__" hidden="1">{"fdsup://directions/FAT Viewer?action=UPDATE&amp;creator=factSet&amp;DYN_ARGS=true&amp;DOC_NAME=FAT:RGA_ENTRPR_VAL_EV_SOURCE_WINDOW.FAT&amp;VAR:ID1=LAMR&amp;VAR:SDATE=20040823&amp;VAR:FDATE=20031231&amp;VAR:FREQ=DAILY&amp;VAR:RELITEM=RF&amp;VAR:CURRENCY=&amp;VAR:DB_TYPE=&amp;VAR:UNITS=M&amp;window=popup","&amp;width=535&amp;height=425&amp;START_MAXIMIZED=FALSE&amp;Y=120"}</definedName>
    <definedName name="_8942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43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944__FDSAUDITLINK__" hidden="1">{"fdsup://directions/FAT Viewer?action=UPDATE&amp;creator=factSet&amp;DYN_ARGS=true&amp;DOC_NAME=FAT:RGA_ENTRPR_VAL_EV_SOURCE_WINDOW.FAT&amp;VAR:ID1=DEC-FR&amp;VAR:SDATE=20040820&amp;VAR:FDATE=20031231&amp;VAR:FREQ=DAILY&amp;VAR:RELITEM=RF&amp;VAR:CURRENCY=&amp;VAR:DB_TYPE=&amp;VAR:UNITS=M&amp;window=pop","up&amp;width=535&amp;height=425&amp;START_MAXIMIZED=FALSE&amp;Y=120"}</definedName>
    <definedName name="_8945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46__FDSAUDITLINK__" hidden="1">{"fdsup://directions/FAT Viewer?action=UPDATE&amp;creator=factSet&amp;DYN_ARGS=true&amp;DOC_NAME=FAT:RGA_ENTRPR_VAL_EV_SOURCE_WINDOW.FAT&amp;VAR:ID1=CBS&amp;VAR:SDATE=20040820&amp;VAR:FDATE=20031231&amp;VAR:FREQ=DAILY&amp;VAR:RELITEM=RF&amp;VAR:CURRENCY=&amp;VAR:DB_TYPE=&amp;VAR:UNITS=M&amp;window=popup&amp;","width=535&amp;height=425&amp;START_MAXIMIZED=FALSE&amp;Y=120"}</definedName>
    <definedName name="_8947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948__FDSAUDITLINK__" hidden="1">{"fdsup://directions/FAT Viewer?action=UPDATE&amp;creator=factSet&amp;DYN_ARGS=true&amp;DOC_NAME=FAT:RGA_ENTRPR_VAL_EV_SOURCE_WINDOW.FAT&amp;VAR:ID1=LAMR&amp;VAR:SDATE=20040820&amp;VAR:FDATE=20031231&amp;VAR:FREQ=DAILY&amp;VAR:RELITEM=RF&amp;VAR:CURRENCY=&amp;VAR:DB_TYPE=&amp;VAR:UNITS=M&amp;window=popup","&amp;width=535&amp;height=425&amp;START_MAXIMIZED=FALSE&amp;Y=120"}</definedName>
    <definedName name="_8949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5__FDSAUDITLINK__" hidden="1">{"fdsup://directions/FAT Viewer?action=UPDATE&amp;creator=factSet&amp;DYN_ARGS=true&amp;DOC_NAME=FAT:RGA_ENTRPR_VAL_EV_SOURCE_WINDOW.FAT&amp;VAR:ID1=DYHOL-TR&amp;VAR:SDATE=20070809&amp;VAR:FDATE=20061229&amp;VAR:FREQ=DAILY&amp;VAR:RELITEM=&amp;VAR:CURRENCY=&amp;VAR:DB_TYPE=&amp;VAR:UNITS=M&amp;window=pop","up&amp;width=535&amp;height=425&amp;START_MAXIMIZED=FALSE&amp;Y=120"}</definedName>
    <definedName name="_8950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951__FDSAUDITLINK__" hidden="1">{"fdsup://directions/FAT Viewer?action=UPDATE&amp;creator=factSet&amp;DYN_ARGS=true&amp;DOC_NAME=FAT:RGA_ENTRPR_VAL_EV_SOURCE_WINDOW.FAT&amp;VAR:ID1=DEC-FR&amp;VAR:SDATE=20040819&amp;VAR:FDATE=20031231&amp;VAR:FREQ=DAILY&amp;VAR:RELITEM=RF&amp;VAR:CURRENCY=&amp;VAR:DB_TYPE=&amp;VAR:UNITS=M&amp;window=pop","up&amp;width=535&amp;height=425&amp;START_MAXIMIZED=FALSE&amp;Y=120"}</definedName>
    <definedName name="_8952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53__FDSAUDITLINK__" hidden="1">{"fdsup://directions/FAT Viewer?action=UPDATE&amp;creator=factSet&amp;DYN_ARGS=true&amp;DOC_NAME=FAT:RGA_ENTRPR_VAL_EV_SOURCE_WINDOW.FAT&amp;VAR:ID1=CBS&amp;VAR:SDATE=20040819&amp;VAR:FDATE=20031231&amp;VAR:FREQ=DAILY&amp;VAR:RELITEM=RF&amp;VAR:CURRENCY=&amp;VAR:DB_TYPE=&amp;VAR:UNITS=M&amp;window=popup&amp;","width=535&amp;height=425&amp;START_MAXIMIZED=FALSE&amp;Y=120"}</definedName>
    <definedName name="_8954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955__FDSAUDITLINK__" hidden="1">{"fdsup://directions/FAT Viewer?action=UPDATE&amp;creator=factSet&amp;DYN_ARGS=true&amp;DOC_NAME=FAT:RGA_ENTRPR_VAL_EV_SOURCE_WINDOW.FAT&amp;VAR:ID1=LAMR&amp;VAR:SDATE=20040819&amp;VAR:FDATE=20031231&amp;VAR:FREQ=DAILY&amp;VAR:RELITEM=RF&amp;VAR:CURRENCY=&amp;VAR:DB_TYPE=&amp;VAR:UNITS=M&amp;window=popup","&amp;width=535&amp;height=425&amp;START_MAXIMIZED=FALSE&amp;Y=120"}</definedName>
    <definedName name="_8956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57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958__FDSAUDITLINK__" hidden="1">{"fdsup://directions/FAT Viewer?action=UPDATE&amp;creator=factSet&amp;DYN_ARGS=true&amp;DOC_NAME=FAT:RGA_ENTRPR_VAL_EV_SOURCE_WINDOW.FAT&amp;VAR:ID1=DEC-FR&amp;VAR:SDATE=20040818&amp;VAR:FDATE=20031231&amp;VAR:FREQ=DAILY&amp;VAR:RELITEM=RF&amp;VAR:CURRENCY=&amp;VAR:DB_TYPE=&amp;VAR:UNITS=M&amp;window=pop","up&amp;width=535&amp;height=425&amp;START_MAXIMIZED=FALSE&amp;Y=120"}</definedName>
    <definedName name="_8959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6__FDSAUDITLINK__" hidden="1">{"fdsup://directions/FAT Viewer?action=UPDATE&amp;creator=factSet&amp;DYN_ARGS=true&amp;DOC_NAME=FAT:RGA_ENTRPR_VAL_EV_SOURCE_WINDOW.FAT&amp;VAR:ID1=091139&amp;VAR:SDATE=20070809&amp;VAR:FDATE=20061229&amp;VAR:FREQ=DAILY&amp;VAR:RELITEM=&amp;VAR:CURRENCY=&amp;VAR:DB_TYPE=&amp;VAR:UNITS=M&amp;window=popup","&amp;width=535&amp;height=425&amp;START_MAXIMIZED=FALSE&amp;Y=120"}</definedName>
    <definedName name="_8960__FDSAUDITLINK__" hidden="1">{"fdsup://directions/FAT Viewer?action=UPDATE&amp;creator=factSet&amp;DYN_ARGS=true&amp;DOC_NAME=FAT:RGA_ENTRPR_VAL_EV_SOURCE_WINDOW.FAT&amp;VAR:ID1=CBS&amp;VAR:SDATE=20040818&amp;VAR:FDATE=20031231&amp;VAR:FREQ=DAILY&amp;VAR:RELITEM=RF&amp;VAR:CURRENCY=&amp;VAR:DB_TYPE=&amp;VAR:UNITS=M&amp;window=popup&amp;","width=535&amp;height=425&amp;START_MAXIMIZED=FALSE&amp;Y=120"}</definedName>
    <definedName name="_8961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962__FDSAUDITLINK__" hidden="1">{"fdsup://directions/FAT Viewer?action=UPDATE&amp;creator=factSet&amp;DYN_ARGS=true&amp;DOC_NAME=FAT:RGA_ENTRPR_VAL_EV_SOURCE_WINDOW.FAT&amp;VAR:ID1=LAMR&amp;VAR:SDATE=20040818&amp;VAR:FDATE=20031231&amp;VAR:FREQ=DAILY&amp;VAR:RELITEM=RF&amp;VAR:CURRENCY=&amp;VAR:DB_TYPE=&amp;VAR:UNITS=M&amp;window=popup","&amp;width=535&amp;height=425&amp;START_MAXIMIZED=FALSE&amp;Y=120"}</definedName>
    <definedName name="_8963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64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965__FDSAUDITLINK__" hidden="1">{"fdsup://directions/FAT Viewer?action=UPDATE&amp;creator=factSet&amp;DYN_ARGS=true&amp;DOC_NAME=FAT:RGA_ENTRPR_VAL_EV_SOURCE_WINDOW.FAT&amp;VAR:ID1=DEC-FR&amp;VAR:SDATE=20040817&amp;VAR:FDATE=20031231&amp;VAR:FREQ=DAILY&amp;VAR:RELITEM=RF&amp;VAR:CURRENCY=&amp;VAR:DB_TYPE=&amp;VAR:UNITS=M&amp;window=pop","up&amp;width=535&amp;height=425&amp;START_MAXIMIZED=FALSE&amp;Y=120"}</definedName>
    <definedName name="_8966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67__FDSAUDITLINK__" hidden="1">{"fdsup://directions/FAT Viewer?action=UPDATE&amp;creator=factSet&amp;DYN_ARGS=true&amp;DOC_NAME=FAT:RGA_ENTRPR_VAL_EV_SOURCE_WINDOW.FAT&amp;VAR:ID1=CBS&amp;VAR:SDATE=20040817&amp;VAR:FDATE=20031231&amp;VAR:FREQ=DAILY&amp;VAR:RELITEM=RF&amp;VAR:CURRENCY=&amp;VAR:DB_TYPE=&amp;VAR:UNITS=M&amp;window=popup&amp;","width=535&amp;height=425&amp;START_MAXIMIZED=FALSE&amp;Y=120"}</definedName>
    <definedName name="_8968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969__FDSAUDITLINK__" hidden="1">{"fdsup://directions/FAT Viewer?action=UPDATE&amp;creator=factSet&amp;DYN_ARGS=true&amp;DOC_NAME=FAT:RGA_ENTRPR_VAL_EV_SOURCE_WINDOW.FAT&amp;VAR:ID1=LAMR&amp;VAR:SDATE=20040817&amp;VAR:FDATE=20031231&amp;VAR:FREQ=DAILY&amp;VAR:RELITEM=RF&amp;VAR:CURRENCY=&amp;VAR:DB_TYPE=&amp;VAR:UNITS=M&amp;window=popup","&amp;width=535&amp;height=425&amp;START_MAXIMIZED=FALSE&amp;Y=120"}</definedName>
    <definedName name="_897__FDSAUDITLINK__" hidden="1">{"fdsup://directions/FAT Viewer?action=UPDATE&amp;creator=factSet&amp;DYN_ARGS=true&amp;DOC_NAME=FAT:RGQ_ENTRPR_VAL_EV_SOURCE_WINDOW.FAT&amp;VAR:ID1=457913&amp;VAR:SDATE=20060822&amp;VAR:FDATE=20060630&amp;VAR:FREQ=DAILY&amp;VAR:RELITEM=&amp;VAR:CURRENCY=&amp;VAR:DB_TYPE=&amp;VAR:UNITS=M&amp;window=popup","&amp;width=535&amp;height=425&amp;START_MAXIMIZED=FALSE&amp;Y=120"}</definedName>
    <definedName name="_8970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71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972__FDSAUDITLINK__" hidden="1">{"fdsup://directions/FAT Viewer?action=UPDATE&amp;creator=factSet&amp;DYN_ARGS=true&amp;DOC_NAME=FAT:RGA_ENTRPR_VAL_EV_SOURCE_WINDOW.FAT&amp;VAR:ID1=DEC-FR&amp;VAR:SDATE=20040816&amp;VAR:FDATE=20031231&amp;VAR:FREQ=DAILY&amp;VAR:RELITEM=RF&amp;VAR:CURRENCY=&amp;VAR:DB_TYPE=&amp;VAR:UNITS=M&amp;window=pop","up&amp;width=535&amp;height=425&amp;START_MAXIMIZED=FALSE&amp;Y=120"}</definedName>
    <definedName name="_8973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74__FDSAUDITLINK__" hidden="1">{"fdsup://directions/FAT Viewer?action=UPDATE&amp;creator=factSet&amp;DYN_ARGS=true&amp;DOC_NAME=FAT:RGA_ENTRPR_VAL_EV_SOURCE_WINDOW.FAT&amp;VAR:ID1=CBS&amp;VAR:SDATE=20040816&amp;VAR:FDATE=20031231&amp;VAR:FREQ=DAILY&amp;VAR:RELITEM=RF&amp;VAR:CURRENCY=&amp;VAR:DB_TYPE=&amp;VAR:UNITS=M&amp;window=popup&amp;","width=535&amp;height=425&amp;START_MAXIMIZED=FALSE&amp;Y=120"}</definedName>
    <definedName name="_8975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976__FDSAUDITLINK__" hidden="1">{"fdsup://directions/FAT Viewer?action=UPDATE&amp;creator=factSet&amp;DYN_ARGS=true&amp;DOC_NAME=FAT:RGA_ENTRPR_VAL_EV_SOURCE_WINDOW.FAT&amp;VAR:ID1=LAMR&amp;VAR:SDATE=20040816&amp;VAR:FDATE=20031231&amp;VAR:FREQ=DAILY&amp;VAR:RELITEM=RF&amp;VAR:CURRENCY=&amp;VAR:DB_TYPE=&amp;VAR:UNITS=M&amp;window=popup","&amp;width=535&amp;height=425&amp;START_MAXIMIZED=FALSE&amp;Y=120"}</definedName>
    <definedName name="_8977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78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979__FDSAUDITLINK__" hidden="1">{"fdsup://directions/FAT Viewer?action=UPDATE&amp;creator=factSet&amp;DYN_ARGS=true&amp;DOC_NAME=FAT:RGA_ENTRPR_VAL_EV_SOURCE_WINDOW.FAT&amp;VAR:ID1=DEC-FR&amp;VAR:SDATE=20040813&amp;VAR:FDATE=20031231&amp;VAR:FREQ=DAILY&amp;VAR:RELITEM=RF&amp;VAR:CURRENCY=&amp;VAR:DB_TYPE=&amp;VAR:UNITS=M&amp;window=pop","up&amp;width=535&amp;height=425&amp;START_MAXIMIZED=FALSE&amp;Y=120"}</definedName>
    <definedName name="_898__FDSAUDITLINK__" hidden="1">{"fdsup://directions/FAT Viewer?action=UPDATE&amp;creator=factSet&amp;DYN_ARGS=true&amp;DOC_NAME=FAT:RGQ_ENTRPR_VAL_EV_SOURCE_WINDOW.FAT&amp;VAR:ID1=B01G2K&amp;VAR:SDATE=20070809&amp;VAR:FDATE=20070629&amp;VAR:FREQ=DAILY&amp;VAR:RELITEM=&amp;VAR:CURRENCY=&amp;VAR:DB_TYPE=&amp;VAR:UNITS=M&amp;window=popup","&amp;width=535&amp;height=425&amp;START_MAXIMIZED=FALSE&amp;Y=120"}</definedName>
    <definedName name="_8980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81__FDSAUDITLINK__" hidden="1">{"fdsup://directions/FAT Viewer?action=UPDATE&amp;creator=factSet&amp;DYN_ARGS=true&amp;DOC_NAME=FAT:RGA_ENTRPR_VAL_EV_SOURCE_WINDOW.FAT&amp;VAR:ID1=CBS&amp;VAR:SDATE=20040813&amp;VAR:FDATE=20031231&amp;VAR:FREQ=DAILY&amp;VAR:RELITEM=RF&amp;VAR:CURRENCY=&amp;VAR:DB_TYPE=&amp;VAR:UNITS=M&amp;window=popup&amp;","width=535&amp;height=425&amp;START_MAXIMIZED=FALSE&amp;Y=120"}</definedName>
    <definedName name="_8982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983__FDSAUDITLINK__" hidden="1">{"fdsup://directions/FAT Viewer?action=UPDATE&amp;creator=factSet&amp;DYN_ARGS=true&amp;DOC_NAME=FAT:RGA_ENTRPR_VAL_EV_SOURCE_WINDOW.FAT&amp;VAR:ID1=LAMR&amp;VAR:SDATE=20040813&amp;VAR:FDATE=20031231&amp;VAR:FREQ=DAILY&amp;VAR:RELITEM=RF&amp;VAR:CURRENCY=&amp;VAR:DB_TYPE=&amp;VAR:UNITS=M&amp;window=popup","&amp;width=535&amp;height=425&amp;START_MAXIMIZED=FALSE&amp;Y=120"}</definedName>
    <definedName name="_8984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85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986__FDSAUDITLINK__" hidden="1">{"fdsup://directions/FAT Viewer?action=UPDATE&amp;creator=factSet&amp;DYN_ARGS=true&amp;DOC_NAME=FAT:RGA_ENTRPR_VAL_EV_SOURCE_WINDOW.FAT&amp;VAR:ID1=DEC-FR&amp;VAR:SDATE=20040812&amp;VAR:FDATE=20031231&amp;VAR:FREQ=DAILY&amp;VAR:RELITEM=RF&amp;VAR:CURRENCY=&amp;VAR:DB_TYPE=&amp;VAR:UNITS=M&amp;window=pop","up&amp;width=535&amp;height=425&amp;START_MAXIMIZED=FALSE&amp;Y=120"}</definedName>
    <definedName name="_8987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88__FDSAUDITLINK__" hidden="1">{"fdsup://directions/FAT Viewer?action=UPDATE&amp;creator=factSet&amp;DYN_ARGS=true&amp;DOC_NAME=FAT:RGA_ENTRPR_VAL_EV_SOURCE_WINDOW.FAT&amp;VAR:ID1=CBS&amp;VAR:SDATE=20040812&amp;VAR:FDATE=20031231&amp;VAR:FREQ=DAILY&amp;VAR:RELITEM=RF&amp;VAR:CURRENCY=&amp;VAR:DB_TYPE=&amp;VAR:UNITS=M&amp;window=popup&amp;","width=535&amp;height=425&amp;START_MAXIMIZED=FALSE&amp;Y=120"}</definedName>
    <definedName name="_8989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99__FDSAUDITLINK__" hidden="1">{"fdsup://directions/FAT Viewer?action=UPDATE&amp;creator=factSet&amp;DYN_ARGS=true&amp;DOC_NAME=FAT:RGA_ENTRPR_VAL_EV_SOURCE_WINDOW.FAT&amp;VAR:ID1=043254&amp;VAR:SDATE=20070809&amp;VAR:FDATE=20061229&amp;VAR:FREQ=DAILY&amp;VAR:RELITEM=&amp;VAR:CURRENCY=&amp;VAR:DB_TYPE=&amp;VAR:UNITS=M&amp;window=popup","&amp;width=535&amp;height=425&amp;START_MAXIMIZED=FALSE&amp;Y=120"}</definedName>
    <definedName name="_8990__FDSAUDITLINK__" hidden="1">{"fdsup://directions/FAT Viewer?action=UPDATE&amp;creator=factSet&amp;DYN_ARGS=true&amp;DOC_NAME=FAT:RGA_ENTRPR_VAL_EV_SOURCE_WINDOW.FAT&amp;VAR:ID1=LAMR&amp;VAR:SDATE=20040812&amp;VAR:FDATE=20031231&amp;VAR:FREQ=DAILY&amp;VAR:RELITEM=RF&amp;VAR:CURRENCY=&amp;VAR:DB_TYPE=&amp;VAR:UNITS=M&amp;window=popup","&amp;width=535&amp;height=425&amp;START_MAXIMIZED=FALSE&amp;Y=120"}</definedName>
    <definedName name="_8991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92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8993__FDSAUDITLINK__" hidden="1">{"fdsup://directions/FAT Viewer?action=UPDATE&amp;creator=factSet&amp;DYN_ARGS=true&amp;DOC_NAME=FAT:RGA_ENTRPR_VAL_EV_SOURCE_WINDOW.FAT&amp;VAR:ID1=DEC-FR&amp;VAR:SDATE=20040811&amp;VAR:FDATE=20031231&amp;VAR:FREQ=DAILY&amp;VAR:RELITEM=RF&amp;VAR:CURRENCY=&amp;VAR:DB_TYPE=&amp;VAR:UNITS=M&amp;window=pop","up&amp;width=535&amp;height=425&amp;START_MAXIMIZED=FALSE&amp;Y=120"}</definedName>
    <definedName name="_8994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95__FDSAUDITLINK__" hidden="1">{"fdsup://directions/FAT Viewer?action=UPDATE&amp;creator=factSet&amp;DYN_ARGS=true&amp;DOC_NAME=FAT:RGA_ENTRPR_VAL_EV_SOURCE_WINDOW.FAT&amp;VAR:ID1=CBS&amp;VAR:SDATE=20040811&amp;VAR:FDATE=20031231&amp;VAR:FREQ=DAILY&amp;VAR:RELITEM=RF&amp;VAR:CURRENCY=&amp;VAR:DB_TYPE=&amp;VAR:UNITS=M&amp;window=popup&amp;","width=535&amp;height=425&amp;START_MAXIMIZED=FALSE&amp;Y=120"}</definedName>
    <definedName name="_8996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8997__FDSAUDITLINK__" hidden="1">{"fdsup://directions/FAT Viewer?action=UPDATE&amp;creator=factSet&amp;DYN_ARGS=true&amp;DOC_NAME=FAT:RGA_ENTRPR_VAL_EV_SOURCE_WINDOW.FAT&amp;VAR:ID1=LAMR&amp;VAR:SDATE=20040811&amp;VAR:FDATE=20031231&amp;VAR:FREQ=DAILY&amp;VAR:RELITEM=RF&amp;VAR:CURRENCY=&amp;VAR:DB_TYPE=&amp;VAR:UNITS=M&amp;window=popup","&amp;width=535&amp;height=425&amp;START_MAXIMIZED=FALSE&amp;Y=120"}</definedName>
    <definedName name="_8998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8999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__123Graph_DG_BILAN" hidden="1">#REF!</definedName>
    <definedName name="_9__FDSAUDITLINK__" hidden="1">{"fdsup://Directions/FactSet Auditing Viewer?action=AUDIT_VALUE&amp;DB=129&amp;ID1=597500&amp;VALUEID=01001&amp;SDATE=2009&amp;PERIODTYPE=ANN_STD&amp;SCFT=3&amp;window=popup_no_bar&amp;width=385&amp;height=120&amp;START_MAXIMIZED=FALSE&amp;creator=factset&amp;display_string=Audit"}</definedName>
    <definedName name="_90__123Graph_XREPART_CA" hidden="1">#REF!</definedName>
    <definedName name="_90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168"}</definedName>
    <definedName name="_900__FDSAUDITLINK__" hidden="1">{"fdsup://directions/FAT Viewer?action=UPDATE&amp;creator=factSet&amp;DYN_ARGS=true&amp;DOC_NAME=FAT:RGA_ENTRPR_VAL_EV_SOURCE_WINDOW.FAT&amp;VAR:ID1=RTL-BE&amp;VAR:SDATE=20070809&amp;VAR:FDATE=20061229&amp;VAR:FREQ=DAILY&amp;VAR:RELITEM=&amp;VAR:CURRENCY=&amp;VAR:DB_TYPE=&amp;VAR:UNITS=M&amp;window=popup","&amp;width=535&amp;height=425&amp;START_MAXIMIZED=FALSE&amp;Y=120"}</definedName>
    <definedName name="_9000__FDSAUDITLINK__" hidden="1">{"fdsup://directions/FAT Viewer?action=UPDATE&amp;creator=factSet&amp;DYN_ARGS=true&amp;DOC_NAME=FAT:RGA_ENTRPR_VAL_EV_SOURCE_WINDOW.FAT&amp;VAR:ID1=DEC-FR&amp;VAR:SDATE=20040810&amp;VAR:FDATE=20031231&amp;VAR:FREQ=DAILY&amp;VAR:RELITEM=RF&amp;VAR:CURRENCY=&amp;VAR:DB_TYPE=&amp;VAR:UNITS=M&amp;window=pop","up&amp;width=535&amp;height=425&amp;START_MAXIMIZED=FALSE&amp;Y=120"}</definedName>
    <definedName name="_9001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02__FDSAUDITLINK__" hidden="1">{"fdsup://directions/FAT Viewer?action=UPDATE&amp;creator=factSet&amp;DYN_ARGS=true&amp;DOC_NAME=FAT:RGA_ENTRPR_VAL_EV_SOURCE_WINDOW.FAT&amp;VAR:ID1=CBS&amp;VAR:SDATE=20040810&amp;VAR:FDATE=20031231&amp;VAR:FREQ=DAILY&amp;VAR:RELITEM=RF&amp;VAR:CURRENCY=&amp;VAR:DB_TYPE=&amp;VAR:UNITS=M&amp;window=popup&amp;","width=535&amp;height=425&amp;START_MAXIMIZED=FALSE&amp;Y=120"}</definedName>
    <definedName name="_9003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004__FDSAUDITLINK__" hidden="1">{"fdsup://directions/FAT Viewer?action=UPDATE&amp;creator=factSet&amp;DYN_ARGS=true&amp;DOC_NAME=FAT:RGA_ENTRPR_VAL_EV_SOURCE_WINDOW.FAT&amp;VAR:ID1=LAMR&amp;VAR:SDATE=20040810&amp;VAR:FDATE=20031231&amp;VAR:FREQ=DAILY&amp;VAR:RELITEM=RF&amp;VAR:CURRENCY=&amp;VAR:DB_TYPE=&amp;VAR:UNITS=M&amp;window=popup","&amp;width=535&amp;height=425&amp;START_MAXIMIZED=FALSE&amp;Y=120"}</definedName>
    <definedName name="_9005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06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007__FDSAUDITLINK__" hidden="1">{"fdsup://directions/FAT Viewer?action=UPDATE&amp;creator=factSet&amp;DYN_ARGS=true&amp;DOC_NAME=FAT:RGA_ENTRPR_VAL_EV_SOURCE_WINDOW.FAT&amp;VAR:ID1=DEC-FR&amp;VAR:SDATE=20040809&amp;VAR:FDATE=20031231&amp;VAR:FREQ=DAILY&amp;VAR:RELITEM=RF&amp;VAR:CURRENCY=&amp;VAR:DB_TYPE=&amp;VAR:UNITS=M&amp;window=pop","up&amp;width=535&amp;height=425&amp;START_MAXIMIZED=FALSE&amp;Y=120"}</definedName>
    <definedName name="_9008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09__FDSAUDITLINK__" hidden="1">{"fdsup://directions/FAT Viewer?action=UPDATE&amp;creator=factSet&amp;DYN_ARGS=true&amp;DOC_NAME=FAT:RGA_ENTRPR_VAL_EV_SOURCE_WINDOW.FAT&amp;VAR:ID1=CBS&amp;VAR:SDATE=20040809&amp;VAR:FDATE=20031231&amp;VAR:FREQ=DAILY&amp;VAR:RELITEM=RF&amp;VAR:CURRENCY=&amp;VAR:DB_TYPE=&amp;VAR:UNITS=M&amp;window=popup&amp;","width=535&amp;height=425&amp;START_MAXIMIZED=FALSE&amp;Y=120"}</definedName>
    <definedName name="_901__FDSAUDITLINK__" hidden="1">{"fdsup://directions/FAT Viewer?action=UPDATE&amp;creator=factSet&amp;DYN_ARGS=true&amp;DOC_NAME=FAT:RGQ_ENTRPR_VAL_EV_SOURCE_WINDOW.FAT&amp;VAR:ID1=457913&amp;VAR:SDATE=20070809&amp;VAR:FDATE=20070629&amp;VAR:FREQ=DAILY&amp;VAR:RELITEM=&amp;VAR:CURRENCY=&amp;VAR:DB_TYPE=&amp;VAR:UNITS=M&amp;window=popup","&amp;width=535&amp;height=425&amp;START_MAXIMIZED=FALSE&amp;Y=120"}</definedName>
    <definedName name="_9010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011__FDSAUDITLINK__" hidden="1">{"fdsup://directions/FAT Viewer?action=UPDATE&amp;creator=factSet&amp;DYN_ARGS=true&amp;DOC_NAME=FAT:RGA_ENTRPR_VAL_EV_SOURCE_WINDOW.FAT&amp;VAR:ID1=LAMR&amp;VAR:SDATE=20040809&amp;VAR:FDATE=20031231&amp;VAR:FREQ=DAILY&amp;VAR:RELITEM=RF&amp;VAR:CURRENCY=&amp;VAR:DB_TYPE=&amp;VAR:UNITS=M&amp;window=popup","&amp;width=535&amp;height=425&amp;START_MAXIMIZED=FALSE&amp;Y=120"}</definedName>
    <definedName name="_9012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13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014__FDSAUDITLINK__" hidden="1">{"fdsup://directions/FAT Viewer?action=UPDATE&amp;creator=factSet&amp;DYN_ARGS=true&amp;DOC_NAME=FAT:RGA_ENTRPR_VAL_EV_SOURCE_WINDOW.FAT&amp;VAR:ID1=DEC-FR&amp;VAR:SDATE=20040806&amp;VAR:FDATE=20031231&amp;VAR:FREQ=DAILY&amp;VAR:RELITEM=RF&amp;VAR:CURRENCY=&amp;VAR:DB_TYPE=&amp;VAR:UNITS=M&amp;window=pop","up&amp;width=535&amp;height=425&amp;START_MAXIMIZED=FALSE&amp;Y=120"}</definedName>
    <definedName name="_9015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16__FDSAUDITLINK__" hidden="1">{"fdsup://directions/FAT Viewer?action=UPDATE&amp;creator=factSet&amp;DYN_ARGS=true&amp;DOC_NAME=FAT:RGA_ENTRPR_VAL_EV_SOURCE_WINDOW.FAT&amp;VAR:ID1=CBS&amp;VAR:SDATE=20040806&amp;VAR:FDATE=20031231&amp;VAR:FREQ=DAILY&amp;VAR:RELITEM=RF&amp;VAR:CURRENCY=&amp;VAR:DB_TYPE=&amp;VAR:UNITS=M&amp;window=popup&amp;","width=535&amp;height=425&amp;START_MAXIMIZED=FALSE&amp;Y=120"}</definedName>
    <definedName name="_9017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018__FDSAUDITLINK__" hidden="1">{"fdsup://directions/FAT Viewer?action=UPDATE&amp;creator=factSet&amp;DYN_ARGS=true&amp;DOC_NAME=FAT:RGA_ENTRPR_VAL_EV_SOURCE_WINDOW.FAT&amp;VAR:ID1=LAMR&amp;VAR:SDATE=20040806&amp;VAR:FDATE=20031231&amp;VAR:FREQ=DAILY&amp;VAR:RELITEM=RF&amp;VAR:CURRENCY=&amp;VAR:DB_TYPE=&amp;VAR:UNITS=M&amp;window=popup","&amp;width=535&amp;height=425&amp;START_MAXIMIZED=FALSE&amp;Y=120"}</definedName>
    <definedName name="_9019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2__FDSAUDITLINK__" hidden="1">{"fdsup://directions/FAT Viewer?action=UPDATE&amp;creator=factSet&amp;DYN_ARGS=true&amp;DOC_NAME=FAT:RGQ_ENTRPR_VAL_EV_SOURCE_WINDOW.FAT&amp;VAR:ID1=B151P4&amp;VAR:SDATE=20070809&amp;VAR:FDATE=20070629&amp;VAR:FREQ=DAILY&amp;VAR:RELITEM=&amp;VAR:CURRENCY=&amp;VAR:DB_TYPE=&amp;VAR:UNITS=M&amp;window=popup","&amp;width=535&amp;height=425&amp;START_MAXIMIZED=FALSE&amp;Y=120"}</definedName>
    <definedName name="_9020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021__FDSAUDITLINK__" hidden="1">{"fdsup://directions/FAT Viewer?action=UPDATE&amp;creator=factSet&amp;DYN_ARGS=true&amp;DOC_NAME=FAT:RGA_ENTRPR_VAL_EV_SOURCE_WINDOW.FAT&amp;VAR:ID1=DEC-FR&amp;VAR:SDATE=20040805&amp;VAR:FDATE=20031231&amp;VAR:FREQ=DAILY&amp;VAR:RELITEM=RF&amp;VAR:CURRENCY=&amp;VAR:DB_TYPE=&amp;VAR:UNITS=M&amp;window=pop","up&amp;width=535&amp;height=425&amp;START_MAXIMIZED=FALSE&amp;Y=120"}</definedName>
    <definedName name="_9022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23__FDSAUDITLINK__" hidden="1">{"fdsup://directions/FAT Viewer?action=UPDATE&amp;creator=factSet&amp;DYN_ARGS=true&amp;DOC_NAME=FAT:RGA_ENTRPR_VAL_EV_SOURCE_WINDOW.FAT&amp;VAR:ID1=CBS&amp;VAR:SDATE=20040805&amp;VAR:FDATE=20031231&amp;VAR:FREQ=DAILY&amp;VAR:RELITEM=RF&amp;VAR:CURRENCY=&amp;VAR:DB_TYPE=&amp;VAR:UNITS=M&amp;window=popup&amp;","width=535&amp;height=425&amp;START_MAXIMIZED=FALSE&amp;Y=120"}</definedName>
    <definedName name="_9024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025__FDSAUDITLINK__" hidden="1">{"fdsup://directions/FAT Viewer?action=UPDATE&amp;creator=factSet&amp;DYN_ARGS=true&amp;DOC_NAME=FAT:RGA_ENTRPR_VAL_EV_SOURCE_WINDOW.FAT&amp;VAR:ID1=LAMR&amp;VAR:SDATE=20040805&amp;VAR:FDATE=20031231&amp;VAR:FREQ=DAILY&amp;VAR:RELITEM=RF&amp;VAR:CURRENCY=&amp;VAR:DB_TYPE=&amp;VAR:UNITS=M&amp;window=popup","&amp;width=535&amp;height=425&amp;START_MAXIMIZED=FALSE&amp;Y=120"}</definedName>
    <definedName name="_9026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27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028__FDSAUDITLINK__" hidden="1">{"fdsup://directions/FAT Viewer?action=UPDATE&amp;creator=factSet&amp;DYN_ARGS=true&amp;DOC_NAME=FAT:RGA_ENTRPR_VAL_EV_SOURCE_WINDOW.FAT&amp;VAR:ID1=DEC-FR&amp;VAR:SDATE=20040804&amp;VAR:FDATE=20031231&amp;VAR:FREQ=DAILY&amp;VAR:RELITEM=RF&amp;VAR:CURRENCY=&amp;VAR:DB_TYPE=&amp;VAR:UNITS=M&amp;window=pop","up&amp;width=535&amp;height=425&amp;START_MAXIMIZED=FALSE&amp;Y=120"}</definedName>
    <definedName name="_9029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3__FDSAUDITLINK__" hidden="1">{"fdsup://directions/FAT Viewer?action=UPDATE&amp;creator=factSet&amp;DYN_ARGS=true&amp;DOC_NAME=FAT:RGQ_ENTRPR_VAL_EV_SOURCE_WINDOW.FAT&amp;VAR:ID1=507794&amp;VAR:SDATE=20070809&amp;VAR:FDATE=20070629&amp;VAR:FREQ=DAILY&amp;VAR:RELITEM=&amp;VAR:CURRENCY=&amp;VAR:DB_TYPE=&amp;VAR:UNITS=M&amp;window=popup","&amp;width=535&amp;height=425&amp;START_MAXIMIZED=FALSE&amp;Y=120"}</definedName>
    <definedName name="_9030__FDSAUDITLINK__" hidden="1">{"fdsup://directions/FAT Viewer?action=UPDATE&amp;creator=factSet&amp;DYN_ARGS=true&amp;DOC_NAME=FAT:RGA_ENTRPR_VAL_EV_SOURCE_WINDOW.FAT&amp;VAR:ID1=CBS&amp;VAR:SDATE=20040804&amp;VAR:FDATE=20031231&amp;VAR:FREQ=DAILY&amp;VAR:RELITEM=RF&amp;VAR:CURRENCY=&amp;VAR:DB_TYPE=&amp;VAR:UNITS=M&amp;window=popup&amp;","width=535&amp;height=425&amp;START_MAXIMIZED=FALSE&amp;Y=120"}</definedName>
    <definedName name="_9031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032__FDSAUDITLINK__" hidden="1">{"fdsup://directions/FAT Viewer?action=UPDATE&amp;creator=factSet&amp;DYN_ARGS=true&amp;DOC_NAME=FAT:RGA_ENTRPR_VAL_EV_SOURCE_WINDOW.FAT&amp;VAR:ID1=LAMR&amp;VAR:SDATE=20040804&amp;VAR:FDATE=20031231&amp;VAR:FREQ=DAILY&amp;VAR:RELITEM=RF&amp;VAR:CURRENCY=&amp;VAR:DB_TYPE=&amp;VAR:UNITS=M&amp;window=popup","&amp;width=535&amp;height=425&amp;START_MAXIMIZED=FALSE&amp;Y=120"}</definedName>
    <definedName name="_9033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34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035__FDSAUDITLINK__" hidden="1">{"fdsup://directions/FAT Viewer?action=UPDATE&amp;creator=factSet&amp;DYN_ARGS=true&amp;DOC_NAME=FAT:RGA_ENTRPR_VAL_EV_SOURCE_WINDOW.FAT&amp;VAR:ID1=DEC-FR&amp;VAR:SDATE=20040803&amp;VAR:FDATE=20031231&amp;VAR:FREQ=DAILY&amp;VAR:RELITEM=RF&amp;VAR:CURRENCY=&amp;VAR:DB_TYPE=&amp;VAR:UNITS=M&amp;window=pop","up&amp;width=535&amp;height=425&amp;START_MAXIMIZED=FALSE&amp;Y=120"}</definedName>
    <definedName name="_9036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37__FDSAUDITLINK__" hidden="1">{"fdsup://directions/FAT Viewer?action=UPDATE&amp;creator=factSet&amp;DYN_ARGS=true&amp;DOC_NAME=FAT:RGA_ENTRPR_VAL_EV_SOURCE_WINDOW.FAT&amp;VAR:ID1=CBS&amp;VAR:SDATE=20040803&amp;VAR:FDATE=20031231&amp;VAR:FREQ=DAILY&amp;VAR:RELITEM=RF&amp;VAR:CURRENCY=&amp;VAR:DB_TYPE=&amp;VAR:UNITS=M&amp;window=popup&amp;","width=535&amp;height=425&amp;START_MAXIMIZED=FALSE&amp;Y=120"}</definedName>
    <definedName name="_9038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039__FDSAUDITLINK__" hidden="1">{"fdsup://directions/FAT Viewer?action=UPDATE&amp;creator=factSet&amp;DYN_ARGS=true&amp;DOC_NAME=FAT:RGA_ENTRPR_VAL_EV_SOURCE_WINDOW.FAT&amp;VAR:ID1=LAMR&amp;VAR:SDATE=20040803&amp;VAR:FDATE=20031231&amp;VAR:FREQ=DAILY&amp;VAR:RELITEM=RF&amp;VAR:CURRENCY=&amp;VAR:DB_TYPE=&amp;VAR:UNITS=M&amp;window=popup","&amp;width=535&amp;height=425&amp;START_MAXIMIZED=FALSE&amp;Y=120"}</definedName>
    <definedName name="_904__FDSAUDITLINK__" hidden="1">{"fdsup://directions/FAT Viewer?action=UPDATE&amp;creator=factSet&amp;DYN_ARGS=true&amp;DOC_NAME=FAT:RGA_ENTRPR_VAL_EV_SOURCE_WINDOW.FAT&amp;VAR:ID1=599390&amp;VAR:SDATE=20070809&amp;VAR:FDATE=20061229&amp;VAR:FREQ=DAILY&amp;VAR:RELITEM=&amp;VAR:CURRENCY=&amp;VAR:DB_TYPE=&amp;VAR:UNITS=M&amp;window=popup","&amp;width=535&amp;height=425&amp;START_MAXIMIZED=FALSE&amp;Y=120"}</definedName>
    <definedName name="_9040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41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042__FDSAUDITLINK__" hidden="1">{"fdsup://directions/FAT Viewer?action=UPDATE&amp;creator=factSet&amp;DYN_ARGS=true&amp;DOC_NAME=FAT:RGA_ENTRPR_VAL_EV_SOURCE_WINDOW.FAT&amp;VAR:ID1=DEC-FR&amp;VAR:SDATE=20040802&amp;VAR:FDATE=20031231&amp;VAR:FREQ=DAILY&amp;VAR:RELITEM=RF&amp;VAR:CURRENCY=&amp;VAR:DB_TYPE=&amp;VAR:UNITS=M&amp;window=pop","up&amp;width=535&amp;height=425&amp;START_MAXIMIZED=FALSE&amp;Y=120"}</definedName>
    <definedName name="_9043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44__FDSAUDITLINK__" hidden="1">{"fdsup://directions/FAT Viewer?action=UPDATE&amp;creator=factSet&amp;DYN_ARGS=true&amp;DOC_NAME=FAT:RGA_ENTRPR_VAL_EV_SOURCE_WINDOW.FAT&amp;VAR:ID1=CBS&amp;VAR:SDATE=20040802&amp;VAR:FDATE=20031231&amp;VAR:FREQ=DAILY&amp;VAR:RELITEM=RF&amp;VAR:CURRENCY=&amp;VAR:DB_TYPE=&amp;VAR:UNITS=M&amp;window=popup&amp;","width=535&amp;height=425&amp;START_MAXIMIZED=FALSE&amp;Y=120"}</definedName>
    <definedName name="_9045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046__FDSAUDITLINK__" hidden="1">{"fdsup://directions/FAT Viewer?action=UPDATE&amp;creator=factSet&amp;DYN_ARGS=true&amp;DOC_NAME=FAT:RGA_ENTRPR_VAL_EV_SOURCE_WINDOW.FAT&amp;VAR:ID1=LAMR&amp;VAR:SDATE=20040802&amp;VAR:FDATE=20031231&amp;VAR:FREQ=DAILY&amp;VAR:RELITEM=RF&amp;VAR:CURRENCY=&amp;VAR:DB_TYPE=&amp;VAR:UNITS=M&amp;window=popup","&amp;width=535&amp;height=425&amp;START_MAXIMIZED=FALSE&amp;Y=120"}</definedName>
    <definedName name="_9047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48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049__FDSAUDITLINK__" hidden="1">{"fdsup://directions/FAT Viewer?action=UPDATE&amp;creator=factSet&amp;DYN_ARGS=true&amp;DOC_NAME=FAT:RGA_ENTRPR_VAL_EV_SOURCE_WINDOW.FAT&amp;VAR:ID1=DEC-FR&amp;VAR:SDATE=20040730&amp;VAR:FDATE=20031231&amp;VAR:FREQ=DAILY&amp;VAR:RELITEM=RF&amp;VAR:CURRENCY=&amp;VAR:DB_TYPE=&amp;VAR:UNITS=M&amp;window=pop","up&amp;width=535&amp;height=425&amp;START_MAXIMIZED=FALSE&amp;Y=120"}</definedName>
    <definedName name="_905__FDSAUDITLINK__" hidden="1">{"fdsup://directions/FAT Viewer?action=UPDATE&amp;creator=factSet&amp;DYN_ARGS=true&amp;DOC_NAME=FAT:RGA_ENTRPR_VAL_EV_SOURCE_WINDOW.FAT&amp;VAR:ID1=339864&amp;VAR:SDATE=20070809&amp;VAR:FDATE=20061229&amp;VAR:FREQ=DAILY&amp;VAR:RELITEM=&amp;VAR:CURRENCY=&amp;VAR:DB_TYPE=&amp;VAR:UNITS=M&amp;window=popup","&amp;width=535&amp;height=425&amp;START_MAXIMIZED=FALSE&amp;Y=120"}</definedName>
    <definedName name="_9050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51__FDSAUDITLINK__" hidden="1">{"fdsup://directions/FAT Viewer?action=UPDATE&amp;creator=factSet&amp;DYN_ARGS=true&amp;DOC_NAME=FAT:RGA_ENTRPR_VAL_EV_SOURCE_WINDOW.FAT&amp;VAR:ID1=CBS&amp;VAR:SDATE=20040730&amp;VAR:FDATE=20031231&amp;VAR:FREQ=DAILY&amp;VAR:RELITEM=RF&amp;VAR:CURRENCY=&amp;VAR:DB_TYPE=&amp;VAR:UNITS=M&amp;window=popup&amp;","width=535&amp;height=425&amp;START_MAXIMIZED=FALSE&amp;Y=120"}</definedName>
    <definedName name="_9052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053__FDSAUDITLINK__" hidden="1">{"fdsup://directions/FAT Viewer?action=UPDATE&amp;creator=factSet&amp;DYN_ARGS=true&amp;DOC_NAME=FAT:RGA_ENTRPR_VAL_EV_SOURCE_WINDOW.FAT&amp;VAR:ID1=LAMR&amp;VAR:SDATE=20040730&amp;VAR:FDATE=20031231&amp;VAR:FREQ=DAILY&amp;VAR:RELITEM=RF&amp;VAR:CURRENCY=&amp;VAR:DB_TYPE=&amp;VAR:UNITS=M&amp;window=popup","&amp;width=535&amp;height=425&amp;START_MAXIMIZED=FALSE&amp;Y=120"}</definedName>
    <definedName name="_9054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55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056__FDSAUDITLINK__" hidden="1">{"fdsup://directions/FAT Viewer?action=UPDATE&amp;creator=factSet&amp;DYN_ARGS=true&amp;DOC_NAME=FAT:RGA_ENTRPR_VAL_EV_SOURCE_WINDOW.FAT&amp;VAR:ID1=DEC-FR&amp;VAR:SDATE=20040729&amp;VAR:FDATE=20031231&amp;VAR:FREQ=DAILY&amp;VAR:RELITEM=RF&amp;VAR:CURRENCY=&amp;VAR:DB_TYPE=&amp;VAR:UNITS=M&amp;window=pop","up&amp;width=535&amp;height=425&amp;START_MAXIMIZED=FALSE&amp;Y=120"}</definedName>
    <definedName name="_9057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58__FDSAUDITLINK__" hidden="1">{"fdsup://directions/FAT Viewer?action=UPDATE&amp;creator=factSet&amp;DYN_ARGS=true&amp;DOC_NAME=FAT:RGA_ENTRPR_VAL_EV_SOURCE_WINDOW.FAT&amp;VAR:ID1=CBS&amp;VAR:SDATE=20040729&amp;VAR:FDATE=20031231&amp;VAR:FREQ=DAILY&amp;VAR:RELITEM=RF&amp;VAR:CURRENCY=&amp;VAR:DB_TYPE=&amp;VAR:UNITS=M&amp;window=popup&amp;","width=535&amp;height=425&amp;START_MAXIMIZED=FALSE&amp;Y=120"}</definedName>
    <definedName name="_9059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06__FDSAUDITLINK__" hidden="1">{"fdsup://directions/FAT Viewer?action=UPDATE&amp;creator=factSet&amp;DYN_ARGS=true&amp;DOC_NAME=FAT:RGQ_ENTRPR_VAL_EV_SOURCE_WINDOW.FAT&amp;VAR:ID1=CETV&amp;VAR:SDATE=20070809&amp;VAR:FDATE=20070629&amp;VAR:FREQ=DAILY&amp;VAR:RELITEM=&amp;VAR:CURRENCY=&amp;VAR:DB_TYPE=&amp;VAR:UNITS=M&amp;window=popup&amp;w","idth=535&amp;height=425&amp;START_MAXIMIZED=FALSE&amp;Y=120"}</definedName>
    <definedName name="_9060__FDSAUDITLINK__" hidden="1">{"fdsup://directions/FAT Viewer?action=UPDATE&amp;creator=factSet&amp;DYN_ARGS=true&amp;DOC_NAME=FAT:RGA_ENTRPR_VAL_EV_SOURCE_WINDOW.FAT&amp;VAR:ID1=LAMR&amp;VAR:SDATE=20040729&amp;VAR:FDATE=20031231&amp;VAR:FREQ=DAILY&amp;VAR:RELITEM=RF&amp;VAR:CURRENCY=&amp;VAR:DB_TYPE=&amp;VAR:UNITS=M&amp;window=popup","&amp;width=535&amp;height=425&amp;START_MAXIMIZED=FALSE&amp;Y=120"}</definedName>
    <definedName name="_9061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62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063__FDSAUDITLINK__" hidden="1">{"fdsup://directions/FAT Viewer?action=UPDATE&amp;creator=factSet&amp;DYN_ARGS=true&amp;DOC_NAME=FAT:RGA_ENTRPR_VAL_EV_SOURCE_WINDOW.FAT&amp;VAR:ID1=DEC-FR&amp;VAR:SDATE=20040728&amp;VAR:FDATE=20031231&amp;VAR:FREQ=DAILY&amp;VAR:RELITEM=RF&amp;VAR:CURRENCY=&amp;VAR:DB_TYPE=&amp;VAR:UNITS=M&amp;window=pop","up&amp;width=535&amp;height=425&amp;START_MAXIMIZED=FALSE&amp;Y=120"}</definedName>
    <definedName name="_9064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65__FDSAUDITLINK__" hidden="1">{"fdsup://directions/FAT Viewer?action=UPDATE&amp;creator=factSet&amp;DYN_ARGS=true&amp;DOC_NAME=FAT:RGA_ENTRPR_VAL_EV_SOURCE_WINDOW.FAT&amp;VAR:ID1=CBS&amp;VAR:SDATE=20040728&amp;VAR:FDATE=20031231&amp;VAR:FREQ=DAILY&amp;VAR:RELITEM=RF&amp;VAR:CURRENCY=&amp;VAR:DB_TYPE=&amp;VAR:UNITS=M&amp;window=popup&amp;","width=535&amp;height=425&amp;START_MAXIMIZED=FALSE&amp;Y=120"}</definedName>
    <definedName name="_9066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067__FDSAUDITLINK__" hidden="1">{"fdsup://directions/FAT Viewer?action=UPDATE&amp;creator=factSet&amp;DYN_ARGS=true&amp;DOC_NAME=FAT:RGA_ENTRPR_VAL_EV_SOURCE_WINDOW.FAT&amp;VAR:ID1=LAMR&amp;VAR:SDATE=20040728&amp;VAR:FDATE=20031231&amp;VAR:FREQ=DAILY&amp;VAR:RELITEM=RF&amp;VAR:CURRENCY=&amp;VAR:DB_TYPE=&amp;VAR:UNITS=M&amp;window=popup","&amp;width=535&amp;height=425&amp;START_MAXIMIZED=FALSE&amp;Y=120"}</definedName>
    <definedName name="_9068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69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07__FDSAUDITLINK__" hidden="1">{"fdsup://directions/FAT Viewer?action=UPDATE&amp;creator=factSet&amp;DYN_ARGS=true&amp;DOC_NAME=FAT:RGQ_ENTRPR_VAL_EV_SOURCE_WINDOW.FAT&amp;VAR:ID1=CTCM&amp;VAR:SDATE=20070809&amp;VAR:FDATE=20070629&amp;VAR:FREQ=DAILY&amp;VAR:RELITEM=&amp;VAR:CURRENCY=&amp;VAR:DB_TYPE=&amp;VAR:UNITS=M&amp;window=popup&amp;w","idth=535&amp;height=425&amp;START_MAXIMIZED=FALSE&amp;Y=120"}</definedName>
    <definedName name="_9070__FDSAUDITLINK__" hidden="1">{"fdsup://directions/FAT Viewer?action=UPDATE&amp;creator=factSet&amp;DYN_ARGS=true&amp;DOC_NAME=FAT:RGA_ENTRPR_VAL_EV_SOURCE_WINDOW.FAT&amp;VAR:ID1=DEC-FR&amp;VAR:SDATE=20040727&amp;VAR:FDATE=20031231&amp;VAR:FREQ=DAILY&amp;VAR:RELITEM=RF&amp;VAR:CURRENCY=&amp;VAR:DB_TYPE=&amp;VAR:UNITS=M&amp;window=pop","up&amp;width=535&amp;height=425&amp;START_MAXIMIZED=FALSE&amp;Y=120"}</definedName>
    <definedName name="_9071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72__FDSAUDITLINK__" hidden="1">{"fdsup://directions/FAT Viewer?action=UPDATE&amp;creator=factSet&amp;DYN_ARGS=true&amp;DOC_NAME=FAT:RGA_ENTRPR_VAL_EV_SOURCE_WINDOW.FAT&amp;VAR:ID1=CBS&amp;VAR:SDATE=20040727&amp;VAR:FDATE=20031231&amp;VAR:FREQ=DAILY&amp;VAR:RELITEM=RF&amp;VAR:CURRENCY=&amp;VAR:DB_TYPE=&amp;VAR:UNITS=M&amp;window=popup&amp;","width=535&amp;height=425&amp;START_MAXIMIZED=FALSE&amp;Y=120"}</definedName>
    <definedName name="_9073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074__FDSAUDITLINK__" hidden="1">{"fdsup://directions/FAT Viewer?action=UPDATE&amp;creator=factSet&amp;DYN_ARGS=true&amp;DOC_NAME=FAT:RGA_ENTRPR_VAL_EV_SOURCE_WINDOW.FAT&amp;VAR:ID1=LAMR&amp;VAR:SDATE=20040727&amp;VAR:FDATE=20031231&amp;VAR:FREQ=DAILY&amp;VAR:RELITEM=RF&amp;VAR:CURRENCY=&amp;VAR:DB_TYPE=&amp;VAR:UNITS=M&amp;window=popup","&amp;width=535&amp;height=425&amp;START_MAXIMIZED=FALSE&amp;Y=120"}</definedName>
    <definedName name="_9075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76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077__FDSAUDITLINK__" hidden="1">{"fdsup://directions/FAT Viewer?action=UPDATE&amp;creator=factSet&amp;DYN_ARGS=true&amp;DOC_NAME=FAT:RGA_ENTRPR_VAL_EV_SOURCE_WINDOW.FAT&amp;VAR:ID1=DEC-FR&amp;VAR:SDATE=20040726&amp;VAR:FDATE=20031231&amp;VAR:FREQ=DAILY&amp;VAR:RELITEM=RF&amp;VAR:CURRENCY=&amp;VAR:DB_TYPE=&amp;VAR:UNITS=M&amp;window=pop","up&amp;width=535&amp;height=425&amp;START_MAXIMIZED=FALSE&amp;Y=120"}</definedName>
    <definedName name="_9078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79__FDSAUDITLINK__" hidden="1">{"fdsup://directions/FAT Viewer?action=UPDATE&amp;creator=factSet&amp;DYN_ARGS=true&amp;DOC_NAME=FAT:RGA_ENTRPR_VAL_EV_SOURCE_WINDOW.FAT&amp;VAR:ID1=CBS&amp;VAR:SDATE=20040726&amp;VAR:FDATE=20031231&amp;VAR:FREQ=DAILY&amp;VAR:RELITEM=RF&amp;VAR:CURRENCY=&amp;VAR:DB_TYPE=&amp;VAR:UNITS=M&amp;window=popup&amp;","width=535&amp;height=425&amp;START_MAXIMIZED=FALSE&amp;Y=120"}</definedName>
    <definedName name="_908__FDSAUDITLINK__" hidden="1">{"fdsup://directions/FAT Viewer?action=UPDATE&amp;creator=factSet&amp;DYN_ARGS=true&amp;DOC_NAME=FAT:RGQ_ENTRPR_VAL_EV_SOURCE_WINDOW.FAT&amp;VAR:ID1=B07VZ9&amp;VAR:SDATE=20070809&amp;VAR:FDATE=20070629&amp;VAR:FREQ=DAILY&amp;VAR:RELITEM=&amp;VAR:CURRENCY=&amp;VAR:DB_TYPE=&amp;VAR:UNITS=M&amp;window=popup","&amp;width=535&amp;height=425&amp;START_MAXIMIZED=FALSE&amp;Y=120"}</definedName>
    <definedName name="_9080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081__FDSAUDITLINK__" hidden="1">{"fdsup://directions/FAT Viewer?action=UPDATE&amp;creator=factSet&amp;DYN_ARGS=true&amp;DOC_NAME=FAT:RGA_ENTRPR_VAL_EV_SOURCE_WINDOW.FAT&amp;VAR:ID1=LAMR&amp;VAR:SDATE=20040726&amp;VAR:FDATE=20031231&amp;VAR:FREQ=DAILY&amp;VAR:RELITEM=RF&amp;VAR:CURRENCY=&amp;VAR:DB_TYPE=&amp;VAR:UNITS=M&amp;window=popup","&amp;width=535&amp;height=425&amp;START_MAXIMIZED=FALSE&amp;Y=120"}</definedName>
    <definedName name="_9082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83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084__FDSAUDITLINK__" hidden="1">{"fdsup://directions/FAT Viewer?action=UPDATE&amp;creator=factSet&amp;DYN_ARGS=true&amp;DOC_NAME=FAT:RGA_ENTRPR_VAL_EV_SOURCE_WINDOW.FAT&amp;VAR:ID1=DEC-FR&amp;VAR:SDATE=20040723&amp;VAR:FDATE=20031231&amp;VAR:FREQ=DAILY&amp;VAR:RELITEM=RF&amp;VAR:CURRENCY=&amp;VAR:DB_TYPE=&amp;VAR:UNITS=M&amp;window=pop","up&amp;width=535&amp;height=425&amp;START_MAXIMIZED=FALSE&amp;Y=120"}</definedName>
    <definedName name="_9085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86__FDSAUDITLINK__" hidden="1">{"fdsup://directions/FAT Viewer?action=UPDATE&amp;creator=factSet&amp;DYN_ARGS=true&amp;DOC_NAME=FAT:RGA_ENTRPR_VAL_EV_SOURCE_WINDOW.FAT&amp;VAR:ID1=CBS&amp;VAR:SDATE=20040723&amp;VAR:FDATE=20031231&amp;VAR:FREQ=DAILY&amp;VAR:RELITEM=RF&amp;VAR:CURRENCY=&amp;VAR:DB_TYPE=&amp;VAR:UNITS=M&amp;window=popup&amp;","width=535&amp;height=425&amp;START_MAXIMIZED=FALSE&amp;Y=120"}</definedName>
    <definedName name="_9087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088__FDSAUDITLINK__" hidden="1">{"fdsup://directions/FAT Viewer?action=UPDATE&amp;creator=factSet&amp;DYN_ARGS=true&amp;DOC_NAME=FAT:RGA_ENTRPR_VAL_EV_SOURCE_WINDOW.FAT&amp;VAR:ID1=LAMR&amp;VAR:SDATE=20040723&amp;VAR:FDATE=20031231&amp;VAR:FREQ=DAILY&amp;VAR:RELITEM=RF&amp;VAR:CURRENCY=&amp;VAR:DB_TYPE=&amp;VAR:UNITS=M&amp;window=popup","&amp;width=535&amp;height=425&amp;START_MAXIMIZED=FALSE&amp;Y=120"}</definedName>
    <definedName name="_9089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9__FDSAUDITLINK__" hidden="1">{"fdsup://directions/FAT Viewer?action=UPDATE&amp;creator=factSet&amp;DYN_ARGS=true&amp;DOC_NAME=FAT:RGQ_ENTRPR_VAL_EV_SOURCE_WINDOW.FAT&amp;VAR:ID1=B04M10&amp;VAR:SDATE=20070809&amp;VAR:FDATE=20070629&amp;VAR:FREQ=DAILY&amp;VAR:RELITEM=&amp;VAR:CURRENCY=&amp;VAR:DB_TYPE=&amp;VAR:UNITS=M&amp;window=popup","&amp;width=535&amp;height=425&amp;START_MAXIMIZED=FALSE&amp;Y=120"}</definedName>
    <definedName name="_9090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091__FDSAUDITLINK__" hidden="1">{"fdsup://directions/FAT Viewer?action=UPDATE&amp;creator=factSet&amp;DYN_ARGS=true&amp;DOC_NAME=FAT:RGA_ENTRPR_VAL_EV_SOURCE_WINDOW.FAT&amp;VAR:ID1=DEC-FR&amp;VAR:SDATE=20040722&amp;VAR:FDATE=20031231&amp;VAR:FREQ=DAILY&amp;VAR:RELITEM=RF&amp;VAR:CURRENCY=&amp;VAR:DB_TYPE=&amp;VAR:UNITS=M&amp;window=pop","up&amp;width=535&amp;height=425&amp;START_MAXIMIZED=FALSE&amp;Y=120"}</definedName>
    <definedName name="_9092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93__FDSAUDITLINK__" hidden="1">{"fdsup://directions/FAT Viewer?action=UPDATE&amp;creator=factSet&amp;DYN_ARGS=true&amp;DOC_NAME=FAT:RGA_ENTRPR_VAL_EV_SOURCE_WINDOW.FAT&amp;VAR:ID1=CBS&amp;VAR:SDATE=20040722&amp;VAR:FDATE=20031231&amp;VAR:FREQ=DAILY&amp;VAR:RELITEM=RF&amp;VAR:CURRENCY=&amp;VAR:DB_TYPE=&amp;VAR:UNITS=M&amp;window=popup&amp;","width=535&amp;height=425&amp;START_MAXIMIZED=FALSE&amp;Y=120"}</definedName>
    <definedName name="_9094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095__FDSAUDITLINK__" hidden="1">{"fdsup://directions/FAT Viewer?action=UPDATE&amp;creator=factSet&amp;DYN_ARGS=true&amp;DOC_NAME=FAT:RGA_ENTRPR_VAL_EV_SOURCE_WINDOW.FAT&amp;VAR:ID1=LAMR&amp;VAR:SDATE=20040722&amp;VAR:FDATE=20031231&amp;VAR:FREQ=DAILY&amp;VAR:RELITEM=RF&amp;VAR:CURRENCY=&amp;VAR:DB_TYPE=&amp;VAR:UNITS=M&amp;window=popup","&amp;width=535&amp;height=425&amp;START_MAXIMIZED=FALSE&amp;Y=120"}</definedName>
    <definedName name="_9096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097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098__FDSAUDITLINK__" hidden="1">{"fdsup://directions/FAT Viewer?action=UPDATE&amp;creator=factSet&amp;DYN_ARGS=true&amp;DOC_NAME=FAT:RGA_ENTRPR_VAL_EV_SOURCE_WINDOW.FAT&amp;VAR:ID1=DEC-FR&amp;VAR:SDATE=20040721&amp;VAR:FDATE=20031231&amp;VAR:FREQ=DAILY&amp;VAR:RELITEM=RF&amp;VAR:CURRENCY=&amp;VAR:DB_TYPE=&amp;VAR:UNITS=M&amp;window=pop","up&amp;width=535&amp;height=425&amp;START_MAXIMIZED=FALSE&amp;Y=120"}</definedName>
    <definedName name="_9099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167"}</definedName>
    <definedName name="_910__FDSAUDITLINK__" hidden="1">{"fdsup://directions/FAT Viewer?action=UPDATE&amp;creator=factSet&amp;DYN_ARGS=true&amp;DOC_NAME=FAT:RGA_ENTRPR_VAL_EV_SOURCE_WINDOW.FAT&amp;VAR:ID1=DYHOL-TR&amp;VAR:SDATE=20070820&amp;VAR:FDATE=20061229&amp;VAR:FREQ=DAILY&amp;VAR:RELITEM=&amp;VAR:CURRENCY=&amp;VAR:DB_TYPE=&amp;VAR:UNITS=M&amp;window=pop","up&amp;width=535&amp;height=425&amp;START_MAXIMIZED=FALSE&amp;Y=120"}</definedName>
    <definedName name="_9100__FDSAUDITLINK__" hidden="1">{"fdsup://directions/FAT Viewer?action=UPDATE&amp;creator=factSet&amp;DYN_ARGS=true&amp;DOC_NAME=FAT:RGA_ENTRPR_VAL_EV_SOURCE_WINDOW.FAT&amp;VAR:ID1=CBS&amp;VAR:SDATE=20040721&amp;VAR:FDATE=20031231&amp;VAR:FREQ=DAILY&amp;VAR:RELITEM=RF&amp;VAR:CURRENCY=&amp;VAR:DB_TYPE=&amp;VAR:UNITS=M&amp;window=popup&amp;","width=535&amp;height=425&amp;START_MAXIMIZED=FALSE&amp;Y=120"}</definedName>
    <definedName name="_9101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102__FDSAUDITLINK__" hidden="1">{"fdsup://directions/FAT Viewer?action=UPDATE&amp;creator=factSet&amp;DYN_ARGS=true&amp;DOC_NAME=FAT:RGA_ENTRPR_VAL_EV_SOURCE_WINDOW.FAT&amp;VAR:ID1=LAMR&amp;VAR:SDATE=20040721&amp;VAR:FDATE=20031231&amp;VAR:FREQ=DAILY&amp;VAR:RELITEM=RF&amp;VAR:CURRENCY=&amp;VAR:DB_TYPE=&amp;VAR:UNITS=M&amp;window=popup","&amp;width=535&amp;height=425&amp;START_MAXIMIZED=FALSE&amp;Y=120"}</definedName>
    <definedName name="_9103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04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105__FDSAUDITLINK__" hidden="1">{"fdsup://directions/FAT Viewer?action=UPDATE&amp;creator=factSet&amp;DYN_ARGS=true&amp;DOC_NAME=FAT:RGA_ENTRPR_VAL_EV_SOURCE_WINDOW.FAT&amp;VAR:ID1=DEC-FR&amp;VAR:SDATE=20040720&amp;VAR:FDATE=20031231&amp;VAR:FREQ=DAILY&amp;VAR:RELITEM=RF&amp;VAR:CURRENCY=&amp;VAR:DB_TYPE=&amp;VAR:UNITS=M&amp;window=pop","up&amp;width=535&amp;height=425&amp;START_MAXIMIZED=FALSE&amp;Y=120"}</definedName>
    <definedName name="_9106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07__FDSAUDITLINK__" hidden="1">{"fdsup://directions/FAT Viewer?action=UPDATE&amp;creator=factSet&amp;DYN_ARGS=true&amp;DOC_NAME=FAT:RGA_ENTRPR_VAL_EV_SOURCE_WINDOW.FAT&amp;VAR:ID1=CBS&amp;VAR:SDATE=20040720&amp;VAR:FDATE=20031231&amp;VAR:FREQ=DAILY&amp;VAR:RELITEM=RF&amp;VAR:CURRENCY=&amp;VAR:DB_TYPE=&amp;VAR:UNITS=M&amp;window=popup&amp;","width=535&amp;height=425&amp;START_MAXIMIZED=FALSE&amp;Y=120"}</definedName>
    <definedName name="_9108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109__FDSAUDITLINK__" hidden="1">{"fdsup://directions/FAT Viewer?action=UPDATE&amp;creator=factSet&amp;DYN_ARGS=true&amp;DOC_NAME=FAT:RGA_ENTRPR_VAL_EV_SOURCE_WINDOW.FAT&amp;VAR:ID1=LAMR&amp;VAR:SDATE=20040720&amp;VAR:FDATE=20031231&amp;VAR:FREQ=DAILY&amp;VAR:RELITEM=RF&amp;VAR:CURRENCY=&amp;VAR:DB_TYPE=&amp;VAR:UNITS=M&amp;window=popup","&amp;width=535&amp;height=425&amp;START_MAXIMIZED=FALSE&amp;Y=120"}</definedName>
    <definedName name="_911__FDSAUDITLINK__" hidden="1">{"fdsup://directions/FAT Viewer?action=UPDATE&amp;creator=factSet&amp;DYN_ARGS=true&amp;DOC_NAME=FAT:RGA_ENTRPR_VAL_EV_SOURCE_WINDOW.FAT&amp;VAR:ID1=091139&amp;VAR:SDATE=20070820&amp;VAR:FDATE=20061229&amp;VAR:FREQ=DAILY&amp;VAR:RELITEM=&amp;VAR:CURRENCY=&amp;VAR:DB_TYPE=&amp;VAR:UNITS=M&amp;window=popup","&amp;width=535&amp;height=425&amp;START_MAXIMIZED=FALSE&amp;Y=120"}</definedName>
    <definedName name="_9110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11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112__FDSAUDITLINK__" hidden="1">{"fdsup://directions/FAT Viewer?action=UPDATE&amp;creator=factSet&amp;DYN_ARGS=true&amp;DOC_NAME=FAT:RGA_ENTRPR_VAL_EV_SOURCE_WINDOW.FAT&amp;VAR:ID1=DEC-FR&amp;VAR:SDATE=20040719&amp;VAR:FDATE=20031231&amp;VAR:FREQ=DAILY&amp;VAR:RELITEM=RF&amp;VAR:CURRENCY=&amp;VAR:DB_TYPE=&amp;VAR:UNITS=M&amp;window=pop","up&amp;width=535&amp;height=425&amp;START_MAXIMIZED=FALSE&amp;Y=120"}</definedName>
    <definedName name="_9113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14__FDSAUDITLINK__" hidden="1">{"fdsup://directions/FAT Viewer?action=UPDATE&amp;creator=factSet&amp;DYN_ARGS=true&amp;DOC_NAME=FAT:RGA_ENTRPR_VAL_EV_SOURCE_WINDOW.FAT&amp;VAR:ID1=CBS&amp;VAR:SDATE=20040719&amp;VAR:FDATE=20031231&amp;VAR:FREQ=DAILY&amp;VAR:RELITEM=RF&amp;VAR:CURRENCY=&amp;VAR:DB_TYPE=&amp;VAR:UNITS=M&amp;window=popup&amp;","width=535&amp;height=425&amp;START_MAXIMIZED=FALSE&amp;Y=120"}</definedName>
    <definedName name="_9115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116__FDSAUDITLINK__" hidden="1">{"fdsup://directions/FAT Viewer?action=UPDATE&amp;creator=factSet&amp;DYN_ARGS=true&amp;DOC_NAME=FAT:RGA_ENTRPR_VAL_EV_SOURCE_WINDOW.FAT&amp;VAR:ID1=LAMR&amp;VAR:SDATE=20040719&amp;VAR:FDATE=20031231&amp;VAR:FREQ=DAILY&amp;VAR:RELITEM=RF&amp;VAR:CURRENCY=&amp;VAR:DB_TYPE=&amp;VAR:UNITS=M&amp;window=popup","&amp;width=535&amp;height=425&amp;START_MAXIMIZED=FALSE&amp;Y=120"}</definedName>
    <definedName name="_9117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18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119__FDSAUDITLINK__" hidden="1">{"fdsup://directions/FAT Viewer?action=UPDATE&amp;creator=factSet&amp;DYN_ARGS=true&amp;DOC_NAME=FAT:RGA_ENTRPR_VAL_EV_SOURCE_WINDOW.FAT&amp;VAR:ID1=DEC-FR&amp;VAR:SDATE=20040716&amp;VAR:FDATE=20031231&amp;VAR:FREQ=DAILY&amp;VAR:RELITEM=RF&amp;VAR:CURRENCY=&amp;VAR:DB_TYPE=&amp;VAR:UNITS=M&amp;window=pop","up&amp;width=535&amp;height=425&amp;START_MAXIMIZED=FALSE&amp;Y=120"}</definedName>
    <definedName name="_912__FDSAUDITLINK__" hidden="1">{"fdsup://directions/FAT Viewer?action=UPDATE&amp;creator=factSet&amp;DYN_ARGS=true&amp;DOC_NAME=FAT:RGQ_ENTRPR_VAL_EV_SOURCE_WINDOW.FAT&amp;VAR:ID1=599711&amp;VAR:SDATE=20070820&amp;VAR:FDATE=20070629&amp;VAR:FREQ=DAILY&amp;VAR:RELITEM=&amp;VAR:CURRENCY=&amp;VAR:DB_TYPE=&amp;VAR:UNITS=M&amp;window=popup","&amp;width=535&amp;height=425&amp;START_MAXIMIZED=FALSE&amp;Y=120"}</definedName>
    <definedName name="_9120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21__FDSAUDITLINK__" hidden="1">{"fdsup://directions/FAT Viewer?action=UPDATE&amp;creator=factSet&amp;DYN_ARGS=true&amp;DOC_NAME=FAT:RGA_ENTRPR_VAL_EV_SOURCE_WINDOW.FAT&amp;VAR:ID1=CBS&amp;VAR:SDATE=20040716&amp;VAR:FDATE=20031231&amp;VAR:FREQ=DAILY&amp;VAR:RELITEM=RF&amp;VAR:CURRENCY=&amp;VAR:DB_TYPE=&amp;VAR:UNITS=M&amp;window=popup&amp;","width=535&amp;height=425&amp;START_MAXIMIZED=FALSE&amp;Y=120"}</definedName>
    <definedName name="_9122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123__FDSAUDITLINK__" hidden="1">{"fdsup://directions/FAT Viewer?action=UPDATE&amp;creator=factSet&amp;DYN_ARGS=true&amp;DOC_NAME=FAT:RGA_ENTRPR_VAL_EV_SOURCE_WINDOW.FAT&amp;VAR:ID1=LAMR&amp;VAR:SDATE=20040716&amp;VAR:FDATE=20031231&amp;VAR:FREQ=DAILY&amp;VAR:RELITEM=RF&amp;VAR:CURRENCY=&amp;VAR:DB_TYPE=&amp;VAR:UNITS=M&amp;window=popup","&amp;width=535&amp;height=425&amp;START_MAXIMIZED=FALSE&amp;Y=120"}</definedName>
    <definedName name="_9124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25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126__FDSAUDITLINK__" hidden="1">{"fdsup://directions/FAT Viewer?action=UPDATE&amp;creator=factSet&amp;DYN_ARGS=true&amp;DOC_NAME=FAT:RGA_ENTRPR_VAL_EV_SOURCE_WINDOW.FAT&amp;VAR:ID1=DEC-FR&amp;VAR:SDATE=20040715&amp;VAR:FDATE=20031231&amp;VAR:FREQ=DAILY&amp;VAR:RELITEM=RF&amp;VAR:CURRENCY=&amp;VAR:DB_TYPE=&amp;VAR:UNITS=M&amp;window=pop","up&amp;width=535&amp;height=425&amp;START_MAXIMIZED=FALSE&amp;Y=120"}</definedName>
    <definedName name="_9127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28__FDSAUDITLINK__" hidden="1">{"fdsup://directions/FAT Viewer?action=UPDATE&amp;creator=factSet&amp;DYN_ARGS=true&amp;DOC_NAME=FAT:RGA_ENTRPR_VAL_EV_SOURCE_WINDOW.FAT&amp;VAR:ID1=CBS&amp;VAR:SDATE=20040715&amp;VAR:FDATE=20031231&amp;VAR:FREQ=DAILY&amp;VAR:RELITEM=RF&amp;VAR:CURRENCY=&amp;VAR:DB_TYPE=&amp;VAR:UNITS=M&amp;window=popup&amp;","width=535&amp;height=425&amp;START_MAXIMIZED=FALSE&amp;Y=120"}</definedName>
    <definedName name="_9129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13__FDSAUDITLINK__" hidden="1">{"fdsup://directions/FAT Viewer?action=UPDATE&amp;creator=factSet&amp;DYN_ARGS=true&amp;DOC_NAME=FAT:RGQ_ENTRPR_VAL_EV_SOURCE_WINDOW.FAT&amp;VAR:ID1=B01G2K&amp;VAR:SDATE=20070820&amp;VAR:FDATE=20070629&amp;VAR:FREQ=DAILY&amp;VAR:RELITEM=&amp;VAR:CURRENCY=&amp;VAR:DB_TYPE=&amp;VAR:UNITS=M&amp;window=popup","&amp;width=535&amp;height=425&amp;START_MAXIMIZED=FALSE&amp;Y=120"}</definedName>
    <definedName name="_9130__FDSAUDITLINK__" hidden="1">{"fdsup://directions/FAT Viewer?action=UPDATE&amp;creator=factSet&amp;DYN_ARGS=true&amp;DOC_NAME=FAT:RGA_ENTRPR_VAL_EV_SOURCE_WINDOW.FAT&amp;VAR:ID1=LAMR&amp;VAR:SDATE=20040715&amp;VAR:FDATE=20031231&amp;VAR:FREQ=DAILY&amp;VAR:RELITEM=RF&amp;VAR:CURRENCY=&amp;VAR:DB_TYPE=&amp;VAR:UNITS=M&amp;window=popup","&amp;width=535&amp;height=425&amp;START_MAXIMIZED=FALSE&amp;Y=120"}</definedName>
    <definedName name="_9131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32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133__FDSAUDITLINK__" hidden="1">{"fdsup://directions/FAT Viewer?action=UPDATE&amp;creator=factSet&amp;DYN_ARGS=true&amp;DOC_NAME=FAT:RGA_ENTRPR_VAL_EV_SOURCE_WINDOW.FAT&amp;VAR:ID1=DEC-FR&amp;VAR:SDATE=20040714&amp;VAR:FDATE=20031231&amp;VAR:FREQ=DAILY&amp;VAR:RELITEM=RF&amp;VAR:CURRENCY=&amp;VAR:DB_TYPE=&amp;VAR:UNITS=M&amp;window=pop","up&amp;width=535&amp;height=425&amp;START_MAXIMIZED=FALSE&amp;Y=120"}</definedName>
    <definedName name="_9134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35__FDSAUDITLINK__" hidden="1">{"fdsup://directions/FAT Viewer?action=UPDATE&amp;creator=factSet&amp;DYN_ARGS=true&amp;DOC_NAME=FAT:RGA_ENTRPR_VAL_EV_SOURCE_WINDOW.FAT&amp;VAR:ID1=CBS&amp;VAR:SDATE=20040714&amp;VAR:FDATE=20031231&amp;VAR:FREQ=DAILY&amp;VAR:RELITEM=RF&amp;VAR:CURRENCY=&amp;VAR:DB_TYPE=&amp;VAR:UNITS=M&amp;window=popup&amp;","width=535&amp;height=425&amp;START_MAXIMIZED=FALSE&amp;Y=120"}</definedName>
    <definedName name="_9136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137__FDSAUDITLINK__" hidden="1">{"fdsup://directions/FAT Viewer?action=UPDATE&amp;creator=factSet&amp;DYN_ARGS=true&amp;DOC_NAME=FAT:RGA_ENTRPR_VAL_EV_SOURCE_WINDOW.FAT&amp;VAR:ID1=LAMR&amp;VAR:SDATE=20040714&amp;VAR:FDATE=20031231&amp;VAR:FREQ=DAILY&amp;VAR:RELITEM=RF&amp;VAR:CURRENCY=&amp;VAR:DB_TYPE=&amp;VAR:UNITS=M&amp;window=popup","&amp;width=535&amp;height=425&amp;START_MAXIMIZED=FALSE&amp;Y=120"}</definedName>
    <definedName name="_9138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39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14__FDSAUDITLINK__" hidden="1">{"fdsup://directions/FAT Viewer?action=UPDATE&amp;creator=factSet&amp;DYN_ARGS=true&amp;DOC_NAME=FAT:RGA_ENTRPR_VAL_EV_SOURCE_WINDOW.FAT&amp;VAR:ID1=043254&amp;VAR:SDATE=20070820&amp;VAR:FDATE=20061229&amp;VAR:FREQ=DAILY&amp;VAR:RELITEM=&amp;VAR:CURRENCY=&amp;VAR:DB_TYPE=&amp;VAR:UNITS=M&amp;window=popup","&amp;width=535&amp;height=425&amp;START_MAXIMIZED=FALSE&amp;Y=120"}</definedName>
    <definedName name="_9140__FDSAUDITLINK__" hidden="1">{"fdsup://directions/FAT Viewer?action=UPDATE&amp;creator=factSet&amp;DYN_ARGS=true&amp;DOC_NAME=FAT:RGA_ENTRPR_VAL_EV_SOURCE_WINDOW.FAT&amp;VAR:ID1=DEC-FR&amp;VAR:SDATE=20040713&amp;VAR:FDATE=20031231&amp;VAR:FREQ=DAILY&amp;VAR:RELITEM=RF&amp;VAR:CURRENCY=&amp;VAR:DB_TYPE=&amp;VAR:UNITS=M&amp;window=pop","up&amp;width=535&amp;height=425&amp;START_MAXIMIZED=FALSE&amp;Y=120"}</definedName>
    <definedName name="_9141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42__FDSAUDITLINK__" hidden="1">{"fdsup://directions/FAT Viewer?action=UPDATE&amp;creator=factSet&amp;DYN_ARGS=true&amp;DOC_NAME=FAT:RGA_ENTRPR_VAL_EV_SOURCE_WINDOW.FAT&amp;VAR:ID1=CBS&amp;VAR:SDATE=20040713&amp;VAR:FDATE=20031231&amp;VAR:FREQ=DAILY&amp;VAR:RELITEM=RF&amp;VAR:CURRENCY=&amp;VAR:DB_TYPE=&amp;VAR:UNITS=M&amp;window=popup&amp;","width=535&amp;height=425&amp;START_MAXIMIZED=FALSE&amp;Y=120"}</definedName>
    <definedName name="_9143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144__FDSAUDITLINK__" hidden="1">{"fdsup://directions/FAT Viewer?action=UPDATE&amp;creator=factSet&amp;DYN_ARGS=true&amp;DOC_NAME=FAT:RGA_ENTRPR_VAL_EV_SOURCE_WINDOW.FAT&amp;VAR:ID1=LAMR&amp;VAR:SDATE=20040713&amp;VAR:FDATE=20031231&amp;VAR:FREQ=DAILY&amp;VAR:RELITEM=RF&amp;VAR:CURRENCY=&amp;VAR:DB_TYPE=&amp;VAR:UNITS=M&amp;window=popup","&amp;width=535&amp;height=425&amp;START_MAXIMIZED=FALSE&amp;Y=120"}</definedName>
    <definedName name="_9145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46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147__FDSAUDITLINK__" hidden="1">{"fdsup://directions/FAT Viewer?action=UPDATE&amp;creator=factSet&amp;DYN_ARGS=true&amp;DOC_NAME=FAT:RGA_ENTRPR_VAL_EV_SOURCE_WINDOW.FAT&amp;VAR:ID1=DEC-FR&amp;VAR:SDATE=20040712&amp;VAR:FDATE=20031231&amp;VAR:FREQ=DAILY&amp;VAR:RELITEM=RF&amp;VAR:CURRENCY=&amp;VAR:DB_TYPE=&amp;VAR:UNITS=M&amp;window=pop","up&amp;width=535&amp;height=425&amp;START_MAXIMIZED=FALSE&amp;Y=120"}</definedName>
    <definedName name="_9148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49__FDSAUDITLINK__" hidden="1">{"fdsup://directions/FAT Viewer?action=UPDATE&amp;creator=factSet&amp;DYN_ARGS=true&amp;DOC_NAME=FAT:RGA_ENTRPR_VAL_EV_SOURCE_WINDOW.FAT&amp;VAR:ID1=CBS&amp;VAR:SDATE=20040712&amp;VAR:FDATE=20031231&amp;VAR:FREQ=DAILY&amp;VAR:RELITEM=RF&amp;VAR:CURRENCY=&amp;VAR:DB_TYPE=&amp;VAR:UNITS=M&amp;window=popup&amp;","width=535&amp;height=425&amp;START_MAXIMIZED=FALSE&amp;Y=120"}</definedName>
    <definedName name="_915__FDSAUDITLINK__" hidden="1">{"fdsup://directions/FAT Viewer?action=UPDATE&amp;creator=factSet&amp;DYN_ARGS=true&amp;DOC_NAME=FAT:RGA_ENTRPR_VAL_EV_SOURCE_WINDOW.FAT&amp;VAR:ID1=RTL-BE&amp;VAR:SDATE=20070820&amp;VAR:FDATE=20061229&amp;VAR:FREQ=DAILY&amp;VAR:RELITEM=&amp;VAR:CURRENCY=&amp;VAR:DB_TYPE=&amp;VAR:UNITS=M&amp;window=popup","&amp;width=535&amp;height=425&amp;START_MAXIMIZED=FALSE&amp;Y=120"}</definedName>
    <definedName name="_9150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151__FDSAUDITLINK__" hidden="1">{"fdsup://directions/FAT Viewer?action=UPDATE&amp;creator=factSet&amp;DYN_ARGS=true&amp;DOC_NAME=FAT:RGA_ENTRPR_VAL_EV_SOURCE_WINDOW.FAT&amp;VAR:ID1=LAMR&amp;VAR:SDATE=20040712&amp;VAR:FDATE=20031231&amp;VAR:FREQ=DAILY&amp;VAR:RELITEM=RF&amp;VAR:CURRENCY=&amp;VAR:DB_TYPE=&amp;VAR:UNITS=M&amp;window=popup","&amp;width=535&amp;height=425&amp;START_MAXIMIZED=FALSE&amp;Y=120"}</definedName>
    <definedName name="_9152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53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154__FDSAUDITLINK__" hidden="1">{"fdsup://directions/FAT Viewer?action=UPDATE&amp;creator=factSet&amp;DYN_ARGS=true&amp;DOC_NAME=FAT:RGA_ENTRPR_VAL_EV_SOURCE_WINDOW.FAT&amp;VAR:ID1=DEC-FR&amp;VAR:SDATE=20040709&amp;VAR:FDATE=20031231&amp;VAR:FREQ=DAILY&amp;VAR:RELITEM=RF&amp;VAR:CURRENCY=&amp;VAR:DB_TYPE=&amp;VAR:UNITS=M&amp;window=pop","up&amp;width=535&amp;height=425&amp;START_MAXIMIZED=FALSE&amp;Y=120"}</definedName>
    <definedName name="_9155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56__FDSAUDITLINK__" hidden="1">{"fdsup://directions/FAT Viewer?action=UPDATE&amp;creator=factSet&amp;DYN_ARGS=true&amp;DOC_NAME=FAT:RGA_ENTRPR_VAL_EV_SOURCE_WINDOW.FAT&amp;VAR:ID1=CBS&amp;VAR:SDATE=20040709&amp;VAR:FDATE=20031231&amp;VAR:FREQ=DAILY&amp;VAR:RELITEM=RF&amp;VAR:CURRENCY=&amp;VAR:DB_TYPE=&amp;VAR:UNITS=M&amp;window=popup&amp;","width=535&amp;height=425&amp;START_MAXIMIZED=FALSE&amp;Y=120"}</definedName>
    <definedName name="_9157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158__FDSAUDITLINK__" hidden="1">{"fdsup://directions/FAT Viewer?action=UPDATE&amp;creator=factSet&amp;DYN_ARGS=true&amp;DOC_NAME=FAT:RGA_ENTRPR_VAL_EV_SOURCE_WINDOW.FAT&amp;VAR:ID1=LAMR&amp;VAR:SDATE=20040709&amp;VAR:FDATE=20031231&amp;VAR:FREQ=DAILY&amp;VAR:RELITEM=RF&amp;VAR:CURRENCY=&amp;VAR:DB_TYPE=&amp;VAR:UNITS=M&amp;window=popup","&amp;width=535&amp;height=425&amp;START_MAXIMIZED=FALSE&amp;Y=120"}</definedName>
    <definedName name="_9159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6__FDSAUDITLINK__" hidden="1">{"fdsup://directions/FAT Viewer?action=UPDATE&amp;creator=factSet&amp;DYN_ARGS=true&amp;DOC_NAME=FAT:RGQ_ENTRPR_VAL_EV_SOURCE_WINDOW.FAT&amp;VAR:ID1=457913&amp;VAR:SDATE=20070820&amp;VAR:FDATE=20070629&amp;VAR:FREQ=DAILY&amp;VAR:RELITEM=&amp;VAR:CURRENCY=&amp;VAR:DB_TYPE=&amp;VAR:UNITS=M&amp;window=popup","&amp;width=535&amp;height=425&amp;START_MAXIMIZED=FALSE&amp;Y=120"}</definedName>
    <definedName name="_9160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161__FDSAUDITLINK__" hidden="1">{"fdsup://directions/FAT Viewer?action=UPDATE&amp;creator=factSet&amp;DYN_ARGS=true&amp;DOC_NAME=FAT:RGA_ENTRPR_VAL_EV_SOURCE_WINDOW.FAT&amp;VAR:ID1=DEC-FR&amp;VAR:SDATE=20040708&amp;VAR:FDATE=20031231&amp;VAR:FREQ=DAILY&amp;VAR:RELITEM=RF&amp;VAR:CURRENCY=&amp;VAR:DB_TYPE=&amp;VAR:UNITS=M&amp;window=pop","up&amp;width=535&amp;height=425&amp;START_MAXIMIZED=FALSE&amp;Y=120"}</definedName>
    <definedName name="_9162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63__FDSAUDITLINK__" hidden="1">{"fdsup://directions/FAT Viewer?action=UPDATE&amp;creator=factSet&amp;DYN_ARGS=true&amp;DOC_NAME=FAT:RGA_ENTRPR_VAL_EV_SOURCE_WINDOW.FAT&amp;VAR:ID1=CBS&amp;VAR:SDATE=20040708&amp;VAR:FDATE=20031231&amp;VAR:FREQ=DAILY&amp;VAR:RELITEM=RF&amp;VAR:CURRENCY=&amp;VAR:DB_TYPE=&amp;VAR:UNITS=M&amp;window=popup&amp;","width=535&amp;height=425&amp;START_MAXIMIZED=FALSE&amp;Y=120"}</definedName>
    <definedName name="_9164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165__FDSAUDITLINK__" hidden="1">{"fdsup://directions/FAT Viewer?action=UPDATE&amp;creator=factSet&amp;DYN_ARGS=true&amp;DOC_NAME=FAT:RGA_ENTRPR_VAL_EV_SOURCE_WINDOW.FAT&amp;VAR:ID1=LAMR&amp;VAR:SDATE=20040708&amp;VAR:FDATE=20031231&amp;VAR:FREQ=DAILY&amp;VAR:RELITEM=RF&amp;VAR:CURRENCY=&amp;VAR:DB_TYPE=&amp;VAR:UNITS=M&amp;window=popup","&amp;width=535&amp;height=425&amp;START_MAXIMIZED=FALSE&amp;Y=120"}</definedName>
    <definedName name="_9166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67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168__FDSAUDITLINK__" hidden="1">{"fdsup://directions/FAT Viewer?action=UPDATE&amp;creator=factSet&amp;DYN_ARGS=true&amp;DOC_NAME=FAT:RGA_ENTRPR_VAL_EV_SOURCE_WINDOW.FAT&amp;VAR:ID1=DEC-FR&amp;VAR:SDATE=20040707&amp;VAR:FDATE=20031231&amp;VAR:FREQ=DAILY&amp;VAR:RELITEM=RF&amp;VAR:CURRENCY=&amp;VAR:DB_TYPE=&amp;VAR:UNITS=M&amp;window=pop","up&amp;width=535&amp;height=425&amp;START_MAXIMIZED=FALSE&amp;Y=120"}</definedName>
    <definedName name="_9169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7__FDSAUDITLINK__" hidden="1">{"fdsup://directions/FAT Viewer?action=UPDATE&amp;creator=factSet&amp;DYN_ARGS=true&amp;DOC_NAME=FAT:RGQ_ENTRPR_VAL_EV_SOURCE_WINDOW.FAT&amp;VAR:ID1=B01G2K&amp;VAR:SDATE=20070514&amp;VAR:FDATE=20070330&amp;VAR:FREQ=DAILY&amp;VAR:RELITEM=&amp;VAR:CURRENCY=&amp;VAR:DB_TYPE=&amp;VAR:UNITS=M&amp;window=popup","&amp;width=535&amp;height=425&amp;START_MAXIMIZED=FALSE&amp;Y=120"}</definedName>
    <definedName name="_9170__FDSAUDITLINK__" hidden="1">{"fdsup://directions/FAT Viewer?action=UPDATE&amp;creator=factSet&amp;DYN_ARGS=true&amp;DOC_NAME=FAT:RGA_ENTRPR_VAL_EV_SOURCE_WINDOW.FAT&amp;VAR:ID1=CBS&amp;VAR:SDATE=20040707&amp;VAR:FDATE=20031231&amp;VAR:FREQ=DAILY&amp;VAR:RELITEM=RF&amp;VAR:CURRENCY=&amp;VAR:DB_TYPE=&amp;VAR:UNITS=M&amp;window=popup&amp;","width=535&amp;height=425&amp;START_MAXIMIZED=FALSE&amp;Y=120"}</definedName>
    <definedName name="_9171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172__FDSAUDITLINK__" hidden="1">{"fdsup://directions/FAT Viewer?action=UPDATE&amp;creator=factSet&amp;DYN_ARGS=true&amp;DOC_NAME=FAT:RGA_ENTRPR_VAL_EV_SOURCE_WINDOW.FAT&amp;VAR:ID1=LAMR&amp;VAR:SDATE=20040707&amp;VAR:FDATE=20031231&amp;VAR:FREQ=DAILY&amp;VAR:RELITEM=RF&amp;VAR:CURRENCY=&amp;VAR:DB_TYPE=&amp;VAR:UNITS=M&amp;window=popup","&amp;width=535&amp;height=425&amp;START_MAXIMIZED=FALSE&amp;Y=120"}</definedName>
    <definedName name="_9173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74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175__FDSAUDITLINK__" hidden="1">{"fdsup://directions/FAT Viewer?action=UPDATE&amp;creator=factSet&amp;DYN_ARGS=true&amp;DOC_NAME=FAT:RGA_ENTRPR_VAL_EV_SOURCE_WINDOW.FAT&amp;VAR:ID1=DEC-FR&amp;VAR:SDATE=20040706&amp;VAR:FDATE=20031231&amp;VAR:FREQ=DAILY&amp;VAR:RELITEM=RF&amp;VAR:CURRENCY=&amp;VAR:DB_TYPE=&amp;VAR:UNITS=M&amp;window=pop","up&amp;width=535&amp;height=425&amp;START_MAXIMIZED=FALSE&amp;Y=120"}</definedName>
    <definedName name="_9176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77__FDSAUDITLINK__" hidden="1">{"fdsup://directions/FAT Viewer?action=UPDATE&amp;creator=factSet&amp;DYN_ARGS=true&amp;DOC_NAME=FAT:RGA_ENTRPR_VAL_EV_SOURCE_WINDOW.FAT&amp;VAR:ID1=CBS&amp;VAR:SDATE=20040706&amp;VAR:FDATE=20031231&amp;VAR:FREQ=DAILY&amp;VAR:RELITEM=RF&amp;VAR:CURRENCY=&amp;VAR:DB_TYPE=&amp;VAR:UNITS=M&amp;window=popup&amp;","width=535&amp;height=425&amp;START_MAXIMIZED=FALSE&amp;Y=120"}</definedName>
    <definedName name="_9178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179__FDSAUDITLINK__" hidden="1">{"fdsup://directions/FAT Viewer?action=UPDATE&amp;creator=factSet&amp;DYN_ARGS=true&amp;DOC_NAME=FAT:RGA_ENTRPR_VAL_EV_SOURCE_WINDOW.FAT&amp;VAR:ID1=LAMR&amp;VAR:SDATE=20040706&amp;VAR:FDATE=20031231&amp;VAR:FREQ=DAILY&amp;VAR:RELITEM=RF&amp;VAR:CURRENCY=&amp;VAR:DB_TYPE=&amp;VAR:UNITS=M&amp;window=popup","&amp;width=535&amp;height=425&amp;START_MAXIMIZED=FALSE&amp;Y=120"}</definedName>
    <definedName name="_918__FDSAUDITLINK__" hidden="1">{"fdsup://directions/FAT Viewer?action=UPDATE&amp;creator=factSet&amp;DYN_ARGS=true&amp;DOC_NAME=FAT:RGA_ENTRPR_VAL_EV_SOURCE_WINDOW.FAT&amp;VAR:ID1=043254&amp;VAR:SDATE=20070514&amp;VAR:FDATE=20061229&amp;VAR:FREQ=DAILY&amp;VAR:RELITEM=&amp;VAR:CURRENCY=&amp;VAR:DB_TYPE=&amp;VAR:UNITS=M&amp;window=popup","&amp;width=535&amp;height=425&amp;START_MAXIMIZED=FALSE&amp;Y=120"}</definedName>
    <definedName name="_9180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81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182__FDSAUDITLINK__" hidden="1">{"fdsup://directions/FAT Viewer?action=UPDATE&amp;creator=factSet&amp;DYN_ARGS=true&amp;DOC_NAME=FAT:RGA_ENTRPR_VAL_EV_SOURCE_WINDOW.FAT&amp;VAR:ID1=DEC-FR&amp;VAR:SDATE=20040702&amp;VAR:FDATE=20031231&amp;VAR:FREQ=DAILY&amp;VAR:RELITEM=RF&amp;VAR:CURRENCY=&amp;VAR:DB_TYPE=&amp;VAR:UNITS=M&amp;window=pop","up&amp;width=535&amp;height=425&amp;START_MAXIMIZED=FALSE&amp;Y=120"}</definedName>
    <definedName name="_9183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84__FDSAUDITLINK__" hidden="1">{"fdsup://directions/FAT Viewer?action=UPDATE&amp;creator=factSet&amp;DYN_ARGS=true&amp;DOC_NAME=FAT:RGA_ENTRPR_VAL_EV_SOURCE_WINDOW.FAT&amp;VAR:ID1=CBS&amp;VAR:SDATE=20040702&amp;VAR:FDATE=20031231&amp;VAR:FREQ=DAILY&amp;VAR:RELITEM=RF&amp;VAR:CURRENCY=&amp;VAR:DB_TYPE=&amp;VAR:UNITS=M&amp;window=popup&amp;","width=535&amp;height=425&amp;START_MAXIMIZED=FALSE&amp;Y=120"}</definedName>
    <definedName name="_9185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186__FDSAUDITLINK__" hidden="1">{"fdsup://directions/FAT Viewer?action=UPDATE&amp;creator=factSet&amp;DYN_ARGS=true&amp;DOC_NAME=FAT:RGA_ENTRPR_VAL_EV_SOURCE_WINDOW.FAT&amp;VAR:ID1=LAMR&amp;VAR:SDATE=20040702&amp;VAR:FDATE=20031231&amp;VAR:FREQ=DAILY&amp;VAR:RELITEM=RF&amp;VAR:CURRENCY=&amp;VAR:DB_TYPE=&amp;VAR:UNITS=M&amp;window=popup","&amp;width=535&amp;height=425&amp;START_MAXIMIZED=FALSE&amp;Y=120"}</definedName>
    <definedName name="_9187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88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189__FDSAUDITLINK__" hidden="1">{"fdsup://directions/FAT Viewer?action=UPDATE&amp;creator=factSet&amp;DYN_ARGS=true&amp;DOC_NAME=FAT:RGA_ENTRPR_VAL_EV_SOURCE_WINDOW.FAT&amp;VAR:ID1=DEC-FR&amp;VAR:SDATE=20040701&amp;VAR:FDATE=20031231&amp;VAR:FREQ=DAILY&amp;VAR:RELITEM=RF&amp;VAR:CURRENCY=&amp;VAR:DB_TYPE=&amp;VAR:UNITS=M&amp;window=pop","up&amp;width=535&amp;height=425&amp;START_MAXIMIZED=FALSE&amp;Y=120"}</definedName>
    <definedName name="_919__FDSAUDITLINK__" hidden="1">{"fdsup://directions/FAT Viewer?action=UPDATE&amp;creator=factSet&amp;DYN_ARGS=true&amp;DOC_NAME=FAT:RGA_ENTRPR_VAL_EV_SOURCE_WINDOW.FAT&amp;VAR:ID1=RTL-BE&amp;VAR:SDATE=20070514&amp;VAR:FDATE=20061229&amp;VAR:FREQ=DAILY&amp;VAR:RELITEM=&amp;VAR:CURRENCY=&amp;VAR:DB_TYPE=&amp;VAR:UNITS=M&amp;window=popup","&amp;width=535&amp;height=425&amp;START_MAXIMIZED=FALSE&amp;Y=120"}</definedName>
    <definedName name="_9190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91__FDSAUDITLINK__" hidden="1">{"fdsup://directions/FAT Viewer?action=UPDATE&amp;creator=factSet&amp;DYN_ARGS=true&amp;DOC_NAME=FAT:RGA_ENTRPR_VAL_EV_SOURCE_WINDOW.FAT&amp;VAR:ID1=CBS&amp;VAR:SDATE=20040701&amp;VAR:FDATE=20031231&amp;VAR:FREQ=DAILY&amp;VAR:RELITEM=RF&amp;VAR:CURRENCY=&amp;VAR:DB_TYPE=&amp;VAR:UNITS=M&amp;window=popup&amp;","width=535&amp;height=425&amp;START_MAXIMIZED=FALSE&amp;Y=120"}</definedName>
    <definedName name="_9192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193__FDSAUDITLINK__" hidden="1">{"fdsup://directions/FAT Viewer?action=UPDATE&amp;creator=factSet&amp;DYN_ARGS=true&amp;DOC_NAME=FAT:RGA_ENTRPR_VAL_EV_SOURCE_WINDOW.FAT&amp;VAR:ID1=LAMR&amp;VAR:SDATE=20040701&amp;VAR:FDATE=20031231&amp;VAR:FREQ=DAILY&amp;VAR:RELITEM=RF&amp;VAR:CURRENCY=&amp;VAR:DB_TYPE=&amp;VAR:UNITS=M&amp;window=popup","&amp;width=535&amp;height=425&amp;START_MAXIMIZED=FALSE&amp;Y=120"}</definedName>
    <definedName name="_9194__FDSAUDITLINK__" hidden="1">{"fdsup://IBCentral/FAT Viewer?action=UPDATE&amp;creator=factset&amp;DOC_NAME=fat:reuters_ltm_source_window.fat&amp;display_string=Audit&amp;DYN_ARGS=TRUE&amp;VAR:ID1=CCO&amp;VAR:RCODE=SBDA&amp;VAR:SDATE=20040699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95__FDSAUDITLINK__" hidden="1">{"fdsup://IBCentral/FAT Viewer?action=UPDATE&amp;creator=factset&amp;DOC_NAME=fat:reuters_semi_ltms_source_window.fat&amp;display_string=Audit&amp;DYN_ARGS=TRUE&amp;VAR:ID1=DEC-FR&amp;VAR:RCODE=SBDA&amp;VAR:SDATE=20040699 &amp;VAR:FREQ=FSA&amp;VAR:RELITEM=RF&amp;VAR:CURRENCY=&amp;VAR:CURRSOURCE=EXSHA","RE&amp;VAR:NATFREQ=FSA&amp;VAR:RFIELD=FINALIZED&amp;VAR:DB_TYPE=&amp;VAR:UNITS=M&amp;window=popup&amp;width=540&amp;height=300&amp;START_MAXIMIZED=FALSE"}</definedName>
    <definedName name="_9196__FDSAUDITLINK__" hidden="1">{"fdsup://directions/FAT Viewer?action=UPDATE&amp;creator=factSet&amp;DYN_ARGS=true&amp;DOC_NAME=FAT:RGA_ENTRPR_VAL_EV_SOURCE_WINDOW.FAT&amp;VAR:ID1=DEC-FR&amp;VAR:SDATE=20040630&amp;VAR:FDATE=20031231&amp;VAR:FREQ=DAILY&amp;VAR:RELITEM=RF&amp;VAR:CURRENCY=&amp;VAR:DB_TYPE=&amp;VAR:UNITS=M&amp;window=pop","up&amp;width=535&amp;height=425&amp;START_MAXIMIZED=FALSE&amp;Y=120"}</definedName>
    <definedName name="_9197__FDSAUDITLINK__" hidden="1">{"fdsup://IBCentral/FAT Viewer?action=UPDATE&amp;creator=factset&amp;DOC_NAME=fat:reuters_ltm_source_window.fat&amp;display_string=Audit&amp;DYN_ARGS=TRUE&amp;VAR:ID1=CBS&amp;VAR:RCODE=SBDA&amp;VAR:SDATE=20040699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198__FDSAUDITLINK__" hidden="1">{"fdsup://directions/FAT Viewer?action=UPDATE&amp;creator=factSet&amp;DYN_ARGS=true&amp;DOC_NAME=FAT:RGA_ENTRPR_VAL_EV_SOURCE_WINDOW.FAT&amp;VAR:ID1=CBS&amp;VAR:SDATE=20040630&amp;VAR:FDATE=20031231&amp;VAR:FREQ=DAILY&amp;VAR:RELITEM=RF&amp;VAR:CURRENCY=&amp;VAR:DB_TYPE=&amp;VAR:UNITS=M&amp;window=popup&amp;","width=535&amp;height=425&amp;START_MAXIMIZED=FALSE&amp;Y=120"}</definedName>
    <definedName name="_9199__FDSAUDITLINK__" hidden="1">{"fdsup://IBCentral/FAT Viewer?action=UPDATE&amp;creator=factset&amp;DOC_NAME=fat:reuters_ltm_source_window.fat&amp;display_string=Audit&amp;DYN_ARGS=TRUE&amp;VAR:ID1=LAMR&amp;VAR:RCODE=SBDA&amp;VAR:SDATE=20040699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2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166"}</definedName>
    <definedName name="_920__FDSAUDITLINK__" hidden="1">{"fdsup://directions/FAT Viewer?action=UPDATE&amp;creator=factSet&amp;DYN_ARGS=true&amp;DOC_NAME=FAT:RGQ_ENTRPR_VAL_EV_SOURCE_WINDOW.FAT&amp;VAR:ID1=457913&amp;VAR:SDATE=20070514&amp;VAR:FDATE=20070330&amp;VAR:FREQ=DAILY&amp;VAR:RELITEM=&amp;VAR:CURRENCY=&amp;VAR:DB_TYPE=&amp;VAR:UNITS=M&amp;window=popup","&amp;width=535&amp;height=425&amp;START_MAXIMIZED=FALSE&amp;Y=120"}</definedName>
    <definedName name="_9200__FDSAUDITLINK__" hidden="1">{"fdsup://directions/FAT Viewer?action=UPDATE&amp;creator=factSet&amp;DYN_ARGS=true&amp;DOC_NAME=FAT:RGA_ENTRPR_VAL_EV_SOURCE_WINDOW.FAT&amp;VAR:ID1=LAMR&amp;VAR:SDATE=20040630&amp;VAR:FDATE=20031231&amp;VAR:FREQ=DAILY&amp;VAR:RELITEM=RF&amp;VAR:CURRENCY=&amp;VAR:DB_TYPE=&amp;VAR:UNITS=M&amp;window=popup","&amp;width=535&amp;height=425&amp;START_MAXIMIZED=FALSE&amp;Y=120"}</definedName>
    <definedName name="_9201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02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203__FDSAUDITLINK__" hidden="1">{"fdsup://directions/FAT Viewer?action=UPDATE&amp;creator=factSet&amp;DYN_ARGS=true&amp;DOC_NAME=FAT:RGA_ENTRPR_VAL_EV_SOURCE_WINDOW.FAT&amp;VAR:ID1=DEC-FR&amp;VAR:SDATE=20040629&amp;VAR:FDATE=20031231&amp;VAR:FREQ=DAILY&amp;VAR:RELITEM=RF&amp;VAR:CURRENCY=&amp;VAR:DB_TYPE=&amp;VAR:UNITS=M&amp;window=pop","up&amp;width=535&amp;height=425&amp;START_MAXIMIZED=FALSE&amp;Y=120"}</definedName>
    <definedName name="_9204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05__FDSAUDITLINK__" hidden="1">{"fdsup://directions/FAT Viewer?action=UPDATE&amp;creator=factSet&amp;DYN_ARGS=true&amp;DOC_NAME=FAT:RGA_ENTRPR_VAL_EV_SOURCE_WINDOW.FAT&amp;VAR:ID1=CBS&amp;VAR:SDATE=20040629&amp;VAR:FDATE=20031231&amp;VAR:FREQ=DAILY&amp;VAR:RELITEM=RF&amp;VAR:CURRENCY=&amp;VAR:DB_TYPE=&amp;VAR:UNITS=M&amp;window=popup&amp;","width=535&amp;height=425&amp;START_MAXIMIZED=FALSE&amp;Y=120"}</definedName>
    <definedName name="_9206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207__FDSAUDITLINK__" hidden="1">{"fdsup://directions/FAT Viewer?action=UPDATE&amp;creator=factSet&amp;DYN_ARGS=true&amp;DOC_NAME=FAT:RGA_ENTRPR_VAL_EV_SOURCE_WINDOW.FAT&amp;VAR:ID1=LAMR&amp;VAR:SDATE=20040629&amp;VAR:FDATE=20031231&amp;VAR:FREQ=DAILY&amp;VAR:RELITEM=RF&amp;VAR:CURRENCY=&amp;VAR:DB_TYPE=&amp;VAR:UNITS=M&amp;window=popup","&amp;width=535&amp;height=425&amp;START_MAXIMIZED=FALSE&amp;Y=120"}</definedName>
    <definedName name="_9208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0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21__FDSAUDITLINK__" hidden="1">{"fdsup://directions/FAT Viewer?action=UPDATE&amp;creator=factSet&amp;DYN_ARGS=true&amp;DOC_NAME=FAT:RGQ_ENTRPR_VAL_EV_SOURCE_WINDOW.FAT&amp;VAR:ID1=B151P4&amp;VAR:SDATE=20070514&amp;VAR:FDATE=20070330&amp;VAR:FREQ=DAILY&amp;VAR:RELITEM=&amp;VAR:CURRENCY=&amp;VAR:DB_TYPE=&amp;VAR:UNITS=M&amp;window=popup","&amp;width=535&amp;height=425&amp;START_MAXIMIZED=FALSE&amp;Y=120"}</definedName>
    <definedName name="_9210__FDSAUDITLINK__" hidden="1">{"fdsup://directions/FAT Viewer?action=UPDATE&amp;creator=factSet&amp;DYN_ARGS=true&amp;DOC_NAME=FAT:RGA_ENTRPR_VAL_EV_SOURCE_WINDOW.FAT&amp;VAR:ID1=DEC-FR&amp;VAR:SDATE=20040628&amp;VAR:FDATE=20031231&amp;VAR:FREQ=DAILY&amp;VAR:RELITEM=RF&amp;VAR:CURRENCY=&amp;VAR:DB_TYPE=&amp;VAR:UNITS=M&amp;window=pop","up&amp;width=535&amp;height=425&amp;START_MAXIMIZED=FALSE&amp;Y=120"}</definedName>
    <definedName name="_9211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12__FDSAUDITLINK__" hidden="1">{"fdsup://directions/FAT Viewer?action=UPDATE&amp;creator=factSet&amp;DYN_ARGS=true&amp;DOC_NAME=FAT:RGA_ENTRPR_VAL_EV_SOURCE_WINDOW.FAT&amp;VAR:ID1=CBS&amp;VAR:SDATE=20040628&amp;VAR:FDATE=20031231&amp;VAR:FREQ=DAILY&amp;VAR:RELITEM=RF&amp;VAR:CURRENCY=&amp;VAR:DB_TYPE=&amp;VAR:UNITS=M&amp;window=popup&amp;","width=535&amp;height=425&amp;START_MAXIMIZED=FALSE&amp;Y=120"}</definedName>
    <definedName name="_9213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214__FDSAUDITLINK__" hidden="1">{"fdsup://directions/FAT Viewer?action=UPDATE&amp;creator=factSet&amp;DYN_ARGS=true&amp;DOC_NAME=FAT:RGA_ENTRPR_VAL_EV_SOURCE_WINDOW.FAT&amp;VAR:ID1=LAMR&amp;VAR:SDATE=20040628&amp;VAR:FDATE=20031231&amp;VAR:FREQ=DAILY&amp;VAR:RELITEM=RF&amp;VAR:CURRENCY=&amp;VAR:DB_TYPE=&amp;VAR:UNITS=M&amp;window=popup","&amp;width=535&amp;height=425&amp;START_MAXIMIZED=FALSE&amp;Y=120"}</definedName>
    <definedName name="_9215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16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217__FDSAUDITLINK__" hidden="1">{"fdsup://directions/FAT Viewer?action=UPDATE&amp;creator=factSet&amp;DYN_ARGS=true&amp;DOC_NAME=FAT:RGA_ENTRPR_VAL_EV_SOURCE_WINDOW.FAT&amp;VAR:ID1=DEC-FR&amp;VAR:SDATE=20040625&amp;VAR:FDATE=20031231&amp;VAR:FREQ=DAILY&amp;VAR:RELITEM=RF&amp;VAR:CURRENCY=&amp;VAR:DB_TYPE=&amp;VAR:UNITS=M&amp;window=pop","up&amp;width=535&amp;height=425&amp;START_MAXIMIZED=FALSE&amp;Y=120"}</definedName>
    <definedName name="_9218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19__FDSAUDITLINK__" hidden="1">{"fdsup://directions/FAT Viewer?action=UPDATE&amp;creator=factSet&amp;DYN_ARGS=true&amp;DOC_NAME=FAT:RGA_ENTRPR_VAL_EV_SOURCE_WINDOW.FAT&amp;VAR:ID1=CBS&amp;VAR:SDATE=20040625&amp;VAR:FDATE=20031231&amp;VAR:FREQ=DAILY&amp;VAR:RELITEM=RF&amp;VAR:CURRENCY=&amp;VAR:DB_TYPE=&amp;VAR:UNITS=M&amp;window=popup&amp;","width=535&amp;height=425&amp;START_MAXIMIZED=FALSE&amp;Y=120"}</definedName>
    <definedName name="_922__FDSAUDITLINK__" hidden="1">{"fdsup://directions/FAT Viewer?action=UPDATE&amp;creator=factSet&amp;DYN_ARGS=true&amp;DOC_NAME=FAT:RGQ_ENTRPR_VAL_EV_SOURCE_WINDOW.FAT&amp;VAR:ID1=507794&amp;VAR:SDATE=20070514&amp;VAR:FDATE=20070330&amp;VAR:FREQ=DAILY&amp;VAR:RELITEM=&amp;VAR:CURRENCY=&amp;VAR:DB_TYPE=&amp;VAR:UNITS=M&amp;window=popup","&amp;width=535&amp;height=425&amp;START_MAXIMIZED=FALSE&amp;Y=120"}</definedName>
    <definedName name="_9220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221__FDSAUDITLINK__" hidden="1">{"fdsup://directions/FAT Viewer?action=UPDATE&amp;creator=factSet&amp;DYN_ARGS=true&amp;DOC_NAME=FAT:RGA_ENTRPR_VAL_EV_SOURCE_WINDOW.FAT&amp;VAR:ID1=LAMR&amp;VAR:SDATE=20040625&amp;VAR:FDATE=20031231&amp;VAR:FREQ=DAILY&amp;VAR:RELITEM=RF&amp;VAR:CURRENCY=&amp;VAR:DB_TYPE=&amp;VAR:UNITS=M&amp;window=popup","&amp;width=535&amp;height=425&amp;START_MAXIMIZED=FALSE&amp;Y=120"}</definedName>
    <definedName name="_9222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23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224__FDSAUDITLINK__" hidden="1">{"fdsup://directions/FAT Viewer?action=UPDATE&amp;creator=factSet&amp;DYN_ARGS=true&amp;DOC_NAME=FAT:RGA_ENTRPR_VAL_EV_SOURCE_WINDOW.FAT&amp;VAR:ID1=DEC-FR&amp;VAR:SDATE=20040624&amp;VAR:FDATE=20031231&amp;VAR:FREQ=DAILY&amp;VAR:RELITEM=RF&amp;VAR:CURRENCY=&amp;VAR:DB_TYPE=&amp;VAR:UNITS=M&amp;window=pop","up&amp;width=535&amp;height=425&amp;START_MAXIMIZED=FALSE&amp;Y=120"}</definedName>
    <definedName name="_9225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26__FDSAUDITLINK__" hidden="1">{"fdsup://directions/FAT Viewer?action=UPDATE&amp;creator=factSet&amp;DYN_ARGS=true&amp;DOC_NAME=FAT:RGA_ENTRPR_VAL_EV_SOURCE_WINDOW.FAT&amp;VAR:ID1=CBS&amp;VAR:SDATE=20040624&amp;VAR:FDATE=20031231&amp;VAR:FREQ=DAILY&amp;VAR:RELITEM=RF&amp;VAR:CURRENCY=&amp;VAR:DB_TYPE=&amp;VAR:UNITS=M&amp;window=popup&amp;","width=535&amp;height=425&amp;START_MAXIMIZED=FALSE&amp;Y=120"}</definedName>
    <definedName name="_9227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228__FDSAUDITLINK__" hidden="1">{"fdsup://directions/FAT Viewer?action=UPDATE&amp;creator=factSet&amp;DYN_ARGS=true&amp;DOC_NAME=FAT:RGA_ENTRPR_VAL_EV_SOURCE_WINDOW.FAT&amp;VAR:ID1=LAMR&amp;VAR:SDATE=20040624&amp;VAR:FDATE=20031231&amp;VAR:FREQ=DAILY&amp;VAR:RELITEM=RF&amp;VAR:CURRENCY=&amp;VAR:DB_TYPE=&amp;VAR:UNITS=M&amp;window=popup","&amp;width=535&amp;height=425&amp;START_MAXIMIZED=FALSE&amp;Y=120"}</definedName>
    <definedName name="_9229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3__FDSAUDITLINK__" hidden="1">{"fdsup://directions/FAT Viewer?action=UPDATE&amp;creator=factSet&amp;DYN_ARGS=true&amp;DOC_NAME=FAT:RGA_ENTRPR_VAL_EV_SOURCE_WINDOW.FAT&amp;VAR:ID1=599390&amp;VAR:SDATE=20070514&amp;VAR:FDATE=20061229&amp;VAR:FREQ=DAILY&amp;VAR:RELITEM=&amp;VAR:CURRENCY=&amp;VAR:DB_TYPE=&amp;VAR:UNITS=M&amp;window=popup","&amp;width=535&amp;height=425&amp;START_MAXIMIZED=FALSE&amp;Y=120"}</definedName>
    <definedName name="_9230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231__FDSAUDITLINK__" hidden="1">{"fdsup://directions/FAT Viewer?action=UPDATE&amp;creator=factSet&amp;DYN_ARGS=true&amp;DOC_NAME=FAT:RGA_ENTRPR_VAL_EV_SOURCE_WINDOW.FAT&amp;VAR:ID1=DEC-FR&amp;VAR:SDATE=20040623&amp;VAR:FDATE=20031231&amp;VAR:FREQ=DAILY&amp;VAR:RELITEM=RF&amp;VAR:CURRENCY=&amp;VAR:DB_TYPE=&amp;VAR:UNITS=M&amp;window=pop","up&amp;width=535&amp;height=425&amp;START_MAXIMIZED=FALSE&amp;Y=120"}</definedName>
    <definedName name="_9232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33__FDSAUDITLINK__" hidden="1">{"fdsup://directions/FAT Viewer?action=UPDATE&amp;creator=factSet&amp;DYN_ARGS=true&amp;DOC_NAME=FAT:RGA_ENTRPR_VAL_EV_SOURCE_WINDOW.FAT&amp;VAR:ID1=CBS&amp;VAR:SDATE=20040623&amp;VAR:FDATE=20031231&amp;VAR:FREQ=DAILY&amp;VAR:RELITEM=RF&amp;VAR:CURRENCY=&amp;VAR:DB_TYPE=&amp;VAR:UNITS=M&amp;window=popup&amp;","width=535&amp;height=425&amp;START_MAXIMIZED=FALSE&amp;Y=120"}</definedName>
    <definedName name="_9234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235__FDSAUDITLINK__" hidden="1">{"fdsup://directions/FAT Viewer?action=UPDATE&amp;creator=factSet&amp;DYN_ARGS=true&amp;DOC_NAME=FAT:RGA_ENTRPR_VAL_EV_SOURCE_WINDOW.FAT&amp;VAR:ID1=LAMR&amp;VAR:SDATE=20040623&amp;VAR:FDATE=20031231&amp;VAR:FREQ=DAILY&amp;VAR:RELITEM=RF&amp;VAR:CURRENCY=&amp;VAR:DB_TYPE=&amp;VAR:UNITS=M&amp;window=popup","&amp;width=535&amp;height=425&amp;START_MAXIMIZED=FALSE&amp;Y=120"}</definedName>
    <definedName name="_9236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37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238__FDSAUDITLINK__" hidden="1">{"fdsup://directions/FAT Viewer?action=UPDATE&amp;creator=factSet&amp;DYN_ARGS=true&amp;DOC_NAME=FAT:RGA_ENTRPR_VAL_EV_SOURCE_WINDOW.FAT&amp;VAR:ID1=DEC-FR&amp;VAR:SDATE=20040622&amp;VAR:FDATE=20031231&amp;VAR:FREQ=DAILY&amp;VAR:RELITEM=RF&amp;VAR:CURRENCY=&amp;VAR:DB_TYPE=&amp;VAR:UNITS=M&amp;window=pop","up&amp;width=535&amp;height=425&amp;START_MAXIMIZED=FALSE&amp;Y=120"}</definedName>
    <definedName name="_9239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4__FDSAUDITLINK__" hidden="1">{"fdsup://directions/FAT Viewer?action=UPDATE&amp;creator=factSet&amp;DYN_ARGS=true&amp;DOC_NAME=FAT:RGA_ENTRPR_VAL_EV_SOURCE_WINDOW.FAT&amp;VAR:ID1=339864&amp;VAR:SDATE=20070514&amp;VAR:FDATE=20061229&amp;VAR:FREQ=DAILY&amp;VAR:RELITEM=&amp;VAR:CURRENCY=&amp;VAR:DB_TYPE=&amp;VAR:UNITS=M&amp;window=popup","&amp;width=535&amp;height=425&amp;START_MAXIMIZED=FALSE&amp;Y=120"}</definedName>
    <definedName name="_9240__FDSAUDITLINK__" hidden="1">{"fdsup://directions/FAT Viewer?action=UPDATE&amp;creator=factSet&amp;DYN_ARGS=true&amp;DOC_NAME=FAT:RGA_ENTRPR_VAL_EV_SOURCE_WINDOW.FAT&amp;VAR:ID1=CBS&amp;VAR:SDATE=20040622&amp;VAR:FDATE=20031231&amp;VAR:FREQ=DAILY&amp;VAR:RELITEM=RF&amp;VAR:CURRENCY=&amp;VAR:DB_TYPE=&amp;VAR:UNITS=M&amp;window=popup&amp;","width=535&amp;height=425&amp;START_MAXIMIZED=FALSE&amp;Y=120"}</definedName>
    <definedName name="_9241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242__FDSAUDITLINK__" hidden="1">{"fdsup://directions/FAT Viewer?action=UPDATE&amp;creator=factSet&amp;DYN_ARGS=true&amp;DOC_NAME=FAT:RGA_ENTRPR_VAL_EV_SOURCE_WINDOW.FAT&amp;VAR:ID1=LAMR&amp;VAR:SDATE=20040622&amp;VAR:FDATE=20031231&amp;VAR:FREQ=DAILY&amp;VAR:RELITEM=RF&amp;VAR:CURRENCY=&amp;VAR:DB_TYPE=&amp;VAR:UNITS=M&amp;window=popup","&amp;width=535&amp;height=425&amp;START_MAXIMIZED=FALSE&amp;Y=120"}</definedName>
    <definedName name="_9243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44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245__FDSAUDITLINK__" hidden="1">{"fdsup://directions/FAT Viewer?action=UPDATE&amp;creator=factSet&amp;DYN_ARGS=true&amp;DOC_NAME=FAT:RGA_ENTRPR_VAL_EV_SOURCE_WINDOW.FAT&amp;VAR:ID1=DEC-FR&amp;VAR:SDATE=20040621&amp;VAR:FDATE=20031231&amp;VAR:FREQ=DAILY&amp;VAR:RELITEM=RF&amp;VAR:CURRENCY=&amp;VAR:DB_TYPE=&amp;VAR:UNITS=M&amp;window=pop","up&amp;width=535&amp;height=425&amp;START_MAXIMIZED=FALSE&amp;Y=120"}</definedName>
    <definedName name="_9246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47__FDSAUDITLINK__" hidden="1">{"fdsup://directions/FAT Viewer?action=UPDATE&amp;creator=factSet&amp;DYN_ARGS=true&amp;DOC_NAME=FAT:RGA_ENTRPR_VAL_EV_SOURCE_WINDOW.FAT&amp;VAR:ID1=CBS&amp;VAR:SDATE=20040621&amp;VAR:FDATE=20031231&amp;VAR:FREQ=DAILY&amp;VAR:RELITEM=RF&amp;VAR:CURRENCY=&amp;VAR:DB_TYPE=&amp;VAR:UNITS=M&amp;window=popup&amp;","width=535&amp;height=425&amp;START_MAXIMIZED=FALSE&amp;Y=120"}</definedName>
    <definedName name="_9248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249__FDSAUDITLINK__" hidden="1">{"fdsup://directions/FAT Viewer?action=UPDATE&amp;creator=factSet&amp;DYN_ARGS=true&amp;DOC_NAME=FAT:RGA_ENTRPR_VAL_EV_SOURCE_WINDOW.FAT&amp;VAR:ID1=LAMR&amp;VAR:SDATE=20040621&amp;VAR:FDATE=20031231&amp;VAR:FREQ=DAILY&amp;VAR:RELITEM=RF&amp;VAR:CURRENCY=&amp;VAR:DB_TYPE=&amp;VAR:UNITS=M&amp;window=popup","&amp;width=535&amp;height=425&amp;START_MAXIMIZED=FALSE&amp;Y=120"}</definedName>
    <definedName name="_925__FDSAUDITLINK__" hidden="1">{"fdsup://directions/FAT Viewer?action=UPDATE&amp;creator=factSet&amp;DYN_ARGS=true&amp;DOC_NAME=FAT:RGQ_ENTRPR_VAL_EV_SOURCE_WINDOW.FAT&amp;VAR:ID1=CETV&amp;VAR:SDATE=20070514&amp;VAR:FDATE=20070330&amp;VAR:FREQ=DAILY&amp;VAR:RELITEM=&amp;VAR:CURRENCY=&amp;VAR:DB_TYPE=&amp;VAR:UNITS=M&amp;window=popup&amp;w","idth=535&amp;height=425&amp;START_MAXIMIZED=FALSE&amp;Y=120"}</definedName>
    <definedName name="_9250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51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252__FDSAUDITLINK__" hidden="1">{"fdsup://directions/FAT Viewer?action=UPDATE&amp;creator=factSet&amp;DYN_ARGS=true&amp;DOC_NAME=FAT:RGA_ENTRPR_VAL_EV_SOURCE_WINDOW.FAT&amp;VAR:ID1=DEC-FR&amp;VAR:SDATE=20040618&amp;VAR:FDATE=20031231&amp;VAR:FREQ=DAILY&amp;VAR:RELITEM=RF&amp;VAR:CURRENCY=&amp;VAR:DB_TYPE=&amp;VAR:UNITS=M&amp;window=pop","up&amp;width=535&amp;height=425&amp;START_MAXIMIZED=FALSE&amp;Y=120"}</definedName>
    <definedName name="_9253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54__FDSAUDITLINK__" hidden="1">{"fdsup://directions/FAT Viewer?action=UPDATE&amp;creator=factSet&amp;DYN_ARGS=true&amp;DOC_NAME=FAT:RGA_ENTRPR_VAL_EV_SOURCE_WINDOW.FAT&amp;VAR:ID1=CBS&amp;VAR:SDATE=20040618&amp;VAR:FDATE=20031231&amp;VAR:FREQ=DAILY&amp;VAR:RELITEM=RF&amp;VAR:CURRENCY=&amp;VAR:DB_TYPE=&amp;VAR:UNITS=M&amp;window=popup&amp;","width=535&amp;height=425&amp;START_MAXIMIZED=FALSE&amp;Y=120"}</definedName>
    <definedName name="_9255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256__FDSAUDITLINK__" hidden="1">{"fdsup://directions/FAT Viewer?action=UPDATE&amp;creator=factSet&amp;DYN_ARGS=true&amp;DOC_NAME=FAT:RGA_ENTRPR_VAL_EV_SOURCE_WINDOW.FAT&amp;VAR:ID1=LAMR&amp;VAR:SDATE=20040618&amp;VAR:FDATE=20031231&amp;VAR:FREQ=DAILY&amp;VAR:RELITEM=RF&amp;VAR:CURRENCY=&amp;VAR:DB_TYPE=&amp;VAR:UNITS=M&amp;window=popup","&amp;width=535&amp;height=425&amp;START_MAXIMIZED=FALSE&amp;Y=120"}</definedName>
    <definedName name="_9257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58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259__FDSAUDITLINK__" hidden="1">{"fdsup://directions/FAT Viewer?action=UPDATE&amp;creator=factSet&amp;DYN_ARGS=true&amp;DOC_NAME=FAT:RGA_ENTRPR_VAL_EV_SOURCE_WINDOW.FAT&amp;VAR:ID1=DEC-FR&amp;VAR:SDATE=20040617&amp;VAR:FDATE=20031231&amp;VAR:FREQ=DAILY&amp;VAR:RELITEM=RF&amp;VAR:CURRENCY=&amp;VAR:DB_TYPE=&amp;VAR:UNITS=M&amp;window=pop","up&amp;width=535&amp;height=425&amp;START_MAXIMIZED=FALSE&amp;Y=120"}</definedName>
    <definedName name="_926__FDSAUDITLINK__" hidden="1">{"fdsup://directions/FAT Viewer?action=UPDATE&amp;creator=factSet&amp;DYN_ARGS=true&amp;DOC_NAME=FAT:RGQ_ENTRPR_VAL_EV_SOURCE_WINDOW.FAT&amp;VAR:ID1=CTCM&amp;VAR:SDATE=20070514&amp;VAR:FDATE=20070330&amp;VAR:FREQ=DAILY&amp;VAR:RELITEM=&amp;VAR:CURRENCY=&amp;VAR:DB_TYPE=&amp;VAR:UNITS=M&amp;window=popup&amp;w","idth=535&amp;height=425&amp;START_MAXIMIZED=FALSE&amp;Y=120"}</definedName>
    <definedName name="_9260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61__FDSAUDITLINK__" hidden="1">{"fdsup://directions/FAT Viewer?action=UPDATE&amp;creator=factSet&amp;DYN_ARGS=true&amp;DOC_NAME=FAT:RGA_ENTRPR_VAL_EV_SOURCE_WINDOW.FAT&amp;VAR:ID1=CBS&amp;VAR:SDATE=20040617&amp;VAR:FDATE=20031231&amp;VAR:FREQ=DAILY&amp;VAR:RELITEM=RF&amp;VAR:CURRENCY=&amp;VAR:DB_TYPE=&amp;VAR:UNITS=M&amp;window=popup&amp;","width=535&amp;height=425&amp;START_MAXIMIZED=FALSE&amp;Y=120"}</definedName>
    <definedName name="_9262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263__FDSAUDITLINK__" hidden="1">{"fdsup://directions/FAT Viewer?action=UPDATE&amp;creator=factSet&amp;DYN_ARGS=true&amp;DOC_NAME=FAT:RGA_ENTRPR_VAL_EV_SOURCE_WINDOW.FAT&amp;VAR:ID1=LAMR&amp;VAR:SDATE=20040617&amp;VAR:FDATE=20031231&amp;VAR:FREQ=DAILY&amp;VAR:RELITEM=RF&amp;VAR:CURRENCY=&amp;VAR:DB_TYPE=&amp;VAR:UNITS=M&amp;window=popup","&amp;width=535&amp;height=425&amp;START_MAXIMIZED=FALSE&amp;Y=120"}</definedName>
    <definedName name="_9264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6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266__FDSAUDITLINK__" hidden="1">{"fdsup://directions/FAT Viewer?action=UPDATE&amp;creator=factSet&amp;DYN_ARGS=true&amp;DOC_NAME=FAT:RGA_ENTRPR_VAL_EV_SOURCE_WINDOW.FAT&amp;VAR:ID1=DEC-FR&amp;VAR:SDATE=20040616&amp;VAR:FDATE=20031231&amp;VAR:FREQ=DAILY&amp;VAR:RELITEM=RF&amp;VAR:CURRENCY=&amp;VAR:DB_TYPE=&amp;VAR:UNITS=M&amp;window=pop","up&amp;width=535&amp;height=425&amp;START_MAXIMIZED=FALSE&amp;Y=120"}</definedName>
    <definedName name="_9267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68__FDSAUDITLINK__" hidden="1">{"fdsup://directions/FAT Viewer?action=UPDATE&amp;creator=factSet&amp;DYN_ARGS=true&amp;DOC_NAME=FAT:RGA_ENTRPR_VAL_EV_SOURCE_WINDOW.FAT&amp;VAR:ID1=CBS&amp;VAR:SDATE=20040616&amp;VAR:FDATE=20031231&amp;VAR:FREQ=DAILY&amp;VAR:RELITEM=RF&amp;VAR:CURRENCY=&amp;VAR:DB_TYPE=&amp;VAR:UNITS=M&amp;window=popup&amp;","width=535&amp;height=425&amp;START_MAXIMIZED=FALSE&amp;Y=120"}</definedName>
    <definedName name="_9269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27__FDSAUDITLINK__" hidden="1">{"fdsup://directions/FAT Viewer?action=UPDATE&amp;creator=factSet&amp;DYN_ARGS=true&amp;DOC_NAME=FAT:RGQ_ENTRPR_VAL_EV_SOURCE_WINDOW.FAT&amp;VAR:ID1=B07VZ9&amp;VAR:SDATE=20070514&amp;VAR:FDATE=20070330&amp;VAR:FREQ=DAILY&amp;VAR:RELITEM=&amp;VAR:CURRENCY=&amp;VAR:DB_TYPE=&amp;VAR:UNITS=M&amp;window=popup","&amp;width=535&amp;height=425&amp;START_MAXIMIZED=FALSE&amp;Y=120"}</definedName>
    <definedName name="_9270__FDSAUDITLINK__" hidden="1">{"fdsup://directions/FAT Viewer?action=UPDATE&amp;creator=factSet&amp;DYN_ARGS=true&amp;DOC_NAME=FAT:RGA_ENTRPR_VAL_EV_SOURCE_WINDOW.FAT&amp;VAR:ID1=LAMR&amp;VAR:SDATE=20040616&amp;VAR:FDATE=20031231&amp;VAR:FREQ=DAILY&amp;VAR:RELITEM=RF&amp;VAR:CURRENCY=&amp;VAR:DB_TYPE=&amp;VAR:UNITS=M&amp;window=popup","&amp;width=535&amp;height=425&amp;START_MAXIMIZED=FALSE&amp;Y=120"}</definedName>
    <definedName name="_9271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72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273__FDSAUDITLINK__" hidden="1">{"fdsup://directions/FAT Viewer?action=UPDATE&amp;creator=factSet&amp;DYN_ARGS=true&amp;DOC_NAME=FAT:RGA_ENTRPR_VAL_EV_SOURCE_WINDOW.FAT&amp;VAR:ID1=DEC-FR&amp;VAR:SDATE=20040615&amp;VAR:FDATE=20031231&amp;VAR:FREQ=DAILY&amp;VAR:RELITEM=RF&amp;VAR:CURRENCY=&amp;VAR:DB_TYPE=&amp;VAR:UNITS=M&amp;window=pop","up&amp;width=535&amp;height=425&amp;START_MAXIMIZED=FALSE&amp;Y=120"}</definedName>
    <definedName name="_9274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75__FDSAUDITLINK__" hidden="1">{"fdsup://directions/FAT Viewer?action=UPDATE&amp;creator=factSet&amp;DYN_ARGS=true&amp;DOC_NAME=FAT:RGA_ENTRPR_VAL_EV_SOURCE_WINDOW.FAT&amp;VAR:ID1=CBS&amp;VAR:SDATE=20040615&amp;VAR:FDATE=20031231&amp;VAR:FREQ=DAILY&amp;VAR:RELITEM=RF&amp;VAR:CURRENCY=&amp;VAR:DB_TYPE=&amp;VAR:UNITS=M&amp;window=popup&amp;","width=535&amp;height=425&amp;START_MAXIMIZED=FALSE&amp;Y=120"}</definedName>
    <definedName name="_9276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277__FDSAUDITLINK__" hidden="1">{"fdsup://directions/FAT Viewer?action=UPDATE&amp;creator=factSet&amp;DYN_ARGS=true&amp;DOC_NAME=FAT:RGA_ENTRPR_VAL_EV_SOURCE_WINDOW.FAT&amp;VAR:ID1=LAMR&amp;VAR:SDATE=20040615&amp;VAR:FDATE=20031231&amp;VAR:FREQ=DAILY&amp;VAR:RELITEM=RF&amp;VAR:CURRENCY=&amp;VAR:DB_TYPE=&amp;VAR:UNITS=M&amp;window=popup","&amp;width=535&amp;height=425&amp;START_MAXIMIZED=FALSE&amp;Y=120"}</definedName>
    <definedName name="_9278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7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28__FDSAUDITLINK__" hidden="1">{"fdsup://directions/FAT Viewer?action=UPDATE&amp;creator=factSet&amp;DYN_ARGS=true&amp;DOC_NAME=FAT:RGQ_ENTRPR_VAL_EV_SOURCE_WINDOW.FAT&amp;VAR:ID1=B04M10&amp;VAR:SDATE=20070514&amp;VAR:FDATE=20070330&amp;VAR:FREQ=DAILY&amp;VAR:RELITEM=&amp;VAR:CURRENCY=&amp;VAR:DB_TYPE=&amp;VAR:UNITS=M&amp;window=popup","&amp;width=535&amp;height=425&amp;START_MAXIMIZED=FALSE&amp;Y=120"}</definedName>
    <definedName name="_9280__FDSAUDITLINK__" hidden="1">{"fdsup://directions/FAT Viewer?action=UPDATE&amp;creator=factSet&amp;DYN_ARGS=true&amp;DOC_NAME=FAT:RGA_ENTRPR_VAL_EV_SOURCE_WINDOW.FAT&amp;VAR:ID1=DEC-FR&amp;VAR:SDATE=20040614&amp;VAR:FDATE=20031231&amp;VAR:FREQ=DAILY&amp;VAR:RELITEM=RF&amp;VAR:CURRENCY=&amp;VAR:DB_TYPE=&amp;VAR:UNITS=M&amp;window=pop","up&amp;width=535&amp;height=425&amp;START_MAXIMIZED=FALSE&amp;Y=120"}</definedName>
    <definedName name="_9281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82__FDSAUDITLINK__" hidden="1">{"fdsup://directions/FAT Viewer?action=UPDATE&amp;creator=factSet&amp;DYN_ARGS=true&amp;DOC_NAME=FAT:RGA_ENTRPR_VAL_EV_SOURCE_WINDOW.FAT&amp;VAR:ID1=CBS&amp;VAR:SDATE=20040614&amp;VAR:FDATE=20031231&amp;VAR:FREQ=DAILY&amp;VAR:RELITEM=RF&amp;VAR:CURRENCY=&amp;VAR:DB_TYPE=&amp;VAR:UNITS=M&amp;window=popup&amp;","width=535&amp;height=425&amp;START_MAXIMIZED=FALSE&amp;Y=120"}</definedName>
    <definedName name="_9283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284__FDSAUDITLINK__" hidden="1">{"fdsup://directions/FAT Viewer?action=UPDATE&amp;creator=factSet&amp;DYN_ARGS=true&amp;DOC_NAME=FAT:RGA_ENTRPR_VAL_EV_SOURCE_WINDOW.FAT&amp;VAR:ID1=LAMR&amp;VAR:SDATE=20040614&amp;VAR:FDATE=20031231&amp;VAR:FREQ=DAILY&amp;VAR:RELITEM=RF&amp;VAR:CURRENCY=&amp;VAR:DB_TYPE=&amp;VAR:UNITS=M&amp;window=popup","&amp;width=535&amp;height=425&amp;START_MAXIMIZED=FALSE&amp;Y=120"}</definedName>
    <definedName name="_9285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86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287__FDSAUDITLINK__" hidden="1">{"fdsup://directions/FAT Viewer?action=UPDATE&amp;creator=factSet&amp;DYN_ARGS=true&amp;DOC_NAME=FAT:RGA_ENTRPR_VAL_EV_SOURCE_WINDOW.FAT&amp;VAR:ID1=DEC-FR&amp;VAR:SDATE=20040610&amp;VAR:FDATE=20031231&amp;VAR:FREQ=DAILY&amp;VAR:RELITEM=RF&amp;VAR:CURRENCY=&amp;VAR:DB_TYPE=&amp;VAR:UNITS=M&amp;window=pop","up&amp;width=535&amp;height=425&amp;START_MAXIMIZED=FALSE&amp;Y=120"}</definedName>
    <definedName name="_9288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89__FDSAUDITLINK__" hidden="1">{"fdsup://directions/FAT Viewer?action=UPDATE&amp;creator=factSet&amp;DYN_ARGS=true&amp;DOC_NAME=FAT:RGA_ENTRPR_VAL_EV_SOURCE_WINDOW.FAT&amp;VAR:ID1=CBS&amp;VAR:SDATE=20040610&amp;VAR:FDATE=20031231&amp;VAR:FREQ=DAILY&amp;VAR:RELITEM=RF&amp;VAR:CURRENCY=&amp;VAR:DB_TYPE=&amp;VAR:UNITS=M&amp;window=popup&amp;","width=535&amp;height=425&amp;START_MAXIMIZED=FALSE&amp;Y=120"}</definedName>
    <definedName name="_929__FDSAUDITLINK__" hidden="1">{"fdsup://directions/FAT Viewer?action=UPDATE&amp;creator=factSet&amp;DYN_ARGS=true&amp;DOC_NAME=FAT:RGA_ENTRPR_VAL_EV_SOURCE_WINDOW.FAT&amp;VAR:ID1=DYHOL-TR&amp;VAR:SDATE=20070523&amp;VAR:FDATE=20061229&amp;VAR:FREQ=DAILY&amp;VAR:RELITEM=&amp;VAR:CURRENCY=&amp;VAR:DB_TYPE=&amp;VAR:UNITS=M&amp;window=pop","up&amp;width=535&amp;height=425&amp;START_MAXIMIZED=FALSE&amp;Y=120"}</definedName>
    <definedName name="_9290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291__FDSAUDITLINK__" hidden="1">{"fdsup://directions/FAT Viewer?action=UPDATE&amp;creator=factSet&amp;DYN_ARGS=true&amp;DOC_NAME=FAT:RGA_ENTRPR_VAL_EV_SOURCE_WINDOW.FAT&amp;VAR:ID1=LAMR&amp;VAR:SDATE=20040610&amp;VAR:FDATE=20031231&amp;VAR:FREQ=DAILY&amp;VAR:RELITEM=RF&amp;VAR:CURRENCY=&amp;VAR:DB_TYPE=&amp;VAR:UNITS=M&amp;window=popup","&amp;width=535&amp;height=425&amp;START_MAXIMIZED=FALSE&amp;Y=120"}</definedName>
    <definedName name="_9292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93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294__FDSAUDITLINK__" hidden="1">{"fdsup://directions/FAT Viewer?action=UPDATE&amp;creator=factSet&amp;DYN_ARGS=true&amp;DOC_NAME=FAT:RGA_ENTRPR_VAL_EV_SOURCE_WINDOW.FAT&amp;VAR:ID1=DEC-FR&amp;VAR:SDATE=20040609&amp;VAR:FDATE=20031231&amp;VAR:FREQ=DAILY&amp;VAR:RELITEM=RF&amp;VAR:CURRENCY=&amp;VAR:DB_TYPE=&amp;VAR:UNITS=M&amp;window=pop","up&amp;width=535&amp;height=425&amp;START_MAXIMIZED=FALSE&amp;Y=120"}</definedName>
    <definedName name="_9295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296__FDSAUDITLINK__" hidden="1">{"fdsup://directions/FAT Viewer?action=UPDATE&amp;creator=factSet&amp;DYN_ARGS=true&amp;DOC_NAME=FAT:RGA_ENTRPR_VAL_EV_SOURCE_WINDOW.FAT&amp;VAR:ID1=CBS&amp;VAR:SDATE=20040609&amp;VAR:FDATE=20031231&amp;VAR:FREQ=DAILY&amp;VAR:RELITEM=RF&amp;VAR:CURRENCY=&amp;VAR:DB_TYPE=&amp;VAR:UNITS=M&amp;window=popup&amp;","width=535&amp;height=425&amp;START_MAXIMIZED=FALSE&amp;Y=120"}</definedName>
    <definedName name="_9297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298__FDSAUDITLINK__" hidden="1">{"fdsup://directions/FAT Viewer?action=UPDATE&amp;creator=factSet&amp;DYN_ARGS=true&amp;DOC_NAME=FAT:RGA_ENTRPR_VAL_EV_SOURCE_WINDOW.FAT&amp;VAR:ID1=LAMR&amp;VAR:SDATE=20040609&amp;VAR:FDATE=20031231&amp;VAR:FREQ=DAILY&amp;VAR:RELITEM=RF&amp;VAR:CURRENCY=&amp;VAR:DB_TYPE=&amp;VAR:UNITS=M&amp;window=popup","&amp;width=535&amp;height=425&amp;START_MAXIMIZED=FALSE&amp;Y=120"}</definedName>
    <definedName name="_9299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165"}</definedName>
    <definedName name="_930__FDSAUDITLINK__" hidden="1">{"fdsup://directions/FAT Viewer?action=UPDATE&amp;creator=factSet&amp;DYN_ARGS=true&amp;DOC_NAME=FAT:RGA_ENTRPR_VAL_EV_SOURCE_WINDOW.FAT&amp;VAR:ID1=091139&amp;VAR:SDATE=20070523&amp;VAR:FDATE=20061229&amp;VAR:FREQ=DAILY&amp;VAR:RELITEM=&amp;VAR:CURRENCY=&amp;VAR:DB_TYPE=&amp;VAR:UNITS=M&amp;window=popup","&amp;width=535&amp;height=425&amp;START_MAXIMIZED=FALSE&amp;Y=120"}</definedName>
    <definedName name="_9300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301__FDSAUDITLINK__" hidden="1">{"fdsup://directions/FAT Viewer?action=UPDATE&amp;creator=factSet&amp;DYN_ARGS=true&amp;DOC_NAME=FAT:RGA_ENTRPR_VAL_EV_SOURCE_WINDOW.FAT&amp;VAR:ID1=DEC-FR&amp;VAR:SDATE=20040608&amp;VAR:FDATE=20031231&amp;VAR:FREQ=DAILY&amp;VAR:RELITEM=RF&amp;VAR:CURRENCY=&amp;VAR:DB_TYPE=&amp;VAR:UNITS=M&amp;window=pop","up&amp;width=535&amp;height=425&amp;START_MAXIMIZED=FALSE&amp;Y=120"}</definedName>
    <definedName name="_9302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03__FDSAUDITLINK__" hidden="1">{"fdsup://directions/FAT Viewer?action=UPDATE&amp;creator=factSet&amp;DYN_ARGS=true&amp;DOC_NAME=FAT:RGA_ENTRPR_VAL_EV_SOURCE_WINDOW.FAT&amp;VAR:ID1=CBS&amp;VAR:SDATE=20040608&amp;VAR:FDATE=20031231&amp;VAR:FREQ=DAILY&amp;VAR:RELITEM=RF&amp;VAR:CURRENCY=&amp;VAR:DB_TYPE=&amp;VAR:UNITS=M&amp;window=popup&amp;","width=535&amp;height=425&amp;START_MAXIMIZED=FALSE&amp;Y=120"}</definedName>
    <definedName name="_9304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305__FDSAUDITLINK__" hidden="1">{"fdsup://directions/FAT Viewer?action=UPDATE&amp;creator=factSet&amp;DYN_ARGS=true&amp;DOC_NAME=FAT:RGA_ENTRPR_VAL_EV_SOURCE_WINDOW.FAT&amp;VAR:ID1=LAMR&amp;VAR:SDATE=20040608&amp;VAR:FDATE=20031231&amp;VAR:FREQ=DAILY&amp;VAR:RELITEM=RF&amp;VAR:CURRENCY=&amp;VAR:DB_TYPE=&amp;VAR:UNITS=M&amp;window=popup","&amp;width=535&amp;height=425&amp;START_MAXIMIZED=FALSE&amp;Y=120"}</definedName>
    <definedName name="_9306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07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308__FDSAUDITLINK__" hidden="1">{"fdsup://directions/FAT Viewer?action=UPDATE&amp;creator=factSet&amp;DYN_ARGS=true&amp;DOC_NAME=FAT:RGA_ENTRPR_VAL_EV_SOURCE_WINDOW.FAT&amp;VAR:ID1=DEC-FR&amp;VAR:SDATE=20040607&amp;VAR:FDATE=20031231&amp;VAR:FREQ=DAILY&amp;VAR:RELITEM=RF&amp;VAR:CURRENCY=&amp;VAR:DB_TYPE=&amp;VAR:UNITS=M&amp;window=pop","up&amp;width=535&amp;height=425&amp;START_MAXIMIZED=FALSE&amp;Y=120"}</definedName>
    <definedName name="_9309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1__FDSAUDITLINK__" hidden="1">{"fdsup://directions/FAT Viewer?action=UPDATE&amp;creator=factSet&amp;DYN_ARGS=true&amp;DOC_NAME=FAT:RGQ_ENTRPR_VAL_EV_SOURCE_WINDOW.FAT&amp;VAR:ID1=599711&amp;VAR:SDATE=20070523&amp;VAR:FDATE=20070330&amp;VAR:FREQ=DAILY&amp;VAR:RELITEM=&amp;VAR:CURRENCY=&amp;VAR:DB_TYPE=&amp;VAR:UNITS=M&amp;window=popup","&amp;width=535&amp;height=425&amp;START_MAXIMIZED=FALSE&amp;Y=120"}</definedName>
    <definedName name="_9310__FDSAUDITLINK__" hidden="1">{"fdsup://directions/FAT Viewer?action=UPDATE&amp;creator=factSet&amp;DYN_ARGS=true&amp;DOC_NAME=FAT:RGA_ENTRPR_VAL_EV_SOURCE_WINDOW.FAT&amp;VAR:ID1=CBS&amp;VAR:SDATE=20040607&amp;VAR:FDATE=20031231&amp;VAR:FREQ=DAILY&amp;VAR:RELITEM=RF&amp;VAR:CURRENCY=&amp;VAR:DB_TYPE=&amp;VAR:UNITS=M&amp;window=popup&amp;","width=535&amp;height=425&amp;START_MAXIMIZED=FALSE&amp;Y=120"}</definedName>
    <definedName name="_9311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312__FDSAUDITLINK__" hidden="1">{"fdsup://directions/FAT Viewer?action=UPDATE&amp;creator=factSet&amp;DYN_ARGS=true&amp;DOC_NAME=FAT:RGA_ENTRPR_VAL_EV_SOURCE_WINDOW.FAT&amp;VAR:ID1=LAMR&amp;VAR:SDATE=20040607&amp;VAR:FDATE=20031231&amp;VAR:FREQ=DAILY&amp;VAR:RELITEM=RF&amp;VAR:CURRENCY=&amp;VAR:DB_TYPE=&amp;VAR:UNITS=M&amp;window=popup","&amp;width=535&amp;height=425&amp;START_MAXIMIZED=FALSE&amp;Y=120"}</definedName>
    <definedName name="_9313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14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315__FDSAUDITLINK__" hidden="1">{"fdsup://directions/FAT Viewer?action=UPDATE&amp;creator=factSet&amp;DYN_ARGS=true&amp;DOC_NAME=FAT:RGA_ENTRPR_VAL_EV_SOURCE_WINDOW.FAT&amp;VAR:ID1=DEC-FR&amp;VAR:SDATE=20040604&amp;VAR:FDATE=20031231&amp;VAR:FREQ=DAILY&amp;VAR:RELITEM=RF&amp;VAR:CURRENCY=&amp;VAR:DB_TYPE=&amp;VAR:UNITS=M&amp;window=pop","up&amp;width=535&amp;height=425&amp;START_MAXIMIZED=FALSE&amp;Y=120"}</definedName>
    <definedName name="_9316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17__FDSAUDITLINK__" hidden="1">{"fdsup://directions/FAT Viewer?action=UPDATE&amp;creator=factSet&amp;DYN_ARGS=true&amp;DOC_NAME=FAT:RGA_ENTRPR_VAL_EV_SOURCE_WINDOW.FAT&amp;VAR:ID1=CBS&amp;VAR:SDATE=20040604&amp;VAR:FDATE=20031231&amp;VAR:FREQ=DAILY&amp;VAR:RELITEM=RF&amp;VAR:CURRENCY=&amp;VAR:DB_TYPE=&amp;VAR:UNITS=M&amp;window=popup&amp;","width=535&amp;height=425&amp;START_MAXIMIZED=FALSE&amp;Y=120"}</definedName>
    <definedName name="_9318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319__FDSAUDITLINK__" hidden="1">{"fdsup://directions/FAT Viewer?action=UPDATE&amp;creator=factSet&amp;DYN_ARGS=true&amp;DOC_NAME=FAT:RGA_ENTRPR_VAL_EV_SOURCE_WINDOW.FAT&amp;VAR:ID1=LAMR&amp;VAR:SDATE=20040604&amp;VAR:FDATE=20031231&amp;VAR:FREQ=DAILY&amp;VAR:RELITEM=RF&amp;VAR:CURRENCY=&amp;VAR:DB_TYPE=&amp;VAR:UNITS=M&amp;window=popup","&amp;width=535&amp;height=425&amp;START_MAXIMIZED=FALSE&amp;Y=120"}</definedName>
    <definedName name="_932__FDSAUDITLINK__" hidden="1">{"fdsup://directions/FAT Viewer?action=UPDATE&amp;creator=factSet&amp;DYN_ARGS=true&amp;DOC_NAME=FAT:RGQ_ENTRPR_VAL_EV_SOURCE_WINDOW.FAT&amp;VAR:ID1=B01G2K&amp;VAR:SDATE=20070523&amp;VAR:FDATE=20070330&amp;VAR:FREQ=DAILY&amp;VAR:RELITEM=&amp;VAR:CURRENCY=&amp;VAR:DB_TYPE=&amp;VAR:UNITS=M&amp;window=popup","&amp;width=535&amp;height=425&amp;START_MAXIMIZED=FALSE&amp;Y=120"}</definedName>
    <definedName name="_9320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21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322__FDSAUDITLINK__" hidden="1">{"fdsup://directions/FAT Viewer?action=UPDATE&amp;creator=factSet&amp;DYN_ARGS=true&amp;DOC_NAME=FAT:RGA_ENTRPR_VAL_EV_SOURCE_WINDOW.FAT&amp;VAR:ID1=DEC-FR&amp;VAR:SDATE=20040603&amp;VAR:FDATE=20031231&amp;VAR:FREQ=DAILY&amp;VAR:RELITEM=RF&amp;VAR:CURRENCY=&amp;VAR:DB_TYPE=&amp;VAR:UNITS=M&amp;window=pop","up&amp;width=535&amp;height=425&amp;START_MAXIMIZED=FALSE&amp;Y=120"}</definedName>
    <definedName name="_9323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24__FDSAUDITLINK__" hidden="1">{"fdsup://directions/FAT Viewer?action=UPDATE&amp;creator=factSet&amp;DYN_ARGS=true&amp;DOC_NAME=FAT:RGA_ENTRPR_VAL_EV_SOURCE_WINDOW.FAT&amp;VAR:ID1=CBS&amp;VAR:SDATE=20040603&amp;VAR:FDATE=20031231&amp;VAR:FREQ=DAILY&amp;VAR:RELITEM=RF&amp;VAR:CURRENCY=&amp;VAR:DB_TYPE=&amp;VAR:UNITS=M&amp;window=popup&amp;","width=535&amp;height=425&amp;START_MAXIMIZED=FALSE&amp;Y=120"}</definedName>
    <definedName name="_9325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326__FDSAUDITLINK__" hidden="1">{"fdsup://directions/FAT Viewer?action=UPDATE&amp;creator=factSet&amp;DYN_ARGS=true&amp;DOC_NAME=FAT:RGA_ENTRPR_VAL_EV_SOURCE_WINDOW.FAT&amp;VAR:ID1=LAMR&amp;VAR:SDATE=20040603&amp;VAR:FDATE=20031231&amp;VAR:FREQ=DAILY&amp;VAR:RELITEM=RF&amp;VAR:CURRENCY=&amp;VAR:DB_TYPE=&amp;VAR:UNITS=M&amp;window=popup","&amp;width=535&amp;height=425&amp;START_MAXIMIZED=FALSE&amp;Y=120"}</definedName>
    <definedName name="_9327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28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329__FDSAUDITLINK__" hidden="1">{"fdsup://directions/FAT Viewer?action=UPDATE&amp;creator=factSet&amp;DYN_ARGS=true&amp;DOC_NAME=FAT:RGA_ENTRPR_VAL_EV_SOURCE_WINDOW.FAT&amp;VAR:ID1=DEC-FR&amp;VAR:SDATE=20040602&amp;VAR:FDATE=20031231&amp;VAR:FREQ=DAILY&amp;VAR:RELITEM=RF&amp;VAR:CURRENCY=&amp;VAR:DB_TYPE=&amp;VAR:UNITS=M&amp;window=pop","up&amp;width=535&amp;height=425&amp;START_MAXIMIZED=FALSE&amp;Y=120"}</definedName>
    <definedName name="_933__FDSAUDITLINK__" hidden="1">{"fdsup://directions/FAT Viewer?action=UPDATE&amp;creator=factSet&amp;DYN_ARGS=true&amp;DOC_NAME=FAT:RGA_ENTRPR_VAL_EV_SOURCE_WINDOW.FAT&amp;VAR:ID1=043254&amp;VAR:SDATE=20070523&amp;VAR:FDATE=20061229&amp;VAR:FREQ=DAILY&amp;VAR:RELITEM=&amp;VAR:CURRENCY=&amp;VAR:DB_TYPE=&amp;VAR:UNITS=M&amp;window=popup","&amp;width=535&amp;height=425&amp;START_MAXIMIZED=FALSE&amp;Y=120"}</definedName>
    <definedName name="_9330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31__FDSAUDITLINK__" hidden="1">{"fdsup://directions/FAT Viewer?action=UPDATE&amp;creator=factSet&amp;DYN_ARGS=true&amp;DOC_NAME=FAT:RGA_ENTRPR_VAL_EV_SOURCE_WINDOW.FAT&amp;VAR:ID1=CBS&amp;VAR:SDATE=20040602&amp;VAR:FDATE=20031231&amp;VAR:FREQ=DAILY&amp;VAR:RELITEM=RF&amp;VAR:CURRENCY=&amp;VAR:DB_TYPE=&amp;VAR:UNITS=M&amp;window=popup&amp;","width=535&amp;height=425&amp;START_MAXIMIZED=FALSE&amp;Y=120"}</definedName>
    <definedName name="_9332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333__FDSAUDITLINK__" hidden="1">{"fdsup://directions/FAT Viewer?action=UPDATE&amp;creator=factSet&amp;DYN_ARGS=true&amp;DOC_NAME=FAT:RGA_ENTRPR_VAL_EV_SOURCE_WINDOW.FAT&amp;VAR:ID1=LAMR&amp;VAR:SDATE=20040602&amp;VAR:FDATE=20031231&amp;VAR:FREQ=DAILY&amp;VAR:RELITEM=RF&amp;VAR:CURRENCY=&amp;VAR:DB_TYPE=&amp;VAR:UNITS=M&amp;window=popup","&amp;width=535&amp;height=425&amp;START_MAXIMIZED=FALSE&amp;Y=120"}</definedName>
    <definedName name="_9334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3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336__FDSAUDITLINK__" hidden="1">{"fdsup://directions/FAT Viewer?action=UPDATE&amp;creator=factSet&amp;DYN_ARGS=true&amp;DOC_NAME=FAT:RGA_ENTRPR_VAL_EV_SOURCE_WINDOW.FAT&amp;VAR:ID1=DEC-FR&amp;VAR:SDATE=20040601&amp;VAR:FDATE=20031231&amp;VAR:FREQ=DAILY&amp;VAR:RELITEM=RF&amp;VAR:CURRENCY=&amp;VAR:DB_TYPE=&amp;VAR:UNITS=M&amp;window=pop","up&amp;width=535&amp;height=425&amp;START_MAXIMIZED=FALSE&amp;Y=120"}</definedName>
    <definedName name="_9337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38__FDSAUDITLINK__" hidden="1">{"fdsup://directions/FAT Viewer?action=UPDATE&amp;creator=factSet&amp;DYN_ARGS=true&amp;DOC_NAME=FAT:RGA_ENTRPR_VAL_EV_SOURCE_WINDOW.FAT&amp;VAR:ID1=CBS&amp;VAR:SDATE=20040601&amp;VAR:FDATE=20031231&amp;VAR:FREQ=DAILY&amp;VAR:RELITEM=RF&amp;VAR:CURRENCY=&amp;VAR:DB_TYPE=&amp;VAR:UNITS=M&amp;window=popup&amp;","width=535&amp;height=425&amp;START_MAXIMIZED=FALSE&amp;Y=120"}</definedName>
    <definedName name="_9339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34__FDSAUDITLINK__" hidden="1">{"fdsup://directions/FAT Viewer?action=UPDATE&amp;creator=factSet&amp;DYN_ARGS=true&amp;DOC_NAME=FAT:RGA_ENTRPR_VAL_EV_SOURCE_WINDOW.FAT&amp;VAR:ID1=RTL-BE&amp;VAR:SDATE=20070523&amp;VAR:FDATE=20061229&amp;VAR:FREQ=DAILY&amp;VAR:RELITEM=&amp;VAR:CURRENCY=&amp;VAR:DB_TYPE=&amp;VAR:UNITS=M&amp;window=popup","&amp;width=535&amp;height=425&amp;START_MAXIMIZED=FALSE&amp;Y=120"}</definedName>
    <definedName name="_9340__FDSAUDITLINK__" hidden="1">{"fdsup://directions/FAT Viewer?action=UPDATE&amp;creator=factSet&amp;DYN_ARGS=true&amp;DOC_NAME=FAT:RGA_ENTRPR_VAL_EV_SOURCE_WINDOW.FAT&amp;VAR:ID1=LAMR&amp;VAR:SDATE=20040601&amp;VAR:FDATE=20031231&amp;VAR:FREQ=DAILY&amp;VAR:RELITEM=RF&amp;VAR:CURRENCY=&amp;VAR:DB_TYPE=&amp;VAR:UNITS=M&amp;window=popup","&amp;width=535&amp;height=425&amp;START_MAXIMIZED=FALSE&amp;Y=120"}</definedName>
    <definedName name="_9341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42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343__FDSAUDITLINK__" hidden="1">{"fdsup://directions/FAT Viewer?action=UPDATE&amp;creator=factSet&amp;DYN_ARGS=true&amp;DOC_NAME=FAT:RGA_ENTRPR_VAL_EV_SOURCE_WINDOW.FAT&amp;VAR:ID1=DEC-FR&amp;VAR:SDATE=20040528&amp;VAR:FDATE=20031231&amp;VAR:FREQ=DAILY&amp;VAR:RELITEM=RF&amp;VAR:CURRENCY=&amp;VAR:DB_TYPE=&amp;VAR:UNITS=M&amp;window=pop","up&amp;width=535&amp;height=425&amp;START_MAXIMIZED=FALSE&amp;Y=120"}</definedName>
    <definedName name="_9344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45__FDSAUDITLINK__" hidden="1">{"fdsup://directions/FAT Viewer?action=UPDATE&amp;creator=factSet&amp;DYN_ARGS=true&amp;DOC_NAME=FAT:RGA_ENTRPR_VAL_EV_SOURCE_WINDOW.FAT&amp;VAR:ID1=CBS&amp;VAR:SDATE=20040528&amp;VAR:FDATE=20031231&amp;VAR:FREQ=DAILY&amp;VAR:RELITEM=RF&amp;VAR:CURRENCY=&amp;VAR:DB_TYPE=&amp;VAR:UNITS=M&amp;window=popup&amp;","width=535&amp;height=425&amp;START_MAXIMIZED=FALSE&amp;Y=120"}</definedName>
    <definedName name="_9346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347__FDSAUDITLINK__" hidden="1">{"fdsup://directions/FAT Viewer?action=UPDATE&amp;creator=factSet&amp;DYN_ARGS=true&amp;DOC_NAME=FAT:RGA_ENTRPR_VAL_EV_SOURCE_WINDOW.FAT&amp;VAR:ID1=LAMR&amp;VAR:SDATE=20040528&amp;VAR:FDATE=20031231&amp;VAR:FREQ=DAILY&amp;VAR:RELITEM=RF&amp;VAR:CURRENCY=&amp;VAR:DB_TYPE=&amp;VAR:UNITS=M&amp;window=popup","&amp;width=535&amp;height=425&amp;START_MAXIMIZED=FALSE&amp;Y=120"}</definedName>
    <definedName name="_9348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4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35__FDSAUDITLINK__" hidden="1">{"fdsup://directions/FAT Viewer?action=UPDATE&amp;creator=factSet&amp;DYN_ARGS=true&amp;DOC_NAME=FAT:RGQ_ENTRPR_VAL_EV_SOURCE_WINDOW.FAT&amp;VAR:ID1=457913&amp;VAR:SDATE=20070523&amp;VAR:FDATE=20070330&amp;VAR:FREQ=DAILY&amp;VAR:RELITEM=&amp;VAR:CURRENCY=&amp;VAR:DB_TYPE=&amp;VAR:UNITS=M&amp;window=popup","&amp;width=535&amp;height=425&amp;START_MAXIMIZED=FALSE&amp;Y=120"}</definedName>
    <definedName name="_9350__FDSAUDITLINK__" hidden="1">{"fdsup://directions/FAT Viewer?action=UPDATE&amp;creator=factSet&amp;DYN_ARGS=true&amp;DOC_NAME=FAT:RGA_ENTRPR_VAL_EV_SOURCE_WINDOW.FAT&amp;VAR:ID1=DEC-FR&amp;VAR:SDATE=20040527&amp;VAR:FDATE=20031231&amp;VAR:FREQ=DAILY&amp;VAR:RELITEM=RF&amp;VAR:CURRENCY=&amp;VAR:DB_TYPE=&amp;VAR:UNITS=M&amp;window=pop","up&amp;width=535&amp;height=425&amp;START_MAXIMIZED=FALSE&amp;Y=120"}</definedName>
    <definedName name="_9351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52__FDSAUDITLINK__" hidden="1">{"fdsup://directions/FAT Viewer?action=UPDATE&amp;creator=factSet&amp;DYN_ARGS=true&amp;DOC_NAME=FAT:RGA_ENTRPR_VAL_EV_SOURCE_WINDOW.FAT&amp;VAR:ID1=CBS&amp;VAR:SDATE=20040527&amp;VAR:FDATE=20031231&amp;VAR:FREQ=DAILY&amp;VAR:RELITEM=RF&amp;VAR:CURRENCY=&amp;VAR:DB_TYPE=&amp;VAR:UNITS=M&amp;window=popup&amp;","width=535&amp;height=425&amp;START_MAXIMIZED=FALSE&amp;Y=120"}</definedName>
    <definedName name="_9353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354__FDSAUDITLINK__" hidden="1">{"fdsup://directions/FAT Viewer?action=UPDATE&amp;creator=factSet&amp;DYN_ARGS=true&amp;DOC_NAME=FAT:RGA_ENTRPR_VAL_EV_SOURCE_WINDOW.FAT&amp;VAR:ID1=LAMR&amp;VAR:SDATE=20040527&amp;VAR:FDATE=20031231&amp;VAR:FREQ=DAILY&amp;VAR:RELITEM=RF&amp;VAR:CURRENCY=&amp;VAR:DB_TYPE=&amp;VAR:UNITS=M&amp;window=popup","&amp;width=535&amp;height=425&amp;START_MAXIMIZED=FALSE&amp;Y=120"}</definedName>
    <definedName name="_9355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56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357__FDSAUDITLINK__" hidden="1">{"fdsup://directions/FAT Viewer?action=UPDATE&amp;creator=factSet&amp;DYN_ARGS=true&amp;DOC_NAME=FAT:RGA_ENTRPR_VAL_EV_SOURCE_WINDOW.FAT&amp;VAR:ID1=DEC-FR&amp;VAR:SDATE=20040526&amp;VAR:FDATE=20031231&amp;VAR:FREQ=DAILY&amp;VAR:RELITEM=RF&amp;VAR:CURRENCY=&amp;VAR:DB_TYPE=&amp;VAR:UNITS=M&amp;window=pop","up&amp;width=535&amp;height=425&amp;START_MAXIMIZED=FALSE&amp;Y=120"}</definedName>
    <definedName name="_9358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59__FDSAUDITLINK__" hidden="1">{"fdsup://directions/FAT Viewer?action=UPDATE&amp;creator=factSet&amp;DYN_ARGS=true&amp;DOC_NAME=FAT:RGA_ENTRPR_VAL_EV_SOURCE_WINDOW.FAT&amp;VAR:ID1=CBS&amp;VAR:SDATE=20040526&amp;VAR:FDATE=20031231&amp;VAR:FREQ=DAILY&amp;VAR:RELITEM=RF&amp;VAR:CURRENCY=&amp;VAR:DB_TYPE=&amp;VAR:UNITS=M&amp;window=popup&amp;","width=535&amp;height=425&amp;START_MAXIMIZED=FALSE&amp;Y=120"}</definedName>
    <definedName name="_936__FDSAUDITLINK__" hidden="1">{"fdsup://directions/FAT Viewer?action=UPDATE&amp;creator=factSet&amp;DYN_ARGS=true&amp;DOC_NAME=FAT:RGQ_ENTRPR_VAL_EV_SOURCE_WINDOW.FAT&amp;VAR:ID1=B151P4&amp;VAR:SDATE=20070523&amp;VAR:FDATE=20070330&amp;VAR:FREQ=DAILY&amp;VAR:RELITEM=&amp;VAR:CURRENCY=&amp;VAR:DB_TYPE=&amp;VAR:UNITS=M&amp;window=popup","&amp;width=535&amp;height=425&amp;START_MAXIMIZED=FALSE&amp;Y=120"}</definedName>
    <definedName name="_9360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361__FDSAUDITLINK__" hidden="1">{"fdsup://directions/FAT Viewer?action=UPDATE&amp;creator=factSet&amp;DYN_ARGS=true&amp;DOC_NAME=FAT:RGA_ENTRPR_VAL_EV_SOURCE_WINDOW.FAT&amp;VAR:ID1=LAMR&amp;VAR:SDATE=20040526&amp;VAR:FDATE=20031231&amp;VAR:FREQ=DAILY&amp;VAR:RELITEM=RF&amp;VAR:CURRENCY=&amp;VAR:DB_TYPE=&amp;VAR:UNITS=M&amp;window=popup","&amp;width=535&amp;height=425&amp;START_MAXIMIZED=FALSE&amp;Y=120"}</definedName>
    <definedName name="_9362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63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364__FDSAUDITLINK__" hidden="1">{"fdsup://directions/FAT Viewer?action=UPDATE&amp;creator=factSet&amp;DYN_ARGS=true&amp;DOC_NAME=FAT:RGA_ENTRPR_VAL_EV_SOURCE_WINDOW.FAT&amp;VAR:ID1=DEC-FR&amp;VAR:SDATE=20040525&amp;VAR:FDATE=20031231&amp;VAR:FREQ=DAILY&amp;VAR:RELITEM=RF&amp;VAR:CURRENCY=&amp;VAR:DB_TYPE=&amp;VAR:UNITS=M&amp;window=pop","up&amp;width=535&amp;height=425&amp;START_MAXIMIZED=FALSE&amp;Y=120"}</definedName>
    <definedName name="_9365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66__FDSAUDITLINK__" hidden="1">{"fdsup://directions/FAT Viewer?action=UPDATE&amp;creator=factSet&amp;DYN_ARGS=true&amp;DOC_NAME=FAT:RGA_ENTRPR_VAL_EV_SOURCE_WINDOW.FAT&amp;VAR:ID1=CBS&amp;VAR:SDATE=20040525&amp;VAR:FDATE=20031231&amp;VAR:FREQ=DAILY&amp;VAR:RELITEM=RF&amp;VAR:CURRENCY=&amp;VAR:DB_TYPE=&amp;VAR:UNITS=M&amp;window=popup&amp;","width=535&amp;height=425&amp;START_MAXIMIZED=FALSE&amp;Y=120"}</definedName>
    <definedName name="_9367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368__FDSAUDITLINK__" hidden="1">{"fdsup://directions/FAT Viewer?action=UPDATE&amp;creator=factSet&amp;DYN_ARGS=true&amp;DOC_NAME=FAT:RGA_ENTRPR_VAL_EV_SOURCE_WINDOW.FAT&amp;VAR:ID1=LAMR&amp;VAR:SDATE=20040525&amp;VAR:FDATE=20031231&amp;VAR:FREQ=DAILY&amp;VAR:RELITEM=RF&amp;VAR:CURRENCY=&amp;VAR:DB_TYPE=&amp;VAR:UNITS=M&amp;window=popup","&amp;width=535&amp;height=425&amp;START_MAXIMIZED=FALSE&amp;Y=120"}</definedName>
    <definedName name="_9369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7__FDSAUDITLINK__" hidden="1">{"fdsup://directions/FAT Viewer?action=UPDATE&amp;creator=factSet&amp;DYN_ARGS=true&amp;DOC_NAME=FAT:RGQ_ENTRPR_VAL_EV_SOURCE_WINDOW.FAT&amp;VAR:ID1=507794&amp;VAR:SDATE=20070523&amp;VAR:FDATE=20070330&amp;VAR:FREQ=DAILY&amp;VAR:RELITEM=&amp;VAR:CURRENCY=&amp;VAR:DB_TYPE=&amp;VAR:UNITS=M&amp;window=popup","&amp;width=535&amp;height=425&amp;START_MAXIMIZED=FALSE&amp;Y=120"}</definedName>
    <definedName name="_9370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371__FDSAUDITLINK__" hidden="1">{"fdsup://directions/FAT Viewer?action=UPDATE&amp;creator=factSet&amp;DYN_ARGS=true&amp;DOC_NAME=FAT:RGA_ENTRPR_VAL_EV_SOURCE_WINDOW.FAT&amp;VAR:ID1=DEC-FR&amp;VAR:SDATE=20040524&amp;VAR:FDATE=20031231&amp;VAR:FREQ=DAILY&amp;VAR:RELITEM=RF&amp;VAR:CURRENCY=&amp;VAR:DB_TYPE=&amp;VAR:UNITS=M&amp;window=pop","up&amp;width=535&amp;height=425&amp;START_MAXIMIZED=FALSE&amp;Y=120"}</definedName>
    <definedName name="_9372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73__FDSAUDITLINK__" hidden="1">{"fdsup://directions/FAT Viewer?action=UPDATE&amp;creator=factSet&amp;DYN_ARGS=true&amp;DOC_NAME=FAT:RGA_ENTRPR_VAL_EV_SOURCE_WINDOW.FAT&amp;VAR:ID1=CBS&amp;VAR:SDATE=20040524&amp;VAR:FDATE=20031231&amp;VAR:FREQ=DAILY&amp;VAR:RELITEM=RF&amp;VAR:CURRENCY=&amp;VAR:DB_TYPE=&amp;VAR:UNITS=M&amp;window=popup&amp;","width=535&amp;height=425&amp;START_MAXIMIZED=FALSE&amp;Y=120"}</definedName>
    <definedName name="_9374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375__FDSAUDITLINK__" hidden="1">{"fdsup://directions/FAT Viewer?action=UPDATE&amp;creator=factSet&amp;DYN_ARGS=true&amp;DOC_NAME=FAT:RGA_ENTRPR_VAL_EV_SOURCE_WINDOW.FAT&amp;VAR:ID1=LAMR&amp;VAR:SDATE=20040524&amp;VAR:FDATE=20031231&amp;VAR:FREQ=DAILY&amp;VAR:RELITEM=RF&amp;VAR:CURRENCY=&amp;VAR:DB_TYPE=&amp;VAR:UNITS=M&amp;window=popup","&amp;width=535&amp;height=425&amp;START_MAXIMIZED=FALSE&amp;Y=120"}</definedName>
    <definedName name="_9376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77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378__FDSAUDITLINK__" hidden="1">{"fdsup://directions/FAT Viewer?action=UPDATE&amp;creator=factSet&amp;DYN_ARGS=true&amp;DOC_NAME=FAT:RGA_ENTRPR_VAL_EV_SOURCE_WINDOW.FAT&amp;VAR:ID1=DEC-FR&amp;VAR:SDATE=20040521&amp;VAR:FDATE=20031231&amp;VAR:FREQ=DAILY&amp;VAR:RELITEM=RF&amp;VAR:CURRENCY=&amp;VAR:DB_TYPE=&amp;VAR:UNITS=M&amp;window=pop","up&amp;width=535&amp;height=425&amp;START_MAXIMIZED=FALSE&amp;Y=120"}</definedName>
    <definedName name="_9379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8__FDSAUDITLINK__" hidden="1">{"fdsup://directions/FAT Viewer?action=UPDATE&amp;creator=factSet&amp;DYN_ARGS=true&amp;DOC_NAME=FAT:RGA_ENTRPR_VAL_EV_SOURCE_WINDOW.FAT&amp;VAR:ID1=599390&amp;VAR:SDATE=20070523&amp;VAR:FDATE=20061229&amp;VAR:FREQ=DAILY&amp;VAR:RELITEM=&amp;VAR:CURRENCY=&amp;VAR:DB_TYPE=&amp;VAR:UNITS=M&amp;window=popup","&amp;width=535&amp;height=425&amp;START_MAXIMIZED=FALSE&amp;Y=120"}</definedName>
    <definedName name="_9380__FDSAUDITLINK__" hidden="1">{"fdsup://directions/FAT Viewer?action=UPDATE&amp;creator=factSet&amp;DYN_ARGS=true&amp;DOC_NAME=FAT:RGA_ENTRPR_VAL_EV_SOURCE_WINDOW.FAT&amp;VAR:ID1=CBS&amp;VAR:SDATE=20040521&amp;VAR:FDATE=20031231&amp;VAR:FREQ=DAILY&amp;VAR:RELITEM=RF&amp;VAR:CURRENCY=&amp;VAR:DB_TYPE=&amp;VAR:UNITS=M&amp;window=popup&amp;","width=535&amp;height=425&amp;START_MAXIMIZED=FALSE&amp;Y=120"}</definedName>
    <definedName name="_9381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382__FDSAUDITLINK__" hidden="1">{"fdsup://directions/FAT Viewer?action=UPDATE&amp;creator=factSet&amp;DYN_ARGS=true&amp;DOC_NAME=FAT:RGA_ENTRPR_VAL_EV_SOURCE_WINDOW.FAT&amp;VAR:ID1=LAMR&amp;VAR:SDATE=20040521&amp;VAR:FDATE=20031231&amp;VAR:FREQ=DAILY&amp;VAR:RELITEM=RF&amp;VAR:CURRENCY=&amp;VAR:DB_TYPE=&amp;VAR:UNITS=M&amp;window=popup","&amp;width=535&amp;height=425&amp;START_MAXIMIZED=FALSE&amp;Y=120"}</definedName>
    <definedName name="_9383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84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385__FDSAUDITLINK__" hidden="1">{"fdsup://directions/FAT Viewer?action=UPDATE&amp;creator=factSet&amp;DYN_ARGS=true&amp;DOC_NAME=FAT:RGA_ENTRPR_VAL_EV_SOURCE_WINDOW.FAT&amp;VAR:ID1=DEC-FR&amp;VAR:SDATE=20040520&amp;VAR:FDATE=20031231&amp;VAR:FREQ=DAILY&amp;VAR:RELITEM=RF&amp;VAR:CURRENCY=&amp;VAR:DB_TYPE=&amp;VAR:UNITS=M&amp;window=pop","up&amp;width=535&amp;height=425&amp;START_MAXIMIZED=FALSE&amp;Y=120"}</definedName>
    <definedName name="_9386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87__FDSAUDITLINK__" hidden="1">{"fdsup://directions/FAT Viewer?action=UPDATE&amp;creator=factSet&amp;DYN_ARGS=true&amp;DOC_NAME=FAT:RGA_ENTRPR_VAL_EV_SOURCE_WINDOW.FAT&amp;VAR:ID1=CBS&amp;VAR:SDATE=20040520&amp;VAR:FDATE=20031231&amp;VAR:FREQ=DAILY&amp;VAR:RELITEM=RF&amp;VAR:CURRENCY=&amp;VAR:DB_TYPE=&amp;VAR:UNITS=M&amp;window=popup&amp;","width=535&amp;height=425&amp;START_MAXIMIZED=FALSE&amp;Y=120"}</definedName>
    <definedName name="_9388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389__FDSAUDITLINK__" hidden="1">{"fdsup://directions/FAT Viewer?action=UPDATE&amp;creator=factSet&amp;DYN_ARGS=true&amp;DOC_NAME=FAT:RGA_ENTRPR_VAL_EV_SOURCE_WINDOW.FAT&amp;VAR:ID1=LAMR&amp;VAR:SDATE=20040520&amp;VAR:FDATE=20031231&amp;VAR:FREQ=DAILY&amp;VAR:RELITEM=RF&amp;VAR:CURRENCY=&amp;VAR:DB_TYPE=&amp;VAR:UNITS=M&amp;window=popup","&amp;width=535&amp;height=425&amp;START_MAXIMIZED=FALSE&amp;Y=120"}</definedName>
    <definedName name="_939__FDSAUDITLINK__" hidden="1">{"fdsup://directions/FAT Viewer?action=UPDATE&amp;creator=factSet&amp;DYN_ARGS=true&amp;DOC_NAME=FAT:RGA_ENTRPR_VAL_EV_SOURCE_WINDOW.FAT&amp;VAR:ID1=339864&amp;VAR:SDATE=20070523&amp;VAR:FDATE=20061229&amp;VAR:FREQ=DAILY&amp;VAR:RELITEM=&amp;VAR:CURRENCY=&amp;VAR:DB_TYPE=&amp;VAR:UNITS=M&amp;window=popup","&amp;width=535&amp;height=425&amp;START_MAXIMIZED=FALSE&amp;Y=120"}</definedName>
    <definedName name="_9390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91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392__FDSAUDITLINK__" hidden="1">{"fdsup://directions/FAT Viewer?action=UPDATE&amp;creator=factSet&amp;DYN_ARGS=true&amp;DOC_NAME=FAT:RGA_ENTRPR_VAL_EV_SOURCE_WINDOW.FAT&amp;VAR:ID1=DEC-FR&amp;VAR:SDATE=20040519&amp;VAR:FDATE=20031231&amp;VAR:FREQ=DAILY&amp;VAR:RELITEM=RF&amp;VAR:CURRENCY=&amp;VAR:DB_TYPE=&amp;VAR:UNITS=M&amp;window=pop","up&amp;width=535&amp;height=425&amp;START_MAXIMIZED=FALSE&amp;Y=120"}</definedName>
    <definedName name="_9393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94__FDSAUDITLINK__" hidden="1">{"fdsup://directions/FAT Viewer?action=UPDATE&amp;creator=factSet&amp;DYN_ARGS=true&amp;DOC_NAME=FAT:RGA_ENTRPR_VAL_EV_SOURCE_WINDOW.FAT&amp;VAR:ID1=CBS&amp;VAR:SDATE=20040519&amp;VAR:FDATE=20031231&amp;VAR:FREQ=DAILY&amp;VAR:RELITEM=RF&amp;VAR:CURRENCY=&amp;VAR:DB_TYPE=&amp;VAR:UNITS=M&amp;window=popup&amp;","width=535&amp;height=425&amp;START_MAXIMIZED=FALSE&amp;Y=120"}</definedName>
    <definedName name="_9395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396__FDSAUDITLINK__" hidden="1">{"fdsup://directions/FAT Viewer?action=UPDATE&amp;creator=factSet&amp;DYN_ARGS=true&amp;DOC_NAME=FAT:RGA_ENTRPR_VAL_EV_SOURCE_WINDOW.FAT&amp;VAR:ID1=LAMR&amp;VAR:SDATE=20040519&amp;VAR:FDATE=20031231&amp;VAR:FREQ=DAILY&amp;VAR:RELITEM=RF&amp;VAR:CURRENCY=&amp;VAR:DB_TYPE=&amp;VAR:UNITS=M&amp;window=popup","&amp;width=535&amp;height=425&amp;START_MAXIMIZED=FALSE&amp;Y=120"}</definedName>
    <definedName name="_9397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398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399__FDSAUDITLINK__" hidden="1">{"fdsup://directions/FAT Viewer?action=UPDATE&amp;creator=factSet&amp;DYN_ARGS=true&amp;DOC_NAME=FAT:RGA_ENTRPR_VAL_EV_SOURCE_WINDOW.FAT&amp;VAR:ID1=DEC-FR&amp;VAR:SDATE=20040518&amp;VAR:FDATE=20031231&amp;VAR:FREQ=DAILY&amp;VAR:RELITEM=RF&amp;VAR:CURRENCY=&amp;VAR:DB_TYPE=&amp;VAR:UNITS=M&amp;window=pop","up&amp;width=535&amp;height=425&amp;START_MAXIMIZED=FALSE&amp;Y=120"}</definedName>
    <definedName name="_94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164"}</definedName>
    <definedName name="_940__FDSAUDITLINK__" hidden="1">{"fdsup://directions/FAT Viewer?action=UPDATE&amp;creator=factSet&amp;DYN_ARGS=true&amp;DOC_NAME=FAT:RGQ_ENTRPR_VAL_EV_SOURCE_WINDOW.FAT&amp;VAR:ID1=CETV&amp;VAR:SDATE=20070523&amp;VAR:FDATE=20070330&amp;VAR:FREQ=DAILY&amp;VAR:RELITEM=&amp;VAR:CURRENCY=&amp;VAR:DB_TYPE=&amp;VAR:UNITS=M&amp;window=popup&amp;w","idth=535&amp;height=425&amp;START_MAXIMIZED=FALSE&amp;Y=120"}</definedName>
    <definedName name="_9400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01__FDSAUDITLINK__" hidden="1">{"fdsup://directions/FAT Viewer?action=UPDATE&amp;creator=factSet&amp;DYN_ARGS=true&amp;DOC_NAME=FAT:RGA_ENTRPR_VAL_EV_SOURCE_WINDOW.FAT&amp;VAR:ID1=CBS&amp;VAR:SDATE=20040518&amp;VAR:FDATE=20031231&amp;VAR:FREQ=DAILY&amp;VAR:RELITEM=RF&amp;VAR:CURRENCY=&amp;VAR:DB_TYPE=&amp;VAR:UNITS=M&amp;window=popup&amp;","width=535&amp;height=425&amp;START_MAXIMIZED=FALSE&amp;Y=120"}</definedName>
    <definedName name="_9402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403__FDSAUDITLINK__" hidden="1">{"fdsup://directions/FAT Viewer?action=UPDATE&amp;creator=factSet&amp;DYN_ARGS=true&amp;DOC_NAME=FAT:RGA_ENTRPR_VAL_EV_SOURCE_WINDOW.FAT&amp;VAR:ID1=LAMR&amp;VAR:SDATE=20040518&amp;VAR:FDATE=20031231&amp;VAR:FREQ=DAILY&amp;VAR:RELITEM=RF&amp;VAR:CURRENCY=&amp;VAR:DB_TYPE=&amp;VAR:UNITS=M&amp;window=popup","&amp;width=535&amp;height=425&amp;START_MAXIMIZED=FALSE&amp;Y=120"}</definedName>
    <definedName name="_9404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0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406__FDSAUDITLINK__" hidden="1">{"fdsup://directions/FAT Viewer?action=UPDATE&amp;creator=factSet&amp;DYN_ARGS=true&amp;DOC_NAME=FAT:RGA_ENTRPR_VAL_EV_SOURCE_WINDOW.FAT&amp;VAR:ID1=DEC-FR&amp;VAR:SDATE=20040517&amp;VAR:FDATE=20031231&amp;VAR:FREQ=DAILY&amp;VAR:RELITEM=RF&amp;VAR:CURRENCY=&amp;VAR:DB_TYPE=&amp;VAR:UNITS=M&amp;window=pop","up&amp;width=535&amp;height=425&amp;START_MAXIMIZED=FALSE&amp;Y=120"}</definedName>
    <definedName name="_9407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08__FDSAUDITLINK__" hidden="1">{"fdsup://directions/FAT Viewer?action=UPDATE&amp;creator=factSet&amp;DYN_ARGS=true&amp;DOC_NAME=FAT:RGA_ENTRPR_VAL_EV_SOURCE_WINDOW.FAT&amp;VAR:ID1=CBS&amp;VAR:SDATE=20040517&amp;VAR:FDATE=20031231&amp;VAR:FREQ=DAILY&amp;VAR:RELITEM=RF&amp;VAR:CURRENCY=&amp;VAR:DB_TYPE=&amp;VAR:UNITS=M&amp;window=popup&amp;","width=535&amp;height=425&amp;START_MAXIMIZED=FALSE&amp;Y=120"}</definedName>
    <definedName name="_9409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41__FDSAUDITLINK__" hidden="1">{"fdsup://directions/FAT Viewer?action=UPDATE&amp;creator=factSet&amp;DYN_ARGS=true&amp;DOC_NAME=FAT:RGQ_ENTRPR_VAL_EV_SOURCE_WINDOW.FAT&amp;VAR:ID1=CTCM&amp;VAR:SDATE=20070523&amp;VAR:FDATE=20070330&amp;VAR:FREQ=DAILY&amp;VAR:RELITEM=&amp;VAR:CURRENCY=&amp;VAR:DB_TYPE=&amp;VAR:UNITS=M&amp;window=popup&amp;w","idth=535&amp;height=425&amp;START_MAXIMIZED=FALSE&amp;Y=120"}</definedName>
    <definedName name="_9410__FDSAUDITLINK__" hidden="1">{"fdsup://directions/FAT Viewer?action=UPDATE&amp;creator=factSet&amp;DYN_ARGS=true&amp;DOC_NAME=FAT:RGA_ENTRPR_VAL_EV_SOURCE_WINDOW.FAT&amp;VAR:ID1=LAMR&amp;VAR:SDATE=20040517&amp;VAR:FDATE=20031231&amp;VAR:FREQ=DAILY&amp;VAR:RELITEM=RF&amp;VAR:CURRENCY=&amp;VAR:DB_TYPE=&amp;VAR:UNITS=M&amp;window=popup","&amp;width=535&amp;height=425&amp;START_MAXIMIZED=FALSE&amp;Y=120"}</definedName>
    <definedName name="_9411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12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413__FDSAUDITLINK__" hidden="1">{"fdsup://directions/FAT Viewer?action=UPDATE&amp;creator=factSet&amp;DYN_ARGS=true&amp;DOC_NAME=FAT:RGA_ENTRPR_VAL_EV_SOURCE_WINDOW.FAT&amp;VAR:ID1=DEC-FR&amp;VAR:SDATE=20040514&amp;VAR:FDATE=20031231&amp;VAR:FREQ=DAILY&amp;VAR:RELITEM=RF&amp;VAR:CURRENCY=&amp;VAR:DB_TYPE=&amp;VAR:UNITS=M&amp;window=pop","up&amp;width=535&amp;height=425&amp;START_MAXIMIZED=FALSE&amp;Y=120"}</definedName>
    <definedName name="_9414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15__FDSAUDITLINK__" hidden="1">{"fdsup://directions/FAT Viewer?action=UPDATE&amp;creator=factSet&amp;DYN_ARGS=true&amp;DOC_NAME=FAT:RGA_ENTRPR_VAL_EV_SOURCE_WINDOW.FAT&amp;VAR:ID1=CBS&amp;VAR:SDATE=20040514&amp;VAR:FDATE=20031231&amp;VAR:FREQ=DAILY&amp;VAR:RELITEM=RF&amp;VAR:CURRENCY=&amp;VAR:DB_TYPE=&amp;VAR:UNITS=M&amp;window=popup&amp;","width=535&amp;height=425&amp;START_MAXIMIZED=FALSE&amp;Y=120"}</definedName>
    <definedName name="_9416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417__FDSAUDITLINK__" hidden="1">{"fdsup://directions/FAT Viewer?action=UPDATE&amp;creator=factSet&amp;DYN_ARGS=true&amp;DOC_NAME=FAT:RGA_ENTRPR_VAL_EV_SOURCE_WINDOW.FAT&amp;VAR:ID1=LAMR&amp;VAR:SDATE=20040514&amp;VAR:FDATE=20031231&amp;VAR:FREQ=DAILY&amp;VAR:RELITEM=RF&amp;VAR:CURRENCY=&amp;VAR:DB_TYPE=&amp;VAR:UNITS=M&amp;window=popup","&amp;width=535&amp;height=425&amp;START_MAXIMIZED=FALSE&amp;Y=120"}</definedName>
    <definedName name="_9418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1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42__FDSAUDITLINK__" hidden="1">{"fdsup://directions/FAT Viewer?action=UPDATE&amp;creator=factSet&amp;DYN_ARGS=true&amp;DOC_NAME=FAT:RGQ_ENTRPR_VAL_EV_SOURCE_WINDOW.FAT&amp;VAR:ID1=B07VZ9&amp;VAR:SDATE=20070523&amp;VAR:FDATE=20070330&amp;VAR:FREQ=DAILY&amp;VAR:RELITEM=&amp;VAR:CURRENCY=&amp;VAR:DB_TYPE=&amp;VAR:UNITS=M&amp;window=popup","&amp;width=535&amp;height=425&amp;START_MAXIMIZED=FALSE&amp;Y=120"}</definedName>
    <definedName name="_9420__FDSAUDITLINK__" hidden="1">{"fdsup://directions/FAT Viewer?action=UPDATE&amp;creator=factSet&amp;DYN_ARGS=true&amp;DOC_NAME=FAT:RGA_ENTRPR_VAL_EV_SOURCE_WINDOW.FAT&amp;VAR:ID1=DEC-FR&amp;VAR:SDATE=20040513&amp;VAR:FDATE=20031231&amp;VAR:FREQ=DAILY&amp;VAR:RELITEM=RF&amp;VAR:CURRENCY=&amp;VAR:DB_TYPE=&amp;VAR:UNITS=M&amp;window=pop","up&amp;width=535&amp;height=425&amp;START_MAXIMIZED=FALSE&amp;Y=120"}</definedName>
    <definedName name="_9421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22__FDSAUDITLINK__" hidden="1">{"fdsup://directions/FAT Viewer?action=UPDATE&amp;creator=factSet&amp;DYN_ARGS=true&amp;DOC_NAME=FAT:RGA_ENTRPR_VAL_EV_SOURCE_WINDOW.FAT&amp;VAR:ID1=CBS&amp;VAR:SDATE=20040513&amp;VAR:FDATE=20031231&amp;VAR:FREQ=DAILY&amp;VAR:RELITEM=RF&amp;VAR:CURRENCY=&amp;VAR:DB_TYPE=&amp;VAR:UNITS=M&amp;window=popup&amp;","width=535&amp;height=425&amp;START_MAXIMIZED=FALSE&amp;Y=120"}</definedName>
    <definedName name="_9423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424__FDSAUDITLINK__" hidden="1">{"fdsup://directions/FAT Viewer?action=UPDATE&amp;creator=factSet&amp;DYN_ARGS=true&amp;DOC_NAME=FAT:RGA_ENTRPR_VAL_EV_SOURCE_WINDOW.FAT&amp;VAR:ID1=LAMR&amp;VAR:SDATE=20040513&amp;VAR:FDATE=20031231&amp;VAR:FREQ=DAILY&amp;VAR:RELITEM=RF&amp;VAR:CURRENCY=&amp;VAR:DB_TYPE=&amp;VAR:UNITS=M&amp;window=popup","&amp;width=535&amp;height=425&amp;START_MAXIMIZED=FALSE&amp;Y=120"}</definedName>
    <definedName name="_9425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26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427__FDSAUDITLINK__" hidden="1">{"fdsup://directions/FAT Viewer?action=UPDATE&amp;creator=factSet&amp;DYN_ARGS=true&amp;DOC_NAME=FAT:RGA_ENTRPR_VAL_EV_SOURCE_WINDOW.FAT&amp;VAR:ID1=DEC-FR&amp;VAR:SDATE=20040512&amp;VAR:FDATE=20031231&amp;VAR:FREQ=DAILY&amp;VAR:RELITEM=RF&amp;VAR:CURRENCY=&amp;VAR:DB_TYPE=&amp;VAR:UNITS=M&amp;window=pop","up&amp;width=535&amp;height=425&amp;START_MAXIMIZED=FALSE&amp;Y=120"}</definedName>
    <definedName name="_9428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29__FDSAUDITLINK__" hidden="1">{"fdsup://directions/FAT Viewer?action=UPDATE&amp;creator=factSet&amp;DYN_ARGS=true&amp;DOC_NAME=FAT:RGA_ENTRPR_VAL_EV_SOURCE_WINDOW.FAT&amp;VAR:ID1=CBS&amp;VAR:SDATE=20040512&amp;VAR:FDATE=20031231&amp;VAR:FREQ=DAILY&amp;VAR:RELITEM=RF&amp;VAR:CURRENCY=&amp;VAR:DB_TYPE=&amp;VAR:UNITS=M&amp;window=popup&amp;","width=535&amp;height=425&amp;START_MAXIMIZED=FALSE&amp;Y=120"}</definedName>
    <definedName name="_943__FDSAUDITLINK__" hidden="1">{"fdsup://directions/FAT Viewer?action=UPDATE&amp;creator=factSet&amp;DYN_ARGS=true&amp;DOC_NAME=FAT:RGQ_ENTRPR_VAL_EV_SOURCE_WINDOW.FAT&amp;VAR:ID1=B04M10&amp;VAR:SDATE=20070523&amp;VAR:FDATE=20070330&amp;VAR:FREQ=DAILY&amp;VAR:RELITEM=&amp;VAR:CURRENCY=&amp;VAR:DB_TYPE=&amp;VAR:UNITS=M&amp;window=popup","&amp;width=535&amp;height=425&amp;START_MAXIMIZED=FALSE&amp;Y=120"}</definedName>
    <definedName name="_9430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431__FDSAUDITLINK__" hidden="1">{"fdsup://directions/FAT Viewer?action=UPDATE&amp;creator=factSet&amp;DYN_ARGS=true&amp;DOC_NAME=FAT:RGA_ENTRPR_VAL_EV_SOURCE_WINDOW.FAT&amp;VAR:ID1=LAMR&amp;VAR:SDATE=20040512&amp;VAR:FDATE=20031231&amp;VAR:FREQ=DAILY&amp;VAR:RELITEM=RF&amp;VAR:CURRENCY=&amp;VAR:DB_TYPE=&amp;VAR:UNITS=M&amp;window=popup","&amp;width=535&amp;height=425&amp;START_MAXIMIZED=FALSE&amp;Y=120"}</definedName>
    <definedName name="_9432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33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434__FDSAUDITLINK__" hidden="1">{"fdsup://directions/FAT Viewer?action=UPDATE&amp;creator=factSet&amp;DYN_ARGS=true&amp;DOC_NAME=FAT:RGA_ENTRPR_VAL_EV_SOURCE_WINDOW.FAT&amp;VAR:ID1=DEC-FR&amp;VAR:SDATE=20040511&amp;VAR:FDATE=20031231&amp;VAR:FREQ=DAILY&amp;VAR:RELITEM=RF&amp;VAR:CURRENCY=&amp;VAR:DB_TYPE=&amp;VAR:UNITS=M&amp;window=pop","up&amp;width=535&amp;height=425&amp;START_MAXIMIZED=FALSE&amp;Y=120"}</definedName>
    <definedName name="_9435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36__FDSAUDITLINK__" hidden="1">{"fdsup://directions/FAT Viewer?action=UPDATE&amp;creator=factSet&amp;DYN_ARGS=true&amp;DOC_NAME=FAT:RGA_ENTRPR_VAL_EV_SOURCE_WINDOW.FAT&amp;VAR:ID1=CBS&amp;VAR:SDATE=20040511&amp;VAR:FDATE=20031231&amp;VAR:FREQ=DAILY&amp;VAR:RELITEM=RF&amp;VAR:CURRENCY=&amp;VAR:DB_TYPE=&amp;VAR:UNITS=M&amp;window=popup&amp;","width=535&amp;height=425&amp;START_MAXIMIZED=FALSE&amp;Y=120"}</definedName>
    <definedName name="_9437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438__FDSAUDITLINK__" hidden="1">{"fdsup://directions/FAT Viewer?action=UPDATE&amp;creator=factSet&amp;DYN_ARGS=true&amp;DOC_NAME=FAT:RGA_ENTRPR_VAL_EV_SOURCE_WINDOW.FAT&amp;VAR:ID1=LAMR&amp;VAR:SDATE=20040511&amp;VAR:FDATE=20031231&amp;VAR:FREQ=DAILY&amp;VAR:RELITEM=RF&amp;VAR:CURRENCY=&amp;VAR:DB_TYPE=&amp;VAR:UNITS=M&amp;window=popup","&amp;width=535&amp;height=425&amp;START_MAXIMIZED=FALSE&amp;Y=120"}</definedName>
    <definedName name="_9439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4__FDSAUDITLINK__" hidden="1">{"fdsup://directions/FAT Viewer?action=UPDATE&amp;creator=factSet&amp;DYN_ARGS=true&amp;DOC_NAME=FAT:RGA_ENTRPR_VAL_EV_SOURCE_WINDOW.FAT&amp;VAR:ID1=DYHOL-TR&amp;VAR:SDATE=20070601&amp;VAR:FDATE=20061229&amp;VAR:FREQ=DAILY&amp;VAR:RELITEM=&amp;VAR:CURRENCY=&amp;VAR:DB_TYPE=&amp;VAR:UNITS=M&amp;window=pop","up&amp;width=535&amp;height=425&amp;START_MAXIMIZED=FALSE&amp;Y=120"}</definedName>
    <definedName name="_9440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441__FDSAUDITLINK__" hidden="1">{"fdsup://directions/FAT Viewer?action=UPDATE&amp;creator=factSet&amp;DYN_ARGS=true&amp;DOC_NAME=FAT:RGA_ENTRPR_VAL_EV_SOURCE_WINDOW.FAT&amp;VAR:ID1=DEC-FR&amp;VAR:SDATE=20040510&amp;VAR:FDATE=20031231&amp;VAR:FREQ=DAILY&amp;VAR:RELITEM=RF&amp;VAR:CURRENCY=&amp;VAR:DB_TYPE=&amp;VAR:UNITS=M&amp;window=pop","up&amp;width=535&amp;height=425&amp;START_MAXIMIZED=FALSE&amp;Y=120"}</definedName>
    <definedName name="_9442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43__FDSAUDITLINK__" hidden="1">{"fdsup://directions/FAT Viewer?action=UPDATE&amp;creator=factSet&amp;DYN_ARGS=true&amp;DOC_NAME=FAT:RGA_ENTRPR_VAL_EV_SOURCE_WINDOW.FAT&amp;VAR:ID1=CBS&amp;VAR:SDATE=20040510&amp;VAR:FDATE=20031231&amp;VAR:FREQ=DAILY&amp;VAR:RELITEM=RF&amp;VAR:CURRENCY=&amp;VAR:DB_TYPE=&amp;VAR:UNITS=M&amp;window=popup&amp;","width=535&amp;height=425&amp;START_MAXIMIZED=FALSE&amp;Y=120"}</definedName>
    <definedName name="_9444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445__FDSAUDITLINK__" hidden="1">{"fdsup://directions/FAT Viewer?action=UPDATE&amp;creator=factSet&amp;DYN_ARGS=true&amp;DOC_NAME=FAT:RGA_ENTRPR_VAL_EV_SOURCE_WINDOW.FAT&amp;VAR:ID1=LAMR&amp;VAR:SDATE=20040510&amp;VAR:FDATE=20031231&amp;VAR:FREQ=DAILY&amp;VAR:RELITEM=RF&amp;VAR:CURRENCY=&amp;VAR:DB_TYPE=&amp;VAR:UNITS=M&amp;window=popup","&amp;width=535&amp;height=425&amp;START_MAXIMIZED=FALSE&amp;Y=120"}</definedName>
    <definedName name="_9446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47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448__FDSAUDITLINK__" hidden="1">{"fdsup://directions/FAT Viewer?action=UPDATE&amp;creator=factSet&amp;DYN_ARGS=true&amp;DOC_NAME=FAT:RGA_ENTRPR_VAL_EV_SOURCE_WINDOW.FAT&amp;VAR:ID1=DEC-FR&amp;VAR:SDATE=20040507&amp;VAR:FDATE=20031231&amp;VAR:FREQ=DAILY&amp;VAR:RELITEM=RF&amp;VAR:CURRENCY=&amp;VAR:DB_TYPE=&amp;VAR:UNITS=M&amp;window=pop","up&amp;width=535&amp;height=425&amp;START_MAXIMIZED=FALSE&amp;Y=120"}</definedName>
    <definedName name="_9449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5__FDSAUDITLINK__" hidden="1">{"fdsup://directions/FAT Viewer?action=UPDATE&amp;creator=factSet&amp;DYN_ARGS=true&amp;DOC_NAME=FAT:RGA_ENTRPR_VAL_EV_SOURCE_WINDOW.FAT&amp;VAR:ID1=091139&amp;VAR:SDATE=20070601&amp;VAR:FDATE=20061229&amp;VAR:FREQ=DAILY&amp;VAR:RELITEM=&amp;VAR:CURRENCY=&amp;VAR:DB_TYPE=&amp;VAR:UNITS=M&amp;window=popup","&amp;width=535&amp;height=425&amp;START_MAXIMIZED=FALSE&amp;Y=120"}</definedName>
    <definedName name="_9450__FDSAUDITLINK__" hidden="1">{"fdsup://directions/FAT Viewer?action=UPDATE&amp;creator=factSet&amp;DYN_ARGS=true&amp;DOC_NAME=FAT:RGA_ENTRPR_VAL_EV_SOURCE_WINDOW.FAT&amp;VAR:ID1=CBS&amp;VAR:SDATE=20040507&amp;VAR:FDATE=20031231&amp;VAR:FREQ=DAILY&amp;VAR:RELITEM=RF&amp;VAR:CURRENCY=&amp;VAR:DB_TYPE=&amp;VAR:UNITS=M&amp;window=popup&amp;","width=535&amp;height=425&amp;START_MAXIMIZED=FALSE&amp;Y=120"}</definedName>
    <definedName name="_9451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452__FDSAUDITLINK__" hidden="1">{"fdsup://directions/FAT Viewer?action=UPDATE&amp;creator=factSet&amp;DYN_ARGS=true&amp;DOC_NAME=FAT:RGA_ENTRPR_VAL_EV_SOURCE_WINDOW.FAT&amp;VAR:ID1=LAMR&amp;VAR:SDATE=20040507&amp;VAR:FDATE=20031231&amp;VAR:FREQ=DAILY&amp;VAR:RELITEM=RF&amp;VAR:CURRENCY=&amp;VAR:DB_TYPE=&amp;VAR:UNITS=M&amp;window=popup","&amp;width=535&amp;height=425&amp;START_MAXIMIZED=FALSE&amp;Y=120"}</definedName>
    <definedName name="_9453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54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455__FDSAUDITLINK__" hidden="1">{"fdsup://directions/FAT Viewer?action=UPDATE&amp;creator=factSet&amp;DYN_ARGS=true&amp;DOC_NAME=FAT:RGA_ENTRPR_VAL_EV_SOURCE_WINDOW.FAT&amp;VAR:ID1=DEC-FR&amp;VAR:SDATE=20040506&amp;VAR:FDATE=20031231&amp;VAR:FREQ=DAILY&amp;VAR:RELITEM=RF&amp;VAR:CURRENCY=&amp;VAR:DB_TYPE=&amp;VAR:UNITS=M&amp;window=pop","up&amp;width=535&amp;height=425&amp;START_MAXIMIZED=FALSE&amp;Y=120"}</definedName>
    <definedName name="_9456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57__FDSAUDITLINK__" hidden="1">{"fdsup://directions/FAT Viewer?action=UPDATE&amp;creator=factSet&amp;DYN_ARGS=true&amp;DOC_NAME=FAT:RGA_ENTRPR_VAL_EV_SOURCE_WINDOW.FAT&amp;VAR:ID1=CBS&amp;VAR:SDATE=20040506&amp;VAR:FDATE=20031231&amp;VAR:FREQ=DAILY&amp;VAR:RELITEM=RF&amp;VAR:CURRENCY=&amp;VAR:DB_TYPE=&amp;VAR:UNITS=M&amp;window=popup&amp;","width=535&amp;height=425&amp;START_MAXIMIZED=FALSE&amp;Y=120"}</definedName>
    <definedName name="_9458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459__FDSAUDITLINK__" hidden="1">{"fdsup://directions/FAT Viewer?action=UPDATE&amp;creator=factSet&amp;DYN_ARGS=true&amp;DOC_NAME=FAT:RGA_ENTRPR_VAL_EV_SOURCE_WINDOW.FAT&amp;VAR:ID1=LAMR&amp;VAR:SDATE=20040506&amp;VAR:FDATE=20031231&amp;VAR:FREQ=DAILY&amp;VAR:RELITEM=RF&amp;VAR:CURRENCY=&amp;VAR:DB_TYPE=&amp;VAR:UNITS=M&amp;window=popup","&amp;width=535&amp;height=425&amp;START_MAXIMIZED=FALSE&amp;Y=120"}</definedName>
    <definedName name="_946__FDSAUDITLINK__" hidden="1">{"fdsup://directions/FAT Viewer?action=UPDATE&amp;creator=factSet&amp;DYN_ARGS=true&amp;DOC_NAME=FAT:RGQ_ENTRPR_VAL_EV_SOURCE_WINDOW.FAT&amp;VAR:ID1=599711&amp;VAR:SDATE=20070601&amp;VAR:FDATE=20070330&amp;VAR:FREQ=DAILY&amp;VAR:RELITEM=&amp;VAR:CURRENCY=&amp;VAR:DB_TYPE=&amp;VAR:UNITS=M&amp;window=popup","&amp;width=535&amp;height=425&amp;START_MAXIMIZED=FALSE&amp;Y=120"}</definedName>
    <definedName name="_9460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61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462__FDSAUDITLINK__" hidden="1">{"fdsup://directions/FAT Viewer?action=UPDATE&amp;creator=factSet&amp;DYN_ARGS=true&amp;DOC_NAME=FAT:RGA_ENTRPR_VAL_EV_SOURCE_WINDOW.FAT&amp;VAR:ID1=DEC-FR&amp;VAR:SDATE=20040505&amp;VAR:FDATE=20031231&amp;VAR:FREQ=DAILY&amp;VAR:RELITEM=RF&amp;VAR:CURRENCY=&amp;VAR:DB_TYPE=&amp;VAR:UNITS=M&amp;window=pop","up&amp;width=535&amp;height=425&amp;START_MAXIMIZED=FALSE&amp;Y=120"}</definedName>
    <definedName name="_9463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64__FDSAUDITLINK__" hidden="1">{"fdsup://directions/FAT Viewer?action=UPDATE&amp;creator=factSet&amp;DYN_ARGS=true&amp;DOC_NAME=FAT:RGA_ENTRPR_VAL_EV_SOURCE_WINDOW.FAT&amp;VAR:ID1=CBS&amp;VAR:SDATE=20040505&amp;VAR:FDATE=20031231&amp;VAR:FREQ=DAILY&amp;VAR:RELITEM=RF&amp;VAR:CURRENCY=&amp;VAR:DB_TYPE=&amp;VAR:UNITS=M&amp;window=popup&amp;","width=535&amp;height=425&amp;START_MAXIMIZED=FALSE&amp;Y=120"}</definedName>
    <definedName name="_9465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466__FDSAUDITLINK__" hidden="1">{"fdsup://directions/FAT Viewer?action=UPDATE&amp;creator=factSet&amp;DYN_ARGS=true&amp;DOC_NAME=FAT:RGA_ENTRPR_VAL_EV_SOURCE_WINDOW.FAT&amp;VAR:ID1=LAMR&amp;VAR:SDATE=20040505&amp;VAR:FDATE=20031231&amp;VAR:FREQ=DAILY&amp;VAR:RELITEM=RF&amp;VAR:CURRENCY=&amp;VAR:DB_TYPE=&amp;VAR:UNITS=M&amp;window=popup","&amp;width=535&amp;height=425&amp;START_MAXIMIZED=FALSE&amp;Y=120"}</definedName>
    <definedName name="_9467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68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469__FDSAUDITLINK__" hidden="1">{"fdsup://directions/FAT Viewer?action=UPDATE&amp;creator=factSet&amp;DYN_ARGS=true&amp;DOC_NAME=FAT:RGA_ENTRPR_VAL_EV_SOURCE_WINDOW.FAT&amp;VAR:ID1=DEC-FR&amp;VAR:SDATE=20040504&amp;VAR:FDATE=20031231&amp;VAR:FREQ=DAILY&amp;VAR:RELITEM=RF&amp;VAR:CURRENCY=&amp;VAR:DB_TYPE=&amp;VAR:UNITS=M&amp;window=pop","up&amp;width=535&amp;height=425&amp;START_MAXIMIZED=FALSE&amp;Y=120"}</definedName>
    <definedName name="_947__FDSAUDITLINK__" hidden="1">{"fdsup://directions/FAT Viewer?action=UPDATE&amp;creator=factSet&amp;DYN_ARGS=true&amp;DOC_NAME=FAT:RGQ_ENTRPR_VAL_EV_SOURCE_WINDOW.FAT&amp;VAR:ID1=B01G2K&amp;VAR:SDATE=20070601&amp;VAR:FDATE=20070330&amp;VAR:FREQ=DAILY&amp;VAR:RELITEM=&amp;VAR:CURRENCY=&amp;VAR:DB_TYPE=&amp;VAR:UNITS=M&amp;window=popup","&amp;width=535&amp;height=425&amp;START_MAXIMIZED=FALSE&amp;Y=120"}</definedName>
    <definedName name="_9470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71__FDSAUDITLINK__" hidden="1">{"fdsup://directions/FAT Viewer?action=UPDATE&amp;creator=factSet&amp;DYN_ARGS=true&amp;DOC_NAME=FAT:RGA_ENTRPR_VAL_EV_SOURCE_WINDOW.FAT&amp;VAR:ID1=CBS&amp;VAR:SDATE=20040504&amp;VAR:FDATE=20031231&amp;VAR:FREQ=DAILY&amp;VAR:RELITEM=RF&amp;VAR:CURRENCY=&amp;VAR:DB_TYPE=&amp;VAR:UNITS=M&amp;window=popup&amp;","width=535&amp;height=425&amp;START_MAXIMIZED=FALSE&amp;Y=120"}</definedName>
    <definedName name="_9472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473__FDSAUDITLINK__" hidden="1">{"fdsup://directions/FAT Viewer?action=UPDATE&amp;creator=factSet&amp;DYN_ARGS=true&amp;DOC_NAME=FAT:RGA_ENTRPR_VAL_EV_SOURCE_WINDOW.FAT&amp;VAR:ID1=LAMR&amp;VAR:SDATE=20040504&amp;VAR:FDATE=20031231&amp;VAR:FREQ=DAILY&amp;VAR:RELITEM=RF&amp;VAR:CURRENCY=&amp;VAR:DB_TYPE=&amp;VAR:UNITS=M&amp;window=popup","&amp;width=535&amp;height=425&amp;START_MAXIMIZED=FALSE&amp;Y=120"}</definedName>
    <definedName name="_9474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7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476__FDSAUDITLINK__" hidden="1">{"fdsup://directions/FAT Viewer?action=UPDATE&amp;creator=factSet&amp;DYN_ARGS=true&amp;DOC_NAME=FAT:RGA_ENTRPR_VAL_EV_SOURCE_WINDOW.FAT&amp;VAR:ID1=DEC-FR&amp;VAR:SDATE=20040503&amp;VAR:FDATE=20031231&amp;VAR:FREQ=DAILY&amp;VAR:RELITEM=RF&amp;VAR:CURRENCY=&amp;VAR:DB_TYPE=&amp;VAR:UNITS=M&amp;window=pop","up&amp;width=535&amp;height=425&amp;START_MAXIMIZED=FALSE&amp;Y=120"}</definedName>
    <definedName name="_9477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78__FDSAUDITLINK__" hidden="1">{"fdsup://directions/FAT Viewer?action=UPDATE&amp;creator=factSet&amp;DYN_ARGS=true&amp;DOC_NAME=FAT:RGA_ENTRPR_VAL_EV_SOURCE_WINDOW.FAT&amp;VAR:ID1=CBS&amp;VAR:SDATE=20040503&amp;VAR:FDATE=20031231&amp;VAR:FREQ=DAILY&amp;VAR:RELITEM=RF&amp;VAR:CURRENCY=&amp;VAR:DB_TYPE=&amp;VAR:UNITS=M&amp;window=popup&amp;","width=535&amp;height=425&amp;START_MAXIMIZED=FALSE&amp;Y=120"}</definedName>
    <definedName name="_9479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48__FDSAUDITLINK__" hidden="1">{"fdsup://directions/FAT Viewer?action=UPDATE&amp;creator=factSet&amp;DYN_ARGS=true&amp;DOC_NAME=FAT:RGA_ENTRPR_VAL_EV_SOURCE_WINDOW.FAT&amp;VAR:ID1=043254&amp;VAR:SDATE=20070601&amp;VAR:FDATE=20061229&amp;VAR:FREQ=DAILY&amp;VAR:RELITEM=&amp;VAR:CURRENCY=&amp;VAR:DB_TYPE=&amp;VAR:UNITS=M&amp;window=popup","&amp;width=535&amp;height=425&amp;START_MAXIMIZED=FALSE&amp;Y=120"}</definedName>
    <definedName name="_9480__FDSAUDITLINK__" hidden="1">{"fdsup://directions/FAT Viewer?action=UPDATE&amp;creator=factSet&amp;DYN_ARGS=true&amp;DOC_NAME=FAT:RGA_ENTRPR_VAL_EV_SOURCE_WINDOW.FAT&amp;VAR:ID1=LAMR&amp;VAR:SDATE=20040503&amp;VAR:FDATE=20031231&amp;VAR:FREQ=DAILY&amp;VAR:RELITEM=RF&amp;VAR:CURRENCY=&amp;VAR:DB_TYPE=&amp;VAR:UNITS=M&amp;window=popup","&amp;width=535&amp;height=425&amp;START_MAXIMIZED=FALSE&amp;Y=120"}</definedName>
    <definedName name="_9481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82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483__FDSAUDITLINK__" hidden="1">{"fdsup://directions/FAT Viewer?action=UPDATE&amp;creator=factSet&amp;DYN_ARGS=true&amp;DOC_NAME=FAT:RGA_ENTRPR_VAL_EV_SOURCE_WINDOW.FAT&amp;VAR:ID1=DEC-FR&amp;VAR:SDATE=20040430&amp;VAR:FDATE=20031231&amp;VAR:FREQ=DAILY&amp;VAR:RELITEM=RF&amp;VAR:CURRENCY=&amp;VAR:DB_TYPE=&amp;VAR:UNITS=M&amp;window=pop","up&amp;width=535&amp;height=425&amp;START_MAXIMIZED=FALSE&amp;Y=120"}</definedName>
    <definedName name="_9484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85__FDSAUDITLINK__" hidden="1">{"fdsup://directions/FAT Viewer?action=UPDATE&amp;creator=factSet&amp;DYN_ARGS=true&amp;DOC_NAME=FAT:RGA_ENTRPR_VAL_EV_SOURCE_WINDOW.FAT&amp;VAR:ID1=CBS&amp;VAR:SDATE=20040430&amp;VAR:FDATE=20031231&amp;VAR:FREQ=DAILY&amp;VAR:RELITEM=RF&amp;VAR:CURRENCY=&amp;VAR:DB_TYPE=&amp;VAR:UNITS=M&amp;window=popup&amp;","width=535&amp;height=425&amp;START_MAXIMIZED=FALSE&amp;Y=120"}</definedName>
    <definedName name="_9486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487__FDSAUDITLINK__" hidden="1">{"fdsup://directions/FAT Viewer?action=UPDATE&amp;creator=factSet&amp;DYN_ARGS=true&amp;DOC_NAME=FAT:RGA_ENTRPR_VAL_EV_SOURCE_WINDOW.FAT&amp;VAR:ID1=LAMR&amp;VAR:SDATE=20040430&amp;VAR:FDATE=20031231&amp;VAR:FREQ=DAILY&amp;VAR:RELITEM=RF&amp;VAR:CURRENCY=&amp;VAR:DB_TYPE=&amp;VAR:UNITS=M&amp;window=popup","&amp;width=535&amp;height=425&amp;START_MAXIMIZED=FALSE&amp;Y=120"}</definedName>
    <definedName name="_9488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8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49__FDSAUDITLINK__" hidden="1">{"fdsup://directions/FAT Viewer?action=UPDATE&amp;creator=factSet&amp;DYN_ARGS=true&amp;DOC_NAME=FAT:RGA_ENTRPR_VAL_EV_SOURCE_WINDOW.FAT&amp;VAR:ID1=RTL-BE&amp;VAR:SDATE=20070601&amp;VAR:FDATE=20061229&amp;VAR:FREQ=DAILY&amp;VAR:RELITEM=&amp;VAR:CURRENCY=&amp;VAR:DB_TYPE=&amp;VAR:UNITS=M&amp;window=popup","&amp;width=535&amp;height=425&amp;START_MAXIMIZED=FALSE&amp;Y=120"}</definedName>
    <definedName name="_9490__FDSAUDITLINK__" hidden="1">{"fdsup://directions/FAT Viewer?action=UPDATE&amp;creator=factSet&amp;DYN_ARGS=true&amp;DOC_NAME=FAT:RGA_ENTRPR_VAL_EV_SOURCE_WINDOW.FAT&amp;VAR:ID1=DEC-FR&amp;VAR:SDATE=20040429&amp;VAR:FDATE=20031231&amp;VAR:FREQ=DAILY&amp;VAR:RELITEM=RF&amp;VAR:CURRENCY=&amp;VAR:DB_TYPE=&amp;VAR:UNITS=M&amp;window=pop","up&amp;width=535&amp;height=425&amp;START_MAXIMIZED=FALSE&amp;Y=120"}</definedName>
    <definedName name="_9491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92__FDSAUDITLINK__" hidden="1">{"fdsup://directions/FAT Viewer?action=UPDATE&amp;creator=factSet&amp;DYN_ARGS=true&amp;DOC_NAME=FAT:RGA_ENTRPR_VAL_EV_SOURCE_WINDOW.FAT&amp;VAR:ID1=CBS&amp;VAR:SDATE=20040429&amp;VAR:FDATE=20031231&amp;VAR:FREQ=DAILY&amp;VAR:RELITEM=RF&amp;VAR:CURRENCY=&amp;VAR:DB_TYPE=&amp;VAR:UNITS=M&amp;window=popup&amp;","width=535&amp;height=425&amp;START_MAXIMIZED=FALSE&amp;Y=120"}</definedName>
    <definedName name="_9493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494__FDSAUDITLINK__" hidden="1">{"fdsup://directions/FAT Viewer?action=UPDATE&amp;creator=factSet&amp;DYN_ARGS=true&amp;DOC_NAME=FAT:RGA_ENTRPR_VAL_EV_SOURCE_WINDOW.FAT&amp;VAR:ID1=LAMR&amp;VAR:SDATE=20040429&amp;VAR:FDATE=20031231&amp;VAR:FREQ=DAILY&amp;VAR:RELITEM=RF&amp;VAR:CURRENCY=&amp;VAR:DB_TYPE=&amp;VAR:UNITS=M&amp;window=popup","&amp;width=535&amp;height=425&amp;START_MAXIMIZED=FALSE&amp;Y=120"}</definedName>
    <definedName name="_9495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96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497__FDSAUDITLINK__" hidden="1">{"fdsup://directions/FAT Viewer?action=UPDATE&amp;creator=factSet&amp;DYN_ARGS=true&amp;DOC_NAME=FAT:RGA_ENTRPR_VAL_EV_SOURCE_WINDOW.FAT&amp;VAR:ID1=DEC-FR&amp;VAR:SDATE=20040428&amp;VAR:FDATE=20031231&amp;VAR:FREQ=DAILY&amp;VAR:RELITEM=RF&amp;VAR:CURRENCY=&amp;VAR:DB_TYPE=&amp;VAR:UNITS=M&amp;window=pop","up&amp;width=535&amp;height=425&amp;START_MAXIMIZED=FALSE&amp;Y=120"}</definedName>
    <definedName name="_9498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499__FDSAUDITLINK__" hidden="1">{"fdsup://directions/FAT Viewer?action=UPDATE&amp;creator=factSet&amp;DYN_ARGS=true&amp;DOC_NAME=FAT:RGA_ENTRPR_VAL_EV_SOURCE_WINDOW.FAT&amp;VAR:ID1=CBS&amp;VAR:SDATE=20040428&amp;VAR:FDATE=20031231&amp;VAR:FREQ=DAILY&amp;VAR:RELITEM=RF&amp;VAR:CURRENCY=&amp;VAR:DB_TYPE=&amp;VAR:UNITS=M&amp;window=popup&amp;","width=535&amp;height=425&amp;START_MAXIMIZED=FALSE&amp;Y=120"}</definedName>
    <definedName name="_95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163"}</definedName>
    <definedName name="_950__FDSAUDITLINK__" hidden="1">{"fdsup://directions/FAT Viewer?action=UPDATE&amp;creator=factSet&amp;DYN_ARGS=true&amp;DOC_NAME=FAT:RGQ_ENTRPR_VAL_EV_SOURCE_WINDOW.FAT&amp;VAR:ID1=457913&amp;VAR:SDATE=20070601&amp;VAR:FDATE=20070330&amp;VAR:FREQ=DAILY&amp;VAR:RELITEM=&amp;VAR:CURRENCY=&amp;VAR:DB_TYPE=&amp;VAR:UNITS=M&amp;window=popup","&amp;width=535&amp;height=425&amp;START_MAXIMIZED=FALSE&amp;Y=120"}</definedName>
    <definedName name="_9500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501__FDSAUDITLINK__" hidden="1">{"fdsup://directions/FAT Viewer?action=UPDATE&amp;creator=factSet&amp;DYN_ARGS=true&amp;DOC_NAME=FAT:RGA_ENTRPR_VAL_EV_SOURCE_WINDOW.FAT&amp;VAR:ID1=LAMR&amp;VAR:SDATE=20040428&amp;VAR:FDATE=20031231&amp;VAR:FREQ=DAILY&amp;VAR:RELITEM=RF&amp;VAR:CURRENCY=&amp;VAR:DB_TYPE=&amp;VAR:UNITS=M&amp;window=popup","&amp;width=535&amp;height=425&amp;START_MAXIMIZED=FALSE&amp;Y=120"}</definedName>
    <definedName name="_9502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03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504__FDSAUDITLINK__" hidden="1">{"fdsup://directions/FAT Viewer?action=UPDATE&amp;creator=factSet&amp;DYN_ARGS=true&amp;DOC_NAME=FAT:RGA_ENTRPR_VAL_EV_SOURCE_WINDOW.FAT&amp;VAR:ID1=DEC-FR&amp;VAR:SDATE=20040427&amp;VAR:FDATE=20031231&amp;VAR:FREQ=DAILY&amp;VAR:RELITEM=RF&amp;VAR:CURRENCY=&amp;VAR:DB_TYPE=&amp;VAR:UNITS=M&amp;window=pop","up&amp;width=535&amp;height=425&amp;START_MAXIMIZED=FALSE&amp;Y=120"}</definedName>
    <definedName name="_9505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06__FDSAUDITLINK__" hidden="1">{"fdsup://directions/FAT Viewer?action=UPDATE&amp;creator=factSet&amp;DYN_ARGS=true&amp;DOC_NAME=FAT:RGA_ENTRPR_VAL_EV_SOURCE_WINDOW.FAT&amp;VAR:ID1=CBS&amp;VAR:SDATE=20040427&amp;VAR:FDATE=20031231&amp;VAR:FREQ=DAILY&amp;VAR:RELITEM=RF&amp;VAR:CURRENCY=&amp;VAR:DB_TYPE=&amp;VAR:UNITS=M&amp;window=popup&amp;","width=535&amp;height=425&amp;START_MAXIMIZED=FALSE&amp;Y=120"}</definedName>
    <definedName name="_9507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508__FDSAUDITLINK__" hidden="1">{"fdsup://directions/FAT Viewer?action=UPDATE&amp;creator=factSet&amp;DYN_ARGS=true&amp;DOC_NAME=FAT:RGA_ENTRPR_VAL_EV_SOURCE_WINDOW.FAT&amp;VAR:ID1=LAMR&amp;VAR:SDATE=20040427&amp;VAR:FDATE=20031231&amp;VAR:FREQ=DAILY&amp;VAR:RELITEM=RF&amp;VAR:CURRENCY=&amp;VAR:DB_TYPE=&amp;VAR:UNITS=M&amp;window=popup","&amp;width=535&amp;height=425&amp;START_MAXIMIZED=FALSE&amp;Y=120"}</definedName>
    <definedName name="_9509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1__FDSAUDITLINK__" hidden="1">{"fdsup://directions/FAT Viewer?action=UPDATE&amp;creator=factSet&amp;DYN_ARGS=true&amp;DOC_NAME=FAT:RGQ_ENTRPR_VAL_EV_SOURCE_WINDOW.FAT&amp;VAR:ID1=B151P4&amp;VAR:SDATE=20070601&amp;VAR:FDATE=20070330&amp;VAR:FREQ=DAILY&amp;VAR:RELITEM=&amp;VAR:CURRENCY=&amp;VAR:DB_TYPE=&amp;VAR:UNITS=M&amp;window=popup","&amp;width=535&amp;height=425&amp;START_MAXIMIZED=FALSE&amp;Y=120"}</definedName>
    <definedName name="_9510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511__FDSAUDITLINK__" hidden="1">{"fdsup://directions/FAT Viewer?action=UPDATE&amp;creator=factSet&amp;DYN_ARGS=true&amp;DOC_NAME=FAT:RGA_ENTRPR_VAL_EV_SOURCE_WINDOW.FAT&amp;VAR:ID1=DEC-FR&amp;VAR:SDATE=20040426&amp;VAR:FDATE=20031231&amp;VAR:FREQ=DAILY&amp;VAR:RELITEM=RF&amp;VAR:CURRENCY=&amp;VAR:DB_TYPE=&amp;VAR:UNITS=M&amp;window=pop","up&amp;width=535&amp;height=425&amp;START_MAXIMIZED=FALSE&amp;Y=120"}</definedName>
    <definedName name="_9512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13__FDSAUDITLINK__" hidden="1">{"fdsup://directions/FAT Viewer?action=UPDATE&amp;creator=factSet&amp;DYN_ARGS=true&amp;DOC_NAME=FAT:RGA_ENTRPR_VAL_EV_SOURCE_WINDOW.FAT&amp;VAR:ID1=CBS&amp;VAR:SDATE=20040426&amp;VAR:FDATE=20031231&amp;VAR:FREQ=DAILY&amp;VAR:RELITEM=RF&amp;VAR:CURRENCY=&amp;VAR:DB_TYPE=&amp;VAR:UNITS=M&amp;window=popup&amp;","width=535&amp;height=425&amp;START_MAXIMIZED=FALSE&amp;Y=120"}</definedName>
    <definedName name="_9514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515__FDSAUDITLINK__" hidden="1">{"fdsup://directions/FAT Viewer?action=UPDATE&amp;creator=factSet&amp;DYN_ARGS=true&amp;DOC_NAME=FAT:RGA_ENTRPR_VAL_EV_SOURCE_WINDOW.FAT&amp;VAR:ID1=LAMR&amp;VAR:SDATE=20040426&amp;VAR:FDATE=20031231&amp;VAR:FREQ=DAILY&amp;VAR:RELITEM=RF&amp;VAR:CURRENCY=&amp;VAR:DB_TYPE=&amp;VAR:UNITS=M&amp;window=popup","&amp;width=535&amp;height=425&amp;START_MAXIMIZED=FALSE&amp;Y=120"}</definedName>
    <definedName name="_9516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17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518__FDSAUDITLINK__" hidden="1">{"fdsup://directions/FAT Viewer?action=UPDATE&amp;creator=factSet&amp;DYN_ARGS=true&amp;DOC_NAME=FAT:RGA_ENTRPR_VAL_EV_SOURCE_WINDOW.FAT&amp;VAR:ID1=DEC-FR&amp;VAR:SDATE=20040423&amp;VAR:FDATE=20031231&amp;VAR:FREQ=DAILY&amp;VAR:RELITEM=RF&amp;VAR:CURRENCY=&amp;VAR:DB_TYPE=&amp;VAR:UNITS=M&amp;window=pop","up&amp;width=535&amp;height=425&amp;START_MAXIMIZED=FALSE&amp;Y=120"}</definedName>
    <definedName name="_9519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2__FDSAUDITLINK__" hidden="1">{"fdsup://directions/FAT Viewer?action=UPDATE&amp;creator=factSet&amp;DYN_ARGS=true&amp;DOC_NAME=FAT:RGQ_ENTRPR_VAL_EV_SOURCE_WINDOW.FAT&amp;VAR:ID1=507794&amp;VAR:SDATE=20070601&amp;VAR:FDATE=20070330&amp;VAR:FREQ=DAILY&amp;VAR:RELITEM=&amp;VAR:CURRENCY=&amp;VAR:DB_TYPE=&amp;VAR:UNITS=M&amp;window=popup","&amp;width=535&amp;height=425&amp;START_MAXIMIZED=FALSE&amp;Y=120"}</definedName>
    <definedName name="_9520__FDSAUDITLINK__" hidden="1">{"fdsup://directions/FAT Viewer?action=UPDATE&amp;creator=factSet&amp;DYN_ARGS=true&amp;DOC_NAME=FAT:RGA_ENTRPR_VAL_EV_SOURCE_WINDOW.FAT&amp;VAR:ID1=CBS&amp;VAR:SDATE=20040423&amp;VAR:FDATE=20031231&amp;VAR:FREQ=DAILY&amp;VAR:RELITEM=RF&amp;VAR:CURRENCY=&amp;VAR:DB_TYPE=&amp;VAR:UNITS=M&amp;window=popup&amp;","width=535&amp;height=425&amp;START_MAXIMIZED=FALSE&amp;Y=120"}</definedName>
    <definedName name="_9521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522__FDSAUDITLINK__" hidden="1">{"fdsup://directions/FAT Viewer?action=UPDATE&amp;creator=factSet&amp;DYN_ARGS=true&amp;DOC_NAME=FAT:RGA_ENTRPR_VAL_EV_SOURCE_WINDOW.FAT&amp;VAR:ID1=LAMR&amp;VAR:SDATE=20040423&amp;VAR:FDATE=20031231&amp;VAR:FREQ=DAILY&amp;VAR:RELITEM=RF&amp;VAR:CURRENCY=&amp;VAR:DB_TYPE=&amp;VAR:UNITS=M&amp;window=popup","&amp;width=535&amp;height=425&amp;START_MAXIMIZED=FALSE&amp;Y=120"}</definedName>
    <definedName name="_9523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24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525__FDSAUDITLINK__" hidden="1">{"fdsup://directions/FAT Viewer?action=UPDATE&amp;creator=factSet&amp;DYN_ARGS=true&amp;DOC_NAME=FAT:RGA_ENTRPR_VAL_EV_SOURCE_WINDOW.FAT&amp;VAR:ID1=DEC-FR&amp;VAR:SDATE=20040422&amp;VAR:FDATE=20031231&amp;VAR:FREQ=DAILY&amp;VAR:RELITEM=RF&amp;VAR:CURRENCY=&amp;VAR:DB_TYPE=&amp;VAR:UNITS=M&amp;window=pop","up&amp;width=535&amp;height=425&amp;START_MAXIMIZED=FALSE&amp;Y=120"}</definedName>
    <definedName name="_9526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27__FDSAUDITLINK__" hidden="1">{"fdsup://directions/FAT Viewer?action=UPDATE&amp;creator=factSet&amp;DYN_ARGS=true&amp;DOC_NAME=FAT:RGA_ENTRPR_VAL_EV_SOURCE_WINDOW.FAT&amp;VAR:ID1=CBS&amp;VAR:SDATE=20040422&amp;VAR:FDATE=20031231&amp;VAR:FREQ=DAILY&amp;VAR:RELITEM=RF&amp;VAR:CURRENCY=&amp;VAR:DB_TYPE=&amp;VAR:UNITS=M&amp;window=popup&amp;","width=535&amp;height=425&amp;START_MAXIMIZED=FALSE&amp;Y=120"}</definedName>
    <definedName name="_9528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529__FDSAUDITLINK__" hidden="1">{"fdsup://directions/FAT Viewer?action=UPDATE&amp;creator=factSet&amp;DYN_ARGS=true&amp;DOC_NAME=FAT:RGA_ENTRPR_VAL_EV_SOURCE_WINDOW.FAT&amp;VAR:ID1=LAMR&amp;VAR:SDATE=20040422&amp;VAR:FDATE=20031231&amp;VAR:FREQ=DAILY&amp;VAR:RELITEM=RF&amp;VAR:CURRENCY=&amp;VAR:DB_TYPE=&amp;VAR:UNITS=M&amp;window=popup","&amp;width=535&amp;height=425&amp;START_MAXIMIZED=FALSE&amp;Y=120"}</definedName>
    <definedName name="_953__FDSAUDITLINK__" hidden="1">{"fdsup://directions/FAT Viewer?action=UPDATE&amp;creator=factSet&amp;DYN_ARGS=true&amp;DOC_NAME=FAT:RGA_ENTRPR_VAL_EV_SOURCE_WINDOW.FAT&amp;VAR:ID1=599390&amp;VAR:SDATE=20070601&amp;VAR:FDATE=20061229&amp;VAR:FREQ=DAILY&amp;VAR:RELITEM=&amp;VAR:CURRENCY=&amp;VAR:DB_TYPE=&amp;VAR:UNITS=M&amp;window=popup","&amp;width=535&amp;height=425&amp;START_MAXIMIZED=FALSE&amp;Y=120"}</definedName>
    <definedName name="_9530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31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532__FDSAUDITLINK__" hidden="1">{"fdsup://directions/FAT Viewer?action=UPDATE&amp;creator=factSet&amp;DYN_ARGS=true&amp;DOC_NAME=FAT:RGA_ENTRPR_VAL_EV_SOURCE_WINDOW.FAT&amp;VAR:ID1=DEC-FR&amp;VAR:SDATE=20040421&amp;VAR:FDATE=20031231&amp;VAR:FREQ=DAILY&amp;VAR:RELITEM=RF&amp;VAR:CURRENCY=&amp;VAR:DB_TYPE=&amp;VAR:UNITS=M&amp;window=pop","up&amp;width=535&amp;height=425&amp;START_MAXIMIZED=FALSE&amp;Y=120"}</definedName>
    <definedName name="_9533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34__FDSAUDITLINK__" hidden="1">{"fdsup://directions/FAT Viewer?action=UPDATE&amp;creator=factSet&amp;DYN_ARGS=true&amp;DOC_NAME=FAT:RGA_ENTRPR_VAL_EV_SOURCE_WINDOW.FAT&amp;VAR:ID1=CBS&amp;VAR:SDATE=20040421&amp;VAR:FDATE=20031231&amp;VAR:FREQ=DAILY&amp;VAR:RELITEM=RF&amp;VAR:CURRENCY=&amp;VAR:DB_TYPE=&amp;VAR:UNITS=M&amp;window=popup&amp;","width=535&amp;height=425&amp;START_MAXIMIZED=FALSE&amp;Y=120"}</definedName>
    <definedName name="_9535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536__FDSAUDITLINK__" hidden="1">{"fdsup://directions/FAT Viewer?action=UPDATE&amp;creator=factSet&amp;DYN_ARGS=true&amp;DOC_NAME=FAT:RGA_ENTRPR_VAL_EV_SOURCE_WINDOW.FAT&amp;VAR:ID1=LAMR&amp;VAR:SDATE=20040421&amp;VAR:FDATE=20031231&amp;VAR:FREQ=DAILY&amp;VAR:RELITEM=RF&amp;VAR:CURRENCY=&amp;VAR:DB_TYPE=&amp;VAR:UNITS=M&amp;window=popup","&amp;width=535&amp;height=425&amp;START_MAXIMIZED=FALSE&amp;Y=120"}</definedName>
    <definedName name="_9537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38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539__FDSAUDITLINK__" hidden="1">{"fdsup://directions/FAT Viewer?action=UPDATE&amp;creator=factSet&amp;DYN_ARGS=true&amp;DOC_NAME=FAT:RGA_ENTRPR_VAL_EV_SOURCE_WINDOW.FAT&amp;VAR:ID1=DEC-FR&amp;VAR:SDATE=20040420&amp;VAR:FDATE=20031231&amp;VAR:FREQ=DAILY&amp;VAR:RELITEM=RF&amp;VAR:CURRENCY=&amp;VAR:DB_TYPE=&amp;VAR:UNITS=M&amp;window=pop","up&amp;width=535&amp;height=425&amp;START_MAXIMIZED=FALSE&amp;Y=120"}</definedName>
    <definedName name="_954__FDSAUDITLINK__" hidden="1">{"fdsup://directions/FAT Viewer?action=UPDATE&amp;creator=factSet&amp;DYN_ARGS=true&amp;DOC_NAME=FAT:RGA_ENTRPR_VAL_EV_SOURCE_WINDOW.FAT&amp;VAR:ID1=339864&amp;VAR:SDATE=20070601&amp;VAR:FDATE=20061229&amp;VAR:FREQ=DAILY&amp;VAR:RELITEM=&amp;VAR:CURRENCY=&amp;VAR:DB_TYPE=&amp;VAR:UNITS=M&amp;window=popup","&amp;width=535&amp;height=425&amp;START_MAXIMIZED=FALSE&amp;Y=120"}</definedName>
    <definedName name="_9540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41__FDSAUDITLINK__" hidden="1">{"fdsup://directions/FAT Viewer?action=UPDATE&amp;creator=factSet&amp;DYN_ARGS=true&amp;DOC_NAME=FAT:RGA_ENTRPR_VAL_EV_SOURCE_WINDOW.FAT&amp;VAR:ID1=CBS&amp;VAR:SDATE=20040420&amp;VAR:FDATE=20031231&amp;VAR:FREQ=DAILY&amp;VAR:RELITEM=RF&amp;VAR:CURRENCY=&amp;VAR:DB_TYPE=&amp;VAR:UNITS=M&amp;window=popup&amp;","width=535&amp;height=425&amp;START_MAXIMIZED=FALSE&amp;Y=120"}</definedName>
    <definedName name="_9542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543__FDSAUDITLINK__" hidden="1">{"fdsup://directions/FAT Viewer?action=UPDATE&amp;creator=factSet&amp;DYN_ARGS=true&amp;DOC_NAME=FAT:RGA_ENTRPR_VAL_EV_SOURCE_WINDOW.FAT&amp;VAR:ID1=LAMR&amp;VAR:SDATE=20040420&amp;VAR:FDATE=20031231&amp;VAR:FREQ=DAILY&amp;VAR:RELITEM=RF&amp;VAR:CURRENCY=&amp;VAR:DB_TYPE=&amp;VAR:UNITS=M&amp;window=popup","&amp;width=535&amp;height=425&amp;START_MAXIMIZED=FALSE&amp;Y=120"}</definedName>
    <definedName name="_9544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4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546__FDSAUDITLINK__" hidden="1">{"fdsup://directions/FAT Viewer?action=UPDATE&amp;creator=factSet&amp;DYN_ARGS=true&amp;DOC_NAME=FAT:RGA_ENTRPR_VAL_EV_SOURCE_WINDOW.FAT&amp;VAR:ID1=DEC-FR&amp;VAR:SDATE=20040419&amp;VAR:FDATE=20031231&amp;VAR:FREQ=DAILY&amp;VAR:RELITEM=RF&amp;VAR:CURRENCY=&amp;VAR:DB_TYPE=&amp;VAR:UNITS=M&amp;window=pop","up&amp;width=535&amp;height=425&amp;START_MAXIMIZED=FALSE&amp;Y=120"}</definedName>
    <definedName name="_9547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48__FDSAUDITLINK__" hidden="1">{"fdsup://directions/FAT Viewer?action=UPDATE&amp;creator=factSet&amp;DYN_ARGS=true&amp;DOC_NAME=FAT:RGA_ENTRPR_VAL_EV_SOURCE_WINDOW.FAT&amp;VAR:ID1=CBS&amp;VAR:SDATE=20040419&amp;VAR:FDATE=20031231&amp;VAR:FREQ=DAILY&amp;VAR:RELITEM=RF&amp;VAR:CURRENCY=&amp;VAR:DB_TYPE=&amp;VAR:UNITS=M&amp;window=popup&amp;","width=535&amp;height=425&amp;START_MAXIMIZED=FALSE&amp;Y=120"}</definedName>
    <definedName name="_9549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55__FDSAUDITLINK__" hidden="1">{"fdsup://directions/FAT Viewer?action=UPDATE&amp;creator=factSet&amp;DYN_ARGS=true&amp;DOC_NAME=FAT:RGQ_ENTRPR_VAL_EV_SOURCE_WINDOW.FAT&amp;VAR:ID1=CETV&amp;VAR:SDATE=20070601&amp;VAR:FDATE=20070330&amp;VAR:FREQ=DAILY&amp;VAR:RELITEM=&amp;VAR:CURRENCY=&amp;VAR:DB_TYPE=&amp;VAR:UNITS=M&amp;window=popup&amp;w","idth=535&amp;height=425&amp;START_MAXIMIZED=FALSE&amp;Y=120"}</definedName>
    <definedName name="_9550__FDSAUDITLINK__" hidden="1">{"fdsup://directions/FAT Viewer?action=UPDATE&amp;creator=factSet&amp;DYN_ARGS=true&amp;DOC_NAME=FAT:RGA_ENTRPR_VAL_EV_SOURCE_WINDOW.FAT&amp;VAR:ID1=LAMR&amp;VAR:SDATE=20040419&amp;VAR:FDATE=20031231&amp;VAR:FREQ=DAILY&amp;VAR:RELITEM=RF&amp;VAR:CURRENCY=&amp;VAR:DB_TYPE=&amp;VAR:UNITS=M&amp;window=popup","&amp;width=535&amp;height=425&amp;START_MAXIMIZED=FALSE&amp;Y=120"}</definedName>
    <definedName name="_9551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52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553__FDSAUDITLINK__" hidden="1">{"fdsup://directions/FAT Viewer?action=UPDATE&amp;creator=factSet&amp;DYN_ARGS=true&amp;DOC_NAME=FAT:RGA_ENTRPR_VAL_EV_SOURCE_WINDOW.FAT&amp;VAR:ID1=DEC-FR&amp;VAR:SDATE=20040416&amp;VAR:FDATE=20031231&amp;VAR:FREQ=DAILY&amp;VAR:RELITEM=RF&amp;VAR:CURRENCY=&amp;VAR:DB_TYPE=&amp;VAR:UNITS=M&amp;window=pop","up&amp;width=535&amp;height=425&amp;START_MAXIMIZED=FALSE&amp;Y=120"}</definedName>
    <definedName name="_9554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55__FDSAUDITLINK__" hidden="1">{"fdsup://directions/FAT Viewer?action=UPDATE&amp;creator=factSet&amp;DYN_ARGS=true&amp;DOC_NAME=FAT:RGA_ENTRPR_VAL_EV_SOURCE_WINDOW.FAT&amp;VAR:ID1=CBS&amp;VAR:SDATE=20040416&amp;VAR:FDATE=20031231&amp;VAR:FREQ=DAILY&amp;VAR:RELITEM=RF&amp;VAR:CURRENCY=&amp;VAR:DB_TYPE=&amp;VAR:UNITS=M&amp;window=popup&amp;","width=535&amp;height=425&amp;START_MAXIMIZED=FALSE&amp;Y=120"}</definedName>
    <definedName name="_9556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557__FDSAUDITLINK__" hidden="1">{"fdsup://directions/FAT Viewer?action=UPDATE&amp;creator=factSet&amp;DYN_ARGS=true&amp;DOC_NAME=FAT:RGA_ENTRPR_VAL_EV_SOURCE_WINDOW.FAT&amp;VAR:ID1=LAMR&amp;VAR:SDATE=20040416&amp;VAR:FDATE=20031231&amp;VAR:FREQ=DAILY&amp;VAR:RELITEM=RF&amp;VAR:CURRENCY=&amp;VAR:DB_TYPE=&amp;VAR:UNITS=M&amp;window=popup","&amp;width=535&amp;height=425&amp;START_MAXIMIZED=FALSE&amp;Y=120"}</definedName>
    <definedName name="_9558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5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56__FDSAUDITLINK__" hidden="1">{"fdsup://directions/FAT Viewer?action=UPDATE&amp;creator=factSet&amp;DYN_ARGS=true&amp;DOC_NAME=FAT:RGQ_ENTRPR_VAL_EV_SOURCE_WINDOW.FAT&amp;VAR:ID1=CTCM&amp;VAR:SDATE=20070601&amp;VAR:FDATE=20070330&amp;VAR:FREQ=DAILY&amp;VAR:RELITEM=&amp;VAR:CURRENCY=&amp;VAR:DB_TYPE=&amp;VAR:UNITS=M&amp;window=popup&amp;w","idth=535&amp;height=425&amp;START_MAXIMIZED=FALSE&amp;Y=120"}</definedName>
    <definedName name="_9560__FDSAUDITLINK__" hidden="1">{"fdsup://directions/FAT Viewer?action=UPDATE&amp;creator=factSet&amp;DYN_ARGS=true&amp;DOC_NAME=FAT:RGA_ENTRPR_VAL_EV_SOURCE_WINDOW.FAT&amp;VAR:ID1=DEC-FR&amp;VAR:SDATE=20040415&amp;VAR:FDATE=20031231&amp;VAR:FREQ=DAILY&amp;VAR:RELITEM=RF&amp;VAR:CURRENCY=&amp;VAR:DB_TYPE=&amp;VAR:UNITS=M&amp;window=pop","up&amp;width=535&amp;height=425&amp;START_MAXIMIZED=FALSE&amp;Y=120"}</definedName>
    <definedName name="_9561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62__FDSAUDITLINK__" hidden="1">{"fdsup://directions/FAT Viewer?action=UPDATE&amp;creator=factSet&amp;DYN_ARGS=true&amp;DOC_NAME=FAT:RGA_ENTRPR_VAL_EV_SOURCE_WINDOW.FAT&amp;VAR:ID1=CBS&amp;VAR:SDATE=20040415&amp;VAR:FDATE=20031231&amp;VAR:FREQ=DAILY&amp;VAR:RELITEM=RF&amp;VAR:CURRENCY=&amp;VAR:DB_TYPE=&amp;VAR:UNITS=M&amp;window=popup&amp;","width=535&amp;height=425&amp;START_MAXIMIZED=FALSE&amp;Y=120"}</definedName>
    <definedName name="_9563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564__FDSAUDITLINK__" hidden="1">{"fdsup://directions/FAT Viewer?action=UPDATE&amp;creator=factSet&amp;DYN_ARGS=true&amp;DOC_NAME=FAT:RGA_ENTRPR_VAL_EV_SOURCE_WINDOW.FAT&amp;VAR:ID1=LAMR&amp;VAR:SDATE=20040415&amp;VAR:FDATE=20031231&amp;VAR:FREQ=DAILY&amp;VAR:RELITEM=RF&amp;VAR:CURRENCY=&amp;VAR:DB_TYPE=&amp;VAR:UNITS=M&amp;window=popup","&amp;width=535&amp;height=425&amp;START_MAXIMIZED=FALSE&amp;Y=120"}</definedName>
    <definedName name="_9565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66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567__FDSAUDITLINK__" hidden="1">{"fdsup://directions/FAT Viewer?action=UPDATE&amp;creator=factSet&amp;DYN_ARGS=true&amp;DOC_NAME=FAT:RGA_ENTRPR_VAL_EV_SOURCE_WINDOW.FAT&amp;VAR:ID1=DEC-FR&amp;VAR:SDATE=20040414&amp;VAR:FDATE=20031231&amp;VAR:FREQ=DAILY&amp;VAR:RELITEM=RF&amp;VAR:CURRENCY=&amp;VAR:DB_TYPE=&amp;VAR:UNITS=M&amp;window=pop","up&amp;width=535&amp;height=425&amp;START_MAXIMIZED=FALSE&amp;Y=120"}</definedName>
    <definedName name="_9568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69__FDSAUDITLINK__" hidden="1">{"fdsup://directions/FAT Viewer?action=UPDATE&amp;creator=factSet&amp;DYN_ARGS=true&amp;DOC_NAME=FAT:RGA_ENTRPR_VAL_EV_SOURCE_WINDOW.FAT&amp;VAR:ID1=CBS&amp;VAR:SDATE=20040414&amp;VAR:FDATE=20031231&amp;VAR:FREQ=DAILY&amp;VAR:RELITEM=RF&amp;VAR:CURRENCY=&amp;VAR:DB_TYPE=&amp;VAR:UNITS=M&amp;window=popup&amp;","width=535&amp;height=425&amp;START_MAXIMIZED=FALSE&amp;Y=120"}</definedName>
    <definedName name="_957__FDSAUDITLINK__" hidden="1">{"fdsup://directions/FAT Viewer?action=UPDATE&amp;creator=factSet&amp;DYN_ARGS=true&amp;DOC_NAME=FAT:RGQ_ENTRPR_VAL_EV_SOURCE_WINDOW.FAT&amp;VAR:ID1=B07VZ9&amp;VAR:SDATE=20070601&amp;VAR:FDATE=20070330&amp;VAR:FREQ=DAILY&amp;VAR:RELITEM=&amp;VAR:CURRENCY=&amp;VAR:DB_TYPE=&amp;VAR:UNITS=M&amp;window=popup","&amp;width=535&amp;height=425&amp;START_MAXIMIZED=FALSE&amp;Y=120"}</definedName>
    <definedName name="_9570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571__FDSAUDITLINK__" hidden="1">{"fdsup://directions/FAT Viewer?action=UPDATE&amp;creator=factSet&amp;DYN_ARGS=true&amp;DOC_NAME=FAT:RGA_ENTRPR_VAL_EV_SOURCE_WINDOW.FAT&amp;VAR:ID1=LAMR&amp;VAR:SDATE=20040414&amp;VAR:FDATE=20031231&amp;VAR:FREQ=DAILY&amp;VAR:RELITEM=RF&amp;VAR:CURRENCY=&amp;VAR:DB_TYPE=&amp;VAR:UNITS=M&amp;window=popup","&amp;width=535&amp;height=425&amp;START_MAXIMIZED=FALSE&amp;Y=120"}</definedName>
    <definedName name="_9572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73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574__FDSAUDITLINK__" hidden="1">{"fdsup://directions/FAT Viewer?action=UPDATE&amp;creator=factSet&amp;DYN_ARGS=true&amp;DOC_NAME=FAT:RGA_ENTRPR_VAL_EV_SOURCE_WINDOW.FAT&amp;VAR:ID1=DEC-FR&amp;VAR:SDATE=20040413&amp;VAR:FDATE=20031231&amp;VAR:FREQ=DAILY&amp;VAR:RELITEM=RF&amp;VAR:CURRENCY=&amp;VAR:DB_TYPE=&amp;VAR:UNITS=M&amp;window=pop","up&amp;width=535&amp;height=425&amp;START_MAXIMIZED=FALSE&amp;Y=120"}</definedName>
    <definedName name="_9575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76__FDSAUDITLINK__" hidden="1">{"fdsup://directions/FAT Viewer?action=UPDATE&amp;creator=factSet&amp;DYN_ARGS=true&amp;DOC_NAME=FAT:RGA_ENTRPR_VAL_EV_SOURCE_WINDOW.FAT&amp;VAR:ID1=CBS&amp;VAR:SDATE=20040413&amp;VAR:FDATE=20031231&amp;VAR:FREQ=DAILY&amp;VAR:RELITEM=RF&amp;VAR:CURRENCY=&amp;VAR:DB_TYPE=&amp;VAR:UNITS=M&amp;window=popup&amp;","width=535&amp;height=425&amp;START_MAXIMIZED=FALSE&amp;Y=120"}</definedName>
    <definedName name="_9577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578__FDSAUDITLINK__" hidden="1">{"fdsup://directions/FAT Viewer?action=UPDATE&amp;creator=factSet&amp;DYN_ARGS=true&amp;DOC_NAME=FAT:RGA_ENTRPR_VAL_EV_SOURCE_WINDOW.FAT&amp;VAR:ID1=LAMR&amp;VAR:SDATE=20040413&amp;VAR:FDATE=20031231&amp;VAR:FREQ=DAILY&amp;VAR:RELITEM=RF&amp;VAR:CURRENCY=&amp;VAR:DB_TYPE=&amp;VAR:UNITS=M&amp;window=popup","&amp;width=535&amp;height=425&amp;START_MAXIMIZED=FALSE&amp;Y=120"}</definedName>
    <definedName name="_9579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8__FDSAUDITLINK__" hidden="1">{"fdsup://directions/FAT Viewer?action=UPDATE&amp;creator=factSet&amp;DYN_ARGS=true&amp;DOC_NAME=FAT:RGQ_ENTRPR_VAL_EV_SOURCE_WINDOW.FAT&amp;VAR:ID1=B04M10&amp;VAR:SDATE=20070601&amp;VAR:FDATE=20070330&amp;VAR:FREQ=DAILY&amp;VAR:RELITEM=&amp;VAR:CURRENCY=&amp;VAR:DB_TYPE=&amp;VAR:UNITS=M&amp;window=popup","&amp;width=535&amp;height=425&amp;START_MAXIMIZED=FALSE&amp;Y=120"}</definedName>
    <definedName name="_9580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581__FDSAUDITLINK__" hidden="1">{"fdsup://directions/FAT Viewer?action=UPDATE&amp;creator=factSet&amp;DYN_ARGS=true&amp;DOC_NAME=FAT:RGA_ENTRPR_VAL_EV_SOURCE_WINDOW.FAT&amp;VAR:ID1=DEC-FR&amp;VAR:SDATE=20040412&amp;VAR:FDATE=20031231&amp;VAR:FREQ=DAILY&amp;VAR:RELITEM=RF&amp;VAR:CURRENCY=&amp;VAR:DB_TYPE=&amp;VAR:UNITS=M&amp;window=pop","up&amp;width=535&amp;height=425&amp;START_MAXIMIZED=FALSE&amp;Y=120"}</definedName>
    <definedName name="_9582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83__FDSAUDITLINK__" hidden="1">{"fdsup://directions/FAT Viewer?action=UPDATE&amp;creator=factSet&amp;DYN_ARGS=true&amp;DOC_NAME=FAT:RGA_ENTRPR_VAL_EV_SOURCE_WINDOW.FAT&amp;VAR:ID1=CBS&amp;VAR:SDATE=20040412&amp;VAR:FDATE=20031231&amp;VAR:FREQ=DAILY&amp;VAR:RELITEM=RF&amp;VAR:CURRENCY=&amp;VAR:DB_TYPE=&amp;VAR:UNITS=M&amp;window=popup&amp;","width=535&amp;height=425&amp;START_MAXIMIZED=FALSE&amp;Y=120"}</definedName>
    <definedName name="_9584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585__FDSAUDITLINK__" hidden="1">{"fdsup://directions/FAT Viewer?action=UPDATE&amp;creator=factSet&amp;DYN_ARGS=true&amp;DOC_NAME=FAT:RGA_ENTRPR_VAL_EV_SOURCE_WINDOW.FAT&amp;VAR:ID1=LAMR&amp;VAR:SDATE=20040412&amp;VAR:FDATE=20031231&amp;VAR:FREQ=DAILY&amp;VAR:RELITEM=RF&amp;VAR:CURRENCY=&amp;VAR:DB_TYPE=&amp;VAR:UNITS=M&amp;window=popup","&amp;width=535&amp;height=425&amp;START_MAXIMIZED=FALSE&amp;Y=120"}</definedName>
    <definedName name="_9586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87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588__FDSAUDITLINK__" hidden="1">{"fdsup://directions/FAT Viewer?action=UPDATE&amp;creator=factSet&amp;DYN_ARGS=true&amp;DOC_NAME=FAT:RGA_ENTRPR_VAL_EV_SOURCE_WINDOW.FAT&amp;VAR:ID1=DEC-FR&amp;VAR:SDATE=20040408&amp;VAR:FDATE=20031231&amp;VAR:FREQ=DAILY&amp;VAR:RELITEM=RF&amp;VAR:CURRENCY=&amp;VAR:DB_TYPE=&amp;VAR:UNITS=M&amp;window=pop","up&amp;width=535&amp;height=425&amp;START_MAXIMIZED=FALSE&amp;Y=120"}</definedName>
    <definedName name="_9589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9__FDSAUDITLINK__" hidden="1">{"fdsup://directions/FAT Viewer?action=UPDATE&amp;creator=factSet&amp;DYN_ARGS=true&amp;DOC_NAME=FAT:RGA_ENTRPR_VAL_EV_SOURCE_WINDOW.FAT&amp;VAR:ID1=DYHOL-TR&amp;VAR:SDATE=20070612&amp;VAR:FDATE=20061229&amp;VAR:FREQ=DAILY&amp;VAR:RELITEM=&amp;VAR:CURRENCY=&amp;VAR:DB_TYPE=&amp;VAR:UNITS=M&amp;window=pop","up&amp;width=535&amp;height=425&amp;START_MAXIMIZED=FALSE&amp;Y=120"}</definedName>
    <definedName name="_9590__FDSAUDITLINK__" hidden="1">{"fdsup://directions/FAT Viewer?action=UPDATE&amp;creator=factSet&amp;DYN_ARGS=true&amp;DOC_NAME=FAT:RGA_ENTRPR_VAL_EV_SOURCE_WINDOW.FAT&amp;VAR:ID1=CBS&amp;VAR:SDATE=20040408&amp;VAR:FDATE=20031231&amp;VAR:FREQ=DAILY&amp;VAR:RELITEM=RF&amp;VAR:CURRENCY=&amp;VAR:DB_TYPE=&amp;VAR:UNITS=M&amp;window=popup&amp;","width=535&amp;height=425&amp;START_MAXIMIZED=FALSE&amp;Y=120"}</definedName>
    <definedName name="_9591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592__FDSAUDITLINK__" hidden="1">{"fdsup://directions/FAT Viewer?action=UPDATE&amp;creator=factSet&amp;DYN_ARGS=true&amp;DOC_NAME=FAT:RGA_ENTRPR_VAL_EV_SOURCE_WINDOW.FAT&amp;VAR:ID1=LAMR&amp;VAR:SDATE=20040408&amp;VAR:FDATE=20031231&amp;VAR:FREQ=DAILY&amp;VAR:RELITEM=RF&amp;VAR:CURRENCY=&amp;VAR:DB_TYPE=&amp;VAR:UNITS=M&amp;window=popup","&amp;width=535&amp;height=425&amp;START_MAXIMIZED=FALSE&amp;Y=120"}</definedName>
    <definedName name="_9593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94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595__FDSAUDITLINK__" hidden="1">{"fdsup://directions/FAT Viewer?action=UPDATE&amp;creator=factSet&amp;DYN_ARGS=true&amp;DOC_NAME=FAT:RGA_ENTRPR_VAL_EV_SOURCE_WINDOW.FAT&amp;VAR:ID1=DEC-FR&amp;VAR:SDATE=20040407&amp;VAR:FDATE=20031231&amp;VAR:FREQ=DAILY&amp;VAR:RELITEM=RF&amp;VAR:CURRENCY=&amp;VAR:DB_TYPE=&amp;VAR:UNITS=M&amp;window=pop","up&amp;width=535&amp;height=425&amp;START_MAXIMIZED=FALSE&amp;Y=120"}</definedName>
    <definedName name="_9596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597__FDSAUDITLINK__" hidden="1">{"fdsup://directions/FAT Viewer?action=UPDATE&amp;creator=factSet&amp;DYN_ARGS=true&amp;DOC_NAME=FAT:RGA_ENTRPR_VAL_EV_SOURCE_WINDOW.FAT&amp;VAR:ID1=CBS&amp;VAR:SDATE=20040407&amp;VAR:FDATE=20031231&amp;VAR:FREQ=DAILY&amp;VAR:RELITEM=RF&amp;VAR:CURRENCY=&amp;VAR:DB_TYPE=&amp;VAR:UNITS=M&amp;window=popup&amp;","width=535&amp;height=425&amp;START_MAXIMIZED=FALSE&amp;Y=120"}</definedName>
    <definedName name="_9598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599__FDSAUDITLINK__" hidden="1">{"fdsup://directions/FAT Viewer?action=UPDATE&amp;creator=factSet&amp;DYN_ARGS=true&amp;DOC_NAME=FAT:RGA_ENTRPR_VAL_EV_SOURCE_WINDOW.FAT&amp;VAR:ID1=LAMR&amp;VAR:SDATE=20040407&amp;VAR:FDATE=20031231&amp;VAR:FREQ=DAILY&amp;VAR:RELITEM=RF&amp;VAR:CURRENCY=&amp;VAR:DB_TYPE=&amp;VAR:UNITS=M&amp;window=popup","&amp;width=535&amp;height=425&amp;START_MAXIMIZED=FALSE&amp;Y=120"}</definedName>
    <definedName name="_96__123Graph_XREP_CA91" hidden="1">#REF!</definedName>
    <definedName name="_96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162"}</definedName>
    <definedName name="_960__FDSAUDITLINK__" hidden="1">{"fdsup://directions/FAT Viewer?action=UPDATE&amp;creator=factSet&amp;DYN_ARGS=true&amp;DOC_NAME=FAT:RGA_ENTRPR_VAL_EV_SOURCE_WINDOW.FAT&amp;VAR:ID1=091139&amp;VAR:SDATE=20070612&amp;VAR:FDATE=20061229&amp;VAR:FREQ=DAILY&amp;VAR:RELITEM=&amp;VAR:CURRENCY=&amp;VAR:DB_TYPE=&amp;VAR:UNITS=M&amp;window=popup","&amp;width=535&amp;height=425&amp;START_MAXIMIZED=FALSE&amp;Y=120"}</definedName>
    <definedName name="_9600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601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602__FDSAUDITLINK__" hidden="1">{"fdsup://directions/FAT Viewer?action=UPDATE&amp;creator=factSet&amp;DYN_ARGS=true&amp;DOC_NAME=FAT:RGA_ENTRPR_VAL_EV_SOURCE_WINDOW.FAT&amp;VAR:ID1=DEC-FR&amp;VAR:SDATE=20040406&amp;VAR:FDATE=20031231&amp;VAR:FREQ=DAILY&amp;VAR:RELITEM=RF&amp;VAR:CURRENCY=&amp;VAR:DB_TYPE=&amp;VAR:UNITS=M&amp;window=pop","up&amp;width=535&amp;height=425&amp;START_MAXIMIZED=FALSE&amp;Y=120"}</definedName>
    <definedName name="_9603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604__FDSAUDITLINK__" hidden="1">{"fdsup://directions/FAT Viewer?action=UPDATE&amp;creator=factSet&amp;DYN_ARGS=true&amp;DOC_NAME=FAT:RGA_ENTRPR_VAL_EV_SOURCE_WINDOW.FAT&amp;VAR:ID1=CBS&amp;VAR:SDATE=20040406&amp;VAR:FDATE=20031231&amp;VAR:FREQ=DAILY&amp;VAR:RELITEM=RF&amp;VAR:CURRENCY=&amp;VAR:DB_TYPE=&amp;VAR:UNITS=M&amp;window=popup&amp;","width=535&amp;height=425&amp;START_MAXIMIZED=FALSE&amp;Y=120"}</definedName>
    <definedName name="_9605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606__FDSAUDITLINK__" hidden="1">{"fdsup://directions/FAT Viewer?action=UPDATE&amp;creator=factSet&amp;DYN_ARGS=true&amp;DOC_NAME=FAT:RGA_ENTRPR_VAL_EV_SOURCE_WINDOW.FAT&amp;VAR:ID1=LAMR&amp;VAR:SDATE=20040406&amp;VAR:FDATE=20031231&amp;VAR:FREQ=DAILY&amp;VAR:RELITEM=RF&amp;VAR:CURRENCY=&amp;VAR:DB_TYPE=&amp;VAR:UNITS=M&amp;window=popup","&amp;width=535&amp;height=425&amp;START_MAXIMIZED=FALSE&amp;Y=120"}</definedName>
    <definedName name="_9607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608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609__FDSAUDITLINK__" hidden="1">{"fdsup://directions/FAT Viewer?action=UPDATE&amp;creator=factSet&amp;DYN_ARGS=true&amp;DOC_NAME=FAT:RGA_ENTRPR_VAL_EV_SOURCE_WINDOW.FAT&amp;VAR:ID1=DEC-FR&amp;VAR:SDATE=20040405&amp;VAR:FDATE=20031231&amp;VAR:FREQ=DAILY&amp;VAR:RELITEM=RF&amp;VAR:CURRENCY=&amp;VAR:DB_TYPE=&amp;VAR:UNITS=M&amp;window=pop","up&amp;width=535&amp;height=425&amp;START_MAXIMIZED=FALSE&amp;Y=120"}</definedName>
    <definedName name="_961__FDSAUDITLINK__" hidden="1">{"fdsup://directions/FAT Viewer?action=UPDATE&amp;creator=factSet&amp;DYN_ARGS=true&amp;DOC_NAME=FAT:RGQ_ENTRPR_VAL_EV_SOURCE_WINDOW.FAT&amp;VAR:ID1=599711&amp;VAR:SDATE=20070612&amp;VAR:FDATE=20070330&amp;VAR:FREQ=DAILY&amp;VAR:RELITEM=&amp;VAR:CURRENCY=&amp;VAR:DB_TYPE=&amp;VAR:UNITS=M&amp;window=popup","&amp;width=535&amp;height=425&amp;START_MAXIMIZED=FALSE&amp;Y=120"}</definedName>
    <definedName name="_9610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611__FDSAUDITLINK__" hidden="1">{"fdsup://directions/FAT Viewer?action=UPDATE&amp;creator=factSet&amp;DYN_ARGS=true&amp;DOC_NAME=FAT:RGA_ENTRPR_VAL_EV_SOURCE_WINDOW.FAT&amp;VAR:ID1=CBS&amp;VAR:SDATE=20040405&amp;VAR:FDATE=20031231&amp;VAR:FREQ=DAILY&amp;VAR:RELITEM=RF&amp;VAR:CURRENCY=&amp;VAR:DB_TYPE=&amp;VAR:UNITS=M&amp;window=popup&amp;","width=535&amp;height=425&amp;START_MAXIMIZED=FALSE&amp;Y=120"}</definedName>
    <definedName name="_9612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613__FDSAUDITLINK__" hidden="1">{"fdsup://directions/FAT Viewer?action=UPDATE&amp;creator=factSet&amp;DYN_ARGS=true&amp;DOC_NAME=FAT:RGA_ENTRPR_VAL_EV_SOURCE_WINDOW.FAT&amp;VAR:ID1=LAMR&amp;VAR:SDATE=20040405&amp;VAR:FDATE=20031231&amp;VAR:FREQ=DAILY&amp;VAR:RELITEM=RF&amp;VAR:CURRENCY=&amp;VAR:DB_TYPE=&amp;VAR:UNITS=M&amp;window=popup","&amp;width=535&amp;height=425&amp;START_MAXIMIZED=FALSE&amp;Y=120"}</definedName>
    <definedName name="_9614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61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616__FDSAUDITLINK__" hidden="1">{"fdsup://directions/FAT Viewer?action=UPDATE&amp;creator=factSet&amp;DYN_ARGS=true&amp;DOC_NAME=FAT:RGA_ENTRPR_VAL_EV_SOURCE_WINDOW.FAT&amp;VAR:ID1=DEC-FR&amp;VAR:SDATE=20040402&amp;VAR:FDATE=20031231&amp;VAR:FREQ=DAILY&amp;VAR:RELITEM=RF&amp;VAR:CURRENCY=&amp;VAR:DB_TYPE=&amp;VAR:UNITS=M&amp;window=pop","up&amp;width=535&amp;height=425&amp;START_MAXIMIZED=FALSE&amp;Y=120"}</definedName>
    <definedName name="_9617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618__FDSAUDITLINK__" hidden="1">{"fdsup://directions/FAT Viewer?action=UPDATE&amp;creator=factSet&amp;DYN_ARGS=true&amp;DOC_NAME=FAT:RGA_ENTRPR_VAL_EV_SOURCE_WINDOW.FAT&amp;VAR:ID1=CBS&amp;VAR:SDATE=20040402&amp;VAR:FDATE=20031231&amp;VAR:FREQ=DAILY&amp;VAR:RELITEM=RF&amp;VAR:CURRENCY=&amp;VAR:DB_TYPE=&amp;VAR:UNITS=M&amp;window=popup&amp;","width=535&amp;height=425&amp;START_MAXIMIZED=FALSE&amp;Y=120"}</definedName>
    <definedName name="_9619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62__FDSAUDITLINK__" hidden="1">{"fdsup://directions/FAT Viewer?action=UPDATE&amp;creator=factSet&amp;DYN_ARGS=true&amp;DOC_NAME=FAT:RGQ_ENTRPR_VAL_EV_SOURCE_WINDOW.FAT&amp;VAR:ID1=B01G2K&amp;VAR:SDATE=20070612&amp;VAR:FDATE=20070330&amp;VAR:FREQ=DAILY&amp;VAR:RELITEM=&amp;VAR:CURRENCY=&amp;VAR:DB_TYPE=&amp;VAR:UNITS=M&amp;window=popup","&amp;width=535&amp;height=425&amp;START_MAXIMIZED=FALSE&amp;Y=120"}</definedName>
    <definedName name="_9620__FDSAUDITLINK__" hidden="1">{"fdsup://directions/FAT Viewer?action=UPDATE&amp;creator=factSet&amp;DYN_ARGS=true&amp;DOC_NAME=FAT:RGA_ENTRPR_VAL_EV_SOURCE_WINDOW.FAT&amp;VAR:ID1=LAMR&amp;VAR:SDATE=20040402&amp;VAR:FDATE=20031231&amp;VAR:FREQ=DAILY&amp;VAR:RELITEM=RF&amp;VAR:CURRENCY=&amp;VAR:DB_TYPE=&amp;VAR:UNITS=M&amp;window=popup","&amp;width=535&amp;height=425&amp;START_MAXIMIZED=FALSE&amp;Y=120"}</definedName>
    <definedName name="_9621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622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623__FDSAUDITLINK__" hidden="1">{"fdsup://directions/FAT Viewer?action=UPDATE&amp;creator=factSet&amp;DYN_ARGS=true&amp;DOC_NAME=FAT:RGA_ENTRPR_VAL_EV_SOURCE_WINDOW.FAT&amp;VAR:ID1=DEC-FR&amp;VAR:SDATE=20040401&amp;VAR:FDATE=20031231&amp;VAR:FREQ=DAILY&amp;VAR:RELITEM=RF&amp;VAR:CURRENCY=&amp;VAR:DB_TYPE=&amp;VAR:UNITS=M&amp;window=pop","up&amp;width=535&amp;height=425&amp;START_MAXIMIZED=FALSE&amp;Y=120"}</definedName>
    <definedName name="_9624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625__FDSAUDITLINK__" hidden="1">{"fdsup://directions/FAT Viewer?action=UPDATE&amp;creator=factSet&amp;DYN_ARGS=true&amp;DOC_NAME=FAT:RGA_ENTRPR_VAL_EV_SOURCE_WINDOW.FAT&amp;VAR:ID1=CBS&amp;VAR:SDATE=20040401&amp;VAR:FDATE=20031231&amp;VAR:FREQ=DAILY&amp;VAR:RELITEM=RF&amp;VAR:CURRENCY=&amp;VAR:DB_TYPE=&amp;VAR:UNITS=M&amp;window=popup&amp;","width=535&amp;height=425&amp;START_MAXIMIZED=FALSE&amp;Y=120"}</definedName>
    <definedName name="_9626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627__FDSAUDITLINK__" hidden="1">{"fdsup://directions/FAT Viewer?action=UPDATE&amp;creator=factSet&amp;DYN_ARGS=true&amp;DOC_NAME=FAT:RGA_ENTRPR_VAL_EV_SOURCE_WINDOW.FAT&amp;VAR:ID1=LAMR&amp;VAR:SDATE=20040401&amp;VAR:FDATE=20031231&amp;VAR:FREQ=DAILY&amp;VAR:RELITEM=RF&amp;VAR:CURRENCY=&amp;VAR:DB_TYPE=&amp;VAR:UNITS=M&amp;window=popup","&amp;width=535&amp;height=425&amp;START_MAXIMIZED=FALSE&amp;Y=120"}</definedName>
    <definedName name="_9628__FDSAUDITLINK__" hidden="1">{"fdsup://IBCentral/FAT Viewer?action=UPDATE&amp;creator=factset&amp;DOC_NAME=fat:reuters_ltm_source_window.fat&amp;display_string=Audit&amp;DYN_ARGS=TRUE&amp;VAR:ID1=CCO&amp;VAR:RCODE=SBDA&amp;VAR:SDATE=20040399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62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63__FDSAUDITLINK__" hidden="1">{"fdsup://directions/FAT Viewer?action=UPDATE&amp;creator=factSet&amp;DYN_ARGS=true&amp;DOC_NAME=FAT:RGA_ENTRPR_VAL_EV_SOURCE_WINDOW.FAT&amp;VAR:ID1=043254&amp;VAR:SDATE=20070612&amp;VAR:FDATE=20061229&amp;VAR:FREQ=DAILY&amp;VAR:RELITEM=&amp;VAR:CURRENCY=&amp;VAR:DB_TYPE=&amp;VAR:UNITS=M&amp;window=popup","&amp;width=535&amp;height=425&amp;START_MAXIMIZED=FALSE&amp;Y=120"}</definedName>
    <definedName name="_9630__FDSAUDITLINK__" hidden="1">{"fdsup://directions/FAT Viewer?action=UPDATE&amp;creator=factSet&amp;DYN_ARGS=true&amp;DOC_NAME=FAT:RGA_ENTRPR_VAL_EV_SOURCE_WINDOW.FAT&amp;VAR:ID1=DEC-FR&amp;VAR:SDATE=20040331&amp;VAR:FDATE=20031231&amp;VAR:FREQ=DAILY&amp;VAR:RELITEM=RF&amp;VAR:CURRENCY=&amp;VAR:DB_TYPE=&amp;VAR:UNITS=M&amp;window=pop","up&amp;width=535&amp;height=425&amp;START_MAXIMIZED=FALSE&amp;Y=120"}</definedName>
    <definedName name="_9631__FDSAUDITLINK__" hidden="1">{"fdsup://IBCentral/FAT Viewer?action=UPDATE&amp;creator=factset&amp;DOC_NAME=fat:reuters_ltm_source_window.fat&amp;display_string=Audit&amp;DYN_ARGS=TRUE&amp;VAR:ID1=CBS&amp;VAR:RCODE=SBDA&amp;VAR:SDATE=20040399 &amp;VAR:FREQ=Quarterly&amp;VAR:RELITEM=RF&amp;VAR:CURRENCY=&amp;VAR:CURRSOURCE=EXSHARE&amp;","VAR:NATFREQ=QUARTERLY&amp;VAR:RFIELD=FINALIZED&amp;VAR:DB_TYPE=&amp;VAR:UNITS=M&amp;window=popup&amp;width=540&amp;height=300&amp;START_MAXIMIZED=FALSE"}</definedName>
    <definedName name="_9632__FDSAUDITLINK__" hidden="1">{"fdsup://directions/FAT Viewer?action=UPDATE&amp;creator=factSet&amp;DYN_ARGS=true&amp;DOC_NAME=FAT:RGA_ENTRPR_VAL_EV_SOURCE_WINDOW.FAT&amp;VAR:ID1=CBS&amp;VAR:SDATE=20040331&amp;VAR:FDATE=20031231&amp;VAR:FREQ=DAILY&amp;VAR:RELITEM=RF&amp;VAR:CURRENCY=&amp;VAR:DB_TYPE=&amp;VAR:UNITS=M&amp;window=popup&amp;","width=535&amp;height=425&amp;START_MAXIMIZED=FALSE&amp;Y=120"}</definedName>
    <definedName name="_9633__FDSAUDITLINK__" hidden="1">{"fdsup://IBCentral/FAT Viewer?action=UPDATE&amp;creator=factset&amp;DOC_NAME=fat:reuters_ltm_source_window.fat&amp;display_string=Audit&amp;DYN_ARGS=TRUE&amp;VAR:ID1=LAMR&amp;VAR:RCODE=SBDA&amp;VAR:SDATE=20040399 &amp;VAR:FREQ=Quarterly&amp;VAR:RELITEM=RF&amp;VAR:CURRENCY=&amp;VAR:CURRSOURCE=EXSHARE","&amp;VAR:NATFREQ=QUARTERLY&amp;VAR:RFIELD=FINALIZED&amp;VAR:DB_TYPE=&amp;VAR:UNITS=M&amp;window=popup&amp;width=540&amp;height=300&amp;START_MAXIMIZED=FALSE"}</definedName>
    <definedName name="_9634__FDSAUDITLINK__" hidden="1">{"fdsup://directions/FAT Viewer?action=UPDATE&amp;creator=factSet&amp;DYN_ARGS=true&amp;DOC_NAME=FAT:RGA_ENTRPR_VAL_EV_SOURCE_WINDOW.FAT&amp;VAR:ID1=LAMR&amp;VAR:SDATE=20040331&amp;VAR:FDATE=20031231&amp;VAR:FREQ=DAILY&amp;VAR:RELITEM=RF&amp;VAR:CURRENCY=&amp;VAR:DB_TYPE=&amp;VAR:UNITS=M&amp;window=popup","&amp;width=535&amp;height=425&amp;START_MAXIMIZED=FALSE&amp;Y=120"}</definedName>
    <definedName name="_963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636__FDSAUDITLINK__" hidden="1">{"fdsup://directions/FAT Viewer?action=UPDATE&amp;creator=factSet&amp;DYN_ARGS=true&amp;DOC_NAME=FAT:RGA_ENTRPR_VAL_EV_SOURCE_WINDOW.FAT&amp;VAR:ID1=DEC-FR&amp;VAR:SDATE=20040330&amp;VAR:FDATE=20031231&amp;VAR:FREQ=DAILY&amp;VAR:RELITEM=RF&amp;VAR:CURRENCY=&amp;VAR:DB_TYPE=&amp;VAR:UNITS=M&amp;window=pop","up&amp;width=535&amp;height=425&amp;START_MAXIMIZED=FALSE&amp;Y=120"}</definedName>
    <definedName name="_9637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38__FDSAUDITLINK__" hidden="1">{"fdsup://directions/FAT Viewer?action=UPDATE&amp;creator=factSet&amp;DYN_ARGS=true&amp;DOC_NAME=FAT:RGA_ENTRPR_VAL_EV_SOURCE_WINDOW.FAT&amp;VAR:ID1=CBS&amp;VAR:SDATE=20040330&amp;VAR:FDATE=20031231&amp;VAR:FREQ=DAILY&amp;VAR:RELITEM=RF&amp;VAR:CURRENCY=&amp;VAR:DB_TYPE=&amp;VAR:UNITS=M&amp;window=popup&amp;","width=535&amp;height=425&amp;START_MAXIMIZED=FALSE&amp;Y=120"}</definedName>
    <definedName name="_9639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4__FDSAUDITLINK__" hidden="1">{"fdsup://directions/FAT Viewer?action=UPDATE&amp;creator=factSet&amp;DYN_ARGS=true&amp;DOC_NAME=FAT:RGA_ENTRPR_VAL_EV_SOURCE_WINDOW.FAT&amp;VAR:ID1=RTL-BE&amp;VAR:SDATE=20070612&amp;VAR:FDATE=20061229&amp;VAR:FREQ=DAILY&amp;VAR:RELITEM=&amp;VAR:CURRENCY=&amp;VAR:DB_TYPE=&amp;VAR:UNITS=M&amp;window=popup","&amp;width=535&amp;height=425&amp;START_MAXIMIZED=FALSE&amp;Y=120"}</definedName>
    <definedName name="_9640__FDSAUDITLINK__" hidden="1">{"fdsup://directions/FAT Viewer?action=UPDATE&amp;creator=factSet&amp;DYN_ARGS=true&amp;DOC_NAME=FAT:RGA_ENTRPR_VAL_EV_SOURCE_WINDOW.FAT&amp;VAR:ID1=LAMR&amp;VAR:SDATE=20040330&amp;VAR:FDATE=20031231&amp;VAR:FREQ=DAILY&amp;VAR:RELITEM=RF&amp;VAR:CURRENCY=&amp;VAR:DB_TYPE=&amp;VAR:UNITS=M&amp;window=popup","&amp;width=535&amp;height=425&amp;START_MAXIMIZED=FALSE&amp;Y=120"}</definedName>
    <definedName name="_9641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642__FDSAUDITLINK__" hidden="1">{"fdsup://directions/FAT Viewer?action=UPDATE&amp;creator=factSet&amp;DYN_ARGS=true&amp;DOC_NAME=FAT:RGA_ENTRPR_VAL_EV_SOURCE_WINDOW.FAT&amp;VAR:ID1=DEC-FR&amp;VAR:SDATE=20040329&amp;VAR:FDATE=20031231&amp;VAR:FREQ=DAILY&amp;VAR:RELITEM=RF&amp;VAR:CURRENCY=&amp;VAR:DB_TYPE=&amp;VAR:UNITS=M&amp;window=pop","up&amp;width=535&amp;height=425&amp;START_MAXIMIZED=FALSE&amp;Y=120"}</definedName>
    <definedName name="_9643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44__FDSAUDITLINK__" hidden="1">{"fdsup://directions/FAT Viewer?action=UPDATE&amp;creator=factSet&amp;DYN_ARGS=true&amp;DOC_NAME=FAT:RGA_ENTRPR_VAL_EV_SOURCE_WINDOW.FAT&amp;VAR:ID1=CBS&amp;VAR:SDATE=20040329&amp;VAR:FDATE=20031231&amp;VAR:FREQ=DAILY&amp;VAR:RELITEM=RF&amp;VAR:CURRENCY=&amp;VAR:DB_TYPE=&amp;VAR:UNITS=M&amp;window=popup&amp;","width=535&amp;height=425&amp;START_MAXIMIZED=FALSE&amp;Y=120"}</definedName>
    <definedName name="_9645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46__FDSAUDITLINK__" hidden="1">{"fdsup://directions/FAT Viewer?action=UPDATE&amp;creator=factSet&amp;DYN_ARGS=true&amp;DOC_NAME=FAT:RGA_ENTRPR_VAL_EV_SOURCE_WINDOW.FAT&amp;VAR:ID1=LAMR&amp;VAR:SDATE=20040329&amp;VAR:FDATE=20031231&amp;VAR:FREQ=DAILY&amp;VAR:RELITEM=RF&amp;VAR:CURRENCY=&amp;VAR:DB_TYPE=&amp;VAR:UNITS=M&amp;window=popup","&amp;width=535&amp;height=425&amp;START_MAXIMIZED=FALSE&amp;Y=120"}</definedName>
    <definedName name="_9647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648__FDSAUDITLINK__" hidden="1">{"fdsup://directions/FAT Viewer?action=UPDATE&amp;creator=factSet&amp;DYN_ARGS=true&amp;DOC_NAME=FAT:RGA_ENTRPR_VAL_EV_SOURCE_WINDOW.FAT&amp;VAR:ID1=DEC-FR&amp;VAR:SDATE=20040326&amp;VAR:FDATE=20031231&amp;VAR:FREQ=DAILY&amp;VAR:RELITEM=RF&amp;VAR:CURRENCY=&amp;VAR:DB_TYPE=&amp;VAR:UNITS=M&amp;window=pop","up&amp;width=535&amp;height=425&amp;START_MAXIMIZED=FALSE&amp;Y=120"}</definedName>
    <definedName name="_9649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5__FDSAUDITLINK__" hidden="1">{"fdsup://directions/FAT Viewer?action=UPDATE&amp;creator=factSet&amp;DYN_ARGS=true&amp;DOC_NAME=FAT:RGQ_ENTRPR_VAL_EV_SOURCE_WINDOW.FAT&amp;VAR:ID1=457913&amp;VAR:SDATE=20070612&amp;VAR:FDATE=20070330&amp;VAR:FREQ=DAILY&amp;VAR:RELITEM=&amp;VAR:CURRENCY=&amp;VAR:DB_TYPE=&amp;VAR:UNITS=M&amp;window=popup","&amp;width=535&amp;height=425&amp;START_MAXIMIZED=FALSE&amp;Y=120"}</definedName>
    <definedName name="_9650__FDSAUDITLINK__" hidden="1">{"fdsup://directions/FAT Viewer?action=UPDATE&amp;creator=factSet&amp;DYN_ARGS=true&amp;DOC_NAME=FAT:RGA_ENTRPR_VAL_EV_SOURCE_WINDOW.FAT&amp;VAR:ID1=CBS&amp;VAR:SDATE=20040326&amp;VAR:FDATE=20031231&amp;VAR:FREQ=DAILY&amp;VAR:RELITEM=RF&amp;VAR:CURRENCY=&amp;VAR:DB_TYPE=&amp;VAR:UNITS=M&amp;window=popup&amp;","width=535&amp;height=425&amp;START_MAXIMIZED=FALSE&amp;Y=120"}</definedName>
    <definedName name="_9651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52__FDSAUDITLINK__" hidden="1">{"fdsup://directions/FAT Viewer?action=UPDATE&amp;creator=factSet&amp;DYN_ARGS=true&amp;DOC_NAME=FAT:RGA_ENTRPR_VAL_EV_SOURCE_WINDOW.FAT&amp;VAR:ID1=LAMR&amp;VAR:SDATE=20040326&amp;VAR:FDATE=20031231&amp;VAR:FREQ=DAILY&amp;VAR:RELITEM=RF&amp;VAR:CURRENCY=&amp;VAR:DB_TYPE=&amp;VAR:UNITS=M&amp;window=popup","&amp;width=535&amp;height=425&amp;START_MAXIMIZED=FALSE&amp;Y=120"}</definedName>
    <definedName name="_9653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654__FDSAUDITLINK__" hidden="1">{"fdsup://directions/FAT Viewer?action=UPDATE&amp;creator=factSet&amp;DYN_ARGS=true&amp;DOC_NAME=FAT:RGA_ENTRPR_VAL_EV_SOURCE_WINDOW.FAT&amp;VAR:ID1=DEC-FR&amp;VAR:SDATE=20040325&amp;VAR:FDATE=20031231&amp;VAR:FREQ=DAILY&amp;VAR:RELITEM=RF&amp;VAR:CURRENCY=&amp;VAR:DB_TYPE=&amp;VAR:UNITS=M&amp;window=pop","up&amp;width=535&amp;height=425&amp;START_MAXIMIZED=FALSE&amp;Y=120"}</definedName>
    <definedName name="_9655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56__FDSAUDITLINK__" hidden="1">{"fdsup://directions/FAT Viewer?action=UPDATE&amp;creator=factSet&amp;DYN_ARGS=true&amp;DOC_NAME=FAT:RGA_ENTRPR_VAL_EV_SOURCE_WINDOW.FAT&amp;VAR:ID1=CBS&amp;VAR:SDATE=20040325&amp;VAR:FDATE=20031231&amp;VAR:FREQ=DAILY&amp;VAR:RELITEM=RF&amp;VAR:CURRENCY=&amp;VAR:DB_TYPE=&amp;VAR:UNITS=M&amp;window=popup&amp;","width=535&amp;height=425&amp;START_MAXIMIZED=FALSE&amp;Y=120"}</definedName>
    <definedName name="_9657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58__FDSAUDITLINK__" hidden="1">{"fdsup://directions/FAT Viewer?action=UPDATE&amp;creator=factSet&amp;DYN_ARGS=true&amp;DOC_NAME=FAT:RGA_ENTRPR_VAL_EV_SOURCE_WINDOW.FAT&amp;VAR:ID1=LAMR&amp;VAR:SDATE=20040325&amp;VAR:FDATE=20031231&amp;VAR:FREQ=DAILY&amp;VAR:RELITEM=RF&amp;VAR:CURRENCY=&amp;VAR:DB_TYPE=&amp;VAR:UNITS=M&amp;window=popup","&amp;width=535&amp;height=425&amp;START_MAXIMIZED=FALSE&amp;Y=120"}</definedName>
    <definedName name="_965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66__FDSAUDITLINK__" hidden="1">{"fdsup://directions/FAT Viewer?action=UPDATE&amp;creator=factSet&amp;DYN_ARGS=true&amp;DOC_NAME=FAT:RGQ_ENTRPR_VAL_EV_SOURCE_WINDOW.FAT&amp;VAR:ID1=B151P4&amp;VAR:SDATE=20070612&amp;VAR:FDATE=20070330&amp;VAR:FREQ=DAILY&amp;VAR:RELITEM=&amp;VAR:CURRENCY=&amp;VAR:DB_TYPE=&amp;VAR:UNITS=M&amp;window=popup","&amp;width=535&amp;height=425&amp;START_MAXIMIZED=FALSE&amp;Y=120"}</definedName>
    <definedName name="_9660__FDSAUDITLINK__" hidden="1">{"fdsup://directions/FAT Viewer?action=UPDATE&amp;creator=factSet&amp;DYN_ARGS=true&amp;DOC_NAME=FAT:RGA_ENTRPR_VAL_EV_SOURCE_WINDOW.FAT&amp;VAR:ID1=DEC-FR&amp;VAR:SDATE=20040324&amp;VAR:FDATE=20031231&amp;VAR:FREQ=DAILY&amp;VAR:RELITEM=RF&amp;VAR:CURRENCY=&amp;VAR:DB_TYPE=&amp;VAR:UNITS=M&amp;window=pop","up&amp;width=535&amp;height=425&amp;START_MAXIMIZED=FALSE&amp;Y=120"}</definedName>
    <definedName name="_9661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62__FDSAUDITLINK__" hidden="1">{"fdsup://directions/FAT Viewer?action=UPDATE&amp;creator=factSet&amp;DYN_ARGS=true&amp;DOC_NAME=FAT:RGA_ENTRPR_VAL_EV_SOURCE_WINDOW.FAT&amp;VAR:ID1=CBS&amp;VAR:SDATE=20040324&amp;VAR:FDATE=20031231&amp;VAR:FREQ=DAILY&amp;VAR:RELITEM=RF&amp;VAR:CURRENCY=&amp;VAR:DB_TYPE=&amp;VAR:UNITS=M&amp;window=popup&amp;","width=535&amp;height=425&amp;START_MAXIMIZED=FALSE&amp;Y=120"}</definedName>
    <definedName name="_9663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64__FDSAUDITLINK__" hidden="1">{"fdsup://directions/FAT Viewer?action=UPDATE&amp;creator=factSet&amp;DYN_ARGS=true&amp;DOC_NAME=FAT:RGA_ENTRPR_VAL_EV_SOURCE_WINDOW.FAT&amp;VAR:ID1=LAMR&amp;VAR:SDATE=20040324&amp;VAR:FDATE=20031231&amp;VAR:FREQ=DAILY&amp;VAR:RELITEM=RF&amp;VAR:CURRENCY=&amp;VAR:DB_TYPE=&amp;VAR:UNITS=M&amp;window=popup","&amp;width=535&amp;height=425&amp;START_MAXIMIZED=FALSE&amp;Y=120"}</definedName>
    <definedName name="_966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666__FDSAUDITLINK__" hidden="1">{"fdsup://directions/FAT Viewer?action=UPDATE&amp;creator=factSet&amp;DYN_ARGS=true&amp;DOC_NAME=FAT:RGA_ENTRPR_VAL_EV_SOURCE_WINDOW.FAT&amp;VAR:ID1=DEC-FR&amp;VAR:SDATE=20040323&amp;VAR:FDATE=20031231&amp;VAR:FREQ=DAILY&amp;VAR:RELITEM=RF&amp;VAR:CURRENCY=&amp;VAR:DB_TYPE=&amp;VAR:UNITS=M&amp;window=pop","up&amp;width=535&amp;height=425&amp;START_MAXIMIZED=FALSE&amp;Y=120"}</definedName>
    <definedName name="_9667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68__FDSAUDITLINK__" hidden="1">{"fdsup://directions/FAT Viewer?action=UPDATE&amp;creator=factSet&amp;DYN_ARGS=true&amp;DOC_NAME=FAT:RGA_ENTRPR_VAL_EV_SOURCE_WINDOW.FAT&amp;VAR:ID1=CBS&amp;VAR:SDATE=20040323&amp;VAR:FDATE=20031231&amp;VAR:FREQ=DAILY&amp;VAR:RELITEM=RF&amp;VAR:CURRENCY=&amp;VAR:DB_TYPE=&amp;VAR:UNITS=M&amp;window=popup&amp;","width=535&amp;height=425&amp;START_MAXIMIZED=FALSE&amp;Y=120"}</definedName>
    <definedName name="_9669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7__FDSAUDITLINK__" hidden="1">{"fdsup://directions/FAT Viewer?action=UPDATE&amp;creator=factSet&amp;DYN_ARGS=true&amp;DOC_NAME=FAT:RGQ_ENTRPR_VAL_EV_SOURCE_WINDOW.FAT&amp;VAR:ID1=507794&amp;VAR:SDATE=20070612&amp;VAR:FDATE=20070330&amp;VAR:FREQ=DAILY&amp;VAR:RELITEM=&amp;VAR:CURRENCY=&amp;VAR:DB_TYPE=&amp;VAR:UNITS=M&amp;window=popup","&amp;width=535&amp;height=425&amp;START_MAXIMIZED=FALSE&amp;Y=120"}</definedName>
    <definedName name="_9670__FDSAUDITLINK__" hidden="1">{"fdsup://directions/FAT Viewer?action=UPDATE&amp;creator=factSet&amp;DYN_ARGS=true&amp;DOC_NAME=FAT:RGA_ENTRPR_VAL_EV_SOURCE_WINDOW.FAT&amp;VAR:ID1=LAMR&amp;VAR:SDATE=20040323&amp;VAR:FDATE=20031231&amp;VAR:FREQ=DAILY&amp;VAR:RELITEM=RF&amp;VAR:CURRENCY=&amp;VAR:DB_TYPE=&amp;VAR:UNITS=M&amp;window=popup","&amp;width=535&amp;height=425&amp;START_MAXIMIZED=FALSE&amp;Y=120"}</definedName>
    <definedName name="_9671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672__FDSAUDITLINK__" hidden="1">{"fdsup://directions/FAT Viewer?action=UPDATE&amp;creator=factSet&amp;DYN_ARGS=true&amp;DOC_NAME=FAT:RGA_ENTRPR_VAL_EV_SOURCE_WINDOW.FAT&amp;VAR:ID1=DEC-FR&amp;VAR:SDATE=20040322&amp;VAR:FDATE=20031231&amp;VAR:FREQ=DAILY&amp;VAR:RELITEM=RF&amp;VAR:CURRENCY=&amp;VAR:DB_TYPE=&amp;VAR:UNITS=M&amp;window=pop","up&amp;width=535&amp;height=425&amp;START_MAXIMIZED=FALSE&amp;Y=120"}</definedName>
    <definedName name="_9673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74__FDSAUDITLINK__" hidden="1">{"fdsup://directions/FAT Viewer?action=UPDATE&amp;creator=factSet&amp;DYN_ARGS=true&amp;DOC_NAME=FAT:RGA_ENTRPR_VAL_EV_SOURCE_WINDOW.FAT&amp;VAR:ID1=CBS&amp;VAR:SDATE=20040322&amp;VAR:FDATE=20031231&amp;VAR:FREQ=DAILY&amp;VAR:RELITEM=RF&amp;VAR:CURRENCY=&amp;VAR:DB_TYPE=&amp;VAR:UNITS=M&amp;window=popup&amp;","width=535&amp;height=425&amp;START_MAXIMIZED=FALSE&amp;Y=120"}</definedName>
    <definedName name="_9675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76__FDSAUDITLINK__" hidden="1">{"fdsup://directions/FAT Viewer?action=UPDATE&amp;creator=factSet&amp;DYN_ARGS=true&amp;DOC_NAME=FAT:RGA_ENTRPR_VAL_EV_SOURCE_WINDOW.FAT&amp;VAR:ID1=LAMR&amp;VAR:SDATE=20040322&amp;VAR:FDATE=20031231&amp;VAR:FREQ=DAILY&amp;VAR:RELITEM=RF&amp;VAR:CURRENCY=&amp;VAR:DB_TYPE=&amp;VAR:UNITS=M&amp;window=popup","&amp;width=535&amp;height=425&amp;START_MAXIMIZED=FALSE&amp;Y=120"}</definedName>
    <definedName name="_9677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678__FDSAUDITLINK__" hidden="1">{"fdsup://directions/FAT Viewer?action=UPDATE&amp;creator=factSet&amp;DYN_ARGS=true&amp;DOC_NAME=FAT:RGA_ENTRPR_VAL_EV_SOURCE_WINDOW.FAT&amp;VAR:ID1=DEC-FR&amp;VAR:SDATE=20040319&amp;VAR:FDATE=20031231&amp;VAR:FREQ=DAILY&amp;VAR:RELITEM=RF&amp;VAR:CURRENCY=&amp;VAR:DB_TYPE=&amp;VAR:UNITS=M&amp;window=pop","up&amp;width=535&amp;height=425&amp;START_MAXIMIZED=FALSE&amp;Y=120"}</definedName>
    <definedName name="_9679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8__FDSAUDITLINK__" hidden="1">{"fdsup://directions/FAT Viewer?action=UPDATE&amp;creator=factSet&amp;DYN_ARGS=true&amp;DOC_NAME=FAT:RGA_ENTRPR_VAL_EV_SOURCE_WINDOW.FAT&amp;VAR:ID1=599390&amp;VAR:SDATE=20070612&amp;VAR:FDATE=20061229&amp;VAR:FREQ=DAILY&amp;VAR:RELITEM=&amp;VAR:CURRENCY=&amp;VAR:DB_TYPE=&amp;VAR:UNITS=M&amp;window=popup","&amp;width=535&amp;height=425&amp;START_MAXIMIZED=FALSE&amp;Y=120"}</definedName>
    <definedName name="_9680__FDSAUDITLINK__" hidden="1">{"fdsup://directions/FAT Viewer?action=UPDATE&amp;creator=factSet&amp;DYN_ARGS=true&amp;DOC_NAME=FAT:RGA_ENTRPR_VAL_EV_SOURCE_WINDOW.FAT&amp;VAR:ID1=CBS&amp;VAR:SDATE=20040319&amp;VAR:FDATE=20031231&amp;VAR:FREQ=DAILY&amp;VAR:RELITEM=RF&amp;VAR:CURRENCY=&amp;VAR:DB_TYPE=&amp;VAR:UNITS=M&amp;window=popup&amp;","width=535&amp;height=425&amp;START_MAXIMIZED=FALSE&amp;Y=120"}</definedName>
    <definedName name="_9681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82__FDSAUDITLINK__" hidden="1">{"fdsup://directions/FAT Viewer?action=UPDATE&amp;creator=factSet&amp;DYN_ARGS=true&amp;DOC_NAME=FAT:RGA_ENTRPR_VAL_EV_SOURCE_WINDOW.FAT&amp;VAR:ID1=LAMR&amp;VAR:SDATE=20040319&amp;VAR:FDATE=20031231&amp;VAR:FREQ=DAILY&amp;VAR:RELITEM=RF&amp;VAR:CURRENCY=&amp;VAR:DB_TYPE=&amp;VAR:UNITS=M&amp;window=popup","&amp;width=535&amp;height=425&amp;START_MAXIMIZED=FALSE&amp;Y=120"}</definedName>
    <definedName name="_9683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684__FDSAUDITLINK__" hidden="1">{"fdsup://directions/FAT Viewer?action=UPDATE&amp;creator=factSet&amp;DYN_ARGS=true&amp;DOC_NAME=FAT:RGA_ENTRPR_VAL_EV_SOURCE_WINDOW.FAT&amp;VAR:ID1=DEC-FR&amp;VAR:SDATE=20040318&amp;VAR:FDATE=20031231&amp;VAR:FREQ=DAILY&amp;VAR:RELITEM=RF&amp;VAR:CURRENCY=&amp;VAR:DB_TYPE=&amp;VAR:UNITS=M&amp;window=pop","up&amp;width=535&amp;height=425&amp;START_MAXIMIZED=FALSE&amp;Y=120"}</definedName>
    <definedName name="_9685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86__FDSAUDITLINK__" hidden="1">{"fdsup://directions/FAT Viewer?action=UPDATE&amp;creator=factSet&amp;DYN_ARGS=true&amp;DOC_NAME=FAT:RGA_ENTRPR_VAL_EV_SOURCE_WINDOW.FAT&amp;VAR:ID1=CBS&amp;VAR:SDATE=20040318&amp;VAR:FDATE=20031231&amp;VAR:FREQ=DAILY&amp;VAR:RELITEM=RF&amp;VAR:CURRENCY=&amp;VAR:DB_TYPE=&amp;VAR:UNITS=M&amp;window=popup&amp;","width=535&amp;height=425&amp;START_MAXIMIZED=FALSE&amp;Y=120"}</definedName>
    <definedName name="_9687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88__FDSAUDITLINK__" hidden="1">{"fdsup://directions/FAT Viewer?action=UPDATE&amp;creator=factSet&amp;DYN_ARGS=true&amp;DOC_NAME=FAT:RGA_ENTRPR_VAL_EV_SOURCE_WINDOW.FAT&amp;VAR:ID1=LAMR&amp;VAR:SDATE=20040318&amp;VAR:FDATE=20031231&amp;VAR:FREQ=DAILY&amp;VAR:RELITEM=RF&amp;VAR:CURRENCY=&amp;VAR:DB_TYPE=&amp;VAR:UNITS=M&amp;window=popup","&amp;width=535&amp;height=425&amp;START_MAXIMIZED=FALSE&amp;Y=120"}</definedName>
    <definedName name="_968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69__FDSAUDITLINK__" hidden="1">{"fdsup://directions/FAT Viewer?action=UPDATE&amp;creator=factSet&amp;DYN_ARGS=true&amp;DOC_NAME=FAT:RGA_ENTRPR_VAL_EV_SOURCE_WINDOW.FAT&amp;VAR:ID1=339864&amp;VAR:SDATE=20070612&amp;VAR:FDATE=20061229&amp;VAR:FREQ=DAILY&amp;VAR:RELITEM=&amp;VAR:CURRENCY=&amp;VAR:DB_TYPE=&amp;VAR:UNITS=M&amp;window=popup","&amp;width=535&amp;height=425&amp;START_MAXIMIZED=FALSE&amp;Y=120"}</definedName>
    <definedName name="_9690__FDSAUDITLINK__" hidden="1">{"fdsup://directions/FAT Viewer?action=UPDATE&amp;creator=factSet&amp;DYN_ARGS=true&amp;DOC_NAME=FAT:RGA_ENTRPR_VAL_EV_SOURCE_WINDOW.FAT&amp;VAR:ID1=DEC-FR&amp;VAR:SDATE=20040317&amp;VAR:FDATE=20031231&amp;VAR:FREQ=DAILY&amp;VAR:RELITEM=RF&amp;VAR:CURRENCY=&amp;VAR:DB_TYPE=&amp;VAR:UNITS=M&amp;window=pop","up&amp;width=535&amp;height=425&amp;START_MAXIMIZED=FALSE&amp;Y=120"}</definedName>
    <definedName name="_9691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92__FDSAUDITLINK__" hidden="1">{"fdsup://directions/FAT Viewer?action=UPDATE&amp;creator=factSet&amp;DYN_ARGS=true&amp;DOC_NAME=FAT:RGA_ENTRPR_VAL_EV_SOURCE_WINDOW.FAT&amp;VAR:ID1=CBS&amp;VAR:SDATE=20040317&amp;VAR:FDATE=20031231&amp;VAR:FREQ=DAILY&amp;VAR:RELITEM=RF&amp;VAR:CURRENCY=&amp;VAR:DB_TYPE=&amp;VAR:UNITS=M&amp;window=popup&amp;","width=535&amp;height=425&amp;START_MAXIMIZED=FALSE&amp;Y=120"}</definedName>
    <definedName name="_9693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94__FDSAUDITLINK__" hidden="1">{"fdsup://directions/FAT Viewer?action=UPDATE&amp;creator=factSet&amp;DYN_ARGS=true&amp;DOC_NAME=FAT:RGA_ENTRPR_VAL_EV_SOURCE_WINDOW.FAT&amp;VAR:ID1=LAMR&amp;VAR:SDATE=20040317&amp;VAR:FDATE=20031231&amp;VAR:FREQ=DAILY&amp;VAR:RELITEM=RF&amp;VAR:CURRENCY=&amp;VAR:DB_TYPE=&amp;VAR:UNITS=M&amp;window=popup","&amp;width=535&amp;height=425&amp;START_MAXIMIZED=FALSE&amp;Y=120"}</definedName>
    <definedName name="_969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696__FDSAUDITLINK__" hidden="1">{"fdsup://directions/FAT Viewer?action=UPDATE&amp;creator=factSet&amp;DYN_ARGS=true&amp;DOC_NAME=FAT:RGA_ENTRPR_VAL_EV_SOURCE_WINDOW.FAT&amp;VAR:ID1=DEC-FR&amp;VAR:SDATE=20040316&amp;VAR:FDATE=20031231&amp;VAR:FREQ=DAILY&amp;VAR:RELITEM=RF&amp;VAR:CURRENCY=&amp;VAR:DB_TYPE=&amp;VAR:UNITS=M&amp;window=pop","up&amp;width=535&amp;height=425&amp;START_MAXIMIZED=FALSE&amp;Y=120"}</definedName>
    <definedName name="_9697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698__FDSAUDITLINK__" hidden="1">{"fdsup://directions/FAT Viewer?action=UPDATE&amp;creator=factSet&amp;DYN_ARGS=true&amp;DOC_NAME=FAT:RGA_ENTRPR_VAL_EV_SOURCE_WINDOW.FAT&amp;VAR:ID1=CBS&amp;VAR:SDATE=20040316&amp;VAR:FDATE=20031231&amp;VAR:FREQ=DAILY&amp;VAR:RELITEM=RF&amp;VAR:CURRENCY=&amp;VAR:DB_TYPE=&amp;VAR:UNITS=M&amp;window=popup&amp;","width=535&amp;height=425&amp;START_MAXIMIZED=FALSE&amp;Y=120"}</definedName>
    <definedName name="_9699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161"}</definedName>
    <definedName name="_970__FDSAUDITLINK__" hidden="1">{"fdsup://directions/FAT Viewer?action=UPDATE&amp;creator=factSet&amp;DYN_ARGS=true&amp;DOC_NAME=FAT:RGQ_ENTRPR_VAL_EV_SOURCE_WINDOW.FAT&amp;VAR:ID1=CETV&amp;VAR:SDATE=20070612&amp;VAR:FDATE=20070330&amp;VAR:FREQ=DAILY&amp;VAR:RELITEM=&amp;VAR:CURRENCY=&amp;VAR:DB_TYPE=&amp;VAR:UNITS=M&amp;window=popup&amp;w","idth=535&amp;height=425&amp;START_MAXIMIZED=FALSE&amp;Y=120"}</definedName>
    <definedName name="_9700__FDSAUDITLINK__" hidden="1">{"fdsup://directions/FAT Viewer?action=UPDATE&amp;creator=factSet&amp;DYN_ARGS=true&amp;DOC_NAME=FAT:RGA_ENTRPR_VAL_EV_SOURCE_WINDOW.FAT&amp;VAR:ID1=LAMR&amp;VAR:SDATE=20040316&amp;VAR:FDATE=20031231&amp;VAR:FREQ=DAILY&amp;VAR:RELITEM=RF&amp;VAR:CURRENCY=&amp;VAR:DB_TYPE=&amp;VAR:UNITS=M&amp;window=popup","&amp;width=535&amp;height=425&amp;START_MAXIMIZED=FALSE&amp;Y=120"}</definedName>
    <definedName name="_9701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702__FDSAUDITLINK__" hidden="1">{"fdsup://directions/FAT Viewer?action=UPDATE&amp;creator=factSet&amp;DYN_ARGS=true&amp;DOC_NAME=FAT:RGA_ENTRPR_VAL_EV_SOURCE_WINDOW.FAT&amp;VAR:ID1=DEC-FR&amp;VAR:SDATE=20040315&amp;VAR:FDATE=20031231&amp;VAR:FREQ=DAILY&amp;VAR:RELITEM=RF&amp;VAR:CURRENCY=&amp;VAR:DB_TYPE=&amp;VAR:UNITS=M&amp;window=pop","up&amp;width=535&amp;height=425&amp;START_MAXIMIZED=FALSE&amp;Y=120"}</definedName>
    <definedName name="_9703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04__FDSAUDITLINK__" hidden="1">{"fdsup://directions/FAT Viewer?action=UPDATE&amp;creator=factSet&amp;DYN_ARGS=true&amp;DOC_NAME=FAT:RGA_ENTRPR_VAL_EV_SOURCE_WINDOW.FAT&amp;VAR:ID1=CBS&amp;VAR:SDATE=20040315&amp;VAR:FDATE=20031231&amp;VAR:FREQ=DAILY&amp;VAR:RELITEM=RF&amp;VAR:CURRENCY=&amp;VAR:DB_TYPE=&amp;VAR:UNITS=M&amp;window=popup&amp;","width=535&amp;height=425&amp;START_MAXIMIZED=FALSE&amp;Y=120"}</definedName>
    <definedName name="_9705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06__FDSAUDITLINK__" hidden="1">{"fdsup://directions/FAT Viewer?action=UPDATE&amp;creator=factSet&amp;DYN_ARGS=true&amp;DOC_NAME=FAT:RGA_ENTRPR_VAL_EV_SOURCE_WINDOW.FAT&amp;VAR:ID1=LAMR&amp;VAR:SDATE=20040315&amp;VAR:FDATE=20031231&amp;VAR:FREQ=DAILY&amp;VAR:RELITEM=RF&amp;VAR:CURRENCY=&amp;VAR:DB_TYPE=&amp;VAR:UNITS=M&amp;window=popup","&amp;width=535&amp;height=425&amp;START_MAXIMIZED=FALSE&amp;Y=120"}</definedName>
    <definedName name="_9707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708__FDSAUDITLINK__" hidden="1">{"fdsup://directions/FAT Viewer?action=UPDATE&amp;creator=factSet&amp;DYN_ARGS=true&amp;DOC_NAME=FAT:RGA_ENTRPR_VAL_EV_SOURCE_WINDOW.FAT&amp;VAR:ID1=DEC-FR&amp;VAR:SDATE=20040312&amp;VAR:FDATE=20031231&amp;VAR:FREQ=DAILY&amp;VAR:RELITEM=RF&amp;VAR:CURRENCY=&amp;VAR:DB_TYPE=&amp;VAR:UNITS=M&amp;window=pop","up&amp;width=535&amp;height=425&amp;START_MAXIMIZED=FALSE&amp;Y=120"}</definedName>
    <definedName name="_9709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1__FDSAUDITLINK__" hidden="1">{"fdsup://directions/FAT Viewer?action=UPDATE&amp;creator=factSet&amp;DYN_ARGS=true&amp;DOC_NAME=FAT:RGQ_ENTRPR_VAL_EV_SOURCE_WINDOW.FAT&amp;VAR:ID1=CTCM&amp;VAR:SDATE=20070612&amp;VAR:FDATE=20070330&amp;VAR:FREQ=DAILY&amp;VAR:RELITEM=&amp;VAR:CURRENCY=&amp;VAR:DB_TYPE=&amp;VAR:UNITS=M&amp;window=popup&amp;w","idth=535&amp;height=425&amp;START_MAXIMIZED=FALSE&amp;Y=120"}</definedName>
    <definedName name="_9710__FDSAUDITLINK__" hidden="1">{"fdsup://directions/FAT Viewer?action=UPDATE&amp;creator=factSet&amp;DYN_ARGS=true&amp;DOC_NAME=FAT:RGA_ENTRPR_VAL_EV_SOURCE_WINDOW.FAT&amp;VAR:ID1=CBS&amp;VAR:SDATE=20040312&amp;VAR:FDATE=20031231&amp;VAR:FREQ=DAILY&amp;VAR:RELITEM=RF&amp;VAR:CURRENCY=&amp;VAR:DB_TYPE=&amp;VAR:UNITS=M&amp;window=popup&amp;","width=535&amp;height=425&amp;START_MAXIMIZED=FALSE&amp;Y=120"}</definedName>
    <definedName name="_9711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12__FDSAUDITLINK__" hidden="1">{"fdsup://directions/FAT Viewer?action=UPDATE&amp;creator=factSet&amp;DYN_ARGS=true&amp;DOC_NAME=FAT:RGA_ENTRPR_VAL_EV_SOURCE_WINDOW.FAT&amp;VAR:ID1=LAMR&amp;VAR:SDATE=20040312&amp;VAR:FDATE=20031231&amp;VAR:FREQ=DAILY&amp;VAR:RELITEM=RF&amp;VAR:CURRENCY=&amp;VAR:DB_TYPE=&amp;VAR:UNITS=M&amp;window=popup","&amp;width=535&amp;height=425&amp;START_MAXIMIZED=FALSE&amp;Y=120"}</definedName>
    <definedName name="_9713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714__FDSAUDITLINK__" hidden="1">{"fdsup://directions/FAT Viewer?action=UPDATE&amp;creator=factSet&amp;DYN_ARGS=true&amp;DOC_NAME=FAT:RGA_ENTRPR_VAL_EV_SOURCE_WINDOW.FAT&amp;VAR:ID1=DEC-FR&amp;VAR:SDATE=20040311&amp;VAR:FDATE=20031231&amp;VAR:FREQ=DAILY&amp;VAR:RELITEM=RF&amp;VAR:CURRENCY=&amp;VAR:DB_TYPE=&amp;VAR:UNITS=M&amp;window=pop","up&amp;width=535&amp;height=425&amp;START_MAXIMIZED=FALSE&amp;Y=120"}</definedName>
    <definedName name="_9715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16__FDSAUDITLINK__" hidden="1">{"fdsup://directions/FAT Viewer?action=UPDATE&amp;creator=factSet&amp;DYN_ARGS=true&amp;DOC_NAME=FAT:RGA_ENTRPR_VAL_EV_SOURCE_WINDOW.FAT&amp;VAR:ID1=CBS&amp;VAR:SDATE=20040311&amp;VAR:FDATE=20031231&amp;VAR:FREQ=DAILY&amp;VAR:RELITEM=RF&amp;VAR:CURRENCY=&amp;VAR:DB_TYPE=&amp;VAR:UNITS=M&amp;window=popup&amp;","width=535&amp;height=425&amp;START_MAXIMIZED=FALSE&amp;Y=120"}</definedName>
    <definedName name="_9717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18__FDSAUDITLINK__" hidden="1">{"fdsup://directions/FAT Viewer?action=UPDATE&amp;creator=factSet&amp;DYN_ARGS=true&amp;DOC_NAME=FAT:RGA_ENTRPR_VAL_EV_SOURCE_WINDOW.FAT&amp;VAR:ID1=LAMR&amp;VAR:SDATE=20040311&amp;VAR:FDATE=20031231&amp;VAR:FREQ=DAILY&amp;VAR:RELITEM=RF&amp;VAR:CURRENCY=&amp;VAR:DB_TYPE=&amp;VAR:UNITS=M&amp;window=popup","&amp;width=535&amp;height=425&amp;START_MAXIMIZED=FALSE&amp;Y=120"}</definedName>
    <definedName name="_971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72__FDSAUDITLINK__" hidden="1">{"fdsup://directions/FAT Viewer?action=UPDATE&amp;creator=factSet&amp;DYN_ARGS=true&amp;DOC_NAME=FAT:RGQ_ENTRPR_VAL_EV_SOURCE_WINDOW.FAT&amp;VAR:ID1=B07VZ9&amp;VAR:SDATE=20070612&amp;VAR:FDATE=20070330&amp;VAR:FREQ=DAILY&amp;VAR:RELITEM=&amp;VAR:CURRENCY=&amp;VAR:DB_TYPE=&amp;VAR:UNITS=M&amp;window=popup","&amp;width=535&amp;height=425&amp;START_MAXIMIZED=FALSE&amp;Y=120"}</definedName>
    <definedName name="_9720__FDSAUDITLINK__" hidden="1">{"fdsup://directions/FAT Viewer?action=UPDATE&amp;creator=factSet&amp;DYN_ARGS=true&amp;DOC_NAME=FAT:RGA_ENTRPR_VAL_EV_SOURCE_WINDOW.FAT&amp;VAR:ID1=DEC-FR&amp;VAR:SDATE=20040310&amp;VAR:FDATE=20031231&amp;VAR:FREQ=DAILY&amp;VAR:RELITEM=RF&amp;VAR:CURRENCY=&amp;VAR:DB_TYPE=&amp;VAR:UNITS=M&amp;window=pop","up&amp;width=535&amp;height=425&amp;START_MAXIMIZED=FALSE&amp;Y=120"}</definedName>
    <definedName name="_9721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22__FDSAUDITLINK__" hidden="1">{"fdsup://directions/FAT Viewer?action=UPDATE&amp;creator=factSet&amp;DYN_ARGS=true&amp;DOC_NAME=FAT:RGA_ENTRPR_VAL_EV_SOURCE_WINDOW.FAT&amp;VAR:ID1=CBS&amp;VAR:SDATE=20040310&amp;VAR:FDATE=20031231&amp;VAR:FREQ=DAILY&amp;VAR:RELITEM=RF&amp;VAR:CURRENCY=&amp;VAR:DB_TYPE=&amp;VAR:UNITS=M&amp;window=popup&amp;","width=535&amp;height=425&amp;START_MAXIMIZED=FALSE&amp;Y=120"}</definedName>
    <definedName name="_9723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24__FDSAUDITLINK__" hidden="1">{"fdsup://directions/FAT Viewer?action=UPDATE&amp;creator=factSet&amp;DYN_ARGS=true&amp;DOC_NAME=FAT:RGA_ENTRPR_VAL_EV_SOURCE_WINDOW.FAT&amp;VAR:ID1=LAMR&amp;VAR:SDATE=20040310&amp;VAR:FDATE=20031231&amp;VAR:FREQ=DAILY&amp;VAR:RELITEM=RF&amp;VAR:CURRENCY=&amp;VAR:DB_TYPE=&amp;VAR:UNITS=M&amp;window=popup","&amp;width=535&amp;height=425&amp;START_MAXIMIZED=FALSE&amp;Y=120"}</definedName>
    <definedName name="_972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726__FDSAUDITLINK__" hidden="1">{"fdsup://directions/FAT Viewer?action=UPDATE&amp;creator=factSet&amp;DYN_ARGS=true&amp;DOC_NAME=FAT:RGA_ENTRPR_VAL_EV_SOURCE_WINDOW.FAT&amp;VAR:ID1=DEC-FR&amp;VAR:SDATE=20040309&amp;VAR:FDATE=20031231&amp;VAR:FREQ=DAILY&amp;VAR:RELITEM=RF&amp;VAR:CURRENCY=&amp;VAR:DB_TYPE=&amp;VAR:UNITS=M&amp;window=pop","up&amp;width=535&amp;height=425&amp;START_MAXIMIZED=FALSE&amp;Y=120"}</definedName>
    <definedName name="_9727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28__FDSAUDITLINK__" hidden="1">{"fdsup://directions/FAT Viewer?action=UPDATE&amp;creator=factSet&amp;DYN_ARGS=true&amp;DOC_NAME=FAT:RGA_ENTRPR_VAL_EV_SOURCE_WINDOW.FAT&amp;VAR:ID1=CBS&amp;VAR:SDATE=20040309&amp;VAR:FDATE=20031231&amp;VAR:FREQ=DAILY&amp;VAR:RELITEM=RF&amp;VAR:CURRENCY=&amp;VAR:DB_TYPE=&amp;VAR:UNITS=M&amp;window=popup&amp;","width=535&amp;height=425&amp;START_MAXIMIZED=FALSE&amp;Y=120"}</definedName>
    <definedName name="_9729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3__FDSAUDITLINK__" hidden="1">{"fdsup://directions/FAT Viewer?action=UPDATE&amp;creator=factSet&amp;DYN_ARGS=true&amp;DOC_NAME=FAT:RGQ_ENTRPR_VAL_EV_SOURCE_WINDOW.FAT&amp;VAR:ID1=B04M10&amp;VAR:SDATE=20070612&amp;VAR:FDATE=20070330&amp;VAR:FREQ=DAILY&amp;VAR:RELITEM=&amp;VAR:CURRENCY=&amp;VAR:DB_TYPE=&amp;VAR:UNITS=M&amp;window=popup","&amp;width=535&amp;height=425&amp;START_MAXIMIZED=FALSE&amp;Y=120"}</definedName>
    <definedName name="_9730__FDSAUDITLINK__" hidden="1">{"fdsup://directions/FAT Viewer?action=UPDATE&amp;creator=factSet&amp;DYN_ARGS=true&amp;DOC_NAME=FAT:RGA_ENTRPR_VAL_EV_SOURCE_WINDOW.FAT&amp;VAR:ID1=LAMR&amp;VAR:SDATE=20040309&amp;VAR:FDATE=20031231&amp;VAR:FREQ=DAILY&amp;VAR:RELITEM=RF&amp;VAR:CURRENCY=&amp;VAR:DB_TYPE=&amp;VAR:UNITS=M&amp;window=popup","&amp;width=535&amp;height=425&amp;START_MAXIMIZED=FALSE&amp;Y=120"}</definedName>
    <definedName name="_9731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732__FDSAUDITLINK__" hidden="1">{"fdsup://directions/FAT Viewer?action=UPDATE&amp;creator=factSet&amp;DYN_ARGS=true&amp;DOC_NAME=FAT:RGA_ENTRPR_VAL_EV_SOURCE_WINDOW.FAT&amp;VAR:ID1=DEC-FR&amp;VAR:SDATE=20040308&amp;VAR:FDATE=20031231&amp;VAR:FREQ=DAILY&amp;VAR:RELITEM=RF&amp;VAR:CURRENCY=&amp;VAR:DB_TYPE=&amp;VAR:UNITS=M&amp;window=pop","up&amp;width=535&amp;height=425&amp;START_MAXIMIZED=FALSE&amp;Y=120"}</definedName>
    <definedName name="_9733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34__FDSAUDITLINK__" hidden="1">{"fdsup://directions/FAT Viewer?action=UPDATE&amp;creator=factSet&amp;DYN_ARGS=true&amp;DOC_NAME=FAT:RGA_ENTRPR_VAL_EV_SOURCE_WINDOW.FAT&amp;VAR:ID1=CBS&amp;VAR:SDATE=20040308&amp;VAR:FDATE=20031231&amp;VAR:FREQ=DAILY&amp;VAR:RELITEM=RF&amp;VAR:CURRENCY=&amp;VAR:DB_TYPE=&amp;VAR:UNITS=M&amp;window=popup&amp;","width=535&amp;height=425&amp;START_MAXIMIZED=FALSE&amp;Y=120"}</definedName>
    <definedName name="_9735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36__FDSAUDITLINK__" hidden="1">{"fdsup://directions/FAT Viewer?action=UPDATE&amp;creator=factSet&amp;DYN_ARGS=true&amp;DOC_NAME=FAT:RGA_ENTRPR_VAL_EV_SOURCE_WINDOW.FAT&amp;VAR:ID1=LAMR&amp;VAR:SDATE=20040308&amp;VAR:FDATE=20031231&amp;VAR:FREQ=DAILY&amp;VAR:RELITEM=RF&amp;VAR:CURRENCY=&amp;VAR:DB_TYPE=&amp;VAR:UNITS=M&amp;window=popup","&amp;width=535&amp;height=425&amp;START_MAXIMIZED=FALSE&amp;Y=120"}</definedName>
    <definedName name="_9737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738__FDSAUDITLINK__" hidden="1">{"fdsup://directions/FAT Viewer?action=UPDATE&amp;creator=factSet&amp;DYN_ARGS=true&amp;DOC_NAME=FAT:RGA_ENTRPR_VAL_EV_SOURCE_WINDOW.FAT&amp;VAR:ID1=DEC-FR&amp;VAR:SDATE=20040305&amp;VAR:FDATE=20031231&amp;VAR:FREQ=DAILY&amp;VAR:RELITEM=RF&amp;VAR:CURRENCY=&amp;VAR:DB_TYPE=&amp;VAR:UNITS=M&amp;window=pop","up&amp;width=535&amp;height=425&amp;START_MAXIMIZED=FALSE&amp;Y=120"}</definedName>
    <definedName name="_9739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4__FDSAUDITLINK__" hidden="1">{"fdsup://directions/FAT Viewer?action=UPDATE&amp;creator=factSet&amp;DYN_ARGS=true&amp;DOC_NAME=FAT:RGQ_ENTRPR_VAL_EV_SOURCE_WINDOW.FAT&amp;VAR:ID1=457913&amp;VAR:SDATE=20050824&amp;VAR:FDATE=20050630&amp;VAR:FREQ=DAILY&amp;VAR:RELITEM=&amp;VAR:CURRENCY=&amp;VAR:DB_TYPE=&amp;VAR:UNITS=M&amp;window=popup","&amp;width=535&amp;height=425&amp;START_MAXIMIZED=FALSE&amp;Y=120"}</definedName>
    <definedName name="_9740__FDSAUDITLINK__" hidden="1">{"fdsup://directions/FAT Viewer?action=UPDATE&amp;creator=factSet&amp;DYN_ARGS=true&amp;DOC_NAME=FAT:RGA_ENTRPR_VAL_EV_SOURCE_WINDOW.FAT&amp;VAR:ID1=CBS&amp;VAR:SDATE=20040305&amp;VAR:FDATE=20031231&amp;VAR:FREQ=DAILY&amp;VAR:RELITEM=RF&amp;VAR:CURRENCY=&amp;VAR:DB_TYPE=&amp;VAR:UNITS=M&amp;window=popup&amp;","width=535&amp;height=425&amp;START_MAXIMIZED=FALSE&amp;Y=120"}</definedName>
    <definedName name="_9741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42__FDSAUDITLINK__" hidden="1">{"fdsup://directions/FAT Viewer?action=UPDATE&amp;creator=factSet&amp;DYN_ARGS=true&amp;DOC_NAME=FAT:RGA_ENTRPR_VAL_EV_SOURCE_WINDOW.FAT&amp;VAR:ID1=LAMR&amp;VAR:SDATE=20040305&amp;VAR:FDATE=20031231&amp;VAR:FREQ=DAILY&amp;VAR:RELITEM=RF&amp;VAR:CURRENCY=&amp;VAR:DB_TYPE=&amp;VAR:UNITS=M&amp;window=popup","&amp;width=535&amp;height=425&amp;START_MAXIMIZED=FALSE&amp;Y=120"}</definedName>
    <definedName name="_9743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744__FDSAUDITLINK__" hidden="1">{"fdsup://directions/FAT Viewer?action=UPDATE&amp;creator=factSet&amp;DYN_ARGS=true&amp;DOC_NAME=FAT:RGA_ENTRPR_VAL_EV_SOURCE_WINDOW.FAT&amp;VAR:ID1=DEC-FR&amp;VAR:SDATE=20040304&amp;VAR:FDATE=20031231&amp;VAR:FREQ=DAILY&amp;VAR:RELITEM=RF&amp;VAR:CURRENCY=&amp;VAR:DB_TYPE=&amp;VAR:UNITS=M&amp;window=pop","up&amp;width=535&amp;height=425&amp;START_MAXIMIZED=FALSE&amp;Y=120"}</definedName>
    <definedName name="_9745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46__FDSAUDITLINK__" hidden="1">{"fdsup://directions/FAT Viewer?action=UPDATE&amp;creator=factSet&amp;DYN_ARGS=true&amp;DOC_NAME=FAT:RGA_ENTRPR_VAL_EV_SOURCE_WINDOW.FAT&amp;VAR:ID1=CBS&amp;VAR:SDATE=20040304&amp;VAR:FDATE=20031231&amp;VAR:FREQ=DAILY&amp;VAR:RELITEM=RF&amp;VAR:CURRENCY=&amp;VAR:DB_TYPE=&amp;VAR:UNITS=M&amp;window=popup&amp;","width=535&amp;height=425&amp;START_MAXIMIZED=FALSE&amp;Y=120"}</definedName>
    <definedName name="_9747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48__FDSAUDITLINK__" hidden="1">{"fdsup://directions/FAT Viewer?action=UPDATE&amp;creator=factSet&amp;DYN_ARGS=true&amp;DOC_NAME=FAT:RGA_ENTRPR_VAL_EV_SOURCE_WINDOW.FAT&amp;VAR:ID1=LAMR&amp;VAR:SDATE=20040304&amp;VAR:FDATE=20031231&amp;VAR:FREQ=DAILY&amp;VAR:RELITEM=RF&amp;VAR:CURRENCY=&amp;VAR:DB_TYPE=&amp;VAR:UNITS=M&amp;window=popup","&amp;width=535&amp;height=425&amp;START_MAXIMIZED=FALSE&amp;Y=120"}</definedName>
    <definedName name="_974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75__FDSAUDITLINK__" hidden="1">{"fdsup://directions/FAT Viewer?action=UPDATE&amp;creator=factSet&amp;DYN_ARGS=true&amp;DOC_NAME=FAT:RGA_ENTRPR_VAL_EV_SOURCE_WINDOW.FAT&amp;VAR:ID1=RTL-BE&amp;VAR:SDATE=20070927&amp;VAR:FDATE=20061229&amp;VAR:FREQ=DAILY&amp;VAR:RELITEM=&amp;VAR:CURRENCY=&amp;VAR:DB_TYPE=&amp;VAR:UNITS=M&amp;window=popup","&amp;width=535&amp;height=425&amp;START_MAXIMIZED=FALSE&amp;Y=120"}</definedName>
    <definedName name="_9750__FDSAUDITLINK__" hidden="1">{"fdsup://directions/FAT Viewer?action=UPDATE&amp;creator=factSet&amp;DYN_ARGS=true&amp;DOC_NAME=FAT:RGA_ENTRPR_VAL_EV_SOURCE_WINDOW.FAT&amp;VAR:ID1=DEC-FR&amp;VAR:SDATE=20040303&amp;VAR:FDATE=20031231&amp;VAR:FREQ=DAILY&amp;VAR:RELITEM=RF&amp;VAR:CURRENCY=&amp;VAR:DB_TYPE=&amp;VAR:UNITS=M&amp;window=pop","up&amp;width=535&amp;height=425&amp;START_MAXIMIZED=FALSE&amp;Y=120"}</definedName>
    <definedName name="_9751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52__FDSAUDITLINK__" hidden="1">{"fdsup://directions/FAT Viewer?action=UPDATE&amp;creator=factSet&amp;DYN_ARGS=true&amp;DOC_NAME=FAT:RGA_ENTRPR_VAL_EV_SOURCE_WINDOW.FAT&amp;VAR:ID1=CBS&amp;VAR:SDATE=20040303&amp;VAR:FDATE=20031231&amp;VAR:FREQ=DAILY&amp;VAR:RELITEM=RF&amp;VAR:CURRENCY=&amp;VAR:DB_TYPE=&amp;VAR:UNITS=M&amp;window=popup&amp;","width=535&amp;height=425&amp;START_MAXIMIZED=FALSE&amp;Y=120"}</definedName>
    <definedName name="_9753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54__FDSAUDITLINK__" hidden="1">{"fdsup://directions/FAT Viewer?action=UPDATE&amp;creator=factSet&amp;DYN_ARGS=true&amp;DOC_NAME=FAT:RGA_ENTRPR_VAL_EV_SOURCE_WINDOW.FAT&amp;VAR:ID1=LAMR&amp;VAR:SDATE=20040303&amp;VAR:FDATE=20031231&amp;VAR:FREQ=DAILY&amp;VAR:RELITEM=RF&amp;VAR:CURRENCY=&amp;VAR:DB_TYPE=&amp;VAR:UNITS=M&amp;window=popup","&amp;width=535&amp;height=425&amp;START_MAXIMIZED=FALSE&amp;Y=120"}</definedName>
    <definedName name="_975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756__FDSAUDITLINK__" hidden="1">{"fdsup://directions/FAT Viewer?action=UPDATE&amp;creator=factSet&amp;DYN_ARGS=true&amp;DOC_NAME=FAT:RGA_ENTRPR_VAL_EV_SOURCE_WINDOW.FAT&amp;VAR:ID1=DEC-FR&amp;VAR:SDATE=20040302&amp;VAR:FDATE=20031231&amp;VAR:FREQ=DAILY&amp;VAR:RELITEM=RF&amp;VAR:CURRENCY=&amp;VAR:DB_TYPE=&amp;VAR:UNITS=M&amp;window=pop","up&amp;width=535&amp;height=425&amp;START_MAXIMIZED=FALSE&amp;Y=120"}</definedName>
    <definedName name="_9757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58__FDSAUDITLINK__" hidden="1">{"fdsup://directions/FAT Viewer?action=UPDATE&amp;creator=factSet&amp;DYN_ARGS=true&amp;DOC_NAME=FAT:RGA_ENTRPR_VAL_EV_SOURCE_WINDOW.FAT&amp;VAR:ID1=CBS&amp;VAR:SDATE=20040302&amp;VAR:FDATE=20031231&amp;VAR:FREQ=DAILY&amp;VAR:RELITEM=RF&amp;VAR:CURRENCY=&amp;VAR:DB_TYPE=&amp;VAR:UNITS=M&amp;window=popup&amp;","width=535&amp;height=425&amp;START_MAXIMIZED=FALSE&amp;Y=120"}</definedName>
    <definedName name="_9759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6__FDSAUDITLINK__" hidden="1">{"fdsup://directions/FAT Viewer?action=UPDATE&amp;creator=factSet&amp;DYN_ARGS=true&amp;DOC_NAME=FAT:RGQ_ENTRPR_VAL_EV_SOURCE_WINDOW.FAT&amp;VAR:ID1=457913&amp;VAR:SDATE=20070927&amp;VAR:FDATE=20070629&amp;VAR:FREQ=DAILY&amp;VAR:RELITEM=&amp;VAR:CURRENCY=&amp;VAR:DB_TYPE=&amp;VAR:UNITS=M&amp;window=popup","&amp;width=535&amp;height=425&amp;START_MAXIMIZED=FALSE&amp;Y=120"}</definedName>
    <definedName name="_9760__FDSAUDITLINK__" hidden="1">{"fdsup://directions/FAT Viewer?action=UPDATE&amp;creator=factSet&amp;DYN_ARGS=true&amp;DOC_NAME=FAT:RGA_ENTRPR_VAL_EV_SOURCE_WINDOW.FAT&amp;VAR:ID1=LAMR&amp;VAR:SDATE=20040302&amp;VAR:FDATE=20031231&amp;VAR:FREQ=DAILY&amp;VAR:RELITEM=RF&amp;VAR:CURRENCY=&amp;VAR:DB_TYPE=&amp;VAR:UNITS=M&amp;window=popup","&amp;width=535&amp;height=425&amp;START_MAXIMIZED=FALSE&amp;Y=120"}</definedName>
    <definedName name="_9761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762__FDSAUDITLINK__" hidden="1">{"fdsup://directions/FAT Viewer?action=UPDATE&amp;creator=factSet&amp;DYN_ARGS=true&amp;DOC_NAME=FAT:RGA_ENTRPR_VAL_EV_SOURCE_WINDOW.FAT&amp;VAR:ID1=DEC-FR&amp;VAR:SDATE=20040301&amp;VAR:FDATE=20031231&amp;VAR:FREQ=DAILY&amp;VAR:RELITEM=RF&amp;VAR:CURRENCY=&amp;VAR:DB_TYPE=&amp;VAR:UNITS=M&amp;window=pop","up&amp;width=535&amp;height=425&amp;START_MAXIMIZED=FALSE&amp;Y=120"}</definedName>
    <definedName name="_9763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64__FDSAUDITLINK__" hidden="1">{"fdsup://directions/FAT Viewer?action=UPDATE&amp;creator=factSet&amp;DYN_ARGS=true&amp;DOC_NAME=FAT:RGA_ENTRPR_VAL_EV_SOURCE_WINDOW.FAT&amp;VAR:ID1=CBS&amp;VAR:SDATE=20040301&amp;VAR:FDATE=20031231&amp;VAR:FREQ=DAILY&amp;VAR:RELITEM=RF&amp;VAR:CURRENCY=&amp;VAR:DB_TYPE=&amp;VAR:UNITS=M&amp;window=popup&amp;","width=535&amp;height=425&amp;START_MAXIMIZED=FALSE&amp;Y=120"}</definedName>
    <definedName name="_9765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66__FDSAUDITLINK__" hidden="1">{"fdsup://directions/FAT Viewer?action=UPDATE&amp;creator=factSet&amp;DYN_ARGS=true&amp;DOC_NAME=FAT:RGA_ENTRPR_VAL_EV_SOURCE_WINDOW.FAT&amp;VAR:ID1=LAMR&amp;VAR:SDATE=20040301&amp;VAR:FDATE=20031231&amp;VAR:FREQ=DAILY&amp;VAR:RELITEM=RF&amp;VAR:CURRENCY=&amp;VAR:DB_TYPE=&amp;VAR:UNITS=M&amp;window=popup","&amp;width=535&amp;height=425&amp;START_MAXIMIZED=FALSE&amp;Y=120"}</definedName>
    <definedName name="_9767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768__FDSAUDITLINK__" hidden="1">{"fdsup://directions/FAT Viewer?action=UPDATE&amp;creator=factSet&amp;DYN_ARGS=true&amp;DOC_NAME=FAT:RGA_ENTRPR_VAL_EV_SOURCE_WINDOW.FAT&amp;VAR:ID1=DEC-FR&amp;VAR:SDATE=20040227&amp;VAR:FDATE=20031231&amp;VAR:FREQ=DAILY&amp;VAR:RELITEM=RF&amp;VAR:CURRENCY=&amp;VAR:DB_TYPE=&amp;VAR:UNITS=M&amp;window=pop","up&amp;width=535&amp;height=425&amp;START_MAXIMIZED=FALSE&amp;Y=120"}</definedName>
    <definedName name="_9769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7__FDSAUDITLINK__" hidden="1">{"fdsup://directions/FAT Viewer?action=UPDATE&amp;creator=factSet&amp;DYN_ARGS=true&amp;DOC_NAME=FAT:RGQ_ENTRPR_VAL_EV_SOURCE_WINDOW.FAT&amp;VAR:ID1=B151P4&amp;VAR:SDATE=20070927&amp;VAR:FDATE=20070629&amp;VAR:FREQ=DAILY&amp;VAR:RELITEM=&amp;VAR:CURRENCY=&amp;VAR:DB_TYPE=&amp;VAR:UNITS=M&amp;window=popup","&amp;width=535&amp;height=425&amp;START_MAXIMIZED=FALSE&amp;Y=120"}</definedName>
    <definedName name="_9770__FDSAUDITLINK__" hidden="1">{"fdsup://directions/FAT Viewer?action=UPDATE&amp;creator=factSet&amp;DYN_ARGS=true&amp;DOC_NAME=FAT:RGA_ENTRPR_VAL_EV_SOURCE_WINDOW.FAT&amp;VAR:ID1=CBS&amp;VAR:SDATE=20040227&amp;VAR:FDATE=20031231&amp;VAR:FREQ=DAILY&amp;VAR:RELITEM=RF&amp;VAR:CURRENCY=&amp;VAR:DB_TYPE=&amp;VAR:UNITS=M&amp;window=popup&amp;","width=535&amp;height=425&amp;START_MAXIMIZED=FALSE&amp;Y=120"}</definedName>
    <definedName name="_9771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72__FDSAUDITLINK__" hidden="1">{"fdsup://directions/FAT Viewer?action=UPDATE&amp;creator=factSet&amp;DYN_ARGS=true&amp;DOC_NAME=FAT:RGA_ENTRPR_VAL_EV_SOURCE_WINDOW.FAT&amp;VAR:ID1=LAMR&amp;VAR:SDATE=20040227&amp;VAR:FDATE=20031231&amp;VAR:FREQ=DAILY&amp;VAR:RELITEM=RF&amp;VAR:CURRENCY=&amp;VAR:DB_TYPE=&amp;VAR:UNITS=M&amp;window=popup","&amp;width=535&amp;height=425&amp;START_MAXIMIZED=FALSE&amp;Y=120"}</definedName>
    <definedName name="_9773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774__FDSAUDITLINK__" hidden="1">{"fdsup://directions/FAT Viewer?action=UPDATE&amp;creator=factSet&amp;DYN_ARGS=true&amp;DOC_NAME=FAT:RGA_ENTRPR_VAL_EV_SOURCE_WINDOW.FAT&amp;VAR:ID1=DEC-FR&amp;VAR:SDATE=20040226&amp;VAR:FDATE=20031231&amp;VAR:FREQ=DAILY&amp;VAR:RELITEM=RF&amp;VAR:CURRENCY=&amp;VAR:DB_TYPE=&amp;VAR:UNITS=M&amp;window=pop","up&amp;width=535&amp;height=425&amp;START_MAXIMIZED=FALSE&amp;Y=120"}</definedName>
    <definedName name="_9775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76__FDSAUDITLINK__" hidden="1">{"fdsup://directions/FAT Viewer?action=UPDATE&amp;creator=factSet&amp;DYN_ARGS=true&amp;DOC_NAME=FAT:RGA_ENTRPR_VAL_EV_SOURCE_WINDOW.FAT&amp;VAR:ID1=CBS&amp;VAR:SDATE=20040226&amp;VAR:FDATE=20031231&amp;VAR:FREQ=DAILY&amp;VAR:RELITEM=RF&amp;VAR:CURRENCY=&amp;VAR:DB_TYPE=&amp;VAR:UNITS=M&amp;window=popup&amp;","width=535&amp;height=425&amp;START_MAXIMIZED=FALSE&amp;Y=120"}</definedName>
    <definedName name="_9777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78__FDSAUDITLINK__" hidden="1">{"fdsup://directions/FAT Viewer?action=UPDATE&amp;creator=factSet&amp;DYN_ARGS=true&amp;DOC_NAME=FAT:RGA_ENTRPR_VAL_EV_SOURCE_WINDOW.FAT&amp;VAR:ID1=LAMR&amp;VAR:SDATE=20040226&amp;VAR:FDATE=20031231&amp;VAR:FREQ=DAILY&amp;VAR:RELITEM=RF&amp;VAR:CURRENCY=&amp;VAR:DB_TYPE=&amp;VAR:UNITS=M&amp;window=popup","&amp;width=535&amp;height=425&amp;START_MAXIMIZED=FALSE&amp;Y=120"}</definedName>
    <definedName name="_977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78__FDSAUDITLINK__" hidden="1">{"fdsup://directions/FAT Viewer?action=UPDATE&amp;creator=factSet&amp;DYN_ARGS=true&amp;DOC_NAME=FAT:RGQ_ENTRPR_VAL_EV_SOURCE_WINDOW.FAT&amp;VAR:ID1=507794&amp;VAR:SDATE=20070927&amp;VAR:FDATE=20070629&amp;VAR:FREQ=DAILY&amp;VAR:RELITEM=&amp;VAR:CURRENCY=&amp;VAR:DB_TYPE=&amp;VAR:UNITS=M&amp;window=popup","&amp;width=535&amp;height=425&amp;START_MAXIMIZED=FALSE&amp;Y=120"}</definedName>
    <definedName name="_9780__FDSAUDITLINK__" hidden="1">{"fdsup://directions/FAT Viewer?action=UPDATE&amp;creator=factSet&amp;DYN_ARGS=true&amp;DOC_NAME=FAT:RGA_ENTRPR_VAL_EV_SOURCE_WINDOW.FAT&amp;VAR:ID1=DEC-FR&amp;VAR:SDATE=20040225&amp;VAR:FDATE=20031231&amp;VAR:FREQ=DAILY&amp;VAR:RELITEM=RF&amp;VAR:CURRENCY=&amp;VAR:DB_TYPE=&amp;VAR:UNITS=M&amp;window=pop","up&amp;width=535&amp;height=425&amp;START_MAXIMIZED=FALSE&amp;Y=120"}</definedName>
    <definedName name="_9781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82__FDSAUDITLINK__" hidden="1">{"fdsup://directions/FAT Viewer?action=UPDATE&amp;creator=factSet&amp;DYN_ARGS=true&amp;DOC_NAME=FAT:RGA_ENTRPR_VAL_EV_SOURCE_WINDOW.FAT&amp;VAR:ID1=CBS&amp;VAR:SDATE=20040225&amp;VAR:FDATE=20031231&amp;VAR:FREQ=DAILY&amp;VAR:RELITEM=RF&amp;VAR:CURRENCY=&amp;VAR:DB_TYPE=&amp;VAR:UNITS=M&amp;window=popup&amp;","width=535&amp;height=425&amp;START_MAXIMIZED=FALSE&amp;Y=120"}</definedName>
    <definedName name="_9783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84__FDSAUDITLINK__" hidden="1">{"fdsup://directions/FAT Viewer?action=UPDATE&amp;creator=factSet&amp;DYN_ARGS=true&amp;DOC_NAME=FAT:RGA_ENTRPR_VAL_EV_SOURCE_WINDOW.FAT&amp;VAR:ID1=LAMR&amp;VAR:SDATE=20040225&amp;VAR:FDATE=20031231&amp;VAR:FREQ=DAILY&amp;VAR:RELITEM=RF&amp;VAR:CURRENCY=&amp;VAR:DB_TYPE=&amp;VAR:UNITS=M&amp;window=popup","&amp;width=535&amp;height=425&amp;START_MAXIMIZED=FALSE&amp;Y=120"}</definedName>
    <definedName name="_978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786__FDSAUDITLINK__" hidden="1">{"fdsup://directions/FAT Viewer?action=UPDATE&amp;creator=factSet&amp;DYN_ARGS=true&amp;DOC_NAME=FAT:RGA_ENTRPR_VAL_EV_SOURCE_WINDOW.FAT&amp;VAR:ID1=DEC-FR&amp;VAR:SDATE=20040224&amp;VAR:FDATE=20031231&amp;VAR:FREQ=DAILY&amp;VAR:RELITEM=RF&amp;VAR:CURRENCY=&amp;VAR:DB_TYPE=&amp;VAR:UNITS=M&amp;window=pop","up&amp;width=535&amp;height=425&amp;START_MAXIMIZED=FALSE&amp;Y=120"}</definedName>
    <definedName name="_9787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88__FDSAUDITLINK__" hidden="1">{"fdsup://directions/FAT Viewer?action=UPDATE&amp;creator=factSet&amp;DYN_ARGS=true&amp;DOC_NAME=FAT:RGA_ENTRPR_VAL_EV_SOURCE_WINDOW.FAT&amp;VAR:ID1=CBS&amp;VAR:SDATE=20040224&amp;VAR:FDATE=20031231&amp;VAR:FREQ=DAILY&amp;VAR:RELITEM=RF&amp;VAR:CURRENCY=&amp;VAR:DB_TYPE=&amp;VAR:UNITS=M&amp;window=popup&amp;","width=535&amp;height=425&amp;START_MAXIMIZED=FALSE&amp;Y=120"}</definedName>
    <definedName name="_9789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9__FDSAUDITLINK__" hidden="1">{"fdsup://directions/FAT Viewer?action=UPDATE&amp;creator=factSet&amp;DYN_ARGS=true&amp;DOC_NAME=FAT:RGA_ENTRPR_VAL_EV_SOURCE_WINDOW.FAT&amp;VAR:ID1=599390&amp;VAR:SDATE=20070927&amp;VAR:FDATE=20061229&amp;VAR:FREQ=DAILY&amp;VAR:RELITEM=&amp;VAR:CURRENCY=&amp;VAR:DB_TYPE=&amp;VAR:UNITS=M&amp;window=popup","&amp;width=535&amp;height=425&amp;START_MAXIMIZED=FALSE&amp;Y=120"}</definedName>
    <definedName name="_9790__FDSAUDITLINK__" hidden="1">{"fdsup://directions/FAT Viewer?action=UPDATE&amp;creator=factSet&amp;DYN_ARGS=true&amp;DOC_NAME=FAT:RGA_ENTRPR_VAL_EV_SOURCE_WINDOW.FAT&amp;VAR:ID1=LAMR&amp;VAR:SDATE=20040224&amp;VAR:FDATE=20031231&amp;VAR:FREQ=DAILY&amp;VAR:RELITEM=RF&amp;VAR:CURRENCY=&amp;VAR:DB_TYPE=&amp;VAR:UNITS=M&amp;window=popup","&amp;width=535&amp;height=425&amp;START_MAXIMIZED=FALSE&amp;Y=120"}</definedName>
    <definedName name="_9791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792__FDSAUDITLINK__" hidden="1">{"fdsup://directions/FAT Viewer?action=UPDATE&amp;creator=factSet&amp;DYN_ARGS=true&amp;DOC_NAME=FAT:RGA_ENTRPR_VAL_EV_SOURCE_WINDOW.FAT&amp;VAR:ID1=DEC-FR&amp;VAR:SDATE=20040223&amp;VAR:FDATE=20031231&amp;VAR:FREQ=DAILY&amp;VAR:RELITEM=RF&amp;VAR:CURRENCY=&amp;VAR:DB_TYPE=&amp;VAR:UNITS=M&amp;window=pop","up&amp;width=535&amp;height=425&amp;START_MAXIMIZED=FALSE&amp;Y=120"}</definedName>
    <definedName name="_9793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94__FDSAUDITLINK__" hidden="1">{"fdsup://directions/FAT Viewer?action=UPDATE&amp;creator=factSet&amp;DYN_ARGS=true&amp;DOC_NAME=FAT:RGA_ENTRPR_VAL_EV_SOURCE_WINDOW.FAT&amp;VAR:ID1=CBS&amp;VAR:SDATE=20040223&amp;VAR:FDATE=20031231&amp;VAR:FREQ=DAILY&amp;VAR:RELITEM=RF&amp;VAR:CURRENCY=&amp;VAR:DB_TYPE=&amp;VAR:UNITS=M&amp;window=popup&amp;","width=535&amp;height=425&amp;START_MAXIMIZED=FALSE&amp;Y=120"}</definedName>
    <definedName name="_9795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796__FDSAUDITLINK__" hidden="1">{"fdsup://directions/FAT Viewer?action=UPDATE&amp;creator=factSet&amp;DYN_ARGS=true&amp;DOC_NAME=FAT:RGA_ENTRPR_VAL_EV_SOURCE_WINDOW.FAT&amp;VAR:ID1=LAMR&amp;VAR:SDATE=20040223&amp;VAR:FDATE=20031231&amp;VAR:FREQ=DAILY&amp;VAR:RELITEM=RF&amp;VAR:CURRENCY=&amp;VAR:DB_TYPE=&amp;VAR:UNITS=M&amp;window=popup","&amp;width=535&amp;height=425&amp;START_MAXIMIZED=FALSE&amp;Y=120"}</definedName>
    <definedName name="_9797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798__FDSAUDITLINK__" hidden="1">{"fdsup://directions/FAT Viewer?action=UPDATE&amp;creator=factSet&amp;DYN_ARGS=true&amp;DOC_NAME=FAT:RGA_ENTRPR_VAL_EV_SOURCE_WINDOW.FAT&amp;VAR:ID1=DEC-FR&amp;VAR:SDATE=20040220&amp;VAR:FDATE=20031231&amp;VAR:FREQ=DAILY&amp;VAR:RELITEM=RF&amp;VAR:CURRENCY=&amp;VAR:DB_TYPE=&amp;VAR:UNITS=M&amp;window=pop","up&amp;width=535&amp;height=425&amp;START_MAXIMIZED=FALSE&amp;Y=120"}</definedName>
    <definedName name="_9799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160"}</definedName>
    <definedName name="_980__FDSAUDITLINK__" hidden="1">{"fdsup://directions/FAT Viewer?action=UPDATE&amp;creator=factSet&amp;DYN_ARGS=true&amp;DOC_NAME=FAT:RGA_ENTRPR_VAL_EV_SOURCE_WINDOW.FAT&amp;VAR:ID1=339864&amp;VAR:SDATE=20070927&amp;VAR:FDATE=20061229&amp;VAR:FREQ=DAILY&amp;VAR:RELITEM=&amp;VAR:CURRENCY=&amp;VAR:DB_TYPE=&amp;VAR:UNITS=M&amp;window=popup","&amp;width=535&amp;height=425&amp;START_MAXIMIZED=FALSE&amp;Y=120"}</definedName>
    <definedName name="_9800__FDSAUDITLINK__" hidden="1">{"fdsup://directions/FAT Viewer?action=UPDATE&amp;creator=factSet&amp;DYN_ARGS=true&amp;DOC_NAME=FAT:RGA_ENTRPR_VAL_EV_SOURCE_WINDOW.FAT&amp;VAR:ID1=CBS&amp;VAR:SDATE=20040220&amp;VAR:FDATE=20031231&amp;VAR:FREQ=DAILY&amp;VAR:RELITEM=RF&amp;VAR:CURRENCY=&amp;VAR:DB_TYPE=&amp;VAR:UNITS=M&amp;window=popup&amp;","width=535&amp;height=425&amp;START_MAXIMIZED=FALSE&amp;Y=120"}</definedName>
    <definedName name="_9801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02__FDSAUDITLINK__" hidden="1">{"fdsup://directions/FAT Viewer?action=UPDATE&amp;creator=factSet&amp;DYN_ARGS=true&amp;DOC_NAME=FAT:RGA_ENTRPR_VAL_EV_SOURCE_WINDOW.FAT&amp;VAR:ID1=LAMR&amp;VAR:SDATE=20040220&amp;VAR:FDATE=20031231&amp;VAR:FREQ=DAILY&amp;VAR:RELITEM=RF&amp;VAR:CURRENCY=&amp;VAR:DB_TYPE=&amp;VAR:UNITS=M&amp;window=popup","&amp;width=535&amp;height=425&amp;START_MAXIMIZED=FALSE&amp;Y=120"}</definedName>
    <definedName name="_9803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804__FDSAUDITLINK__" hidden="1">{"fdsup://directions/FAT Viewer?action=UPDATE&amp;creator=factSet&amp;DYN_ARGS=true&amp;DOC_NAME=FAT:RGA_ENTRPR_VAL_EV_SOURCE_WINDOW.FAT&amp;VAR:ID1=DEC-FR&amp;VAR:SDATE=20040219&amp;VAR:FDATE=20031231&amp;VAR:FREQ=DAILY&amp;VAR:RELITEM=RF&amp;VAR:CURRENCY=&amp;VAR:DB_TYPE=&amp;VAR:UNITS=M&amp;window=pop","up&amp;width=535&amp;height=425&amp;START_MAXIMIZED=FALSE&amp;Y=120"}</definedName>
    <definedName name="_9805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06__FDSAUDITLINK__" hidden="1">{"fdsup://directions/FAT Viewer?action=UPDATE&amp;creator=factSet&amp;DYN_ARGS=true&amp;DOC_NAME=FAT:RGA_ENTRPR_VAL_EV_SOURCE_WINDOW.FAT&amp;VAR:ID1=CBS&amp;VAR:SDATE=20040219&amp;VAR:FDATE=20031231&amp;VAR:FREQ=DAILY&amp;VAR:RELITEM=RF&amp;VAR:CURRENCY=&amp;VAR:DB_TYPE=&amp;VAR:UNITS=M&amp;window=popup&amp;","width=535&amp;height=425&amp;START_MAXIMIZED=FALSE&amp;Y=120"}</definedName>
    <definedName name="_9807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08__FDSAUDITLINK__" hidden="1">{"fdsup://directions/FAT Viewer?action=UPDATE&amp;creator=factSet&amp;DYN_ARGS=true&amp;DOC_NAME=FAT:RGA_ENTRPR_VAL_EV_SOURCE_WINDOW.FAT&amp;VAR:ID1=LAMR&amp;VAR:SDATE=20040219&amp;VAR:FDATE=20031231&amp;VAR:FREQ=DAILY&amp;VAR:RELITEM=RF&amp;VAR:CURRENCY=&amp;VAR:DB_TYPE=&amp;VAR:UNITS=M&amp;window=popup","&amp;width=535&amp;height=425&amp;START_MAXIMIZED=FALSE&amp;Y=120"}</definedName>
    <definedName name="_980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81__FDSAUDITLINK__" hidden="1">{"fdsup://directions/FAT Viewer?action=UPDATE&amp;creator=factSet&amp;DYN_ARGS=true&amp;DOC_NAME=FAT:RGQ_ENTRPR_VAL_EV_SOURCE_WINDOW.FAT&amp;VAR:ID1=507794&amp;VAR:SDATE=20070313&amp;VAR:FDATE=20061229&amp;VAR:FREQ=DAILY&amp;VAR:RELITEM=&amp;VAR:CURRENCY=&amp;VAR:DB_TYPE=&amp;VAR:UNITS=M&amp;window=popup","&amp;width=535&amp;height=425&amp;START_MAXIMIZED=FALSE&amp;Y=120"}</definedName>
    <definedName name="_9810__FDSAUDITLINK__" hidden="1">{"fdsup://directions/FAT Viewer?action=UPDATE&amp;creator=factSet&amp;DYN_ARGS=true&amp;DOC_NAME=FAT:RGA_ENTRPR_VAL_EV_SOURCE_WINDOW.FAT&amp;VAR:ID1=DEC-FR&amp;VAR:SDATE=20040218&amp;VAR:FDATE=20031231&amp;VAR:FREQ=DAILY&amp;VAR:RELITEM=RF&amp;VAR:CURRENCY=&amp;VAR:DB_TYPE=&amp;VAR:UNITS=M&amp;window=pop","up&amp;width=535&amp;height=425&amp;START_MAXIMIZED=FALSE&amp;Y=120"}</definedName>
    <definedName name="_9811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12__FDSAUDITLINK__" hidden="1">{"fdsup://directions/FAT Viewer?action=UPDATE&amp;creator=factSet&amp;DYN_ARGS=true&amp;DOC_NAME=FAT:RGA_ENTRPR_VAL_EV_SOURCE_WINDOW.FAT&amp;VAR:ID1=CBS&amp;VAR:SDATE=20040218&amp;VAR:FDATE=20031231&amp;VAR:FREQ=DAILY&amp;VAR:RELITEM=RF&amp;VAR:CURRENCY=&amp;VAR:DB_TYPE=&amp;VAR:UNITS=M&amp;window=popup&amp;","width=535&amp;height=425&amp;START_MAXIMIZED=FALSE&amp;Y=120"}</definedName>
    <definedName name="_9813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14__FDSAUDITLINK__" hidden="1">{"fdsup://directions/FAT Viewer?action=UPDATE&amp;creator=factSet&amp;DYN_ARGS=true&amp;DOC_NAME=FAT:RGA_ENTRPR_VAL_EV_SOURCE_WINDOW.FAT&amp;VAR:ID1=LAMR&amp;VAR:SDATE=20040218&amp;VAR:FDATE=20031231&amp;VAR:FREQ=DAILY&amp;VAR:RELITEM=RF&amp;VAR:CURRENCY=&amp;VAR:DB_TYPE=&amp;VAR:UNITS=M&amp;window=popup","&amp;width=535&amp;height=425&amp;START_MAXIMIZED=FALSE&amp;Y=120"}</definedName>
    <definedName name="_981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816__FDSAUDITLINK__" hidden="1">{"fdsup://directions/FAT Viewer?action=UPDATE&amp;creator=factSet&amp;DYN_ARGS=true&amp;DOC_NAME=FAT:RGA_ENTRPR_VAL_EV_SOURCE_WINDOW.FAT&amp;VAR:ID1=DEC-FR&amp;VAR:SDATE=20040217&amp;VAR:FDATE=20031231&amp;VAR:FREQ=DAILY&amp;VAR:RELITEM=RF&amp;VAR:CURRENCY=&amp;VAR:DB_TYPE=&amp;VAR:UNITS=M&amp;window=pop","up&amp;width=535&amp;height=425&amp;START_MAXIMIZED=FALSE&amp;Y=120"}</definedName>
    <definedName name="_9817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18__FDSAUDITLINK__" hidden="1">{"fdsup://directions/FAT Viewer?action=UPDATE&amp;creator=factSet&amp;DYN_ARGS=true&amp;DOC_NAME=FAT:RGA_ENTRPR_VAL_EV_SOURCE_WINDOW.FAT&amp;VAR:ID1=CBS&amp;VAR:SDATE=20040217&amp;VAR:FDATE=20031231&amp;VAR:FREQ=DAILY&amp;VAR:RELITEM=RF&amp;VAR:CURRENCY=&amp;VAR:DB_TYPE=&amp;VAR:UNITS=M&amp;window=popup&amp;","width=535&amp;height=425&amp;START_MAXIMIZED=FALSE&amp;Y=120"}</definedName>
    <definedName name="_9819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2__FDSAUDITLINK__" hidden="1">{"fdsup://directions/FAT Viewer?action=UPDATE&amp;creator=factSet&amp;DYN_ARGS=true&amp;DOC_NAME=FAT:RGQ_ENTRPR_VAL_EV_SOURCE_WINDOW.FAT&amp;VAR:ID1=507794&amp;VAR:SDATE=20070322&amp;VAR:FDATE=20061229&amp;VAR:FREQ=DAILY&amp;VAR:RELITEM=&amp;VAR:CURRENCY=&amp;VAR:DB_TYPE=&amp;VAR:UNITS=M&amp;window=popup","&amp;width=535&amp;height=425&amp;START_MAXIMIZED=FALSE&amp;Y=120"}</definedName>
    <definedName name="_9820__FDSAUDITLINK__" hidden="1">{"fdsup://directions/FAT Viewer?action=UPDATE&amp;creator=factSet&amp;DYN_ARGS=true&amp;DOC_NAME=FAT:RGA_ENTRPR_VAL_EV_SOURCE_WINDOW.FAT&amp;VAR:ID1=LAMR&amp;VAR:SDATE=20040217&amp;VAR:FDATE=20031231&amp;VAR:FREQ=DAILY&amp;VAR:RELITEM=RF&amp;VAR:CURRENCY=&amp;VAR:DB_TYPE=&amp;VAR:UNITS=M&amp;window=popup","&amp;width=535&amp;height=425&amp;START_MAXIMIZED=FALSE&amp;Y=120"}</definedName>
    <definedName name="_9821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822__FDSAUDITLINK__" hidden="1">{"fdsup://directions/FAT Viewer?action=UPDATE&amp;creator=factSet&amp;DYN_ARGS=true&amp;DOC_NAME=FAT:RGA_ENTRPR_VAL_EV_SOURCE_WINDOW.FAT&amp;VAR:ID1=DEC-FR&amp;VAR:SDATE=20040213&amp;VAR:FDATE=20031231&amp;VAR:FREQ=DAILY&amp;VAR:RELITEM=RF&amp;VAR:CURRENCY=&amp;VAR:DB_TYPE=&amp;VAR:UNITS=M&amp;window=pop","up&amp;width=535&amp;height=425&amp;START_MAXIMIZED=FALSE&amp;Y=120"}</definedName>
    <definedName name="_9823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24__FDSAUDITLINK__" hidden="1">{"fdsup://directions/FAT Viewer?action=UPDATE&amp;creator=factSet&amp;DYN_ARGS=true&amp;DOC_NAME=FAT:RGA_ENTRPR_VAL_EV_SOURCE_WINDOW.FAT&amp;VAR:ID1=CBS&amp;VAR:SDATE=20040213&amp;VAR:FDATE=20031231&amp;VAR:FREQ=DAILY&amp;VAR:RELITEM=RF&amp;VAR:CURRENCY=&amp;VAR:DB_TYPE=&amp;VAR:UNITS=M&amp;window=popup&amp;","width=535&amp;height=425&amp;START_MAXIMIZED=FALSE&amp;Y=120"}</definedName>
    <definedName name="_9825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26__FDSAUDITLINK__" hidden="1">{"fdsup://directions/FAT Viewer?action=UPDATE&amp;creator=factSet&amp;DYN_ARGS=true&amp;DOC_NAME=FAT:RGA_ENTRPR_VAL_EV_SOURCE_WINDOW.FAT&amp;VAR:ID1=LAMR&amp;VAR:SDATE=20040213&amp;VAR:FDATE=20031231&amp;VAR:FREQ=DAILY&amp;VAR:RELITEM=RF&amp;VAR:CURRENCY=&amp;VAR:DB_TYPE=&amp;VAR:UNITS=M&amp;window=popup","&amp;width=535&amp;height=425&amp;START_MAXIMIZED=FALSE&amp;Y=120"}</definedName>
    <definedName name="_9827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828__FDSAUDITLINK__" hidden="1">{"fdsup://directions/FAT Viewer?action=UPDATE&amp;creator=factSet&amp;DYN_ARGS=true&amp;DOC_NAME=FAT:RGA_ENTRPR_VAL_EV_SOURCE_WINDOW.FAT&amp;VAR:ID1=DEC-FR&amp;VAR:SDATE=20040212&amp;VAR:FDATE=20031231&amp;VAR:FREQ=DAILY&amp;VAR:RELITEM=RF&amp;VAR:CURRENCY=&amp;VAR:DB_TYPE=&amp;VAR:UNITS=M&amp;window=pop","up&amp;width=535&amp;height=425&amp;START_MAXIMIZED=FALSE&amp;Y=120"}</definedName>
    <definedName name="_9829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3__FDSAUDITLINK__" hidden="1">{"fdsup://directions/FAT Viewer?action=UPDATE&amp;creator=factSet&amp;DYN_ARGS=true&amp;DOC_NAME=FAT:RGQ_ENTRPR_VAL_EV_SOURCE_WINDOW.FAT&amp;VAR:ID1=507794&amp;VAR:SDATE=20060328&amp;VAR:FDATE=20051230&amp;VAR:FREQ=DAILY&amp;VAR:RELITEM=&amp;VAR:CURRENCY=&amp;VAR:DB_TYPE=&amp;VAR:UNITS=M&amp;window=popup","&amp;width=535&amp;height=425&amp;START_MAXIMIZED=FALSE&amp;Y=120"}</definedName>
    <definedName name="_9830__FDSAUDITLINK__" hidden="1">{"fdsup://directions/FAT Viewer?action=UPDATE&amp;creator=factSet&amp;DYN_ARGS=true&amp;DOC_NAME=FAT:RGA_ENTRPR_VAL_EV_SOURCE_WINDOW.FAT&amp;VAR:ID1=CBS&amp;VAR:SDATE=20040212&amp;VAR:FDATE=20031231&amp;VAR:FREQ=DAILY&amp;VAR:RELITEM=RF&amp;VAR:CURRENCY=&amp;VAR:DB_TYPE=&amp;VAR:UNITS=M&amp;window=popup&amp;","width=535&amp;height=425&amp;START_MAXIMIZED=FALSE&amp;Y=120"}</definedName>
    <definedName name="_9831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32__FDSAUDITLINK__" hidden="1">{"fdsup://directions/FAT Viewer?action=UPDATE&amp;creator=factSet&amp;DYN_ARGS=true&amp;DOC_NAME=FAT:RGA_ENTRPR_VAL_EV_SOURCE_WINDOW.FAT&amp;VAR:ID1=LAMR&amp;VAR:SDATE=20040212&amp;VAR:FDATE=20031231&amp;VAR:FREQ=DAILY&amp;VAR:RELITEM=RF&amp;VAR:CURRENCY=&amp;VAR:DB_TYPE=&amp;VAR:UNITS=M&amp;window=popup","&amp;width=535&amp;height=425&amp;START_MAXIMIZED=FALSE&amp;Y=120"}</definedName>
    <definedName name="_9833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834__FDSAUDITLINK__" hidden="1">{"fdsup://directions/FAT Viewer?action=UPDATE&amp;creator=factSet&amp;DYN_ARGS=true&amp;DOC_NAME=FAT:RGA_ENTRPR_VAL_EV_SOURCE_WINDOW.FAT&amp;VAR:ID1=DEC-FR&amp;VAR:SDATE=20040211&amp;VAR:FDATE=20031231&amp;VAR:FREQ=DAILY&amp;VAR:RELITEM=RF&amp;VAR:CURRENCY=&amp;VAR:DB_TYPE=&amp;VAR:UNITS=M&amp;window=pop","up&amp;width=535&amp;height=425&amp;START_MAXIMIZED=FALSE&amp;Y=120"}</definedName>
    <definedName name="_9835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36__FDSAUDITLINK__" hidden="1">{"fdsup://directions/FAT Viewer?action=UPDATE&amp;creator=factSet&amp;DYN_ARGS=true&amp;DOC_NAME=FAT:RGA_ENTRPR_VAL_EV_SOURCE_WINDOW.FAT&amp;VAR:ID1=CBS&amp;VAR:SDATE=20040211&amp;VAR:FDATE=20031231&amp;VAR:FREQ=DAILY&amp;VAR:RELITEM=RF&amp;VAR:CURRENCY=&amp;VAR:DB_TYPE=&amp;VAR:UNITS=M&amp;window=popup&amp;","width=535&amp;height=425&amp;START_MAXIMIZED=FALSE&amp;Y=120"}</definedName>
    <definedName name="_9837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38__FDSAUDITLINK__" hidden="1">{"fdsup://directions/FAT Viewer?action=UPDATE&amp;creator=factSet&amp;DYN_ARGS=true&amp;DOC_NAME=FAT:RGA_ENTRPR_VAL_EV_SOURCE_WINDOW.FAT&amp;VAR:ID1=LAMR&amp;VAR:SDATE=20040211&amp;VAR:FDATE=20031231&amp;VAR:FREQ=DAILY&amp;VAR:RELITEM=RF&amp;VAR:CURRENCY=&amp;VAR:DB_TYPE=&amp;VAR:UNITS=M&amp;window=popup","&amp;width=535&amp;height=425&amp;START_MAXIMIZED=FALSE&amp;Y=120"}</definedName>
    <definedName name="_983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84__FDSAUDITLINK__" hidden="1">{"fdsup://directions/FAT Viewer?action=UPDATE&amp;creator=factSet&amp;DYN_ARGS=true&amp;DOC_NAME=FAT:RGQ_ENTRPR_VAL_EV_SOURCE_WINDOW.FAT&amp;VAR:ID1=CTCM&amp;VAR:SDATE=20060724&amp;VAR:FDATE=20060630&amp;VAR:FREQ=DAILY&amp;VAR:RELITEM=&amp;VAR:CURRENCY=&amp;VAR:DB_TYPE=&amp;VAR:UNITS=M&amp;window=popup&amp;w","idth=535&amp;height=425&amp;START_MAXIMIZED=FALSE&amp;Y=120"}</definedName>
    <definedName name="_9840__FDSAUDITLINK__" hidden="1">{"fdsup://directions/FAT Viewer?action=UPDATE&amp;creator=factSet&amp;DYN_ARGS=true&amp;DOC_NAME=FAT:RGA_ENTRPR_VAL_EV_SOURCE_WINDOW.FAT&amp;VAR:ID1=DEC-FR&amp;VAR:SDATE=20040210&amp;VAR:FDATE=20031231&amp;VAR:FREQ=DAILY&amp;VAR:RELITEM=RF&amp;VAR:CURRENCY=&amp;VAR:DB_TYPE=&amp;VAR:UNITS=M&amp;window=pop","up&amp;width=535&amp;height=425&amp;START_MAXIMIZED=FALSE&amp;Y=120"}</definedName>
    <definedName name="_9841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42__FDSAUDITLINK__" hidden="1">{"fdsup://directions/FAT Viewer?action=UPDATE&amp;creator=factSet&amp;DYN_ARGS=true&amp;DOC_NAME=FAT:RGA_ENTRPR_VAL_EV_SOURCE_WINDOW.FAT&amp;VAR:ID1=CBS&amp;VAR:SDATE=20040210&amp;VAR:FDATE=20031231&amp;VAR:FREQ=DAILY&amp;VAR:RELITEM=RF&amp;VAR:CURRENCY=&amp;VAR:DB_TYPE=&amp;VAR:UNITS=M&amp;window=popup&amp;","width=535&amp;height=425&amp;START_MAXIMIZED=FALSE&amp;Y=120"}</definedName>
    <definedName name="_9843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44__FDSAUDITLINK__" hidden="1">{"fdsup://directions/FAT Viewer?action=UPDATE&amp;creator=factSet&amp;DYN_ARGS=true&amp;DOC_NAME=FAT:RGA_ENTRPR_VAL_EV_SOURCE_WINDOW.FAT&amp;VAR:ID1=LAMR&amp;VAR:SDATE=20040210&amp;VAR:FDATE=20031231&amp;VAR:FREQ=DAILY&amp;VAR:RELITEM=RF&amp;VAR:CURRENCY=&amp;VAR:DB_TYPE=&amp;VAR:UNITS=M&amp;window=popup","&amp;width=535&amp;height=425&amp;START_MAXIMIZED=FALSE&amp;Y=120"}</definedName>
    <definedName name="_984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846__FDSAUDITLINK__" hidden="1">{"fdsup://directions/FAT Viewer?action=UPDATE&amp;creator=factSet&amp;DYN_ARGS=true&amp;DOC_NAME=FAT:RGA_ENTRPR_VAL_EV_SOURCE_WINDOW.FAT&amp;VAR:ID1=DEC-FR&amp;VAR:SDATE=20040209&amp;VAR:FDATE=20031231&amp;VAR:FREQ=DAILY&amp;VAR:RELITEM=RF&amp;VAR:CURRENCY=&amp;VAR:DB_TYPE=&amp;VAR:UNITS=M&amp;window=pop","up&amp;width=535&amp;height=425&amp;START_MAXIMIZED=FALSE&amp;Y=120"}</definedName>
    <definedName name="_9847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48__FDSAUDITLINK__" hidden="1">{"fdsup://directions/FAT Viewer?action=UPDATE&amp;creator=factSet&amp;DYN_ARGS=true&amp;DOC_NAME=FAT:RGA_ENTRPR_VAL_EV_SOURCE_WINDOW.FAT&amp;VAR:ID1=CBS&amp;VAR:SDATE=20040209&amp;VAR:FDATE=20031231&amp;VAR:FREQ=DAILY&amp;VAR:RELITEM=RF&amp;VAR:CURRENCY=&amp;VAR:DB_TYPE=&amp;VAR:UNITS=M&amp;window=popup&amp;","width=535&amp;height=425&amp;START_MAXIMIZED=FALSE&amp;Y=120"}</definedName>
    <definedName name="_9849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5__FDSAUDITLINK__" hidden="1">{"fdsup://directions/FAT Viewer?action=UPDATE&amp;creator=factSet&amp;DYN_ARGS=true&amp;DOC_NAME=FAT:RGQ_ENTRPR_VAL_EV_SOURCE_WINDOW.FAT&amp;VAR:ID1=CETV&amp;VAR:SDATE=20050715&amp;VAR:FDATE=20050630&amp;VAR:FREQ=DAILY&amp;VAR:RELITEM=&amp;VAR:CURRENCY=&amp;VAR:DB_TYPE=&amp;VAR:UNITS=M&amp;window=popup&amp;w","idth=535&amp;height=425&amp;START_MAXIMIZED=FALSE&amp;Y=120"}</definedName>
    <definedName name="_9850__FDSAUDITLINK__" hidden="1">{"fdsup://directions/FAT Viewer?action=UPDATE&amp;creator=factSet&amp;DYN_ARGS=true&amp;DOC_NAME=FAT:RGA_ENTRPR_VAL_EV_SOURCE_WINDOW.FAT&amp;VAR:ID1=LAMR&amp;VAR:SDATE=20040209&amp;VAR:FDATE=20031231&amp;VAR:FREQ=DAILY&amp;VAR:RELITEM=RF&amp;VAR:CURRENCY=&amp;VAR:DB_TYPE=&amp;VAR:UNITS=M&amp;window=popup","&amp;width=535&amp;height=425&amp;START_MAXIMIZED=FALSE&amp;Y=120"}</definedName>
    <definedName name="_9851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852__FDSAUDITLINK__" hidden="1">{"fdsup://directions/FAT Viewer?action=UPDATE&amp;creator=factSet&amp;DYN_ARGS=true&amp;DOC_NAME=FAT:RGA_ENTRPR_VAL_EV_SOURCE_WINDOW.FAT&amp;VAR:ID1=DEC-FR&amp;VAR:SDATE=20040206&amp;VAR:FDATE=20031231&amp;VAR:FREQ=DAILY&amp;VAR:RELITEM=RF&amp;VAR:CURRENCY=&amp;VAR:DB_TYPE=&amp;VAR:UNITS=M&amp;window=pop","up&amp;width=535&amp;height=425&amp;START_MAXIMIZED=FALSE&amp;Y=120"}</definedName>
    <definedName name="_9853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54__FDSAUDITLINK__" hidden="1">{"fdsup://directions/FAT Viewer?action=UPDATE&amp;creator=factSet&amp;DYN_ARGS=true&amp;DOC_NAME=FAT:RGA_ENTRPR_VAL_EV_SOURCE_WINDOW.FAT&amp;VAR:ID1=CBS&amp;VAR:SDATE=20040206&amp;VAR:FDATE=20031231&amp;VAR:FREQ=DAILY&amp;VAR:RELITEM=RF&amp;VAR:CURRENCY=&amp;VAR:DB_TYPE=&amp;VAR:UNITS=M&amp;window=popup&amp;","width=535&amp;height=425&amp;START_MAXIMIZED=FALSE&amp;Y=120"}</definedName>
    <definedName name="_9855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56__FDSAUDITLINK__" hidden="1">{"fdsup://directions/FAT Viewer?action=UPDATE&amp;creator=factSet&amp;DYN_ARGS=true&amp;DOC_NAME=FAT:RGA_ENTRPR_VAL_EV_SOURCE_WINDOW.FAT&amp;VAR:ID1=LAMR&amp;VAR:SDATE=20040206&amp;VAR:FDATE=20031231&amp;VAR:FREQ=DAILY&amp;VAR:RELITEM=RF&amp;VAR:CURRENCY=&amp;VAR:DB_TYPE=&amp;VAR:UNITS=M&amp;window=popup","&amp;width=535&amp;height=425&amp;START_MAXIMIZED=FALSE&amp;Y=120"}</definedName>
    <definedName name="_9857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858__FDSAUDITLINK__" hidden="1">{"fdsup://directions/FAT Viewer?action=UPDATE&amp;creator=factSet&amp;DYN_ARGS=true&amp;DOC_NAME=FAT:RGA_ENTRPR_VAL_EV_SOURCE_WINDOW.FAT&amp;VAR:ID1=DEC-FR&amp;VAR:SDATE=20040205&amp;VAR:FDATE=20031231&amp;VAR:FREQ=DAILY&amp;VAR:RELITEM=RF&amp;VAR:CURRENCY=&amp;VAR:DB_TYPE=&amp;VAR:UNITS=M&amp;window=pop","up&amp;width=535&amp;height=425&amp;START_MAXIMIZED=FALSE&amp;Y=120"}</definedName>
    <definedName name="_9859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6__FDSAUDITLINK__" hidden="1">{"fdsup://directions/FAT Viewer?action=UPDATE&amp;creator=factSet&amp;DYN_ARGS=true&amp;DOC_NAME=FAT:RGQ_ENTRPR_VAL_EV_SOURCE_WINDOW.FAT&amp;VAR:ID1=B151P4&amp;VAR:SDATE=20040618&amp;VAR:FDATE=20040331&amp;VAR:FREQ=DAILY&amp;VAR:RELITEM=&amp;VAR:CURRENCY=&amp;VAR:DB_TYPE=&amp;VAR:UNITS=M&amp;window=popup","&amp;width=535&amp;height=425&amp;START_MAXIMIZED=FALSE&amp;Y=120"}</definedName>
    <definedName name="_9860__FDSAUDITLINK__" hidden="1">{"fdsup://directions/FAT Viewer?action=UPDATE&amp;creator=factSet&amp;DYN_ARGS=true&amp;DOC_NAME=FAT:RGA_ENTRPR_VAL_EV_SOURCE_WINDOW.FAT&amp;VAR:ID1=CBS&amp;VAR:SDATE=20040205&amp;VAR:FDATE=20031231&amp;VAR:FREQ=DAILY&amp;VAR:RELITEM=RF&amp;VAR:CURRENCY=&amp;VAR:DB_TYPE=&amp;VAR:UNITS=M&amp;window=popup&amp;","width=535&amp;height=425&amp;START_MAXIMIZED=FALSE&amp;Y=120"}</definedName>
    <definedName name="_9861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62__FDSAUDITLINK__" hidden="1">{"fdsup://directions/FAT Viewer?action=UPDATE&amp;creator=factSet&amp;DYN_ARGS=true&amp;DOC_NAME=FAT:RGA_ENTRPR_VAL_EV_SOURCE_WINDOW.FAT&amp;VAR:ID1=LAMR&amp;VAR:SDATE=20040205&amp;VAR:FDATE=20031231&amp;VAR:FREQ=DAILY&amp;VAR:RELITEM=RF&amp;VAR:CURRENCY=&amp;VAR:DB_TYPE=&amp;VAR:UNITS=M&amp;window=popup","&amp;width=535&amp;height=425&amp;START_MAXIMIZED=FALSE&amp;Y=120"}</definedName>
    <definedName name="_9863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864__FDSAUDITLINK__" hidden="1">{"fdsup://directions/FAT Viewer?action=UPDATE&amp;creator=factSet&amp;DYN_ARGS=true&amp;DOC_NAME=FAT:RGA_ENTRPR_VAL_EV_SOURCE_WINDOW.FAT&amp;VAR:ID1=DEC-FR&amp;VAR:SDATE=20040204&amp;VAR:FDATE=20031231&amp;VAR:FREQ=DAILY&amp;VAR:RELITEM=RF&amp;VAR:CURRENCY=&amp;VAR:DB_TYPE=&amp;VAR:UNITS=M&amp;window=pop","up&amp;width=535&amp;height=425&amp;START_MAXIMIZED=FALSE&amp;Y=120"}</definedName>
    <definedName name="_9865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66__FDSAUDITLINK__" hidden="1">{"fdsup://directions/FAT Viewer?action=UPDATE&amp;creator=factSet&amp;DYN_ARGS=true&amp;DOC_NAME=FAT:RGA_ENTRPR_VAL_EV_SOURCE_WINDOW.FAT&amp;VAR:ID1=CBS&amp;VAR:SDATE=20040204&amp;VAR:FDATE=20031231&amp;VAR:FREQ=DAILY&amp;VAR:RELITEM=RF&amp;VAR:CURRENCY=&amp;VAR:DB_TYPE=&amp;VAR:UNITS=M&amp;window=popup&amp;","width=535&amp;height=425&amp;START_MAXIMIZED=FALSE&amp;Y=120"}</definedName>
    <definedName name="_9867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68__FDSAUDITLINK__" hidden="1">{"fdsup://directions/FAT Viewer?action=UPDATE&amp;creator=factSet&amp;DYN_ARGS=true&amp;DOC_NAME=FAT:RGA_ENTRPR_VAL_EV_SOURCE_WINDOW.FAT&amp;VAR:ID1=LAMR&amp;VAR:SDATE=20040204&amp;VAR:FDATE=20031231&amp;VAR:FREQ=DAILY&amp;VAR:RELITEM=RF&amp;VAR:CURRENCY=&amp;VAR:DB_TYPE=&amp;VAR:UNITS=M&amp;window=popup","&amp;width=535&amp;height=425&amp;START_MAXIMIZED=FALSE&amp;Y=120"}</definedName>
    <definedName name="_986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87__FDSAUDITLINK__" hidden="1">{"fdsup://directions/FAT Viewer?action=UPDATE&amp;creator=factSet&amp;DYN_ARGS=true&amp;DOC_NAME=FAT:RGA_ENTRPR_VAL_EV_SOURCE_WINDOW.FAT&amp;VAR:ID1=599390&amp;VAR:SDATE=20051121&amp;VAR:FDATE=20041231&amp;VAR:FREQ=DAILY&amp;VAR:RELITEM=&amp;VAR:CURRENCY=&amp;VAR:DB_TYPE=&amp;VAR:UNITS=M&amp;window=popup","&amp;width=535&amp;height=425&amp;START_MAXIMIZED=FALSE&amp;Y=120"}</definedName>
    <definedName name="_9870__FDSAUDITLINK__" hidden="1">{"fdsup://directions/FAT Viewer?action=UPDATE&amp;creator=factSet&amp;DYN_ARGS=true&amp;DOC_NAME=FAT:RGA_ENTRPR_VAL_EV_SOURCE_WINDOW.FAT&amp;VAR:ID1=DEC-FR&amp;VAR:SDATE=20040203&amp;VAR:FDATE=20031231&amp;VAR:FREQ=DAILY&amp;VAR:RELITEM=RF&amp;VAR:CURRENCY=&amp;VAR:DB_TYPE=&amp;VAR:UNITS=M&amp;window=pop","up&amp;width=535&amp;height=425&amp;START_MAXIMIZED=FALSE&amp;Y=120"}</definedName>
    <definedName name="_9871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72__FDSAUDITLINK__" hidden="1">{"fdsup://directions/FAT Viewer?action=UPDATE&amp;creator=factSet&amp;DYN_ARGS=true&amp;DOC_NAME=FAT:RGA_ENTRPR_VAL_EV_SOURCE_WINDOW.FAT&amp;VAR:ID1=CBS&amp;VAR:SDATE=20040203&amp;VAR:FDATE=20031231&amp;VAR:FREQ=DAILY&amp;VAR:RELITEM=RF&amp;VAR:CURRENCY=&amp;VAR:DB_TYPE=&amp;VAR:UNITS=M&amp;window=popup&amp;","width=535&amp;height=425&amp;START_MAXIMIZED=FALSE&amp;Y=120"}</definedName>
    <definedName name="_9873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74__FDSAUDITLINK__" hidden="1">{"fdsup://directions/FAT Viewer?action=UPDATE&amp;creator=factSet&amp;DYN_ARGS=true&amp;DOC_NAME=FAT:RGA_ENTRPR_VAL_EV_SOURCE_WINDOW.FAT&amp;VAR:ID1=LAMR&amp;VAR:SDATE=20040203&amp;VAR:FDATE=20031231&amp;VAR:FREQ=DAILY&amp;VAR:RELITEM=RF&amp;VAR:CURRENCY=&amp;VAR:DB_TYPE=&amp;VAR:UNITS=M&amp;window=popup","&amp;width=535&amp;height=425&amp;START_MAXIMIZED=FALSE&amp;Y=120"}</definedName>
    <definedName name="_987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876__FDSAUDITLINK__" hidden="1">{"fdsup://directions/FAT Viewer?action=UPDATE&amp;creator=factSet&amp;DYN_ARGS=true&amp;DOC_NAME=FAT:RGA_ENTRPR_VAL_EV_SOURCE_WINDOW.FAT&amp;VAR:ID1=DEC-FR&amp;VAR:SDATE=20040202&amp;VAR:FDATE=20031231&amp;VAR:FREQ=DAILY&amp;VAR:RELITEM=RF&amp;VAR:CURRENCY=&amp;VAR:DB_TYPE=&amp;VAR:UNITS=M&amp;window=pop","up&amp;width=535&amp;height=425&amp;START_MAXIMIZED=FALSE&amp;Y=120"}</definedName>
    <definedName name="_9877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78__FDSAUDITLINK__" hidden="1">{"fdsup://directions/FAT Viewer?action=UPDATE&amp;creator=factSet&amp;DYN_ARGS=true&amp;DOC_NAME=FAT:RGA_ENTRPR_VAL_EV_SOURCE_WINDOW.FAT&amp;VAR:ID1=CBS&amp;VAR:SDATE=20040202&amp;VAR:FDATE=20031231&amp;VAR:FREQ=DAILY&amp;VAR:RELITEM=RF&amp;VAR:CURRENCY=&amp;VAR:DB_TYPE=&amp;VAR:UNITS=M&amp;window=popup&amp;","width=535&amp;height=425&amp;START_MAXIMIZED=FALSE&amp;Y=120"}</definedName>
    <definedName name="_9879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8__FDSAUDITLINK__" hidden="1">{"fdsup://directions/FAT Viewer?action=UPDATE&amp;creator=factSet&amp;DYN_ARGS=true&amp;DOC_NAME=FAT:RGA_ENTRPR_VAL_EV_SOURCE_WINDOW.FAT&amp;VAR:ID1=339864&amp;VAR:SDATE=20051121&amp;VAR:FDATE=20041231&amp;VAR:FREQ=DAILY&amp;VAR:RELITEM=&amp;VAR:CURRENCY=&amp;VAR:DB_TYPE=&amp;VAR:UNITS=M&amp;window=popup","&amp;width=535&amp;height=425&amp;START_MAXIMIZED=FALSE&amp;Y=120"}</definedName>
    <definedName name="_9880__FDSAUDITLINK__" hidden="1">{"fdsup://directions/FAT Viewer?action=UPDATE&amp;creator=factSet&amp;DYN_ARGS=true&amp;DOC_NAME=FAT:RGA_ENTRPR_VAL_EV_SOURCE_WINDOW.FAT&amp;VAR:ID1=LAMR&amp;VAR:SDATE=20040202&amp;VAR:FDATE=20031231&amp;VAR:FREQ=DAILY&amp;VAR:RELITEM=RF&amp;VAR:CURRENCY=&amp;VAR:DB_TYPE=&amp;VAR:UNITS=M&amp;window=popup","&amp;width=535&amp;height=425&amp;START_MAXIMIZED=FALSE&amp;Y=120"}</definedName>
    <definedName name="_9881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882__FDSAUDITLINK__" hidden="1">{"fdsup://directions/FAT Viewer?action=UPDATE&amp;creator=factSet&amp;DYN_ARGS=true&amp;DOC_NAME=FAT:RGA_ENTRPR_VAL_EV_SOURCE_WINDOW.FAT&amp;VAR:ID1=DEC-FR&amp;VAR:SDATE=20040130&amp;VAR:FDATE=20031231&amp;VAR:FREQ=DAILY&amp;VAR:RELITEM=RF&amp;VAR:CURRENCY=&amp;VAR:DB_TYPE=&amp;VAR:UNITS=M&amp;window=pop","up&amp;width=535&amp;height=425&amp;START_MAXIMIZED=FALSE&amp;Y=120"}</definedName>
    <definedName name="_9883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84__FDSAUDITLINK__" hidden="1">{"fdsup://directions/FAT Viewer?action=UPDATE&amp;creator=factSet&amp;DYN_ARGS=true&amp;DOC_NAME=FAT:RGA_ENTRPR_VAL_EV_SOURCE_WINDOW.FAT&amp;VAR:ID1=CBS&amp;VAR:SDATE=20040130&amp;VAR:FDATE=20031231&amp;VAR:FREQ=DAILY&amp;VAR:RELITEM=RF&amp;VAR:CURRENCY=&amp;VAR:DB_TYPE=&amp;VAR:UNITS=M&amp;window=popup&amp;","width=535&amp;height=425&amp;START_MAXIMIZED=FALSE&amp;Y=120"}</definedName>
    <definedName name="_9885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86__FDSAUDITLINK__" hidden="1">{"fdsup://directions/FAT Viewer?action=UPDATE&amp;creator=factSet&amp;DYN_ARGS=true&amp;DOC_NAME=FAT:RGA_ENTRPR_VAL_EV_SOURCE_WINDOW.FAT&amp;VAR:ID1=LAMR&amp;VAR:SDATE=20040130&amp;VAR:FDATE=20031231&amp;VAR:FREQ=DAILY&amp;VAR:RELITEM=RF&amp;VAR:CURRENCY=&amp;VAR:DB_TYPE=&amp;VAR:UNITS=M&amp;window=popup","&amp;width=535&amp;height=425&amp;START_MAXIMIZED=FALSE&amp;Y=120"}</definedName>
    <definedName name="_9887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888__FDSAUDITLINK__" hidden="1">{"fdsup://directions/FAT Viewer?action=UPDATE&amp;creator=factSet&amp;DYN_ARGS=true&amp;DOC_NAME=FAT:RGA_ENTRPR_VAL_EV_SOURCE_WINDOW.FAT&amp;VAR:ID1=DEC-FR&amp;VAR:SDATE=20040129&amp;VAR:FDATE=20031231&amp;VAR:FREQ=DAILY&amp;VAR:RELITEM=RF&amp;VAR:CURRENCY=&amp;VAR:DB_TYPE=&amp;VAR:UNITS=M&amp;window=pop","up&amp;width=535&amp;height=425&amp;START_MAXIMIZED=FALSE&amp;Y=120"}</definedName>
    <definedName name="_9889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9__FDSAUDITLINK__" hidden="1">{"fdsup://directions/FAT Viewer?action=UPDATE&amp;creator=factSet&amp;DYN_ARGS=true&amp;DOC_NAME=FAT:RGQ_ENTRPR_VAL_EV_SOURCE_WINDOW.FAT&amp;VAR:ID1=CETV&amp;VAR:SDATE=20051121&amp;VAR:FDATE=20050930&amp;VAR:FREQ=DAILY&amp;VAR:RELITEM=&amp;VAR:CURRENCY=&amp;VAR:DB_TYPE=&amp;VAR:UNITS=M&amp;window=popup&amp;w","idth=535&amp;height=425&amp;START_MAXIMIZED=FALSE&amp;Y=120"}</definedName>
    <definedName name="_9890__FDSAUDITLINK__" hidden="1">{"fdsup://directions/FAT Viewer?action=UPDATE&amp;creator=factSet&amp;DYN_ARGS=true&amp;DOC_NAME=FAT:RGA_ENTRPR_VAL_EV_SOURCE_WINDOW.FAT&amp;VAR:ID1=CBS&amp;VAR:SDATE=20040129&amp;VAR:FDATE=20031231&amp;VAR:FREQ=DAILY&amp;VAR:RELITEM=RF&amp;VAR:CURRENCY=&amp;VAR:DB_TYPE=&amp;VAR:UNITS=M&amp;window=popup&amp;","width=535&amp;height=425&amp;START_MAXIMIZED=FALSE&amp;Y=120"}</definedName>
    <definedName name="_9891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92__FDSAUDITLINK__" hidden="1">{"fdsup://directions/FAT Viewer?action=UPDATE&amp;creator=factSet&amp;DYN_ARGS=true&amp;DOC_NAME=FAT:RGA_ENTRPR_VAL_EV_SOURCE_WINDOW.FAT&amp;VAR:ID1=LAMR&amp;VAR:SDATE=20040129&amp;VAR:FDATE=20031231&amp;VAR:FREQ=DAILY&amp;VAR:RELITEM=RF&amp;VAR:CURRENCY=&amp;VAR:DB_TYPE=&amp;VAR:UNITS=M&amp;window=popup","&amp;width=535&amp;height=425&amp;START_MAXIMIZED=FALSE&amp;Y=120"}</definedName>
    <definedName name="_9893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894__FDSAUDITLINK__" hidden="1">{"fdsup://directions/FAT Viewer?action=UPDATE&amp;creator=factSet&amp;DYN_ARGS=true&amp;DOC_NAME=FAT:RGA_ENTRPR_VAL_EV_SOURCE_WINDOW.FAT&amp;VAR:ID1=DEC-FR&amp;VAR:SDATE=20040128&amp;VAR:FDATE=20031231&amp;VAR:FREQ=DAILY&amp;VAR:RELITEM=RF&amp;VAR:CURRENCY=&amp;VAR:DB_TYPE=&amp;VAR:UNITS=M&amp;window=pop","up&amp;width=535&amp;height=425&amp;START_MAXIMIZED=FALSE&amp;Y=120"}</definedName>
    <definedName name="_9895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96__FDSAUDITLINK__" hidden="1">{"fdsup://directions/FAT Viewer?action=UPDATE&amp;creator=factSet&amp;DYN_ARGS=true&amp;DOC_NAME=FAT:RGA_ENTRPR_VAL_EV_SOURCE_WINDOW.FAT&amp;VAR:ID1=CBS&amp;VAR:SDATE=20040128&amp;VAR:FDATE=20031231&amp;VAR:FREQ=DAILY&amp;VAR:RELITEM=RF&amp;VAR:CURRENCY=&amp;VAR:DB_TYPE=&amp;VAR:UNITS=M&amp;window=popup&amp;","width=535&amp;height=425&amp;START_MAXIMIZED=FALSE&amp;Y=120"}</definedName>
    <definedName name="_9897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898__FDSAUDITLINK__" hidden="1">{"fdsup://directions/FAT Viewer?action=UPDATE&amp;creator=factSet&amp;DYN_ARGS=true&amp;DOC_NAME=FAT:RGA_ENTRPR_VAL_EV_SOURCE_WINDOW.FAT&amp;VAR:ID1=LAMR&amp;VAR:SDATE=20040128&amp;VAR:FDATE=20031231&amp;VAR:FREQ=DAILY&amp;VAR:RELITEM=RF&amp;VAR:CURRENCY=&amp;VAR:DB_TYPE=&amp;VAR:UNITS=M&amp;window=popup","&amp;width=535&amp;height=425&amp;START_MAXIMIZED=FALSE&amp;Y=120"}</definedName>
    <definedName name="_989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9__FDSAUDITLINK__" hidden="1">{"fdsup://directions/FAT Viewer?action=UPDATE&amp;creator=factset&amp;DYN_ARGS=TRUE&amp;DOC_NAME=FAT:FQL_AUDITING_CLIENT_TEMPLATE.FAT&amp;display_string=Audit&amp;VAR:KEY=ETWLABWXCD&amp;VAR:QUERY=RkZfRU5UUlBSX1ZBTF9EQUlMWSgwLC01QVksVywsRVVSLCdCQVMnKQ==&amp;WINDOW=FIRST_POPUP&amp;HEIGHT=45","0&amp;WIDTH=450&amp;START_MAXIMIZED=FALSE&amp;VAR:CALENDAR=SEVENDAY&amp;VAR:SYMBOL=88732J20&amp;VAR:INDEX=159"}</definedName>
    <definedName name="_990__FDSAUDITLINK__" hidden="1">{"fdsup://directions/FAT Viewer?action=UPDATE&amp;creator=factSet&amp;DYN_ARGS=true&amp;DOC_NAME=FAT:RGQ_ENTRPR_VAL_EV_SOURCE_WINDOW.FAT&amp;VAR:ID1=B07VZ9&amp;VAR:SDATE=20051121&amp;VAR:FDATE=20050930&amp;VAR:FREQ=DAILY&amp;VAR:RELITEM=&amp;VAR:CURRENCY=&amp;VAR:DB_TYPE=&amp;VAR:UNITS=M&amp;window=popup","&amp;width=535&amp;height=425&amp;START_MAXIMIZED=FALSE&amp;Y=120"}</definedName>
    <definedName name="_9900__FDSAUDITLINK__" hidden="1">{"fdsup://directions/FAT Viewer?action=UPDATE&amp;creator=factSet&amp;DYN_ARGS=true&amp;DOC_NAME=FAT:RGA_ENTRPR_VAL_EV_SOURCE_WINDOW.FAT&amp;VAR:ID1=DEC-FR&amp;VAR:SDATE=20040127&amp;VAR:FDATE=20031231&amp;VAR:FREQ=DAILY&amp;VAR:RELITEM=RF&amp;VAR:CURRENCY=&amp;VAR:DB_TYPE=&amp;VAR:UNITS=M&amp;window=pop","up&amp;width=535&amp;height=425&amp;START_MAXIMIZED=FALSE&amp;Y=120"}</definedName>
    <definedName name="_9901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02__FDSAUDITLINK__" hidden="1">{"fdsup://directions/FAT Viewer?action=UPDATE&amp;creator=factSet&amp;DYN_ARGS=true&amp;DOC_NAME=FAT:RGA_ENTRPR_VAL_EV_SOURCE_WINDOW.FAT&amp;VAR:ID1=CBS&amp;VAR:SDATE=20040127&amp;VAR:FDATE=20031231&amp;VAR:FREQ=DAILY&amp;VAR:RELITEM=RF&amp;VAR:CURRENCY=&amp;VAR:DB_TYPE=&amp;VAR:UNITS=M&amp;window=popup&amp;","width=535&amp;height=425&amp;START_MAXIMIZED=FALSE&amp;Y=120"}</definedName>
    <definedName name="_9903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04__FDSAUDITLINK__" hidden="1">{"fdsup://directions/FAT Viewer?action=UPDATE&amp;creator=factSet&amp;DYN_ARGS=true&amp;DOC_NAME=FAT:RGA_ENTRPR_VAL_EV_SOURCE_WINDOW.FAT&amp;VAR:ID1=LAMR&amp;VAR:SDATE=20040127&amp;VAR:FDATE=20031231&amp;VAR:FREQ=DAILY&amp;VAR:RELITEM=RF&amp;VAR:CURRENCY=&amp;VAR:DB_TYPE=&amp;VAR:UNITS=M&amp;window=popup","&amp;width=535&amp;height=425&amp;START_MAXIMIZED=FALSE&amp;Y=120"}</definedName>
    <definedName name="_990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906__FDSAUDITLINK__" hidden="1">{"fdsup://directions/FAT Viewer?action=UPDATE&amp;creator=factSet&amp;DYN_ARGS=true&amp;DOC_NAME=FAT:RGA_ENTRPR_VAL_EV_SOURCE_WINDOW.FAT&amp;VAR:ID1=DEC-FR&amp;VAR:SDATE=20040126&amp;VAR:FDATE=20031231&amp;VAR:FREQ=DAILY&amp;VAR:RELITEM=RF&amp;VAR:CURRENCY=&amp;VAR:DB_TYPE=&amp;VAR:UNITS=M&amp;window=pop","up&amp;width=535&amp;height=425&amp;START_MAXIMIZED=FALSE&amp;Y=120"}</definedName>
    <definedName name="_9907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08__FDSAUDITLINK__" hidden="1">{"fdsup://directions/FAT Viewer?action=UPDATE&amp;creator=factSet&amp;DYN_ARGS=true&amp;DOC_NAME=FAT:RGA_ENTRPR_VAL_EV_SOURCE_WINDOW.FAT&amp;VAR:ID1=CBS&amp;VAR:SDATE=20040126&amp;VAR:FDATE=20031231&amp;VAR:FREQ=DAILY&amp;VAR:RELITEM=RF&amp;VAR:CURRENCY=&amp;VAR:DB_TYPE=&amp;VAR:UNITS=M&amp;window=popup&amp;","width=535&amp;height=425&amp;START_MAXIMIZED=FALSE&amp;Y=120"}</definedName>
    <definedName name="_9909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1__FDSAUDITLINK__" hidden="1">{"fdsup://directions/FAT Viewer?action=UPDATE&amp;creator=factSet&amp;DYN_ARGS=true&amp;DOC_NAME=FAT:RGQ_ENTRPR_VAL_EV_SOURCE_WINDOW.FAT&amp;VAR:ID1=B04M10&amp;VAR:SDATE=20051121&amp;VAR:FDATE=20050930&amp;VAR:FREQ=DAILY&amp;VAR:RELITEM=&amp;VAR:CURRENCY=&amp;VAR:DB_TYPE=&amp;VAR:UNITS=M&amp;window=popup","&amp;width=535&amp;height=425&amp;START_MAXIMIZED=FALSE&amp;Y=120"}</definedName>
    <definedName name="_9910__FDSAUDITLINK__" hidden="1">{"fdsup://directions/FAT Viewer?action=UPDATE&amp;creator=factSet&amp;DYN_ARGS=true&amp;DOC_NAME=FAT:RGA_ENTRPR_VAL_EV_SOURCE_WINDOW.FAT&amp;VAR:ID1=LAMR&amp;VAR:SDATE=20040126&amp;VAR:FDATE=20031231&amp;VAR:FREQ=DAILY&amp;VAR:RELITEM=RF&amp;VAR:CURRENCY=&amp;VAR:DB_TYPE=&amp;VAR:UNITS=M&amp;window=popup","&amp;width=535&amp;height=425&amp;START_MAXIMIZED=FALSE&amp;Y=120"}</definedName>
    <definedName name="_9911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912__FDSAUDITLINK__" hidden="1">{"fdsup://directions/FAT Viewer?action=UPDATE&amp;creator=factSet&amp;DYN_ARGS=true&amp;DOC_NAME=FAT:RGA_ENTRPR_VAL_EV_SOURCE_WINDOW.FAT&amp;VAR:ID1=DEC-FR&amp;VAR:SDATE=20040123&amp;VAR:FDATE=20031231&amp;VAR:FREQ=DAILY&amp;VAR:RELITEM=RF&amp;VAR:CURRENCY=&amp;VAR:DB_TYPE=&amp;VAR:UNITS=M&amp;window=pop","up&amp;width=535&amp;height=425&amp;START_MAXIMIZED=FALSE&amp;Y=120"}</definedName>
    <definedName name="_9913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14__FDSAUDITLINK__" hidden="1">{"fdsup://directions/FAT Viewer?action=UPDATE&amp;creator=factSet&amp;DYN_ARGS=true&amp;DOC_NAME=FAT:RGA_ENTRPR_VAL_EV_SOURCE_WINDOW.FAT&amp;VAR:ID1=CBS&amp;VAR:SDATE=20040123&amp;VAR:FDATE=20031231&amp;VAR:FREQ=DAILY&amp;VAR:RELITEM=RF&amp;VAR:CURRENCY=&amp;VAR:DB_TYPE=&amp;VAR:UNITS=M&amp;window=popup&amp;","width=535&amp;height=425&amp;START_MAXIMIZED=FALSE&amp;Y=120"}</definedName>
    <definedName name="_9915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16__FDSAUDITLINK__" hidden="1">{"fdsup://directions/FAT Viewer?action=UPDATE&amp;creator=factSet&amp;DYN_ARGS=true&amp;DOC_NAME=FAT:RGA_ENTRPR_VAL_EV_SOURCE_WINDOW.FAT&amp;VAR:ID1=LAMR&amp;VAR:SDATE=20040123&amp;VAR:FDATE=20031231&amp;VAR:FREQ=DAILY&amp;VAR:RELITEM=RF&amp;VAR:CURRENCY=&amp;VAR:DB_TYPE=&amp;VAR:UNITS=M&amp;window=popup","&amp;width=535&amp;height=425&amp;START_MAXIMIZED=FALSE&amp;Y=120"}</definedName>
    <definedName name="_9917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918__FDSAUDITLINK__" hidden="1">{"fdsup://directions/FAT Viewer?action=UPDATE&amp;creator=factSet&amp;DYN_ARGS=true&amp;DOC_NAME=FAT:RGA_ENTRPR_VAL_EV_SOURCE_WINDOW.FAT&amp;VAR:ID1=DEC-FR&amp;VAR:SDATE=20040122&amp;VAR:FDATE=20031231&amp;VAR:FREQ=DAILY&amp;VAR:RELITEM=RF&amp;VAR:CURRENCY=&amp;VAR:DB_TYPE=&amp;VAR:UNITS=M&amp;window=pop","up&amp;width=535&amp;height=425&amp;START_MAXIMIZED=FALSE&amp;Y=120"}</definedName>
    <definedName name="_9919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2__FDSAUDITLINK__" hidden="1">{"fdsup://directions/FAT Viewer?action=UPDATE&amp;creator=factSet&amp;DYN_ARGS=true&amp;DOC_NAME=FAT:RGQ_ENTRPR_VAL_EV_SOURCE_WINDOW.FAT&amp;VAR:ID1=B01G2K&amp;VAR:SDATE=20041112&amp;VAR:FDATE=20040930&amp;VAR:FREQ=DAILY&amp;VAR:RELITEM=&amp;VAR:CURRENCY=&amp;VAR:DB_TYPE=&amp;VAR:UNITS=M&amp;window=popup","&amp;width=535&amp;height=425&amp;START_MAXIMIZED=FALSE&amp;Y=120"}</definedName>
    <definedName name="_9920__FDSAUDITLINK__" hidden="1">{"fdsup://directions/FAT Viewer?action=UPDATE&amp;creator=factSet&amp;DYN_ARGS=true&amp;DOC_NAME=FAT:RGA_ENTRPR_VAL_EV_SOURCE_WINDOW.FAT&amp;VAR:ID1=CBS&amp;VAR:SDATE=20040122&amp;VAR:FDATE=20031231&amp;VAR:FREQ=DAILY&amp;VAR:RELITEM=RF&amp;VAR:CURRENCY=&amp;VAR:DB_TYPE=&amp;VAR:UNITS=M&amp;window=popup&amp;","width=535&amp;height=425&amp;START_MAXIMIZED=FALSE&amp;Y=120"}</definedName>
    <definedName name="_9921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22__FDSAUDITLINK__" hidden="1">{"fdsup://directions/FAT Viewer?action=UPDATE&amp;creator=factSet&amp;DYN_ARGS=true&amp;DOC_NAME=FAT:RGA_ENTRPR_VAL_EV_SOURCE_WINDOW.FAT&amp;VAR:ID1=LAMR&amp;VAR:SDATE=20040122&amp;VAR:FDATE=20031231&amp;VAR:FREQ=DAILY&amp;VAR:RELITEM=RF&amp;VAR:CURRENCY=&amp;VAR:DB_TYPE=&amp;VAR:UNITS=M&amp;window=popup","&amp;width=535&amp;height=425&amp;START_MAXIMIZED=FALSE&amp;Y=120"}</definedName>
    <definedName name="_9923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924__FDSAUDITLINK__" hidden="1">{"fdsup://directions/FAT Viewer?action=UPDATE&amp;creator=factSet&amp;DYN_ARGS=true&amp;DOC_NAME=FAT:RGA_ENTRPR_VAL_EV_SOURCE_WINDOW.FAT&amp;VAR:ID1=DEC-FR&amp;VAR:SDATE=20040121&amp;VAR:FDATE=20031231&amp;VAR:FREQ=DAILY&amp;VAR:RELITEM=RF&amp;VAR:CURRENCY=&amp;VAR:DB_TYPE=&amp;VAR:UNITS=M&amp;window=pop","up&amp;width=535&amp;height=425&amp;START_MAXIMIZED=FALSE&amp;Y=120"}</definedName>
    <definedName name="_9925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26__FDSAUDITLINK__" hidden="1">{"fdsup://directions/FAT Viewer?action=UPDATE&amp;creator=factSet&amp;DYN_ARGS=true&amp;DOC_NAME=FAT:RGA_ENTRPR_VAL_EV_SOURCE_WINDOW.FAT&amp;VAR:ID1=CBS&amp;VAR:SDATE=20040121&amp;VAR:FDATE=20031231&amp;VAR:FREQ=DAILY&amp;VAR:RELITEM=RF&amp;VAR:CURRENCY=&amp;VAR:DB_TYPE=&amp;VAR:UNITS=M&amp;window=popup&amp;","width=535&amp;height=425&amp;START_MAXIMIZED=FALSE&amp;Y=120"}</definedName>
    <definedName name="_9927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28__FDSAUDITLINK__" hidden="1">{"fdsup://directions/FAT Viewer?action=UPDATE&amp;creator=factSet&amp;DYN_ARGS=true&amp;DOC_NAME=FAT:RGA_ENTRPR_VAL_EV_SOURCE_WINDOW.FAT&amp;VAR:ID1=LAMR&amp;VAR:SDATE=20040121&amp;VAR:FDATE=20031231&amp;VAR:FREQ=DAILY&amp;VAR:RELITEM=RF&amp;VAR:CURRENCY=&amp;VAR:DB_TYPE=&amp;VAR:UNITS=M&amp;window=popup","&amp;width=535&amp;height=425&amp;START_MAXIMIZED=FALSE&amp;Y=120"}</definedName>
    <definedName name="_992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93__FDSAUDITLINK__" hidden="1">{"fdsup://directions/FAT Viewer?action=UPDATE&amp;creator=factSet&amp;DYN_ARGS=true&amp;DOC_NAME=FAT:RGQ_ENTRPR_VAL_EV_SOURCE_WINDOW.FAT&amp;VAR:ID1=507794&amp;VAR:SDATE=20070709&amp;VAR:FDATE=20070629&amp;VAR:FREQ=DAILY&amp;VAR:RELITEM=&amp;VAR:CURRENCY=&amp;VAR:DB_TYPE=&amp;VAR:UNITS=M&amp;window=popup","&amp;width=535&amp;height=425&amp;START_MAXIMIZED=FALSE&amp;Y=120"}</definedName>
    <definedName name="_9930__FDSAUDITLINK__" hidden="1">{"fdsup://directions/FAT Viewer?action=UPDATE&amp;creator=factSet&amp;DYN_ARGS=true&amp;DOC_NAME=FAT:RGA_ENTRPR_VAL_EV_SOURCE_WINDOW.FAT&amp;VAR:ID1=DEC-FR&amp;VAR:SDATE=20040120&amp;VAR:FDATE=20031231&amp;VAR:FREQ=DAILY&amp;VAR:RELITEM=RF&amp;VAR:CURRENCY=&amp;VAR:DB_TYPE=&amp;VAR:UNITS=M&amp;window=pop","up&amp;width=535&amp;height=425&amp;START_MAXIMIZED=FALSE&amp;Y=120"}</definedName>
    <definedName name="_9931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32__FDSAUDITLINK__" hidden="1">{"fdsup://directions/FAT Viewer?action=UPDATE&amp;creator=factSet&amp;DYN_ARGS=true&amp;DOC_NAME=FAT:RGA_ENTRPR_VAL_EV_SOURCE_WINDOW.FAT&amp;VAR:ID1=CBS&amp;VAR:SDATE=20040120&amp;VAR:FDATE=20031231&amp;VAR:FREQ=DAILY&amp;VAR:RELITEM=RF&amp;VAR:CURRENCY=&amp;VAR:DB_TYPE=&amp;VAR:UNITS=M&amp;window=popup&amp;","width=535&amp;height=425&amp;START_MAXIMIZED=FALSE&amp;Y=120"}</definedName>
    <definedName name="_9933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34__FDSAUDITLINK__" hidden="1">{"fdsup://directions/FAT Viewer?action=UPDATE&amp;creator=factSet&amp;DYN_ARGS=true&amp;DOC_NAME=FAT:RGA_ENTRPR_VAL_EV_SOURCE_WINDOW.FAT&amp;VAR:ID1=LAMR&amp;VAR:SDATE=20040120&amp;VAR:FDATE=20031231&amp;VAR:FREQ=DAILY&amp;VAR:RELITEM=RF&amp;VAR:CURRENCY=&amp;VAR:DB_TYPE=&amp;VAR:UNITS=M&amp;window=popup","&amp;width=535&amp;height=425&amp;START_MAXIMIZED=FALSE&amp;Y=120"}</definedName>
    <definedName name="_993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936__FDSAUDITLINK__" hidden="1">{"fdsup://directions/FAT Viewer?action=UPDATE&amp;creator=factSet&amp;DYN_ARGS=true&amp;DOC_NAME=FAT:RGA_ENTRPR_VAL_EV_SOURCE_WINDOW.FAT&amp;VAR:ID1=DEC-FR&amp;VAR:SDATE=20040116&amp;VAR:FDATE=20031231&amp;VAR:FREQ=DAILY&amp;VAR:RELITEM=RF&amp;VAR:CURRENCY=&amp;VAR:DB_TYPE=&amp;VAR:UNITS=M&amp;window=pop","up&amp;width=535&amp;height=425&amp;START_MAXIMIZED=FALSE&amp;Y=120"}</definedName>
    <definedName name="_9937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38__FDSAUDITLINK__" hidden="1">{"fdsup://directions/FAT Viewer?action=UPDATE&amp;creator=factSet&amp;DYN_ARGS=true&amp;DOC_NAME=FAT:RGA_ENTRPR_VAL_EV_SOURCE_WINDOW.FAT&amp;VAR:ID1=CBS&amp;VAR:SDATE=20040116&amp;VAR:FDATE=20031231&amp;VAR:FREQ=DAILY&amp;VAR:RELITEM=RF&amp;VAR:CURRENCY=&amp;VAR:DB_TYPE=&amp;VAR:UNITS=M&amp;window=popup&amp;","width=535&amp;height=425&amp;START_MAXIMIZED=FALSE&amp;Y=120"}</definedName>
    <definedName name="_9939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4__FDSAUDITLINK__" hidden="1">{"fdsup://directions/FAT Viewer?action=UPDATE&amp;creator=factSet&amp;DYN_ARGS=true&amp;DOC_NAME=FAT:RGQ_ENTRPR_VAL_EV_SOURCE_WINDOW.FAT&amp;VAR:ID1=457913&amp;VAR:SDATE=20071008&amp;VAR:FDATE=20070928&amp;VAR:FREQ=DAILY&amp;VAR:RELITEM=&amp;VAR:CURRENCY=&amp;VAR:DB_TYPE=&amp;VAR:UNITS=M&amp;window=popup","&amp;width=535&amp;height=425&amp;START_MAXIMIZED=FALSE&amp;Y=120"}</definedName>
    <definedName name="_9940__FDSAUDITLINK__" hidden="1">{"fdsup://directions/FAT Viewer?action=UPDATE&amp;creator=factSet&amp;DYN_ARGS=true&amp;DOC_NAME=FAT:RGA_ENTRPR_VAL_EV_SOURCE_WINDOW.FAT&amp;VAR:ID1=LAMR&amp;VAR:SDATE=20040116&amp;VAR:FDATE=20031231&amp;VAR:FREQ=DAILY&amp;VAR:RELITEM=RF&amp;VAR:CURRENCY=&amp;VAR:DB_TYPE=&amp;VAR:UNITS=M&amp;window=popup","&amp;width=535&amp;height=425&amp;START_MAXIMIZED=FALSE&amp;Y=120"}</definedName>
    <definedName name="_9941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942__FDSAUDITLINK__" hidden="1">{"fdsup://directions/FAT Viewer?action=UPDATE&amp;creator=factSet&amp;DYN_ARGS=true&amp;DOC_NAME=FAT:RGA_ENTRPR_VAL_EV_SOURCE_WINDOW.FAT&amp;VAR:ID1=DEC-FR&amp;VAR:SDATE=20040115&amp;VAR:FDATE=20031231&amp;VAR:FREQ=DAILY&amp;VAR:RELITEM=RF&amp;VAR:CURRENCY=&amp;VAR:DB_TYPE=&amp;VAR:UNITS=M&amp;window=pop","up&amp;width=535&amp;height=425&amp;START_MAXIMIZED=FALSE&amp;Y=120"}</definedName>
    <definedName name="_9943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44__FDSAUDITLINK__" hidden="1">{"fdsup://directions/FAT Viewer?action=UPDATE&amp;creator=factSet&amp;DYN_ARGS=true&amp;DOC_NAME=FAT:RGA_ENTRPR_VAL_EV_SOURCE_WINDOW.FAT&amp;VAR:ID1=CBS&amp;VAR:SDATE=20040115&amp;VAR:FDATE=20031231&amp;VAR:FREQ=DAILY&amp;VAR:RELITEM=RF&amp;VAR:CURRENCY=&amp;VAR:DB_TYPE=&amp;VAR:UNITS=M&amp;window=popup&amp;","width=535&amp;height=425&amp;START_MAXIMIZED=FALSE&amp;Y=120"}</definedName>
    <definedName name="_9945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46__FDSAUDITLINK__" hidden="1">{"fdsup://directions/FAT Viewer?action=UPDATE&amp;creator=factSet&amp;DYN_ARGS=true&amp;DOC_NAME=FAT:RGA_ENTRPR_VAL_EV_SOURCE_WINDOW.FAT&amp;VAR:ID1=LAMR&amp;VAR:SDATE=20040115&amp;VAR:FDATE=20031231&amp;VAR:FREQ=DAILY&amp;VAR:RELITEM=RF&amp;VAR:CURRENCY=&amp;VAR:DB_TYPE=&amp;VAR:UNITS=M&amp;window=popup","&amp;width=535&amp;height=425&amp;START_MAXIMIZED=FALSE&amp;Y=120"}</definedName>
    <definedName name="_9947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948__FDSAUDITLINK__" hidden="1">{"fdsup://directions/FAT Viewer?action=UPDATE&amp;creator=factSet&amp;DYN_ARGS=true&amp;DOC_NAME=FAT:RGA_ENTRPR_VAL_EV_SOURCE_WINDOW.FAT&amp;VAR:ID1=DEC-FR&amp;VAR:SDATE=20040114&amp;VAR:FDATE=20031231&amp;VAR:FREQ=DAILY&amp;VAR:RELITEM=RF&amp;VAR:CURRENCY=&amp;VAR:DB_TYPE=&amp;VAR:UNITS=M&amp;window=pop","up&amp;width=535&amp;height=425&amp;START_MAXIMIZED=FALSE&amp;Y=120"}</definedName>
    <definedName name="_9949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5__FDSAUDITLINK__" hidden="1">{"fdsup://directions/FAT Viewer?action=UPDATE&amp;creator=factSet&amp;DYN_ARGS=true&amp;DOC_NAME=FAT:RGQ_ENTRPR_VAL_EV_SOURCE_WINDOW.FAT&amp;VAR:ID1=599711&amp;VAR:SDATE=20070702&amp;VAR:FDATE=20070629&amp;VAR:FREQ=DAILY&amp;VAR:RELITEM=&amp;VAR:CURRENCY=&amp;VAR:DB_TYPE=&amp;VAR:UNITS=M&amp;window=popup","&amp;width=535&amp;height=425&amp;START_MAXIMIZED=FALSE&amp;Y=120"}</definedName>
    <definedName name="_9950__FDSAUDITLINK__" hidden="1">{"fdsup://directions/FAT Viewer?action=UPDATE&amp;creator=factSet&amp;DYN_ARGS=true&amp;DOC_NAME=FAT:RGA_ENTRPR_VAL_EV_SOURCE_WINDOW.FAT&amp;VAR:ID1=CBS&amp;VAR:SDATE=20040114&amp;VAR:FDATE=20031231&amp;VAR:FREQ=DAILY&amp;VAR:RELITEM=RF&amp;VAR:CURRENCY=&amp;VAR:DB_TYPE=&amp;VAR:UNITS=M&amp;window=popup&amp;","width=535&amp;height=425&amp;START_MAXIMIZED=FALSE&amp;Y=120"}</definedName>
    <definedName name="_9951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52__FDSAUDITLINK__" hidden="1">{"fdsup://directions/FAT Viewer?action=UPDATE&amp;creator=factSet&amp;DYN_ARGS=true&amp;DOC_NAME=FAT:RGA_ENTRPR_VAL_EV_SOURCE_WINDOW.FAT&amp;VAR:ID1=LAMR&amp;VAR:SDATE=20040114&amp;VAR:FDATE=20031231&amp;VAR:FREQ=DAILY&amp;VAR:RELITEM=RF&amp;VAR:CURRENCY=&amp;VAR:DB_TYPE=&amp;VAR:UNITS=M&amp;window=popup","&amp;width=535&amp;height=425&amp;START_MAXIMIZED=FALSE&amp;Y=120"}</definedName>
    <definedName name="_9953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954__FDSAUDITLINK__" hidden="1">{"fdsup://directions/FAT Viewer?action=UPDATE&amp;creator=factSet&amp;DYN_ARGS=true&amp;DOC_NAME=FAT:RGA_ENTRPR_VAL_EV_SOURCE_WINDOW.FAT&amp;VAR:ID1=DEC-FR&amp;VAR:SDATE=20040113&amp;VAR:FDATE=20031231&amp;VAR:FREQ=DAILY&amp;VAR:RELITEM=RF&amp;VAR:CURRENCY=&amp;VAR:DB_TYPE=&amp;VAR:UNITS=M&amp;window=pop","up&amp;width=535&amp;height=425&amp;START_MAXIMIZED=FALSE&amp;Y=120"}</definedName>
    <definedName name="_9955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56__FDSAUDITLINK__" hidden="1">{"fdsup://directions/FAT Viewer?action=UPDATE&amp;creator=factSet&amp;DYN_ARGS=true&amp;DOC_NAME=FAT:RGA_ENTRPR_VAL_EV_SOURCE_WINDOW.FAT&amp;VAR:ID1=CBS&amp;VAR:SDATE=20040113&amp;VAR:FDATE=20031231&amp;VAR:FREQ=DAILY&amp;VAR:RELITEM=RF&amp;VAR:CURRENCY=&amp;VAR:DB_TYPE=&amp;VAR:UNITS=M&amp;window=popup&amp;","width=535&amp;height=425&amp;START_MAXIMIZED=FALSE&amp;Y=120"}</definedName>
    <definedName name="_9957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58__FDSAUDITLINK__" hidden="1">{"fdsup://directions/FAT Viewer?action=UPDATE&amp;creator=factSet&amp;DYN_ARGS=true&amp;DOC_NAME=FAT:RGA_ENTRPR_VAL_EV_SOURCE_WINDOW.FAT&amp;VAR:ID1=LAMR&amp;VAR:SDATE=20040113&amp;VAR:FDATE=20031231&amp;VAR:FREQ=DAILY&amp;VAR:RELITEM=RF&amp;VAR:CURRENCY=&amp;VAR:DB_TYPE=&amp;VAR:UNITS=M&amp;window=popup","&amp;width=535&amp;height=425&amp;START_MAXIMIZED=FALSE&amp;Y=120"}</definedName>
    <definedName name="_995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96__FDSAUDITLINK__" hidden="1">{"fdsup://directions/FAT Viewer?action=UPDATE&amp;creator=factSet&amp;DYN_ARGS=true&amp;DOC_NAME=FAT:RGQ_ENTRPR_VAL_EV_SOURCE_WINDOW.FAT&amp;VAR:ID1=CTCM&amp;VAR:SDATE=20061117&amp;VAR:FDATE=20060929&amp;VAR:FREQ=DAILY&amp;VAR:RELITEM=&amp;VAR:CURRENCY=&amp;VAR:DB_TYPE=&amp;VAR:UNITS=M&amp;window=popup&amp;w","idth=535&amp;height=425&amp;START_MAXIMIZED=FALSE&amp;Y=120"}</definedName>
    <definedName name="_9960__FDSAUDITLINK__" hidden="1">{"fdsup://directions/FAT Viewer?action=UPDATE&amp;creator=factSet&amp;DYN_ARGS=true&amp;DOC_NAME=FAT:RGA_ENTRPR_VAL_EV_SOURCE_WINDOW.FAT&amp;VAR:ID1=DEC-FR&amp;VAR:SDATE=20040112&amp;VAR:FDATE=20031231&amp;VAR:FREQ=DAILY&amp;VAR:RELITEM=RF&amp;VAR:CURRENCY=&amp;VAR:DB_TYPE=&amp;VAR:UNITS=M&amp;window=pop","up&amp;width=535&amp;height=425&amp;START_MAXIMIZED=FALSE&amp;Y=120"}</definedName>
    <definedName name="_9961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62__FDSAUDITLINK__" hidden="1">{"fdsup://directions/FAT Viewer?action=UPDATE&amp;creator=factSet&amp;DYN_ARGS=true&amp;DOC_NAME=FAT:RGA_ENTRPR_VAL_EV_SOURCE_WINDOW.FAT&amp;VAR:ID1=CBS&amp;VAR:SDATE=20040112&amp;VAR:FDATE=20031231&amp;VAR:FREQ=DAILY&amp;VAR:RELITEM=RF&amp;VAR:CURRENCY=&amp;VAR:DB_TYPE=&amp;VAR:UNITS=M&amp;window=popup&amp;","width=535&amp;height=425&amp;START_MAXIMIZED=FALSE&amp;Y=120"}</definedName>
    <definedName name="_9963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64__FDSAUDITLINK__" hidden="1">{"fdsup://directions/FAT Viewer?action=UPDATE&amp;creator=factSet&amp;DYN_ARGS=true&amp;DOC_NAME=FAT:RGA_ENTRPR_VAL_EV_SOURCE_WINDOW.FAT&amp;VAR:ID1=LAMR&amp;VAR:SDATE=20040112&amp;VAR:FDATE=20031231&amp;VAR:FREQ=DAILY&amp;VAR:RELITEM=RF&amp;VAR:CURRENCY=&amp;VAR:DB_TYPE=&amp;VAR:UNITS=M&amp;window=popup","&amp;width=535&amp;height=425&amp;START_MAXIMIZED=FALSE&amp;Y=120"}</definedName>
    <definedName name="_996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966__FDSAUDITLINK__" hidden="1">{"fdsup://directions/FAT Viewer?action=UPDATE&amp;creator=factSet&amp;DYN_ARGS=true&amp;DOC_NAME=FAT:RGA_ENTRPR_VAL_EV_SOURCE_WINDOW.FAT&amp;VAR:ID1=DEC-FR&amp;VAR:SDATE=20040109&amp;VAR:FDATE=20031231&amp;VAR:FREQ=DAILY&amp;VAR:RELITEM=RF&amp;VAR:CURRENCY=&amp;VAR:DB_TYPE=&amp;VAR:UNITS=M&amp;window=pop","up&amp;width=535&amp;height=425&amp;START_MAXIMIZED=FALSE&amp;Y=120"}</definedName>
    <definedName name="_9967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68__FDSAUDITLINK__" hidden="1">{"fdsup://directions/FAT Viewer?action=UPDATE&amp;creator=factSet&amp;DYN_ARGS=true&amp;DOC_NAME=FAT:RGA_ENTRPR_VAL_EV_SOURCE_WINDOW.FAT&amp;VAR:ID1=CBS&amp;VAR:SDATE=20040109&amp;VAR:FDATE=20031231&amp;VAR:FREQ=DAILY&amp;VAR:RELITEM=RF&amp;VAR:CURRENCY=&amp;VAR:DB_TYPE=&amp;VAR:UNITS=M&amp;window=popup&amp;","width=535&amp;height=425&amp;START_MAXIMIZED=FALSE&amp;Y=120"}</definedName>
    <definedName name="_9969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7__FDSAUDITLINK__" hidden="1">{"fdsup://directions/FAT Viewer?action=UPDATE&amp;creator=factSet&amp;DYN_ARGS=true&amp;DOC_NAME=FAT:RGQ_ENTRPR_VAL_EV_SOURCE_WINDOW.FAT&amp;VAR:ID1=B07VZ9&amp;VAR:SDATE=20061117&amp;VAR:FDATE=20060929&amp;VAR:FREQ=DAILY&amp;VAR:RELITEM=&amp;VAR:CURRENCY=&amp;VAR:DB_TYPE=&amp;VAR:UNITS=M&amp;window=popup","&amp;width=535&amp;height=425&amp;START_MAXIMIZED=FALSE&amp;Y=120"}</definedName>
    <definedName name="_9970__FDSAUDITLINK__" hidden="1">{"fdsup://directions/FAT Viewer?action=UPDATE&amp;creator=factSet&amp;DYN_ARGS=true&amp;DOC_NAME=FAT:RGA_ENTRPR_VAL_EV_SOURCE_WINDOW.FAT&amp;VAR:ID1=LAMR&amp;VAR:SDATE=20040109&amp;VAR:FDATE=20031231&amp;VAR:FREQ=DAILY&amp;VAR:RELITEM=RF&amp;VAR:CURRENCY=&amp;VAR:DB_TYPE=&amp;VAR:UNITS=M&amp;window=popup","&amp;width=535&amp;height=425&amp;START_MAXIMIZED=FALSE&amp;Y=120"}</definedName>
    <definedName name="_9971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972__FDSAUDITLINK__" hidden="1">{"fdsup://directions/FAT Viewer?action=UPDATE&amp;creator=factSet&amp;DYN_ARGS=true&amp;DOC_NAME=FAT:RGA_ENTRPR_VAL_EV_SOURCE_WINDOW.FAT&amp;VAR:ID1=DEC-FR&amp;VAR:SDATE=20040108&amp;VAR:FDATE=20031231&amp;VAR:FREQ=DAILY&amp;VAR:RELITEM=RF&amp;VAR:CURRENCY=&amp;VAR:DB_TYPE=&amp;VAR:UNITS=M&amp;window=pop","up&amp;width=535&amp;height=425&amp;START_MAXIMIZED=FALSE&amp;Y=120"}</definedName>
    <definedName name="_9973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74__FDSAUDITLINK__" hidden="1">{"fdsup://directions/FAT Viewer?action=UPDATE&amp;creator=factSet&amp;DYN_ARGS=true&amp;DOC_NAME=FAT:RGA_ENTRPR_VAL_EV_SOURCE_WINDOW.FAT&amp;VAR:ID1=CBS&amp;VAR:SDATE=20040108&amp;VAR:FDATE=20031231&amp;VAR:FREQ=DAILY&amp;VAR:RELITEM=RF&amp;VAR:CURRENCY=&amp;VAR:DB_TYPE=&amp;VAR:UNITS=M&amp;window=popup&amp;","width=535&amp;height=425&amp;START_MAXIMIZED=FALSE&amp;Y=120"}</definedName>
    <definedName name="_9975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76__FDSAUDITLINK__" hidden="1">{"fdsup://directions/FAT Viewer?action=UPDATE&amp;creator=factSet&amp;DYN_ARGS=true&amp;DOC_NAME=FAT:RGA_ENTRPR_VAL_EV_SOURCE_WINDOW.FAT&amp;VAR:ID1=LAMR&amp;VAR:SDATE=20040108&amp;VAR:FDATE=20031231&amp;VAR:FREQ=DAILY&amp;VAR:RELITEM=RF&amp;VAR:CURRENCY=&amp;VAR:DB_TYPE=&amp;VAR:UNITS=M&amp;window=popup","&amp;width=535&amp;height=425&amp;START_MAXIMIZED=FALSE&amp;Y=120"}</definedName>
    <definedName name="_9977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978__FDSAUDITLINK__" hidden="1">{"fdsup://directions/FAT Viewer?action=UPDATE&amp;creator=factSet&amp;DYN_ARGS=true&amp;DOC_NAME=FAT:RGA_ENTRPR_VAL_EV_SOURCE_WINDOW.FAT&amp;VAR:ID1=DEC-FR&amp;VAR:SDATE=20040107&amp;VAR:FDATE=20031231&amp;VAR:FREQ=DAILY&amp;VAR:RELITEM=RF&amp;VAR:CURRENCY=&amp;VAR:DB_TYPE=&amp;VAR:UNITS=M&amp;window=pop","up&amp;width=535&amp;height=425&amp;START_MAXIMIZED=FALSE&amp;Y=120"}</definedName>
    <definedName name="_9979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8__FDSAUDITLINK__" hidden="1">{"fdsup://directions/FAT Viewer?action=UPDATE&amp;creator=factSet&amp;DYN_ARGS=true&amp;DOC_NAME=FAT:RGQ_ENTRPR_VAL_EV_SOURCE_WINDOW.FAT&amp;VAR:ID1=B04M10&amp;VAR:SDATE=20061117&amp;VAR:FDATE=20060929&amp;VAR:FREQ=DAILY&amp;VAR:RELITEM=&amp;VAR:CURRENCY=&amp;VAR:DB_TYPE=&amp;VAR:UNITS=M&amp;window=popup","&amp;width=535&amp;height=425&amp;START_MAXIMIZED=FALSE&amp;Y=120"}</definedName>
    <definedName name="_9980__FDSAUDITLINK__" hidden="1">{"fdsup://directions/FAT Viewer?action=UPDATE&amp;creator=factSet&amp;DYN_ARGS=true&amp;DOC_NAME=FAT:RGA_ENTRPR_VAL_EV_SOURCE_WINDOW.FAT&amp;VAR:ID1=CBS&amp;VAR:SDATE=20040107&amp;VAR:FDATE=20031231&amp;VAR:FREQ=DAILY&amp;VAR:RELITEM=RF&amp;VAR:CURRENCY=&amp;VAR:DB_TYPE=&amp;VAR:UNITS=M&amp;window=popup&amp;","width=535&amp;height=425&amp;START_MAXIMIZED=FALSE&amp;Y=120"}</definedName>
    <definedName name="_9981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82__FDSAUDITLINK__" hidden="1">{"fdsup://directions/FAT Viewer?action=UPDATE&amp;creator=factSet&amp;DYN_ARGS=true&amp;DOC_NAME=FAT:RGA_ENTRPR_VAL_EV_SOURCE_WINDOW.FAT&amp;VAR:ID1=LAMR&amp;VAR:SDATE=20040107&amp;VAR:FDATE=20031231&amp;VAR:FREQ=DAILY&amp;VAR:RELITEM=RF&amp;VAR:CURRENCY=&amp;VAR:DB_TYPE=&amp;VAR:UNITS=M&amp;window=popup","&amp;width=535&amp;height=425&amp;START_MAXIMIZED=FALSE&amp;Y=120"}</definedName>
    <definedName name="_9983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984__FDSAUDITLINK__" hidden="1">{"fdsup://directions/FAT Viewer?action=UPDATE&amp;creator=factSet&amp;DYN_ARGS=true&amp;DOC_NAME=FAT:RGA_ENTRPR_VAL_EV_SOURCE_WINDOW.FAT&amp;VAR:ID1=DEC-FR&amp;VAR:SDATE=20040106&amp;VAR:FDATE=20031231&amp;VAR:FREQ=DAILY&amp;VAR:RELITEM=RF&amp;VAR:CURRENCY=&amp;VAR:DB_TYPE=&amp;VAR:UNITS=M&amp;window=pop","up&amp;width=535&amp;height=425&amp;START_MAXIMIZED=FALSE&amp;Y=120"}</definedName>
    <definedName name="_9985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86__FDSAUDITLINK__" hidden="1">{"fdsup://directions/FAT Viewer?action=UPDATE&amp;creator=factSet&amp;DYN_ARGS=true&amp;DOC_NAME=FAT:RGA_ENTRPR_VAL_EV_SOURCE_WINDOW.FAT&amp;VAR:ID1=CBS&amp;VAR:SDATE=20040106&amp;VAR:FDATE=20031231&amp;VAR:FREQ=DAILY&amp;VAR:RELITEM=RF&amp;VAR:CURRENCY=&amp;VAR:DB_TYPE=&amp;VAR:UNITS=M&amp;window=popup&amp;","width=535&amp;height=425&amp;START_MAXIMIZED=FALSE&amp;Y=120"}</definedName>
    <definedName name="_9987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88__FDSAUDITLINK__" hidden="1">{"fdsup://directions/FAT Viewer?action=UPDATE&amp;creator=factSet&amp;DYN_ARGS=true&amp;DOC_NAME=FAT:RGA_ENTRPR_VAL_EV_SOURCE_WINDOW.FAT&amp;VAR:ID1=LAMR&amp;VAR:SDATE=20040106&amp;VAR:FDATE=20031231&amp;VAR:FREQ=DAILY&amp;VAR:RELITEM=RF&amp;VAR:CURRENCY=&amp;VAR:DB_TYPE=&amp;VAR:UNITS=M&amp;window=popup","&amp;width=535&amp;height=425&amp;START_MAXIMIZED=FALSE&amp;Y=120"}</definedName>
    <definedName name="_9989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99__FDSAUDITLINK__" hidden="1">{"fdsup://directions/FAT Viewer?action=UPDATE&amp;creator=factSet&amp;DYN_ARGS=true&amp;DOC_NAME=FAT:RGA_ENTRPR_VAL_EV_SOURCE_WINDOW.FAT&amp;VAR:ID1=DYHOL-TR&amp;VAR:SDATE=20061128&amp;VAR:FDATE=20051230&amp;VAR:FREQ=DAILY&amp;VAR:RELITEM=&amp;VAR:CURRENCY=&amp;VAR:DB_TYPE=&amp;VAR:UNITS=M&amp;window=pop","up&amp;width=535&amp;height=425&amp;START_MAXIMIZED=FALSE&amp;Y=120"}</definedName>
    <definedName name="_9990__FDSAUDITLINK__" hidden="1">{"fdsup://directions/FAT Viewer?action=UPDATE&amp;creator=factSet&amp;DYN_ARGS=true&amp;DOC_NAME=FAT:RGA_ENTRPR_VAL_EV_SOURCE_WINDOW.FAT&amp;VAR:ID1=DEC-FR&amp;VAR:SDATE=20040105&amp;VAR:FDATE=20031231&amp;VAR:FREQ=DAILY&amp;VAR:RELITEM=RF&amp;VAR:CURRENCY=&amp;VAR:DB_TYPE=&amp;VAR:UNITS=M&amp;window=pop","up&amp;width=535&amp;height=425&amp;START_MAXIMIZED=FALSE&amp;Y=120"}</definedName>
    <definedName name="_9991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92__FDSAUDITLINK__" hidden="1">{"fdsup://directions/FAT Viewer?action=UPDATE&amp;creator=factSet&amp;DYN_ARGS=true&amp;DOC_NAME=FAT:RGA_ENTRPR_VAL_EV_SOURCE_WINDOW.FAT&amp;VAR:ID1=CBS&amp;VAR:SDATE=20040105&amp;VAR:FDATE=20031231&amp;VAR:FREQ=DAILY&amp;VAR:RELITEM=RF&amp;VAR:CURRENCY=&amp;VAR:DB_TYPE=&amp;VAR:UNITS=M&amp;window=popup&amp;","width=535&amp;height=425&amp;START_MAXIMIZED=FALSE&amp;Y=120"}</definedName>
    <definedName name="_9993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94__FDSAUDITLINK__" hidden="1">{"fdsup://directions/FAT Viewer?action=UPDATE&amp;creator=factSet&amp;DYN_ARGS=true&amp;DOC_NAME=FAT:RGA_ENTRPR_VAL_EV_SOURCE_WINDOW.FAT&amp;VAR:ID1=LAMR&amp;VAR:SDATE=20040105&amp;VAR:FDATE=20031231&amp;VAR:FREQ=DAILY&amp;VAR:RELITEM=RF&amp;VAR:CURRENCY=&amp;VAR:DB_TYPE=&amp;VAR:UNITS=M&amp;window=popup","&amp;width=535&amp;height=425&amp;START_MAXIMIZED=FALSE&amp;Y=120"}</definedName>
    <definedName name="_9995__FDSAUDITLINK__" hidden="1">{"fdsup://IBCentral/FAT Viewer?action=UPDATE&amp;creator=factset&amp;DOC_NAME=fat:reuters_annual_source_window.fat&amp;display_string=Audit&amp;DYN_ARGS=TRUE&amp;VAR:ID1=713666&amp;VAR:RCODE=SBDA&amp;VAR:SDATE=20031299&amp;VAR:FREQ=FSA&amp;VAR:RELITEM=RF&amp;VAR:CURRENCY=&amp;VAR:CURRSOURCE=EXSHARE&amp;V","AR:NATFREQ=ANNUAL&amp;VAR:RFIELD=FINALIZED&amp;VAR:DB_TYPE=&amp;VAR:UNITS=M&amp;window=popup&amp;width=450&amp;height=300&amp;START_MAXIMIZED=FALSE"}</definedName>
    <definedName name="_9996__FDSAUDITLINK__" hidden="1">{"fdsup://directions/FAT Viewer?action=UPDATE&amp;creator=factSet&amp;DYN_ARGS=true&amp;DOC_NAME=FAT:RGA_ENTRPR_VAL_EV_SOURCE_WINDOW.FAT&amp;VAR:ID1=DEC-FR&amp;VAR:SDATE=20040102&amp;VAR:FDATE=20031231&amp;VAR:FREQ=DAILY&amp;VAR:RELITEM=RF&amp;VAR:CURRENCY=&amp;VAR:DB_TYPE=&amp;VAR:UNITS=M&amp;window=pop","up&amp;width=535&amp;height=425&amp;START_MAXIMIZED=FALSE&amp;Y=120"}</definedName>
    <definedName name="_9997__FDSAUDITLINK__" hidden="1">{"fdsup://IBCentral/FAT Viewer?action=UPDATE&amp;creator=factset&amp;DOC_NAME=fat:reuters_annual_source_window.fat&amp;display_string=Audit&amp;DYN_ARGS=TRUE&amp;VAR:ID1=12485720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9998__FDSAUDITLINK__" hidden="1">{"fdsup://directions/FAT Viewer?action=UPDATE&amp;creator=factSet&amp;DYN_ARGS=true&amp;DOC_NAME=FAT:RGA_ENTRPR_VAL_EV_SOURCE_WINDOW.FAT&amp;VAR:ID1=CBS&amp;VAR:SDATE=20040102&amp;VAR:FDATE=20031231&amp;VAR:FREQ=DAILY&amp;VAR:RELITEM=RF&amp;VAR:CURRENCY=&amp;VAR:DB_TYPE=&amp;VAR:UNITS=M&amp;window=popup&amp;","width=535&amp;height=425&amp;START_MAXIMIZED=FALSE&amp;Y=120"}</definedName>
    <definedName name="_9999__FDSAUDITLINK__" hidden="1">{"fdsup://IBCentral/FAT Viewer?action=UPDATE&amp;creator=factset&amp;DOC_NAME=fat:reuters_annual_source_window.fat&amp;display_string=Audit&amp;DYN_ARGS=TRUE&amp;VAR:ID1=51281510&amp;VAR:RCODE=SBDA&amp;VAR:SDATE=20031299&amp;VAR:FREQ=Quarterly&amp;VAR:RELITEM=RF&amp;VAR:CURRENCY=&amp;VAR:CURRSOURCE=E","XSHARE&amp;VAR:NATFREQ=ANNUAL&amp;VAR:RFIELD=FINALIZED&amp;VAR:DB_TYPE=&amp;VAR:UNITS=M&amp;window=popup&amp;width=450&amp;height=300&amp;START_MAXIMIZED=FALSE"}</definedName>
    <definedName name="_ANI01">#REF!</definedName>
    <definedName name="_ANI02">#REF!</definedName>
    <definedName name="_ANI03">#REF!</definedName>
    <definedName name="_ANI04">#REF!</definedName>
    <definedName name="_ANI05">#REF!</definedName>
    <definedName name="_ANI06">#REF!</definedName>
    <definedName name="_ANI07">#REF!</definedName>
    <definedName name="_ANI87">#REF!</definedName>
    <definedName name="_ANI88">#REF!</definedName>
    <definedName name="_ANI89">#REF!</definedName>
    <definedName name="_ANI90">#REF!</definedName>
    <definedName name="_ANI91">#REF!</definedName>
    <definedName name="_ANI92">#REF!</definedName>
    <definedName name="_ANI93">#REF!</definedName>
    <definedName name="_ANI94">#REF!</definedName>
    <definedName name="_ANI95">#REF!</definedName>
    <definedName name="_ANI96">#REF!</definedName>
    <definedName name="_ANI97">#REF!</definedName>
    <definedName name="_ANI98">#REF!</definedName>
    <definedName name="_ANI99">#REF!</definedName>
    <definedName name="_BAL1" hidden="1">{"pq_dr",#N/A,FALSE,"PQ"}</definedName>
    <definedName name="_bdm.0013A3E541F742E792BCF8D293359A4F.edm" hidden="1">#REF!</definedName>
    <definedName name="_bdm.004be2c47c654d1bb905e392211d557f.edm" hidden="1">#REF!</definedName>
    <definedName name="_bdm.0056B2418BD14D4299FA2204829F8437.edm" hidden="1">#REF!</definedName>
    <definedName name="_bdm.005D6E94E5644D348E9A2A3E1592F676.edm" hidden="1">#REF!</definedName>
    <definedName name="_bdm.008f81b739914d8891a3cc49c989ea3a.edm" hidden="1">#REF!</definedName>
    <definedName name="_bdm.00BC0140F23846FBB86A7E366A5236B7.edm" hidden="1">#REF!</definedName>
    <definedName name="_bdm.00d8f92fa6404896b7cfac3f79dbbef5.edm" hidden="1">#REF!</definedName>
    <definedName name="_bdm.0157EBEB4FFC4D15B90841D60A4348EE.edm" hidden="1">#REF!</definedName>
    <definedName name="_bdm.0171492c0d15450ba414cf5240df396e.edm" hidden="1">#REF!</definedName>
    <definedName name="_bdm.01915999208347b78ded514a1c6713c8.edm" hidden="1">#REF!</definedName>
    <definedName name="_bdm.01eef9fd05dc4d92baa43ae2bd7b0304.edm" hidden="1">#REF!</definedName>
    <definedName name="_bdm.01f9920a60d64709ad5a5df2ed5af4d0.edm" hidden="1">#REF!</definedName>
    <definedName name="_bdm.0216E9D79BCC4CFCB2B42358CE37E799.edm" hidden="1">#REF!</definedName>
    <definedName name="_bdm.0224d4f2c3304f0eb78f203edc8dfd57.edm" hidden="1">#REF!</definedName>
    <definedName name="_bdm.02299de7b21a45b697926eb1e91dd81a.edm" hidden="1">#REF!</definedName>
    <definedName name="_bdm.025fee129029462c9c838ea9d5f2acb6.edm" hidden="1">#REF!</definedName>
    <definedName name="_bdm.02E29E7B1053433EA3CCCBE4E5141596.edm" hidden="1">#REF!</definedName>
    <definedName name="_bdm.0314c9df3d8c4f4a9b21845acf323123.edm" hidden="1">#REF!</definedName>
    <definedName name="_bdm.0336e0f813e14afb93f7c404464c72a0.edm" hidden="1">#REF!</definedName>
    <definedName name="_bdm.034387c7fc964507bd0b4960428504a8.edm" hidden="1">#REF!</definedName>
    <definedName name="_bdm.03736cafc35a4f31bbf3209e4afaa4f0.edm" hidden="1">#REF!</definedName>
    <definedName name="_bdm.037B09DEE2F94E5A9CE7591656F87E82.edm" hidden="1">#REF!</definedName>
    <definedName name="_bdm.03B3E94171434399B7648F20E4897AD7.edm" hidden="1">#REF!</definedName>
    <definedName name="_bdm.04110F165923439BA831C9730D42A99A.edm" hidden="1">#REF!</definedName>
    <definedName name="_bdm.043514c24abf4449b2680423d9816d7b.edm" hidden="1">#REF!</definedName>
    <definedName name="_bdm.0469486d23b34a8385ce253d068ac361.edm" hidden="1">#REF!</definedName>
    <definedName name="_bdm.046DD5606E8742E9B0710527A335BD2F.edm" hidden="1">#REF!</definedName>
    <definedName name="_bdm.04C43467A72043DBA1480F61449B8946.edm" hidden="1">#REF!</definedName>
    <definedName name="_bdm.04d1e8f0d34d4840b8095a5563ab7cdf.edm" hidden="1">#REF!</definedName>
    <definedName name="_bdm.04d385a024f842419f381cd87f5385b9.edm" hidden="1">#REF!</definedName>
    <definedName name="_bdm.05014202F2F74FEBA82C7ECB9BD89D08.edm" hidden="1">#REF!</definedName>
    <definedName name="_bdm.051029fca7ef4d868acaa3e265d1513b.edm" hidden="1">#REF!</definedName>
    <definedName name="_bdm.051E4D8365CC4AF184A1750FF85E260B.edm" hidden="1">#REF!</definedName>
    <definedName name="_bdm.05894451A5A14D48859AC98A0BB30D0F.edm" hidden="1">#REF!</definedName>
    <definedName name="_bdm.058d5dd5bca74397a2ac98e95dd30464.edm" hidden="1">#REF!</definedName>
    <definedName name="_bdm.05b32748b8e34ff7baacfb189f96a253.edm" hidden="1">#REF!</definedName>
    <definedName name="_bdm.061F9F02CE1B4D7BA7D1AD65A87C229F.edm" hidden="1">#REF!</definedName>
    <definedName name="_bdm.062881B6B63D4EF98353FB163498C0FA.edm" hidden="1">#REF!</definedName>
    <definedName name="_bdm.062C126E7FC54272A2A2170E8D52DADA.edm" hidden="1">#REF!</definedName>
    <definedName name="_bdm.0631519DB51A4EAC9C9FC737A9F087B7.edm" hidden="1">#REF!</definedName>
    <definedName name="_bdm.06331ad7b53e4bb1b3faf07d551421ef.edm" hidden="1">#REF!</definedName>
    <definedName name="_bdm.066573B1F6FF424C95153D1EAF02DBB3.edm" hidden="1">#REF!</definedName>
    <definedName name="_bdm.066BFC5E79C44632894264CE562BA70A.edm" hidden="1">#REF!</definedName>
    <definedName name="_bdm.0711531EF2134E2B9C5F15DD1144442E.edm" hidden="1">#REF!</definedName>
    <definedName name="_bdm.07275806DAC445B38D59502E983C51F6.edm" hidden="1">#REF!</definedName>
    <definedName name="_bdm.072D3A483E324F33845FC3911C70D4AD.edm" hidden="1">#REF!</definedName>
    <definedName name="_bdm.074E2470243545CBAF6B8C7B605E1B1B.edm" hidden="1">#REF!</definedName>
    <definedName name="_bdm.0769420D92BB49119371924D613D8113.edm" hidden="1">#REF!</definedName>
    <definedName name="_bdm.07B5818A383F4DC2A6BFA30C130CBB78.edm" hidden="1">#REF!</definedName>
    <definedName name="_bdm.07C64305B58D4C5293838050C09E15B7.edm" hidden="1">#REF!</definedName>
    <definedName name="_bdm.07ed8c13aeb64977ba5156212e4e4575.edm" hidden="1">#REF!</definedName>
    <definedName name="_bdm.082706E4ED4E4C0894128E1AEC38A16A.edm" hidden="1">#REF!</definedName>
    <definedName name="_bdm.086315D1816A46F1B5F6223946C27DA9.edm" hidden="1">#REF!</definedName>
    <definedName name="_bdm.087FA6D6F89749768B7D2BDF29A1B599.edm" hidden="1">#REF!</definedName>
    <definedName name="_bdm.089ee6a4da864f6aa2dcb54522b55342.edm" hidden="1">#REF!</definedName>
    <definedName name="_bdm.08AA42BCAD6743B7877EED593A343F10.edm" hidden="1">#REF!</definedName>
    <definedName name="_bdm.08FEDFC7F12B41189D3AE1CECDCDA3DB.edm" hidden="1">#REF!</definedName>
    <definedName name="_bdm.093224E820A74B02BAC06973D0D8C8D7.edm" hidden="1">#REF!</definedName>
    <definedName name="_bdm.0943332DE96C47E48F66C677B588F88A.edm" hidden="1">#REF!</definedName>
    <definedName name="_bdm.095C4E49289740D1BE6CC8AC24D83A5B.edm" hidden="1">#REF!</definedName>
    <definedName name="_bdm.09D816F728E24693BB903054F6FDAA9B.edm" hidden="1">#REF!</definedName>
    <definedName name="_bdm.09DD8305C1DD4FC8A79A68CBBB068693.edm" hidden="1">#REF!</definedName>
    <definedName name="_bdm.09FA1F779B2046F59124F1CC3D56B857.edm" hidden="1">#REF!</definedName>
    <definedName name="_bdm.0a27eeb66b28415381e8a8911d65a5e5.edm" hidden="1">#REF!</definedName>
    <definedName name="_bdm.0a2f811bdf834aa28f54e1dbb8cca3d4.edm" hidden="1">#REF!</definedName>
    <definedName name="_bdm.0a980100878d4c938ecd36d3fbd7c5a7.edm" hidden="1">#REF!</definedName>
    <definedName name="_bdm.0AD0FD8242324631A0F31D82CA39D4D6.edm" hidden="1">#REF!</definedName>
    <definedName name="_bdm.0B20DB23ED224B64B1EA0E1BE1DC5C20.edm" hidden="1">#REF!</definedName>
    <definedName name="_bdm.0B259D7F83DB43F387F28FA5AD7FA436.edm" hidden="1">#REF!</definedName>
    <definedName name="_bdm.0BD61BC48D3B46B6930540698274C3E1.edm" hidden="1">#REF!</definedName>
    <definedName name="_bdm.0be6309566df4dffa315753d811f1d57.edm" hidden="1">#REF!</definedName>
    <definedName name="_bdm.0BEA0FE8516A4E11A1C4379796CD3207.edm" hidden="1">#REF!</definedName>
    <definedName name="_bdm.0bf1d506d21a461ea71ab04733683f79.edm" hidden="1">#REF!</definedName>
    <definedName name="_bdm.0C0DA658E26C40AEBC744BA07DD3BB9B.edm" hidden="1">#REF!</definedName>
    <definedName name="_bdm.0C4734D49FA348E5895A3ED30BD4291A.edm" hidden="1">#REF!</definedName>
    <definedName name="_bdm.0C88F4291A044EA8819EABC86E47B219.edm" hidden="1">#REF!</definedName>
    <definedName name="_bdm.0CD2E439D08B4C27AB336FCBB4D8187C.edm" hidden="1">#REF!</definedName>
    <definedName name="_bdm.0cf16f7da9684dffa61ddaf87a2ce192.edm" hidden="1">#REF!</definedName>
    <definedName name="_bdm.0CF43DFE1B414C58B861BC1A47B69F1F.edm" hidden="1">#REF!</definedName>
    <definedName name="_bdm.0D145EA8C8874B6C9BA2C22E5DD2CA30.edm" hidden="1">#REF!</definedName>
    <definedName name="_bdm.0d3c0a96d3ce4fa0ba3a436783f11834.edm" hidden="1">#REF!</definedName>
    <definedName name="_bdm.0db9e4ff84f84e2eb47fac9ca9238bc6.edm" hidden="1">#REF!</definedName>
    <definedName name="_bdm.0dfe2039c6d14c178a5aa79a966dd1c7.edm" hidden="1">#REF!</definedName>
    <definedName name="_bdm.0e634df8aac746bca52afb7fa5341f2e.edm" hidden="1">#REF!</definedName>
    <definedName name="_bdm.0E757F2CD4BA41B6A755DB704B82178D.edm" hidden="1">#REF!</definedName>
    <definedName name="_bdm.0e8d074016f6433482bd679122a391df.edm" hidden="1">#REF!</definedName>
    <definedName name="_bdm.0EBD277D3CB249DFBD4602A201E25638.edm" hidden="1">#REF!</definedName>
    <definedName name="_bdm.0EEFA36637CB4103BAA4BB781B56B977.edm" hidden="1">#REF!</definedName>
    <definedName name="_bdm.0F18634AE7D54E399ADA9D3C31FB504E.edm" hidden="1">#REF!</definedName>
    <definedName name="_bdm.0F1F5698AA9E40678ADFB70C5934E0AD.edm" hidden="1">#REF!</definedName>
    <definedName name="_bdm.0F697A6400CE4DF9A8B1851368451EB8.edm" hidden="1">#REF!</definedName>
    <definedName name="_bdm.0F91EFFA376E4E139B27035765A2E5B8.edm" hidden="1">#REF!</definedName>
    <definedName name="_bdm.0f94e60be98747c2b5df128f59d681c3.edm" hidden="1">#REF!</definedName>
    <definedName name="_bdm.0fbe5d5061f44773b9fc55c3ca295ec5.edm" hidden="1">#REF!</definedName>
    <definedName name="_bdm.0fd86d1810c246d68e400cf1fd4d2b1c.edm" hidden="1">#REF!</definedName>
    <definedName name="_bdm.102805bebc7c4a5c91ee50a688c2aaeb.edm" hidden="1">#REF!</definedName>
    <definedName name="_bdm.104847199fe3427f8b47645a397b903b.edm" hidden="1">#REF!</definedName>
    <definedName name="_bdm.1098BAE850294A8BA5185CB493253A8D.edm" hidden="1">#REF!</definedName>
    <definedName name="_bdm.10C0F212F7F0488C892267E28BD27F0B.edm" hidden="1">#REF!</definedName>
    <definedName name="_bdm.10cace631b7e40fc8c0713aff440275c.edm" hidden="1">#REF!</definedName>
    <definedName name="_bdm.10D0BE140B3946BAA1EA73AF113EBAEC.edm" hidden="1">#REF!</definedName>
    <definedName name="_bdm.10FF44F199F74ECCA3145CD86A240306.edm" hidden="1">#REF!</definedName>
    <definedName name="_bdm.1166d9afc6014c2ab24d8bad09c8a105.edm" hidden="1">#REF!</definedName>
    <definedName name="_bdm.119940B3817A4F1BA4A40173CE480550.edm" hidden="1">#REF!</definedName>
    <definedName name="_bdm.11EB72ACE3374B1CB252FDD683429D59.edm" hidden="1">#REF!</definedName>
    <definedName name="_bdm.123BA20F963F424F8FE9AEBACE7FE8D5.edm" hidden="1">#REF!</definedName>
    <definedName name="_bdm.125B64A46CDA463E96FCFCDE81FEF0CB.edm" hidden="1">#REF!</definedName>
    <definedName name="_bdm.1266D08BB8C042BF8E25685C15DDC7A1.edm" hidden="1">#REF!</definedName>
    <definedName name="_bdm.126C3CA5BE8B47368AF5790DD82FF7FC.edm" hidden="1">#REF!</definedName>
    <definedName name="_bdm.1283feddb05d47539fb57c2185ece3f1.edm" hidden="1">#REF!</definedName>
    <definedName name="_bdm.12ed8c6ed1a94dc795a169ea3235ba62.edm" hidden="1">#REF!</definedName>
    <definedName name="_bdm.13689E3BE1A740048325AB946E84EAF0.edm" hidden="1">#REF!</definedName>
    <definedName name="_bdm.13711DB769A24DD490E1628EB92DACDC.edm" hidden="1">#REF!</definedName>
    <definedName name="_bdm.13980052206d4dd4bf93083dcf946dcf.edm" hidden="1">#REF!</definedName>
    <definedName name="_bdm.13A9A206BDC84AB89A7EDB28E7CACE25.edm" hidden="1">#REF!</definedName>
    <definedName name="_bdm.13BC4873007D4F9691CBD7CA8EC57CF3.edm" hidden="1">#REF!</definedName>
    <definedName name="_bdm.142D98E307D247B782783573E24C5DBA.edm" hidden="1">#REF!</definedName>
    <definedName name="_bdm.14D1A22932234486A69AAF8B879B86C4.edm" hidden="1">#REF!</definedName>
    <definedName name="_bdm.14e4a003d2ac4c85bd6295d1c780284f.edm" hidden="1">#REF!</definedName>
    <definedName name="_bdm.150323BAD7614888BFC575D35980177F.edm" hidden="1">#REF!</definedName>
    <definedName name="_bdm.15B6952DDFF44D86B552BE71113696ED.edm" hidden="1">#REF!</definedName>
    <definedName name="_bdm.16003B56EE69403ABE312F9FDEB66D18.edm" hidden="1">#REF!</definedName>
    <definedName name="_bdm.162b7bdde37d42aba0f199126f06cbc3.edm" hidden="1">#REF!</definedName>
    <definedName name="_bdm.16348079362d471397de46220f75c4fc.edm" hidden="1">#REF!</definedName>
    <definedName name="_bdm.163A7C1CFD5D42C9812C4D171E35B36C.edm" hidden="1">#REF!</definedName>
    <definedName name="_bdm.1644015ec3494aa28cb6cdf7e96748cd.edm" hidden="1">#REF!</definedName>
    <definedName name="_bdm.16A7AF0077EC4E9396335CEFF9A777DC.edm" hidden="1">#REF!</definedName>
    <definedName name="_bdm.16d87c84e7d54f82954745a70dcd2614.edm" hidden="1">#REF!</definedName>
    <definedName name="_bdm.174A6E9B4D5E4887B3DF47D6AE98DD6C.edm" hidden="1">#REF!</definedName>
    <definedName name="_bdm.1792AEC5CD41481999B54892EC103750.edm" hidden="1">#REF!</definedName>
    <definedName name="_bdm.17d0571559334c2b9b11b49e34c453b8.edm" hidden="1">#REF!</definedName>
    <definedName name="_bdm.17D18670A37D4F3DA6351ACF23AE79E7.edm" hidden="1">#REF!</definedName>
    <definedName name="_bdm.1839E4ED1DC24E5286F1B8C9C5E781CD.edm" hidden="1">#REF!</definedName>
    <definedName name="_bdm.1875e8088063473e83ebba4333fa1a9b.edm" hidden="1">#REF!</definedName>
    <definedName name="_bdm.19475BBEFD3C4D69A64723E8915936F0.edm" hidden="1">#REF!</definedName>
    <definedName name="_bdm.195014D3B9F5477FA30D9CBA65470990.edm" hidden="1">#REF!</definedName>
    <definedName name="_bdm.195f91979b594edc84a1ed44c34136f6.edm" hidden="1">#REF!</definedName>
    <definedName name="_bdm.1975a7ce1a9a476982ea6733c6769b56.edm" hidden="1">#REF!</definedName>
    <definedName name="_bdm.198c9efe3089423fb55c2392538c4d1f.edm" hidden="1">#REF!</definedName>
    <definedName name="_bdm.1998ea7b000e4da3a8f3e1e47cdc4160.edm" hidden="1">#REF!</definedName>
    <definedName name="_bdm.199966964AC24B03BF35BAAC9F3F5624.edm" hidden="1">#REF!</definedName>
    <definedName name="_bdm.19a484592a0b4115ac0e6ae034f972d0.edm" hidden="1">#REF!</definedName>
    <definedName name="_bdm.19D980CE765949C7BDBD4F073E4B9ED2.edm" hidden="1">#REF!</definedName>
    <definedName name="_bdm.19E44122F8AC43E88BB457A3370138E1.edm" hidden="1">#REF!</definedName>
    <definedName name="_bdm.1A4882CD289945BC9CE3403E395E28CE.edm" hidden="1">#REF!</definedName>
    <definedName name="_bdm.1A8593B57B9E496895346FA620AD8067.edm" hidden="1">#REF!</definedName>
    <definedName name="_bdm.1aa8139997c74fc598df5bbc28678f83.edm" hidden="1">#REF!</definedName>
    <definedName name="_bdm.1aa9adf0efe242a9a55d0e1f9db2ae82.edm" hidden="1">#REF!</definedName>
    <definedName name="_bdm.1ac999c2f05741728ce1ffb362899a1c.edm" hidden="1">#REF!</definedName>
    <definedName name="_bdm.1b0bfdfc7a2b49aca50feec3eea7df4e.edm" hidden="1">#REF!</definedName>
    <definedName name="_bdm.1b26e67fc0da4128baa131496317e4ec.edm" hidden="1">#REF!</definedName>
    <definedName name="_bdm.1B338B0CF64E49CF8D319F873EDA69DA.edm" hidden="1">#REF!</definedName>
    <definedName name="_bdm.1b3b007e47be4f5db23c4e09924fac07.edm" hidden="1">#REF!</definedName>
    <definedName name="_bdm.1BD244B6FA51425AB1955733E3A1B8FF.edm" hidden="1">#REF!</definedName>
    <definedName name="_bdm.1BD7E0928D8747B6A1D0DF4C4898A4BD.edm" hidden="1">#REF!</definedName>
    <definedName name="_bdm.1c00e06f61ed4caca7c0a832580573ee.edm" hidden="1">#REF!</definedName>
    <definedName name="_bdm.1c11188edbdb4cc687ee840950b06dff.edm" hidden="1">#REF!</definedName>
    <definedName name="_bdm.1c1bc63ec8384d4b8cafa869f47bfa19.edm" hidden="1">#REF!</definedName>
    <definedName name="_bdm.1C25E66FCD78490BA7AED422D77BAB2E.edm" hidden="1">#REF!</definedName>
    <definedName name="_bdm.1C3271BAB3A4431F9D71BCE7361A86B7.edm" hidden="1">#REF!</definedName>
    <definedName name="_bdm.1C626B7E7C3F4EE5BF5AC94D69167890.edm" hidden="1">#REF!</definedName>
    <definedName name="_bdm.1C838B6AD9D1412C9685811FBAA1223A.edm" hidden="1">#REF!</definedName>
    <definedName name="_bdm.1ca2e8617b3c4d3084d048b0a95c0dc0.edm" hidden="1">#REF!</definedName>
    <definedName name="_bdm.1CB245E4F4FE4018B1B6A5F792EB5B42.edm" hidden="1">#REF!</definedName>
    <definedName name="_bdm.1ceb625596bc429d94d5dd181c67f605.edm" hidden="1">#REF!</definedName>
    <definedName name="_bdm.1cec8f6143ba4818b7daa6c052ed7de6.edm" hidden="1">#REF!</definedName>
    <definedName name="_bdm.1D9E21DBF6674236B975C8B3EC34D78A.edm" hidden="1">#REF!</definedName>
    <definedName name="_bdm.1DAEFCE5C2E24EF194AAB2CC041EA29C.edm" hidden="1">#REF!</definedName>
    <definedName name="_bdm.1DE9F79A00B44F01BEEF86737633ED09.edm" hidden="1">#REF!</definedName>
    <definedName name="_bdm.1DF4B3E45DCE4C2A9D635C38C907064B.edm" hidden="1">#REF!</definedName>
    <definedName name="_bdm.1e0c93ac87ee4289903da413aae13d3c.edm" hidden="1">#REF!</definedName>
    <definedName name="_bdm.1E0E8999F2564A45A623CAED21A299EF.edm" hidden="1">#REF!</definedName>
    <definedName name="_bdm.1e1cba903c264920af39903444f3a836.edm" hidden="1">#REF!</definedName>
    <definedName name="_bdm.1E4EFC0A83964B278807A7841BEF376F.edm" hidden="1">#REF!</definedName>
    <definedName name="_bdm.1EC783F8DFAC4CB6B43153217033DEF5.edm" hidden="1">#REF!</definedName>
    <definedName name="_bdm.1F091E2F3EA94FA8B4B4FC97BADA489C.edm" hidden="1">#REF!</definedName>
    <definedName name="_bdm.1F1AEA89BEA9406AB9641047B3D02BB6.edm" hidden="1">#REF!</definedName>
    <definedName name="_bdm.1F2D6F291C8A46BAB5163ACFB44CC50F.edm" hidden="1">#REF!</definedName>
    <definedName name="_bdm.1F4768360F5E4564B036E58098183360.edm" hidden="1">#REF!</definedName>
    <definedName name="_bdm.1F585B25A938467CB9E51BDD8AD0AF35.edm" hidden="1">#REF!</definedName>
    <definedName name="_bdm.1F66AA56AB65432B80E42425E52DE379.edm" hidden="1">#REF!</definedName>
    <definedName name="_bdm.1F885894263D4614989BC588B93A29B5.edm" hidden="1">#REF!</definedName>
    <definedName name="_bdm.2020bb11d012486aa61a3556559bdecc.edm" hidden="1">#REF!</definedName>
    <definedName name="_bdm.202330ec539f42cea0bbfa2ffe59d4f6.edm" hidden="1">#REF!</definedName>
    <definedName name="_bdm.20B900C0737E4D3B87D567C39A33FAD1.edm" hidden="1">#REF!</definedName>
    <definedName name="_bdm.20baa1ab86d64fddacde86c42b59702f.edm" hidden="1">#REF!</definedName>
    <definedName name="_bdm.20cb0f3f44584ee59db2447ef27f0d79.edm" hidden="1">#REF!</definedName>
    <definedName name="_bdm.20EB432847D649CAB3FB7724D1CE557F.edm" hidden="1">#REF!</definedName>
    <definedName name="_bdm.20F147F41EEA4291A334D9C5CDE7B8DD.edm" hidden="1">#REF!</definedName>
    <definedName name="_bdm.20FCA4BCB7BD45D5B6F7C00C6161A440.edm" hidden="1">#REF!</definedName>
    <definedName name="_bdm.21040368265B4FC2A8E207113BA43665.edm" hidden="1">#REF!</definedName>
    <definedName name="_bdm.2110b7bc957a4af1a597c0cf8114a04d.edm" hidden="1">#REF!</definedName>
    <definedName name="_bdm.2111235102A54129BAC972483EA467FC.edm" hidden="1">#REF!</definedName>
    <definedName name="_bdm.2120086503924a99a40a6ff3f8aa40be.edm" hidden="1">#REF!</definedName>
    <definedName name="_bdm.213e31581a384dea8adb96e4b40dd044.edm" hidden="1">#REF!</definedName>
    <definedName name="_bdm.213ECA8FDE3247879C70B09740C467A9.edm" hidden="1">#REF!</definedName>
    <definedName name="_bdm.2144D58026FF4D2E9DB131E0FFEFBA0B.edm" hidden="1">#REF!</definedName>
    <definedName name="_bdm.2178476ac614400890bfed4571c4a5ad.edm" hidden="1">#REF!</definedName>
    <definedName name="_bdm.219445bc66c844b5a63788f006111cb7.edm" hidden="1">#REF!</definedName>
    <definedName name="_bdm.21A4638C16E34EC2BAC6681A39A804AD.edm" hidden="1">#REF!</definedName>
    <definedName name="_bdm.21CB2B940A754A569EF726F9693FB9D5.edm" hidden="1">#REF!</definedName>
    <definedName name="_bdm.22006c2c94b244cbac8c0e3961edfa5e.edm" hidden="1">#REF!</definedName>
    <definedName name="_bdm.2201DC68A1DA4D22B3AFCCA16384B984.edm" hidden="1">#REF!</definedName>
    <definedName name="_bdm.2221ACB2A3E94013A975D80D5EC4F203.edm" hidden="1">#REF!</definedName>
    <definedName name="_bdm.223C3C16721A4ECD969462D5FC7DF615.edm" hidden="1">#REF!</definedName>
    <definedName name="_bdm.223ED37AABDF4E0E9CD8ABCCF5BB7C39.edm" hidden="1">#REF!</definedName>
    <definedName name="_bdm.224249f32bc64959a1d07d92b4f35cef.edm" hidden="1">#REF!</definedName>
    <definedName name="_bdm.225AA64E1CF04C87BB552612E33F7B9D.edm" hidden="1">#REF!</definedName>
    <definedName name="_bdm.22713dcc7017451c9b82c9c99e32aa15.edm" hidden="1">#REF!</definedName>
    <definedName name="_bdm.227ea7304c9c4dbf87d789e91e1d7bd0.edm" hidden="1">#REF!</definedName>
    <definedName name="_bdm.227eebef12804319bcfdf5532430eea5.edm" hidden="1">#REF!</definedName>
    <definedName name="_bdm.23063c1fe2cf46c28d11ab1804cd0875.edm" hidden="1">#REF!</definedName>
    <definedName name="_bdm.23224128806C499BB434F4A67E8F382A.edm" hidden="1">#REF!</definedName>
    <definedName name="_bdm.23437872C8F5456FA4D0C0E662869188.edm" hidden="1">#REF!</definedName>
    <definedName name="_bdm.2369C385A6274010B1CF1271707AAD4B.edm" hidden="1">#REF!</definedName>
    <definedName name="_bdm.23A560754AE64984B90E3F6182B5A8EE.edm" hidden="1">#REF!</definedName>
    <definedName name="_bdm.23BBC53DC332477B962FDB606AEBC1C4.edm" hidden="1">#REF!</definedName>
    <definedName name="_bdm.23DC30EE19EC484BB078E6F42F182500.edm" hidden="1">#REF!</definedName>
    <definedName name="_bdm.23E1C872DAF647AFBA4A3EBCF9A1824C.edm" hidden="1">#REF!</definedName>
    <definedName name="_bdm.23F13F98F8354C3AB121F17B517459B9.edm" hidden="1">#REF!</definedName>
    <definedName name="_bdm.241acae5c4b34163834755783296149d.edm" hidden="1">#REF!</definedName>
    <definedName name="_bdm.241CCBD87AFB4E04BBAD63C0C784F3FE.edm" hidden="1">#REF!</definedName>
    <definedName name="_bdm.242C6B5CAEAF4CE8A7854E37D1046224.edm" hidden="1">#REF!</definedName>
    <definedName name="_bdm.243176E4DB864CC497F4685EB3A99395.edm" hidden="1">#REF!</definedName>
    <definedName name="_bdm.2433bfe0358e4c949dacdef92844c2ea.edm" hidden="1">#REF!</definedName>
    <definedName name="_bdm.2437f6bd49f046cdad3099d1a81d5299.edm" hidden="1">#REF!</definedName>
    <definedName name="_bdm.248E4CE4D91E4077A9FB46E236C60F4B.edm" hidden="1">#REF!</definedName>
    <definedName name="_bdm.248fbf6cbd8945d4bcd71c08673ec431.edm" hidden="1">#REF!</definedName>
    <definedName name="_bdm.24B924F0CD1E4996982A104CACF1EA4A.edm" hidden="1">#REF!</definedName>
    <definedName name="_bdm.24C9F8193C4F4358931DB747C7A4C825.edm" hidden="1">#REF!</definedName>
    <definedName name="_bdm.250516003dfe452a82034b9578c5073d.edm" hidden="1">#REF!</definedName>
    <definedName name="_bdm.2525C0192D4D4801BFE7362BE44ED332.edm" hidden="1">#REF!</definedName>
    <definedName name="_bdm.253B672E63014115A5E466D953521200.edm" hidden="1">#REF!</definedName>
    <definedName name="_bdm.254FCBF6BA7945A4B4D9CCD33651E75A.edm" hidden="1">#REF!</definedName>
    <definedName name="_bdm.256f8c965210445cbeb00c9d24925c3e.edm" hidden="1">#REF!</definedName>
    <definedName name="_bdm.257d67118e414a2a8ddc6e45c8575a70.edm" hidden="1">#REF!</definedName>
    <definedName name="_bdm.25a9aaf6a452447abaf003906f2adb89.edm" hidden="1">#REF!</definedName>
    <definedName name="_bdm.25C209E3C9B04F5FB58B42C3F055CE86.edm" hidden="1">#REF!</definedName>
    <definedName name="_bdm.2609bcfd168d49f4befea02427f487b4.edm" hidden="1">#REF!</definedName>
    <definedName name="_bdm.261112BAE8204F8280374C78A1E02552.edm" hidden="1">#REF!</definedName>
    <definedName name="_bdm.262E843BDB1F43A383F1BC8B7EC9EA65.edm" hidden="1">#REF!</definedName>
    <definedName name="_bdm.26530d9a898246739aa599a1c0a0a6f2.edm" hidden="1">#REF!</definedName>
    <definedName name="_bdm.2656242BD37F47C5814E645E43122C5E.edm" hidden="1">#REF!</definedName>
    <definedName name="_bdm.2687A706065E401399854EAFFAAB6E17.edm" hidden="1">#REF!</definedName>
    <definedName name="_bdm.26a43ec56a1c46ee885b0ac8ccdf988b.edm" hidden="1">#REF!</definedName>
    <definedName name="_bdm.274a8e2cfcdc41bdb3e0b1e2e2a6b680.edm" hidden="1">#REF!</definedName>
    <definedName name="_bdm.27794A9E81D844FAAF1987722C115A17.edm" hidden="1">#REF!</definedName>
    <definedName name="_bdm.2780f7472dea4d45a6afd490ed917f45.edm" hidden="1">#REF!</definedName>
    <definedName name="_bdm.279E10154BD54C5B837982EFE40D1774.edm" hidden="1">#REF!</definedName>
    <definedName name="_bdm.27ADD8508DB247F3893941B5EEE4EF24.edm" hidden="1">#REF!</definedName>
    <definedName name="_bdm.2833087a6ee04a45b4ec656b09bcc6cd.edm" hidden="1">#REF!</definedName>
    <definedName name="_bdm.2851AB7136C2437B8785C10850A76BE5.edm" hidden="1">#REF!</definedName>
    <definedName name="_bdm.28aa1252684f4ddb97b61ab9b3cd5266.edm" hidden="1">#REF!</definedName>
    <definedName name="_bdm.28add99807804f3e925db551ec1439d0.edm" hidden="1">#REF!</definedName>
    <definedName name="_bdm.290B3F30F4974D6BA9F5516BD1EB9BDA.edm" hidden="1">#REF!</definedName>
    <definedName name="_bdm.294884591b834d1ebada008e5abbccc1.edm" hidden="1">#REF!</definedName>
    <definedName name="_bdm.296678A613E045BA868FFFC7D3BB5896.edm" hidden="1">#REF!</definedName>
    <definedName name="_bdm.299E4EFFC3D64FE2A8333B70BE0D93F9.edm" hidden="1">#REF!</definedName>
    <definedName name="_bdm.29ec2d2fd96340888876bc4567a4e43a.edm" hidden="1">#REF!</definedName>
    <definedName name="_bdm.2A0FC39CBF744435B5D8FC85CA95FFA4.edm" hidden="1">#REF!</definedName>
    <definedName name="_bdm.2A1611EF88A145E7A835B578941CA996.edm" hidden="1">#REF!</definedName>
    <definedName name="_bdm.2a192a3e30ef461a9368df09a8678130.edm" hidden="1">#REF!</definedName>
    <definedName name="_bdm.2A4057D389CB46AEBE26C811C9525992.edm" hidden="1">#REF!</definedName>
    <definedName name="_bdm.2A5BEDB10FB64654B30825ADCED015D6.edm" hidden="1">#REF!</definedName>
    <definedName name="_bdm.2a6d4eb5c73445a8805fc14fddb52be2.edm" hidden="1">#REF!</definedName>
    <definedName name="_bdm.2a8ab379e8254aa18270025b9d2b8ea3.edm" hidden="1">#REF!</definedName>
    <definedName name="_bdm.2a8f840c92b8428387fe4d3e254ff487.edm" hidden="1">#REF!</definedName>
    <definedName name="_bdm.2ABF5E4CC01F44FD825B56C3CDB75C1E.edm" hidden="1">#REF!</definedName>
    <definedName name="_bdm.2AD45A819E1A4760B9FA9A11EB59484E.edm" hidden="1">#REF!</definedName>
    <definedName name="_bdm.2B5914075D4F499AA5322573B37E7596.edm" hidden="1">#REF!</definedName>
    <definedName name="_bdm.2b6f97cd70ef434d951f79db9c59c9da.edm" hidden="1">#REF!</definedName>
    <definedName name="_bdm.2B8B10461F1045F18126AE31F3B8DBCF.edm" hidden="1">#REF!</definedName>
    <definedName name="_bdm.2ba5cf8d355247539f9b42a0489200ad.edm" hidden="1">#REF!</definedName>
    <definedName name="_bdm.2bbcd1c89183496e93dae4b238afcfa5.edm" hidden="1">#REF!</definedName>
    <definedName name="_bdm.2C27911B262F4DE98885848D8C3F1C5D.edm" hidden="1">#REF!</definedName>
    <definedName name="_bdm.2c5e61fc5b9f471699b45d523a61488c.edm" hidden="1">#REF!</definedName>
    <definedName name="_bdm.2C6D0E53D80749A189DB34AB1372D60F.edm" hidden="1">#REF!</definedName>
    <definedName name="_bdm.2c9d61f53928445f9b9fe16b537dc9f8.edm" hidden="1">#REF!</definedName>
    <definedName name="_bdm.2CA860F68DBC48F0A540F9A41250F215.edm" hidden="1">#REF!</definedName>
    <definedName name="_bdm.2ccda47e576f4a0abae79a09bc547f60.edm" hidden="1">#REF!</definedName>
    <definedName name="_bdm.2CD432B197E74B37856A7AA99DDA871D.edm" hidden="1">#REF!</definedName>
    <definedName name="_bdm.2d1bd83fabeb4b5ba6d47f6607d9a38f.edm" hidden="1">#REF!</definedName>
    <definedName name="_bdm.2D3A867E69654A5798C96D7F95018466.edm" hidden="1">#REF!</definedName>
    <definedName name="_bdm.2d549f8118404018ab2c7c3d6cd12837.edm" hidden="1">#REF!</definedName>
    <definedName name="_bdm.2D5C47F74BCA45DFA36A2E652056C9E9.edm" hidden="1">#REF!</definedName>
    <definedName name="_bdm.2DA6FAC3BE954DBE8EA105A9602B7647.edm" hidden="1">#REF!</definedName>
    <definedName name="_bdm.2db84a0619704654a82f1c0cb7892107.edm" hidden="1">#REF!</definedName>
    <definedName name="_bdm.2dc35ff6ff6a4be89cf9f8a877b5aa59.edm" hidden="1">#REF!</definedName>
    <definedName name="_bdm.2dd44f99ebf14d0aba77cb4cea928a61.edm" hidden="1">#REF!</definedName>
    <definedName name="_bdm.2df4fd2ee6324645a1c51e3de2b65823.edm" hidden="1">#REF!</definedName>
    <definedName name="_bdm.2DF824D3D4A94A0482B687446F1B78FA.edm" hidden="1">#REF!</definedName>
    <definedName name="_bdm.2DFA4B060EB2474F9370BE1F4309BAD2.edm" hidden="1">#REF!</definedName>
    <definedName name="_bdm.2DFE50A9026B48D7908FE4E494E6EB4E.edm" hidden="1">#REF!</definedName>
    <definedName name="_bdm.2e199e3611234058a8f5d279cc917324.edm" hidden="1">#REF!</definedName>
    <definedName name="_bdm.2E1C856A2A494AE98988FA4E0268F0EF.edm" hidden="1">#REF!</definedName>
    <definedName name="_bdm.2e23c2da49444515bf3f600d06849c3a.edm" hidden="1">#REF!</definedName>
    <definedName name="_bdm.2E307D9FC07943B5A5F869ECC7BE9D03.edm" hidden="1">#REF!</definedName>
    <definedName name="_bdm.2E3330F0973148AFAF94B1FF64E2BA0A.edm" hidden="1">#REF!</definedName>
    <definedName name="_bdm.2E3687E7E5A84C72BC5B46BBF7949738.edm" hidden="1">#REF!</definedName>
    <definedName name="_bdm.2e4c719353df4508aae5bfcad73d4999.edm" hidden="1">#REF!</definedName>
    <definedName name="_bdm.2e6b291d8efc4f298c38eb8fb599be1f.edm" hidden="1">#REF!</definedName>
    <definedName name="_bdm.2ec2cb131f3e49ab80692f732638d91c.edm" hidden="1">#REF!</definedName>
    <definedName name="_bdm.2ec7cb88e4084944ae9491177e7da3d6.edm" hidden="1">#REF!</definedName>
    <definedName name="_bdm.2ECC15A56D6D42F5AF20B0BDFB2F450F.edm" hidden="1">#REF!</definedName>
    <definedName name="_bdm.2edbaaba858a483f80b75f6a380e6125.edm" hidden="1">#REF!</definedName>
    <definedName name="_bdm.2F1C3C7DFD5B415098BE8305C0873897.edm" hidden="1">#REF!</definedName>
    <definedName name="_bdm.2F2A448F3D7849C997F6519CAC9B05B4.edm" hidden="1">#REF!</definedName>
    <definedName name="_bdm.2F3104A9DBF4484B83817E2FBF35371C.edm" hidden="1">#REF!</definedName>
    <definedName name="_bdm.2f38f60cdc9e4bb996d58112a2c32766.edm" hidden="1">#REF!</definedName>
    <definedName name="_bdm.2F42885D04934A148F4B87EB955F0A22.edm" hidden="1">#REF!</definedName>
    <definedName name="_bdm.2F89A496C96048CD8D049F403EBEA55D.edm" hidden="1">#REF!</definedName>
    <definedName name="_bdm.3017C43D75F0487E92FBC69AA54B3436.edm" hidden="1">#REF!</definedName>
    <definedName name="_bdm.3028D883B6F54903B5D2BB95BF36CBC8.edm" hidden="1">#REF!</definedName>
    <definedName name="_bdm.30698B99001A462482852EB35212B373.edm" hidden="1">#REF!</definedName>
    <definedName name="_bdm.3084F013F44D4CBE9482756886E6CFE8.edm" hidden="1">#REF!</definedName>
    <definedName name="_bdm.309E5626440043B88D5FDE7CB329B39D.edm" hidden="1">#REF!</definedName>
    <definedName name="_bdm.30A37722A3234FEF895B5755158A93DD.edm" hidden="1">#REF!</definedName>
    <definedName name="_bdm.30b38c5cb44f48dc9f35232d83ad5ae0.edm" hidden="1">#REF!</definedName>
    <definedName name="_bdm.30BF3B45C7F7415E9781AEA062353EBE.edm" hidden="1">#REF!</definedName>
    <definedName name="_bdm.30FB227AA37F42CDBE8F78B0F98A85B2.edm" hidden="1">#REF!</definedName>
    <definedName name="_bdm.313D061C33E24718BD0B967584479735.edm" hidden="1">#REF!</definedName>
    <definedName name="_bdm.316145c9897342768c3db8cb3db53e65.edm" hidden="1">#REF!</definedName>
    <definedName name="_bdm.31854AB935AC4F1881261A19E985C679.edm" hidden="1">#REF!</definedName>
    <definedName name="_bdm.31C4AA0B27B940F5A197A21DB94FCF78.edm" hidden="1">#REF!</definedName>
    <definedName name="_bdm.31F5B3129CE74E1CB4060AB69C52CC9D.edm" hidden="1">#REF!</definedName>
    <definedName name="_bdm.32003883d5a74a1f9c0cff67ca5ef55e.edm" hidden="1">#REF!</definedName>
    <definedName name="_bdm.32c07e25c5914ae6ab0e2c0714ad41fe.edm" hidden="1">#REF!</definedName>
    <definedName name="_bdm.32c3800c50e74f818b1cd22c70a1c9c8.edm" hidden="1">#REF!</definedName>
    <definedName name="_bdm.32effa41b01f488cb225106b0a9f43e3.edm" hidden="1">#REF!</definedName>
    <definedName name="_bdm.33259AC3039341B98C5E52B2F708C9ED.edm" hidden="1">#REF!</definedName>
    <definedName name="_bdm.333bfd7c4f864ec38ff413e54030dc94.edm" hidden="1">#REF!</definedName>
    <definedName name="_bdm.3341AAFD69E44306943EBC0D9AB14805.edm" hidden="1">#REF!</definedName>
    <definedName name="_bdm.33a9f48c408349f1a3e7ab89490926d9.edm" hidden="1">#REF!</definedName>
    <definedName name="_bdm.33C23FF36F2A487295E93D4E76BF750D.edm" hidden="1">#REF!</definedName>
    <definedName name="_bdm.34349C431D7541BD8D2A720BF49AF3E4.edm" hidden="1">#REF!</definedName>
    <definedName name="_bdm.3439D6D8B56149F7ACA0927A5F51EF34.edm" hidden="1">#REF!</definedName>
    <definedName name="_bdm.34497FDBDCBC4A0F95D2DD941204E280.edm" hidden="1">#REF!</definedName>
    <definedName name="_bdm.345847df55b549acb0a685b955c303b5.edm" hidden="1">#REF!</definedName>
    <definedName name="_bdm.346be054649c4873bc3cbd1b9136e845.edm" hidden="1">#REF!</definedName>
    <definedName name="_bdm.34b9c8e48e104ecfabd563889e0d6112.edm" hidden="1">#REF!</definedName>
    <definedName name="_bdm.34ef3744a73c4278bf43d4ead8210639.edm" hidden="1">#REF!</definedName>
    <definedName name="_bdm.3509BB5115F44699BE157900F8565ABD.edm" hidden="1">#REF!</definedName>
    <definedName name="_bdm.3544747ed9104dd1a5ec5303c484c4f7.edm" hidden="1">#REF!</definedName>
    <definedName name="_bdm.3597C2F046E64593A30858932933151D.edm" hidden="1">#REF!</definedName>
    <definedName name="_bdm.36099FCBA31844D5AEB51EFC5D7695F7.edm" hidden="1">#REF!</definedName>
    <definedName name="_bdm.361d42f3f1da4757a413a689c044d491.edm" hidden="1">#REF!</definedName>
    <definedName name="_bdm.36331AA26AFA4BBDB894F120A0EA356A.edm" hidden="1">#REF!</definedName>
    <definedName name="_bdm.366CEA68A41D4B878553D4D97FBBF36B.edm" hidden="1">#REF!</definedName>
    <definedName name="_bdm.367697D015A149D6AABDF6B97EBA7685.edm" hidden="1">#REF!</definedName>
    <definedName name="_bdm.3679DFF6132648E980E91291FBB94C78.edm" hidden="1">#REF!</definedName>
    <definedName name="_bdm.367FBD4CF98D40EF9AFEFA2D35AB96CB.edm" hidden="1">#REF!</definedName>
    <definedName name="_bdm.36BA0D42A5844D94A7AAF364457374CC.edm" hidden="1">#REF!</definedName>
    <definedName name="_bdm.36FACBA7E3874355B24C37F68C343EC2.edm" hidden="1">#REF!</definedName>
    <definedName name="_bdm.3711ad1fbcf0493283f89bf17b781ff5.edm" hidden="1">#REF!</definedName>
    <definedName name="_bdm.3711f7ba94a44d029abf7722d0cfa3d4.edm" hidden="1">#REF!</definedName>
    <definedName name="_bdm.3724b253f18844b6956147366ba8f221.edm" hidden="1">#REF!</definedName>
    <definedName name="_bdm.373725E750AC45D6904ED3DD7C1A00CE.edm" hidden="1">#REF!</definedName>
    <definedName name="_bdm.374c3c97431343f9afa5772814236bde.edm" hidden="1">#REF!</definedName>
    <definedName name="_bdm.3784cd42c4ef452dbb1de40033851087.edm" hidden="1">#REF!</definedName>
    <definedName name="_bdm.3796510A18D54E438941891A87872E18.edm" hidden="1">#REF!</definedName>
    <definedName name="_bdm.37E30A63B10141C485607BFBAFA2284B.edm" hidden="1">#REF!</definedName>
    <definedName name="_bdm.3838A758C951456E893E131E9FDBFE44.edm" hidden="1">#REF!</definedName>
    <definedName name="_bdm.384a391b33c445e1bdbc05909c35415b.edm" hidden="1">#REF!</definedName>
    <definedName name="_bdm.3877DBFCBBCA4D2C9941CEECAD8E0336.edm" hidden="1">#REF!</definedName>
    <definedName name="_bdm.38bfc7f006374dceaf36f2893255b4a2.edm" hidden="1">#REF!</definedName>
    <definedName name="_bdm.38ebbd3abeb442b29b9b84aafe73b4d2.edm" hidden="1">#REF!</definedName>
    <definedName name="_bdm.38EFCC9F8842460D80FE33B29DA4E6C0.edm" hidden="1">#REF!</definedName>
    <definedName name="_bdm.38FC8C38FFD347309E317A1F9D8DA3C4.edm" hidden="1">#REF!</definedName>
    <definedName name="_bdm.399c615a48a34f8f8cf332a634be3335.edm" hidden="1">#REF!</definedName>
    <definedName name="_bdm.39b16d24765747328ddf46a69a9f0b57.edm" hidden="1">#REF!</definedName>
    <definedName name="_bdm.39DBE76554BC4AC79D7D471844E1089E.edm" hidden="1">#REF!</definedName>
    <definedName name="_bdm.39E3CD9AEE604BB0843A09B7720B4475.edm" hidden="1">#REF!</definedName>
    <definedName name="_bdm.3A07521230F741FB9D7F4DD46ACA65B3.edm" hidden="1">#REF!</definedName>
    <definedName name="_bdm.3A6CC631E6A2492A8BBE55E5B2863191.edm" hidden="1">#REF!</definedName>
    <definedName name="_bdm.3a6e7c09525c44b9b6f82ac03a19e0fd.edm" hidden="1">#REF!</definedName>
    <definedName name="_bdm.3ab04572b931412182a8acfdb68e82c6.edm" hidden="1">#REF!</definedName>
    <definedName name="_bdm.3AB3F0E4BD0E43028E6B429BFC65626D.edm" hidden="1">#REF!</definedName>
    <definedName name="_bdm.3B22576E229F41259B251C297A782463.edm" hidden="1">#REF!</definedName>
    <definedName name="_bdm.3b27505ac8d34e17a2b2c9630761054b.edm" hidden="1">#REF!</definedName>
    <definedName name="_bdm.3B4A0A245E794B1FBAF2506708648244.edm" hidden="1">#REF!</definedName>
    <definedName name="_bdm.3b89789e6e1c4dc3b72c72fa1545a5a3.edm" hidden="1">#REF!</definedName>
    <definedName name="_bdm.3ba1a6b6aab846cb8aa3e741937e4a2f.edm" hidden="1">#REF!</definedName>
    <definedName name="_bdm.3BCED48AEFC64E6CA031B957918B5391.edm" hidden="1">#REF!</definedName>
    <definedName name="_bdm.3BD1B71E5EE447F4B3AE3B6DD42B2999.edm" hidden="1">#REF!</definedName>
    <definedName name="_bdm.3C02C68432234485A053A9C9A2700B45.edm" hidden="1">#REF!</definedName>
    <definedName name="_bdm.3c2d4ea683dc409d9d6b93dd74ef8c7c.edm" hidden="1">#REF!</definedName>
    <definedName name="_bdm.3C54FE0CD2564657A1B5F19801A497AE.edm" hidden="1">#REF!</definedName>
    <definedName name="_bdm.3c725ecbc4744cf493dbc84d17b2b8fa.edm" hidden="1">#REF!</definedName>
    <definedName name="_bdm.3ce4df73e6b54d7f80ba5c0afdbc4fb2.edm" hidden="1">#REF!</definedName>
    <definedName name="_bdm.3d41caaf2e7941b284ef29c247955f49.edm" hidden="1">#REF!</definedName>
    <definedName name="_bdm.3d835b63ae3e432b878f6a8100b07c6d.edm" hidden="1">#REF!</definedName>
    <definedName name="_bdm.3d9c79bbd251439ca1853b77f9d83049.edm" hidden="1">#REF!</definedName>
    <definedName name="_bdm.3D9E137AC9DE4A3EAD3710BB40FB4DA5.edm" hidden="1">#REF!</definedName>
    <definedName name="_bdm.3DB6C3D705E4496C9FF1E79920A1588E.edm" hidden="1">#REF!</definedName>
    <definedName name="_bdm.3DB853008E3E46E9A0E60F8A363DBFB9.edm" hidden="1">#REF!</definedName>
    <definedName name="_bdm.3DFCF686BEB945F6A15E9781BCAF6CDD.edm" hidden="1">#REF!</definedName>
    <definedName name="_bdm.3dfe46618531491e8427b2b1e7688c28.edm" hidden="1">#REF!</definedName>
    <definedName name="_bdm.3DFEDC1572534D4D8D3E4FFFFC6C11EB.edm" hidden="1">#REF!</definedName>
    <definedName name="_bdm.3e014b371a444a7c952260078f620f82.edm" hidden="1">#REF!</definedName>
    <definedName name="_bdm.3E2ACF9F4DC948F3BD2D9461E210406C.edm" hidden="1">#REF!</definedName>
    <definedName name="_bdm.3e663e4df1134b559d7d1bf4eb0eef67.edm" hidden="1">#REF!</definedName>
    <definedName name="_bdm.3e6b9f4d17724547b3c0c5c69f72d168.edm" hidden="1">#REF!</definedName>
    <definedName name="_bdm.3E795DE21FB647A5BB487F2AD645A5B0.edm" hidden="1">#REF!</definedName>
    <definedName name="_bdm.3E8B6D25744F4033B3C749C14D70EE28.edm" hidden="1">#REF!</definedName>
    <definedName name="_bdm.3EAE92C71B8D4CB5A7925DC6D75A74B6.edm" hidden="1">#REF!</definedName>
    <definedName name="_bdm.3f0a544218cd4d579e3a6162851ebac4.edm" hidden="1">#REF!</definedName>
    <definedName name="_bdm.3f2ffffb8eb7425692a14dfbbc210cb6.edm" hidden="1">#REF!</definedName>
    <definedName name="_bdm.3f64ddc1327c4c8db4a008b5be982370.edm" hidden="1">#REF!</definedName>
    <definedName name="_bdm.3f976111f5fb4762b0c4ce933245263e.edm" hidden="1">#REF!</definedName>
    <definedName name="_bdm.3fb42dc111e5490d87abb3ed3e33e3e4.edm" hidden="1">#REF!</definedName>
    <definedName name="_bdm.3FE0CFEFD53C45F593A6B1B4EAAC0F48.edm" hidden="1">#REF!</definedName>
    <definedName name="_bdm.3fe2c32fd985451494fd9a69e0e4cb1c.edm" hidden="1">#REF!</definedName>
    <definedName name="_bdm.40033d8ac6e74ade86f310fe81ac4549.edm" hidden="1">#REF!</definedName>
    <definedName name="_bdm.4005f962f699430288cf7f16cc9cb5ec.edm" hidden="1">#REF!</definedName>
    <definedName name="_bdm.400842f046f8456481376a748beb5b12.edm" hidden="1">#REF!</definedName>
    <definedName name="_bdm.409E5DEF7DBA4D9C845A3F03DEEC84F6.edm" hidden="1">#REF!</definedName>
    <definedName name="_bdm.40e20c994974457e81341b10029cbf27.edm" hidden="1">#REF!</definedName>
    <definedName name="_bdm.41005CB43236463C8E71212C49634E3B.edm" hidden="1">#REF!</definedName>
    <definedName name="_bdm.4173793fc4c949008fdca9ce44ba107e.edm" hidden="1">#REF!</definedName>
    <definedName name="_bdm.4197F27318F4445E9584FB7CB82E57CC.edm" hidden="1">#REF!</definedName>
    <definedName name="_bdm.41b1f1346d834fa195d38c1d47ddbf98.edm" hidden="1">#REF!</definedName>
    <definedName name="_bdm.41BCC3A98E1C4B7E93514C850335DB5E.edm" hidden="1">#REF!</definedName>
    <definedName name="_bdm.41f4220f71524946b38c1f5e038b4005.edm" hidden="1">#REF!</definedName>
    <definedName name="_bdm.427637EF200C44FC80741B89951CA404.edm" hidden="1">#REF!</definedName>
    <definedName name="_bdm.4283e0a60c8849fabbcce2a92233aea1.edm" hidden="1">#REF!</definedName>
    <definedName name="_bdm.42c3a2939e064e62a2bb5e4db7ea52a2.edm" hidden="1">#REF!</definedName>
    <definedName name="_bdm.42cec7cbbb5e488db1a7f8d0f999ddb7.edm" hidden="1">#REF!</definedName>
    <definedName name="_bdm.42d8135cdd12426c8cdde0c78f79d8c0.edm" hidden="1">#REF!</definedName>
    <definedName name="_bdm.42F67CCC3C1C45638B5EC98256E90947.edm" hidden="1">#REF!</definedName>
    <definedName name="_bdm.430228b6213c421ab85a803327e25af4.edm" hidden="1">#REF!</definedName>
    <definedName name="_bdm.433EA36E72194455B59F8E741C002CC5.edm" hidden="1">#REF!</definedName>
    <definedName name="_bdm.435596b56cff4cbc85e95fbd6a427f81.edm" hidden="1">#REF!</definedName>
    <definedName name="_bdm.4363C9634F75451D8325F587BCEA6BE3.edm" hidden="1">#REF!</definedName>
    <definedName name="_bdm.43A12B01448E458F9FC1605936C7E170.edm" hidden="1">#REF!</definedName>
    <definedName name="_bdm.43b0d26947a94dc0b4d1c32b8ae2206e.edm" hidden="1">#REF!</definedName>
    <definedName name="_bdm.4427a266752342c28ac2549bd29f6fdf.edm" hidden="1">#REF!</definedName>
    <definedName name="_bdm.44361319D12E47529EFD7093741F7124.edm" hidden="1">#REF!</definedName>
    <definedName name="_bdm.4438853A788A43BA9CBDF67D3543416F.edm" hidden="1">#REF!</definedName>
    <definedName name="_bdm.444C03DFF6E74E9D933DF7BB231DB856.edm" hidden="1">#REF!</definedName>
    <definedName name="_bdm.447a08185aea4742a9b15aacb19cfac7.edm" hidden="1">#REF!</definedName>
    <definedName name="_bdm.44E09935C1B649078D9E3287E592CA92.edm" hidden="1">#REF!</definedName>
    <definedName name="_bdm.4599b33e703d44b0a7964c18023987c4.edm" hidden="1">#REF!</definedName>
    <definedName name="_bdm.45ae32105b204affb6531d9f15ed1334.edm" hidden="1">#REF!</definedName>
    <definedName name="_bdm.45B221012FCC44FE8F743277E28450A7.edm" hidden="1">#REF!</definedName>
    <definedName name="_bdm.45C88C4126C04FC1A356BEA892554FAB.edm" hidden="1">#REF!</definedName>
    <definedName name="_bdm.461CC3E26E3644A9AF3CCB4CAFA1B8BD.edm" hidden="1">#REF!</definedName>
    <definedName name="_bdm.463085a9a5d04da98642a769fd2daaf9.edm" hidden="1">#REF!</definedName>
    <definedName name="_bdm.46814491a4c0408ea6e70e0e634594d5.edm" hidden="1">#REF!</definedName>
    <definedName name="_bdm.46D56600DB7840728F138544F8E425DB.edm" hidden="1">#REF!</definedName>
    <definedName name="_bdm.471DF44D9508495CA5C8BF64DF830589.edm" hidden="1">#REF!</definedName>
    <definedName name="_bdm.472E49E4E7EC454999D6034F1902472E.edm" hidden="1">#REF!</definedName>
    <definedName name="_bdm.47415489c74047c28411da792ee381d3.edm" hidden="1">#REF!</definedName>
    <definedName name="_bdm.477417a63c344f5aa556185720b957e1.edm" hidden="1">#REF!</definedName>
    <definedName name="_bdm.478ec03ae97644848035da8696c81677.edm" hidden="1">#REF!</definedName>
    <definedName name="_bdm.47d82875ccc04289ae570c59b1783497.edm" hidden="1">#REF!</definedName>
    <definedName name="_bdm.47EBDF10BCAB431D968DFF330A5C3C66.edm" hidden="1">#REF!</definedName>
    <definedName name="_bdm.47f8b8c1e7904fadb6cfb85b814ab99c.edm" hidden="1">#REF!</definedName>
    <definedName name="_bdm.481CDB5CB97F466CBAF96FAA9BD6CCD1.edm" hidden="1">#REF!</definedName>
    <definedName name="_bdm.4836819995E344A081D4C4C00374AC8F.edm" hidden="1">#REF!</definedName>
    <definedName name="_bdm.48381062E8E94BF8BE827B4E16DC7648.edm" hidden="1">#REF!</definedName>
    <definedName name="_bdm.4838dea66b324397bfdb35347f291960.edm" hidden="1">#REF!</definedName>
    <definedName name="_bdm.4856C658568A486B9AB493780CCA3B7F.edm" hidden="1">#REF!</definedName>
    <definedName name="_bdm.48A4B47938444E18B33EA0C356AF0382.edm" hidden="1">#REF!</definedName>
    <definedName name="_bdm.48C16AE8BF8C4B0A98EECF4ACFB0CFDB.edm" hidden="1">#REF!</definedName>
    <definedName name="_bdm.48D148B34BCF4E4D90705391C776CCB3.edm" hidden="1">#REF!</definedName>
    <definedName name="_bdm.48d15a7cbf414ae399db9435b92c61e1.edm" hidden="1">#REF!</definedName>
    <definedName name="_bdm.48D3ACF858BD46C68EE2ECFB71754907.edm" hidden="1">#REF!</definedName>
    <definedName name="_bdm.48eaa02cee134e5d836088804f292f98.edm" hidden="1">#REF!</definedName>
    <definedName name="_bdm.48f86d89cbab44e38b88c90274c88e3d.edm" hidden="1">#REF!</definedName>
    <definedName name="_bdm.492c2bfc0b6c4e51a661bf86b7af78a3.edm" hidden="1">#REF!</definedName>
    <definedName name="_bdm.4986a467f44d4fdc9984747bf5c754a2.edm" hidden="1">#REF!</definedName>
    <definedName name="_bdm.4988F618C8B64CCEA56AE7006CD5F4AC.edm" hidden="1">#REF!</definedName>
    <definedName name="_bdm.49B72C440C5E460881D7BE06D72A53AC.edm" hidden="1">#REF!</definedName>
    <definedName name="_bdm.49c0fcc6c0044d4b8611a4c06d69cb1e.edm" hidden="1">#REF!</definedName>
    <definedName name="_bdm.49e36eb47648448c984a9b9bdaa04ecc.edm" hidden="1">#REF!</definedName>
    <definedName name="_bdm.49fee738464a4fc297ed061b5088d45e.edm" hidden="1">#REF!</definedName>
    <definedName name="_bdm.4a021a4440614f3db3b7325c18538609.edm" hidden="1">#REF!</definedName>
    <definedName name="_bdm.4a0d5c3dbdd24058a4abbaaf1ed68395.edm" hidden="1">#REF!</definedName>
    <definedName name="_bdm.4A1EB7A5301B4069B1622912B863CCD3.edm" hidden="1">#REF!</definedName>
    <definedName name="_bdm.4A294600B69149A39A5DDA454E79535A.edm" hidden="1">#REF!</definedName>
    <definedName name="_bdm.4a32c62812bb4d4e8bfb2d0a2339642a.edm" hidden="1">#REF!</definedName>
    <definedName name="_bdm.4A630B2C13D1486C9136083DD8A0BA03.edm" hidden="1">#REF!</definedName>
    <definedName name="_bdm.4a71ebda3b714a4091449fdb33d86fce.edm" hidden="1">#REF!</definedName>
    <definedName name="_bdm.4a83455879e14e6da94e3e9f88222990.edm" hidden="1">#REF!</definedName>
    <definedName name="_bdm.4A8D924292B144D69DBAF4D0F4157C29.edm" hidden="1">#REF!</definedName>
    <definedName name="_bdm.4a983e9331484976b7a44662c47bde95.edm" hidden="1">#REF!</definedName>
    <definedName name="_bdm.4A9C9C7BDB484A178C972ABD176BF630.edm" hidden="1">#REF!</definedName>
    <definedName name="_bdm.4AA0E08AF6B043C88BA409F7DC29618C.edm" hidden="1">#REF!</definedName>
    <definedName name="_bdm.4b03f919e01542a3b5499fc98ac747c2.edm" hidden="1">#REF!</definedName>
    <definedName name="_bdm.4B0DF0724893429C90CC9449613D3CF0.edm" hidden="1">#REF!</definedName>
    <definedName name="_bdm.4C0F54E9AF7344ABA9A0347E5BDEA6A7.edm" hidden="1">#REF!</definedName>
    <definedName name="_bdm.4c4057363981433cad72d2fb9ee318d8.edm" hidden="1">#REF!</definedName>
    <definedName name="_bdm.4C4AB578B8484138AD35F6EBAE254F53.edm" hidden="1">#REF!</definedName>
    <definedName name="_bdm.4ca744b35eec4d468cc40aa0fbdc228f.edm" hidden="1">#REF!</definedName>
    <definedName name="_bdm.4CBB16AFB2E4483B9D6040EB5C860227.edm" hidden="1">#REF!</definedName>
    <definedName name="_bdm.4CCC306EA9F845CB832916A7062B10BE.edm" hidden="1">#REF!</definedName>
    <definedName name="_bdm.4CD45238990A441AAA1020067F5D4C6F.edm" hidden="1">#REF!</definedName>
    <definedName name="_bdm.4CDC4ED3EA184FB7A5DCBD86E0B11B65.edm" hidden="1">#REF!</definedName>
    <definedName name="_bdm.4CDCEFAB32B2484AA051F4518FA17A7C.edm" hidden="1">#REF!</definedName>
    <definedName name="_bdm.4cf66fc67e4842f3bbbad8091b80bde5.edm" hidden="1">#REF!</definedName>
    <definedName name="_bdm.4D19B0971FBF4B329770C001953BF0F5.edm" hidden="1">#REF!</definedName>
    <definedName name="_bdm.4d2e34ef443f4b55b3ae94e64c0b7ca6.edm" hidden="1">#REF!</definedName>
    <definedName name="_bdm.4DF0951A6CA444A0A46D759F6BD30BF8.edm" hidden="1">#REF!</definedName>
    <definedName name="_bdm.4E8094BAEC5044D799EC1146083FEE6D.edm" hidden="1">#REF!</definedName>
    <definedName name="_bdm.4F312785954342369A78C3016ABC7546.edm" hidden="1">#REF!</definedName>
    <definedName name="_bdm.4f449de035d14e4baa174d867d5167c7.edm" hidden="1">#REF!</definedName>
    <definedName name="_bdm.4F60736404EA437AAE4FA4CCB35080D8.edm" hidden="1">#REF!</definedName>
    <definedName name="_bdm.4F63E3D4DD0C47EE985C1101557212B9.edm" hidden="1">#REF!</definedName>
    <definedName name="_bdm.4FC5286B488F4DDBA851934C7C372F21.edm" hidden="1">#REF!</definedName>
    <definedName name="_bdm.4fd5d8f1dde948a9b3575930fd3673a1.edm" hidden="1">#REF!</definedName>
    <definedName name="_bdm.4fe3ffccbbd2461b99681bd8f406efe9.edm" hidden="1">#REF!</definedName>
    <definedName name="_bdm.5061ee075d7748c59719c648247d2386.edm" hidden="1">#REF!</definedName>
    <definedName name="_bdm.5067ADE484094E28AAB748826D811815.edm" hidden="1">#REF!</definedName>
    <definedName name="_bdm.50ad223f820145558c0d701ea107f22c.edm" hidden="1">#REF!</definedName>
    <definedName name="_bdm.50C04240F8DC4EC6A63AD64328DE0E7F.edm" hidden="1">#REF!</definedName>
    <definedName name="_bdm.50C529439DD8473AACBA00AC0AC4A3B2.edm" hidden="1">#REF!</definedName>
    <definedName name="_bdm.50F2D4B1474A469B8F83A8AAA3ED55A9.edm" hidden="1">#REF!</definedName>
    <definedName name="_bdm.517BDEECBFBF449D807E97206AC3513D.edm" hidden="1">#REF!</definedName>
    <definedName name="_bdm.51829F657B2640CDAD5FDC1E19FC11BD.edm" hidden="1">#REF!</definedName>
    <definedName name="_bdm.5184fb81c76e40e3b19df2e737439b7f.edm" hidden="1">#REF!</definedName>
    <definedName name="_bdm.519d9e00f0dd4ba3ad1e630ac95dcb73.edm" hidden="1">#REF!</definedName>
    <definedName name="_bdm.5213837aaf5142378e2c7eb89116abf1.edm" hidden="1">#REF!</definedName>
    <definedName name="_bdm.5219AE5CAAFC4341BAB016CA5662D411.edm" hidden="1">#REF!</definedName>
    <definedName name="_bdm.524565F2DAB544569D9600F4B8E0625D.edm" hidden="1">#REF!</definedName>
    <definedName name="_bdm.526DAE86574746E4B4CA9FEE428573F6.edm" hidden="1">#REF!</definedName>
    <definedName name="_bdm.52a54f35e8a9433cb77503f349848746.edm" hidden="1">#REF!</definedName>
    <definedName name="_bdm.52E0A18B192D400EB4DF9BEEE28503C3.edm" hidden="1">#REF!</definedName>
    <definedName name="_bdm.52ECCF8E7C8C4DC8A305ADFD55F7AB22.edm" hidden="1">#REF!</definedName>
    <definedName name="_bdm.53126CBBA39F499E9FD3FA2B89420F01.edm" hidden="1">#REF!</definedName>
    <definedName name="_bdm.53461d9fe4ac4ebbad10d60a50f8adf0.edm" hidden="1">#REF!</definedName>
    <definedName name="_bdm.5369098ddfcb49909ec4ccdc59d62058.edm" hidden="1">#REF!</definedName>
    <definedName name="_bdm.53993dcecf034d3bacb376ef7e7c62ea.edm" hidden="1">#REF!</definedName>
    <definedName name="_bdm.53AAA90BB4934EA9A7402AD76D4F13CD.edm" hidden="1">#REF!</definedName>
    <definedName name="_bdm.53B3C72D7EEB4371BEE70811F11BBD93.edm" hidden="1">#REF!</definedName>
    <definedName name="_bdm.540379ADA4984D0380D6C1E158DBCDDB.edm" hidden="1">#REF!</definedName>
    <definedName name="_bdm.54064ab6c23b4d03b1dd519ad9240fcc.edm" hidden="1">#REF!</definedName>
    <definedName name="_bdm.547AD3DB013A4E29B9809212C9063EBA.edm" hidden="1">#REF!</definedName>
    <definedName name="_bdm.5483EF5A9C004DECAD46DC0688639A7B.edm" hidden="1">#REF!</definedName>
    <definedName name="_bdm.54cb532d4c18416a893b49b2c12bfc39.edm" hidden="1">#REF!</definedName>
    <definedName name="_bdm.553776C2B1B5461F9809D05388408321.edm" hidden="1">#REF!</definedName>
    <definedName name="_bdm.5538C291AFB14851AFBF6FF936444069.edm" hidden="1">#REF!</definedName>
    <definedName name="_bdm.553cbd13bc3e4bbe8b0efd7fb14f5150.edm" hidden="1">#REF!</definedName>
    <definedName name="_bdm.5582B431A33A4936BCBE4306C0B8EE9E.edm" hidden="1">#REF!</definedName>
    <definedName name="_bdm.55d2d5931ec74a868879b1df1ff4d07e.edm" hidden="1">#REF!</definedName>
    <definedName name="_bdm.55FD924ECA3741618D36F738B7F14EDB.edm" hidden="1">#REF!</definedName>
    <definedName name="_bdm.55ff566830044103b715ec68afa0340d.edm" hidden="1">#REF!</definedName>
    <definedName name="_bdm.561ef24b38ca46e1869422a98ac1e28f.edm" hidden="1">#REF!</definedName>
    <definedName name="_bdm.563318D9C64B432998FF409A4B98B505.edm" hidden="1">#REF!</definedName>
    <definedName name="_bdm.564c2c61b5f54f5eb1122487a1b0a4e0.edm" hidden="1">#REF!</definedName>
    <definedName name="_bdm.56681b3aa7884e9a8317c1cc690b908c.edm" hidden="1">#REF!</definedName>
    <definedName name="_bdm.56f120fc01914ae284851544a6d8dca8.edm" hidden="1">#REF!</definedName>
    <definedName name="_bdm.56FD0C55B19E4FD89F204ED61DAE50EC.edm" hidden="1">#REF!</definedName>
    <definedName name="_bdm.571777615B724A4EBF26270801294092.edm" hidden="1">#REF!</definedName>
    <definedName name="_bdm.5727E0B27E764B428CAE982D5D533268.edm" hidden="1">#REF!</definedName>
    <definedName name="_bdm.57523942495149618790BCF94BE29559.edm" hidden="1">#REF!</definedName>
    <definedName name="_bdm.576ef8b7f4244dc38d28469bd2cb9821.edm" hidden="1">#REF!</definedName>
    <definedName name="_bdm.57A035AF008849D498516F5209856A18.edm" hidden="1">#REF!</definedName>
    <definedName name="_bdm.57A7EC8C683448F4867D174ABB0DF67F.edm" hidden="1">#REF!</definedName>
    <definedName name="_bdm.57E99B4F7B074D1B82EA98AA4109C60B.edm" hidden="1">#REF!</definedName>
    <definedName name="_bdm.581AD54D2DC44A9CAD71F0470A73EE16.edm" hidden="1">#REF!</definedName>
    <definedName name="_bdm.582c05315827463387e274b6a0c8ddf3.edm" hidden="1">#REF!</definedName>
    <definedName name="_bdm.584E52C6EA74423098701CC7D2D529F5.edm" hidden="1">#REF!</definedName>
    <definedName name="_bdm.587837ebd6814d71b4d2e2d57b06776d.edm" hidden="1">#REF!</definedName>
    <definedName name="_bdm.58D9A8584F144531A5EF517D7C3B3DA7.edm" hidden="1">#REF!</definedName>
    <definedName name="_bdm.590a02eee05b4e7aa6fd6a70f2e8f3be.edm" hidden="1">#REF!</definedName>
    <definedName name="_bdm.5940625fba97439cba7a417742b557de.edm" hidden="1">#REF!</definedName>
    <definedName name="_bdm.594DD158E85A4403A8A51EEFB39984ED.edm" hidden="1">#REF!</definedName>
    <definedName name="_bdm.598D79E2E70047979C909AAB0C766384.edm" hidden="1">#REF!</definedName>
    <definedName name="_bdm.59DAE95C438A45BCAAC5BE8FD0F1D4C4.edm" hidden="1">#REF!</definedName>
    <definedName name="_bdm.59e41f2904b947acb17f040854a5b9ef.edm" hidden="1">#REF!</definedName>
    <definedName name="_bdm.5a1cc5a9b3a444f6928f669591c890a0.edm" hidden="1">#REF!</definedName>
    <definedName name="_bdm.5a4b749cb85c4a1998a51a98a1ffe158.edm" hidden="1">#REF!</definedName>
    <definedName name="_bdm.5ad1d1b9b4524534b35305b6b7ea1412.edm" hidden="1">#REF!</definedName>
    <definedName name="_bdm.5AD3FC5AE9C44A3180726AB909E164F9.edm" hidden="1">#REF!</definedName>
    <definedName name="_bdm.5ae70c874058427a957efe078a3f14c5.edm" hidden="1">#REF!</definedName>
    <definedName name="_bdm.5B0DC3A4789C446FA0AFA2CBB4CF2811.edm" hidden="1">#REF!</definedName>
    <definedName name="_bdm.5b1dec9ae7ad42be8df1157df4f68d22.edm" hidden="1">#REF!</definedName>
    <definedName name="_bdm.5B2B6D5D673246E78572743B31F3C6A3.edm" hidden="1">#REF!</definedName>
    <definedName name="_bdm.5B2B80C5D50D49AEA169A94B1A044BB9.edm" hidden="1">#REF!</definedName>
    <definedName name="_bdm.5B4C58E743D543D6BF2463F6ACAA55E4.edm" hidden="1">#REF!</definedName>
    <definedName name="_bdm.5B558E7478164F12B99B12DC86B59915.edm" hidden="1">#REF!</definedName>
    <definedName name="_bdm.5B610646495C44FE9322B64B78CA2471.edm" hidden="1">#REF!</definedName>
    <definedName name="_bdm.5c388df36e354fd3af477dc1ebba83c0.edm" hidden="1">#REF!</definedName>
    <definedName name="_bdm.5C53B27C67BE441DB382E96FB22CEE29.edm" hidden="1">#REF!</definedName>
    <definedName name="_bdm.5c640ea35fc141c8abe4316aee65eb75.edm" hidden="1">#REF!</definedName>
    <definedName name="_bdm.5c839f5030fa438bbdc330ca3cd3f0f4.edm" hidden="1">#REF!</definedName>
    <definedName name="_bdm.5c85679e90f24c89a8505a104f6f45da.edm" hidden="1">#REF!</definedName>
    <definedName name="_bdm.5cb95bd29a304065abbc9d6b1b7e9640.edm" hidden="1">#REF!</definedName>
    <definedName name="_bdm.5D0FA99D195B46339E616615EC935CFC.edm" hidden="1">#REF!</definedName>
    <definedName name="_bdm.5D45BEB5E8094B758F975E3F3CE33293.edm" hidden="1">#REF!</definedName>
    <definedName name="_bdm.5d70f149653d49e7b7a7d4f735ba2d76.edm" hidden="1">#REF!</definedName>
    <definedName name="_bdm.5d82b66a42044dafa0bd04b669ac059a.edm" hidden="1">#REF!</definedName>
    <definedName name="_bdm.5D9169329DA348B4B28370669260CC07.edm" hidden="1">#REF!</definedName>
    <definedName name="_bdm.5D96631FDFE242258C252F08CDD7282C.edm" hidden="1">#REF!</definedName>
    <definedName name="_bdm.5df731b50e304989ab68dd245b3cdc8b.edm" hidden="1">#REF!</definedName>
    <definedName name="_bdm.5e01f0bfd36a43899e457d718447f1ba.edm" hidden="1">#REF!</definedName>
    <definedName name="_bdm.5e38eb9e907745f18a1c26a77284850a.edm" hidden="1">#REF!</definedName>
    <definedName name="_bdm.5e52d3e7d1d144c1a418bcb482caae4d.edm" hidden="1">#REF!</definedName>
    <definedName name="_bdm.5e8ab3050ab14c40bbb2703faeefd52b.edm" hidden="1">#REF!</definedName>
    <definedName name="_bdm.5E9DFEC2F0AB498D922467F9050E2041.edm" hidden="1">#REF!</definedName>
    <definedName name="_bdm.5ef8fd69f7e74199ad67885e6c69e4ef.edm" hidden="1">#REF!</definedName>
    <definedName name="_bdm.5F323665E2DF440B947AB0A675F08C6A.edm" hidden="1">#REF!</definedName>
    <definedName name="_bdm.5F40B9A5868042AE9BADF6A60F459E70.edm" hidden="1">#REF!</definedName>
    <definedName name="_bdm.5f60d22c6f3f41b0b2265fb9c8a19020.edm" hidden="1">#REF!</definedName>
    <definedName name="_bdm.5F89CFF87F9E4549B622A4013A6F9C08.edm" hidden="1">#REF!</definedName>
    <definedName name="_bdm.5F947A2B9BC34C26B100EB23C78C3E21.edm" hidden="1">#REF!</definedName>
    <definedName name="_bdm.5FFF0031100245B0A97D721F1211982D.edm" hidden="1">#REF!</definedName>
    <definedName name="_bdm.6058babdcd16408c9e4594ade2b47730.edm" hidden="1">#REF!</definedName>
    <definedName name="_bdm.60A1016E4A5045B0B4BE42FB21AAF6D6.edm" hidden="1">#REF!</definedName>
    <definedName name="_bdm.60ACCB1B34394489B66F5B2779A0F527.edm" hidden="1">#REF!</definedName>
    <definedName name="_bdm.60B9592B73EF4BBBA0B369FA0210DE1A.edm" hidden="1">#REF!</definedName>
    <definedName name="_bdm.60D94470309F4B51B8F7B526E0F78827.edm" hidden="1">#REF!</definedName>
    <definedName name="_bdm.60E5F67839FE4BAEBAB1C41C335C7B9C.edm" hidden="1">#REF!</definedName>
    <definedName name="_bdm.60efeb40d5e0491ca0190d4a0c3ee3fe.edm" hidden="1">#REF!</definedName>
    <definedName name="_bdm.60F67D4F79674724BA191ED95CD8B359.edm" hidden="1">#REF!</definedName>
    <definedName name="_bdm.610D06159F944302A61316A2D7F13C83.edm" hidden="1">#REF!</definedName>
    <definedName name="_bdm.614AB8E452D54012A9E2BB654DFF7F1C.edm" hidden="1">#REF!</definedName>
    <definedName name="_bdm.6181AE21718148B489190EF1A1EE5405.edm" hidden="1">#REF!</definedName>
    <definedName name="_bdm.618bd8d3079643a0a6669beb96459a4a.edm" hidden="1">#REF!</definedName>
    <definedName name="_bdm.61b24c7660ef41eb9f407c0a625d8c59.edm" hidden="1">#REF!</definedName>
    <definedName name="_bdm.625177132EA8424B881740AD7C43C15A.edm" hidden="1">#REF!</definedName>
    <definedName name="_bdm.6288C2271B3A4589A2BBF17A864E45B3.edm" hidden="1">#REF!</definedName>
    <definedName name="_bdm.62bbe85e3468460a8f1f608036793c73.edm" hidden="1">#REF!</definedName>
    <definedName name="_bdm.6311c13c975f4dfd9638ebbde612b686.edm" hidden="1">#REF!</definedName>
    <definedName name="_bdm.634C05F247F24E75B51BB492D5D38583.edm" hidden="1">#REF!</definedName>
    <definedName name="_bdm.6392353497F9438289011BDF8844F55D.edm" hidden="1">#REF!</definedName>
    <definedName name="_bdm.63A2F46083984AE4A28DAFF718F92429.edm" hidden="1">#REF!</definedName>
    <definedName name="_bdm.640A8458AA014537A1EE9B5875C5164D.edm" hidden="1">#REF!</definedName>
    <definedName name="_bdm.6434088703CA448C89501AE438EFCE43.edm" hidden="1">#REF!</definedName>
    <definedName name="_bdm.643d2c8ff6354272b097dda3395dea47.edm" hidden="1">#REF!</definedName>
    <definedName name="_bdm.645B5333BFBD4481918E86087D37AA09.edm" hidden="1">#REF!</definedName>
    <definedName name="_bdm.647FCFAA5893451EA2C5BDB8C4E86B0C.edm" hidden="1">#REF!</definedName>
    <definedName name="_bdm.64cc5674a001446eac3b69fb1011e1da.edm" hidden="1">#REF!</definedName>
    <definedName name="_bdm.65085FEF886E490798797D0DBF5BE6C9.edm" hidden="1">#REF!</definedName>
    <definedName name="_bdm.65542a7bad064612a3fe89dd43a28e03.edm" hidden="1">#REF!</definedName>
    <definedName name="_bdm.658749dc777e4f7da7d40c524b76727e.edm" hidden="1">#REF!</definedName>
    <definedName name="_bdm.659C7A470D38466C92B9DDCF7ACA82E9.edm" hidden="1">#REF!</definedName>
    <definedName name="_bdm.65A1B4B13C0C423AB18D22466A2AA574.edm" hidden="1">#REF!</definedName>
    <definedName name="_bdm.65f6724bb441480597f17a5350e19455.edm" hidden="1">#REF!</definedName>
    <definedName name="_bdm.65FC374D9A1B4DA984FC8FE70C405CD9.edm" hidden="1">#REF!</definedName>
    <definedName name="_bdm.66609d706de6482a904d0027771b7eb3.edm" hidden="1">#REF!</definedName>
    <definedName name="_bdm.6672CC2D69314D979FB763B688C6C756.edm" hidden="1">#REF!</definedName>
    <definedName name="_bdm.66878c662c984b33bc6009d465496961.edm" hidden="1">#REF!</definedName>
    <definedName name="_bdm.66A889A7ED1D4C89BA482559F27752B6.edm" hidden="1">#REF!</definedName>
    <definedName name="_bdm.670aea4898744c59b81ee731715eafac.edm" hidden="1">#REF!</definedName>
    <definedName name="_bdm.6715dcaaca964fe7bbec15493e219538.edm" hidden="1">#REF!</definedName>
    <definedName name="_bdm.6769cde6d12f41a2b0ae53150939070c.edm" hidden="1">#REF!</definedName>
    <definedName name="_bdm.67B56168A926493EAB02D95EF177E78B.edm" hidden="1">#REF!</definedName>
    <definedName name="_bdm.67E28C2B96DC4CA3AD34AC70B84090A6.edm" hidden="1">#REF!</definedName>
    <definedName name="_bdm.67ef4e859d744f338248c4d5da6c372f.edm" hidden="1">#REF!</definedName>
    <definedName name="_bdm.686E1CA27D8B48029B8D03811CB6663D.edm" hidden="1">#REF!</definedName>
    <definedName name="_bdm.68728094e2ca43ac82f2a3cd2ca0963d.edm" hidden="1">#REF!</definedName>
    <definedName name="_bdm.68793A6B6E144D14BFC5685111A08864.edm" hidden="1">#REF!</definedName>
    <definedName name="_bdm.6880538d57fb42e69ed76e1b5320a677.edm" hidden="1">#REF!</definedName>
    <definedName name="_bdm.68ced4681b404a4e81292fe32d3c4df3.edm" hidden="1">#REF!</definedName>
    <definedName name="_bdm.6900FB42D67D4BB2849E43337D4AC261.edm" hidden="1">#REF!</definedName>
    <definedName name="_bdm.690B5D0C94CB435CB910B62EB030D554.edm" hidden="1">#REF!</definedName>
    <definedName name="_bdm.69C4DAB620EB4000A1AF14455D4677B5.edm" hidden="1">#REF!</definedName>
    <definedName name="_bdm.69d66c52f24c4142ade47226e6b8e3c6.edm" hidden="1">#REF!</definedName>
    <definedName name="_bdm.6A6934372577471986984EA088947C38.edm" hidden="1">#REF!</definedName>
    <definedName name="_bdm.6a93ce4f41d94f64a0311b33022c1b83.edm" hidden="1">#REF!</definedName>
    <definedName name="_bdm.6aa8452009dd4273a5491aca1237223a.edm" hidden="1">#REF!</definedName>
    <definedName name="_bdm.6ABA21596D9F40518791D8D9E6275116.edm" hidden="1">#REF!</definedName>
    <definedName name="_bdm.6acf64f72d93463d9b4366b5be231dcb.edm" hidden="1">#REF!</definedName>
    <definedName name="_bdm.6ADBE9592FC64A7D8CC597983DF2AE7C.edm" hidden="1">#REF!</definedName>
    <definedName name="_bdm.6b01487ac02e4cc1ad175868159380f7.edm" hidden="1">#REF!</definedName>
    <definedName name="_bdm.6B5442F057F84A13ACC9EB2D756161A3.edm" hidden="1">#REF!</definedName>
    <definedName name="_bdm.6B6EF46F877E4E35A2E2E8B27538A540.edm" hidden="1">#REF!</definedName>
    <definedName name="_bdm.6bbf4c892d4d4324b3736f38703defb8.edm" hidden="1">#REF!</definedName>
    <definedName name="_bdm.6BF0A13CC93F4E298A5709807EE3CF12.edm" hidden="1">#REF!</definedName>
    <definedName name="_bdm.6BF14BA2244C489583A38B699059FCD3.edm" hidden="1">#REF!</definedName>
    <definedName name="_bdm.6C21730023AE4E09A8423E4FC20C0105.edm" hidden="1">#REF!</definedName>
    <definedName name="_bdm.6C2C270200884D0CAC1C2AAD74356F08.edm" hidden="1">#REF!</definedName>
    <definedName name="_bdm.6c5c19d0bdad40189ae93401f53ef9d6.edm" hidden="1">#REF!</definedName>
    <definedName name="_bdm.6c66defc37074ed8a9f6dc23b797af85.edm" hidden="1">#REF!</definedName>
    <definedName name="_bdm.6CBD8B03EE00496CB033265C8EA9A447.edm" hidden="1">#REF!</definedName>
    <definedName name="_bdm.6cd61ef95efc41a684b829f35eaba78b.edm" hidden="1">#REF!</definedName>
    <definedName name="_bdm.6cd772fa4ba2462d8656e40e47b2f8c0.edm" hidden="1">#REF!</definedName>
    <definedName name="_bdm.6d4f317b45f743bca12903d0412291b8.edm" hidden="1">#REF!</definedName>
    <definedName name="_bdm.6d979e3ee86d4c4eaa3c16568a1f7c1c.edm" hidden="1">#REF!</definedName>
    <definedName name="_bdm.6DB8882F608841A7852EF90A1A53BCEC.edm" hidden="1">#REF!</definedName>
    <definedName name="_bdm.6DD15C8021DD41E7B33858957126E414.edm" hidden="1">#REF!</definedName>
    <definedName name="_bdm.6DF049008CBE4C348B4833A154649406.edm" hidden="1">#REF!</definedName>
    <definedName name="_bdm.6E2A02732D4747D9B1E2DB62E10BEC44.edm" hidden="1">#REF!</definedName>
    <definedName name="_bdm.6E2A9739A3794915BA80D05E2E083D05.edm" hidden="1">#REF!</definedName>
    <definedName name="_bdm.6e37cd3b436f4632b2758f6b7463d65b.edm" hidden="1">#REF!</definedName>
    <definedName name="_bdm.6e8197f0dc1c4381bf3bc44dfa075d61.edm" hidden="1">#REF!</definedName>
    <definedName name="_bdm.6e82a65b120b40818880af4cdabcbde8.edm" hidden="1">#REF!</definedName>
    <definedName name="_bdm.6F11844DF73F4F53AC37967AC9C63776.edm" hidden="1">#REF!</definedName>
    <definedName name="_bdm.6F13F7C7037E43DCA141F797FAB2CFFD.edm" hidden="1">#REF!</definedName>
    <definedName name="_bdm.6f1ae8f92ff1469d80ee77c88ba05dad.edm" hidden="1">#REF!</definedName>
    <definedName name="_bdm.6F1E22B4A56D46A09E9059C4E1C55F33.edm" hidden="1">#REF!</definedName>
    <definedName name="_bdm.6F699274D3234AD097BC5A99A22BC0E4.edm" hidden="1">#REF!</definedName>
    <definedName name="_bdm.6fda48dd39b74a418d2b47e3eb3999fb.edm" hidden="1">#REF!</definedName>
    <definedName name="_bdm.6FE53B9711ED4CA694600E7BEA745A47.edm" hidden="1">#REF!</definedName>
    <definedName name="_bdm.6FFEE5DA784347E79B228F8D1A1D3D2E.edm" hidden="1">#REF!</definedName>
    <definedName name="_bdm.7003e6e428ab4334a3ec2e32515fe613.edm" hidden="1">#REF!</definedName>
    <definedName name="_bdm.70186056163F43429BA087AC820C97A1.edm" hidden="1">#REF!</definedName>
    <definedName name="_bdm.7022530c2fb844bfbeca5a5bc21203a8.edm" hidden="1">#REF!</definedName>
    <definedName name="_bdm.702e8d443e004910ab9f3099f27aeb22.edm" hidden="1">#REF!</definedName>
    <definedName name="_bdm.7030a34f01e74e4f95e22c2a789d211d.edm" hidden="1">#REF!</definedName>
    <definedName name="_bdm.70394734ef0c4b90be878e49e0f65d46.edm" hidden="1">#REF!</definedName>
    <definedName name="_bdm.70427037ff2c4de1ad7049c34d1c0e8d.edm" hidden="1">#REF!</definedName>
    <definedName name="_bdm.7059D39532324F51B8880A99328DE802.edm" hidden="1">#REF!</definedName>
    <definedName name="_bdm.709680A6297B4A9D99E3764601C3211A.edm" hidden="1">#REF!</definedName>
    <definedName name="_bdm.70AB7108494245B3A2BB11B1F43A7A84.edm" hidden="1">#REF!</definedName>
    <definedName name="_bdm.70bd3b2fa42e4431b51866f1b127f880.edm" hidden="1">#REF!</definedName>
    <definedName name="_bdm.70dcb0232c194e36be2fe3f95e9f9125.edm" hidden="1">#REF!</definedName>
    <definedName name="_bdm.711963ec72ac487293ae04b8b7858a4b.edm" hidden="1">#REF!</definedName>
    <definedName name="_bdm.71B1E6F229F84DDB8262144F7555EC4D.edm" hidden="1">#REF!</definedName>
    <definedName name="_bdm.72381F9793324927BCD16D41FD9F7929.edm" hidden="1">#REF!</definedName>
    <definedName name="_bdm.725D12DB9F11444CA82F001949451094.edm" hidden="1">#REF!</definedName>
    <definedName name="_bdm.7260de8a183d4c0c825e10a1b9a52a5c.edm" hidden="1">#REF!</definedName>
    <definedName name="_bdm.7262DF571443445F89F3774A7A24EB2A.edm" hidden="1">#REF!</definedName>
    <definedName name="_bdm.726e38aa9b9a494dbd6cc4072934a581.edm" hidden="1">#REF!</definedName>
    <definedName name="_bdm.726FC60F9903481FAFBB9D1350B32E28.edm" hidden="1">#REF!</definedName>
    <definedName name="_bdm.729822b5fbb6447e871ac1b336d2351c.edm" hidden="1">#REF!</definedName>
    <definedName name="_bdm.72984DC3554F4C53B0FFDA471D2D8045.edm" hidden="1">#REF!</definedName>
    <definedName name="_bdm.72B91E99933B45379384CADDEDA2BEB7.edm" hidden="1">#REF!</definedName>
    <definedName name="_bdm.72c196a892eb420e8eca54dc9a945139.edm" hidden="1">#REF!</definedName>
    <definedName name="_bdm.72e008a20de04c06b239a1e012afc00d.edm" hidden="1">#REF!</definedName>
    <definedName name="_bdm.73478E83B6B545ECA802E0626F7AD0EF.edm" hidden="1">#REF!</definedName>
    <definedName name="_bdm.73682ad324d647c9b83b7bf884abadbd.edm" hidden="1">#REF!</definedName>
    <definedName name="_bdm.737135B66E7B4A1896157F93CBB5F4FA.edm" hidden="1">#REF!</definedName>
    <definedName name="_bdm.741e8dd7cf2b43bb9478fc6a667e9c8e.edm" hidden="1">#REF!</definedName>
    <definedName name="_bdm.741EF8135F7E4415A233E3E50158C63C.edm" hidden="1">#REF!</definedName>
    <definedName name="_bdm.74460B1B44A540E3BDFA1880F76672DB.edm" hidden="1">#REF!</definedName>
    <definedName name="_bdm.744B1E0FE13541E5BD0C71459670342B.edm" hidden="1">#REF!</definedName>
    <definedName name="_bdm.7455008225A84E86AC3E8DB92C896ABB.edm" hidden="1">#REF!</definedName>
    <definedName name="_bdm.746CC6F8119D4C7EA9FAE518E4E29835.edm" hidden="1">#REF!</definedName>
    <definedName name="_bdm.749E4E564C8642189E319B302AFE84DE.edm" hidden="1">#REF!</definedName>
    <definedName name="_bdm.74F61EEDF037487BB8104808D47B42B3.edm" hidden="1">#REF!</definedName>
    <definedName name="_bdm.74fa02ab406445aeaec7ea9bade131ba.edm" hidden="1">#REF!</definedName>
    <definedName name="_bdm.7506478721264636A06E5A377E28B0F5.edm" hidden="1">#REF!</definedName>
    <definedName name="_bdm.7531EE70F6D749EDA36F7CE3EA8572AA.edm" hidden="1">#REF!</definedName>
    <definedName name="_bdm.7549FC20984D4E54862018CCE002F4A6.edm" hidden="1">#REF!</definedName>
    <definedName name="_bdm.7569FE6B70CE4E5F96E0DE5CAD8D550B.edm" hidden="1">#REF!</definedName>
    <definedName name="_bdm.75DAA3A79351413F91638BBCAC4E3448.edm" hidden="1">#REF!</definedName>
    <definedName name="_bdm.761812E4B39E40EAA293FB6C41328272.edm" hidden="1">#REF!</definedName>
    <definedName name="_bdm.761BF11E972E423882D7D07AF070DE36.edm" hidden="1">#REF!</definedName>
    <definedName name="_bdm.765a36ab8e8742498e0667e0049e93a5.edm" hidden="1">#REF!</definedName>
    <definedName name="_bdm.765E67338A1545B5A32EED2C6FD77A4C.edm" hidden="1">#REF!</definedName>
    <definedName name="_bdm.766983ED5E8A4DE8B9D3CC18AF28A494.edm" hidden="1">#REF!</definedName>
    <definedName name="_bdm.76BB7C631CD1484BBC6FC5EA03A68A48.edm" hidden="1">#REF!</definedName>
    <definedName name="_bdm.76DE9D4542BD484BB895D1A4B0A0F734.edm" hidden="1">#REF!</definedName>
    <definedName name="_bdm.77030CDF5F1E4EA1A38228E02E76BDDF.edm" hidden="1">#REF!</definedName>
    <definedName name="_bdm.77630C4C97A04039AE40F7F47852BFBE.edm" hidden="1">#REF!</definedName>
    <definedName name="_bdm.77BB36F6699C4A59BDB89F2DA35DE2BC.edm" hidden="1">#REF!</definedName>
    <definedName name="_bdm.77C65611539D4EB7B06CDF35719303D8.edm" hidden="1">#REF!</definedName>
    <definedName name="_bdm.77E4645365AD46948923378B85040904.edm" hidden="1">#REF!</definedName>
    <definedName name="_bdm.780009d742ae432a967002d4dc703275.edm" hidden="1">#REF!</definedName>
    <definedName name="_bdm.782CD3EFB4274977AA05817DE95EE042.edm" hidden="1">#REF!</definedName>
    <definedName name="_bdm.786ff7ba7cb24d31bc0d047deb7ebf7d.edm" hidden="1">#REF!</definedName>
    <definedName name="_bdm.789AC03B673D4237981CD558359C863B.edm" hidden="1">#REF!</definedName>
    <definedName name="_bdm.78b0e199d02d479a8e6f7dc936dd3a7f.edm" hidden="1">#REF!</definedName>
    <definedName name="_bdm.78D9095E96B64C9790DCA83542C269DC.edm" hidden="1">#REF!</definedName>
    <definedName name="_bdm.78DF7145515749E2A9993C9DD8AEAFCC.edm" hidden="1">#REF!</definedName>
    <definedName name="_bdm.78E6BBC7273741AD9AA6BAA0BE365DDA.edm" hidden="1">#REF!</definedName>
    <definedName name="_bdm.791B805539154B36B4F89BA68C394806.edm" hidden="1">#REF!</definedName>
    <definedName name="_bdm.792a0285ee2749b49d332c6fd4b5c898.edm" hidden="1">#REF!</definedName>
    <definedName name="_bdm.792ea2acabe7416889b24944912d2b96.edm" hidden="1">#REF!</definedName>
    <definedName name="_bdm.795BE32A2E2F495F9409C7BADE8FB755.edm" hidden="1">#REF!</definedName>
    <definedName name="_bdm.797bb92ee4ed4c16b333ffcf08001310.edm" hidden="1">#REF!</definedName>
    <definedName name="_bdm.79ACAB486AD2409E910AB72297D19A5D.edm" hidden="1">#REF!</definedName>
    <definedName name="_bdm.79f9a573ed044d38a66c9e002f39e7e7.edm" hidden="1">#REF!</definedName>
    <definedName name="_bdm.7A18DF82158D4C0DB5385F46C6C76B3B.edm" hidden="1">#REF!</definedName>
    <definedName name="_bdm.7A694E81EA984271BA935E303423D64C.edm" hidden="1">#REF!</definedName>
    <definedName name="_bdm.7a8141ed70504875af7293e5a5e71d0c.edm" hidden="1">#REF!</definedName>
    <definedName name="_bdm.7A892C095FC34E72BAC683D99ABA9D6A.edm" hidden="1">#REF!</definedName>
    <definedName name="_bdm.7A91D89677B94371941B90FC191E1724.edm" hidden="1">#REF!</definedName>
    <definedName name="_bdm.7a92060e0a0d49dd9a2b3f972d3b6682.edm" hidden="1">#REF!</definedName>
    <definedName name="_bdm.7aa231eec3554f90b9d4f37002f967e1.edm" hidden="1">#REF!</definedName>
    <definedName name="_bdm.7AFB0592E5F44E6CB8ED13D978633469.edm" hidden="1">#REF!</definedName>
    <definedName name="_bdm.7B0843E44D2B440B861A7BBBC92D1FF9.edm" hidden="1">#REF!</definedName>
    <definedName name="_bdm.7B24C1B4C82A41BF8C19BB15C74B3F3D.edm" hidden="1">#REF!</definedName>
    <definedName name="_bdm.7B292005340E47D5B6FD51B3DA9900B3.edm" hidden="1">#REF!</definedName>
    <definedName name="_bdm.7b4232d0981f48058a176db8f6e34126.edm" hidden="1">#REF!</definedName>
    <definedName name="_bdm.7B608CDB2DA149D08F3590D000DFB162.edm" hidden="1">#REF!</definedName>
    <definedName name="_bdm.7B832FD160D24CAA99EA7A6EB747C282.edm" hidden="1">#REF!</definedName>
    <definedName name="_bdm.7B8E6E8DADDD4045AC0B27FD8F822A20.edm" hidden="1">#REF!</definedName>
    <definedName name="_bdm.7BED7D6A35514A2E8D4E001A526120B4.edm" hidden="1">#REF!</definedName>
    <definedName name="_bdm.7BF4347C1407423085FFC5921B32732C.edm" hidden="1">#REF!</definedName>
    <definedName name="_bdm.7C6BA9F9FD0545C282B15861D9CCFA70.edm" hidden="1">#REF!</definedName>
    <definedName name="_bdm.7c709a3832174a9b80b95c46e1ccdcd5.edm" hidden="1">#REF!</definedName>
    <definedName name="_bdm.7C94ADDF8025481C9E3608BC38EB908D.edm" hidden="1">#REF!</definedName>
    <definedName name="_bdm.7CB8745068E34C4291128C97CFAF545F.edm" hidden="1">#REF!</definedName>
    <definedName name="_bdm.7CDBC2212ADE4139B07ACFA4AC2DFDE7.edm" hidden="1">#REF!</definedName>
    <definedName name="_bdm.7ce097a381c8406a85b920a96669686d.edm" hidden="1">#REF!</definedName>
    <definedName name="_bdm.7D0843455A0B46C39B14C82F1CB2BB34.edm" hidden="1">#REF!</definedName>
    <definedName name="_bdm.7D0D0FF3D3AF43A491BA35DB0A503A28.edm" hidden="1">#REF!</definedName>
    <definedName name="_bdm.7d177b0803094a4298548e8675f8a46e.edm" hidden="1">#REF!</definedName>
    <definedName name="_bdm.7D4F43ABF23B41D683ECE79AF1029119.edm" hidden="1">#REF!</definedName>
    <definedName name="_bdm.7d9d86dfc2a64fa09f3b0349b39c104b.edm" hidden="1">#REF!</definedName>
    <definedName name="_bdm.7DEB4EA216914DFE91BB78E0BFC0A18B.edm" hidden="1">#REF!</definedName>
    <definedName name="_bdm.7DFCCF78E98440F8AA01EF65F20D8026.edm" hidden="1">#REF!</definedName>
    <definedName name="_bdm.7e418ba5149745938d44b1a9cac48c4f.edm" hidden="1">#REF!</definedName>
    <definedName name="_bdm.7E67245AB4F7442497B314B42A399D26.edm" hidden="1">#REF!</definedName>
    <definedName name="_bdm.7E9E8CDE0F3E4AC0B19BF9221A149CF2.edm" hidden="1">#REF!</definedName>
    <definedName name="_bdm.7EAAEEA6F8724F1E9DA0B497CC1B42C3.edm" hidden="1">#REF!</definedName>
    <definedName name="_bdm.7EECF16DE51746E6A64F70829E5603B5.edm" hidden="1">#REF!</definedName>
    <definedName name="_bdm.7ef0ed2217dd4e89bc2fb3a37a315e30.edm" hidden="1">#REF!</definedName>
    <definedName name="_bdm.7F2C6B2D90A0425C8C79EB55A3257D11.edm" hidden="1">#REF!</definedName>
    <definedName name="_bdm.7f5a67456083485caeac4d9916624e66.edm" hidden="1">#REF!</definedName>
    <definedName name="_bdm.7f720770ec0d40a1a9c408f3effb090f.edm" hidden="1">#REF!</definedName>
    <definedName name="_bdm.7F8B0F4C651E413ABEBD19DE016B496C.edm" hidden="1">#REF!</definedName>
    <definedName name="_bdm.7f9514d1708b49ea902a147cc2e37c26.edm" hidden="1">#REF!</definedName>
    <definedName name="_bdm.7fc21cc59f7a48648568af586d496854.edm" hidden="1">#REF!</definedName>
    <definedName name="_bdm.7FE3B0CBC12A4D4D8909071A79AD1650.edm" hidden="1">#REF!</definedName>
    <definedName name="_bdm.7FE80A574B444466AF66EFA88289313D.edm" hidden="1">#REF!</definedName>
    <definedName name="_bdm.80115292237747538F90A7AE1187C61A.edm" hidden="1">#REF!</definedName>
    <definedName name="_bdm.80146C75556A4C97BC6A143A5068660F.edm" hidden="1">#REF!</definedName>
    <definedName name="_bdm.801CC59FF2F143129AAF9906C80BA6BE.edm" hidden="1">#REF!</definedName>
    <definedName name="_bdm.81460b755f0c44e684466c24f0505803.edm" hidden="1">#REF!</definedName>
    <definedName name="_bdm.816103C2D13C49038259D863AF48D6C8.edm" hidden="1">#REF!</definedName>
    <definedName name="_bdm.8182e48fd07542649b4e246e2d807809.edm" hidden="1">#REF!</definedName>
    <definedName name="_bdm.81d14773b86c45fc89c58ad32f92d951.edm" hidden="1">#REF!</definedName>
    <definedName name="_bdm.82132c9e1c8341b28d7de07faa4be27e.edm" hidden="1">#REF!</definedName>
    <definedName name="_bdm.822790D971574219833FB0120F2B2D9A.edm" hidden="1">#REF!</definedName>
    <definedName name="_bdm.8256077a157040838eceaf7abd97a3fd.edm" hidden="1">#REF!</definedName>
    <definedName name="_bdm.826213BF073546D9BFC1460811ACC14B.edm" hidden="1">#REF!</definedName>
    <definedName name="_bdm.82E74ED71FA64F9C8113A02295C44946.edm" hidden="1">#REF!</definedName>
    <definedName name="_bdm.832c2890380742dcaca4220367331c1f.edm" hidden="1">#REF!</definedName>
    <definedName name="_bdm.83478c02c9a445339ce04e8df198941d.edm" hidden="1">#REF!</definedName>
    <definedName name="_bdm.837CC1AD2E6D4E379BB0250D92FB4E26.edm" hidden="1">#REF!</definedName>
    <definedName name="_bdm.83843FD07DE84C8BB94DF69338DE8FD1.edm" hidden="1">#REF!</definedName>
    <definedName name="_bdm.83b8a564216149dca9a8a06893bc7a39.edm" hidden="1">#REF!</definedName>
    <definedName name="_bdm.83CFAC7767EB4ED1A4C2260E6FE3C201.edm" hidden="1">#REF!</definedName>
    <definedName name="_bdm.83D769B3635C4A9AB8FEE0F6C802F0A5.edm" hidden="1">#REF!</definedName>
    <definedName name="_bdm.83DD2B8BF0544BF8B584406522991537.edm" hidden="1">#REF!</definedName>
    <definedName name="_bdm.8408CA13084845FA885A30A1C72444A5.edm" hidden="1">#REF!</definedName>
    <definedName name="_bdm.844d753b02c648d48cefbc71d90a43b1.edm" hidden="1">#REF!</definedName>
    <definedName name="_bdm.8451b44d15214cfb8e4c9d88ce7258f2.edm" hidden="1">#REF!</definedName>
    <definedName name="_bdm.847dd31363f24c04b631b6440553ae67.edm" hidden="1">#REF!</definedName>
    <definedName name="_bdm.848a3bec30654c4f8e957ac5900860e2.edm" hidden="1">#REF!</definedName>
    <definedName name="_bdm.849CEB08E1F14392BAC27D8C64BF5F88.edm" hidden="1">#REF!</definedName>
    <definedName name="_bdm.84D4EC7AF008489EA01C4FB2F221DBBC.edm" hidden="1">#REF!</definedName>
    <definedName name="_bdm.84D87C2383A04C829026C19F07C2EA4A.edm" hidden="1">#REF!</definedName>
    <definedName name="_bdm.84FA1EED3EBC4CC4ABF8A5B95E29F25F.edm" hidden="1">#REF!</definedName>
    <definedName name="_bdm.851B624B25154A778DD3588E1043C730.edm" hidden="1">#REF!</definedName>
    <definedName name="_bdm.8570218754214D2B97EF6F238AF70D7F.edm" hidden="1">#REF!</definedName>
    <definedName name="_bdm.85ddcf287bf3419ab715f4fd332a969e.edm" hidden="1">#REF!</definedName>
    <definedName name="_bdm.85f12421144844bab4365b7ecc3b28be.edm" hidden="1">#REF!</definedName>
    <definedName name="_bdm.85f23bc89bb84deabee0f41580fce11d.edm" hidden="1">#REF!</definedName>
    <definedName name="_bdm.8624a78e28034e9891dda0b70485fee4.edm" hidden="1">#REF!</definedName>
    <definedName name="_bdm.864e55640f564c0496d60882baa4e792.edm" hidden="1">#REF!</definedName>
    <definedName name="_bdm.86541F2CE7484F448CCB01C6B8169778.edm" hidden="1">#REF!</definedName>
    <definedName name="_bdm.86e3b1327af5401a8e0bbf522b57bc91.edm" hidden="1">#REF!</definedName>
    <definedName name="_bdm.86f079c7884c45f5b3a4ddfcc56b11e7.edm" hidden="1">#REF!</definedName>
    <definedName name="_bdm.87480556AEFE47F8B4B9D2D9DD7B9B26.edm" hidden="1">#REF!</definedName>
    <definedName name="_bdm.8757DF3A8990484CB3E1B76F83724E49.edm" hidden="1">#REF!</definedName>
    <definedName name="_bdm.8763D071FD3549EF8D7CD68FF609067F.edm" hidden="1">#REF!</definedName>
    <definedName name="_bdm.879B950EBBAB4597B88189350706EC93.edm" hidden="1">#REF!</definedName>
    <definedName name="_bdm.87a52ec6a9f944558ed458ab4be44687.edm" hidden="1">#REF!</definedName>
    <definedName name="_bdm.87AC62B5B5D941ABACE4889EE4B4DF10.edm" hidden="1">#REF!</definedName>
    <definedName name="_bdm.87E920C16C0C4C91B81C1C6CDD167665.edm" hidden="1">#REF!</definedName>
    <definedName name="_bdm.87F7148D618B42F28C5632CF586F750C.edm" hidden="1">#REF!</definedName>
    <definedName name="_bdm.8812553A994B47B89371624987399D1B.edm" hidden="1">#REF!</definedName>
    <definedName name="_bdm.88316B0A4335472F9087BDC6F0805E3A.edm" hidden="1">#REF!</definedName>
    <definedName name="_bdm.88403A7380864196A6CEA2BB10352E8C.edm" hidden="1">#REF!</definedName>
    <definedName name="_bdm.884481C8BBA447EFAC3937381D67C24D.edm" hidden="1">#REF!</definedName>
    <definedName name="_bdm.88493D34D73C46C6BB7DB5930F862335.edm" hidden="1">#REF!</definedName>
    <definedName name="_bdm.88935AF5C2A74E1CBFB7FD5A0EBE3610.edm" hidden="1">#REF!</definedName>
    <definedName name="_bdm.889C7D7C134C44BD99A00CD7855DC00E.edm" hidden="1">#REF!</definedName>
    <definedName name="_bdm.890a5db5fd3145388d72d86ca6127e77.edm" hidden="1">#REF!</definedName>
    <definedName name="_bdm.890d2fe9d2c442ab891cf797c33199cf.edm" hidden="1">#REF!</definedName>
    <definedName name="_bdm.89106D34621742E585C61E77AADBFDC1.edm" hidden="1">#REF!</definedName>
    <definedName name="_bdm.89294DCA025442D0976E6B746E1DC5BD.edm" hidden="1">#REF!</definedName>
    <definedName name="_bdm.8932E60C31B84B3C8E4CE5D1906177B4.edm" hidden="1">#REF!</definedName>
    <definedName name="_bdm.89A1895D4416461095D704B9E73A2242.edm" hidden="1">#REF!</definedName>
    <definedName name="_bdm.89AF3A07CB8E41D5B11AF92878A068B1.edm" hidden="1">#REF!</definedName>
    <definedName name="_bdm.89F188116F33410FBDCAE859731BEF18.edm" hidden="1">#REF!</definedName>
    <definedName name="_bdm.89fcae4b59e8440e881b2e7b52a129e1.edm" hidden="1">#REF!</definedName>
    <definedName name="_bdm.8A3A00C148974BF982C9518245B19A92.edm" hidden="1">#REF!</definedName>
    <definedName name="_bdm.8a4c651161f648f0a80dcf3bb8c07ae1.edm" hidden="1">#REF!</definedName>
    <definedName name="_bdm.8A4E8A52C5A34F07A246CF6D190A5C2F.edm" hidden="1">#REF!</definedName>
    <definedName name="_bdm.8A5650E07BA0432DAECB6C5C8571720D.edm" hidden="1">#REF!</definedName>
    <definedName name="_bdm.8A599BDDCE8C481694ECAD5F53420B54.edm" hidden="1">#REF!</definedName>
    <definedName name="_bdm.8A5AFAB2419E45639915D8E3B53AA006.edm" hidden="1">#REF!</definedName>
    <definedName name="_bdm.8A695047D8844E14A2DC5B30F81A0F02.edm" hidden="1">#REF!</definedName>
    <definedName name="_bdm.8A832EE6014249D4BD9FEC320CAB3ECF.edm" hidden="1">#REF!</definedName>
    <definedName name="_bdm.8AB0156A4FA3460D8CEEB83EE7D02A62.edm" hidden="1">#REF!</definedName>
    <definedName name="_bdm.8AE3C20101744218B72C2190B1998087.edm" hidden="1">#REF!</definedName>
    <definedName name="_bdm.8AF2883D87C143D4907135B53A24284A.edm" hidden="1">#REF!</definedName>
    <definedName name="_bdm.8af73ca4411442628d09edd04d6e9048.edm" hidden="1">#REF!</definedName>
    <definedName name="_bdm.8b354403a1bf48d2894a7d105c639e0c.edm" hidden="1">#REF!</definedName>
    <definedName name="_bdm.8B59E8D549E8401BBDB7A0BCAC7FA42A.edm" hidden="1">#REF!</definedName>
    <definedName name="_bdm.8B9B64105D464A369E09531A81245C5F.edm" hidden="1">#REF!</definedName>
    <definedName name="_bdm.8BB77C78838E44388982F385B728B96A.edm" hidden="1">#REF!</definedName>
    <definedName name="_bdm.8bd1abf29f9945f2bccd04ba99ee590c.edm" hidden="1">#REF!</definedName>
    <definedName name="_bdm.8c2337a7bfe348fc87c679acf49f1452.edm" hidden="1">#REF!</definedName>
    <definedName name="_bdm.8c306dea172d41a78dd75ca1266e3b9b.edm" hidden="1">#REF!</definedName>
    <definedName name="_bdm.8C4F3032F6CC45DF9CEF0AC48732825C.edm" hidden="1">#REF!</definedName>
    <definedName name="_bdm.8c61f497cee84144995d760d3f9adc81.edm" hidden="1">#REF!</definedName>
    <definedName name="_bdm.8C9D8540AF6D46D8A4F4AC577C8E334B.edm" hidden="1">#REF!</definedName>
    <definedName name="_bdm.8CD4B3111A6C4E98A73D65B78044AE67.edm" hidden="1">#REF!</definedName>
    <definedName name="_bdm.8cfcc85e44aa4f98911dc5b8b14861da.edm" hidden="1">#REF!</definedName>
    <definedName name="_bdm.8d148b16e26a47bdb2cd6de4fb4a6322.edm" hidden="1">#REF!</definedName>
    <definedName name="_bdm.8d3e385d657047b8a1b61d2a03bb8f80.edm" hidden="1">#REF!</definedName>
    <definedName name="_bdm.8D6B831C395441BFAA0D7C0F7B1AA798.edm" hidden="1">#REF!</definedName>
    <definedName name="_bdm.8d8294e68848484795bffd3ec9e98044.edm" hidden="1">#REF!</definedName>
    <definedName name="_bdm.8D8C51C103A04C3A8C0D90F9AC92D860.edm" hidden="1">#REF!</definedName>
    <definedName name="_bdm.8D9FF3CAACAF440C9AFA67A7DE76532C.edm" hidden="1">#REF!</definedName>
    <definedName name="_bdm.8db2d064d3e74a06a41168ca15f3d969.edm" hidden="1">#REF!</definedName>
    <definedName name="_bdm.8DC2029008C545BB9F1FCC3827ED73B5.edm" hidden="1">#REF!</definedName>
    <definedName name="_bdm.8DDCF0CBD3644165978B62D42755967D.edm" hidden="1">#REF!</definedName>
    <definedName name="_bdm.8debc6f5c040493ab0bc055448fb8f2b.edm" hidden="1">#REF!</definedName>
    <definedName name="_bdm.8e7e897732b64f8dbbeb132e5b6559e2.edm" hidden="1">#REF!</definedName>
    <definedName name="_bdm.8ea88ee83c684c0990549536a15e28b8.edm" hidden="1">#REF!</definedName>
    <definedName name="_bdm.8F6E73082EFB40AA867E897248782AD4.edm" hidden="1">#REF!</definedName>
    <definedName name="_bdm.8FD7DAE579DB49E1AB9755BB9D1CD39E.edm" hidden="1">#REF!</definedName>
    <definedName name="_bdm.8FDF5838EF2548FDBE6608709B7F632C.edm" hidden="1">#REF!</definedName>
    <definedName name="_bdm.8ff551ad96fb423c9d8092364cbaabb3.edm" hidden="1">#REF!</definedName>
    <definedName name="_bdm.90037a26206b481cbeebf83f532cad12.edm" hidden="1">#REF!</definedName>
    <definedName name="_bdm.903d57b88c4b4e2d902098b084cbd48d.edm" hidden="1">#REF!</definedName>
    <definedName name="_bdm.905807a400c9438e9ec90615c754fb8f.edm" hidden="1">#REF!</definedName>
    <definedName name="_bdm.90695991497A428D809EDF5427D6088D.edm" hidden="1">#REF!</definedName>
    <definedName name="_bdm.907F45BD48474848AEA0F09971439317.edm" hidden="1">#REF!</definedName>
    <definedName name="_bdm.90B38548025244B78C9CBCF982324D9B.edm" hidden="1">#REF!</definedName>
    <definedName name="_bdm.90C96D0453BB4458BBB79F0AC50D4767.edm" hidden="1">#REF!</definedName>
    <definedName name="_bdm.90D5D6C200FB4CE49FC1C33E30500371.edm" hidden="1">#REF!</definedName>
    <definedName name="_bdm.913AF963869A4749947C3F87D41FBB88.edm" hidden="1">#REF!</definedName>
    <definedName name="_bdm.9170d10cf9d2484cb13ca13b45fe437c.edm" hidden="1">#REF!</definedName>
    <definedName name="_bdm.9171C16A9FD04B9B816A2FBB77F88BD1.edm" hidden="1">#REF!</definedName>
    <definedName name="_bdm.918297C5F358449EB6FB0268388646C6.edm" hidden="1">#REF!</definedName>
    <definedName name="_bdm.9184377848F54CE4A43EE74C8F346CBA.edm" hidden="1">#REF!</definedName>
    <definedName name="_bdm.91D63F162A2E4ED989ED8B5E83313458.edm" hidden="1">#REF!</definedName>
    <definedName name="_bdm.91ea4a01542d473a83bed14e69cb1679.edm" hidden="1">#REF!</definedName>
    <definedName name="_bdm.9207D63C360F454695AC608FEDC9649A.edm" hidden="1">#REF!</definedName>
    <definedName name="_bdm.9209dacddc174a7aa8590112c8697170.edm" hidden="1">#REF!</definedName>
    <definedName name="_bdm.920ebef37c3443a3b19ac14e693cab72.edm" hidden="1">#REF!</definedName>
    <definedName name="_bdm.921f4b9d62c4487fbc65ba118faf4f21.edm" hidden="1">#REF!</definedName>
    <definedName name="_bdm.922f8ef6377b4c8cae1b76f365b3fb80.edm" hidden="1">#REF!</definedName>
    <definedName name="_bdm.922FAA1E45B744BABD8DC5202200DC4A.edm" hidden="1">#REF!</definedName>
    <definedName name="_bdm.92311be1804c4bf28b143a945fd7d2ac.edm" hidden="1">#REF!</definedName>
    <definedName name="_bdm.9261d6e946334e9ca6f1104da23cedae.edm" hidden="1">#REF!</definedName>
    <definedName name="_bdm.92b647a7db90470bbf3370d47d755681.edm" hidden="1">#REF!</definedName>
    <definedName name="_bdm.92b6ff956fa54ae1bfb6be3be438be61.edm" hidden="1">#REF!</definedName>
    <definedName name="_bdm.92EB0D11B9D9409A91AF9676C513FA6A.edm" hidden="1">#REF!</definedName>
    <definedName name="_bdm.92f34191a5ec4135a9788f98e6806f26.edm" hidden="1">#REF!</definedName>
    <definedName name="_bdm.92fb340f10454b19a442a244fdfb9653.edm" hidden="1">#REF!</definedName>
    <definedName name="_bdm.930069928A864B6AB92CA25578040B65.edm" hidden="1">#REF!</definedName>
    <definedName name="_bdm.9306BFE236E84B47A526C7B2274AFBFB.edm" hidden="1">#REF!</definedName>
    <definedName name="_bdm.9331ce6a0c8a4503a9a31025bfec66ef.edm" hidden="1">#REF!</definedName>
    <definedName name="_bdm.939B712C297149CAA951F6CC73204CC5.edm" hidden="1">#REF!</definedName>
    <definedName name="_bdm.93bf0677504a4f56ac928483a7d0c31c.edm" hidden="1">#REF!</definedName>
    <definedName name="_bdm.93d3eccc51f940ddb38b10ac4671909c.edm" hidden="1">#REF!</definedName>
    <definedName name="_bdm.93f1a1f1e97b4bc1b036757a3f1f6a6e.edm" hidden="1">#REF!</definedName>
    <definedName name="_bdm.942423725E634F4CBD656F22722BB229.edm" hidden="1">#REF!</definedName>
    <definedName name="_bdm.94289A5EC437461BA4A401CE460ECA45.edm" hidden="1">#REF!</definedName>
    <definedName name="_bdm.94876842a0814427a6c57ddfed911d60.edm" hidden="1">#REF!</definedName>
    <definedName name="_bdm.94927DAD4F4A458E948B104979AB9EE1.edm" hidden="1">#REF!</definedName>
    <definedName name="_bdm.94b5bebe42a54f26922fa9cf0ee95d60.edm" hidden="1">#REF!</definedName>
    <definedName name="_bdm.94CB48B7D478499ABCC9EEFADF506F7B.edm" hidden="1">#REF!</definedName>
    <definedName name="_bdm.94FE772FEFBA444FB84DE989FED3449B.edm" hidden="1">#REF!</definedName>
    <definedName name="_bdm.950069fe57e54fefbe9cb8c738259599.edm" hidden="1">#REF!</definedName>
    <definedName name="_bdm.951A19E1F59D4FE9A1548C1081EAD37C.edm" hidden="1">#REF!</definedName>
    <definedName name="_bdm.957F9752062B4462B6F33A6337298F74.edm" hidden="1">#REF!</definedName>
    <definedName name="_bdm.95D97703F0B44275930D649261210A38.edm" hidden="1">#REF!</definedName>
    <definedName name="_bdm.95e01599b3ee46c29df1d7df11cd4a58.edm" hidden="1">#REF!</definedName>
    <definedName name="_bdm.962DEDE2AC3C4DBE82ECAF60B7D86784.edm" hidden="1">#REF!</definedName>
    <definedName name="_bdm.962E2F08D0A5488784F9509E527F13F3.edm" hidden="1">#REF!</definedName>
    <definedName name="_bdm.96331df103a2444bab3fe6f356f0dcef.edm" hidden="1">#REF!</definedName>
    <definedName name="_bdm.9633C343FF6B4845BDF3335F5548C7B1.edm" hidden="1">#REF!</definedName>
    <definedName name="_bdm.964be43531264d74b69850e417484102.edm" hidden="1">#REF!</definedName>
    <definedName name="_bdm.964FD49D6B554AEB9D627CC446C18BEE.edm" hidden="1">#REF!</definedName>
    <definedName name="_bdm.9666D0E8928047138E310C13FCA02730.edm" hidden="1">#REF!</definedName>
    <definedName name="_bdm.967C6D95022443F09D0C0D4202F89AEA.edm" hidden="1">#REF!</definedName>
    <definedName name="_bdm.9689af5b57d8460d89fe0dec252b1e47.edm" hidden="1">#REF!</definedName>
    <definedName name="_bdm.968a4df16e9c492f90c4a0597d337250.edm" hidden="1">#REF!</definedName>
    <definedName name="_bdm.96B5A4348AA74ED3934ECCACE27E1249.edm" hidden="1">#REF!</definedName>
    <definedName name="_bdm.96BC849EDDC541BD878F9F98D85E1254.edm" hidden="1">#REF!</definedName>
    <definedName name="_bdm.96f2f775d5fb4952b43d8fad4d30ffe1.edm" hidden="1">#REF!</definedName>
    <definedName name="_bdm.9708f6570f5d42fdbc42bfc5a9c28eea.edm" hidden="1">#REF!</definedName>
    <definedName name="_bdm.970bca8f61b340519584b30e946bedfb.edm" hidden="1">#REF!</definedName>
    <definedName name="_bdm.97217D6F747E47888DAB70985FAA8ACA.edm" hidden="1">#REF!</definedName>
    <definedName name="_bdm.972BB3CEF17D46DF9B3665BC04043EFA.edm" hidden="1">#REF!</definedName>
    <definedName name="_bdm.97505D76142146D49079BD31EE849091.edm" hidden="1">#REF!</definedName>
    <definedName name="_bdm.9751FC19CE7F4C9C81D4B9EEC4476AD3.edm" hidden="1">#REF!</definedName>
    <definedName name="_bdm.9780ddd1d253444287b57b65da797a35.edm" hidden="1">#REF!</definedName>
    <definedName name="_bdm.97908c48b72a4a66aa940dc2df63a1fc.edm" hidden="1">#REF!</definedName>
    <definedName name="_bdm.97F721CDEAD0484D85853400F11C6344.edm" hidden="1">#REF!</definedName>
    <definedName name="_bdm.97fbbf50752b4eab99ed623f18317248.edm" hidden="1">#REF!</definedName>
    <definedName name="_bdm.98039DEBC106492F8E5D562F99635BD3.edm" hidden="1">#REF!</definedName>
    <definedName name="_bdm.98063A4518574ADBB1330C8BB870139B.edm" hidden="1">#REF!</definedName>
    <definedName name="_bdm.98120C4D632746ABB1772FD1FDC4B86F.edm" hidden="1">#REF!</definedName>
    <definedName name="_bdm.98428F7E79324EFCA55F57ED3C0FB6FF.edm" hidden="1">#REF!</definedName>
    <definedName name="_bdm.98e015b8223040839be22a9c0b64ca3a.edm" hidden="1">#REF!</definedName>
    <definedName name="_bdm.98F74CF48C774977961BE8C8862BD78F.edm" hidden="1">#REF!</definedName>
    <definedName name="_bdm.9904d281edfa46faa4540355077478b7.edm" hidden="1">#REF!</definedName>
    <definedName name="_bdm.990B02CE9B3C4F398C1BF21BC4198252.edm" hidden="1">#REF!</definedName>
    <definedName name="_bdm.990C649E9011418AB92FD986C2E5FC9B.edm" hidden="1">#REF!</definedName>
    <definedName name="_bdm.992D5B60C09C4C259511A2755A77A30F.edm" hidden="1">#REF!</definedName>
    <definedName name="_bdm.9953fb3792fc457eab1922486db59f52.edm" hidden="1">#REF!</definedName>
    <definedName name="_bdm.995ABAD96DC74ACF924005955E83FCE8.edm" hidden="1">#REF!</definedName>
    <definedName name="_bdm.9968535b98be45cfa10b4cd504f1ed1c.edm" hidden="1">#REF!</definedName>
    <definedName name="_bdm.99B42E05A26346B4B451629433C411F1.edm" hidden="1">#REF!</definedName>
    <definedName name="_bdm.99c635e4e47b4e529e6118cadc14933f.edm" hidden="1">#REF!</definedName>
    <definedName name="_bdm.9a2495e880e343b3a2a20320928cd5bc.edm" hidden="1">#REF!</definedName>
    <definedName name="_bdm.9a39e94a6bd5465ba50d2b480ecdad7a.edm" hidden="1">#REF!</definedName>
    <definedName name="_bdm.9A48AC8D80A04D19A5A0CC6E3E8BD99D.edm" hidden="1">#REF!</definedName>
    <definedName name="_bdm.9a495edb00474e1d9f579c76c5c95023.edm" hidden="1">#REF!</definedName>
    <definedName name="_bdm.9a541c14f22b4a2f9f317772593fa5e4.edm" hidden="1">#REF!</definedName>
    <definedName name="_bdm.9ADE4121033D4A29917A6F65ABDCD58F.edm" hidden="1">#REF!</definedName>
    <definedName name="_bdm.9ADE4798EE154E499CE799ED1A3FC532.edm" hidden="1">#REF!</definedName>
    <definedName name="_bdm.9b1b5c9854a94bb7ac85200d8dc8b3ed.edm" hidden="1">#REF!</definedName>
    <definedName name="_bdm.9B2A088C59FE4303881C4788C97B9560.edm" hidden="1">#REF!</definedName>
    <definedName name="_bdm.9B387DEED01A444F92797134B3166EBA.edm" hidden="1">#REF!</definedName>
    <definedName name="_bdm.9b76be21c22e40ce8e2c28116fe73562.edm" hidden="1">#REF!</definedName>
    <definedName name="_bdm.9B7CB44F282749C3B889373081E97E27.edm" hidden="1">#REF!</definedName>
    <definedName name="_bdm.9b86e300f40b45028589a2fec1603ea4.edm" hidden="1">#REF!</definedName>
    <definedName name="_bdm.9BA219B6D3564E4F9CB48A1486EEB99C.edm" hidden="1">#REF!</definedName>
    <definedName name="_bdm.9BA95A3DBBC148ECBEAA95BF336B2F83.edm" hidden="1">#REF!</definedName>
    <definedName name="_bdm.9BAB6FDEF2E84133AD26BC5FD51D59F7.edm" hidden="1">#REF!</definedName>
    <definedName name="_bdm.9BF3077F13A44D1282A3368584C628C1.edm" hidden="1">#REF!</definedName>
    <definedName name="_bdm.9C0252D256514D0998C8394C4582612E.edm" hidden="1">#REF!</definedName>
    <definedName name="_bdm.9c16b0b916d34ac3ba3d1cefe62ede10.edm" hidden="1">#REF!</definedName>
    <definedName name="_bdm.9c2dd82c38cb486d8723935c70c6f6b7.edm" hidden="1">#REF!</definedName>
    <definedName name="_bdm.9C3B90FFDFCE445AAD682DE56B4AA12A.edm" hidden="1">#REF!</definedName>
    <definedName name="_bdm.9C560323BE2A42E8B5B08F3855AEC7B1.edm" hidden="1">#REF!</definedName>
    <definedName name="_bdm.9ca263f712934c2d862556091f3dcaa9.edm" hidden="1">#REF!</definedName>
    <definedName name="_bdm.9cdb85ff5c334d2c99ed76cfc05c643b.edm" hidden="1">#REF!</definedName>
    <definedName name="_bdm.9CF1EC782CA246C5B743B60E78EFF75A.edm" hidden="1">#REF!</definedName>
    <definedName name="_bdm.9D84943BA85145DAAF32396924F6F6A1.edm" hidden="1">#REF!</definedName>
    <definedName name="_bdm.9DA80A4E03574DC1940242540AF1BFBC.edm" hidden="1">#REF!</definedName>
    <definedName name="_bdm.9DB3BC74497B4A10932F44096E42F65A.edm" hidden="1">#REF!</definedName>
    <definedName name="_bdm.9de0f8f07dda4aecbb3fba3891528d63.edm" hidden="1">#REF!</definedName>
    <definedName name="_bdm.9DE7A3D688834927A304A4D21DC456BB.edm" hidden="1">#REF!</definedName>
    <definedName name="_bdm.9e065061820544d38a55868266406c3d.edm" hidden="1">#REF!</definedName>
    <definedName name="_bdm.9e4b2db55746442db17714a63b574564.edm" hidden="1">#REF!</definedName>
    <definedName name="_bdm.9F2847F01BCB4985AC61810F393A456C.edm" hidden="1">#REF!</definedName>
    <definedName name="_bdm.9f6310052f0f42748c7785bfdd2d75c2.edm" hidden="1">#REF!</definedName>
    <definedName name="_bdm.9F9EC7093D6F4D93ABF3092621E91BE0.edm" hidden="1">#REF!</definedName>
    <definedName name="_bdm.9FAE572445F9474084B9B7CA2EAF285D.edm" hidden="1">#REF!</definedName>
    <definedName name="_bdm.9fe77d76aa1e402bb340fe213868da6b.edm" hidden="1">#REF!</definedName>
    <definedName name="_bdm.9FFFBC0BFC74499997C34726910EC896.edm" hidden="1">#REF!</definedName>
    <definedName name="_bdm.A02D80F893DD4C7DA6D997E701C867FB.edm" hidden="1">#REF!</definedName>
    <definedName name="_bdm.A04FC36D84C74C27BA57E6E33E42BA44.edm" hidden="1">#REF!</definedName>
    <definedName name="_bdm.A064D4F2A71C44A3AA877AB650B6201B.edm" hidden="1">#REF!</definedName>
    <definedName name="_bdm.A090CDC9AB9340A789B900DA29552AA0.edm" hidden="1">#REF!</definedName>
    <definedName name="_bdm.A09C9CF9665E468A8167BD6988C688AD.edm" hidden="1">#REF!</definedName>
    <definedName name="_bdm.A0BDAACC2CAD464FBAFD34227B16BAD4.edm" hidden="1">#REF!</definedName>
    <definedName name="_bdm.a0bfc03ce5514f63badee989c867be9a.edm" hidden="1">#REF!</definedName>
    <definedName name="_bdm.A0D85B46428F40F3B160EDD809F5EF51.edm" hidden="1">#REF!</definedName>
    <definedName name="_bdm.A0DC2E73A33540C88C7AF3BE12B55E4A.edm" hidden="1">#REF!</definedName>
    <definedName name="_bdm.a12d1700e37446c39b22485df147a3ef.edm" hidden="1">#REF!</definedName>
    <definedName name="_bdm.A151CC6818BB480DBB4A81898FA3F930.edm" hidden="1">#REF!</definedName>
    <definedName name="_bdm.a1b9912b87a84e808dd679543eced62a.edm" hidden="1">#REF!</definedName>
    <definedName name="_bdm.a1d0f076631d416088e54de83738678d.edm" hidden="1">#REF!</definedName>
    <definedName name="_bdm.A1E394E2DB7B46038C3A0781F5CDDE3B.edm" hidden="1">#REF!</definedName>
    <definedName name="_bdm.A2074D62A7DC46EAAC9C641E5CC9796E.edm" hidden="1">#REF!</definedName>
    <definedName name="_bdm.A21CE3575FC1484BB63EEC713B8D0654.edm" hidden="1">#REF!</definedName>
    <definedName name="_bdm.a2478b8499534f3597de21ea598c0f8c.edm" hidden="1">#REF!</definedName>
    <definedName name="_bdm.A25B77CE58994E3BAFA6ACDD4D63FD60.edm" hidden="1">#REF!</definedName>
    <definedName name="_bdm.a26575394b294a2a91d1d1a3315a0631.edm" hidden="1">#REF!</definedName>
    <definedName name="_bdm.A288C4FACDCB44A192ADE298401FE89D.edm" hidden="1">#REF!</definedName>
    <definedName name="_bdm.a28ac74e062d48b1ad58e74ceb1ed47b.edm" hidden="1">#REF!</definedName>
    <definedName name="_bdm.a2a533fc5c104dc383ce7b7f08ed7df3.edm" hidden="1">#REF!</definedName>
    <definedName name="_bdm.A2B676CF410C438FB7511F04EDED6471.edm" hidden="1">#REF!</definedName>
    <definedName name="_bdm.A322E271C71A415B95D12E80E1929E7F.edm" hidden="1">#REF!</definedName>
    <definedName name="_bdm.A334871FB4214A609B90C6904169FE6C.edm" hidden="1">#REF!</definedName>
    <definedName name="_bdm.a39c2c1496064cafb296318074d61b87.edm" hidden="1">#REF!</definedName>
    <definedName name="_bdm.a39e0a773be44cb3a7117116d9023b90.edm" hidden="1">#REF!</definedName>
    <definedName name="_bdm.a3c1f8eca036473d8af4c357f770d947.edm" hidden="1">#REF!</definedName>
    <definedName name="_bdm.a3e210f7330043629c2148ff893ea87e.edm" hidden="1">#REF!</definedName>
    <definedName name="_bdm.A42808748D484921AC12C508CD9CBE9C.edm" hidden="1">#REF!</definedName>
    <definedName name="_bdm.a460ac02967a4210add276dc91a2681e.edm" hidden="1">#REF!</definedName>
    <definedName name="_bdm.A46714BFC1DF4219A19B1AB46D3A243F.edm" hidden="1">#REF!</definedName>
    <definedName name="_bdm.A49B565FCB3C47F883ABD668457ABC2A.edm" hidden="1">#REF!</definedName>
    <definedName name="_bdm.A4D202F4AC5F4B87B3339B723A12F5E7.edm" hidden="1">#REF!</definedName>
    <definedName name="_bdm.A5570374BD1E4586A9EF8C221AC51CA4.edm" hidden="1">#REF!</definedName>
    <definedName name="_bdm.a58c82fac1e449a1bee120aa2c311702.edm" hidden="1">#REF!</definedName>
    <definedName name="_bdm.a5d2eab29da548c385258ba90552c129.edm" hidden="1">#REF!</definedName>
    <definedName name="_bdm.A6174BF2660145B2B5A1A0AAEB4E16AA.edm" hidden="1">#REF!</definedName>
    <definedName name="_bdm.A622DE10903645BB96575564EC9069B1.edm" hidden="1">#REF!</definedName>
    <definedName name="_bdm.a63fa114dda042a7918ee25e245e4c7d.edm" hidden="1">#REF!</definedName>
    <definedName name="_bdm.A74D8C2EE0954BFCA6FB11256D75E802.edm" hidden="1">#REF!</definedName>
    <definedName name="_bdm.a75854cf79c5485d96c374a7a53dfb3b.edm" hidden="1">#REF!</definedName>
    <definedName name="_bdm.a769670a64b541b4b425463fe4cf168e.edm" hidden="1">#REF!</definedName>
    <definedName name="_bdm.A76C27BA83544A40BB52C978715C2DFF.edm" hidden="1">#REF!</definedName>
    <definedName name="_bdm.A7AB1B3D67FE425083C40E103EE22579.edm" hidden="1">#REF!</definedName>
    <definedName name="_bdm.a7ac3bde60ca4df587b8cbbc252113a0.edm" hidden="1">#REF!</definedName>
    <definedName name="_bdm.a7ae1dd6cb5b46f58a9b743b3efd006e.edm" hidden="1">#REF!</definedName>
    <definedName name="_bdm.A7DAB05834C14437A705FAE32880D549.edm" hidden="1">#REF!</definedName>
    <definedName name="_bdm.A7FBB7D4CE6F49A39C7E32D0572CACC6.edm" hidden="1">#REF!</definedName>
    <definedName name="_bdm.A8112FEE6A96417DB965DF6E05751417.edm" hidden="1">#REF!</definedName>
    <definedName name="_bdm.A82B52F712E3489F8DAB7CDE3F6DB064.edm" hidden="1">#REF!</definedName>
    <definedName name="_bdm.A845273F097C4553BDDC500FC44A2F3F.edm" hidden="1">#REF!</definedName>
    <definedName name="_bdm.A848D67D56674F62809687EA5426F04B.edm" hidden="1">#REF!</definedName>
    <definedName name="_bdm.A8AEE89AE2D5465283516E12BD7FC9E2.edm" hidden="1">#REF!</definedName>
    <definedName name="_bdm.A91D4F20C68A4B438CAE33240EDD231F.edm" hidden="1">#REF!</definedName>
    <definedName name="_bdm.a91ffe68fc004982bd3087719259d571.edm" hidden="1">#REF!</definedName>
    <definedName name="_bdm.a9454808795d4d23be57dd2d797d6c62.edm" hidden="1">#REF!</definedName>
    <definedName name="_bdm.A9A976ACA2904FF3BAD6813FA489121A.edm" hidden="1">#REF!</definedName>
    <definedName name="_bdm.AA60B8C1EFFE4BDDB339B62DD9D4C86A.edm" hidden="1">#REF!</definedName>
    <definedName name="_bdm.aa8ba3c6e01049d9839ebb4f27fe390b.edm" hidden="1">#REF!</definedName>
    <definedName name="_bdm.aafc2369f9564096945ff87417b06b0b.edm" hidden="1">#REF!</definedName>
    <definedName name="_bdm.AB43B095B04E410A8673D8315FA78221.edm" hidden="1">#REF!</definedName>
    <definedName name="_bdm.AB48410C122A42D7A50DA93627557869.edm" hidden="1">#REF!</definedName>
    <definedName name="_bdm.ab52c371961c49e59b215bf41e74f843.edm" hidden="1">#REF!</definedName>
    <definedName name="_bdm.ab551a2b3f45475582d8f8788fce4932.edm" hidden="1">#REF!</definedName>
    <definedName name="_bdm.AB7135C8BC0A46A6918AD152C5B7C948.edm" hidden="1">#REF!</definedName>
    <definedName name="_bdm.abc5909291b546229386031fdf8e3a9c.edm" hidden="1">#REF!</definedName>
    <definedName name="_bdm.ABE4D3AAEA0444128424FA59B447E3F8.edm" hidden="1">#REF!</definedName>
    <definedName name="_bdm.AC1B19AABB684BE3AF777A660338E597.edm" hidden="1">#REF!</definedName>
    <definedName name="_bdm.AC58D6FB76104B6BA6F402D05DE9586C.edm" hidden="1">#REF!</definedName>
    <definedName name="_bdm.AC5F5A57035F42FB822B5372014AB315.edm" hidden="1">#REF!</definedName>
    <definedName name="_bdm.AC6E6C1019174E9B96C29A0EC966F9FA.edm" hidden="1">#REF!</definedName>
    <definedName name="_bdm.ac75e6501d6d4deaa34e0fb7d0c5f482.edm" hidden="1">#REF!</definedName>
    <definedName name="_bdm.AC98D6E464D84CE29F2C629FCCB3D5C9.edm" hidden="1">#REF!</definedName>
    <definedName name="_bdm.ACA68EEC591846C1B2F4FCAFBC4CB8C3.edm" hidden="1">#REF!</definedName>
    <definedName name="_bdm.acc76982a3ee4bd8808491e8adc5ee77.edm" hidden="1">#REF!</definedName>
    <definedName name="_bdm.acd80704c6e44ee695309c2e2820ce93.edm" hidden="1">#REF!</definedName>
    <definedName name="_bdm.AD02629089C342BEBDBDD5853D835814.edm" hidden="1">#REF!</definedName>
    <definedName name="_bdm.ad3d58f833314c7db26fdf3704138449.edm" hidden="1">#REF!</definedName>
    <definedName name="_bdm.AD4588FEBC6F4B9B84DFAFB521F09FFD.edm" hidden="1">#REF!</definedName>
    <definedName name="_bdm.AD467019BFE5406BAC9510E89B1525D2.edm" hidden="1">#REF!</definedName>
    <definedName name="_bdm.AD75544E94A040C9871F5F83FFB5BA6E.edm" hidden="1">#REF!</definedName>
    <definedName name="_bdm.ad9f82df889b46ebaae462d65e4f6b51.edm" hidden="1">#REF!</definedName>
    <definedName name="_bdm.ADE0C5A76AC6458CA57429B24AD899A7.edm" hidden="1">#REF!</definedName>
    <definedName name="_bdm.adebb70fb4564ae3935dc5351ab88186.edm" hidden="1">#REF!</definedName>
    <definedName name="_bdm.ADECC3FFF12641499A5A9F7516B2EB8C.edm" hidden="1">#REF!</definedName>
    <definedName name="_bdm.ae037691bc464dd1adc2a3f3376a98c4.edm" hidden="1">#REF!</definedName>
    <definedName name="_bdm.AE0CE9A3B0DF46F78BD78756B16BCEBF.edm" hidden="1">#REF!</definedName>
    <definedName name="_bdm.AE67CF807490428183893780E73C4EBC.edm" hidden="1">#REF!</definedName>
    <definedName name="_bdm.AE6A32A0025946B88F2C97EE64906A70.edm" hidden="1">#REF!</definedName>
    <definedName name="_bdm.ae72b0e100184bedaec18007a895cc13.edm" hidden="1">#REF!</definedName>
    <definedName name="_bdm.AE9843FD83204953B7B7A7100888BE52.edm" hidden="1">#REF!</definedName>
    <definedName name="_bdm.aeb1c096b8b848d79c46da13865042eb.edm" hidden="1">#REF!</definedName>
    <definedName name="_bdm.AEC0A93FD65D456387C4CAA69C724725.edm" hidden="1">#REF!</definedName>
    <definedName name="_bdm.aeda7f17e5dc4bbcb8f0533e36430ebe.edm" hidden="1">#REF!</definedName>
    <definedName name="_bdm.AF11D2893BF644B6A15693B201F1A0A2.edm" hidden="1">#REF!</definedName>
    <definedName name="_bdm.AF6CC433F99C48B6840BB40546165349.edm" hidden="1">#REF!</definedName>
    <definedName name="_bdm.AF8690965C344B8F9932D9A4DA854BF1.edm" hidden="1">#REF!</definedName>
    <definedName name="_bdm.af92147b65a4478a9b2d6b95db9e3177.edm" hidden="1">#REF!</definedName>
    <definedName name="_bdm.AFE5CC364DE9457CA1B6CDC1597C7E3E.edm" hidden="1">#REF!</definedName>
    <definedName name="_bdm.B00E41F02AAA406E94DA2806275A9AA1.edm" hidden="1">#REF!</definedName>
    <definedName name="_bdm.B06BB5DB92D64DF29D47F935DC2D7B2F.edm" hidden="1">#REF!</definedName>
    <definedName name="_bdm.b09aada92ffe4e57a71dbee8a9d0e206.edm" hidden="1">#REF!</definedName>
    <definedName name="_bdm.b0d2c1ce031447d68d8c7ec5d55ad875.edm" hidden="1">#REF!</definedName>
    <definedName name="_bdm.B0D5F31D7C2A433CB16A55E0E45CD668.edm" hidden="1">#REF!</definedName>
    <definedName name="_bdm.b15d267f692342a1854cb9c35044ce9e.edm" hidden="1">#REF!</definedName>
    <definedName name="_bdm.b16fb741ada34787940b544a9d565bca.edm" hidden="1">#REF!</definedName>
    <definedName name="_bdm.B17D1A4E2CBE46879BF9759E0DCF8DF2.edm" hidden="1">#REF!</definedName>
    <definedName name="_bdm.B1A74BF1A13A4B3A844595B845B3F17A.edm" hidden="1">#REF!</definedName>
    <definedName name="_bdm.B1F51F463AA74BCF96172CC89D51787C.edm" hidden="1">#REF!</definedName>
    <definedName name="_bdm.B21FE16F0AC8420E9CFBA8952F0A5B13.edm" hidden="1">#REF!</definedName>
    <definedName name="_bdm.B22F02EE6D5C405DB52A23B49BACD2A9.edm" hidden="1">#REF!</definedName>
    <definedName name="_bdm.B24E8E7088524DADAC060B64C46B1C33.edm" hidden="1">#REF!</definedName>
    <definedName name="_bdm.b274510a21084c4580babcfae6651a39.edm" hidden="1">#REF!</definedName>
    <definedName name="_bdm.b2893005296f4eaa9cbfdf02dab33d61.edm" hidden="1">#REF!</definedName>
    <definedName name="_bdm.B29653BF1D384696938472084645576F.edm" hidden="1">#REF!</definedName>
    <definedName name="_bdm.b296fe937832435a995a70c3b7515366.edm" hidden="1">#REF!</definedName>
    <definedName name="_bdm.B2C46833EB1945BFB0C7DC61F62F93CD.edm" hidden="1">#REF!</definedName>
    <definedName name="_bdm.b2dbaa7423fb42c3a502fe1c5b2c06b2.edm" hidden="1">#REF!</definedName>
    <definedName name="_bdm.B3139376460B40B797DF69A49E48ADD9.edm" hidden="1">#REF!</definedName>
    <definedName name="_bdm.b33d1e57486c4d34ae5b6490324dd117.edm" hidden="1">#REF!</definedName>
    <definedName name="_bdm.B34681E180CB4EEE9671B8DAE34E3360.edm" hidden="1">#REF!</definedName>
    <definedName name="_bdm.b3acb02b37054be3ac10ef2942c95398.edm" hidden="1">#REF!</definedName>
    <definedName name="_bdm.B40C17D571AA4A61B4987CC3F421933F.edm" hidden="1">#REF!</definedName>
    <definedName name="_bdm.B40DBFEF805E438DB91EB5A065240526.edm" hidden="1">#REF!</definedName>
    <definedName name="_bdm.b455d9c9923c4100ae31a2276313e573.edm" hidden="1">#REF!</definedName>
    <definedName name="_bdm.b47d060c0ca84070850f42d4822a8fd8.edm" hidden="1">#REF!</definedName>
    <definedName name="_bdm.b48f0690ee844955b3b04425fdca5237.edm" hidden="1">#REF!</definedName>
    <definedName name="_bdm.B4FB065F503D44A3AB4522FC4B2B87B4.edm" hidden="1">#REF!</definedName>
    <definedName name="_bdm.B52976F748184F3A97E9395614319671.edm" hidden="1">#REF!</definedName>
    <definedName name="_bdm.B549CD4C07F24CB9BD78C0D2FC949647.edm" hidden="1">#REF!</definedName>
    <definedName name="_bdm.b572e9d7a3284a6980f69c08923bff57.edm" hidden="1">#REF!</definedName>
    <definedName name="_bdm.B586FA32F16940D5BE9ED78EC6DB8046.edm" hidden="1">#REF!</definedName>
    <definedName name="_bdm.B5A0DD4BD7554F28965288D0BE2D999A.edm" hidden="1">#REF!</definedName>
    <definedName name="_bdm.b5ede5ccc6e04c34bc5c6447c5398bb4.edm" hidden="1">#REF!</definedName>
    <definedName name="_bdm.b5ee988df71b483ea206e8c05628bf74.edm" hidden="1">#REF!</definedName>
    <definedName name="_bdm.B65DED6D7B4A409083F060D659852E4A.edm" hidden="1">#REF!</definedName>
    <definedName name="_bdm.B695B62CE301458D96D0190FB04CA345.edm" hidden="1">#REF!</definedName>
    <definedName name="_bdm.b6d3ead2bc884bfe9100c3a23e45f0b3.edm" hidden="1">#REF!</definedName>
    <definedName name="_bdm.B6D49E167CB7403ABC203DAFB564D1B9.edm" hidden="1">#REF!</definedName>
    <definedName name="_bdm.B6EB8956079B4F13B920ECF5DC86F55C.edm" hidden="1">#REF!</definedName>
    <definedName name="_bdm.b7010b56f78e4bd69cd10a05de8b5318.edm" hidden="1">#REF!</definedName>
    <definedName name="_bdm.b70d334a457e4c399e6638369d3bf808.edm" hidden="1">#REF!</definedName>
    <definedName name="_bdm.b73195f07cea4d02a8584186be7bd5c6.edm" hidden="1">#REF!</definedName>
    <definedName name="_bdm.B739A037BC82489A8CBFA9E4EFE85C0D.edm" hidden="1">#REF!</definedName>
    <definedName name="_bdm.B79F78ABB2DE4339BFFD73BE1EDBDD64.edm" hidden="1">#REF!</definedName>
    <definedName name="_bdm.b7c92637add94740978f410f149bf8bc.edm" hidden="1">#REF!</definedName>
    <definedName name="_bdm.B7CC83D9B1D34661812434787CF5F95D.edm" hidden="1">#REF!</definedName>
    <definedName name="_bdm.b834bc11f69c48b7b9dcd93be833e6ae.edm" hidden="1">#REF!</definedName>
    <definedName name="_bdm.b89f7bd090ff403896a53763c97a140f.edm" hidden="1">#REF!</definedName>
    <definedName name="_bdm.b8c088920c334454be84d42590cbf111.edm" hidden="1">#REF!</definedName>
    <definedName name="_bdm.B8DFEA077A6847AE837C1C8C7EE36257.edm" hidden="1">#REF!</definedName>
    <definedName name="_bdm.b90c559eb75b45aaa0f6e52033f9dfd6.edm" hidden="1">#REF!</definedName>
    <definedName name="_bdm.B9145D1209544A48A1F2C492AD12EB24.edm" hidden="1">#REF!</definedName>
    <definedName name="_bdm.b95e3e9b67ed4e46abf40bf077422cf6.edm" hidden="1">#REF!</definedName>
    <definedName name="_bdm.b9822d1c67e648d3a9f5ca534add8fbc.edm" hidden="1">#REF!</definedName>
    <definedName name="_bdm.B9B4805F6B9842999B468D1EC5A30B23.edm" hidden="1">#REF!</definedName>
    <definedName name="_bdm.B9DBA671763643218454B70B17068169.edm" hidden="1">#REF!</definedName>
    <definedName name="_bdm.B9EC623560E848FD8C52183A9F4F70E1.edm" hidden="1">#REF!</definedName>
    <definedName name="_bdm.BA0280DC4C394CF4BFB27D748D31CFD4.edm" hidden="1">#REF!</definedName>
    <definedName name="_bdm.ba077e2b3c65442bb613c76d28f24cd7.edm" hidden="1">#REF!</definedName>
    <definedName name="_bdm.BA0AEB62823B4AA6B8F95D5C89B6C87C.edm" hidden="1">#REF!</definedName>
    <definedName name="_bdm.BA3B78D813694D7AAF4A75642C4178CE.edm" hidden="1">#REF!</definedName>
    <definedName name="_bdm.ba52faeb6d824947b2ec10ec45d07599.edm" hidden="1">#REF!</definedName>
    <definedName name="_bdm.BA8250192A96420DA3186E1CE43C30F9.edm" hidden="1">#REF!</definedName>
    <definedName name="_bdm.BA887F3EFFE04C52B8A78F8151DA12E9.edm" hidden="1">#REF!</definedName>
    <definedName name="_bdm.baa218adf5374981979e7db7b32fa37d.edm" hidden="1">#REF!</definedName>
    <definedName name="_bdm.BAA454EF86784CCEAC5D73BBE204F4D6.edm" hidden="1">#REF!</definedName>
    <definedName name="_bdm.BABBB4F0CB2243FEAA065AE505C51E4F.edm" hidden="1">#REF!</definedName>
    <definedName name="_bdm.BB07DDACC0434320947584FCD403930E.edm" hidden="1">#REF!</definedName>
    <definedName name="_bdm.BB1A4417633E4F128AD442202AE00293.edm" hidden="1">#REF!</definedName>
    <definedName name="_bdm.BB1D213A92E54D1BA38A8B3B126BAB20.edm" hidden="1">#REF!</definedName>
    <definedName name="_bdm.bb4ddf014f9b49c78724e27cd17545fd.edm" hidden="1">#REF!</definedName>
    <definedName name="_bdm.BBCA3022DA5744888F39CC282341E248.edm" hidden="1">#REF!</definedName>
    <definedName name="_bdm.bbe9f3cca5da426f91fbbe474d8bca85.edm" hidden="1">#REF!</definedName>
    <definedName name="_bdm.bc495c327b954575816aa75dd17eec50.edm" hidden="1">#REF!</definedName>
    <definedName name="_bdm.BC8F0F9C656D4539BCDE099A6754E4C3.edm" hidden="1">#REF!</definedName>
    <definedName name="_bdm.bc93a90119d241519a6748e39911581f.edm" hidden="1">#REF!</definedName>
    <definedName name="_bdm.BC9DF9E6B6CE4DB880F94340D97FAC16.edm" hidden="1">#REF!</definedName>
    <definedName name="_bdm.bca1d9215cd14c3db6f7476dec2e4ef1.edm" hidden="1">#REF!</definedName>
    <definedName name="_bdm.BCF9A02D590348EE8E7F51C5A956531B.edm" hidden="1">#REF!</definedName>
    <definedName name="_bdm.bd0e91231a7a4ea393b8b2b90ee0044c.edm" hidden="1">#REF!</definedName>
    <definedName name="_bdm.BD2EA479A7ED452F88A657B0179E8711.edm" hidden="1">#REF!</definedName>
    <definedName name="_bdm.bd5995f867ef45ef8b8407b667fb5849.edm" hidden="1">#REF!</definedName>
    <definedName name="_bdm.BD717D749F3C433389CD8C4E29BB5626.edm" hidden="1">#REF!</definedName>
    <definedName name="_bdm.bdbc86c304664e1fab3a0c1918febb57.edm" hidden="1">#REF!</definedName>
    <definedName name="_bdm.bdc85056638846b1a7eccb76c49ca9eb.edm" hidden="1">#REF!</definedName>
    <definedName name="_bdm.BDFD55B91C994100BEA0B099F1135EE1.edm" hidden="1">#REF!</definedName>
    <definedName name="_bdm.BE6E718F49A84758A09F6BB32ED98DC6.edm" hidden="1">#REF!</definedName>
    <definedName name="_bdm.bf29c1bc4d654ccda44427e82adeb6a8.edm" hidden="1">#REF!</definedName>
    <definedName name="_bdm.bf551ba1bd854c6da875d2a86aed99e1.edm" hidden="1">#REF!</definedName>
    <definedName name="_bdm.BF603091097F4AADA8380782431BD95D.edm" hidden="1">#REF!</definedName>
    <definedName name="_bdm.bf619c86557a4a2db2985c8ed66543f7.edm" hidden="1">#REF!</definedName>
    <definedName name="_bdm.bf6227a82bfa4101b86fc5a122792f0f.edm" hidden="1">#REF!</definedName>
    <definedName name="_bdm.BF6A666DCFD348F9BF8D8ECE37B3F82C.edm" hidden="1">#REF!</definedName>
    <definedName name="_bdm.BF7870FAC7884C039A2DDFF71B8F501F.edm" hidden="1">#REF!</definedName>
    <definedName name="_bdm.BF821CAD550E4A4D949DCFB75C07774F.edm" hidden="1">#REF!</definedName>
    <definedName name="_bdm.BFAD88287AD64A57A616ABC85EDEC8B4.edm" hidden="1">#REF!</definedName>
    <definedName name="_bdm.BFC75FB357814C369E1E1C9DD09451B8.edm" hidden="1">#REF!</definedName>
    <definedName name="_bdm.c0017bff00224ae9a2e915c617e6bb7e.edm" hidden="1">#REF!</definedName>
    <definedName name="_bdm.C03A810325A44503BAF008526160B085.edm" hidden="1">#REF!</definedName>
    <definedName name="_bdm.C04D906CF06942E1888BFA70775BAFC8.edm" hidden="1">#REF!</definedName>
    <definedName name="_bdm.c05e6be52539470695a86c72c6182b3d.edm" hidden="1">#REF!</definedName>
    <definedName name="_bdm.C07CDB05BAA34C909F8761A1DE5F69E8.edm" hidden="1">#REF!</definedName>
    <definedName name="_bdm.C08811C73EA845D482F8FE30123E2BE1.edm" hidden="1">#REF!</definedName>
    <definedName name="_bdm.C0A91F8B0F5B4AEAAEA2FD537C5F64B9.edm" hidden="1">#REF!</definedName>
    <definedName name="_bdm.c0f83d7fcc744c789faccc738f70285e.edm" hidden="1">#REF!</definedName>
    <definedName name="_bdm.c129176b168f42b197996bde0cc68466.edm" hidden="1">#REF!</definedName>
    <definedName name="_bdm.c14cdefce79248db83366fa1f5e8090a.edm" hidden="1">#REF!</definedName>
    <definedName name="_bdm.C162D54FD0E54627903FEFB8A3E02F80.edm" hidden="1">#REF!</definedName>
    <definedName name="_bdm.c163e0dcb20f4a18ac9daa893c65c9a6.edm" hidden="1">#REF!</definedName>
    <definedName name="_bdm.C1DAA84683CE4573B951CCC3D782AF87.edm" hidden="1">#REF!</definedName>
    <definedName name="_bdm.c22d2fff0b644fa3b90c6e9b19cd73ad.edm" hidden="1">#REF!</definedName>
    <definedName name="_bdm.C2656E769FC14542AA6DFB0484BB5E06.edm" hidden="1">#REF!</definedName>
    <definedName name="_bdm.c299ee10b639425aa55df2dd2d68bdbe.edm" hidden="1">#REF!</definedName>
    <definedName name="_bdm.c2fb4e55e4384cb9a19bbf3f6baa993f.edm" hidden="1">#REF!</definedName>
    <definedName name="_bdm.C327707EEA794BE7A22A28AB5C3A1837.edm" hidden="1">#REF!</definedName>
    <definedName name="_bdm.C334BB09946D47568861DCDEFF4D8530.edm" hidden="1">#REF!</definedName>
    <definedName name="_bdm.c3aacfd0fe35406f97baa420890e86f8.edm" hidden="1">#REF!</definedName>
    <definedName name="_bdm.c3b4a69f5f0a499eafac4fa0d6a0da42.edm" hidden="1">#REF!</definedName>
    <definedName name="_bdm.c416a173931d44bb8bd9ad810202f69e.edm" hidden="1">#REF!</definedName>
    <definedName name="_bdm.C43ED404347046658B505129948A7B9D.edm" hidden="1">#REF!</definedName>
    <definedName name="_bdm.c459e1bc1914412cb5b5b79d233f4295.edm" hidden="1">#REF!</definedName>
    <definedName name="_bdm.c49bbefe8df64430a549554e6c357ea4.edm" hidden="1">#REF!</definedName>
    <definedName name="_bdm.C4B0231316284F07AA7205FED94F35F9.edm" hidden="1">#REF!</definedName>
    <definedName name="_bdm.c4bf87dfbf9b438d8b44a0afaf72d344.edm" hidden="1">#REF!</definedName>
    <definedName name="_bdm.C53C0A1A430C4211A0C0B02D4B9FBD78.edm" hidden="1">#REF!</definedName>
    <definedName name="_bdm.C551ADCF4BA94350B641A424BCD33EEE.edm" hidden="1">#REF!</definedName>
    <definedName name="_bdm.C55F9CD9A4514DA798B938ACB2128C42.edm" hidden="1">#REF!</definedName>
    <definedName name="_bdm.C56DD40000BA4892A09DE0F0BB04FC17.edm" hidden="1">#REF!</definedName>
    <definedName name="_bdm.c5b897d41cf943b2bc57e3d113617b76.edm" hidden="1">#REF!</definedName>
    <definedName name="_bdm.C5CEC49F6D914712BA8542FF16FB43D0.edm" hidden="1">#REF!</definedName>
    <definedName name="_bdm.c5f16de851c6414db13cebc6b13422b6.edm" hidden="1">#REF!</definedName>
    <definedName name="_bdm.c63b2cb69d86438a8cc8b4f226d42d3e.edm" hidden="1">#REF!</definedName>
    <definedName name="_bdm.C6407990D7E74A8F9D67DC6CD2ED8867.edm" hidden="1">#REF!</definedName>
    <definedName name="_bdm.c65d869260ec4876b70b5ed00887668c.edm" hidden="1">#REF!</definedName>
    <definedName name="_bdm.C67FDAFA9D9E41C0925F779BD60B364B.edm" hidden="1">#REF!</definedName>
    <definedName name="_bdm.c737cc0e4f6e456b83355fd02f5b5872.edm" hidden="1">#REF!</definedName>
    <definedName name="_bdm.c76f319f767844768ace57bc068a6628.edm" hidden="1">#REF!</definedName>
    <definedName name="_bdm.C780AD0AD1AC4CF791743A7E6DA6ADDA.edm" hidden="1">#REF!</definedName>
    <definedName name="_bdm.C79E50709C074C2CBBE9D01D40D31E53.edm" hidden="1">#REF!</definedName>
    <definedName name="_bdm.c7bae1c00b304bb6836af5bb475c148f.edm" hidden="1">#REF!</definedName>
    <definedName name="_bdm.C7C1DA82439C42DC945C8B25AF27EF69.edm" hidden="1">#REF!</definedName>
    <definedName name="_bdm.C7C2ABEFC71444E4AD102DCC966B1493.edm" hidden="1">#REF!</definedName>
    <definedName name="_bdm.C7C6FBA36F39444B8BCEC128D5B7F931.edm" hidden="1">#REF!</definedName>
    <definedName name="_bdm.C7CCC3699C914954A9F82B746DEF7716.edm" hidden="1">#REF!</definedName>
    <definedName name="_bdm.c7e7f61e639d431bb535cf486a0d0e59.edm" hidden="1">#REF!</definedName>
    <definedName name="_bdm.C7EB40A7940D4EE6905FD66EC1DB4E55.edm" hidden="1">#REF!</definedName>
    <definedName name="_bdm.c818d2f366834904b97d222726873782.edm" hidden="1">#REF!</definedName>
    <definedName name="_bdm.C8EADE9AFE3A42368E2217DADC7CB0BE.edm" hidden="1">#REF!</definedName>
    <definedName name="_bdm.c9273ac21c2048b09705f5cba7143b23.edm" hidden="1">#REF!</definedName>
    <definedName name="_bdm.C95A1EF19C6C403C88E76ABE5EF8BF57.edm" hidden="1">#REF!</definedName>
    <definedName name="_bdm.C99AC1600CAE4AE7BA952F6B23D4D132.edm" hidden="1">#REF!</definedName>
    <definedName name="_bdm.ca1d362b538848f897bbf7c70d5acdce.edm" hidden="1">#REF!</definedName>
    <definedName name="_bdm.CA1EB460E7DD4CC18309156341092DAD.edm" hidden="1">#REF!</definedName>
    <definedName name="_bdm.CA4FB61E4AE04C72B80E34D3419320EE.edm" hidden="1">#REF!</definedName>
    <definedName name="_bdm.ca6675130b61484281d14265a402bbaa.edm" hidden="1">#REF!</definedName>
    <definedName name="_bdm.cac28432ceb1467c8d09fed3e27a91e4.edm" hidden="1">#REF!</definedName>
    <definedName name="_bdm.CB44927B801347418B200C4757A0AF9B.edm" hidden="1">#REF!</definedName>
    <definedName name="_bdm.CB9D9DC5B56149DDAFE2019D38715F12.edm" hidden="1">#REF!</definedName>
    <definedName name="_bdm.cbc9511efe14460b870de7c97c8d08d5.edm" hidden="1">#REF!</definedName>
    <definedName name="_bdm.CBE7B58BEB2442A3A497C82A2BE950FC.edm" hidden="1">#REF!</definedName>
    <definedName name="_bdm.cbf9eb1ca90246fabf9c9ba05b253919.edm" hidden="1">#REF!</definedName>
    <definedName name="_bdm.CC2C2FC89A4F442EA3DF724158BE8B5B.edm" hidden="1">#REF!</definedName>
    <definedName name="_bdm.cc4a988cfdd14b99ba80f48f758e960e.edm" hidden="1">#REF!</definedName>
    <definedName name="_bdm.CC7427224E304D03B4C4FA746616103B.edm" hidden="1">#REF!</definedName>
    <definedName name="_bdm.CCD81FACFE0149D39092292DB2EF6591.edm" hidden="1">#REF!</definedName>
    <definedName name="_bdm.ccf2b640c44548d7a324a50e164285e6.edm" hidden="1">#REF!</definedName>
    <definedName name="_bdm.cd459802f19340399b948021617320c7.edm" hidden="1">#REF!</definedName>
    <definedName name="_bdm.cd6a0cda77df4a858c78192a9ac62ccb.edm" hidden="1">#REF!</definedName>
    <definedName name="_bdm.cdda4ff4b147482fbf4ba0892d2ca442.edm" hidden="1">#REF!</definedName>
    <definedName name="_bdm.cdde1cb336ac44f99948c29681605950.edm" hidden="1">#REF!</definedName>
    <definedName name="_bdm.cde8994189314b0eb4991476c3a362cb.edm" hidden="1">#REF!</definedName>
    <definedName name="_bdm.CE06C8BB9DD34EE68AE97E22A30857AB.edm" hidden="1">#REF!</definedName>
    <definedName name="_bdm.ce57265fa4974cf8986cd5f75fa6cc87.edm" hidden="1">#REF!</definedName>
    <definedName name="_bdm.ce5c77fe6b73450a8e1f8eff1cbdeff7.edm" hidden="1">#REF!</definedName>
    <definedName name="_bdm.CE9DBEE6F7664B20862024CCE29FE9A5.edm" hidden="1">#REF!</definedName>
    <definedName name="_bdm.cebc2ef415064aa8b4c82ccbf182f69f.edm" hidden="1">#REF!</definedName>
    <definedName name="_bdm.cec8397c9cce442ca734706e7a1f2701.edm" hidden="1">#REF!</definedName>
    <definedName name="_bdm.CED2770A42D04601B4C885DC0485D05B.edm" hidden="1">#REF!</definedName>
    <definedName name="_bdm.CED309BF561B4887A151DA12459F1CB2.edm" hidden="1">#REF!</definedName>
    <definedName name="_bdm.ced9a4cf1b764b99a3bad3c68c63b3b6.edm" hidden="1">#REF!</definedName>
    <definedName name="_bdm.cf1ceef94a864e7e877bb1b4b6ff4207.edm" hidden="1">#REF!</definedName>
    <definedName name="_bdm.CF38680812724340A004E5B6F4BA056E.edm" hidden="1">#REF!</definedName>
    <definedName name="_bdm.CF584DD2D271455BA81885522232A23E.edm" hidden="1">#REF!</definedName>
    <definedName name="_bdm.cf63948c5f88414a96e5b1751ead9b18.edm" hidden="1">#REF!</definedName>
    <definedName name="_bdm.cf853c4df6e343aabd9a71ed53c26df8.edm" hidden="1">#REF!</definedName>
    <definedName name="_bdm.CFC3CEDB55CA4DC2873A4084E990A0B0.edm" hidden="1">#REF!</definedName>
    <definedName name="_bdm.d074ce79e4f7421c84027b44fc2f6832.edm" hidden="1">#REF!</definedName>
    <definedName name="_bdm.D07C94A5DEE14288B8891D90355DF16F.edm" hidden="1">#REF!</definedName>
    <definedName name="_bdm.d07cd5113d1c4925b91687aa24c976d2.edm" hidden="1">#REF!</definedName>
    <definedName name="_bdm.D0B3CBBA4FA5446087E7C5CA06D0DA68.edm" hidden="1">#REF!</definedName>
    <definedName name="_bdm.D0B7E5E53ABA4F63B2CB29AA93EFD8FC.edm" hidden="1">#REF!</definedName>
    <definedName name="_bdm.D0F520A933DE4924B57252AB492D733D.edm" hidden="1">#REF!</definedName>
    <definedName name="_bdm.D0F614BA0AC64C119C509759CCBFF0EA.edm" hidden="1">#REF!</definedName>
    <definedName name="_bdm.d10c66737d0c45eaac581f5e921278ae.edm" hidden="1">#REF!</definedName>
    <definedName name="_bdm.D1142524BD9B44698F970218AEF1017C.edm" hidden="1">#REF!</definedName>
    <definedName name="_bdm.D12AFF71A7C840088E4A825DEED1F862.edm" hidden="1">#REF!</definedName>
    <definedName name="_bdm.d12eb9b05fe2449194cc38897a65851d.edm" hidden="1">#REF!</definedName>
    <definedName name="_bdm.d1bea01084ae4ec9aea4eeba126107fe.edm" hidden="1">#REF!</definedName>
    <definedName name="_bdm.d25a99899c0a420e8849bd3aed10ddb3.edm" hidden="1">#REF!</definedName>
    <definedName name="_bdm.D273403AEC1544CF8F952D90C73BFC4F.edm" hidden="1">#REF!</definedName>
    <definedName name="_bdm.D2874AE42FA44015971EA4B92ACE8979.edm" hidden="1">#REF!</definedName>
    <definedName name="_bdm.d29a9732687d46be893dd29db9906310.edm" hidden="1">#REF!</definedName>
    <definedName name="_bdm.D2E6BFA3E5FE4A5DAF496F0633ED727F.edm" hidden="1">#REF!</definedName>
    <definedName name="_bdm.D2FDD17B81A34E4981BBB669FFC828C3.edm" hidden="1">#REF!</definedName>
    <definedName name="_bdm.d310a41294614e308e9ac9f4406e70e2.edm" hidden="1">#REF!</definedName>
    <definedName name="_bdm.D3CF44EF386E45188F82D8923CCCC7C1.edm" hidden="1">#REF!</definedName>
    <definedName name="_bdm.D3E43CC6E91948009074939FB61AE761.edm" hidden="1">#REF!</definedName>
    <definedName name="_bdm.D3ED3883A8D541CDBDB4BD7AADABECCF.edm" hidden="1">#REF!</definedName>
    <definedName name="_bdm.D42E5E2F21C941A696CE3CF7FB43FCD5.edm" hidden="1">#REF!</definedName>
    <definedName name="_bdm.D440777A26B74374ACBD304B701E0B36.edm" hidden="1">#REF!</definedName>
    <definedName name="_bdm.D44D1B2AC2D7490C8FD38AE3E2C36B6B.edm" hidden="1">#REF!</definedName>
    <definedName name="_bdm.d49a6799f17c4512b81b54f38f700231.edm" hidden="1">#REF!</definedName>
    <definedName name="_bdm.d4c19239ca0e4aea84728e2e6ce5ba9e.edm" hidden="1">#REF!</definedName>
    <definedName name="_bdm.D4C658CFB0584B2D89456F77146D38F1.edm" hidden="1">#REF!</definedName>
    <definedName name="_bdm.D4C9C00307B04978A61416D6B1BB91DF.edm" hidden="1">#REF!</definedName>
    <definedName name="_bdm.d4ef9a5e2e404117a32723ada5fd4cd3.edm" hidden="1">#REF!</definedName>
    <definedName name="_bdm.D4F5EDF9286F45BE9347834DA45FD1B0.edm" hidden="1">#REF!</definedName>
    <definedName name="_bdm.D53AE69ED9E841EFBC1CE6DD976C8FC6.edm" hidden="1">#REF!</definedName>
    <definedName name="_bdm.D5C98A1D92C145C5A72D68FDBF9286AC.edm" hidden="1">#REF!</definedName>
    <definedName name="_bdm.d60b3b1a1d744ea38976a7802e2025ea.edm" hidden="1">#REF!</definedName>
    <definedName name="_bdm.d63545b10aee462bb1cfc774511d36a7.edm" hidden="1">#REF!</definedName>
    <definedName name="_bdm.d64c65389d5c4dfeb58192faddb31083.edm" hidden="1">#REF!</definedName>
    <definedName name="_bdm.d6a15ffe12b04b12a2c64f95cdaca793.edm" hidden="1">#REF!</definedName>
    <definedName name="_bdm.D6D4200AA13D46678B5C8F1939161A7E.edm" hidden="1">#REF!</definedName>
    <definedName name="_bdm.d6e3ccfc554c47e4918b75e792f83d3a.edm" hidden="1">#REF!</definedName>
    <definedName name="_bdm.d71ed475754649c2b05a2d41dd229a13.edm" hidden="1">#REF!</definedName>
    <definedName name="_bdm.d72eef13e6d14fd5a6a906a94d15e5cf.edm" hidden="1">#REF!</definedName>
    <definedName name="_bdm.d76f643a9ba14602b0603cef411d9944.edm" hidden="1">#REF!</definedName>
    <definedName name="_bdm.d7b96afe7dcf4c46a90486a1919564b9.edm" hidden="1">#REF!</definedName>
    <definedName name="_bdm.D7CED997E44B48AF8FBCA3325C28C6D7.edm" hidden="1">#REF!</definedName>
    <definedName name="_bdm.D8226746037A4B218F06698B6B570FD4.edm" hidden="1">#REF!</definedName>
    <definedName name="_bdm.d837176a786d4ea69f8359c83c542caf.edm" hidden="1">#REF!</definedName>
    <definedName name="_bdm.D852D248C7EB4872BCC7C5B49A784D8D.edm" hidden="1">#REF!</definedName>
    <definedName name="_bdm.D892EA5965244A25AF8FFB276FA0981D.edm" hidden="1">#REF!</definedName>
    <definedName name="_bdm.D898979EA6174649A68A815E9284EAE7.edm" hidden="1">#REF!</definedName>
    <definedName name="_bdm.d8b69bedc37c45c0a23ac48dbda89f2e.edm" hidden="1">#REF!</definedName>
    <definedName name="_bdm.d8c05ebaf2c74a7a88695b9c088ffa60.edm" hidden="1">#REF!</definedName>
    <definedName name="_bdm.d8fa7d58df134986a8c2f1da2926df1a.edm" hidden="1">#REF!</definedName>
    <definedName name="_bdm.D9389DAD754142059CFB37128D086FBE.edm" hidden="1">#REF!</definedName>
    <definedName name="_bdm.da7b576722bc4ca784f4a23fcd60e52f.edm" hidden="1">#REF!</definedName>
    <definedName name="_bdm.DA8AD505F7AD40F199EC8AC867666240.edm" hidden="1">#REF!</definedName>
    <definedName name="_bdm.DA999F4FE7C24D3EBB31F9661F7E0F0C.edm" hidden="1">#REF!</definedName>
    <definedName name="_bdm.daa89a3021d3458e960c5af8920b4238.edm" hidden="1">#REF!</definedName>
    <definedName name="_bdm.DAA9360BFFF149B4B1477D7C83EDF52C.edm" hidden="1">#REF!</definedName>
    <definedName name="_bdm.DACCB7D1961D49B6BBD5B2AA35F8E463.edm" hidden="1">#REF!</definedName>
    <definedName name="_bdm.dae5675d6f6a436fb65aac1dff85d47e.edm" hidden="1">#REF!</definedName>
    <definedName name="_bdm.DB1AD6AE86554E708052E6CB69568BCB.edm" hidden="1">#REF!</definedName>
    <definedName name="_bdm.DB20FEE5FEB547B1BB8AD4E3E1C45DBA.edm" hidden="1">#REF!</definedName>
    <definedName name="_bdm.DB49AC513B7E4F1296EFD0DCF83726F8.edm" hidden="1">#REF!</definedName>
    <definedName name="_bdm.db53c97b96804aae9d8d9f41aef4b322.edm" hidden="1">#REF!</definedName>
    <definedName name="_bdm.DBA56CBA437E46EBA27C48D8941D1524.edm" hidden="1">#REF!</definedName>
    <definedName name="_bdm.dba70aa788704276945e84f2ac578abc.edm" hidden="1">#REF!</definedName>
    <definedName name="_bdm.DBB7E8DBC11D4653BBC7871E705344E9.edm" hidden="1">#REF!</definedName>
    <definedName name="_bdm.dbbaa3d01f85496389288d26733fcfc1.edm" hidden="1">#REF!</definedName>
    <definedName name="_bdm.dbbf41b7e43a486a851d44851dec24a7.edm" hidden="1">#REF!</definedName>
    <definedName name="_bdm.DBC4CA233E1F4FB5AA9FD256B7015AAA.edm" hidden="1">#REF!</definedName>
    <definedName name="_bdm.dbe4524c6d234ee0ab23c2ebf7c90284.edm" hidden="1">#REF!</definedName>
    <definedName name="_bdm.DBE9374CBFBF48488F29A91A09C341D4.edm" hidden="1">#REF!</definedName>
    <definedName name="_bdm.dc0f41c068ef4fe8809e8d26d0b0baac.edm" hidden="1">#REF!</definedName>
    <definedName name="_bdm.DC6FFF76550F4D8D97B7D8E5E8D8289B.edm" hidden="1">#REF!</definedName>
    <definedName name="_bdm.DC81DF54125C4DF087F6AEEF72A381F0.edm" hidden="1">#REF!</definedName>
    <definedName name="_bdm.DC857358C75D42DC870CF07E152F0748.edm" hidden="1">#REF!</definedName>
    <definedName name="_bdm.DC8D44965AC44B769D0A1B69D9A58E36.edm" hidden="1">#REF!</definedName>
    <definedName name="_bdm.dc927b2913bb4b91a1f0f7d5246b20d4.edm" hidden="1">#REF!</definedName>
    <definedName name="_bdm.dcbc245be1f24516afa9f217e82c23c8.edm" hidden="1">#REF!</definedName>
    <definedName name="_bdm.DCD3C52A98444C69B94C7EB74E241B35.edm" hidden="1">#REF!</definedName>
    <definedName name="_bdm.DCF55ED35E47485594D71606FAB509A6.edm" hidden="1">#REF!</definedName>
    <definedName name="_bdm.DD2516B8566D4D25AFA5B5C54B92B4CB.edm" hidden="1">#REF!</definedName>
    <definedName name="_bdm.DD47243C84EC43798E6C48D0544F4131.edm" hidden="1">#REF!</definedName>
    <definedName name="_bdm.DD64766246574798AA9F68E9AEA635FB.edm" hidden="1">#REF!</definedName>
    <definedName name="_bdm.DD8CF19960B84372BC6C44D1E352ADA6.edm" hidden="1">#REF!</definedName>
    <definedName name="_bdm.DDB1B0F98E8844598C6BB1F24ABA8776.edm" hidden="1">#REF!</definedName>
    <definedName name="_bdm.DDD7E07E7C7F4608849D4B0E3492AE99.edm" hidden="1">#REF!</definedName>
    <definedName name="_bdm.de06fb568a364f7ba75a0c1e82537a16.edm" hidden="1">#REF!</definedName>
    <definedName name="_bdm.DE40D35FE9124D809E741ABBBBF05B22.edm" hidden="1">#REF!</definedName>
    <definedName name="_bdm.de6403a97e184d5e811ff765c04c58b2.edm" hidden="1">#REF!</definedName>
    <definedName name="_bdm.DE6E99F06DA74622A786D361CA177416.edm" hidden="1">#REF!</definedName>
    <definedName name="_bdm.de8a6649a3274fe59bd4b1c977cdbc97.edm" hidden="1">#REF!</definedName>
    <definedName name="_bdm.DE910EDFE169477EB5B5DDD291EBD1E3.edm" hidden="1">#REF!</definedName>
    <definedName name="_bdm.de91937915044940b61130c1a3b927c9.edm" hidden="1">#REF!</definedName>
    <definedName name="_bdm.deb87202653545a48d45f80ce13b09d8.edm" hidden="1">#REF!</definedName>
    <definedName name="_bdm.ded97f3647144faa87158db2657fb867.edm" hidden="1">#REF!</definedName>
    <definedName name="_bdm.DEDED3BCD42C40C0BD57FFC90A4B1E7E.edm" hidden="1">#REF!</definedName>
    <definedName name="_bdm.deee33fff04042a08e37b434e6faeb4a.edm" hidden="1">#REF!</definedName>
    <definedName name="_bdm.defec3ead9844bf98524f3f6f035b52f.edm" hidden="1">#REF!</definedName>
    <definedName name="_bdm.DF20BD2CDAC34B1E8E31E0D53CB530ED.edm" hidden="1">#REF!</definedName>
    <definedName name="_bdm.DF3009718CC148E394772E86C86E7E1C.edm" hidden="1">#REF!</definedName>
    <definedName name="_bdm.df52043ad06c41f8a4f3cf6f449b61f3.edm" hidden="1">#REF!</definedName>
    <definedName name="_bdm.DF5AF0D39E1F4081A619C66A03B4C701.edm" hidden="1">#REF!</definedName>
    <definedName name="_bdm.DF6734618A3C41EAA54818590D43BC2A.edm" hidden="1">#REF!</definedName>
    <definedName name="_bdm.DF9AF06FFAC04E7395037910C136FFB8.edm" hidden="1">#REF!</definedName>
    <definedName name="_bdm.dfbc9b3837ff4cd1badaca1ae66c6c52.edm" hidden="1">#REF!</definedName>
    <definedName name="_bdm.DFD287B40E694AC3BE0105DB7A45A1C0.edm" hidden="1">#REF!</definedName>
    <definedName name="_bdm.DFECA6AE3F4D4920A7C32B331CC62DC9.edm" hidden="1">#REF!</definedName>
    <definedName name="_bdm.e02ac1b49c874b51be864519bb5c33f7.edm" hidden="1">#REF!</definedName>
    <definedName name="_bdm.E0335DC8B8B84B52AA54BDB74F3F2CF8.edm" hidden="1">#REF!</definedName>
    <definedName name="_bdm.E059F5FA0E8F463290D45FA7013F23CA.edm" hidden="1">#REF!</definedName>
    <definedName name="_bdm.E07B3E34E48544E1946BE77C39D2832D.edm" hidden="1">#REF!</definedName>
    <definedName name="_bdm.E0938A34DC8A4B7097FAD55DF9D0798A.edm" hidden="1">#REF!</definedName>
    <definedName name="_bdm.E0A7113A7EB84E42B8F20FD0B1D44AF1.edm" hidden="1">#REF!</definedName>
    <definedName name="_bdm.e0ca4ba64e164cadae62a28e85d850ac.edm" hidden="1">#REF!</definedName>
    <definedName name="_bdm.E0D8CBC6D0C24B06900DE452E2121245.edm" hidden="1">#REF!</definedName>
    <definedName name="_bdm.E0F26919B4E541E8B82DD7904929DFB9.edm" hidden="1">#REF!</definedName>
    <definedName name="_bdm.E1371177516A48D282AC057EFF0FF93E.edm" hidden="1">#REF!</definedName>
    <definedName name="_bdm.e1a16fcd194b4e19ab82d73c2bd50d53.edm" hidden="1">#REF!</definedName>
    <definedName name="_bdm.E1E1F68D5B0D4B6E99D57EFFA88D1E1F.edm" hidden="1">#REF!</definedName>
    <definedName name="_bdm.e22e694ac1994cf09dcf353c618678c6.edm" hidden="1">#REF!</definedName>
    <definedName name="_bdm.E252621B9E4A4D41BE6F2BB3EC87F5AD.edm" hidden="1">#REF!</definedName>
    <definedName name="_bdm.e2b0f2a44c804851a3f8d974d82f54e3.edm" hidden="1">#REF!</definedName>
    <definedName name="_bdm.E2C3AF46683C4021AA215FD51DAA3258.edm" hidden="1">#REF!</definedName>
    <definedName name="_bdm.E2F2CCCFAF6F48C3B15DB99434BBF8AD.edm" hidden="1">#REF!</definedName>
    <definedName name="_bdm.E3048CB37BEE4DB590A0C1BDBA17C37D.edm" hidden="1">#REF!</definedName>
    <definedName name="_bdm.e316e331d28f4fb4898368094e6f28da.edm" hidden="1">#REF!</definedName>
    <definedName name="_bdm.E3290A506E214D5F8087E211454F7160.edm" hidden="1">#REF!</definedName>
    <definedName name="_bdm.E34E922841DC4C79AF320B605DDB43BA.edm" hidden="1">#REF!</definedName>
    <definedName name="_bdm.e3905bbb868f4ee09d272d96cc6855ef.edm" hidden="1">#REF!</definedName>
    <definedName name="_bdm.e3e89ece85ba49df9ce3881fed6cc7a8.edm" hidden="1">#REF!</definedName>
    <definedName name="_bdm.E403B55CBC5648D288F5D9261A522A81.edm" hidden="1">#REF!</definedName>
    <definedName name="_bdm.E4109AB752F74E5184892063809A6A56.edm" hidden="1">#REF!</definedName>
    <definedName name="_bdm.E44F8347CEDD45F1B317F62C269412C8.edm" hidden="1">#REF!</definedName>
    <definedName name="_bdm.E46FBA44914948B98866DB9F2485F005.edm" hidden="1">#REF!</definedName>
    <definedName name="_bdm.E4A18EB524574189B75C587649A561F3.edm" hidden="1">#REF!</definedName>
    <definedName name="_bdm.E4B68B7D3AE648B58B3C0BB790E273C4.edm" hidden="1">#REF!</definedName>
    <definedName name="_bdm.E4BD24F651394904AEACB14E791E8EB3.edm" hidden="1">#REF!</definedName>
    <definedName name="_bdm.E52D247C1A264D73A9B73F0F1286D997.edm" hidden="1">#REF!</definedName>
    <definedName name="_bdm.e58edcdc7d0146cda87515d0f50ef682.edm" hidden="1">#REF!</definedName>
    <definedName name="_bdm.e59d020a2a6e4a85b633d67edfeb88a7.edm" hidden="1">#REF!</definedName>
    <definedName name="_bdm.E5B039E5394841479D147D9EF27BFC1D.edm" hidden="1">#REF!</definedName>
    <definedName name="_bdm.e5b2a213ca3b4359ae45ba3ed79e0e0e.edm" hidden="1">#REF!</definedName>
    <definedName name="_bdm.e5ef14d5bc744220bf3272f020f9ede1.edm" hidden="1">#REF!</definedName>
    <definedName name="_bdm.e63a2099b66e404f94e98b27edad1658.edm" hidden="1">#REF!</definedName>
    <definedName name="_bdm.E65034D0502F4976B6550AE3386F89D4.edm" hidden="1">#REF!</definedName>
    <definedName name="_bdm.e661cd9e6a7b4be2b6daad1ab2d13e7f.edm" hidden="1">#REF!</definedName>
    <definedName name="_bdm.e66464ad3da14e6382cbdbb02a12891f.edm" hidden="1">#REF!</definedName>
    <definedName name="_bdm.E6A4655196824B6A9C88F921E1C0B903.edm" hidden="1">#REF!</definedName>
    <definedName name="_bdm.E6E1527B8A044F778EAFF9339C4089C9.edm" hidden="1">#REF!</definedName>
    <definedName name="_bdm.E6E7453ED3BB4986B497F9E3E17F0699.edm" hidden="1">#REF!</definedName>
    <definedName name="_bdm.E7460CB057E7466FB8235A6E9346D02C.edm" hidden="1">#REF!</definedName>
    <definedName name="_bdm.E74C727668414479AEDBDCAC39B1B19D.edm" hidden="1">#REF!</definedName>
    <definedName name="_bdm.E75B481083C441878BDE553C5234A26D.edm" hidden="1">#REF!</definedName>
    <definedName name="_bdm.E7868C30B3BF481297CB58C8E510089F.edm" hidden="1">#REF!</definedName>
    <definedName name="_bdm.E792E387148548B497978601E69220FF.edm" hidden="1">#REF!</definedName>
    <definedName name="_bdm.E79BFC3B93CE4D428D640B6994DD62C2.edm" hidden="1">#REF!</definedName>
    <definedName name="_bdm.e7ac17d55db3415bbbf24ef1fae1d622.edm" hidden="1">#REF!</definedName>
    <definedName name="_bdm.E82BC4834E8541899B845C5FE42CD014.edm" hidden="1">#REF!</definedName>
    <definedName name="_bdm.e876122b6b8b41f0a514c6065280c72b.edm" hidden="1">#REF!</definedName>
    <definedName name="_bdm.E8965F6C5D3B467DA54B645DC8A89927.edm" hidden="1">#REF!</definedName>
    <definedName name="_bdm.E93DE8906A4C4ADA968CB0A3D4EF1177.edm" hidden="1">#REF!</definedName>
    <definedName name="_bdm.E98014E5E7A74776B00C5B6BECF6C558.edm" hidden="1">#REF!</definedName>
    <definedName name="_bdm.E9B21C637AE54A76920D6A9E5D8C43CB.edm" hidden="1">#REF!</definedName>
    <definedName name="_bdm.e9d4b3085026490fa1058cdd37475c70.edm" hidden="1">#REF!</definedName>
    <definedName name="_bdm.EA0E30CFA268486495ADC51807A7B4FC.edm" hidden="1">#REF!</definedName>
    <definedName name="_bdm.EA2DBEF0BC4545928E0CF7C1428DE6E2.edm" hidden="1">#REF!</definedName>
    <definedName name="_bdm.EA39E9AC93494DD6A367D5206B8BBB60.edm" hidden="1">#REF!</definedName>
    <definedName name="_bdm.ea51a9f1df0f447a8b6d28c455919b84.edm" hidden="1">#REF!</definedName>
    <definedName name="_bdm.EA5D8B0CD3534FD39A8EA6F66964509E.edm" hidden="1">#REF!</definedName>
    <definedName name="_bdm.EA7EA2C159F846BFB62895B9AC1B1C9E.edm" hidden="1">#REF!</definedName>
    <definedName name="_bdm.eb171a4b9d6f401385f8556717ca4a77.edm" hidden="1">#REF!</definedName>
    <definedName name="_bdm.eb19cbcaf06943d588bf9ab2dda46929.edm" hidden="1">#REF!</definedName>
    <definedName name="_bdm.EB25C467D9B64E7082A71AF4714A9C9A.edm" hidden="1">#REF!</definedName>
    <definedName name="_bdm.eb2fa088d8e2447fac27e52eb414416b.edm" hidden="1">#REF!</definedName>
    <definedName name="_bdm.eb522ca8720a446789a8998e32bc6672.edm" hidden="1">#REF!</definedName>
    <definedName name="_bdm.ebcac443f05d46e0940771e2cdb0eff9.edm" hidden="1">#REF!</definedName>
    <definedName name="_bdm.EC2805DBD615448CBE3749758E97D287.edm" hidden="1">#REF!</definedName>
    <definedName name="_bdm.ec37fb439ddc405693e3511fc0002cd5.edm" hidden="1">#REF!</definedName>
    <definedName name="_bdm.EC4153C2515C4CAC85EEF80ED810F849.edm" hidden="1">#REF!</definedName>
    <definedName name="_bdm.EC9B3A2CA99F4A11929766C06F9B63F6.edm" hidden="1">#REF!</definedName>
    <definedName name="_bdm.ECA2FE5AE9EE495F9473B0DF2AED0AF4.edm" hidden="1">#REF!</definedName>
    <definedName name="_bdm.ECCBDA86ECE842908E36F664D75EAB0A.edm" hidden="1">#REF!</definedName>
    <definedName name="_bdm.ed0cf5e0062f4a65aa77107517e5b20a.edm" hidden="1">#REF!</definedName>
    <definedName name="_bdm.ed3a4f85fa40442caa2d57a23c1bb161.edm" hidden="1">#REF!</definedName>
    <definedName name="_bdm.edae661f4f4d4355a3577a96942ff1f4.edm" hidden="1">#REF!</definedName>
    <definedName name="_bdm.EDCF95321EF449FE800088B2B6CB42CA.edm" hidden="1">#REF!</definedName>
    <definedName name="_bdm.EEA18098BB2E4ADF99F708E8A0C9826D.edm" hidden="1">#REF!</definedName>
    <definedName name="_bdm.EECF5B405D84424198049E2F382012B1.edm" hidden="1">#REF!</definedName>
    <definedName name="_bdm.EEE853F7D9D44A8AAB390562ABC069ED.edm" hidden="1">#REF!</definedName>
    <definedName name="_bdm.ef113df5b56642549361b53236eb20f1.edm" hidden="1">#REF!</definedName>
    <definedName name="_bdm.EF16CC08C97F48DFAA9B94F1970F1932.edm" hidden="1">#REF!</definedName>
    <definedName name="_bdm.EF3AEFD16BF246A6BAD6F390B33D238D.edm" hidden="1">#REF!</definedName>
    <definedName name="_bdm.ef5421a7ec424e9399813fe989b0299e.edm" hidden="1">#REF!</definedName>
    <definedName name="_bdm.EF842AC0C166481E8919237BDB1368D9.edm" hidden="1">#REF!</definedName>
    <definedName name="_bdm.EFFB662B93A7430CA38CEDF2F7FB4C5C.edm" hidden="1">#REF!</definedName>
    <definedName name="_bdm.F016D2F8E54143A6968C18740FEEFE64.edm" hidden="1">#REF!</definedName>
    <definedName name="_bdm.F03E2A779D5F47A7B838D07B10DCBC21.edm" hidden="1">#REF!</definedName>
    <definedName name="_bdm.F03F25BE7FAE44E0B658BC05C0472B95.edm" hidden="1">#REF!</definedName>
    <definedName name="_bdm.f072fc10affb418b941e672bcea267bd.edm" hidden="1">#REF!</definedName>
    <definedName name="_bdm.F07943A5A3524C0A874498859A87299D.edm" hidden="1">#REF!</definedName>
    <definedName name="_bdm.F091B2D34F0E4F8F8A1E4328AF2254A4.edm" hidden="1">#REF!</definedName>
    <definedName name="_bdm.F0949D56872245F6AC83C925469E866E.edm" hidden="1">#REF!</definedName>
    <definedName name="_bdm.F09ADD623C4440579711F3F696935E24.edm" hidden="1">#REF!</definedName>
    <definedName name="_bdm.F0BD4AA3F8E4401BB28C15910ED7C271.edm" hidden="1">#REF!</definedName>
    <definedName name="_bdm.f0e6c0bf3e5c40b0a9575756ce32183e.edm" hidden="1">#REF!</definedName>
    <definedName name="_bdm.f0eff749863a40f48fe8e0ebc2a2105d.edm" hidden="1">#REF!</definedName>
    <definedName name="_bdm.f11e796bc55241f48318fe093c9dee3d.edm" hidden="1">#REF!</definedName>
    <definedName name="_bdm.f14339c831334b9a9f77f4dfb264d91a.edm" hidden="1">#REF!</definedName>
    <definedName name="_bdm.F169475A75034597836081C9A92B5AAA.edm" hidden="1">#REF!</definedName>
    <definedName name="_bdm.f169bb3f4eac4f908476831ef862b11a.edm" hidden="1">#REF!</definedName>
    <definedName name="_bdm.F1971A863F9F4CE987BD2A71AD1CE257.edm" hidden="1">#REF!</definedName>
    <definedName name="_bdm.f1ace8f6e7bc4fbc866f22ac3ece2b20.edm" hidden="1">#REF!</definedName>
    <definedName name="_bdm.F1E3DB2ED7BC4D19945A0099709228AC.edm" hidden="1">#REF!</definedName>
    <definedName name="_bdm.F1FC3C222D9C4BDC87684B953D9B978B.edm" hidden="1">#REF!</definedName>
    <definedName name="_bdm.F207DDC3149B45918FD03EDF9E1BC740.edm" hidden="1">#REF!</definedName>
    <definedName name="_bdm.f237684f62074e1db84ecf5a1f04cb1f.edm" hidden="1">#REF!</definedName>
    <definedName name="_bdm.F2CD82450084406A88220B3377F5AD10.edm" hidden="1">#REF!</definedName>
    <definedName name="_bdm.F3319575B1FE4C3D979A3A3A792F4C06.edm" hidden="1">#REF!</definedName>
    <definedName name="_bdm.F33F57876288493A9BD6B8C06F4AFD5B.edm" hidden="1">#REF!</definedName>
    <definedName name="_bdm.f36a31a7e05847959ac2d7d00a5dbdfb.edm" hidden="1">#REF!</definedName>
    <definedName name="_bdm.F36D84F03B594E8485DD931839E25662.edm" hidden="1">#REF!</definedName>
    <definedName name="_bdm.F3875BA5B67F42E7960845B5A46DEDA7.edm" hidden="1">#REF!</definedName>
    <definedName name="_bdm.f3dc11094ccb40ecb6abae723aa3a11e.edm" hidden="1">#REF!</definedName>
    <definedName name="_bdm.f3f87aa7d0414050baf9e17c4bb0d8ad.edm" hidden="1">#REF!</definedName>
    <definedName name="_bdm.F43B08D65A224867814E4FCC60925746.edm" hidden="1">#REF!</definedName>
    <definedName name="_bdm.F47200B994E2485E93D639DCF2E5DD62.edm" hidden="1">#REF!</definedName>
    <definedName name="_bdm.F49AE20F101F4277936E7C48F6D6CCBC.edm" hidden="1">#REF!</definedName>
    <definedName name="_bdm.f4f11251f2c04b7cab8e89f1e99187a2.edm" hidden="1">#REF!</definedName>
    <definedName name="_bdm.F4F2C49F489240E38E3BF2F93B86BEEE.edm" hidden="1">#REF!</definedName>
    <definedName name="_bdm.F4FFA8F4F5254AD8973B55F602BFD015.edm" hidden="1">#REF!</definedName>
    <definedName name="_bdm.F505C759F5084C5A82ACA3F8F9770189.edm" hidden="1">#REF!</definedName>
    <definedName name="_bdm.F54A4200C17942F69D5EC70994FB882D.edm" hidden="1">#REF!</definedName>
    <definedName name="_bdm.F5527689B2F042D3A2D1CE7F1A8A14B9.edm" hidden="1">#REF!</definedName>
    <definedName name="_bdm.f593328a8a5b431581047ff4e98fdcf2.edm" hidden="1">#REF!</definedName>
    <definedName name="_bdm.f5b753488b21448984663bd26612ece9.edm" hidden="1">#REF!</definedName>
    <definedName name="_bdm.F5FD59A3064D4F4C90F09415FAEA4B7D.edm" hidden="1">#REF!</definedName>
    <definedName name="_bdm.F628E0F77E5F452E94F22C5D261C2B2F.edm" hidden="1">#REF!</definedName>
    <definedName name="_bdm.F65D6BB7B9554D3EB88E91EF32D4F1E6.edm" hidden="1">#REF!</definedName>
    <definedName name="_bdm.F6718BB1951F44E2A1FE7F112267904E.edm" hidden="1">#REF!</definedName>
    <definedName name="_bdm.f697211c1cf5454396c415ee51055c48.edm" hidden="1">#REF!</definedName>
    <definedName name="_bdm.F6FB62D388CF49919C02B11515BA937B.edm" hidden="1">#REF!</definedName>
    <definedName name="_bdm.F710967133AA4C1885E3F697AAADC636.edm" hidden="1">#REF!</definedName>
    <definedName name="_bdm.f717897827d244bfa94e6b1dd3d71c1e.edm" hidden="1">#REF!</definedName>
    <definedName name="_bdm.f719b375c9b645df98cedad850cff514.edm" hidden="1">#REF!</definedName>
    <definedName name="_bdm.f723fbfeed194848b0d57fedb1722b8b.edm" hidden="1">#REF!</definedName>
    <definedName name="_bdm.f73d787e1faa453e9155e4b1349d3569.edm" hidden="1">#REF!</definedName>
    <definedName name="_bdm.F7594A0F8FA346828BAE4D074E29CECC.edm" hidden="1">#REF!</definedName>
    <definedName name="_bdm.F7D47945E93D48A0A28FFF91B83342A7.edm" hidden="1">#REF!</definedName>
    <definedName name="_bdm.F7FC0DD872284E449823BE5972E7342A.edm" hidden="1">#REF!</definedName>
    <definedName name="_bdm.F7FFC32B62C54B45B575E6AD08519BCD.edm" hidden="1">#REF!</definedName>
    <definedName name="_bdm.F881F638792844EAB3485F061F6AEEB5.edm" hidden="1">#REF!</definedName>
    <definedName name="_bdm.F8ADFED2403C43A7A50EFAABCD468D26.edm" hidden="1">#REF!</definedName>
    <definedName name="_bdm.f8af2aae993c4151a2a159a0c07f8eff.edm" hidden="1">#REF!</definedName>
    <definedName name="_bdm.F8C79A5C26D54D9E85816069E6C5ECAC.edm" hidden="1">#REF!</definedName>
    <definedName name="_bdm.F8E1B3F5D8504C2EA1AB97164EF5CE77.edm" hidden="1">#REF!</definedName>
    <definedName name="_bdm.F8F4ECEB02DD44C68E923AA4D556C674.edm" hidden="1">#REF!</definedName>
    <definedName name="_bdm.F9C23DEEB80E41858FA971906B96AEF8.edm" hidden="1">#REF!</definedName>
    <definedName name="_bdm.F9CF3997A2CE42E884DAC9BFB10F9C5E.edm" hidden="1">#REF!</definedName>
    <definedName name="_bdm.F9EB41F48213491F9EFA77F0C55309B7.edm" hidden="1">#REF!</definedName>
    <definedName name="_bdm.F9ED2F5E404148FCB0FAEEDC1C74983A.edm" hidden="1">#REF!</definedName>
    <definedName name="_bdm.fa0aff1b65074686a50af21f1c7154d6.edm" hidden="1">#REF!</definedName>
    <definedName name="_bdm.fa35fde947624cb5880a3007ef8adc83.edm" hidden="1">#REF!</definedName>
    <definedName name="_bdm.FA65FF1ADAEB458591BFC19DC1F15C38.edm" hidden="1">#REF!</definedName>
    <definedName name="_bdm.FA771937CAC748EFB34A20FD0C5DAC41.edm" hidden="1">#REF!</definedName>
    <definedName name="_bdm.fa792619bb9048a38da89630a39df8b3.edm" hidden="1">#REF!</definedName>
    <definedName name="_bdm.FA8DC9EC10DA40F687038BE9FC70E75D.edm" hidden="1">#REF!</definedName>
    <definedName name="_bdm.FAA9DC72AB94479EBD65A89DACE21817.edm" hidden="1">#REF!</definedName>
    <definedName name="_bdm.faaede8fbd9149e8b4a35cecfb9c157c.edm" hidden="1">#REF!</definedName>
    <definedName name="_bdm.FAB3FA110FA14772A8C7CCF184F00A3F.edm" hidden="1">#REF!</definedName>
    <definedName name="_bdm.FAD14D3B5631472ABC545E9F54E0158B.edm" hidden="1">#REF!</definedName>
    <definedName name="_bdm.fb0941a47bcd4355ab950f8461d78385.edm" hidden="1">#REF!</definedName>
    <definedName name="_bdm.fb3883f2839c4e328399c17109ffb838.edm" hidden="1">#REF!</definedName>
    <definedName name="_bdm.FB3FE334451A42E3B4CAF8148AA019AE.edm" hidden="1">#REF!</definedName>
    <definedName name="_bdm.fb4710522d874c339c118e9d064a478a.edm" hidden="1">#REF!</definedName>
    <definedName name="_bdm.FB80863F620E41719EE3C83703A1C80D.edm" hidden="1">#REF!</definedName>
    <definedName name="_bdm.fb97655eadc6477f83caf86beb3176c5.edm" hidden="1">#REF!</definedName>
    <definedName name="_bdm.fbb9678bc808443faf4c2db3fcda7a09.edm" hidden="1">#REF!</definedName>
    <definedName name="_bdm.FBCADD6C6C064220997FCC4801637B2E.edm" hidden="1">#REF!</definedName>
    <definedName name="_bdm.FC47883A2D5845F382E3C53E35388DFE.edm" hidden="1">#REF!</definedName>
    <definedName name="_bdm.FC6B0F9B290C44C7B47268FF078AE5D8.edm" hidden="1">#REF!</definedName>
    <definedName name="_bdm.fc9e76d1a07f4e199f35f2fd95ab32be.edm" hidden="1">#REF!</definedName>
    <definedName name="_bdm.FC9F40A8FA864D22A8A9B6ACC5D8C8F1.edm" hidden="1">#REF!</definedName>
    <definedName name="_bdm.fcd296cdba6444b49ff88bb7e4fd263d.edm" hidden="1">#REF!</definedName>
    <definedName name="_bdm.FD3191E9DD1D4041A2AB8A4D02F0E896.edm" hidden="1">#REF!</definedName>
    <definedName name="_bdm.FD35E2744DFC4936A9631072B3E156BB.edm" hidden="1">#REF!</definedName>
    <definedName name="_bdm.fd9c0f4774a448faad5eba93751d94e2.edm" hidden="1">#REF!</definedName>
    <definedName name="_bdm.FDF40BD40BB4477BAD2B8C89CDE918C4.edm" hidden="1">#REF!</definedName>
    <definedName name="_bdm.fe0f7deffa1748e59d47bf07080db775.edm" hidden="1">#REF!</definedName>
    <definedName name="_bdm.fe10b1fa0ad34a008387a70b681db17e.edm" hidden="1">#REF!</definedName>
    <definedName name="_bdm.fe17b29dd4cb441f9b133a69df8f55c8.edm" hidden="1">#REF!</definedName>
    <definedName name="_bdm.FE3CE6D297FF4A9A91B81409D4F8A01D.edm" hidden="1">#REF!</definedName>
    <definedName name="_bdm.FE57F8EF93214A0896E1C30ABB26DBB1.edm" hidden="1">#REF!</definedName>
    <definedName name="_bdm.fe59b01dea93494a94b84880d2a889a9.edm" hidden="1">#REF!</definedName>
    <definedName name="_bdm.fea28d93ce4643169fbcb892704b2acb.edm" hidden="1">#REF!</definedName>
    <definedName name="_bdm.feab57256e284e7a8134431f0f2c07c8.edm" hidden="1">#REF!</definedName>
    <definedName name="_bdm.FEBFED0652024DBE93146EDC1BB76BBA.edm" hidden="1">#REF!</definedName>
    <definedName name="_bdm.fec48add82c044c79363e37b52f410f8.edm" hidden="1">#REF!</definedName>
    <definedName name="_bdm.FEC54B2C35794D49BD71308D92AC0DC9.edm" hidden="1">#REF!</definedName>
    <definedName name="_bdm.fee0a22ca7be487da4d05a8ae191be25.edm" hidden="1">#REF!</definedName>
    <definedName name="_bdm.FF04692AA6FE4CC190703B4B65F9C910.edm" hidden="1">#REF!</definedName>
    <definedName name="_bdm.FF2E58CF4894475C89EFC4DE37836019.edm" hidden="1">#REF!</definedName>
    <definedName name="_bdm.ff608ca0d69b418f86e8b5329c523792.edm" hidden="1">#REF!</definedName>
    <definedName name="_bdm.ff661b50955649e39df0faeb79596b12.edm" hidden="1">#REF!</definedName>
    <definedName name="_bdm.ffc6040029d642b494d7e447d0128526.edm" hidden="1">#REF!</definedName>
    <definedName name="_bdm.FFD644F3285B4126B3622CC8B4576169.edm" hidden="1">#REF!</definedName>
    <definedName name="_bdm.FFE876B6832244428CDFD81ED34BCF03.edm" hidden="1">#REF!</definedName>
    <definedName name="_BEHINDNII">#REF!</definedName>
    <definedName name="_BEHINDNONII">#REF!</definedName>
    <definedName name="_BQ4.1" hidden="1">#REF!</definedName>
    <definedName name="_BQ4.2" hidden="1">#REF!</definedName>
    <definedName name="_cd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CREDIT">#REF!</definedName>
    <definedName name="_DAT8">#REF!</definedName>
    <definedName name="_DAT9">#REF!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CF1_1" hidden="1">{#N/A,#N/A,FALSE,"DCF Summary";#N/A,#N/A,FALSE,"Casema";#N/A,#N/A,FALSE,"Casema NoTel";#N/A,#N/A,FALSE,"UK";#N/A,#N/A,FALSE,"RCF";#N/A,#N/A,FALSE,"Intercable CZ";#N/A,#N/A,FALSE,"Interkabel P"}</definedName>
    <definedName name="_DCF1_1_1" hidden="1">{#N/A,#N/A,FALSE,"DCF Summary";#N/A,#N/A,FALSE,"Casema";#N/A,#N/A,FALSE,"Casema NoTel";#N/A,#N/A,FALSE,"UK";#N/A,#N/A,FALSE,"RCF";#N/A,#N/A,FALSE,"Intercable CZ";#N/A,#N/A,FALSE,"Interkabel P"}</definedName>
    <definedName name="_DCF1_1_1_1" hidden="1">{#N/A,#N/A,FALSE,"DCF Summary";#N/A,#N/A,FALSE,"Casema";#N/A,#N/A,FALSE,"Casema NoTel";#N/A,#N/A,FALSE,"UK";#N/A,#N/A,FALSE,"RCF";#N/A,#N/A,FALSE,"Intercable CZ";#N/A,#N/A,FALSE,"Interkabel P"}</definedName>
    <definedName name="_DCF1_1_1_1_1" hidden="1">{#N/A,#N/A,FALSE,"DCF Summary";#N/A,#N/A,FALSE,"Casema";#N/A,#N/A,FALSE,"Casema NoTel";#N/A,#N/A,FALSE,"UK";#N/A,#N/A,FALSE,"RCF";#N/A,#N/A,FALSE,"Intercable CZ";#N/A,#N/A,FALSE,"Interkabel P"}</definedName>
    <definedName name="_DCF1_1_1_1_1_1" hidden="1">{#N/A,#N/A,FALSE,"DCF Summary";#N/A,#N/A,FALSE,"Casema";#N/A,#N/A,FALSE,"Casema NoTel";#N/A,#N/A,FALSE,"UK";#N/A,#N/A,FALSE,"RCF";#N/A,#N/A,FALSE,"Intercable CZ";#N/A,#N/A,FALSE,"Interkabel P"}</definedName>
    <definedName name="_DCF1_1_1_1_1_1_1" hidden="1">{#N/A,#N/A,FALSE,"DCF Summary";#N/A,#N/A,FALSE,"Casema";#N/A,#N/A,FALSE,"Casema NoTel";#N/A,#N/A,FALSE,"UK";#N/A,#N/A,FALSE,"RCF";#N/A,#N/A,FALSE,"Intercable CZ";#N/A,#N/A,FALSE,"Interkabel P"}</definedName>
    <definedName name="_DCF1_1_1_1_1_1_2" hidden="1">{#N/A,#N/A,FALSE,"DCF Summary";#N/A,#N/A,FALSE,"Casema";#N/A,#N/A,FALSE,"Casema NoTel";#N/A,#N/A,FALSE,"UK";#N/A,#N/A,FALSE,"RCF";#N/A,#N/A,FALSE,"Intercable CZ";#N/A,#N/A,FALSE,"Interkabel P"}</definedName>
    <definedName name="_DCF1_1_1_1_1_1_3" hidden="1">{#N/A,#N/A,FALSE,"DCF Summary";#N/A,#N/A,FALSE,"Casema";#N/A,#N/A,FALSE,"Casema NoTel";#N/A,#N/A,FALSE,"UK";#N/A,#N/A,FALSE,"RCF";#N/A,#N/A,FALSE,"Intercable CZ";#N/A,#N/A,FALSE,"Interkabel P"}</definedName>
    <definedName name="_DCF1_1_1_1_1_1_4" hidden="1">{#N/A,#N/A,FALSE,"DCF Summary";#N/A,#N/A,FALSE,"Casema";#N/A,#N/A,FALSE,"Casema NoTel";#N/A,#N/A,FALSE,"UK";#N/A,#N/A,FALSE,"RCF";#N/A,#N/A,FALSE,"Intercable CZ";#N/A,#N/A,FALSE,"Interkabel P"}</definedName>
    <definedName name="_DCF1_1_1_1_1_2" hidden="1">{#N/A,#N/A,FALSE,"DCF Summary";#N/A,#N/A,FALSE,"Casema";#N/A,#N/A,FALSE,"Casema NoTel";#N/A,#N/A,FALSE,"UK";#N/A,#N/A,FALSE,"RCF";#N/A,#N/A,FALSE,"Intercable CZ";#N/A,#N/A,FALSE,"Interkabel P"}</definedName>
    <definedName name="_DCF1_1_1_1_1_2_1" hidden="1">{#N/A,#N/A,FALSE,"DCF Summary";#N/A,#N/A,FALSE,"Casema";#N/A,#N/A,FALSE,"Casema NoTel";#N/A,#N/A,FALSE,"UK";#N/A,#N/A,FALSE,"RCF";#N/A,#N/A,FALSE,"Intercable CZ";#N/A,#N/A,FALSE,"Interkabel P"}</definedName>
    <definedName name="_DCF1_1_1_1_1_2_2" hidden="1">{#N/A,#N/A,FALSE,"DCF Summary";#N/A,#N/A,FALSE,"Casema";#N/A,#N/A,FALSE,"Casema NoTel";#N/A,#N/A,FALSE,"UK";#N/A,#N/A,FALSE,"RCF";#N/A,#N/A,FALSE,"Intercable CZ";#N/A,#N/A,FALSE,"Interkabel P"}</definedName>
    <definedName name="_DCF1_1_1_1_1_2_3" hidden="1">{#N/A,#N/A,FALSE,"DCF Summary";#N/A,#N/A,FALSE,"Casema";#N/A,#N/A,FALSE,"Casema NoTel";#N/A,#N/A,FALSE,"UK";#N/A,#N/A,FALSE,"RCF";#N/A,#N/A,FALSE,"Intercable CZ";#N/A,#N/A,FALSE,"Interkabel P"}</definedName>
    <definedName name="_DCF1_1_1_1_1_3" hidden="1">{#N/A,#N/A,FALSE,"DCF Summary";#N/A,#N/A,FALSE,"Casema";#N/A,#N/A,FALSE,"Casema NoTel";#N/A,#N/A,FALSE,"UK";#N/A,#N/A,FALSE,"RCF";#N/A,#N/A,FALSE,"Intercable CZ";#N/A,#N/A,FALSE,"Interkabel P"}</definedName>
    <definedName name="_DCF1_1_1_1_1_4" hidden="1">{#N/A,#N/A,FALSE,"DCF Summary";#N/A,#N/A,FALSE,"Casema";#N/A,#N/A,FALSE,"Casema NoTel";#N/A,#N/A,FALSE,"UK";#N/A,#N/A,FALSE,"RCF";#N/A,#N/A,FALSE,"Intercable CZ";#N/A,#N/A,FALSE,"Interkabel P"}</definedName>
    <definedName name="_DCF1_1_1_1_1_5" hidden="1">{#N/A,#N/A,FALSE,"DCF Summary";#N/A,#N/A,FALSE,"Casema";#N/A,#N/A,FALSE,"Casema NoTel";#N/A,#N/A,FALSE,"UK";#N/A,#N/A,FALSE,"RCF";#N/A,#N/A,FALSE,"Intercable CZ";#N/A,#N/A,FALSE,"Interkabel P"}</definedName>
    <definedName name="_DCF1_1_1_1_2" hidden="1">{#N/A,#N/A,FALSE,"DCF Summary";#N/A,#N/A,FALSE,"Casema";#N/A,#N/A,FALSE,"Casema NoTel";#N/A,#N/A,FALSE,"UK";#N/A,#N/A,FALSE,"RCF";#N/A,#N/A,FALSE,"Intercable CZ";#N/A,#N/A,FALSE,"Interkabel P"}</definedName>
    <definedName name="_DCF1_1_1_1_2_1" hidden="1">{#N/A,#N/A,FALSE,"DCF Summary";#N/A,#N/A,FALSE,"Casema";#N/A,#N/A,FALSE,"Casema NoTel";#N/A,#N/A,FALSE,"UK";#N/A,#N/A,FALSE,"RCF";#N/A,#N/A,FALSE,"Intercable CZ";#N/A,#N/A,FALSE,"Interkabel P"}</definedName>
    <definedName name="_DCF1_1_1_1_2_2" hidden="1">{#N/A,#N/A,FALSE,"DCF Summary";#N/A,#N/A,FALSE,"Casema";#N/A,#N/A,FALSE,"Casema NoTel";#N/A,#N/A,FALSE,"UK";#N/A,#N/A,FALSE,"RCF";#N/A,#N/A,FALSE,"Intercable CZ";#N/A,#N/A,FALSE,"Interkabel P"}</definedName>
    <definedName name="_DCF1_1_1_1_2_3" hidden="1">{#N/A,#N/A,FALSE,"DCF Summary";#N/A,#N/A,FALSE,"Casema";#N/A,#N/A,FALSE,"Casema NoTel";#N/A,#N/A,FALSE,"UK";#N/A,#N/A,FALSE,"RCF";#N/A,#N/A,FALSE,"Intercable CZ";#N/A,#N/A,FALSE,"Interkabel P"}</definedName>
    <definedName name="_DCF1_1_1_1_3" hidden="1">{#N/A,#N/A,FALSE,"DCF Summary";#N/A,#N/A,FALSE,"Casema";#N/A,#N/A,FALSE,"Casema NoTel";#N/A,#N/A,FALSE,"UK";#N/A,#N/A,FALSE,"RCF";#N/A,#N/A,FALSE,"Intercable CZ";#N/A,#N/A,FALSE,"Interkabel P"}</definedName>
    <definedName name="_DCF1_1_1_1_3_1" hidden="1">{#N/A,#N/A,FALSE,"DCF Summary";#N/A,#N/A,FALSE,"Casema";#N/A,#N/A,FALSE,"Casema NoTel";#N/A,#N/A,FALSE,"UK";#N/A,#N/A,FALSE,"RCF";#N/A,#N/A,FALSE,"Intercable CZ";#N/A,#N/A,FALSE,"Interkabel P"}</definedName>
    <definedName name="_DCF1_1_1_1_3_2" hidden="1">{#N/A,#N/A,FALSE,"DCF Summary";#N/A,#N/A,FALSE,"Casema";#N/A,#N/A,FALSE,"Casema NoTel";#N/A,#N/A,FALSE,"UK";#N/A,#N/A,FALSE,"RCF";#N/A,#N/A,FALSE,"Intercable CZ";#N/A,#N/A,FALSE,"Interkabel P"}</definedName>
    <definedName name="_DCF1_1_1_1_3_3" hidden="1">{#N/A,#N/A,FALSE,"DCF Summary";#N/A,#N/A,FALSE,"Casema";#N/A,#N/A,FALSE,"Casema NoTel";#N/A,#N/A,FALSE,"UK";#N/A,#N/A,FALSE,"RCF";#N/A,#N/A,FALSE,"Intercable CZ";#N/A,#N/A,FALSE,"Interkabel P"}</definedName>
    <definedName name="_DCF1_1_1_1_4" hidden="1">{#N/A,#N/A,FALSE,"DCF Summary";#N/A,#N/A,FALSE,"Casema";#N/A,#N/A,FALSE,"Casema NoTel";#N/A,#N/A,FALSE,"UK";#N/A,#N/A,FALSE,"RCF";#N/A,#N/A,FALSE,"Intercable CZ";#N/A,#N/A,FALSE,"Interkabel P"}</definedName>
    <definedName name="_DCF1_1_1_1_5" hidden="1">{#N/A,#N/A,FALSE,"DCF Summary";#N/A,#N/A,FALSE,"Casema";#N/A,#N/A,FALSE,"Casema NoTel";#N/A,#N/A,FALSE,"UK";#N/A,#N/A,FALSE,"RCF";#N/A,#N/A,FALSE,"Intercable CZ";#N/A,#N/A,FALSE,"Interkabel P"}</definedName>
    <definedName name="_DCF1_1_1_2" hidden="1">{#N/A,#N/A,FALSE,"DCF Summary";#N/A,#N/A,FALSE,"Casema";#N/A,#N/A,FALSE,"Casema NoTel";#N/A,#N/A,FALSE,"UK";#N/A,#N/A,FALSE,"RCF";#N/A,#N/A,FALSE,"Intercable CZ";#N/A,#N/A,FALSE,"Interkabel P"}</definedName>
    <definedName name="_DCF1_1_1_2_1" hidden="1">{#N/A,#N/A,FALSE,"DCF Summary";#N/A,#N/A,FALSE,"Casema";#N/A,#N/A,FALSE,"Casema NoTel";#N/A,#N/A,FALSE,"UK";#N/A,#N/A,FALSE,"RCF";#N/A,#N/A,FALSE,"Intercable CZ";#N/A,#N/A,FALSE,"Interkabel P"}</definedName>
    <definedName name="_DCF1_1_1_2_2" hidden="1">{#N/A,#N/A,FALSE,"DCF Summary";#N/A,#N/A,FALSE,"Casema";#N/A,#N/A,FALSE,"Casema NoTel";#N/A,#N/A,FALSE,"UK";#N/A,#N/A,FALSE,"RCF";#N/A,#N/A,FALSE,"Intercable CZ";#N/A,#N/A,FALSE,"Interkabel P"}</definedName>
    <definedName name="_DCF1_1_1_2_3" hidden="1">{#N/A,#N/A,FALSE,"DCF Summary";#N/A,#N/A,FALSE,"Casema";#N/A,#N/A,FALSE,"Casema NoTel";#N/A,#N/A,FALSE,"UK";#N/A,#N/A,FALSE,"RCF";#N/A,#N/A,FALSE,"Intercable CZ";#N/A,#N/A,FALSE,"Interkabel P"}</definedName>
    <definedName name="_DCF1_1_1_3" hidden="1">{#N/A,#N/A,FALSE,"DCF Summary";#N/A,#N/A,FALSE,"Casema";#N/A,#N/A,FALSE,"Casema NoTel";#N/A,#N/A,FALSE,"UK";#N/A,#N/A,FALSE,"RCF";#N/A,#N/A,FALSE,"Intercable CZ";#N/A,#N/A,FALSE,"Interkabel P"}</definedName>
    <definedName name="_DCF1_1_1_3_1" hidden="1">{#N/A,#N/A,FALSE,"DCF Summary";#N/A,#N/A,FALSE,"Casema";#N/A,#N/A,FALSE,"Casema NoTel";#N/A,#N/A,FALSE,"UK";#N/A,#N/A,FALSE,"RCF";#N/A,#N/A,FALSE,"Intercable CZ";#N/A,#N/A,FALSE,"Interkabel P"}</definedName>
    <definedName name="_DCF1_1_1_3_2" hidden="1">{#N/A,#N/A,FALSE,"DCF Summary";#N/A,#N/A,FALSE,"Casema";#N/A,#N/A,FALSE,"Casema NoTel";#N/A,#N/A,FALSE,"UK";#N/A,#N/A,FALSE,"RCF";#N/A,#N/A,FALSE,"Intercable CZ";#N/A,#N/A,FALSE,"Interkabel P"}</definedName>
    <definedName name="_DCF1_1_1_3_3" hidden="1">{#N/A,#N/A,FALSE,"DCF Summary";#N/A,#N/A,FALSE,"Casema";#N/A,#N/A,FALSE,"Casema NoTel";#N/A,#N/A,FALSE,"UK";#N/A,#N/A,FALSE,"RCF";#N/A,#N/A,FALSE,"Intercable CZ";#N/A,#N/A,FALSE,"Interkabel P"}</definedName>
    <definedName name="_DCF1_1_1_4" hidden="1">{#N/A,#N/A,FALSE,"DCF Summary";#N/A,#N/A,FALSE,"Casema";#N/A,#N/A,FALSE,"Casema NoTel";#N/A,#N/A,FALSE,"UK";#N/A,#N/A,FALSE,"RCF";#N/A,#N/A,FALSE,"Intercable CZ";#N/A,#N/A,FALSE,"Interkabel P"}</definedName>
    <definedName name="_DCF1_1_1_5" hidden="1">{#N/A,#N/A,FALSE,"DCF Summary";#N/A,#N/A,FALSE,"Casema";#N/A,#N/A,FALSE,"Casema NoTel";#N/A,#N/A,FALSE,"UK";#N/A,#N/A,FALSE,"RCF";#N/A,#N/A,FALSE,"Intercable CZ";#N/A,#N/A,FALSE,"Interkabel P"}</definedName>
    <definedName name="_DCF1_1_2" hidden="1">{#N/A,#N/A,FALSE,"DCF Summary";#N/A,#N/A,FALSE,"Casema";#N/A,#N/A,FALSE,"Casema NoTel";#N/A,#N/A,FALSE,"UK";#N/A,#N/A,FALSE,"RCF";#N/A,#N/A,FALSE,"Intercable CZ";#N/A,#N/A,FALSE,"Interkabel P"}</definedName>
    <definedName name="_DCF1_1_2_1" hidden="1">{#N/A,#N/A,FALSE,"DCF Summary";#N/A,#N/A,FALSE,"Casema";#N/A,#N/A,FALSE,"Casema NoTel";#N/A,#N/A,FALSE,"UK";#N/A,#N/A,FALSE,"RCF";#N/A,#N/A,FALSE,"Intercable CZ";#N/A,#N/A,FALSE,"Interkabel P"}</definedName>
    <definedName name="_DCF1_1_2_1_1" hidden="1">{#N/A,#N/A,FALSE,"DCF Summary";#N/A,#N/A,FALSE,"Casema";#N/A,#N/A,FALSE,"Casema NoTel";#N/A,#N/A,FALSE,"UK";#N/A,#N/A,FALSE,"RCF";#N/A,#N/A,FALSE,"Intercable CZ";#N/A,#N/A,FALSE,"Interkabel P"}</definedName>
    <definedName name="_DCF1_1_2_1_2" hidden="1">{#N/A,#N/A,FALSE,"DCF Summary";#N/A,#N/A,FALSE,"Casema";#N/A,#N/A,FALSE,"Casema NoTel";#N/A,#N/A,FALSE,"UK";#N/A,#N/A,FALSE,"RCF";#N/A,#N/A,FALSE,"Intercable CZ";#N/A,#N/A,FALSE,"Interkabel P"}</definedName>
    <definedName name="_DCF1_1_2_1_3" hidden="1">{#N/A,#N/A,FALSE,"DCF Summary";#N/A,#N/A,FALSE,"Casema";#N/A,#N/A,FALSE,"Casema NoTel";#N/A,#N/A,FALSE,"UK";#N/A,#N/A,FALSE,"RCF";#N/A,#N/A,FALSE,"Intercable CZ";#N/A,#N/A,FALSE,"Interkabel P"}</definedName>
    <definedName name="_DCF1_1_2_2" hidden="1">{#N/A,#N/A,FALSE,"DCF Summary";#N/A,#N/A,FALSE,"Casema";#N/A,#N/A,FALSE,"Casema NoTel";#N/A,#N/A,FALSE,"UK";#N/A,#N/A,FALSE,"RCF";#N/A,#N/A,FALSE,"Intercable CZ";#N/A,#N/A,FALSE,"Interkabel P"}</definedName>
    <definedName name="_DCF1_1_2_2_1" hidden="1">{#N/A,#N/A,FALSE,"DCF Summary";#N/A,#N/A,FALSE,"Casema";#N/A,#N/A,FALSE,"Casema NoTel";#N/A,#N/A,FALSE,"UK";#N/A,#N/A,FALSE,"RCF";#N/A,#N/A,FALSE,"Intercable CZ";#N/A,#N/A,FALSE,"Interkabel P"}</definedName>
    <definedName name="_DCF1_1_2_2_2" hidden="1">{#N/A,#N/A,FALSE,"DCF Summary";#N/A,#N/A,FALSE,"Casema";#N/A,#N/A,FALSE,"Casema NoTel";#N/A,#N/A,FALSE,"UK";#N/A,#N/A,FALSE,"RCF";#N/A,#N/A,FALSE,"Intercable CZ";#N/A,#N/A,FALSE,"Interkabel P"}</definedName>
    <definedName name="_DCF1_1_2_2_3" hidden="1">{#N/A,#N/A,FALSE,"DCF Summary";#N/A,#N/A,FALSE,"Casema";#N/A,#N/A,FALSE,"Casema NoTel";#N/A,#N/A,FALSE,"UK";#N/A,#N/A,FALSE,"RCF";#N/A,#N/A,FALSE,"Intercable CZ";#N/A,#N/A,FALSE,"Interkabel P"}</definedName>
    <definedName name="_DCF1_1_2_3" hidden="1">{#N/A,#N/A,FALSE,"DCF Summary";#N/A,#N/A,FALSE,"Casema";#N/A,#N/A,FALSE,"Casema NoTel";#N/A,#N/A,FALSE,"UK";#N/A,#N/A,FALSE,"RCF";#N/A,#N/A,FALSE,"Intercable CZ";#N/A,#N/A,FALSE,"Interkabel P"}</definedName>
    <definedName name="_DCF1_1_2_4" hidden="1">{#N/A,#N/A,FALSE,"DCF Summary";#N/A,#N/A,FALSE,"Casema";#N/A,#N/A,FALSE,"Casema NoTel";#N/A,#N/A,FALSE,"UK";#N/A,#N/A,FALSE,"RCF";#N/A,#N/A,FALSE,"Intercable CZ";#N/A,#N/A,FALSE,"Interkabel P"}</definedName>
    <definedName name="_DCF1_1_2_5" hidden="1">{#N/A,#N/A,FALSE,"DCF Summary";#N/A,#N/A,FALSE,"Casema";#N/A,#N/A,FALSE,"Casema NoTel";#N/A,#N/A,FALSE,"UK";#N/A,#N/A,FALSE,"RCF";#N/A,#N/A,FALSE,"Intercable CZ";#N/A,#N/A,FALSE,"Interkabel P"}</definedName>
    <definedName name="_DCF1_1_3" hidden="1">{#N/A,#N/A,FALSE,"DCF Summary";#N/A,#N/A,FALSE,"Casema";#N/A,#N/A,FALSE,"Casema NoTel";#N/A,#N/A,FALSE,"UK";#N/A,#N/A,FALSE,"RCF";#N/A,#N/A,FALSE,"Intercable CZ";#N/A,#N/A,FALSE,"Interkabel P"}</definedName>
    <definedName name="_DCF1_1_3_1" hidden="1">{#N/A,#N/A,FALSE,"DCF Summary";#N/A,#N/A,FALSE,"Casema";#N/A,#N/A,FALSE,"Casema NoTel";#N/A,#N/A,FALSE,"UK";#N/A,#N/A,FALSE,"RCF";#N/A,#N/A,FALSE,"Intercable CZ";#N/A,#N/A,FALSE,"Interkabel P"}</definedName>
    <definedName name="_DCF1_1_3_1_1" hidden="1">{#N/A,#N/A,FALSE,"DCF Summary";#N/A,#N/A,FALSE,"Casema";#N/A,#N/A,FALSE,"Casema NoTel";#N/A,#N/A,FALSE,"UK";#N/A,#N/A,FALSE,"RCF";#N/A,#N/A,FALSE,"Intercable CZ";#N/A,#N/A,FALSE,"Interkabel P"}</definedName>
    <definedName name="_DCF1_1_3_1_2" hidden="1">{#N/A,#N/A,FALSE,"DCF Summary";#N/A,#N/A,FALSE,"Casema";#N/A,#N/A,FALSE,"Casema NoTel";#N/A,#N/A,FALSE,"UK";#N/A,#N/A,FALSE,"RCF";#N/A,#N/A,FALSE,"Intercable CZ";#N/A,#N/A,FALSE,"Interkabel P"}</definedName>
    <definedName name="_DCF1_1_3_1_3" hidden="1">{#N/A,#N/A,FALSE,"DCF Summary";#N/A,#N/A,FALSE,"Casema";#N/A,#N/A,FALSE,"Casema NoTel";#N/A,#N/A,FALSE,"UK";#N/A,#N/A,FALSE,"RCF";#N/A,#N/A,FALSE,"Intercable CZ";#N/A,#N/A,FALSE,"Interkabel P"}</definedName>
    <definedName name="_DCF1_1_3_2" hidden="1">{#N/A,#N/A,FALSE,"DCF Summary";#N/A,#N/A,FALSE,"Casema";#N/A,#N/A,FALSE,"Casema NoTel";#N/A,#N/A,FALSE,"UK";#N/A,#N/A,FALSE,"RCF";#N/A,#N/A,FALSE,"Intercable CZ";#N/A,#N/A,FALSE,"Interkabel P"}</definedName>
    <definedName name="_DCF1_1_3_2_1" hidden="1">{#N/A,#N/A,FALSE,"DCF Summary";#N/A,#N/A,FALSE,"Casema";#N/A,#N/A,FALSE,"Casema NoTel";#N/A,#N/A,FALSE,"UK";#N/A,#N/A,FALSE,"RCF";#N/A,#N/A,FALSE,"Intercable CZ";#N/A,#N/A,FALSE,"Interkabel P"}</definedName>
    <definedName name="_DCF1_1_3_2_2" hidden="1">{#N/A,#N/A,FALSE,"DCF Summary";#N/A,#N/A,FALSE,"Casema";#N/A,#N/A,FALSE,"Casema NoTel";#N/A,#N/A,FALSE,"UK";#N/A,#N/A,FALSE,"RCF";#N/A,#N/A,FALSE,"Intercable CZ";#N/A,#N/A,FALSE,"Interkabel P"}</definedName>
    <definedName name="_DCF1_1_3_2_3" hidden="1">{#N/A,#N/A,FALSE,"DCF Summary";#N/A,#N/A,FALSE,"Casema";#N/A,#N/A,FALSE,"Casema NoTel";#N/A,#N/A,FALSE,"UK";#N/A,#N/A,FALSE,"RCF";#N/A,#N/A,FALSE,"Intercable CZ";#N/A,#N/A,FALSE,"Interkabel P"}</definedName>
    <definedName name="_DCF1_1_3_3" hidden="1">{#N/A,#N/A,FALSE,"DCF Summary";#N/A,#N/A,FALSE,"Casema";#N/A,#N/A,FALSE,"Casema NoTel";#N/A,#N/A,FALSE,"UK";#N/A,#N/A,FALSE,"RCF";#N/A,#N/A,FALSE,"Intercable CZ";#N/A,#N/A,FALSE,"Interkabel P"}</definedName>
    <definedName name="_DCF1_1_3_4" hidden="1">{#N/A,#N/A,FALSE,"DCF Summary";#N/A,#N/A,FALSE,"Casema";#N/A,#N/A,FALSE,"Casema NoTel";#N/A,#N/A,FALSE,"UK";#N/A,#N/A,FALSE,"RCF";#N/A,#N/A,FALSE,"Intercable CZ";#N/A,#N/A,FALSE,"Interkabel P"}</definedName>
    <definedName name="_DCF1_1_3_5" hidden="1">{#N/A,#N/A,FALSE,"DCF Summary";#N/A,#N/A,FALSE,"Casema";#N/A,#N/A,FALSE,"Casema NoTel";#N/A,#N/A,FALSE,"UK";#N/A,#N/A,FALSE,"RCF";#N/A,#N/A,FALSE,"Intercable CZ";#N/A,#N/A,FALSE,"Interkabel P"}</definedName>
    <definedName name="_DCF1_1_4" hidden="1">{#N/A,#N/A,FALSE,"DCF Summary";#N/A,#N/A,FALSE,"Casema";#N/A,#N/A,FALSE,"Casema NoTel";#N/A,#N/A,FALSE,"UK";#N/A,#N/A,FALSE,"RCF";#N/A,#N/A,FALSE,"Intercable CZ";#N/A,#N/A,FALSE,"Interkabel P"}</definedName>
    <definedName name="_DCF1_1_4_1" hidden="1">{#N/A,#N/A,FALSE,"DCF Summary";#N/A,#N/A,FALSE,"Casema";#N/A,#N/A,FALSE,"Casema NoTel";#N/A,#N/A,FALSE,"UK";#N/A,#N/A,FALSE,"RCF";#N/A,#N/A,FALSE,"Intercable CZ";#N/A,#N/A,FALSE,"Interkabel P"}</definedName>
    <definedName name="_DCF1_1_4_2" hidden="1">{#N/A,#N/A,FALSE,"DCF Summary";#N/A,#N/A,FALSE,"Casema";#N/A,#N/A,FALSE,"Casema NoTel";#N/A,#N/A,FALSE,"UK";#N/A,#N/A,FALSE,"RCF";#N/A,#N/A,FALSE,"Intercable CZ";#N/A,#N/A,FALSE,"Interkabel P"}</definedName>
    <definedName name="_DCF1_1_4_3" hidden="1">{#N/A,#N/A,FALSE,"DCF Summary";#N/A,#N/A,FALSE,"Casema";#N/A,#N/A,FALSE,"Casema NoTel";#N/A,#N/A,FALSE,"UK";#N/A,#N/A,FALSE,"RCF";#N/A,#N/A,FALSE,"Intercable CZ";#N/A,#N/A,FALSE,"Interkabel P"}</definedName>
    <definedName name="_DCF1_1_5" hidden="1">{#N/A,#N/A,FALSE,"DCF Summary";#N/A,#N/A,FALSE,"Casema";#N/A,#N/A,FALSE,"Casema NoTel";#N/A,#N/A,FALSE,"UK";#N/A,#N/A,FALSE,"RCF";#N/A,#N/A,FALSE,"Intercable CZ";#N/A,#N/A,FALSE,"Interkabel P"}</definedName>
    <definedName name="_DCF1_1_5_1" hidden="1">{#N/A,#N/A,FALSE,"DCF Summary";#N/A,#N/A,FALSE,"Casema";#N/A,#N/A,FALSE,"Casema NoTel";#N/A,#N/A,FALSE,"UK";#N/A,#N/A,FALSE,"RCF";#N/A,#N/A,FALSE,"Intercable CZ";#N/A,#N/A,FALSE,"Interkabel P"}</definedName>
    <definedName name="_DCF1_1_5_2" hidden="1">{#N/A,#N/A,FALSE,"DCF Summary";#N/A,#N/A,FALSE,"Casema";#N/A,#N/A,FALSE,"Casema NoTel";#N/A,#N/A,FALSE,"UK";#N/A,#N/A,FALSE,"RCF";#N/A,#N/A,FALSE,"Intercable CZ";#N/A,#N/A,FALSE,"Interkabel P"}</definedName>
    <definedName name="_DCF1_1_5_3" hidden="1">{#N/A,#N/A,FALSE,"DCF Summary";#N/A,#N/A,FALSE,"Casema";#N/A,#N/A,FALSE,"Casema NoTel";#N/A,#N/A,FALSE,"UK";#N/A,#N/A,FALSE,"RCF";#N/A,#N/A,FALSE,"Intercable CZ";#N/A,#N/A,FALSE,"Interkabel P"}</definedName>
    <definedName name="_DCF1_2" hidden="1">{#N/A,#N/A,FALSE,"DCF Summary";#N/A,#N/A,FALSE,"Casema";#N/A,#N/A,FALSE,"Casema NoTel";#N/A,#N/A,FALSE,"UK";#N/A,#N/A,FALSE,"RCF";#N/A,#N/A,FALSE,"Intercable CZ";#N/A,#N/A,FALSE,"Interkabel P"}</definedName>
    <definedName name="_DCF1_2_1" hidden="1">{#N/A,#N/A,FALSE,"DCF Summary";#N/A,#N/A,FALSE,"Casema";#N/A,#N/A,FALSE,"Casema NoTel";#N/A,#N/A,FALSE,"UK";#N/A,#N/A,FALSE,"RCF";#N/A,#N/A,FALSE,"Intercable CZ";#N/A,#N/A,FALSE,"Interkabel P"}</definedName>
    <definedName name="_DCF1_2_1_1" hidden="1">{#N/A,#N/A,FALSE,"DCF Summary";#N/A,#N/A,FALSE,"Casema";#N/A,#N/A,FALSE,"Casema NoTel";#N/A,#N/A,FALSE,"UK";#N/A,#N/A,FALSE,"RCF";#N/A,#N/A,FALSE,"Intercable CZ";#N/A,#N/A,FALSE,"Interkabel P"}</definedName>
    <definedName name="_DCF1_2_1_1_1" hidden="1">{#N/A,#N/A,FALSE,"DCF Summary";#N/A,#N/A,FALSE,"Casema";#N/A,#N/A,FALSE,"Casema NoTel";#N/A,#N/A,FALSE,"UK";#N/A,#N/A,FALSE,"RCF";#N/A,#N/A,FALSE,"Intercable CZ";#N/A,#N/A,FALSE,"Interkabel P"}</definedName>
    <definedName name="_DCF1_2_1_1_1_1" hidden="1">{#N/A,#N/A,FALSE,"DCF Summary";#N/A,#N/A,FALSE,"Casema";#N/A,#N/A,FALSE,"Casema NoTel";#N/A,#N/A,FALSE,"UK";#N/A,#N/A,FALSE,"RCF";#N/A,#N/A,FALSE,"Intercable CZ";#N/A,#N/A,FALSE,"Interkabel P"}</definedName>
    <definedName name="_DCF1_2_1_1_1_2" hidden="1">{#N/A,#N/A,FALSE,"DCF Summary";#N/A,#N/A,FALSE,"Casema";#N/A,#N/A,FALSE,"Casema NoTel";#N/A,#N/A,FALSE,"UK";#N/A,#N/A,FALSE,"RCF";#N/A,#N/A,FALSE,"Intercable CZ";#N/A,#N/A,FALSE,"Interkabel P"}</definedName>
    <definedName name="_DCF1_2_1_1_1_3" hidden="1">{#N/A,#N/A,FALSE,"DCF Summary";#N/A,#N/A,FALSE,"Casema";#N/A,#N/A,FALSE,"Casema NoTel";#N/A,#N/A,FALSE,"UK";#N/A,#N/A,FALSE,"RCF";#N/A,#N/A,FALSE,"Intercable CZ";#N/A,#N/A,FALSE,"Interkabel P"}</definedName>
    <definedName name="_DCF1_2_1_1_1_4" hidden="1">{#N/A,#N/A,FALSE,"DCF Summary";#N/A,#N/A,FALSE,"Casema";#N/A,#N/A,FALSE,"Casema NoTel";#N/A,#N/A,FALSE,"UK";#N/A,#N/A,FALSE,"RCF";#N/A,#N/A,FALSE,"Intercable CZ";#N/A,#N/A,FALSE,"Interkabel P"}</definedName>
    <definedName name="_DCF1_2_1_1_2" hidden="1">{#N/A,#N/A,FALSE,"DCF Summary";#N/A,#N/A,FALSE,"Casema";#N/A,#N/A,FALSE,"Casema NoTel";#N/A,#N/A,FALSE,"UK";#N/A,#N/A,FALSE,"RCF";#N/A,#N/A,FALSE,"Intercable CZ";#N/A,#N/A,FALSE,"Interkabel P"}</definedName>
    <definedName name="_DCF1_2_1_1_2_1" hidden="1">{#N/A,#N/A,FALSE,"DCF Summary";#N/A,#N/A,FALSE,"Casema";#N/A,#N/A,FALSE,"Casema NoTel";#N/A,#N/A,FALSE,"UK";#N/A,#N/A,FALSE,"RCF";#N/A,#N/A,FALSE,"Intercable CZ";#N/A,#N/A,FALSE,"Interkabel P"}</definedName>
    <definedName name="_DCF1_2_1_1_2_2" hidden="1">{#N/A,#N/A,FALSE,"DCF Summary";#N/A,#N/A,FALSE,"Casema";#N/A,#N/A,FALSE,"Casema NoTel";#N/A,#N/A,FALSE,"UK";#N/A,#N/A,FALSE,"RCF";#N/A,#N/A,FALSE,"Intercable CZ";#N/A,#N/A,FALSE,"Interkabel P"}</definedName>
    <definedName name="_DCF1_2_1_1_2_3" hidden="1">{#N/A,#N/A,FALSE,"DCF Summary";#N/A,#N/A,FALSE,"Casema";#N/A,#N/A,FALSE,"Casema NoTel";#N/A,#N/A,FALSE,"UK";#N/A,#N/A,FALSE,"RCF";#N/A,#N/A,FALSE,"Intercable CZ";#N/A,#N/A,FALSE,"Interkabel P"}</definedName>
    <definedName name="_DCF1_2_1_1_3" hidden="1">{#N/A,#N/A,FALSE,"DCF Summary";#N/A,#N/A,FALSE,"Casema";#N/A,#N/A,FALSE,"Casema NoTel";#N/A,#N/A,FALSE,"UK";#N/A,#N/A,FALSE,"RCF";#N/A,#N/A,FALSE,"Intercable CZ";#N/A,#N/A,FALSE,"Interkabel P"}</definedName>
    <definedName name="_DCF1_2_1_1_4" hidden="1">{#N/A,#N/A,FALSE,"DCF Summary";#N/A,#N/A,FALSE,"Casema";#N/A,#N/A,FALSE,"Casema NoTel";#N/A,#N/A,FALSE,"UK";#N/A,#N/A,FALSE,"RCF";#N/A,#N/A,FALSE,"Intercable CZ";#N/A,#N/A,FALSE,"Interkabel P"}</definedName>
    <definedName name="_DCF1_2_1_1_5" hidden="1">{#N/A,#N/A,FALSE,"DCF Summary";#N/A,#N/A,FALSE,"Casema";#N/A,#N/A,FALSE,"Casema NoTel";#N/A,#N/A,FALSE,"UK";#N/A,#N/A,FALSE,"RCF";#N/A,#N/A,FALSE,"Intercable CZ";#N/A,#N/A,FALSE,"Interkabel P"}</definedName>
    <definedName name="_DCF1_2_1_2" hidden="1">{#N/A,#N/A,FALSE,"DCF Summary";#N/A,#N/A,FALSE,"Casema";#N/A,#N/A,FALSE,"Casema NoTel";#N/A,#N/A,FALSE,"UK";#N/A,#N/A,FALSE,"RCF";#N/A,#N/A,FALSE,"Intercable CZ";#N/A,#N/A,FALSE,"Interkabel P"}</definedName>
    <definedName name="_DCF1_2_1_2_1" hidden="1">{#N/A,#N/A,FALSE,"DCF Summary";#N/A,#N/A,FALSE,"Casema";#N/A,#N/A,FALSE,"Casema NoTel";#N/A,#N/A,FALSE,"UK";#N/A,#N/A,FALSE,"RCF";#N/A,#N/A,FALSE,"Intercable CZ";#N/A,#N/A,FALSE,"Interkabel P"}</definedName>
    <definedName name="_DCF1_2_1_2_2" hidden="1">{#N/A,#N/A,FALSE,"DCF Summary";#N/A,#N/A,FALSE,"Casema";#N/A,#N/A,FALSE,"Casema NoTel";#N/A,#N/A,FALSE,"UK";#N/A,#N/A,FALSE,"RCF";#N/A,#N/A,FALSE,"Intercable CZ";#N/A,#N/A,FALSE,"Interkabel P"}</definedName>
    <definedName name="_DCF1_2_1_2_3" hidden="1">{#N/A,#N/A,FALSE,"DCF Summary";#N/A,#N/A,FALSE,"Casema";#N/A,#N/A,FALSE,"Casema NoTel";#N/A,#N/A,FALSE,"UK";#N/A,#N/A,FALSE,"RCF";#N/A,#N/A,FALSE,"Intercable CZ";#N/A,#N/A,FALSE,"Interkabel P"}</definedName>
    <definedName name="_DCF1_2_1_3" hidden="1">{#N/A,#N/A,FALSE,"DCF Summary";#N/A,#N/A,FALSE,"Casema";#N/A,#N/A,FALSE,"Casema NoTel";#N/A,#N/A,FALSE,"UK";#N/A,#N/A,FALSE,"RCF";#N/A,#N/A,FALSE,"Intercable CZ";#N/A,#N/A,FALSE,"Interkabel P"}</definedName>
    <definedName name="_DCF1_2_1_3_1" hidden="1">{#N/A,#N/A,FALSE,"DCF Summary";#N/A,#N/A,FALSE,"Casema";#N/A,#N/A,FALSE,"Casema NoTel";#N/A,#N/A,FALSE,"UK";#N/A,#N/A,FALSE,"RCF";#N/A,#N/A,FALSE,"Intercable CZ";#N/A,#N/A,FALSE,"Interkabel P"}</definedName>
    <definedName name="_DCF1_2_1_3_2" hidden="1">{#N/A,#N/A,FALSE,"DCF Summary";#N/A,#N/A,FALSE,"Casema";#N/A,#N/A,FALSE,"Casema NoTel";#N/A,#N/A,FALSE,"UK";#N/A,#N/A,FALSE,"RCF";#N/A,#N/A,FALSE,"Intercable CZ";#N/A,#N/A,FALSE,"Interkabel P"}</definedName>
    <definedName name="_DCF1_2_1_3_3" hidden="1">{#N/A,#N/A,FALSE,"DCF Summary";#N/A,#N/A,FALSE,"Casema";#N/A,#N/A,FALSE,"Casema NoTel";#N/A,#N/A,FALSE,"UK";#N/A,#N/A,FALSE,"RCF";#N/A,#N/A,FALSE,"Intercable CZ";#N/A,#N/A,FALSE,"Interkabel P"}</definedName>
    <definedName name="_DCF1_2_1_4" hidden="1">{#N/A,#N/A,FALSE,"DCF Summary";#N/A,#N/A,FALSE,"Casema";#N/A,#N/A,FALSE,"Casema NoTel";#N/A,#N/A,FALSE,"UK";#N/A,#N/A,FALSE,"RCF";#N/A,#N/A,FALSE,"Intercable CZ";#N/A,#N/A,FALSE,"Interkabel P"}</definedName>
    <definedName name="_DCF1_2_1_5" hidden="1">{#N/A,#N/A,FALSE,"DCF Summary";#N/A,#N/A,FALSE,"Casema";#N/A,#N/A,FALSE,"Casema NoTel";#N/A,#N/A,FALSE,"UK";#N/A,#N/A,FALSE,"RCF";#N/A,#N/A,FALSE,"Intercable CZ";#N/A,#N/A,FALSE,"Interkabel P"}</definedName>
    <definedName name="_DCF1_2_2" hidden="1">{#N/A,#N/A,FALSE,"DCF Summary";#N/A,#N/A,FALSE,"Casema";#N/A,#N/A,FALSE,"Casema NoTel";#N/A,#N/A,FALSE,"UK";#N/A,#N/A,FALSE,"RCF";#N/A,#N/A,FALSE,"Intercable CZ";#N/A,#N/A,FALSE,"Interkabel P"}</definedName>
    <definedName name="_DCF1_2_2_1" hidden="1">{#N/A,#N/A,FALSE,"DCF Summary";#N/A,#N/A,FALSE,"Casema";#N/A,#N/A,FALSE,"Casema NoTel";#N/A,#N/A,FALSE,"UK";#N/A,#N/A,FALSE,"RCF";#N/A,#N/A,FALSE,"Intercable CZ";#N/A,#N/A,FALSE,"Interkabel P"}</definedName>
    <definedName name="_DCF1_2_2_2" hidden="1">{#N/A,#N/A,FALSE,"DCF Summary";#N/A,#N/A,FALSE,"Casema";#N/A,#N/A,FALSE,"Casema NoTel";#N/A,#N/A,FALSE,"UK";#N/A,#N/A,FALSE,"RCF";#N/A,#N/A,FALSE,"Intercable CZ";#N/A,#N/A,FALSE,"Interkabel P"}</definedName>
    <definedName name="_DCF1_2_2_3" hidden="1">{#N/A,#N/A,FALSE,"DCF Summary";#N/A,#N/A,FALSE,"Casema";#N/A,#N/A,FALSE,"Casema NoTel";#N/A,#N/A,FALSE,"UK";#N/A,#N/A,FALSE,"RCF";#N/A,#N/A,FALSE,"Intercable CZ";#N/A,#N/A,FALSE,"Interkabel P"}</definedName>
    <definedName name="_DCF1_2_2_4" hidden="1">{#N/A,#N/A,FALSE,"DCF Summary";#N/A,#N/A,FALSE,"Casema";#N/A,#N/A,FALSE,"Casema NoTel";#N/A,#N/A,FALSE,"UK";#N/A,#N/A,FALSE,"RCF";#N/A,#N/A,FALSE,"Intercable CZ";#N/A,#N/A,FALSE,"Interkabel P"}</definedName>
    <definedName name="_DCF1_2_3" hidden="1">{#N/A,#N/A,FALSE,"DCF Summary";#N/A,#N/A,FALSE,"Casema";#N/A,#N/A,FALSE,"Casema NoTel";#N/A,#N/A,FALSE,"UK";#N/A,#N/A,FALSE,"RCF";#N/A,#N/A,FALSE,"Intercable CZ";#N/A,#N/A,FALSE,"Interkabel P"}</definedName>
    <definedName name="_DCF1_2_3_1" hidden="1">{#N/A,#N/A,FALSE,"DCF Summary";#N/A,#N/A,FALSE,"Casema";#N/A,#N/A,FALSE,"Casema NoTel";#N/A,#N/A,FALSE,"UK";#N/A,#N/A,FALSE,"RCF";#N/A,#N/A,FALSE,"Intercable CZ";#N/A,#N/A,FALSE,"Interkabel P"}</definedName>
    <definedName name="_DCF1_2_3_2" hidden="1">{#N/A,#N/A,FALSE,"DCF Summary";#N/A,#N/A,FALSE,"Casema";#N/A,#N/A,FALSE,"Casema NoTel";#N/A,#N/A,FALSE,"UK";#N/A,#N/A,FALSE,"RCF";#N/A,#N/A,FALSE,"Intercable CZ";#N/A,#N/A,FALSE,"Interkabel P"}</definedName>
    <definedName name="_DCF1_2_3_3" hidden="1">{#N/A,#N/A,FALSE,"DCF Summary";#N/A,#N/A,FALSE,"Casema";#N/A,#N/A,FALSE,"Casema NoTel";#N/A,#N/A,FALSE,"UK";#N/A,#N/A,FALSE,"RCF";#N/A,#N/A,FALSE,"Intercable CZ";#N/A,#N/A,FALSE,"Interkabel P"}</definedName>
    <definedName name="_DCF1_2_3_4" hidden="1">{#N/A,#N/A,FALSE,"DCF Summary";#N/A,#N/A,FALSE,"Casema";#N/A,#N/A,FALSE,"Casema NoTel";#N/A,#N/A,FALSE,"UK";#N/A,#N/A,FALSE,"RCF";#N/A,#N/A,FALSE,"Intercable CZ";#N/A,#N/A,FALSE,"Interkabel P"}</definedName>
    <definedName name="_DCF1_2_4" hidden="1">{#N/A,#N/A,FALSE,"DCF Summary";#N/A,#N/A,FALSE,"Casema";#N/A,#N/A,FALSE,"Casema NoTel";#N/A,#N/A,FALSE,"UK";#N/A,#N/A,FALSE,"RCF";#N/A,#N/A,FALSE,"Intercable CZ";#N/A,#N/A,FALSE,"Interkabel P"}</definedName>
    <definedName name="_DCF1_2_4_1" hidden="1">{#N/A,#N/A,FALSE,"DCF Summary";#N/A,#N/A,FALSE,"Casema";#N/A,#N/A,FALSE,"Casema NoTel";#N/A,#N/A,FALSE,"UK";#N/A,#N/A,FALSE,"RCF";#N/A,#N/A,FALSE,"Intercable CZ";#N/A,#N/A,FALSE,"Interkabel P"}</definedName>
    <definedName name="_DCF1_2_5" hidden="1">{#N/A,#N/A,FALSE,"DCF Summary";#N/A,#N/A,FALSE,"Casema";#N/A,#N/A,FALSE,"Casema NoTel";#N/A,#N/A,FALSE,"UK";#N/A,#N/A,FALSE,"RCF";#N/A,#N/A,FALSE,"Intercable CZ";#N/A,#N/A,FALSE,"Interkabel P"}</definedName>
    <definedName name="_DCF1_3" hidden="1">{#N/A,#N/A,FALSE,"DCF Summary";#N/A,#N/A,FALSE,"Casema";#N/A,#N/A,FALSE,"Casema NoTel";#N/A,#N/A,FALSE,"UK";#N/A,#N/A,FALSE,"RCF";#N/A,#N/A,FALSE,"Intercable CZ";#N/A,#N/A,FALSE,"Interkabel P"}</definedName>
    <definedName name="_DCF1_3_1" hidden="1">{#N/A,#N/A,FALSE,"DCF Summary";#N/A,#N/A,FALSE,"Casema";#N/A,#N/A,FALSE,"Casema NoTel";#N/A,#N/A,FALSE,"UK";#N/A,#N/A,FALSE,"RCF";#N/A,#N/A,FALSE,"Intercable CZ";#N/A,#N/A,FALSE,"Interkabel P"}</definedName>
    <definedName name="_DCF1_3_1_1" hidden="1">{#N/A,#N/A,FALSE,"DCF Summary";#N/A,#N/A,FALSE,"Casema";#N/A,#N/A,FALSE,"Casema NoTel";#N/A,#N/A,FALSE,"UK";#N/A,#N/A,FALSE,"RCF";#N/A,#N/A,FALSE,"Intercable CZ";#N/A,#N/A,FALSE,"Interkabel P"}</definedName>
    <definedName name="_DCF1_3_1_2" hidden="1">{#N/A,#N/A,FALSE,"DCF Summary";#N/A,#N/A,FALSE,"Casema";#N/A,#N/A,FALSE,"Casema NoTel";#N/A,#N/A,FALSE,"UK";#N/A,#N/A,FALSE,"RCF";#N/A,#N/A,FALSE,"Intercable CZ";#N/A,#N/A,FALSE,"Interkabel P"}</definedName>
    <definedName name="_DCF1_3_1_3" hidden="1">{#N/A,#N/A,FALSE,"DCF Summary";#N/A,#N/A,FALSE,"Casema";#N/A,#N/A,FALSE,"Casema NoTel";#N/A,#N/A,FALSE,"UK";#N/A,#N/A,FALSE,"RCF";#N/A,#N/A,FALSE,"Intercable CZ";#N/A,#N/A,FALSE,"Interkabel P"}</definedName>
    <definedName name="_DCF1_3_1_4" hidden="1">{#N/A,#N/A,FALSE,"DCF Summary";#N/A,#N/A,FALSE,"Casema";#N/A,#N/A,FALSE,"Casema NoTel";#N/A,#N/A,FALSE,"UK";#N/A,#N/A,FALSE,"RCF";#N/A,#N/A,FALSE,"Intercable CZ";#N/A,#N/A,FALSE,"Interkabel P"}</definedName>
    <definedName name="_DCF1_3_2" hidden="1">{#N/A,#N/A,FALSE,"DCF Summary";#N/A,#N/A,FALSE,"Casema";#N/A,#N/A,FALSE,"Casema NoTel";#N/A,#N/A,FALSE,"UK";#N/A,#N/A,FALSE,"RCF";#N/A,#N/A,FALSE,"Intercable CZ";#N/A,#N/A,FALSE,"Interkabel P"}</definedName>
    <definedName name="_DCF1_3_2_1" hidden="1">{#N/A,#N/A,FALSE,"DCF Summary";#N/A,#N/A,FALSE,"Casema";#N/A,#N/A,FALSE,"Casema NoTel";#N/A,#N/A,FALSE,"UK";#N/A,#N/A,FALSE,"RCF";#N/A,#N/A,FALSE,"Intercable CZ";#N/A,#N/A,FALSE,"Interkabel P"}</definedName>
    <definedName name="_DCF1_3_2_2" hidden="1">{#N/A,#N/A,FALSE,"DCF Summary";#N/A,#N/A,FALSE,"Casema";#N/A,#N/A,FALSE,"Casema NoTel";#N/A,#N/A,FALSE,"UK";#N/A,#N/A,FALSE,"RCF";#N/A,#N/A,FALSE,"Intercable CZ";#N/A,#N/A,FALSE,"Interkabel P"}</definedName>
    <definedName name="_DCF1_3_2_3" hidden="1">{#N/A,#N/A,FALSE,"DCF Summary";#N/A,#N/A,FALSE,"Casema";#N/A,#N/A,FALSE,"Casema NoTel";#N/A,#N/A,FALSE,"UK";#N/A,#N/A,FALSE,"RCF";#N/A,#N/A,FALSE,"Intercable CZ";#N/A,#N/A,FALSE,"Interkabel P"}</definedName>
    <definedName name="_DCF1_3_2_4" hidden="1">{#N/A,#N/A,FALSE,"DCF Summary";#N/A,#N/A,FALSE,"Casema";#N/A,#N/A,FALSE,"Casema NoTel";#N/A,#N/A,FALSE,"UK";#N/A,#N/A,FALSE,"RCF";#N/A,#N/A,FALSE,"Intercable CZ";#N/A,#N/A,FALSE,"Interkabel P"}</definedName>
    <definedName name="_DCF1_3_3" hidden="1">{#N/A,#N/A,FALSE,"DCF Summary";#N/A,#N/A,FALSE,"Casema";#N/A,#N/A,FALSE,"Casema NoTel";#N/A,#N/A,FALSE,"UK";#N/A,#N/A,FALSE,"RCF";#N/A,#N/A,FALSE,"Intercable CZ";#N/A,#N/A,FALSE,"Interkabel P"}</definedName>
    <definedName name="_DCF1_3_3_1" hidden="1">{#N/A,#N/A,FALSE,"DCF Summary";#N/A,#N/A,FALSE,"Casema";#N/A,#N/A,FALSE,"Casema NoTel";#N/A,#N/A,FALSE,"UK";#N/A,#N/A,FALSE,"RCF";#N/A,#N/A,FALSE,"Intercable CZ";#N/A,#N/A,FALSE,"Interkabel P"}</definedName>
    <definedName name="_DCF1_3_4" hidden="1">{#N/A,#N/A,FALSE,"DCF Summary";#N/A,#N/A,FALSE,"Casema";#N/A,#N/A,FALSE,"Casema NoTel";#N/A,#N/A,FALSE,"UK";#N/A,#N/A,FALSE,"RCF";#N/A,#N/A,FALSE,"Intercable CZ";#N/A,#N/A,FALSE,"Interkabel P"}</definedName>
    <definedName name="_DCF1_3_4_1" hidden="1">{#N/A,#N/A,FALSE,"DCF Summary";#N/A,#N/A,FALSE,"Casema";#N/A,#N/A,FALSE,"Casema NoTel";#N/A,#N/A,FALSE,"UK";#N/A,#N/A,FALSE,"RCF";#N/A,#N/A,FALSE,"Intercable CZ";#N/A,#N/A,FALSE,"Interkabel P"}</definedName>
    <definedName name="_DCF1_3_5" hidden="1">{#N/A,#N/A,FALSE,"DCF Summary";#N/A,#N/A,FALSE,"Casema";#N/A,#N/A,FALSE,"Casema NoTel";#N/A,#N/A,FALSE,"UK";#N/A,#N/A,FALSE,"RCF";#N/A,#N/A,FALSE,"Intercable CZ";#N/A,#N/A,FALSE,"Interkabel P"}</definedName>
    <definedName name="_DCF1_4" hidden="1">{#N/A,#N/A,FALSE,"DCF Summary";#N/A,#N/A,FALSE,"Casema";#N/A,#N/A,FALSE,"Casema NoTel";#N/A,#N/A,FALSE,"UK";#N/A,#N/A,FALSE,"RCF";#N/A,#N/A,FALSE,"Intercable CZ";#N/A,#N/A,FALSE,"Interkabel P"}</definedName>
    <definedName name="_DCF1_4_1" hidden="1">{#N/A,#N/A,FALSE,"DCF Summary";#N/A,#N/A,FALSE,"Casema";#N/A,#N/A,FALSE,"Casema NoTel";#N/A,#N/A,FALSE,"UK";#N/A,#N/A,FALSE,"RCF";#N/A,#N/A,FALSE,"Intercable CZ";#N/A,#N/A,FALSE,"Interkabel P"}</definedName>
    <definedName name="_DCF1_4_1_1" hidden="1">{#N/A,#N/A,FALSE,"DCF Summary";#N/A,#N/A,FALSE,"Casema";#N/A,#N/A,FALSE,"Casema NoTel";#N/A,#N/A,FALSE,"UK";#N/A,#N/A,FALSE,"RCF";#N/A,#N/A,FALSE,"Intercable CZ";#N/A,#N/A,FALSE,"Interkabel P"}</definedName>
    <definedName name="_DCF1_4_1_2" hidden="1">{#N/A,#N/A,FALSE,"DCF Summary";#N/A,#N/A,FALSE,"Casema";#N/A,#N/A,FALSE,"Casema NoTel";#N/A,#N/A,FALSE,"UK";#N/A,#N/A,FALSE,"RCF";#N/A,#N/A,FALSE,"Intercable CZ";#N/A,#N/A,FALSE,"Interkabel P"}</definedName>
    <definedName name="_DCF1_4_1_3" hidden="1">{#N/A,#N/A,FALSE,"DCF Summary";#N/A,#N/A,FALSE,"Casema";#N/A,#N/A,FALSE,"Casema NoTel";#N/A,#N/A,FALSE,"UK";#N/A,#N/A,FALSE,"RCF";#N/A,#N/A,FALSE,"Intercable CZ";#N/A,#N/A,FALSE,"Interkabel P"}</definedName>
    <definedName name="_DCF1_4_1_4" hidden="1">{#N/A,#N/A,FALSE,"DCF Summary";#N/A,#N/A,FALSE,"Casema";#N/A,#N/A,FALSE,"Casema NoTel";#N/A,#N/A,FALSE,"UK";#N/A,#N/A,FALSE,"RCF";#N/A,#N/A,FALSE,"Intercable CZ";#N/A,#N/A,FALSE,"Interkabel P"}</definedName>
    <definedName name="_DCF1_4_2" hidden="1">{#N/A,#N/A,FALSE,"DCF Summary";#N/A,#N/A,FALSE,"Casema";#N/A,#N/A,FALSE,"Casema NoTel";#N/A,#N/A,FALSE,"UK";#N/A,#N/A,FALSE,"RCF";#N/A,#N/A,FALSE,"Intercable CZ";#N/A,#N/A,FALSE,"Interkabel P"}</definedName>
    <definedName name="_DCF1_4_2_1" hidden="1">{#N/A,#N/A,FALSE,"DCF Summary";#N/A,#N/A,FALSE,"Casema";#N/A,#N/A,FALSE,"Casema NoTel";#N/A,#N/A,FALSE,"UK";#N/A,#N/A,FALSE,"RCF";#N/A,#N/A,FALSE,"Intercable CZ";#N/A,#N/A,FALSE,"Interkabel P"}</definedName>
    <definedName name="_DCF1_4_2_2" hidden="1">{#N/A,#N/A,FALSE,"DCF Summary";#N/A,#N/A,FALSE,"Casema";#N/A,#N/A,FALSE,"Casema NoTel";#N/A,#N/A,FALSE,"UK";#N/A,#N/A,FALSE,"RCF";#N/A,#N/A,FALSE,"Intercable CZ";#N/A,#N/A,FALSE,"Interkabel P"}</definedName>
    <definedName name="_DCF1_4_2_3" hidden="1">{#N/A,#N/A,FALSE,"DCF Summary";#N/A,#N/A,FALSE,"Casema";#N/A,#N/A,FALSE,"Casema NoTel";#N/A,#N/A,FALSE,"UK";#N/A,#N/A,FALSE,"RCF";#N/A,#N/A,FALSE,"Intercable CZ";#N/A,#N/A,FALSE,"Interkabel P"}</definedName>
    <definedName name="_DCF1_4_2_4" hidden="1">{#N/A,#N/A,FALSE,"DCF Summary";#N/A,#N/A,FALSE,"Casema";#N/A,#N/A,FALSE,"Casema NoTel";#N/A,#N/A,FALSE,"UK";#N/A,#N/A,FALSE,"RCF";#N/A,#N/A,FALSE,"Intercable CZ";#N/A,#N/A,FALSE,"Interkabel P"}</definedName>
    <definedName name="_DCF1_4_3" hidden="1">{#N/A,#N/A,FALSE,"DCF Summary";#N/A,#N/A,FALSE,"Casema";#N/A,#N/A,FALSE,"Casema NoTel";#N/A,#N/A,FALSE,"UK";#N/A,#N/A,FALSE,"RCF";#N/A,#N/A,FALSE,"Intercable CZ";#N/A,#N/A,FALSE,"Interkabel P"}</definedName>
    <definedName name="_DCF1_4_3_1" hidden="1">{#N/A,#N/A,FALSE,"DCF Summary";#N/A,#N/A,FALSE,"Casema";#N/A,#N/A,FALSE,"Casema NoTel";#N/A,#N/A,FALSE,"UK";#N/A,#N/A,FALSE,"RCF";#N/A,#N/A,FALSE,"Intercable CZ";#N/A,#N/A,FALSE,"Interkabel P"}</definedName>
    <definedName name="_DCF1_4_4" hidden="1">{#N/A,#N/A,FALSE,"DCF Summary";#N/A,#N/A,FALSE,"Casema";#N/A,#N/A,FALSE,"Casema NoTel";#N/A,#N/A,FALSE,"UK";#N/A,#N/A,FALSE,"RCF";#N/A,#N/A,FALSE,"Intercable CZ";#N/A,#N/A,FALSE,"Interkabel P"}</definedName>
    <definedName name="_DCF1_4_4_1" hidden="1">{#N/A,#N/A,FALSE,"DCF Summary";#N/A,#N/A,FALSE,"Casema";#N/A,#N/A,FALSE,"Casema NoTel";#N/A,#N/A,FALSE,"UK";#N/A,#N/A,FALSE,"RCF";#N/A,#N/A,FALSE,"Intercable CZ";#N/A,#N/A,FALSE,"Interkabel P"}</definedName>
    <definedName name="_DCF1_4_5" hidden="1">{#N/A,#N/A,FALSE,"DCF Summary";#N/A,#N/A,FALSE,"Casema";#N/A,#N/A,FALSE,"Casema NoTel";#N/A,#N/A,FALSE,"UK";#N/A,#N/A,FALSE,"RCF";#N/A,#N/A,FALSE,"Intercable CZ";#N/A,#N/A,FALSE,"Interkabel P"}</definedName>
    <definedName name="_DCF1_5" hidden="1">{#N/A,#N/A,FALSE,"DCF Summary";#N/A,#N/A,FALSE,"Casema";#N/A,#N/A,FALSE,"Casema NoTel";#N/A,#N/A,FALSE,"UK";#N/A,#N/A,FALSE,"RCF";#N/A,#N/A,FALSE,"Intercable CZ";#N/A,#N/A,FALSE,"Interkabel P"}</definedName>
    <definedName name="_DCF1_5_1" hidden="1">{#N/A,#N/A,FALSE,"DCF Summary";#N/A,#N/A,FALSE,"Casema";#N/A,#N/A,FALSE,"Casema NoTel";#N/A,#N/A,FALSE,"UK";#N/A,#N/A,FALSE,"RCF";#N/A,#N/A,FALSE,"Intercable CZ";#N/A,#N/A,FALSE,"Interkabel P"}</definedName>
    <definedName name="_DCF1_5_2" hidden="1">{#N/A,#N/A,FALSE,"DCF Summary";#N/A,#N/A,FALSE,"Casema";#N/A,#N/A,FALSE,"Casema NoTel";#N/A,#N/A,FALSE,"UK";#N/A,#N/A,FALSE,"RCF";#N/A,#N/A,FALSE,"Intercable CZ";#N/A,#N/A,FALSE,"Interkabel P"}</definedName>
    <definedName name="_DCF1_5_3" hidden="1">{#N/A,#N/A,FALSE,"DCF Summary";#N/A,#N/A,FALSE,"Casema";#N/A,#N/A,FALSE,"Casema NoTel";#N/A,#N/A,FALSE,"UK";#N/A,#N/A,FALSE,"RCF";#N/A,#N/A,FALSE,"Intercable CZ";#N/A,#N/A,FALSE,"Interkabel P"}</definedName>
    <definedName name="_DCF1_5_4" hidden="1">{#N/A,#N/A,FALSE,"DCF Summary";#N/A,#N/A,FALSE,"Casema";#N/A,#N/A,FALSE,"Casema NoTel";#N/A,#N/A,FALSE,"UK";#N/A,#N/A,FALSE,"RCF";#N/A,#N/A,FALSE,"Intercable CZ";#N/A,#N/A,FALSE,"Interkabel P"}</definedName>
    <definedName name="_DEC99">#REF!</definedName>
    <definedName name="_DPS01">#REF!</definedName>
    <definedName name="_DPS04">#REF!</definedName>
    <definedName name="_DPS98">#REF!</definedName>
    <definedName name="_DPS99">#REF!</definedName>
    <definedName name="_DT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EARNSCEN">#REF!</definedName>
    <definedName name="_END_BS_ANN">#REF!</definedName>
    <definedName name="_END_BS_QTR">#REF!</definedName>
    <definedName name="_FEB99">#REF!</definedName>
    <definedName name="_FEE01">#REF!</definedName>
    <definedName name="_FEE02">#REF!</definedName>
    <definedName name="_FEE03">#REF!</definedName>
    <definedName name="_FEE04">#REF!</definedName>
    <definedName name="_FEE05">#REF!</definedName>
    <definedName name="_FEE06">#REF!</definedName>
    <definedName name="_FEE07">#REF!</definedName>
    <definedName name="_FEE87">#REF!</definedName>
    <definedName name="_FEE88">#REF!</definedName>
    <definedName name="_FEE89">#REF!</definedName>
    <definedName name="_FEE90">#REF!</definedName>
    <definedName name="_FEE91">#REF!</definedName>
    <definedName name="_FEE92">#REF!</definedName>
    <definedName name="_FEE93">#REF!</definedName>
    <definedName name="_FEE94">#REF!</definedName>
    <definedName name="_FEE95">#REF!</definedName>
    <definedName name="_FEE96">#REF!</definedName>
    <definedName name="_FEE97">#REF!</definedName>
    <definedName name="_FEE98">#REF!</definedName>
    <definedName name="_FEE99">#REF!</definedName>
    <definedName name="_Fees_AUM_ANN">#REF!</definedName>
    <definedName name="_Fees_AUM_QTR">#REF!</definedName>
    <definedName name="_Fill" hidden="1">#REF!</definedName>
    <definedName name="_FIVEYEAR">#REF!</definedName>
    <definedName name="_GBP01">#REF!</definedName>
    <definedName name="_GBP98">#REF!</definedName>
    <definedName name="_GBP99">#REF!</definedName>
    <definedName name="_GOI01">#REF!</definedName>
    <definedName name="_GOI02">#REF!</definedName>
    <definedName name="_GOI03">#REF!</definedName>
    <definedName name="_GOI04">#REF!</definedName>
    <definedName name="_GOI05">#REF!</definedName>
    <definedName name="_GOI06">#REF!</definedName>
    <definedName name="_GOI07">#REF!</definedName>
    <definedName name="_GOI87">#REF!</definedName>
    <definedName name="_GOI88">#REF!</definedName>
    <definedName name="_GOI89">#REF!</definedName>
    <definedName name="_GOI90">#REF!</definedName>
    <definedName name="_GOI91">#REF!</definedName>
    <definedName name="_GOI92">#REF!</definedName>
    <definedName name="_GOI93">#REF!</definedName>
    <definedName name="_GOI94">#REF!</definedName>
    <definedName name="_GOI95">#REF!</definedName>
    <definedName name="_GOI96">#REF!</definedName>
    <definedName name="_GOI97">#REF!</definedName>
    <definedName name="_GOI98">#REF!</definedName>
    <definedName name="_GOI99">#REF!</definedName>
    <definedName name="_hcm3" hidden="1">{#N/A,#N/A,FALSE,"Income State.";#N/A,#N/A,FALSE,"B-S"}</definedName>
    <definedName name="_hcm3_1" hidden="1">{#N/A,#N/A,FALSE,"Income State.";#N/A,#N/A,FALSE,"B-S"}</definedName>
    <definedName name="_hcm3_1_1" hidden="1">{#N/A,#N/A,FALSE,"Income State.";#N/A,#N/A,FALSE,"B-S"}</definedName>
    <definedName name="_hcm3_1_1_1" hidden="1">{#N/A,#N/A,FALSE,"Income State.";#N/A,#N/A,FALSE,"B-S"}</definedName>
    <definedName name="_hcm3_1_1_1_1" hidden="1">{#N/A,#N/A,FALSE,"Income State.";#N/A,#N/A,FALSE,"B-S"}</definedName>
    <definedName name="_hcm3_1_1_1_1_1" hidden="1">{#N/A,#N/A,FALSE,"Income State.";#N/A,#N/A,FALSE,"B-S"}</definedName>
    <definedName name="_hcm3_1_1_1_1_1_1" hidden="1">{#N/A,#N/A,FALSE,"Income State.";#N/A,#N/A,FALSE,"B-S"}</definedName>
    <definedName name="_hcm3_1_1_1_1_1_2" hidden="1">{#N/A,#N/A,FALSE,"Income State.";#N/A,#N/A,FALSE,"B-S"}</definedName>
    <definedName name="_hcm3_1_1_1_1_1_3" hidden="1">{#N/A,#N/A,FALSE,"Income State.";#N/A,#N/A,FALSE,"B-S"}</definedName>
    <definedName name="_hcm3_1_1_1_1_1_4" hidden="1">{#N/A,#N/A,FALSE,"Income State.";#N/A,#N/A,FALSE,"B-S"}</definedName>
    <definedName name="_hcm3_1_1_1_1_2" hidden="1">{#N/A,#N/A,FALSE,"Income State.";#N/A,#N/A,FALSE,"B-S"}</definedName>
    <definedName name="_hcm3_1_1_1_1_2_1" hidden="1">{#N/A,#N/A,FALSE,"Income State.";#N/A,#N/A,FALSE,"B-S"}</definedName>
    <definedName name="_hcm3_1_1_1_1_2_2" hidden="1">{#N/A,#N/A,FALSE,"Income State.";#N/A,#N/A,FALSE,"B-S"}</definedName>
    <definedName name="_hcm3_1_1_1_1_2_3" hidden="1">{#N/A,#N/A,FALSE,"Income State.";#N/A,#N/A,FALSE,"B-S"}</definedName>
    <definedName name="_hcm3_1_1_1_1_3" hidden="1">{#N/A,#N/A,FALSE,"Income State.";#N/A,#N/A,FALSE,"B-S"}</definedName>
    <definedName name="_hcm3_1_1_1_1_4" hidden="1">{#N/A,#N/A,FALSE,"Income State.";#N/A,#N/A,FALSE,"B-S"}</definedName>
    <definedName name="_hcm3_1_1_1_1_5" hidden="1">{#N/A,#N/A,FALSE,"Income State.";#N/A,#N/A,FALSE,"B-S"}</definedName>
    <definedName name="_hcm3_1_1_1_2" hidden="1">{#N/A,#N/A,FALSE,"Income State.";#N/A,#N/A,FALSE,"B-S"}</definedName>
    <definedName name="_hcm3_1_1_1_2_1" hidden="1">{#N/A,#N/A,FALSE,"Income State.";#N/A,#N/A,FALSE,"B-S"}</definedName>
    <definedName name="_hcm3_1_1_1_2_2" hidden="1">{#N/A,#N/A,FALSE,"Income State.";#N/A,#N/A,FALSE,"B-S"}</definedName>
    <definedName name="_hcm3_1_1_1_2_3" hidden="1">{#N/A,#N/A,FALSE,"Income State.";#N/A,#N/A,FALSE,"B-S"}</definedName>
    <definedName name="_hcm3_1_1_1_3" hidden="1">{#N/A,#N/A,FALSE,"Income State.";#N/A,#N/A,FALSE,"B-S"}</definedName>
    <definedName name="_hcm3_1_1_1_3_1" hidden="1">{#N/A,#N/A,FALSE,"Income State.";#N/A,#N/A,FALSE,"B-S"}</definedName>
    <definedName name="_hcm3_1_1_1_3_2" hidden="1">{#N/A,#N/A,FALSE,"Income State.";#N/A,#N/A,FALSE,"B-S"}</definedName>
    <definedName name="_hcm3_1_1_1_3_3" hidden="1">{#N/A,#N/A,FALSE,"Income State.";#N/A,#N/A,FALSE,"B-S"}</definedName>
    <definedName name="_hcm3_1_1_1_4" hidden="1">{#N/A,#N/A,FALSE,"Income State.";#N/A,#N/A,FALSE,"B-S"}</definedName>
    <definedName name="_hcm3_1_1_1_5" hidden="1">{#N/A,#N/A,FALSE,"Income State.";#N/A,#N/A,FALSE,"B-S"}</definedName>
    <definedName name="_hcm3_1_1_2" hidden="1">{#N/A,#N/A,FALSE,"Income State.";#N/A,#N/A,FALSE,"B-S"}</definedName>
    <definedName name="_hcm3_1_1_2_1" hidden="1">{#N/A,#N/A,FALSE,"Income State.";#N/A,#N/A,FALSE,"B-S"}</definedName>
    <definedName name="_hcm3_1_1_2_2" hidden="1">{#N/A,#N/A,FALSE,"Income State.";#N/A,#N/A,FALSE,"B-S"}</definedName>
    <definedName name="_hcm3_1_1_2_3" hidden="1">{#N/A,#N/A,FALSE,"Income State.";#N/A,#N/A,FALSE,"B-S"}</definedName>
    <definedName name="_hcm3_1_1_3" hidden="1">{#N/A,#N/A,FALSE,"Income State.";#N/A,#N/A,FALSE,"B-S"}</definedName>
    <definedName name="_hcm3_1_1_3_1" hidden="1">{#N/A,#N/A,FALSE,"Income State.";#N/A,#N/A,FALSE,"B-S"}</definedName>
    <definedName name="_hcm3_1_1_3_2" hidden="1">{#N/A,#N/A,FALSE,"Income State.";#N/A,#N/A,FALSE,"B-S"}</definedName>
    <definedName name="_hcm3_1_1_3_3" hidden="1">{#N/A,#N/A,FALSE,"Income State.";#N/A,#N/A,FALSE,"B-S"}</definedName>
    <definedName name="_hcm3_1_1_4" hidden="1">{#N/A,#N/A,FALSE,"Income State.";#N/A,#N/A,FALSE,"B-S"}</definedName>
    <definedName name="_hcm3_1_1_5" hidden="1">{#N/A,#N/A,FALSE,"Income State.";#N/A,#N/A,FALSE,"B-S"}</definedName>
    <definedName name="_hcm3_1_2" hidden="1">{#N/A,#N/A,FALSE,"Income State.";#N/A,#N/A,FALSE,"B-S"}</definedName>
    <definedName name="_hcm3_1_2_1" hidden="1">{#N/A,#N/A,FALSE,"Income State.";#N/A,#N/A,FALSE,"B-S"}</definedName>
    <definedName name="_hcm3_1_2_1_1" hidden="1">{#N/A,#N/A,FALSE,"Income State.";#N/A,#N/A,FALSE,"B-S"}</definedName>
    <definedName name="_hcm3_1_2_1_2" hidden="1">{#N/A,#N/A,FALSE,"Income State.";#N/A,#N/A,FALSE,"B-S"}</definedName>
    <definedName name="_hcm3_1_2_1_3" hidden="1">{#N/A,#N/A,FALSE,"Income State.";#N/A,#N/A,FALSE,"B-S"}</definedName>
    <definedName name="_hcm3_1_2_2" hidden="1">{#N/A,#N/A,FALSE,"Income State.";#N/A,#N/A,FALSE,"B-S"}</definedName>
    <definedName name="_hcm3_1_2_2_1" hidden="1">{#N/A,#N/A,FALSE,"Income State.";#N/A,#N/A,FALSE,"B-S"}</definedName>
    <definedName name="_hcm3_1_2_2_2" hidden="1">{#N/A,#N/A,FALSE,"Income State.";#N/A,#N/A,FALSE,"B-S"}</definedName>
    <definedName name="_hcm3_1_2_2_3" hidden="1">{#N/A,#N/A,FALSE,"Income State.";#N/A,#N/A,FALSE,"B-S"}</definedName>
    <definedName name="_hcm3_1_2_3" hidden="1">{#N/A,#N/A,FALSE,"Income State.";#N/A,#N/A,FALSE,"B-S"}</definedName>
    <definedName name="_hcm3_1_2_4" hidden="1">{#N/A,#N/A,FALSE,"Income State.";#N/A,#N/A,FALSE,"B-S"}</definedName>
    <definedName name="_hcm3_1_2_5" hidden="1">{#N/A,#N/A,FALSE,"Income State.";#N/A,#N/A,FALSE,"B-S"}</definedName>
    <definedName name="_hcm3_1_3" hidden="1">{#N/A,#N/A,FALSE,"Income State.";#N/A,#N/A,FALSE,"B-S"}</definedName>
    <definedName name="_hcm3_1_3_1" hidden="1">{#N/A,#N/A,FALSE,"Income State.";#N/A,#N/A,FALSE,"B-S"}</definedName>
    <definedName name="_hcm3_1_3_1_1" hidden="1">{#N/A,#N/A,FALSE,"Income State.";#N/A,#N/A,FALSE,"B-S"}</definedName>
    <definedName name="_hcm3_1_3_1_2" hidden="1">{#N/A,#N/A,FALSE,"Income State.";#N/A,#N/A,FALSE,"B-S"}</definedName>
    <definedName name="_hcm3_1_3_1_3" hidden="1">{#N/A,#N/A,FALSE,"Income State.";#N/A,#N/A,FALSE,"B-S"}</definedName>
    <definedName name="_hcm3_1_3_2" hidden="1">{#N/A,#N/A,FALSE,"Income State.";#N/A,#N/A,FALSE,"B-S"}</definedName>
    <definedName name="_hcm3_1_3_2_1" hidden="1">{#N/A,#N/A,FALSE,"Income State.";#N/A,#N/A,FALSE,"B-S"}</definedName>
    <definedName name="_hcm3_1_3_2_2" hidden="1">{#N/A,#N/A,FALSE,"Income State.";#N/A,#N/A,FALSE,"B-S"}</definedName>
    <definedName name="_hcm3_1_3_2_3" hidden="1">{#N/A,#N/A,FALSE,"Income State.";#N/A,#N/A,FALSE,"B-S"}</definedName>
    <definedName name="_hcm3_1_3_3" hidden="1">{#N/A,#N/A,FALSE,"Income State.";#N/A,#N/A,FALSE,"B-S"}</definedName>
    <definedName name="_hcm3_1_3_4" hidden="1">{#N/A,#N/A,FALSE,"Income State.";#N/A,#N/A,FALSE,"B-S"}</definedName>
    <definedName name="_hcm3_1_3_5" hidden="1">{#N/A,#N/A,FALSE,"Income State.";#N/A,#N/A,FALSE,"B-S"}</definedName>
    <definedName name="_hcm3_1_4" hidden="1">{#N/A,#N/A,FALSE,"Income State.";#N/A,#N/A,FALSE,"B-S"}</definedName>
    <definedName name="_hcm3_1_4_1" hidden="1">{#N/A,#N/A,FALSE,"Income State.";#N/A,#N/A,FALSE,"B-S"}</definedName>
    <definedName name="_hcm3_1_4_2" hidden="1">{#N/A,#N/A,FALSE,"Income State.";#N/A,#N/A,FALSE,"B-S"}</definedName>
    <definedName name="_hcm3_1_4_3" hidden="1">{#N/A,#N/A,FALSE,"Income State.";#N/A,#N/A,FALSE,"B-S"}</definedName>
    <definedName name="_hcm3_1_5" hidden="1">{#N/A,#N/A,FALSE,"Income State.";#N/A,#N/A,FALSE,"B-S"}</definedName>
    <definedName name="_hcm3_1_5_1" hidden="1">{#N/A,#N/A,FALSE,"Income State.";#N/A,#N/A,FALSE,"B-S"}</definedName>
    <definedName name="_hcm3_1_5_2" hidden="1">{#N/A,#N/A,FALSE,"Income State.";#N/A,#N/A,FALSE,"B-S"}</definedName>
    <definedName name="_hcm3_1_5_3" hidden="1">{#N/A,#N/A,FALSE,"Income State.";#N/A,#N/A,FALSE,"B-S"}</definedName>
    <definedName name="_hcm3_2" hidden="1">{#N/A,#N/A,FALSE,"Income State.";#N/A,#N/A,FALSE,"B-S"}</definedName>
    <definedName name="_hcm3_2_1" hidden="1">{#N/A,#N/A,FALSE,"Income State.";#N/A,#N/A,FALSE,"B-S"}</definedName>
    <definedName name="_hcm3_2_1_1" hidden="1">{#N/A,#N/A,FALSE,"Income State.";#N/A,#N/A,FALSE,"B-S"}</definedName>
    <definedName name="_hcm3_2_1_1_1" hidden="1">{#N/A,#N/A,FALSE,"Income State.";#N/A,#N/A,FALSE,"B-S"}</definedName>
    <definedName name="_hcm3_2_1_1_1_1" hidden="1">{#N/A,#N/A,FALSE,"Income State.";#N/A,#N/A,FALSE,"B-S"}</definedName>
    <definedName name="_hcm3_2_1_1_1_2" hidden="1">{#N/A,#N/A,FALSE,"Income State.";#N/A,#N/A,FALSE,"B-S"}</definedName>
    <definedName name="_hcm3_2_1_1_1_3" hidden="1">{#N/A,#N/A,FALSE,"Income State.";#N/A,#N/A,FALSE,"B-S"}</definedName>
    <definedName name="_hcm3_2_1_1_1_4" hidden="1">{#N/A,#N/A,FALSE,"Income State.";#N/A,#N/A,FALSE,"B-S"}</definedName>
    <definedName name="_hcm3_2_1_1_2" hidden="1">{#N/A,#N/A,FALSE,"Income State.";#N/A,#N/A,FALSE,"B-S"}</definedName>
    <definedName name="_hcm3_2_1_1_2_1" hidden="1">{#N/A,#N/A,FALSE,"Income State.";#N/A,#N/A,FALSE,"B-S"}</definedName>
    <definedName name="_hcm3_2_1_1_2_2" hidden="1">{#N/A,#N/A,FALSE,"Income State.";#N/A,#N/A,FALSE,"B-S"}</definedName>
    <definedName name="_hcm3_2_1_1_2_3" hidden="1">{#N/A,#N/A,FALSE,"Income State.";#N/A,#N/A,FALSE,"B-S"}</definedName>
    <definedName name="_hcm3_2_1_1_3" hidden="1">{#N/A,#N/A,FALSE,"Income State.";#N/A,#N/A,FALSE,"B-S"}</definedName>
    <definedName name="_hcm3_2_1_1_4" hidden="1">{#N/A,#N/A,FALSE,"Income State.";#N/A,#N/A,FALSE,"B-S"}</definedName>
    <definedName name="_hcm3_2_1_1_5" hidden="1">{#N/A,#N/A,FALSE,"Income State.";#N/A,#N/A,FALSE,"B-S"}</definedName>
    <definedName name="_hcm3_2_1_2" hidden="1">{#N/A,#N/A,FALSE,"Income State.";#N/A,#N/A,FALSE,"B-S"}</definedName>
    <definedName name="_hcm3_2_1_2_1" hidden="1">{#N/A,#N/A,FALSE,"Income State.";#N/A,#N/A,FALSE,"B-S"}</definedName>
    <definedName name="_hcm3_2_1_2_2" hidden="1">{#N/A,#N/A,FALSE,"Income State.";#N/A,#N/A,FALSE,"B-S"}</definedName>
    <definedName name="_hcm3_2_1_2_3" hidden="1">{#N/A,#N/A,FALSE,"Income State.";#N/A,#N/A,FALSE,"B-S"}</definedName>
    <definedName name="_hcm3_2_1_3" hidden="1">{#N/A,#N/A,FALSE,"Income State.";#N/A,#N/A,FALSE,"B-S"}</definedName>
    <definedName name="_hcm3_2_1_3_1" hidden="1">{#N/A,#N/A,FALSE,"Income State.";#N/A,#N/A,FALSE,"B-S"}</definedName>
    <definedName name="_hcm3_2_1_3_2" hidden="1">{#N/A,#N/A,FALSE,"Income State.";#N/A,#N/A,FALSE,"B-S"}</definedName>
    <definedName name="_hcm3_2_1_3_3" hidden="1">{#N/A,#N/A,FALSE,"Income State.";#N/A,#N/A,FALSE,"B-S"}</definedName>
    <definedName name="_hcm3_2_1_4" hidden="1">{#N/A,#N/A,FALSE,"Income State.";#N/A,#N/A,FALSE,"B-S"}</definedName>
    <definedName name="_hcm3_2_1_5" hidden="1">{#N/A,#N/A,FALSE,"Income State.";#N/A,#N/A,FALSE,"B-S"}</definedName>
    <definedName name="_hcm3_2_2" hidden="1">{#N/A,#N/A,FALSE,"Income State.";#N/A,#N/A,FALSE,"B-S"}</definedName>
    <definedName name="_hcm3_2_2_1" hidden="1">{#N/A,#N/A,FALSE,"Income State.";#N/A,#N/A,FALSE,"B-S"}</definedName>
    <definedName name="_hcm3_2_2_2" hidden="1">{#N/A,#N/A,FALSE,"Income State.";#N/A,#N/A,FALSE,"B-S"}</definedName>
    <definedName name="_hcm3_2_2_3" hidden="1">{#N/A,#N/A,FALSE,"Income State.";#N/A,#N/A,FALSE,"B-S"}</definedName>
    <definedName name="_hcm3_2_2_4" hidden="1">{#N/A,#N/A,FALSE,"Income State.";#N/A,#N/A,FALSE,"B-S"}</definedName>
    <definedName name="_hcm3_2_3" hidden="1">{#N/A,#N/A,FALSE,"Income State.";#N/A,#N/A,FALSE,"B-S"}</definedName>
    <definedName name="_hcm3_2_3_1" hidden="1">{#N/A,#N/A,FALSE,"Income State.";#N/A,#N/A,FALSE,"B-S"}</definedName>
    <definedName name="_hcm3_2_3_2" hidden="1">{#N/A,#N/A,FALSE,"Income State.";#N/A,#N/A,FALSE,"B-S"}</definedName>
    <definedName name="_hcm3_2_3_3" hidden="1">{#N/A,#N/A,FALSE,"Income State.";#N/A,#N/A,FALSE,"B-S"}</definedName>
    <definedName name="_hcm3_2_3_4" hidden="1">{#N/A,#N/A,FALSE,"Income State.";#N/A,#N/A,FALSE,"B-S"}</definedName>
    <definedName name="_hcm3_2_4" hidden="1">{#N/A,#N/A,FALSE,"Income State.";#N/A,#N/A,FALSE,"B-S"}</definedName>
    <definedName name="_hcm3_2_4_1" hidden="1">{#N/A,#N/A,FALSE,"Income State.";#N/A,#N/A,FALSE,"B-S"}</definedName>
    <definedName name="_hcm3_2_5" hidden="1">{#N/A,#N/A,FALSE,"Income State.";#N/A,#N/A,FALSE,"B-S"}</definedName>
    <definedName name="_hcm3_3" hidden="1">{#N/A,#N/A,FALSE,"Income State.";#N/A,#N/A,FALSE,"B-S"}</definedName>
    <definedName name="_hcm3_3_1" hidden="1">{#N/A,#N/A,FALSE,"Income State.";#N/A,#N/A,FALSE,"B-S"}</definedName>
    <definedName name="_hcm3_3_1_1" hidden="1">{#N/A,#N/A,FALSE,"Income State.";#N/A,#N/A,FALSE,"B-S"}</definedName>
    <definedName name="_hcm3_3_1_2" hidden="1">{#N/A,#N/A,FALSE,"Income State.";#N/A,#N/A,FALSE,"B-S"}</definedName>
    <definedName name="_hcm3_3_1_3" hidden="1">{#N/A,#N/A,FALSE,"Income State.";#N/A,#N/A,FALSE,"B-S"}</definedName>
    <definedName name="_hcm3_3_1_4" hidden="1">{#N/A,#N/A,FALSE,"Income State.";#N/A,#N/A,FALSE,"B-S"}</definedName>
    <definedName name="_hcm3_3_2" hidden="1">{#N/A,#N/A,FALSE,"Income State.";#N/A,#N/A,FALSE,"B-S"}</definedName>
    <definedName name="_hcm3_3_2_1" hidden="1">{#N/A,#N/A,FALSE,"Income State.";#N/A,#N/A,FALSE,"B-S"}</definedName>
    <definedName name="_hcm3_3_2_2" hidden="1">{#N/A,#N/A,FALSE,"Income State.";#N/A,#N/A,FALSE,"B-S"}</definedName>
    <definedName name="_hcm3_3_2_3" hidden="1">{#N/A,#N/A,FALSE,"Income State.";#N/A,#N/A,FALSE,"B-S"}</definedName>
    <definedName name="_hcm3_3_2_4" hidden="1">{#N/A,#N/A,FALSE,"Income State.";#N/A,#N/A,FALSE,"B-S"}</definedName>
    <definedName name="_hcm3_3_3" hidden="1">{#N/A,#N/A,FALSE,"Income State.";#N/A,#N/A,FALSE,"B-S"}</definedName>
    <definedName name="_hcm3_3_3_1" hidden="1">{#N/A,#N/A,FALSE,"Income State.";#N/A,#N/A,FALSE,"B-S"}</definedName>
    <definedName name="_hcm3_3_4" hidden="1">{#N/A,#N/A,FALSE,"Income State.";#N/A,#N/A,FALSE,"B-S"}</definedName>
    <definedName name="_hcm3_3_4_1" hidden="1">{#N/A,#N/A,FALSE,"Income State.";#N/A,#N/A,FALSE,"B-S"}</definedName>
    <definedName name="_hcm3_3_5" hidden="1">{#N/A,#N/A,FALSE,"Income State.";#N/A,#N/A,FALSE,"B-S"}</definedName>
    <definedName name="_hcm3_4" hidden="1">{#N/A,#N/A,FALSE,"Income State.";#N/A,#N/A,FALSE,"B-S"}</definedName>
    <definedName name="_hcm3_4_1" hidden="1">{#N/A,#N/A,FALSE,"Income State.";#N/A,#N/A,FALSE,"B-S"}</definedName>
    <definedName name="_hcm3_4_1_1" hidden="1">{#N/A,#N/A,FALSE,"Income State.";#N/A,#N/A,FALSE,"B-S"}</definedName>
    <definedName name="_hcm3_4_1_2" hidden="1">{#N/A,#N/A,FALSE,"Income State.";#N/A,#N/A,FALSE,"B-S"}</definedName>
    <definedName name="_hcm3_4_1_3" hidden="1">{#N/A,#N/A,FALSE,"Income State.";#N/A,#N/A,FALSE,"B-S"}</definedName>
    <definedName name="_hcm3_4_1_4" hidden="1">{#N/A,#N/A,FALSE,"Income State.";#N/A,#N/A,FALSE,"B-S"}</definedName>
    <definedName name="_hcm3_4_2" hidden="1">{#N/A,#N/A,FALSE,"Income State.";#N/A,#N/A,FALSE,"B-S"}</definedName>
    <definedName name="_hcm3_4_2_1" hidden="1">{#N/A,#N/A,FALSE,"Income State.";#N/A,#N/A,FALSE,"B-S"}</definedName>
    <definedName name="_hcm3_4_2_2" hidden="1">{#N/A,#N/A,FALSE,"Income State.";#N/A,#N/A,FALSE,"B-S"}</definedName>
    <definedName name="_hcm3_4_2_3" hidden="1">{#N/A,#N/A,FALSE,"Income State.";#N/A,#N/A,FALSE,"B-S"}</definedName>
    <definedName name="_hcm3_4_2_4" hidden="1">{#N/A,#N/A,FALSE,"Income State.";#N/A,#N/A,FALSE,"B-S"}</definedName>
    <definedName name="_hcm3_4_3" hidden="1">{#N/A,#N/A,FALSE,"Income State.";#N/A,#N/A,FALSE,"B-S"}</definedName>
    <definedName name="_hcm3_4_3_1" hidden="1">{#N/A,#N/A,FALSE,"Income State.";#N/A,#N/A,FALSE,"B-S"}</definedName>
    <definedName name="_hcm3_4_4" hidden="1">{#N/A,#N/A,FALSE,"Income State.";#N/A,#N/A,FALSE,"B-S"}</definedName>
    <definedName name="_hcm3_4_4_1" hidden="1">{#N/A,#N/A,FALSE,"Income State.";#N/A,#N/A,FALSE,"B-S"}</definedName>
    <definedName name="_hcm3_4_5" hidden="1">{#N/A,#N/A,FALSE,"Income State.";#N/A,#N/A,FALSE,"B-S"}</definedName>
    <definedName name="_hcm3_5" hidden="1">{#N/A,#N/A,FALSE,"Income State.";#N/A,#N/A,FALSE,"B-S"}</definedName>
    <definedName name="_hcm3_5_1" hidden="1">{#N/A,#N/A,FALSE,"Income State.";#N/A,#N/A,FALSE,"B-S"}</definedName>
    <definedName name="_hcm3_5_2" hidden="1">{#N/A,#N/A,FALSE,"Income State.";#N/A,#N/A,FALSE,"B-S"}</definedName>
    <definedName name="_hcm3_5_3" hidden="1">{#N/A,#N/A,FALSE,"Income State.";#N/A,#N/A,FALSE,"B-S"}</definedName>
    <definedName name="_hcm3_5_4" hidden="1">{#N/A,#N/A,FALSE,"Income State.";#N/A,#N/A,FALSE,"B-S"}</definedName>
    <definedName name="_ISANN">#REF!</definedName>
    <definedName name="_ISQTR">#REF!</definedName>
    <definedName name="_JUL99">#REF!</definedName>
    <definedName name="_JUN99">#REF!</definedName>
    <definedName name="_Key1" hidden="1">#REF!</definedName>
    <definedName name="_Key1b" hidden="1">#REF!</definedName>
    <definedName name="_Key2" hidden="1">#REF!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AJORISLINES">#REF!</definedName>
    <definedName name="_MAR99">#REF!</definedName>
    <definedName name="_MatInverse_In" hidden="1">#REF!</definedName>
    <definedName name="_MatInverse_Out" hidden="1">#REF!</definedName>
    <definedName name="_MatMult_B" hidden="1">#REF!</definedName>
    <definedName name="_MAY99">#REF!</definedName>
    <definedName name="_me10" hidden="1">{#N/A,#N/A,FALSE,"1996 P&amp;L TOWTAC(pk)";#N/A,#N/A,FALSE,"ONGOING P&amp;L TOWTAC(pk)";#N/A,#N/A,FALSE,"ATL6TOWTAC COST CARD"}</definedName>
    <definedName name="_Model_Drivers_ANN">#REF!</definedName>
    <definedName name="_Model_Drivers_QTR">#REF!</definedName>
    <definedName name="_NAP01">#REF!</definedName>
    <definedName name="_NAP02">#REF!</definedName>
    <definedName name="_NAP03">#REF!</definedName>
    <definedName name="_NAP04">#REF!</definedName>
    <definedName name="_NAP05">#REF!</definedName>
    <definedName name="_NAP06">#REF!</definedName>
    <definedName name="_NAP07">#REF!</definedName>
    <definedName name="_NAP87">#REF!</definedName>
    <definedName name="_NAP88">#REF!</definedName>
    <definedName name="_NAP89">#REF!</definedName>
    <definedName name="_NAP90">#REF!</definedName>
    <definedName name="_NAP91">#REF!</definedName>
    <definedName name="_NAP92">#REF!</definedName>
    <definedName name="_NAP93">#REF!</definedName>
    <definedName name="_NAP94">#REF!</definedName>
    <definedName name="_NAP95">#REF!</definedName>
    <definedName name="_NAV01">#REF!</definedName>
    <definedName name="_NAV04">#REF!</definedName>
    <definedName name="_NAV98">#REF!</definedName>
    <definedName name="_NAV99">#REF!</definedName>
    <definedName name="_NI01">#REF!</definedName>
    <definedName name="_NI02">#REF!</definedName>
    <definedName name="_NI03">#REF!</definedName>
    <definedName name="_NI04">#REF!</definedName>
    <definedName name="_NI05">#REF!</definedName>
    <definedName name="_NI06">#REF!</definedName>
    <definedName name="_NI07">#REF!</definedName>
    <definedName name="_NI87">#REF!</definedName>
    <definedName name="_NI88">#REF!</definedName>
    <definedName name="_NI89">#REF!</definedName>
    <definedName name="_NI90">#REF!</definedName>
    <definedName name="_NI91">#REF!</definedName>
    <definedName name="_NI92">#REF!</definedName>
    <definedName name="_NI93">#REF!</definedName>
    <definedName name="_NI94">#REF!</definedName>
    <definedName name="_NI95">#REF!</definedName>
    <definedName name="_NI96">#REF!</definedName>
    <definedName name="_NI97">#REF!</definedName>
    <definedName name="_NI98">#REF!</definedName>
    <definedName name="_NI99">#REF!</definedName>
    <definedName name="_NII01">#REF!</definedName>
    <definedName name="_NII02">#REF!</definedName>
    <definedName name="_NII03">#REF!</definedName>
    <definedName name="_NII04">#REF!</definedName>
    <definedName name="_NII05">#REF!</definedName>
    <definedName name="_NII06">#REF!</definedName>
    <definedName name="_NII07">#REF!</definedName>
    <definedName name="_NII87">#REF!</definedName>
    <definedName name="_NII88">#REF!</definedName>
    <definedName name="_NII89">#REF!</definedName>
    <definedName name="_NII90">#REF!</definedName>
    <definedName name="_NII91">#REF!</definedName>
    <definedName name="_NII92">#REF!</definedName>
    <definedName name="_NII93">#REF!</definedName>
    <definedName name="_NII94">#REF!</definedName>
    <definedName name="_NII95">#REF!</definedName>
    <definedName name="_NOV99">#REF!</definedName>
    <definedName name="_NRE01">#REF!</definedName>
    <definedName name="_NRE02">#REF!</definedName>
    <definedName name="_NRE03">#REF!</definedName>
    <definedName name="_NRE04">#REF!</definedName>
    <definedName name="_NRE97">#REF!</definedName>
    <definedName name="_NRE98">#REF!</definedName>
    <definedName name="_NRE99">#REF!</definedName>
    <definedName name="_NRI01">#REF!</definedName>
    <definedName name="_NRI02">#REF!</definedName>
    <definedName name="_NRI03">#REF!</definedName>
    <definedName name="_NRI04">#REF!</definedName>
    <definedName name="_NRI97">#REF!</definedName>
    <definedName name="_NRI98">#REF!</definedName>
    <definedName name="_NRI99">#REF!</definedName>
    <definedName name="_NRP01">#REF!</definedName>
    <definedName name="_NRP02">#REF!</definedName>
    <definedName name="_NRP03">#REF!</definedName>
    <definedName name="_NRP04">#REF!</definedName>
    <definedName name="_NRP97">#REF!</definedName>
    <definedName name="_NRP98">#REF!</definedName>
    <definedName name="_NRP99">#REF!</definedName>
    <definedName name="_OBS01">#REF!</definedName>
    <definedName name="_OBS02">#REF!</definedName>
    <definedName name="_OBS03">#REF!</definedName>
    <definedName name="_OBS04">#REF!</definedName>
    <definedName name="_OBS05">#REF!</definedName>
    <definedName name="_OBS06">#REF!</definedName>
    <definedName name="_OBS07">#REF!</definedName>
    <definedName name="_OBS87">#REF!</definedName>
    <definedName name="_OBS88">#REF!</definedName>
    <definedName name="_OBS89">#REF!</definedName>
    <definedName name="_OBS90">#REF!</definedName>
    <definedName name="_OBS91">#REF!</definedName>
    <definedName name="_OBS92">#REF!</definedName>
    <definedName name="_OBS93">#REF!</definedName>
    <definedName name="_OBS94">#REF!</definedName>
    <definedName name="_OBS95">#REF!</definedName>
    <definedName name="_OBS96">#REF!</definedName>
    <definedName name="_OBS97">#REF!</definedName>
    <definedName name="_OBS98">#REF!</definedName>
    <definedName name="_OBS99">#REF!</definedName>
    <definedName name="_OCT99">#REF!</definedName>
    <definedName name="_OFG">#REF!</definedName>
    <definedName name="_OR1">#REF!</definedName>
    <definedName name="_OR2">#REF!</definedName>
    <definedName name="_OR3">#REF!</definedName>
    <definedName name="_OR4">#REF!</definedName>
    <definedName name="_Order1" hidden="1">255</definedName>
    <definedName name="_Order1_1" hidden="1">255</definedName>
    <definedName name="_Order2" hidden="1">255</definedName>
    <definedName name="_Order2_1" hidden="1">255</definedName>
    <definedName name="_Per_Share_ANN">#REF!</definedName>
    <definedName name="_Per_Share_QTR">#REF!</definedName>
    <definedName name="_Regression_Int" hidden="1">1</definedName>
    <definedName name="_Regression_X" hidden="1">#REF!</definedName>
    <definedName name="_RiskRewardChart">#REF!</definedName>
    <definedName name="_ROE_chart">#REF!</definedName>
    <definedName name="_RWA01">#REF!</definedName>
    <definedName name="_RWA02">#REF!</definedName>
    <definedName name="_RWA03">#REF!</definedName>
    <definedName name="_RWA04">#REF!</definedName>
    <definedName name="_RWA05">#REF!</definedName>
    <definedName name="_RWA06">#REF!</definedName>
    <definedName name="_RWA07">#REF!</definedName>
    <definedName name="_RWA87">#REF!</definedName>
    <definedName name="_RWA88">#REF!</definedName>
    <definedName name="_RWA89">#REF!</definedName>
    <definedName name="_RWA90">#REF!</definedName>
    <definedName name="_RWA91">#REF!</definedName>
    <definedName name="_RWA92">#REF!</definedName>
    <definedName name="_RWA93">#REF!</definedName>
    <definedName name="_RWA94">#REF!</definedName>
    <definedName name="_RWA95">#REF!</definedName>
    <definedName name="_RWA96">#REF!</definedName>
    <definedName name="_RWA97">#REF!</definedName>
    <definedName name="_RWA98">#REF!</definedName>
    <definedName name="_RWA99">#REF!</definedName>
    <definedName name="_sd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sd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SEP99">#REF!</definedName>
    <definedName name="_Sort" hidden="1">#REF!</definedName>
    <definedName name="_Table1_In1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X01">#REF!</definedName>
    <definedName name="_TAX02">#REF!</definedName>
    <definedName name="_TAX03">#REF!</definedName>
    <definedName name="_TAX04">#REF!</definedName>
    <definedName name="_TAX97">#REF!</definedName>
    <definedName name="_TAX98">#REF!</definedName>
    <definedName name="_TAX99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NDO_UPS_" hidden="1">#REF!</definedName>
    <definedName name="_UNDO_UPS_SEL_" hidden="1">#REF!</definedName>
    <definedName name="_valuation_table">#REF!</definedName>
    <definedName name="_VAR01">#REF!</definedName>
    <definedName name="_VAR02">#REF!</definedName>
    <definedName name="_VAR03">#REF!</definedName>
    <definedName name="_VAR04">#REF!</definedName>
    <definedName name="_VAR97">#REF!</definedName>
    <definedName name="_VAR98">#REF!</definedName>
    <definedName name="_VAR99">#REF!</definedName>
    <definedName name="_W6">#REF!</definedName>
    <definedName name="_WR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1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1_1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1_1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1_1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1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1_2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1_2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1_2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1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1_4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1_5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2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2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2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3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3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3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4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1_5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2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2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2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3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3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3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4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1_5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2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2_1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2_1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2_1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2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2_2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2_2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2_2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2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2_4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2_5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3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3_1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3_1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3_1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3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3_2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3_2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3_2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3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3_4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3_5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4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4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4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4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5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5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5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WR1_5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_YR1">#REF!</definedName>
    <definedName name="_YR2">#REF!</definedName>
    <definedName name="_YR3">#REF!</definedName>
    <definedName name="_YR4">#REF!</definedName>
    <definedName name="a" hidden="1">#N/A</definedName>
    <definedName name="a_1" hidden="1">#N/A</definedName>
    <definedName name="A_ALL_AS">#REF!</definedName>
    <definedName name="aa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2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2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2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2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2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2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2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2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3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3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3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3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3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3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3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3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4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4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4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5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5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1_5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2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3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4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2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_2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_4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_2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_4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5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5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5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5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a" hidden="1">{#N/A,#N/A,FALSE,"Income State.";#N/A,#N/A,FALSE,"B-S"}</definedName>
    <definedName name="aaa_1" hidden="1">{#N/A,#N/A,FALSE,"Income State.";#N/A,#N/A,FALSE,"B-S"}</definedName>
    <definedName name="aaa_1_1" hidden="1">{#N/A,#N/A,FALSE,"Income State.";#N/A,#N/A,FALSE,"B-S"}</definedName>
    <definedName name="aaa_1_1_1" hidden="1">{#N/A,#N/A,FALSE,"Income State.";#N/A,#N/A,FALSE,"B-S"}</definedName>
    <definedName name="aaa_1_1_1_1" hidden="1">{#N/A,#N/A,FALSE,"Income State.";#N/A,#N/A,FALSE,"B-S"}</definedName>
    <definedName name="aaa_1_1_1_1_1" hidden="1">{#N/A,#N/A,FALSE,"Income State.";#N/A,#N/A,FALSE,"B-S"}</definedName>
    <definedName name="aaa_1_1_1_1_1_1" hidden="1">{#N/A,#N/A,FALSE,"Income State.";#N/A,#N/A,FALSE,"B-S"}</definedName>
    <definedName name="aaa_1_1_1_1_1_2" hidden="1">{#N/A,#N/A,FALSE,"Income State.";#N/A,#N/A,FALSE,"B-S"}</definedName>
    <definedName name="aaa_1_1_1_1_1_3" hidden="1">{#N/A,#N/A,FALSE,"Income State.";#N/A,#N/A,FALSE,"B-S"}</definedName>
    <definedName name="aaa_1_1_1_1_2" hidden="1">{#N/A,#N/A,FALSE,"Income State.";#N/A,#N/A,FALSE,"B-S"}</definedName>
    <definedName name="aaa_1_1_1_1_2_1" hidden="1">{#N/A,#N/A,FALSE,"Income State.";#N/A,#N/A,FALSE,"B-S"}</definedName>
    <definedName name="aaa_1_1_1_1_2_2" hidden="1">{#N/A,#N/A,FALSE,"Income State.";#N/A,#N/A,FALSE,"B-S"}</definedName>
    <definedName name="aaa_1_1_1_1_2_3" hidden="1">{#N/A,#N/A,FALSE,"Income State.";#N/A,#N/A,FALSE,"B-S"}</definedName>
    <definedName name="aaa_1_1_1_1_3" hidden="1">{#N/A,#N/A,FALSE,"Income State.";#N/A,#N/A,FALSE,"B-S"}</definedName>
    <definedName name="aaa_1_1_1_1_4" hidden="1">{#N/A,#N/A,FALSE,"Income State.";#N/A,#N/A,FALSE,"B-S"}</definedName>
    <definedName name="aaa_1_1_1_1_5" hidden="1">{#N/A,#N/A,FALSE,"Income State.";#N/A,#N/A,FALSE,"B-S"}</definedName>
    <definedName name="aaa_1_1_1_2" hidden="1">{#N/A,#N/A,FALSE,"Income State.";#N/A,#N/A,FALSE,"B-S"}</definedName>
    <definedName name="aaa_1_1_1_2_1" hidden="1">{#N/A,#N/A,FALSE,"Income State.";#N/A,#N/A,FALSE,"B-S"}</definedName>
    <definedName name="aaa_1_1_1_2_2" hidden="1">{#N/A,#N/A,FALSE,"Income State.";#N/A,#N/A,FALSE,"B-S"}</definedName>
    <definedName name="aaa_1_1_1_2_3" hidden="1">{#N/A,#N/A,FALSE,"Income State.";#N/A,#N/A,FALSE,"B-S"}</definedName>
    <definedName name="aaa_1_1_1_3" hidden="1">{#N/A,#N/A,FALSE,"Income State.";#N/A,#N/A,FALSE,"B-S"}</definedName>
    <definedName name="aaa_1_1_1_3_1" hidden="1">{#N/A,#N/A,FALSE,"Income State.";#N/A,#N/A,FALSE,"B-S"}</definedName>
    <definedName name="aaa_1_1_1_3_2" hidden="1">{#N/A,#N/A,FALSE,"Income State.";#N/A,#N/A,FALSE,"B-S"}</definedName>
    <definedName name="aaa_1_1_1_3_3" hidden="1">{#N/A,#N/A,FALSE,"Income State.";#N/A,#N/A,FALSE,"B-S"}</definedName>
    <definedName name="aaa_1_1_1_4" hidden="1">{#N/A,#N/A,FALSE,"Income State.";#N/A,#N/A,FALSE,"B-S"}</definedName>
    <definedName name="aaa_1_1_1_5" hidden="1">{#N/A,#N/A,FALSE,"Income State.";#N/A,#N/A,FALSE,"B-S"}</definedName>
    <definedName name="aaa_1_1_2" hidden="1">{#N/A,#N/A,FALSE,"Income State.";#N/A,#N/A,FALSE,"B-S"}</definedName>
    <definedName name="aaa_1_1_2_1" hidden="1">{#N/A,#N/A,FALSE,"Income State.";#N/A,#N/A,FALSE,"B-S"}</definedName>
    <definedName name="aaa_1_1_2_2" hidden="1">{#N/A,#N/A,FALSE,"Income State.";#N/A,#N/A,FALSE,"B-S"}</definedName>
    <definedName name="aaa_1_1_2_3" hidden="1">{#N/A,#N/A,FALSE,"Income State.";#N/A,#N/A,FALSE,"B-S"}</definedName>
    <definedName name="aaa_1_1_3" hidden="1">{#N/A,#N/A,FALSE,"Income State.";#N/A,#N/A,FALSE,"B-S"}</definedName>
    <definedName name="aaa_1_1_3_1" hidden="1">{#N/A,#N/A,FALSE,"Income State.";#N/A,#N/A,FALSE,"B-S"}</definedName>
    <definedName name="aaa_1_1_3_2" hidden="1">{#N/A,#N/A,FALSE,"Income State.";#N/A,#N/A,FALSE,"B-S"}</definedName>
    <definedName name="aaa_1_1_3_3" hidden="1">{#N/A,#N/A,FALSE,"Income State.";#N/A,#N/A,FALSE,"B-S"}</definedName>
    <definedName name="aaa_1_1_4" hidden="1">{#N/A,#N/A,FALSE,"Income State.";#N/A,#N/A,FALSE,"B-S"}</definedName>
    <definedName name="aaa_1_1_5" hidden="1">{#N/A,#N/A,FALSE,"Income State.";#N/A,#N/A,FALSE,"B-S"}</definedName>
    <definedName name="aaa_1_2" hidden="1">{#N/A,#N/A,FALSE,"Income State.";#N/A,#N/A,FALSE,"B-S"}</definedName>
    <definedName name="aaa_1_2_1" hidden="1">{#N/A,#N/A,FALSE,"Income State.";#N/A,#N/A,FALSE,"B-S"}</definedName>
    <definedName name="aaa_1_2_1_1" hidden="1">{#N/A,#N/A,FALSE,"Income State.";#N/A,#N/A,FALSE,"B-S"}</definedName>
    <definedName name="aaa_1_2_1_2" hidden="1">{#N/A,#N/A,FALSE,"Income State.";#N/A,#N/A,FALSE,"B-S"}</definedName>
    <definedName name="aaa_1_2_1_3" hidden="1">{#N/A,#N/A,FALSE,"Income State.";#N/A,#N/A,FALSE,"B-S"}</definedName>
    <definedName name="aaa_1_2_2" hidden="1">{#N/A,#N/A,FALSE,"Income State.";#N/A,#N/A,FALSE,"B-S"}</definedName>
    <definedName name="aaa_1_2_2_1" hidden="1">{#N/A,#N/A,FALSE,"Income State.";#N/A,#N/A,FALSE,"B-S"}</definedName>
    <definedName name="aaa_1_2_2_2" hidden="1">{#N/A,#N/A,FALSE,"Income State.";#N/A,#N/A,FALSE,"B-S"}</definedName>
    <definedName name="aaa_1_2_2_3" hidden="1">{#N/A,#N/A,FALSE,"Income State.";#N/A,#N/A,FALSE,"B-S"}</definedName>
    <definedName name="aaa_1_2_3" hidden="1">{#N/A,#N/A,FALSE,"Income State.";#N/A,#N/A,FALSE,"B-S"}</definedName>
    <definedName name="aaa_1_2_4" hidden="1">{#N/A,#N/A,FALSE,"Income State.";#N/A,#N/A,FALSE,"B-S"}</definedName>
    <definedName name="aaa_1_2_5" hidden="1">{#N/A,#N/A,FALSE,"Income State.";#N/A,#N/A,FALSE,"B-S"}</definedName>
    <definedName name="aaa_1_3" hidden="1">{#N/A,#N/A,FALSE,"Income State.";#N/A,#N/A,FALSE,"B-S"}</definedName>
    <definedName name="aaa_1_3_1" hidden="1">{#N/A,#N/A,FALSE,"Income State.";#N/A,#N/A,FALSE,"B-S"}</definedName>
    <definedName name="aaa_1_3_1_1" hidden="1">{#N/A,#N/A,FALSE,"Income State.";#N/A,#N/A,FALSE,"B-S"}</definedName>
    <definedName name="aaa_1_3_1_2" hidden="1">{#N/A,#N/A,FALSE,"Income State.";#N/A,#N/A,FALSE,"B-S"}</definedName>
    <definedName name="aaa_1_3_1_3" hidden="1">{#N/A,#N/A,FALSE,"Income State.";#N/A,#N/A,FALSE,"B-S"}</definedName>
    <definedName name="aaa_1_3_2" hidden="1">{#N/A,#N/A,FALSE,"Income State.";#N/A,#N/A,FALSE,"B-S"}</definedName>
    <definedName name="aaa_1_3_2_1" hidden="1">{#N/A,#N/A,FALSE,"Income State.";#N/A,#N/A,FALSE,"B-S"}</definedName>
    <definedName name="aaa_1_3_2_2" hidden="1">{#N/A,#N/A,FALSE,"Income State.";#N/A,#N/A,FALSE,"B-S"}</definedName>
    <definedName name="aaa_1_3_2_3" hidden="1">{#N/A,#N/A,FALSE,"Income State.";#N/A,#N/A,FALSE,"B-S"}</definedName>
    <definedName name="aaa_1_3_3" hidden="1">{#N/A,#N/A,FALSE,"Income State.";#N/A,#N/A,FALSE,"B-S"}</definedName>
    <definedName name="aaa_1_3_4" hidden="1">{#N/A,#N/A,FALSE,"Income State.";#N/A,#N/A,FALSE,"B-S"}</definedName>
    <definedName name="aaa_1_3_5" hidden="1">{#N/A,#N/A,FALSE,"Income State.";#N/A,#N/A,FALSE,"B-S"}</definedName>
    <definedName name="aaa_1_4" hidden="1">{#N/A,#N/A,FALSE,"Income State.";#N/A,#N/A,FALSE,"B-S"}</definedName>
    <definedName name="aaa_1_4_1" hidden="1">{#N/A,#N/A,FALSE,"Income State.";#N/A,#N/A,FALSE,"B-S"}</definedName>
    <definedName name="aaa_1_4_2" hidden="1">{#N/A,#N/A,FALSE,"Income State.";#N/A,#N/A,FALSE,"B-S"}</definedName>
    <definedName name="aaa_1_4_3" hidden="1">{#N/A,#N/A,FALSE,"Income State.";#N/A,#N/A,FALSE,"B-S"}</definedName>
    <definedName name="aaa_1_5" hidden="1">{#N/A,#N/A,FALSE,"Income State.";#N/A,#N/A,FALSE,"B-S"}</definedName>
    <definedName name="aaa_1_5_1" hidden="1">{#N/A,#N/A,FALSE,"Income State.";#N/A,#N/A,FALSE,"B-S"}</definedName>
    <definedName name="aaa_1_5_2" hidden="1">{#N/A,#N/A,FALSE,"Income State.";#N/A,#N/A,FALSE,"B-S"}</definedName>
    <definedName name="aaa_1_5_3" hidden="1">{#N/A,#N/A,FALSE,"Income State.";#N/A,#N/A,FALSE,"B-S"}</definedName>
    <definedName name="aaa_2" hidden="1">{#N/A,#N/A,FALSE,"Income State.";#N/A,#N/A,FALSE,"B-S"}</definedName>
    <definedName name="aaa_2_1" hidden="1">{#N/A,#N/A,FALSE,"Income State.";#N/A,#N/A,FALSE,"B-S"}</definedName>
    <definedName name="aaa_2_1_1" hidden="1">{#N/A,#N/A,FALSE,"Income State.";#N/A,#N/A,FALSE,"B-S"}</definedName>
    <definedName name="aaa_2_1_1_1" hidden="1">{#N/A,#N/A,FALSE,"Income State.";#N/A,#N/A,FALSE,"B-S"}</definedName>
    <definedName name="aaa_2_1_1_2" hidden="1">{#N/A,#N/A,FALSE,"Income State.";#N/A,#N/A,FALSE,"B-S"}</definedName>
    <definedName name="aaa_2_1_1_3" hidden="1">{#N/A,#N/A,FALSE,"Income State.";#N/A,#N/A,FALSE,"B-S"}</definedName>
    <definedName name="aaa_2_1_2" hidden="1">{#N/A,#N/A,FALSE,"Income State.";#N/A,#N/A,FALSE,"B-S"}</definedName>
    <definedName name="aaa_2_1_2_1" hidden="1">{#N/A,#N/A,FALSE,"Income State.";#N/A,#N/A,FALSE,"B-S"}</definedName>
    <definedName name="aaa_2_1_2_2" hidden="1">{#N/A,#N/A,FALSE,"Income State.";#N/A,#N/A,FALSE,"B-S"}</definedName>
    <definedName name="aaa_2_1_2_3" hidden="1">{#N/A,#N/A,FALSE,"Income State.";#N/A,#N/A,FALSE,"B-S"}</definedName>
    <definedName name="aaa_2_1_3" hidden="1">{#N/A,#N/A,FALSE,"Income State.";#N/A,#N/A,FALSE,"B-S"}</definedName>
    <definedName name="aaa_2_1_4" hidden="1">{#N/A,#N/A,FALSE,"Income State.";#N/A,#N/A,FALSE,"B-S"}</definedName>
    <definedName name="aaa_2_1_5" hidden="1">{#N/A,#N/A,FALSE,"Income State.";#N/A,#N/A,FALSE,"B-S"}</definedName>
    <definedName name="aaa_2_2" hidden="1">{#N/A,#N/A,FALSE,"Income State.";#N/A,#N/A,FALSE,"B-S"}</definedName>
    <definedName name="aaa_2_2_1" hidden="1">{#N/A,#N/A,FALSE,"Income State.";#N/A,#N/A,FALSE,"B-S"}</definedName>
    <definedName name="aaa_2_2_2" hidden="1">{#N/A,#N/A,FALSE,"Income State.";#N/A,#N/A,FALSE,"B-S"}</definedName>
    <definedName name="aaa_2_2_3" hidden="1">{#N/A,#N/A,FALSE,"Income State.";#N/A,#N/A,FALSE,"B-S"}</definedName>
    <definedName name="aaa_2_3" hidden="1">{#N/A,#N/A,FALSE,"Income State.";#N/A,#N/A,FALSE,"B-S"}</definedName>
    <definedName name="aaa_2_3_1" hidden="1">{#N/A,#N/A,FALSE,"Income State.";#N/A,#N/A,FALSE,"B-S"}</definedName>
    <definedName name="aaa_2_3_2" hidden="1">{#N/A,#N/A,FALSE,"Income State.";#N/A,#N/A,FALSE,"B-S"}</definedName>
    <definedName name="aaa_2_3_3" hidden="1">{#N/A,#N/A,FALSE,"Income State.";#N/A,#N/A,FALSE,"B-S"}</definedName>
    <definedName name="aaa_2_4" hidden="1">{#N/A,#N/A,FALSE,"Income State.";#N/A,#N/A,FALSE,"B-S"}</definedName>
    <definedName name="aaa_2_5" hidden="1">{#N/A,#N/A,FALSE,"Income State.";#N/A,#N/A,FALSE,"B-S"}</definedName>
    <definedName name="aaa_3" hidden="1">{#N/A,#N/A,FALSE,"Income State.";#N/A,#N/A,FALSE,"B-S"}</definedName>
    <definedName name="aaa_3_1" hidden="1">{#N/A,#N/A,FALSE,"Income State.";#N/A,#N/A,FALSE,"B-S"}</definedName>
    <definedName name="aaa_3_1_1" hidden="1">{#N/A,#N/A,FALSE,"Income State.";#N/A,#N/A,FALSE,"B-S"}</definedName>
    <definedName name="aaa_3_1_2" hidden="1">{#N/A,#N/A,FALSE,"Income State.";#N/A,#N/A,FALSE,"B-S"}</definedName>
    <definedName name="aaa_3_1_3" hidden="1">{#N/A,#N/A,FALSE,"Income State.";#N/A,#N/A,FALSE,"B-S"}</definedName>
    <definedName name="aaa_3_2" hidden="1">{#N/A,#N/A,FALSE,"Income State.";#N/A,#N/A,FALSE,"B-S"}</definedName>
    <definedName name="aaa_3_2_1" hidden="1">{#N/A,#N/A,FALSE,"Income State.";#N/A,#N/A,FALSE,"B-S"}</definedName>
    <definedName name="aaa_3_2_2" hidden="1">{#N/A,#N/A,FALSE,"Income State.";#N/A,#N/A,FALSE,"B-S"}</definedName>
    <definedName name="aaa_3_2_3" hidden="1">{#N/A,#N/A,FALSE,"Income State.";#N/A,#N/A,FALSE,"B-S"}</definedName>
    <definedName name="aaa_3_3" hidden="1">{#N/A,#N/A,FALSE,"Income State.";#N/A,#N/A,FALSE,"B-S"}</definedName>
    <definedName name="aaa_3_4" hidden="1">{#N/A,#N/A,FALSE,"Income State.";#N/A,#N/A,FALSE,"B-S"}</definedName>
    <definedName name="aaa_3_5" hidden="1">{#N/A,#N/A,FALSE,"Income State.";#N/A,#N/A,FALSE,"B-S"}</definedName>
    <definedName name="aaa_4" hidden="1">{#N/A,#N/A,FALSE,"Income State.";#N/A,#N/A,FALSE,"B-S"}</definedName>
    <definedName name="aaa_4_1" hidden="1">{#N/A,#N/A,FALSE,"Income State.";#N/A,#N/A,FALSE,"B-S"}</definedName>
    <definedName name="aaa_4_1_1" hidden="1">{#N/A,#N/A,FALSE,"Income State.";#N/A,#N/A,FALSE,"B-S"}</definedName>
    <definedName name="aaa_4_1_2" hidden="1">{#N/A,#N/A,FALSE,"Income State.";#N/A,#N/A,FALSE,"B-S"}</definedName>
    <definedName name="aaa_4_1_3" hidden="1">{#N/A,#N/A,FALSE,"Income State.";#N/A,#N/A,FALSE,"B-S"}</definedName>
    <definedName name="aaa_4_2" hidden="1">{#N/A,#N/A,FALSE,"Income State.";#N/A,#N/A,FALSE,"B-S"}</definedName>
    <definedName name="aaa_4_2_1" hidden="1">{#N/A,#N/A,FALSE,"Income State.";#N/A,#N/A,FALSE,"B-S"}</definedName>
    <definedName name="aaa_4_2_2" hidden="1">{#N/A,#N/A,FALSE,"Income State.";#N/A,#N/A,FALSE,"B-S"}</definedName>
    <definedName name="aaa_4_2_3" hidden="1">{#N/A,#N/A,FALSE,"Income State.";#N/A,#N/A,FALSE,"B-S"}</definedName>
    <definedName name="aaa_4_3" hidden="1">{#N/A,#N/A,FALSE,"Income State.";#N/A,#N/A,FALSE,"B-S"}</definedName>
    <definedName name="aaa_4_4" hidden="1">{#N/A,#N/A,FALSE,"Income State.";#N/A,#N/A,FALSE,"B-S"}</definedName>
    <definedName name="aaa_4_5" hidden="1">{#N/A,#N/A,FALSE,"Income State.";#N/A,#N/A,FALSE,"B-S"}</definedName>
    <definedName name="aaa_5" hidden="1">{#N/A,#N/A,FALSE,"Income State.";#N/A,#N/A,FALSE,"B-S"}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de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bx" hidden="1">{"'Edit'!$A$1:$V$2277"}</definedName>
    <definedName name="ac" hidden="1">{"'Edit'!$A$1:$V$2277"}</definedName>
    <definedName name="Acc_Rec">#REF!</definedName>
    <definedName name="AccessDatabase" hidden="1">"C:\My Documents\New MMR\INPUT.mdb"</definedName>
    <definedName name="Account_Head">OFFSET(#REF!,0,0,COUNTA(#REF!),1)</definedName>
    <definedName name="Acquisitions" hidden="1">{"quarterlyfull",#N/A,FALSE,"Earnings model ";"Annualfull",#N/A,FALSE,"Earnings model "}</definedName>
    <definedName name="ACTIVE04">#REF!</definedName>
    <definedName name="ACwvu.Annual." hidden="1">#N/A</definedName>
    <definedName name="ACwvu.Quarterly." hidden="1">#N/A</definedName>
    <definedName name="ACwvu.Quarterlycompare." hidden="1">#N/A</definedName>
    <definedName name="ACwvu.summary1." hidden="1">#REF!</definedName>
    <definedName name="ACwvu.summary2." hidden="1">#REF!</definedName>
    <definedName name="ACwvu.summary3." hidden="1">#REF!</definedName>
    <definedName name="AD">#REF!</definedName>
    <definedName name="adad" hidden="1">"c32"</definedName>
    <definedName name="Additional_technology">#REF!</definedName>
    <definedName name="adfrs" hidden="1">{#N/A,#N/A,FALSE,"COVER.XLS";#N/A,#N/A,FALSE,"RACT1.XLS";#N/A,#N/A,FALSE,"RACT2.XLS";#N/A,#N/A,FALSE,"ECCMP";#N/A,#N/A,FALSE,"WELDER.XLS"}</definedName>
    <definedName name="Adj_Factor_x">#REF!</definedName>
    <definedName name="Adjusted_Print_Range">#REF!</definedName>
    <definedName name="adsfa" hidden="1">"c39"</definedName>
    <definedName name="aegkb" hidden="1">{#N/A,#N/A,TRUE,"DCF Summary";#N/A,#N/A,TRUE,"Casema";#N/A,#N/A,TRUE,"UK";#N/A,#N/A,TRUE,"RCF";#N/A,#N/A,TRUE,"Intercable CZ";#N/A,#N/A,TRUE,"Interkabel P";#N/A,#N/A,TRUE,"LBO-Total";#N/A,#N/A,TRUE,"LBO-Casema"}</definedName>
    <definedName name="AEPS00">#REF!</definedName>
    <definedName name="AEPS01">#REF!</definedName>
    <definedName name="AEPS04">#REF!</definedName>
    <definedName name="AEPS98">#REF!</definedName>
    <definedName name="AEPS99">#REF!</definedName>
    <definedName name="aesfes" hidden="1">{#N/A,#N/A,FALSE,"DCF Summary";#N/A,#N/A,FALSE,"Casema";#N/A,#N/A,FALSE,"Casema NoTel";#N/A,#N/A,FALSE,"UK";#N/A,#N/A,FALSE,"RCF";#N/A,#N/A,FALSE,"Intercable CZ";#N/A,#N/A,FALSE,"Interkabel P"}</definedName>
    <definedName name="aesfes_1" hidden="1">{#N/A,#N/A,FALSE,"DCF Summary";#N/A,#N/A,FALSE,"Casema";#N/A,#N/A,FALSE,"Casema NoTel";#N/A,#N/A,FALSE,"UK";#N/A,#N/A,FALSE,"RCF";#N/A,#N/A,FALSE,"Intercable CZ";#N/A,#N/A,FALSE,"Interkabel P"}</definedName>
    <definedName name="aesfes_1_1" hidden="1">{#N/A,#N/A,FALSE,"DCF Summary";#N/A,#N/A,FALSE,"Casema";#N/A,#N/A,FALSE,"Casema NoTel";#N/A,#N/A,FALSE,"UK";#N/A,#N/A,FALSE,"RCF";#N/A,#N/A,FALSE,"Intercable CZ";#N/A,#N/A,FALSE,"Interkabel P"}</definedName>
    <definedName name="aesfes_1_1_1" hidden="1">{#N/A,#N/A,FALSE,"DCF Summary";#N/A,#N/A,FALSE,"Casema";#N/A,#N/A,FALSE,"Casema NoTel";#N/A,#N/A,FALSE,"UK";#N/A,#N/A,FALSE,"RCF";#N/A,#N/A,FALSE,"Intercable CZ";#N/A,#N/A,FALSE,"Interkabel P"}</definedName>
    <definedName name="aesfes_1_1_1_1" hidden="1">{#N/A,#N/A,FALSE,"DCF Summary";#N/A,#N/A,FALSE,"Casema";#N/A,#N/A,FALSE,"Casema NoTel";#N/A,#N/A,FALSE,"UK";#N/A,#N/A,FALSE,"RCF";#N/A,#N/A,FALSE,"Intercable CZ";#N/A,#N/A,FALSE,"Interkabel P"}</definedName>
    <definedName name="aesfes_1_1_1_1_1" hidden="1">{#N/A,#N/A,FALSE,"DCF Summary";#N/A,#N/A,FALSE,"Casema";#N/A,#N/A,FALSE,"Casema NoTel";#N/A,#N/A,FALSE,"UK";#N/A,#N/A,FALSE,"RCF";#N/A,#N/A,FALSE,"Intercable CZ";#N/A,#N/A,FALSE,"Interkabel P"}</definedName>
    <definedName name="aesfes_1_1_1_1_1_1" hidden="1">{#N/A,#N/A,FALSE,"DCF Summary";#N/A,#N/A,FALSE,"Casema";#N/A,#N/A,FALSE,"Casema NoTel";#N/A,#N/A,FALSE,"UK";#N/A,#N/A,FALSE,"RCF";#N/A,#N/A,FALSE,"Intercable CZ";#N/A,#N/A,FALSE,"Interkabel P"}</definedName>
    <definedName name="aesfes_1_1_1_1_1_2" hidden="1">{#N/A,#N/A,FALSE,"DCF Summary";#N/A,#N/A,FALSE,"Casema";#N/A,#N/A,FALSE,"Casema NoTel";#N/A,#N/A,FALSE,"UK";#N/A,#N/A,FALSE,"RCF";#N/A,#N/A,FALSE,"Intercable CZ";#N/A,#N/A,FALSE,"Interkabel P"}</definedName>
    <definedName name="aesfes_1_1_1_1_1_3" hidden="1">{#N/A,#N/A,FALSE,"DCF Summary";#N/A,#N/A,FALSE,"Casema";#N/A,#N/A,FALSE,"Casema NoTel";#N/A,#N/A,FALSE,"UK";#N/A,#N/A,FALSE,"RCF";#N/A,#N/A,FALSE,"Intercable CZ";#N/A,#N/A,FALSE,"Interkabel P"}</definedName>
    <definedName name="aesfes_1_1_1_1_1_4" hidden="1">{#N/A,#N/A,FALSE,"DCF Summary";#N/A,#N/A,FALSE,"Casema";#N/A,#N/A,FALSE,"Casema NoTel";#N/A,#N/A,FALSE,"UK";#N/A,#N/A,FALSE,"RCF";#N/A,#N/A,FALSE,"Intercable CZ";#N/A,#N/A,FALSE,"Interkabel P"}</definedName>
    <definedName name="aesfes_1_1_1_1_2" hidden="1">{#N/A,#N/A,FALSE,"DCF Summary";#N/A,#N/A,FALSE,"Casema";#N/A,#N/A,FALSE,"Casema NoTel";#N/A,#N/A,FALSE,"UK";#N/A,#N/A,FALSE,"RCF";#N/A,#N/A,FALSE,"Intercable CZ";#N/A,#N/A,FALSE,"Interkabel P"}</definedName>
    <definedName name="aesfes_1_1_1_1_2_1" hidden="1">{#N/A,#N/A,FALSE,"DCF Summary";#N/A,#N/A,FALSE,"Casema";#N/A,#N/A,FALSE,"Casema NoTel";#N/A,#N/A,FALSE,"UK";#N/A,#N/A,FALSE,"RCF";#N/A,#N/A,FALSE,"Intercable CZ";#N/A,#N/A,FALSE,"Interkabel P"}</definedName>
    <definedName name="aesfes_1_1_1_1_2_2" hidden="1">{#N/A,#N/A,FALSE,"DCF Summary";#N/A,#N/A,FALSE,"Casema";#N/A,#N/A,FALSE,"Casema NoTel";#N/A,#N/A,FALSE,"UK";#N/A,#N/A,FALSE,"RCF";#N/A,#N/A,FALSE,"Intercable CZ";#N/A,#N/A,FALSE,"Interkabel P"}</definedName>
    <definedName name="aesfes_1_1_1_1_2_3" hidden="1">{#N/A,#N/A,FALSE,"DCF Summary";#N/A,#N/A,FALSE,"Casema";#N/A,#N/A,FALSE,"Casema NoTel";#N/A,#N/A,FALSE,"UK";#N/A,#N/A,FALSE,"RCF";#N/A,#N/A,FALSE,"Intercable CZ";#N/A,#N/A,FALSE,"Interkabel P"}</definedName>
    <definedName name="aesfes_1_1_1_1_3" hidden="1">{#N/A,#N/A,FALSE,"DCF Summary";#N/A,#N/A,FALSE,"Casema";#N/A,#N/A,FALSE,"Casema NoTel";#N/A,#N/A,FALSE,"UK";#N/A,#N/A,FALSE,"RCF";#N/A,#N/A,FALSE,"Intercable CZ";#N/A,#N/A,FALSE,"Interkabel P"}</definedName>
    <definedName name="aesfes_1_1_1_1_4" hidden="1">{#N/A,#N/A,FALSE,"DCF Summary";#N/A,#N/A,FALSE,"Casema";#N/A,#N/A,FALSE,"Casema NoTel";#N/A,#N/A,FALSE,"UK";#N/A,#N/A,FALSE,"RCF";#N/A,#N/A,FALSE,"Intercable CZ";#N/A,#N/A,FALSE,"Interkabel P"}</definedName>
    <definedName name="aesfes_1_1_1_1_5" hidden="1">{#N/A,#N/A,FALSE,"DCF Summary";#N/A,#N/A,FALSE,"Casema";#N/A,#N/A,FALSE,"Casema NoTel";#N/A,#N/A,FALSE,"UK";#N/A,#N/A,FALSE,"RCF";#N/A,#N/A,FALSE,"Intercable CZ";#N/A,#N/A,FALSE,"Interkabel P"}</definedName>
    <definedName name="aesfes_1_1_1_2" hidden="1">{#N/A,#N/A,FALSE,"DCF Summary";#N/A,#N/A,FALSE,"Casema";#N/A,#N/A,FALSE,"Casema NoTel";#N/A,#N/A,FALSE,"UK";#N/A,#N/A,FALSE,"RCF";#N/A,#N/A,FALSE,"Intercable CZ";#N/A,#N/A,FALSE,"Interkabel P"}</definedName>
    <definedName name="aesfes_1_1_1_2_1" hidden="1">{#N/A,#N/A,FALSE,"DCF Summary";#N/A,#N/A,FALSE,"Casema";#N/A,#N/A,FALSE,"Casema NoTel";#N/A,#N/A,FALSE,"UK";#N/A,#N/A,FALSE,"RCF";#N/A,#N/A,FALSE,"Intercable CZ";#N/A,#N/A,FALSE,"Interkabel P"}</definedName>
    <definedName name="aesfes_1_1_1_2_2" hidden="1">{#N/A,#N/A,FALSE,"DCF Summary";#N/A,#N/A,FALSE,"Casema";#N/A,#N/A,FALSE,"Casema NoTel";#N/A,#N/A,FALSE,"UK";#N/A,#N/A,FALSE,"RCF";#N/A,#N/A,FALSE,"Intercable CZ";#N/A,#N/A,FALSE,"Interkabel P"}</definedName>
    <definedName name="aesfes_1_1_1_2_3" hidden="1">{#N/A,#N/A,FALSE,"DCF Summary";#N/A,#N/A,FALSE,"Casema";#N/A,#N/A,FALSE,"Casema NoTel";#N/A,#N/A,FALSE,"UK";#N/A,#N/A,FALSE,"RCF";#N/A,#N/A,FALSE,"Intercable CZ";#N/A,#N/A,FALSE,"Interkabel P"}</definedName>
    <definedName name="aesfes_1_1_1_3" hidden="1">{#N/A,#N/A,FALSE,"DCF Summary";#N/A,#N/A,FALSE,"Casema";#N/A,#N/A,FALSE,"Casema NoTel";#N/A,#N/A,FALSE,"UK";#N/A,#N/A,FALSE,"RCF";#N/A,#N/A,FALSE,"Intercable CZ";#N/A,#N/A,FALSE,"Interkabel P"}</definedName>
    <definedName name="aesfes_1_1_1_3_1" hidden="1">{#N/A,#N/A,FALSE,"DCF Summary";#N/A,#N/A,FALSE,"Casema";#N/A,#N/A,FALSE,"Casema NoTel";#N/A,#N/A,FALSE,"UK";#N/A,#N/A,FALSE,"RCF";#N/A,#N/A,FALSE,"Intercable CZ";#N/A,#N/A,FALSE,"Interkabel P"}</definedName>
    <definedName name="aesfes_1_1_1_3_2" hidden="1">{#N/A,#N/A,FALSE,"DCF Summary";#N/A,#N/A,FALSE,"Casema";#N/A,#N/A,FALSE,"Casema NoTel";#N/A,#N/A,FALSE,"UK";#N/A,#N/A,FALSE,"RCF";#N/A,#N/A,FALSE,"Intercable CZ";#N/A,#N/A,FALSE,"Interkabel P"}</definedName>
    <definedName name="aesfes_1_1_1_3_3" hidden="1">{#N/A,#N/A,FALSE,"DCF Summary";#N/A,#N/A,FALSE,"Casema";#N/A,#N/A,FALSE,"Casema NoTel";#N/A,#N/A,FALSE,"UK";#N/A,#N/A,FALSE,"RCF";#N/A,#N/A,FALSE,"Intercable CZ";#N/A,#N/A,FALSE,"Interkabel P"}</definedName>
    <definedName name="aesfes_1_1_1_4" hidden="1">{#N/A,#N/A,FALSE,"DCF Summary";#N/A,#N/A,FALSE,"Casema";#N/A,#N/A,FALSE,"Casema NoTel";#N/A,#N/A,FALSE,"UK";#N/A,#N/A,FALSE,"RCF";#N/A,#N/A,FALSE,"Intercable CZ";#N/A,#N/A,FALSE,"Interkabel P"}</definedName>
    <definedName name="aesfes_1_1_1_5" hidden="1">{#N/A,#N/A,FALSE,"DCF Summary";#N/A,#N/A,FALSE,"Casema";#N/A,#N/A,FALSE,"Casema NoTel";#N/A,#N/A,FALSE,"UK";#N/A,#N/A,FALSE,"RCF";#N/A,#N/A,FALSE,"Intercable CZ";#N/A,#N/A,FALSE,"Interkabel P"}</definedName>
    <definedName name="aesfes_1_1_2" hidden="1">{#N/A,#N/A,FALSE,"DCF Summary";#N/A,#N/A,FALSE,"Casema";#N/A,#N/A,FALSE,"Casema NoTel";#N/A,#N/A,FALSE,"UK";#N/A,#N/A,FALSE,"RCF";#N/A,#N/A,FALSE,"Intercable CZ";#N/A,#N/A,FALSE,"Interkabel P"}</definedName>
    <definedName name="aesfes_1_1_2_1" hidden="1">{#N/A,#N/A,FALSE,"DCF Summary";#N/A,#N/A,FALSE,"Casema";#N/A,#N/A,FALSE,"Casema NoTel";#N/A,#N/A,FALSE,"UK";#N/A,#N/A,FALSE,"RCF";#N/A,#N/A,FALSE,"Intercable CZ";#N/A,#N/A,FALSE,"Interkabel P"}</definedName>
    <definedName name="aesfes_1_1_2_2" hidden="1">{#N/A,#N/A,FALSE,"DCF Summary";#N/A,#N/A,FALSE,"Casema";#N/A,#N/A,FALSE,"Casema NoTel";#N/A,#N/A,FALSE,"UK";#N/A,#N/A,FALSE,"RCF";#N/A,#N/A,FALSE,"Intercable CZ";#N/A,#N/A,FALSE,"Interkabel P"}</definedName>
    <definedName name="aesfes_1_1_2_3" hidden="1">{#N/A,#N/A,FALSE,"DCF Summary";#N/A,#N/A,FALSE,"Casema";#N/A,#N/A,FALSE,"Casema NoTel";#N/A,#N/A,FALSE,"UK";#N/A,#N/A,FALSE,"RCF";#N/A,#N/A,FALSE,"Intercable CZ";#N/A,#N/A,FALSE,"Interkabel P"}</definedName>
    <definedName name="aesfes_1_1_3" hidden="1">{#N/A,#N/A,FALSE,"DCF Summary";#N/A,#N/A,FALSE,"Casema";#N/A,#N/A,FALSE,"Casema NoTel";#N/A,#N/A,FALSE,"UK";#N/A,#N/A,FALSE,"RCF";#N/A,#N/A,FALSE,"Intercable CZ";#N/A,#N/A,FALSE,"Interkabel P"}</definedName>
    <definedName name="aesfes_1_1_3_1" hidden="1">{#N/A,#N/A,FALSE,"DCF Summary";#N/A,#N/A,FALSE,"Casema";#N/A,#N/A,FALSE,"Casema NoTel";#N/A,#N/A,FALSE,"UK";#N/A,#N/A,FALSE,"RCF";#N/A,#N/A,FALSE,"Intercable CZ";#N/A,#N/A,FALSE,"Interkabel P"}</definedName>
    <definedName name="aesfes_1_1_3_2" hidden="1">{#N/A,#N/A,FALSE,"DCF Summary";#N/A,#N/A,FALSE,"Casema";#N/A,#N/A,FALSE,"Casema NoTel";#N/A,#N/A,FALSE,"UK";#N/A,#N/A,FALSE,"RCF";#N/A,#N/A,FALSE,"Intercable CZ";#N/A,#N/A,FALSE,"Interkabel P"}</definedName>
    <definedName name="aesfes_1_1_3_3" hidden="1">{#N/A,#N/A,FALSE,"DCF Summary";#N/A,#N/A,FALSE,"Casema";#N/A,#N/A,FALSE,"Casema NoTel";#N/A,#N/A,FALSE,"UK";#N/A,#N/A,FALSE,"RCF";#N/A,#N/A,FALSE,"Intercable CZ";#N/A,#N/A,FALSE,"Interkabel P"}</definedName>
    <definedName name="aesfes_1_1_4" hidden="1">{#N/A,#N/A,FALSE,"DCF Summary";#N/A,#N/A,FALSE,"Casema";#N/A,#N/A,FALSE,"Casema NoTel";#N/A,#N/A,FALSE,"UK";#N/A,#N/A,FALSE,"RCF";#N/A,#N/A,FALSE,"Intercable CZ";#N/A,#N/A,FALSE,"Interkabel P"}</definedName>
    <definedName name="aesfes_1_1_5" hidden="1">{#N/A,#N/A,FALSE,"DCF Summary";#N/A,#N/A,FALSE,"Casema";#N/A,#N/A,FALSE,"Casema NoTel";#N/A,#N/A,FALSE,"UK";#N/A,#N/A,FALSE,"RCF";#N/A,#N/A,FALSE,"Intercable CZ";#N/A,#N/A,FALSE,"Interkabel P"}</definedName>
    <definedName name="aesfes_1_2" hidden="1">{#N/A,#N/A,FALSE,"DCF Summary";#N/A,#N/A,FALSE,"Casema";#N/A,#N/A,FALSE,"Casema NoTel";#N/A,#N/A,FALSE,"UK";#N/A,#N/A,FALSE,"RCF";#N/A,#N/A,FALSE,"Intercable CZ";#N/A,#N/A,FALSE,"Interkabel P"}</definedName>
    <definedName name="aesfes_1_2_1" hidden="1">{#N/A,#N/A,FALSE,"DCF Summary";#N/A,#N/A,FALSE,"Casema";#N/A,#N/A,FALSE,"Casema NoTel";#N/A,#N/A,FALSE,"UK";#N/A,#N/A,FALSE,"RCF";#N/A,#N/A,FALSE,"Intercable CZ";#N/A,#N/A,FALSE,"Interkabel P"}</definedName>
    <definedName name="aesfes_1_2_1_1" hidden="1">{#N/A,#N/A,FALSE,"DCF Summary";#N/A,#N/A,FALSE,"Casema";#N/A,#N/A,FALSE,"Casema NoTel";#N/A,#N/A,FALSE,"UK";#N/A,#N/A,FALSE,"RCF";#N/A,#N/A,FALSE,"Intercable CZ";#N/A,#N/A,FALSE,"Interkabel P"}</definedName>
    <definedName name="aesfes_1_2_1_2" hidden="1">{#N/A,#N/A,FALSE,"DCF Summary";#N/A,#N/A,FALSE,"Casema";#N/A,#N/A,FALSE,"Casema NoTel";#N/A,#N/A,FALSE,"UK";#N/A,#N/A,FALSE,"RCF";#N/A,#N/A,FALSE,"Intercable CZ";#N/A,#N/A,FALSE,"Interkabel P"}</definedName>
    <definedName name="aesfes_1_2_1_3" hidden="1">{#N/A,#N/A,FALSE,"DCF Summary";#N/A,#N/A,FALSE,"Casema";#N/A,#N/A,FALSE,"Casema NoTel";#N/A,#N/A,FALSE,"UK";#N/A,#N/A,FALSE,"RCF";#N/A,#N/A,FALSE,"Intercable CZ";#N/A,#N/A,FALSE,"Interkabel P"}</definedName>
    <definedName name="aesfes_1_2_2" hidden="1">{#N/A,#N/A,FALSE,"DCF Summary";#N/A,#N/A,FALSE,"Casema";#N/A,#N/A,FALSE,"Casema NoTel";#N/A,#N/A,FALSE,"UK";#N/A,#N/A,FALSE,"RCF";#N/A,#N/A,FALSE,"Intercable CZ";#N/A,#N/A,FALSE,"Interkabel P"}</definedName>
    <definedName name="aesfes_1_2_2_1" hidden="1">{#N/A,#N/A,FALSE,"DCF Summary";#N/A,#N/A,FALSE,"Casema";#N/A,#N/A,FALSE,"Casema NoTel";#N/A,#N/A,FALSE,"UK";#N/A,#N/A,FALSE,"RCF";#N/A,#N/A,FALSE,"Intercable CZ";#N/A,#N/A,FALSE,"Interkabel P"}</definedName>
    <definedName name="aesfes_1_2_2_2" hidden="1">{#N/A,#N/A,FALSE,"DCF Summary";#N/A,#N/A,FALSE,"Casema";#N/A,#N/A,FALSE,"Casema NoTel";#N/A,#N/A,FALSE,"UK";#N/A,#N/A,FALSE,"RCF";#N/A,#N/A,FALSE,"Intercable CZ";#N/A,#N/A,FALSE,"Interkabel P"}</definedName>
    <definedName name="aesfes_1_2_2_3" hidden="1">{#N/A,#N/A,FALSE,"DCF Summary";#N/A,#N/A,FALSE,"Casema";#N/A,#N/A,FALSE,"Casema NoTel";#N/A,#N/A,FALSE,"UK";#N/A,#N/A,FALSE,"RCF";#N/A,#N/A,FALSE,"Intercable CZ";#N/A,#N/A,FALSE,"Interkabel P"}</definedName>
    <definedName name="aesfes_1_2_3" hidden="1">{#N/A,#N/A,FALSE,"DCF Summary";#N/A,#N/A,FALSE,"Casema";#N/A,#N/A,FALSE,"Casema NoTel";#N/A,#N/A,FALSE,"UK";#N/A,#N/A,FALSE,"RCF";#N/A,#N/A,FALSE,"Intercable CZ";#N/A,#N/A,FALSE,"Interkabel P"}</definedName>
    <definedName name="aesfes_1_2_4" hidden="1">{#N/A,#N/A,FALSE,"DCF Summary";#N/A,#N/A,FALSE,"Casema";#N/A,#N/A,FALSE,"Casema NoTel";#N/A,#N/A,FALSE,"UK";#N/A,#N/A,FALSE,"RCF";#N/A,#N/A,FALSE,"Intercable CZ";#N/A,#N/A,FALSE,"Interkabel P"}</definedName>
    <definedName name="aesfes_1_2_5" hidden="1">{#N/A,#N/A,FALSE,"DCF Summary";#N/A,#N/A,FALSE,"Casema";#N/A,#N/A,FALSE,"Casema NoTel";#N/A,#N/A,FALSE,"UK";#N/A,#N/A,FALSE,"RCF";#N/A,#N/A,FALSE,"Intercable CZ";#N/A,#N/A,FALSE,"Interkabel P"}</definedName>
    <definedName name="aesfes_1_3" hidden="1">{#N/A,#N/A,FALSE,"DCF Summary";#N/A,#N/A,FALSE,"Casema";#N/A,#N/A,FALSE,"Casema NoTel";#N/A,#N/A,FALSE,"UK";#N/A,#N/A,FALSE,"RCF";#N/A,#N/A,FALSE,"Intercable CZ";#N/A,#N/A,FALSE,"Interkabel P"}</definedName>
    <definedName name="aesfes_1_3_1" hidden="1">{#N/A,#N/A,FALSE,"DCF Summary";#N/A,#N/A,FALSE,"Casema";#N/A,#N/A,FALSE,"Casema NoTel";#N/A,#N/A,FALSE,"UK";#N/A,#N/A,FALSE,"RCF";#N/A,#N/A,FALSE,"Intercable CZ";#N/A,#N/A,FALSE,"Interkabel P"}</definedName>
    <definedName name="aesfes_1_3_1_1" hidden="1">{#N/A,#N/A,FALSE,"DCF Summary";#N/A,#N/A,FALSE,"Casema";#N/A,#N/A,FALSE,"Casema NoTel";#N/A,#N/A,FALSE,"UK";#N/A,#N/A,FALSE,"RCF";#N/A,#N/A,FALSE,"Intercable CZ";#N/A,#N/A,FALSE,"Interkabel P"}</definedName>
    <definedName name="aesfes_1_3_1_2" hidden="1">{#N/A,#N/A,FALSE,"DCF Summary";#N/A,#N/A,FALSE,"Casema";#N/A,#N/A,FALSE,"Casema NoTel";#N/A,#N/A,FALSE,"UK";#N/A,#N/A,FALSE,"RCF";#N/A,#N/A,FALSE,"Intercable CZ";#N/A,#N/A,FALSE,"Interkabel P"}</definedName>
    <definedName name="aesfes_1_3_1_3" hidden="1">{#N/A,#N/A,FALSE,"DCF Summary";#N/A,#N/A,FALSE,"Casema";#N/A,#N/A,FALSE,"Casema NoTel";#N/A,#N/A,FALSE,"UK";#N/A,#N/A,FALSE,"RCF";#N/A,#N/A,FALSE,"Intercable CZ";#N/A,#N/A,FALSE,"Interkabel P"}</definedName>
    <definedName name="aesfes_1_3_2" hidden="1">{#N/A,#N/A,FALSE,"DCF Summary";#N/A,#N/A,FALSE,"Casema";#N/A,#N/A,FALSE,"Casema NoTel";#N/A,#N/A,FALSE,"UK";#N/A,#N/A,FALSE,"RCF";#N/A,#N/A,FALSE,"Intercable CZ";#N/A,#N/A,FALSE,"Interkabel P"}</definedName>
    <definedName name="aesfes_1_3_2_1" hidden="1">{#N/A,#N/A,FALSE,"DCF Summary";#N/A,#N/A,FALSE,"Casema";#N/A,#N/A,FALSE,"Casema NoTel";#N/A,#N/A,FALSE,"UK";#N/A,#N/A,FALSE,"RCF";#N/A,#N/A,FALSE,"Intercable CZ";#N/A,#N/A,FALSE,"Interkabel P"}</definedName>
    <definedName name="aesfes_1_3_2_2" hidden="1">{#N/A,#N/A,FALSE,"DCF Summary";#N/A,#N/A,FALSE,"Casema";#N/A,#N/A,FALSE,"Casema NoTel";#N/A,#N/A,FALSE,"UK";#N/A,#N/A,FALSE,"RCF";#N/A,#N/A,FALSE,"Intercable CZ";#N/A,#N/A,FALSE,"Interkabel P"}</definedName>
    <definedName name="aesfes_1_3_2_3" hidden="1">{#N/A,#N/A,FALSE,"DCF Summary";#N/A,#N/A,FALSE,"Casema";#N/A,#N/A,FALSE,"Casema NoTel";#N/A,#N/A,FALSE,"UK";#N/A,#N/A,FALSE,"RCF";#N/A,#N/A,FALSE,"Intercable CZ";#N/A,#N/A,FALSE,"Interkabel P"}</definedName>
    <definedName name="aesfes_1_3_3" hidden="1">{#N/A,#N/A,FALSE,"DCF Summary";#N/A,#N/A,FALSE,"Casema";#N/A,#N/A,FALSE,"Casema NoTel";#N/A,#N/A,FALSE,"UK";#N/A,#N/A,FALSE,"RCF";#N/A,#N/A,FALSE,"Intercable CZ";#N/A,#N/A,FALSE,"Interkabel P"}</definedName>
    <definedName name="aesfes_1_3_4" hidden="1">{#N/A,#N/A,FALSE,"DCF Summary";#N/A,#N/A,FALSE,"Casema";#N/A,#N/A,FALSE,"Casema NoTel";#N/A,#N/A,FALSE,"UK";#N/A,#N/A,FALSE,"RCF";#N/A,#N/A,FALSE,"Intercable CZ";#N/A,#N/A,FALSE,"Interkabel P"}</definedName>
    <definedName name="aesfes_1_3_5" hidden="1">{#N/A,#N/A,FALSE,"DCF Summary";#N/A,#N/A,FALSE,"Casema";#N/A,#N/A,FALSE,"Casema NoTel";#N/A,#N/A,FALSE,"UK";#N/A,#N/A,FALSE,"RCF";#N/A,#N/A,FALSE,"Intercable CZ";#N/A,#N/A,FALSE,"Interkabel P"}</definedName>
    <definedName name="aesfes_1_4" hidden="1">{#N/A,#N/A,FALSE,"DCF Summary";#N/A,#N/A,FALSE,"Casema";#N/A,#N/A,FALSE,"Casema NoTel";#N/A,#N/A,FALSE,"UK";#N/A,#N/A,FALSE,"RCF";#N/A,#N/A,FALSE,"Intercable CZ";#N/A,#N/A,FALSE,"Interkabel P"}</definedName>
    <definedName name="aesfes_1_4_1" hidden="1">{#N/A,#N/A,FALSE,"DCF Summary";#N/A,#N/A,FALSE,"Casema";#N/A,#N/A,FALSE,"Casema NoTel";#N/A,#N/A,FALSE,"UK";#N/A,#N/A,FALSE,"RCF";#N/A,#N/A,FALSE,"Intercable CZ";#N/A,#N/A,FALSE,"Interkabel P"}</definedName>
    <definedName name="aesfes_1_4_2" hidden="1">{#N/A,#N/A,FALSE,"DCF Summary";#N/A,#N/A,FALSE,"Casema";#N/A,#N/A,FALSE,"Casema NoTel";#N/A,#N/A,FALSE,"UK";#N/A,#N/A,FALSE,"RCF";#N/A,#N/A,FALSE,"Intercable CZ";#N/A,#N/A,FALSE,"Interkabel P"}</definedName>
    <definedName name="aesfes_1_4_3" hidden="1">{#N/A,#N/A,FALSE,"DCF Summary";#N/A,#N/A,FALSE,"Casema";#N/A,#N/A,FALSE,"Casema NoTel";#N/A,#N/A,FALSE,"UK";#N/A,#N/A,FALSE,"RCF";#N/A,#N/A,FALSE,"Intercable CZ";#N/A,#N/A,FALSE,"Interkabel P"}</definedName>
    <definedName name="aesfes_1_5" hidden="1">{#N/A,#N/A,FALSE,"DCF Summary";#N/A,#N/A,FALSE,"Casema";#N/A,#N/A,FALSE,"Casema NoTel";#N/A,#N/A,FALSE,"UK";#N/A,#N/A,FALSE,"RCF";#N/A,#N/A,FALSE,"Intercable CZ";#N/A,#N/A,FALSE,"Interkabel P"}</definedName>
    <definedName name="aesfes_1_5_1" hidden="1">{#N/A,#N/A,FALSE,"DCF Summary";#N/A,#N/A,FALSE,"Casema";#N/A,#N/A,FALSE,"Casema NoTel";#N/A,#N/A,FALSE,"UK";#N/A,#N/A,FALSE,"RCF";#N/A,#N/A,FALSE,"Intercable CZ";#N/A,#N/A,FALSE,"Interkabel P"}</definedName>
    <definedName name="aesfes_1_5_2" hidden="1">{#N/A,#N/A,FALSE,"DCF Summary";#N/A,#N/A,FALSE,"Casema";#N/A,#N/A,FALSE,"Casema NoTel";#N/A,#N/A,FALSE,"UK";#N/A,#N/A,FALSE,"RCF";#N/A,#N/A,FALSE,"Intercable CZ";#N/A,#N/A,FALSE,"Interkabel P"}</definedName>
    <definedName name="aesfes_1_5_3" hidden="1">{#N/A,#N/A,FALSE,"DCF Summary";#N/A,#N/A,FALSE,"Casema";#N/A,#N/A,FALSE,"Casema NoTel";#N/A,#N/A,FALSE,"UK";#N/A,#N/A,FALSE,"RCF";#N/A,#N/A,FALSE,"Intercable CZ";#N/A,#N/A,FALSE,"Interkabel P"}</definedName>
    <definedName name="aesfes_2" hidden="1">{#N/A,#N/A,FALSE,"DCF Summary";#N/A,#N/A,FALSE,"Casema";#N/A,#N/A,FALSE,"Casema NoTel";#N/A,#N/A,FALSE,"UK";#N/A,#N/A,FALSE,"RCF";#N/A,#N/A,FALSE,"Intercable CZ";#N/A,#N/A,FALSE,"Interkabel P"}</definedName>
    <definedName name="aesfes_2_1" hidden="1">{#N/A,#N/A,FALSE,"DCF Summary";#N/A,#N/A,FALSE,"Casema";#N/A,#N/A,FALSE,"Casema NoTel";#N/A,#N/A,FALSE,"UK";#N/A,#N/A,FALSE,"RCF";#N/A,#N/A,FALSE,"Intercable CZ";#N/A,#N/A,FALSE,"Interkabel P"}</definedName>
    <definedName name="aesfes_2_1_1" hidden="1">{#N/A,#N/A,FALSE,"DCF Summary";#N/A,#N/A,FALSE,"Casema";#N/A,#N/A,FALSE,"Casema NoTel";#N/A,#N/A,FALSE,"UK";#N/A,#N/A,FALSE,"RCF";#N/A,#N/A,FALSE,"Intercable CZ";#N/A,#N/A,FALSE,"Interkabel P"}</definedName>
    <definedName name="aesfes_2_1_1_1" hidden="1">{#N/A,#N/A,FALSE,"DCF Summary";#N/A,#N/A,FALSE,"Casema";#N/A,#N/A,FALSE,"Casema NoTel";#N/A,#N/A,FALSE,"UK";#N/A,#N/A,FALSE,"RCF";#N/A,#N/A,FALSE,"Intercable CZ";#N/A,#N/A,FALSE,"Interkabel P"}</definedName>
    <definedName name="aesfes_2_1_1_1_1" hidden="1">{#N/A,#N/A,FALSE,"DCF Summary";#N/A,#N/A,FALSE,"Casema";#N/A,#N/A,FALSE,"Casema NoTel";#N/A,#N/A,FALSE,"UK";#N/A,#N/A,FALSE,"RCF";#N/A,#N/A,FALSE,"Intercable CZ";#N/A,#N/A,FALSE,"Interkabel P"}</definedName>
    <definedName name="aesfes_2_1_1_1_2" hidden="1">{#N/A,#N/A,FALSE,"DCF Summary";#N/A,#N/A,FALSE,"Casema";#N/A,#N/A,FALSE,"Casema NoTel";#N/A,#N/A,FALSE,"UK";#N/A,#N/A,FALSE,"RCF";#N/A,#N/A,FALSE,"Intercable CZ";#N/A,#N/A,FALSE,"Interkabel P"}</definedName>
    <definedName name="aesfes_2_1_1_1_3" hidden="1">{#N/A,#N/A,FALSE,"DCF Summary";#N/A,#N/A,FALSE,"Casema";#N/A,#N/A,FALSE,"Casema NoTel";#N/A,#N/A,FALSE,"UK";#N/A,#N/A,FALSE,"RCF";#N/A,#N/A,FALSE,"Intercable CZ";#N/A,#N/A,FALSE,"Interkabel P"}</definedName>
    <definedName name="aesfes_2_1_1_1_4" hidden="1">{#N/A,#N/A,FALSE,"DCF Summary";#N/A,#N/A,FALSE,"Casema";#N/A,#N/A,FALSE,"Casema NoTel";#N/A,#N/A,FALSE,"UK";#N/A,#N/A,FALSE,"RCF";#N/A,#N/A,FALSE,"Intercable CZ";#N/A,#N/A,FALSE,"Interkabel P"}</definedName>
    <definedName name="aesfes_2_1_1_2" hidden="1">{#N/A,#N/A,FALSE,"DCF Summary";#N/A,#N/A,FALSE,"Casema";#N/A,#N/A,FALSE,"Casema NoTel";#N/A,#N/A,FALSE,"UK";#N/A,#N/A,FALSE,"RCF";#N/A,#N/A,FALSE,"Intercable CZ";#N/A,#N/A,FALSE,"Interkabel P"}</definedName>
    <definedName name="aesfes_2_1_1_2_1" hidden="1">{#N/A,#N/A,FALSE,"DCF Summary";#N/A,#N/A,FALSE,"Casema";#N/A,#N/A,FALSE,"Casema NoTel";#N/A,#N/A,FALSE,"UK";#N/A,#N/A,FALSE,"RCF";#N/A,#N/A,FALSE,"Intercable CZ";#N/A,#N/A,FALSE,"Interkabel P"}</definedName>
    <definedName name="aesfes_2_1_1_2_2" hidden="1">{#N/A,#N/A,FALSE,"DCF Summary";#N/A,#N/A,FALSE,"Casema";#N/A,#N/A,FALSE,"Casema NoTel";#N/A,#N/A,FALSE,"UK";#N/A,#N/A,FALSE,"RCF";#N/A,#N/A,FALSE,"Intercable CZ";#N/A,#N/A,FALSE,"Interkabel P"}</definedName>
    <definedName name="aesfes_2_1_1_2_3" hidden="1">{#N/A,#N/A,FALSE,"DCF Summary";#N/A,#N/A,FALSE,"Casema";#N/A,#N/A,FALSE,"Casema NoTel";#N/A,#N/A,FALSE,"UK";#N/A,#N/A,FALSE,"RCF";#N/A,#N/A,FALSE,"Intercable CZ";#N/A,#N/A,FALSE,"Interkabel P"}</definedName>
    <definedName name="aesfes_2_1_1_3" hidden="1">{#N/A,#N/A,FALSE,"DCF Summary";#N/A,#N/A,FALSE,"Casema";#N/A,#N/A,FALSE,"Casema NoTel";#N/A,#N/A,FALSE,"UK";#N/A,#N/A,FALSE,"RCF";#N/A,#N/A,FALSE,"Intercable CZ";#N/A,#N/A,FALSE,"Interkabel P"}</definedName>
    <definedName name="aesfes_2_1_1_4" hidden="1">{#N/A,#N/A,FALSE,"DCF Summary";#N/A,#N/A,FALSE,"Casema";#N/A,#N/A,FALSE,"Casema NoTel";#N/A,#N/A,FALSE,"UK";#N/A,#N/A,FALSE,"RCF";#N/A,#N/A,FALSE,"Intercable CZ";#N/A,#N/A,FALSE,"Interkabel P"}</definedName>
    <definedName name="aesfes_2_1_1_5" hidden="1">{#N/A,#N/A,FALSE,"DCF Summary";#N/A,#N/A,FALSE,"Casema";#N/A,#N/A,FALSE,"Casema NoTel";#N/A,#N/A,FALSE,"UK";#N/A,#N/A,FALSE,"RCF";#N/A,#N/A,FALSE,"Intercable CZ";#N/A,#N/A,FALSE,"Interkabel P"}</definedName>
    <definedName name="aesfes_2_1_2" hidden="1">{#N/A,#N/A,FALSE,"DCF Summary";#N/A,#N/A,FALSE,"Casema";#N/A,#N/A,FALSE,"Casema NoTel";#N/A,#N/A,FALSE,"UK";#N/A,#N/A,FALSE,"RCF";#N/A,#N/A,FALSE,"Intercable CZ";#N/A,#N/A,FALSE,"Interkabel P"}</definedName>
    <definedName name="aesfes_2_1_2_1" hidden="1">{#N/A,#N/A,FALSE,"DCF Summary";#N/A,#N/A,FALSE,"Casema";#N/A,#N/A,FALSE,"Casema NoTel";#N/A,#N/A,FALSE,"UK";#N/A,#N/A,FALSE,"RCF";#N/A,#N/A,FALSE,"Intercable CZ";#N/A,#N/A,FALSE,"Interkabel P"}</definedName>
    <definedName name="aesfes_2_1_2_2" hidden="1">{#N/A,#N/A,FALSE,"DCF Summary";#N/A,#N/A,FALSE,"Casema";#N/A,#N/A,FALSE,"Casema NoTel";#N/A,#N/A,FALSE,"UK";#N/A,#N/A,FALSE,"RCF";#N/A,#N/A,FALSE,"Intercable CZ";#N/A,#N/A,FALSE,"Interkabel P"}</definedName>
    <definedName name="aesfes_2_1_2_3" hidden="1">{#N/A,#N/A,FALSE,"DCF Summary";#N/A,#N/A,FALSE,"Casema";#N/A,#N/A,FALSE,"Casema NoTel";#N/A,#N/A,FALSE,"UK";#N/A,#N/A,FALSE,"RCF";#N/A,#N/A,FALSE,"Intercable CZ";#N/A,#N/A,FALSE,"Interkabel P"}</definedName>
    <definedName name="aesfes_2_1_3" hidden="1">{#N/A,#N/A,FALSE,"DCF Summary";#N/A,#N/A,FALSE,"Casema";#N/A,#N/A,FALSE,"Casema NoTel";#N/A,#N/A,FALSE,"UK";#N/A,#N/A,FALSE,"RCF";#N/A,#N/A,FALSE,"Intercable CZ";#N/A,#N/A,FALSE,"Interkabel P"}</definedName>
    <definedName name="aesfes_2_1_3_1" hidden="1">{#N/A,#N/A,FALSE,"DCF Summary";#N/A,#N/A,FALSE,"Casema";#N/A,#N/A,FALSE,"Casema NoTel";#N/A,#N/A,FALSE,"UK";#N/A,#N/A,FALSE,"RCF";#N/A,#N/A,FALSE,"Intercable CZ";#N/A,#N/A,FALSE,"Interkabel P"}</definedName>
    <definedName name="aesfes_2_1_3_2" hidden="1">{#N/A,#N/A,FALSE,"DCF Summary";#N/A,#N/A,FALSE,"Casema";#N/A,#N/A,FALSE,"Casema NoTel";#N/A,#N/A,FALSE,"UK";#N/A,#N/A,FALSE,"RCF";#N/A,#N/A,FALSE,"Intercable CZ";#N/A,#N/A,FALSE,"Interkabel P"}</definedName>
    <definedName name="aesfes_2_1_3_3" hidden="1">{#N/A,#N/A,FALSE,"DCF Summary";#N/A,#N/A,FALSE,"Casema";#N/A,#N/A,FALSE,"Casema NoTel";#N/A,#N/A,FALSE,"UK";#N/A,#N/A,FALSE,"RCF";#N/A,#N/A,FALSE,"Intercable CZ";#N/A,#N/A,FALSE,"Interkabel P"}</definedName>
    <definedName name="aesfes_2_1_4" hidden="1">{#N/A,#N/A,FALSE,"DCF Summary";#N/A,#N/A,FALSE,"Casema";#N/A,#N/A,FALSE,"Casema NoTel";#N/A,#N/A,FALSE,"UK";#N/A,#N/A,FALSE,"RCF";#N/A,#N/A,FALSE,"Intercable CZ";#N/A,#N/A,FALSE,"Interkabel P"}</definedName>
    <definedName name="aesfes_2_1_5" hidden="1">{#N/A,#N/A,FALSE,"DCF Summary";#N/A,#N/A,FALSE,"Casema";#N/A,#N/A,FALSE,"Casema NoTel";#N/A,#N/A,FALSE,"UK";#N/A,#N/A,FALSE,"RCF";#N/A,#N/A,FALSE,"Intercable CZ";#N/A,#N/A,FALSE,"Interkabel P"}</definedName>
    <definedName name="aesfes_2_2" hidden="1">{#N/A,#N/A,FALSE,"DCF Summary";#N/A,#N/A,FALSE,"Casema";#N/A,#N/A,FALSE,"Casema NoTel";#N/A,#N/A,FALSE,"UK";#N/A,#N/A,FALSE,"RCF";#N/A,#N/A,FALSE,"Intercable CZ";#N/A,#N/A,FALSE,"Interkabel P"}</definedName>
    <definedName name="aesfes_2_2_1" hidden="1">{#N/A,#N/A,FALSE,"DCF Summary";#N/A,#N/A,FALSE,"Casema";#N/A,#N/A,FALSE,"Casema NoTel";#N/A,#N/A,FALSE,"UK";#N/A,#N/A,FALSE,"RCF";#N/A,#N/A,FALSE,"Intercable CZ";#N/A,#N/A,FALSE,"Interkabel P"}</definedName>
    <definedName name="aesfes_2_2_2" hidden="1">{#N/A,#N/A,FALSE,"DCF Summary";#N/A,#N/A,FALSE,"Casema";#N/A,#N/A,FALSE,"Casema NoTel";#N/A,#N/A,FALSE,"UK";#N/A,#N/A,FALSE,"RCF";#N/A,#N/A,FALSE,"Intercable CZ";#N/A,#N/A,FALSE,"Interkabel P"}</definedName>
    <definedName name="aesfes_2_2_3" hidden="1">{#N/A,#N/A,FALSE,"DCF Summary";#N/A,#N/A,FALSE,"Casema";#N/A,#N/A,FALSE,"Casema NoTel";#N/A,#N/A,FALSE,"UK";#N/A,#N/A,FALSE,"RCF";#N/A,#N/A,FALSE,"Intercable CZ";#N/A,#N/A,FALSE,"Interkabel P"}</definedName>
    <definedName name="aesfes_2_2_4" hidden="1">{#N/A,#N/A,FALSE,"DCF Summary";#N/A,#N/A,FALSE,"Casema";#N/A,#N/A,FALSE,"Casema NoTel";#N/A,#N/A,FALSE,"UK";#N/A,#N/A,FALSE,"RCF";#N/A,#N/A,FALSE,"Intercable CZ";#N/A,#N/A,FALSE,"Interkabel P"}</definedName>
    <definedName name="aesfes_2_3" hidden="1">{#N/A,#N/A,FALSE,"DCF Summary";#N/A,#N/A,FALSE,"Casema";#N/A,#N/A,FALSE,"Casema NoTel";#N/A,#N/A,FALSE,"UK";#N/A,#N/A,FALSE,"RCF";#N/A,#N/A,FALSE,"Intercable CZ";#N/A,#N/A,FALSE,"Interkabel P"}</definedName>
    <definedName name="aesfes_2_3_1" hidden="1">{#N/A,#N/A,FALSE,"DCF Summary";#N/A,#N/A,FALSE,"Casema";#N/A,#N/A,FALSE,"Casema NoTel";#N/A,#N/A,FALSE,"UK";#N/A,#N/A,FALSE,"RCF";#N/A,#N/A,FALSE,"Intercable CZ";#N/A,#N/A,FALSE,"Interkabel P"}</definedName>
    <definedName name="aesfes_2_3_2" hidden="1">{#N/A,#N/A,FALSE,"DCF Summary";#N/A,#N/A,FALSE,"Casema";#N/A,#N/A,FALSE,"Casema NoTel";#N/A,#N/A,FALSE,"UK";#N/A,#N/A,FALSE,"RCF";#N/A,#N/A,FALSE,"Intercable CZ";#N/A,#N/A,FALSE,"Interkabel P"}</definedName>
    <definedName name="aesfes_2_3_3" hidden="1">{#N/A,#N/A,FALSE,"DCF Summary";#N/A,#N/A,FALSE,"Casema";#N/A,#N/A,FALSE,"Casema NoTel";#N/A,#N/A,FALSE,"UK";#N/A,#N/A,FALSE,"RCF";#N/A,#N/A,FALSE,"Intercable CZ";#N/A,#N/A,FALSE,"Interkabel P"}</definedName>
    <definedName name="aesfes_2_3_4" hidden="1">{#N/A,#N/A,FALSE,"DCF Summary";#N/A,#N/A,FALSE,"Casema";#N/A,#N/A,FALSE,"Casema NoTel";#N/A,#N/A,FALSE,"UK";#N/A,#N/A,FALSE,"RCF";#N/A,#N/A,FALSE,"Intercable CZ";#N/A,#N/A,FALSE,"Interkabel P"}</definedName>
    <definedName name="aesfes_2_4" hidden="1">{#N/A,#N/A,FALSE,"DCF Summary";#N/A,#N/A,FALSE,"Casema";#N/A,#N/A,FALSE,"Casema NoTel";#N/A,#N/A,FALSE,"UK";#N/A,#N/A,FALSE,"RCF";#N/A,#N/A,FALSE,"Intercable CZ";#N/A,#N/A,FALSE,"Interkabel P"}</definedName>
    <definedName name="aesfes_2_4_1" hidden="1">{#N/A,#N/A,FALSE,"DCF Summary";#N/A,#N/A,FALSE,"Casema";#N/A,#N/A,FALSE,"Casema NoTel";#N/A,#N/A,FALSE,"UK";#N/A,#N/A,FALSE,"RCF";#N/A,#N/A,FALSE,"Intercable CZ";#N/A,#N/A,FALSE,"Interkabel P"}</definedName>
    <definedName name="aesfes_2_5" hidden="1">{#N/A,#N/A,FALSE,"DCF Summary";#N/A,#N/A,FALSE,"Casema";#N/A,#N/A,FALSE,"Casema NoTel";#N/A,#N/A,FALSE,"UK";#N/A,#N/A,FALSE,"RCF";#N/A,#N/A,FALSE,"Intercable CZ";#N/A,#N/A,FALSE,"Interkabel P"}</definedName>
    <definedName name="aesfes_3" hidden="1">{#N/A,#N/A,FALSE,"DCF Summary";#N/A,#N/A,FALSE,"Casema";#N/A,#N/A,FALSE,"Casema NoTel";#N/A,#N/A,FALSE,"UK";#N/A,#N/A,FALSE,"RCF";#N/A,#N/A,FALSE,"Intercable CZ";#N/A,#N/A,FALSE,"Interkabel P"}</definedName>
    <definedName name="aesfes_3_1" hidden="1">{#N/A,#N/A,FALSE,"DCF Summary";#N/A,#N/A,FALSE,"Casema";#N/A,#N/A,FALSE,"Casema NoTel";#N/A,#N/A,FALSE,"UK";#N/A,#N/A,FALSE,"RCF";#N/A,#N/A,FALSE,"Intercable CZ";#N/A,#N/A,FALSE,"Interkabel P"}</definedName>
    <definedName name="aesfes_3_1_1" hidden="1">{#N/A,#N/A,FALSE,"DCF Summary";#N/A,#N/A,FALSE,"Casema";#N/A,#N/A,FALSE,"Casema NoTel";#N/A,#N/A,FALSE,"UK";#N/A,#N/A,FALSE,"RCF";#N/A,#N/A,FALSE,"Intercable CZ";#N/A,#N/A,FALSE,"Interkabel P"}</definedName>
    <definedName name="aesfes_3_1_2" hidden="1">{#N/A,#N/A,FALSE,"DCF Summary";#N/A,#N/A,FALSE,"Casema";#N/A,#N/A,FALSE,"Casema NoTel";#N/A,#N/A,FALSE,"UK";#N/A,#N/A,FALSE,"RCF";#N/A,#N/A,FALSE,"Intercable CZ";#N/A,#N/A,FALSE,"Interkabel P"}</definedName>
    <definedName name="aesfes_3_1_3" hidden="1">{#N/A,#N/A,FALSE,"DCF Summary";#N/A,#N/A,FALSE,"Casema";#N/A,#N/A,FALSE,"Casema NoTel";#N/A,#N/A,FALSE,"UK";#N/A,#N/A,FALSE,"RCF";#N/A,#N/A,FALSE,"Intercable CZ";#N/A,#N/A,FALSE,"Interkabel P"}</definedName>
    <definedName name="aesfes_3_1_4" hidden="1">{#N/A,#N/A,FALSE,"DCF Summary";#N/A,#N/A,FALSE,"Casema";#N/A,#N/A,FALSE,"Casema NoTel";#N/A,#N/A,FALSE,"UK";#N/A,#N/A,FALSE,"RCF";#N/A,#N/A,FALSE,"Intercable CZ";#N/A,#N/A,FALSE,"Interkabel P"}</definedName>
    <definedName name="aesfes_3_2" hidden="1">{#N/A,#N/A,FALSE,"DCF Summary";#N/A,#N/A,FALSE,"Casema";#N/A,#N/A,FALSE,"Casema NoTel";#N/A,#N/A,FALSE,"UK";#N/A,#N/A,FALSE,"RCF";#N/A,#N/A,FALSE,"Intercable CZ";#N/A,#N/A,FALSE,"Interkabel P"}</definedName>
    <definedName name="aesfes_3_2_1" hidden="1">{#N/A,#N/A,FALSE,"DCF Summary";#N/A,#N/A,FALSE,"Casema";#N/A,#N/A,FALSE,"Casema NoTel";#N/A,#N/A,FALSE,"UK";#N/A,#N/A,FALSE,"RCF";#N/A,#N/A,FALSE,"Intercable CZ";#N/A,#N/A,FALSE,"Interkabel P"}</definedName>
    <definedName name="aesfes_3_2_2" hidden="1">{#N/A,#N/A,FALSE,"DCF Summary";#N/A,#N/A,FALSE,"Casema";#N/A,#N/A,FALSE,"Casema NoTel";#N/A,#N/A,FALSE,"UK";#N/A,#N/A,FALSE,"RCF";#N/A,#N/A,FALSE,"Intercable CZ";#N/A,#N/A,FALSE,"Interkabel P"}</definedName>
    <definedName name="aesfes_3_2_3" hidden="1">{#N/A,#N/A,FALSE,"DCF Summary";#N/A,#N/A,FALSE,"Casema";#N/A,#N/A,FALSE,"Casema NoTel";#N/A,#N/A,FALSE,"UK";#N/A,#N/A,FALSE,"RCF";#N/A,#N/A,FALSE,"Intercable CZ";#N/A,#N/A,FALSE,"Interkabel P"}</definedName>
    <definedName name="aesfes_3_2_4" hidden="1">{#N/A,#N/A,FALSE,"DCF Summary";#N/A,#N/A,FALSE,"Casema";#N/A,#N/A,FALSE,"Casema NoTel";#N/A,#N/A,FALSE,"UK";#N/A,#N/A,FALSE,"RCF";#N/A,#N/A,FALSE,"Intercable CZ";#N/A,#N/A,FALSE,"Interkabel P"}</definedName>
    <definedName name="aesfes_3_3" hidden="1">{#N/A,#N/A,FALSE,"DCF Summary";#N/A,#N/A,FALSE,"Casema";#N/A,#N/A,FALSE,"Casema NoTel";#N/A,#N/A,FALSE,"UK";#N/A,#N/A,FALSE,"RCF";#N/A,#N/A,FALSE,"Intercable CZ";#N/A,#N/A,FALSE,"Interkabel P"}</definedName>
    <definedName name="aesfes_3_3_1" hidden="1">{#N/A,#N/A,FALSE,"DCF Summary";#N/A,#N/A,FALSE,"Casema";#N/A,#N/A,FALSE,"Casema NoTel";#N/A,#N/A,FALSE,"UK";#N/A,#N/A,FALSE,"RCF";#N/A,#N/A,FALSE,"Intercable CZ";#N/A,#N/A,FALSE,"Interkabel P"}</definedName>
    <definedName name="aesfes_3_4" hidden="1">{#N/A,#N/A,FALSE,"DCF Summary";#N/A,#N/A,FALSE,"Casema";#N/A,#N/A,FALSE,"Casema NoTel";#N/A,#N/A,FALSE,"UK";#N/A,#N/A,FALSE,"RCF";#N/A,#N/A,FALSE,"Intercable CZ";#N/A,#N/A,FALSE,"Interkabel P"}</definedName>
    <definedName name="aesfes_3_4_1" hidden="1">{#N/A,#N/A,FALSE,"DCF Summary";#N/A,#N/A,FALSE,"Casema";#N/A,#N/A,FALSE,"Casema NoTel";#N/A,#N/A,FALSE,"UK";#N/A,#N/A,FALSE,"RCF";#N/A,#N/A,FALSE,"Intercable CZ";#N/A,#N/A,FALSE,"Interkabel P"}</definedName>
    <definedName name="aesfes_3_5" hidden="1">{#N/A,#N/A,FALSE,"DCF Summary";#N/A,#N/A,FALSE,"Casema";#N/A,#N/A,FALSE,"Casema NoTel";#N/A,#N/A,FALSE,"UK";#N/A,#N/A,FALSE,"RCF";#N/A,#N/A,FALSE,"Intercable CZ";#N/A,#N/A,FALSE,"Interkabel P"}</definedName>
    <definedName name="aesfes_4" hidden="1">{#N/A,#N/A,FALSE,"DCF Summary";#N/A,#N/A,FALSE,"Casema";#N/A,#N/A,FALSE,"Casema NoTel";#N/A,#N/A,FALSE,"UK";#N/A,#N/A,FALSE,"RCF";#N/A,#N/A,FALSE,"Intercable CZ";#N/A,#N/A,FALSE,"Interkabel P"}</definedName>
    <definedName name="aesfes_4_1" hidden="1">{#N/A,#N/A,FALSE,"DCF Summary";#N/A,#N/A,FALSE,"Casema";#N/A,#N/A,FALSE,"Casema NoTel";#N/A,#N/A,FALSE,"UK";#N/A,#N/A,FALSE,"RCF";#N/A,#N/A,FALSE,"Intercable CZ";#N/A,#N/A,FALSE,"Interkabel P"}</definedName>
    <definedName name="aesfes_4_1_1" hidden="1">{#N/A,#N/A,FALSE,"DCF Summary";#N/A,#N/A,FALSE,"Casema";#N/A,#N/A,FALSE,"Casema NoTel";#N/A,#N/A,FALSE,"UK";#N/A,#N/A,FALSE,"RCF";#N/A,#N/A,FALSE,"Intercable CZ";#N/A,#N/A,FALSE,"Interkabel P"}</definedName>
    <definedName name="aesfes_4_1_2" hidden="1">{#N/A,#N/A,FALSE,"DCF Summary";#N/A,#N/A,FALSE,"Casema";#N/A,#N/A,FALSE,"Casema NoTel";#N/A,#N/A,FALSE,"UK";#N/A,#N/A,FALSE,"RCF";#N/A,#N/A,FALSE,"Intercable CZ";#N/A,#N/A,FALSE,"Interkabel P"}</definedName>
    <definedName name="aesfes_4_1_3" hidden="1">{#N/A,#N/A,FALSE,"DCF Summary";#N/A,#N/A,FALSE,"Casema";#N/A,#N/A,FALSE,"Casema NoTel";#N/A,#N/A,FALSE,"UK";#N/A,#N/A,FALSE,"RCF";#N/A,#N/A,FALSE,"Intercable CZ";#N/A,#N/A,FALSE,"Interkabel P"}</definedName>
    <definedName name="aesfes_4_1_4" hidden="1">{#N/A,#N/A,FALSE,"DCF Summary";#N/A,#N/A,FALSE,"Casema";#N/A,#N/A,FALSE,"Casema NoTel";#N/A,#N/A,FALSE,"UK";#N/A,#N/A,FALSE,"RCF";#N/A,#N/A,FALSE,"Intercable CZ";#N/A,#N/A,FALSE,"Interkabel P"}</definedName>
    <definedName name="aesfes_4_2" hidden="1">{#N/A,#N/A,FALSE,"DCF Summary";#N/A,#N/A,FALSE,"Casema";#N/A,#N/A,FALSE,"Casema NoTel";#N/A,#N/A,FALSE,"UK";#N/A,#N/A,FALSE,"RCF";#N/A,#N/A,FALSE,"Intercable CZ";#N/A,#N/A,FALSE,"Interkabel P"}</definedName>
    <definedName name="aesfes_4_2_1" hidden="1">{#N/A,#N/A,FALSE,"DCF Summary";#N/A,#N/A,FALSE,"Casema";#N/A,#N/A,FALSE,"Casema NoTel";#N/A,#N/A,FALSE,"UK";#N/A,#N/A,FALSE,"RCF";#N/A,#N/A,FALSE,"Intercable CZ";#N/A,#N/A,FALSE,"Interkabel P"}</definedName>
    <definedName name="aesfes_4_2_2" hidden="1">{#N/A,#N/A,FALSE,"DCF Summary";#N/A,#N/A,FALSE,"Casema";#N/A,#N/A,FALSE,"Casema NoTel";#N/A,#N/A,FALSE,"UK";#N/A,#N/A,FALSE,"RCF";#N/A,#N/A,FALSE,"Intercable CZ";#N/A,#N/A,FALSE,"Interkabel P"}</definedName>
    <definedName name="aesfes_4_2_3" hidden="1">{#N/A,#N/A,FALSE,"DCF Summary";#N/A,#N/A,FALSE,"Casema";#N/A,#N/A,FALSE,"Casema NoTel";#N/A,#N/A,FALSE,"UK";#N/A,#N/A,FALSE,"RCF";#N/A,#N/A,FALSE,"Intercable CZ";#N/A,#N/A,FALSE,"Interkabel P"}</definedName>
    <definedName name="aesfes_4_2_4" hidden="1">{#N/A,#N/A,FALSE,"DCF Summary";#N/A,#N/A,FALSE,"Casema";#N/A,#N/A,FALSE,"Casema NoTel";#N/A,#N/A,FALSE,"UK";#N/A,#N/A,FALSE,"RCF";#N/A,#N/A,FALSE,"Intercable CZ";#N/A,#N/A,FALSE,"Interkabel P"}</definedName>
    <definedName name="aesfes_4_3" hidden="1">{#N/A,#N/A,FALSE,"DCF Summary";#N/A,#N/A,FALSE,"Casema";#N/A,#N/A,FALSE,"Casema NoTel";#N/A,#N/A,FALSE,"UK";#N/A,#N/A,FALSE,"RCF";#N/A,#N/A,FALSE,"Intercable CZ";#N/A,#N/A,FALSE,"Interkabel P"}</definedName>
    <definedName name="aesfes_4_3_1" hidden="1">{#N/A,#N/A,FALSE,"DCF Summary";#N/A,#N/A,FALSE,"Casema";#N/A,#N/A,FALSE,"Casema NoTel";#N/A,#N/A,FALSE,"UK";#N/A,#N/A,FALSE,"RCF";#N/A,#N/A,FALSE,"Intercable CZ";#N/A,#N/A,FALSE,"Interkabel P"}</definedName>
    <definedName name="aesfes_4_4" hidden="1">{#N/A,#N/A,FALSE,"DCF Summary";#N/A,#N/A,FALSE,"Casema";#N/A,#N/A,FALSE,"Casema NoTel";#N/A,#N/A,FALSE,"UK";#N/A,#N/A,FALSE,"RCF";#N/A,#N/A,FALSE,"Intercable CZ";#N/A,#N/A,FALSE,"Interkabel P"}</definedName>
    <definedName name="aesfes_4_4_1" hidden="1">{#N/A,#N/A,FALSE,"DCF Summary";#N/A,#N/A,FALSE,"Casema";#N/A,#N/A,FALSE,"Casema NoTel";#N/A,#N/A,FALSE,"UK";#N/A,#N/A,FALSE,"RCF";#N/A,#N/A,FALSE,"Intercable CZ";#N/A,#N/A,FALSE,"Interkabel P"}</definedName>
    <definedName name="aesfes_4_5" hidden="1">{#N/A,#N/A,FALSE,"DCF Summary";#N/A,#N/A,FALSE,"Casema";#N/A,#N/A,FALSE,"Casema NoTel";#N/A,#N/A,FALSE,"UK";#N/A,#N/A,FALSE,"RCF";#N/A,#N/A,FALSE,"Intercable CZ";#N/A,#N/A,FALSE,"Interkabel P"}</definedName>
    <definedName name="aesfes_5" hidden="1">{#N/A,#N/A,FALSE,"DCF Summary";#N/A,#N/A,FALSE,"Casema";#N/A,#N/A,FALSE,"Casema NoTel";#N/A,#N/A,FALSE,"UK";#N/A,#N/A,FALSE,"RCF";#N/A,#N/A,FALSE,"Intercable CZ";#N/A,#N/A,FALSE,"Interkabel P"}</definedName>
    <definedName name="aesfes_5_1" hidden="1">{#N/A,#N/A,FALSE,"DCF Summary";#N/A,#N/A,FALSE,"Casema";#N/A,#N/A,FALSE,"Casema NoTel";#N/A,#N/A,FALSE,"UK";#N/A,#N/A,FALSE,"RCF";#N/A,#N/A,FALSE,"Intercable CZ";#N/A,#N/A,FALSE,"Interkabel P"}</definedName>
    <definedName name="aesfes_5_2" hidden="1">{#N/A,#N/A,FALSE,"DCF Summary";#N/A,#N/A,FALSE,"Casema";#N/A,#N/A,FALSE,"Casema NoTel";#N/A,#N/A,FALSE,"UK";#N/A,#N/A,FALSE,"RCF";#N/A,#N/A,FALSE,"Intercable CZ";#N/A,#N/A,FALSE,"Interkabel P"}</definedName>
    <definedName name="aesfes_5_3" hidden="1">{#N/A,#N/A,FALSE,"DCF Summary";#N/A,#N/A,FALSE,"Casema";#N/A,#N/A,FALSE,"Casema NoTel";#N/A,#N/A,FALSE,"UK";#N/A,#N/A,FALSE,"RCF";#N/A,#N/A,FALSE,"Intercable CZ";#N/A,#N/A,FALSE,"Interkabel P"}</definedName>
    <definedName name="aesfes_5_4" hidden="1">{#N/A,#N/A,FALSE,"DCF Summary";#N/A,#N/A,FALSE,"Casema";#N/A,#N/A,FALSE,"Casema NoTel";#N/A,#N/A,FALSE,"UK";#N/A,#N/A,FALSE,"RCF";#N/A,#N/A,FALSE,"Intercable CZ";#N/A,#N/A,FALSE,"Interkabel P"}</definedName>
    <definedName name="afasd" hidden="1">{#N/A,#N/A,FALSE,"Income State.";#N/A,#N/A,FALSE,"B-S"}</definedName>
    <definedName name="afasd_1" hidden="1">{#N/A,#N/A,FALSE,"Income State.";#N/A,#N/A,FALSE,"B-S"}</definedName>
    <definedName name="afasd_1_1" hidden="1">{#N/A,#N/A,FALSE,"Income State.";#N/A,#N/A,FALSE,"B-S"}</definedName>
    <definedName name="afasd_1_1_1" hidden="1">{#N/A,#N/A,FALSE,"Income State.";#N/A,#N/A,FALSE,"B-S"}</definedName>
    <definedName name="afasd_1_1_1_1" hidden="1">{#N/A,#N/A,FALSE,"Income State.";#N/A,#N/A,FALSE,"B-S"}</definedName>
    <definedName name="afasd_1_1_1_1_1" hidden="1">{#N/A,#N/A,FALSE,"Income State.";#N/A,#N/A,FALSE,"B-S"}</definedName>
    <definedName name="afasd_1_1_1_1_1_1" hidden="1">{#N/A,#N/A,FALSE,"Income State.";#N/A,#N/A,FALSE,"B-S"}</definedName>
    <definedName name="afasd_1_1_1_1_1_2" hidden="1">{#N/A,#N/A,FALSE,"Income State.";#N/A,#N/A,FALSE,"B-S"}</definedName>
    <definedName name="afasd_1_1_1_1_1_3" hidden="1">{#N/A,#N/A,FALSE,"Income State.";#N/A,#N/A,FALSE,"B-S"}</definedName>
    <definedName name="afasd_1_1_1_1_1_4" hidden="1">{#N/A,#N/A,FALSE,"Income State.";#N/A,#N/A,FALSE,"B-S"}</definedName>
    <definedName name="afasd_1_1_1_1_2" hidden="1">{#N/A,#N/A,FALSE,"Income State.";#N/A,#N/A,FALSE,"B-S"}</definedName>
    <definedName name="afasd_1_1_1_1_2_1" hidden="1">{#N/A,#N/A,FALSE,"Income State.";#N/A,#N/A,FALSE,"B-S"}</definedName>
    <definedName name="afasd_1_1_1_1_2_2" hidden="1">{#N/A,#N/A,FALSE,"Income State.";#N/A,#N/A,FALSE,"B-S"}</definedName>
    <definedName name="afasd_1_1_1_1_2_3" hidden="1">{#N/A,#N/A,FALSE,"Income State.";#N/A,#N/A,FALSE,"B-S"}</definedName>
    <definedName name="afasd_1_1_1_1_3" hidden="1">{#N/A,#N/A,FALSE,"Income State.";#N/A,#N/A,FALSE,"B-S"}</definedName>
    <definedName name="afasd_1_1_1_1_4" hidden="1">{#N/A,#N/A,FALSE,"Income State.";#N/A,#N/A,FALSE,"B-S"}</definedName>
    <definedName name="afasd_1_1_1_1_5" hidden="1">{#N/A,#N/A,FALSE,"Income State.";#N/A,#N/A,FALSE,"B-S"}</definedName>
    <definedName name="afasd_1_1_1_2" hidden="1">{#N/A,#N/A,FALSE,"Income State.";#N/A,#N/A,FALSE,"B-S"}</definedName>
    <definedName name="afasd_1_1_1_2_1" hidden="1">{#N/A,#N/A,FALSE,"Income State.";#N/A,#N/A,FALSE,"B-S"}</definedName>
    <definedName name="afasd_1_1_1_2_2" hidden="1">{#N/A,#N/A,FALSE,"Income State.";#N/A,#N/A,FALSE,"B-S"}</definedName>
    <definedName name="afasd_1_1_1_2_3" hidden="1">{#N/A,#N/A,FALSE,"Income State.";#N/A,#N/A,FALSE,"B-S"}</definedName>
    <definedName name="afasd_1_1_1_3" hidden="1">{#N/A,#N/A,FALSE,"Income State.";#N/A,#N/A,FALSE,"B-S"}</definedName>
    <definedName name="afasd_1_1_1_3_1" hidden="1">{#N/A,#N/A,FALSE,"Income State.";#N/A,#N/A,FALSE,"B-S"}</definedName>
    <definedName name="afasd_1_1_1_3_2" hidden="1">{#N/A,#N/A,FALSE,"Income State.";#N/A,#N/A,FALSE,"B-S"}</definedName>
    <definedName name="afasd_1_1_1_3_3" hidden="1">{#N/A,#N/A,FALSE,"Income State.";#N/A,#N/A,FALSE,"B-S"}</definedName>
    <definedName name="afasd_1_1_1_4" hidden="1">{#N/A,#N/A,FALSE,"Income State.";#N/A,#N/A,FALSE,"B-S"}</definedName>
    <definedName name="afasd_1_1_1_5" hidden="1">{#N/A,#N/A,FALSE,"Income State.";#N/A,#N/A,FALSE,"B-S"}</definedName>
    <definedName name="afasd_1_1_2" hidden="1">{#N/A,#N/A,FALSE,"Income State.";#N/A,#N/A,FALSE,"B-S"}</definedName>
    <definedName name="afasd_1_1_2_1" hidden="1">{#N/A,#N/A,FALSE,"Income State.";#N/A,#N/A,FALSE,"B-S"}</definedName>
    <definedName name="afasd_1_1_2_2" hidden="1">{#N/A,#N/A,FALSE,"Income State.";#N/A,#N/A,FALSE,"B-S"}</definedName>
    <definedName name="afasd_1_1_2_3" hidden="1">{#N/A,#N/A,FALSE,"Income State.";#N/A,#N/A,FALSE,"B-S"}</definedName>
    <definedName name="afasd_1_1_3" hidden="1">{#N/A,#N/A,FALSE,"Income State.";#N/A,#N/A,FALSE,"B-S"}</definedName>
    <definedName name="afasd_1_1_3_1" hidden="1">{#N/A,#N/A,FALSE,"Income State.";#N/A,#N/A,FALSE,"B-S"}</definedName>
    <definedName name="afasd_1_1_3_2" hidden="1">{#N/A,#N/A,FALSE,"Income State.";#N/A,#N/A,FALSE,"B-S"}</definedName>
    <definedName name="afasd_1_1_3_3" hidden="1">{#N/A,#N/A,FALSE,"Income State.";#N/A,#N/A,FALSE,"B-S"}</definedName>
    <definedName name="afasd_1_1_4" hidden="1">{#N/A,#N/A,FALSE,"Income State.";#N/A,#N/A,FALSE,"B-S"}</definedName>
    <definedName name="afasd_1_1_5" hidden="1">{#N/A,#N/A,FALSE,"Income State.";#N/A,#N/A,FALSE,"B-S"}</definedName>
    <definedName name="afasd_1_2" hidden="1">{#N/A,#N/A,FALSE,"Income State.";#N/A,#N/A,FALSE,"B-S"}</definedName>
    <definedName name="afasd_1_2_1" hidden="1">{#N/A,#N/A,FALSE,"Income State.";#N/A,#N/A,FALSE,"B-S"}</definedName>
    <definedName name="afasd_1_2_1_1" hidden="1">{#N/A,#N/A,FALSE,"Income State.";#N/A,#N/A,FALSE,"B-S"}</definedName>
    <definedName name="afasd_1_2_1_2" hidden="1">{#N/A,#N/A,FALSE,"Income State.";#N/A,#N/A,FALSE,"B-S"}</definedName>
    <definedName name="afasd_1_2_1_3" hidden="1">{#N/A,#N/A,FALSE,"Income State.";#N/A,#N/A,FALSE,"B-S"}</definedName>
    <definedName name="afasd_1_2_2" hidden="1">{#N/A,#N/A,FALSE,"Income State.";#N/A,#N/A,FALSE,"B-S"}</definedName>
    <definedName name="afasd_1_2_2_1" hidden="1">{#N/A,#N/A,FALSE,"Income State.";#N/A,#N/A,FALSE,"B-S"}</definedName>
    <definedName name="afasd_1_2_2_2" hidden="1">{#N/A,#N/A,FALSE,"Income State.";#N/A,#N/A,FALSE,"B-S"}</definedName>
    <definedName name="afasd_1_2_2_3" hidden="1">{#N/A,#N/A,FALSE,"Income State.";#N/A,#N/A,FALSE,"B-S"}</definedName>
    <definedName name="afasd_1_2_3" hidden="1">{#N/A,#N/A,FALSE,"Income State.";#N/A,#N/A,FALSE,"B-S"}</definedName>
    <definedName name="afasd_1_2_4" hidden="1">{#N/A,#N/A,FALSE,"Income State.";#N/A,#N/A,FALSE,"B-S"}</definedName>
    <definedName name="afasd_1_2_5" hidden="1">{#N/A,#N/A,FALSE,"Income State.";#N/A,#N/A,FALSE,"B-S"}</definedName>
    <definedName name="afasd_1_3" hidden="1">{#N/A,#N/A,FALSE,"Income State.";#N/A,#N/A,FALSE,"B-S"}</definedName>
    <definedName name="afasd_1_3_1" hidden="1">{#N/A,#N/A,FALSE,"Income State.";#N/A,#N/A,FALSE,"B-S"}</definedName>
    <definedName name="afasd_1_3_1_1" hidden="1">{#N/A,#N/A,FALSE,"Income State.";#N/A,#N/A,FALSE,"B-S"}</definedName>
    <definedName name="afasd_1_3_1_2" hidden="1">{#N/A,#N/A,FALSE,"Income State.";#N/A,#N/A,FALSE,"B-S"}</definedName>
    <definedName name="afasd_1_3_1_3" hidden="1">{#N/A,#N/A,FALSE,"Income State.";#N/A,#N/A,FALSE,"B-S"}</definedName>
    <definedName name="afasd_1_3_2" hidden="1">{#N/A,#N/A,FALSE,"Income State.";#N/A,#N/A,FALSE,"B-S"}</definedName>
    <definedName name="afasd_1_3_2_1" hidden="1">{#N/A,#N/A,FALSE,"Income State.";#N/A,#N/A,FALSE,"B-S"}</definedName>
    <definedName name="afasd_1_3_2_2" hidden="1">{#N/A,#N/A,FALSE,"Income State.";#N/A,#N/A,FALSE,"B-S"}</definedName>
    <definedName name="afasd_1_3_2_3" hidden="1">{#N/A,#N/A,FALSE,"Income State.";#N/A,#N/A,FALSE,"B-S"}</definedName>
    <definedName name="afasd_1_3_3" hidden="1">{#N/A,#N/A,FALSE,"Income State.";#N/A,#N/A,FALSE,"B-S"}</definedName>
    <definedName name="afasd_1_3_4" hidden="1">{#N/A,#N/A,FALSE,"Income State.";#N/A,#N/A,FALSE,"B-S"}</definedName>
    <definedName name="afasd_1_3_5" hidden="1">{#N/A,#N/A,FALSE,"Income State.";#N/A,#N/A,FALSE,"B-S"}</definedName>
    <definedName name="afasd_1_4" hidden="1">{#N/A,#N/A,FALSE,"Income State.";#N/A,#N/A,FALSE,"B-S"}</definedName>
    <definedName name="afasd_1_4_1" hidden="1">{#N/A,#N/A,FALSE,"Income State.";#N/A,#N/A,FALSE,"B-S"}</definedName>
    <definedName name="afasd_1_4_2" hidden="1">{#N/A,#N/A,FALSE,"Income State.";#N/A,#N/A,FALSE,"B-S"}</definedName>
    <definedName name="afasd_1_4_3" hidden="1">{#N/A,#N/A,FALSE,"Income State.";#N/A,#N/A,FALSE,"B-S"}</definedName>
    <definedName name="afasd_1_5" hidden="1">{#N/A,#N/A,FALSE,"Income State.";#N/A,#N/A,FALSE,"B-S"}</definedName>
    <definedName name="afasd_1_5_1" hidden="1">{#N/A,#N/A,FALSE,"Income State.";#N/A,#N/A,FALSE,"B-S"}</definedName>
    <definedName name="afasd_1_5_2" hidden="1">{#N/A,#N/A,FALSE,"Income State.";#N/A,#N/A,FALSE,"B-S"}</definedName>
    <definedName name="afasd_1_5_3" hidden="1">{#N/A,#N/A,FALSE,"Income State.";#N/A,#N/A,FALSE,"B-S"}</definedName>
    <definedName name="afasd_2" hidden="1">{#N/A,#N/A,FALSE,"Income State.";#N/A,#N/A,FALSE,"B-S"}</definedName>
    <definedName name="afasd_2_1" hidden="1">{#N/A,#N/A,FALSE,"Income State.";#N/A,#N/A,FALSE,"B-S"}</definedName>
    <definedName name="afasd_2_1_1" hidden="1">{#N/A,#N/A,FALSE,"Income State.";#N/A,#N/A,FALSE,"B-S"}</definedName>
    <definedName name="afasd_2_1_1_1" hidden="1">{#N/A,#N/A,FALSE,"Income State.";#N/A,#N/A,FALSE,"B-S"}</definedName>
    <definedName name="afasd_2_1_1_1_1" hidden="1">{#N/A,#N/A,FALSE,"Income State.";#N/A,#N/A,FALSE,"B-S"}</definedName>
    <definedName name="afasd_2_1_1_1_2" hidden="1">{#N/A,#N/A,FALSE,"Income State.";#N/A,#N/A,FALSE,"B-S"}</definedName>
    <definedName name="afasd_2_1_1_1_3" hidden="1">{#N/A,#N/A,FALSE,"Income State.";#N/A,#N/A,FALSE,"B-S"}</definedName>
    <definedName name="afasd_2_1_1_1_4" hidden="1">{#N/A,#N/A,FALSE,"Income State.";#N/A,#N/A,FALSE,"B-S"}</definedName>
    <definedName name="afasd_2_1_1_2" hidden="1">{#N/A,#N/A,FALSE,"Income State.";#N/A,#N/A,FALSE,"B-S"}</definedName>
    <definedName name="afasd_2_1_1_2_1" hidden="1">{#N/A,#N/A,FALSE,"Income State.";#N/A,#N/A,FALSE,"B-S"}</definedName>
    <definedName name="afasd_2_1_1_2_2" hidden="1">{#N/A,#N/A,FALSE,"Income State.";#N/A,#N/A,FALSE,"B-S"}</definedName>
    <definedName name="afasd_2_1_1_2_3" hidden="1">{#N/A,#N/A,FALSE,"Income State.";#N/A,#N/A,FALSE,"B-S"}</definedName>
    <definedName name="afasd_2_1_1_3" hidden="1">{#N/A,#N/A,FALSE,"Income State.";#N/A,#N/A,FALSE,"B-S"}</definedName>
    <definedName name="afasd_2_1_1_4" hidden="1">{#N/A,#N/A,FALSE,"Income State.";#N/A,#N/A,FALSE,"B-S"}</definedName>
    <definedName name="afasd_2_1_1_5" hidden="1">{#N/A,#N/A,FALSE,"Income State.";#N/A,#N/A,FALSE,"B-S"}</definedName>
    <definedName name="afasd_2_1_2" hidden="1">{#N/A,#N/A,FALSE,"Income State.";#N/A,#N/A,FALSE,"B-S"}</definedName>
    <definedName name="afasd_2_1_2_1" hidden="1">{#N/A,#N/A,FALSE,"Income State.";#N/A,#N/A,FALSE,"B-S"}</definedName>
    <definedName name="afasd_2_1_2_2" hidden="1">{#N/A,#N/A,FALSE,"Income State.";#N/A,#N/A,FALSE,"B-S"}</definedName>
    <definedName name="afasd_2_1_2_3" hidden="1">{#N/A,#N/A,FALSE,"Income State.";#N/A,#N/A,FALSE,"B-S"}</definedName>
    <definedName name="afasd_2_1_3" hidden="1">{#N/A,#N/A,FALSE,"Income State.";#N/A,#N/A,FALSE,"B-S"}</definedName>
    <definedName name="afasd_2_1_3_1" hidden="1">{#N/A,#N/A,FALSE,"Income State.";#N/A,#N/A,FALSE,"B-S"}</definedName>
    <definedName name="afasd_2_1_3_2" hidden="1">{#N/A,#N/A,FALSE,"Income State.";#N/A,#N/A,FALSE,"B-S"}</definedName>
    <definedName name="afasd_2_1_3_3" hidden="1">{#N/A,#N/A,FALSE,"Income State.";#N/A,#N/A,FALSE,"B-S"}</definedName>
    <definedName name="afasd_2_1_4" hidden="1">{#N/A,#N/A,FALSE,"Income State.";#N/A,#N/A,FALSE,"B-S"}</definedName>
    <definedName name="afasd_2_1_5" hidden="1">{#N/A,#N/A,FALSE,"Income State.";#N/A,#N/A,FALSE,"B-S"}</definedName>
    <definedName name="afasd_2_2" hidden="1">{#N/A,#N/A,FALSE,"Income State.";#N/A,#N/A,FALSE,"B-S"}</definedName>
    <definedName name="afasd_2_2_1" hidden="1">{#N/A,#N/A,FALSE,"Income State.";#N/A,#N/A,FALSE,"B-S"}</definedName>
    <definedName name="afasd_2_2_2" hidden="1">{#N/A,#N/A,FALSE,"Income State.";#N/A,#N/A,FALSE,"B-S"}</definedName>
    <definedName name="afasd_2_2_3" hidden="1">{#N/A,#N/A,FALSE,"Income State.";#N/A,#N/A,FALSE,"B-S"}</definedName>
    <definedName name="afasd_2_2_4" hidden="1">{#N/A,#N/A,FALSE,"Income State.";#N/A,#N/A,FALSE,"B-S"}</definedName>
    <definedName name="afasd_2_3" hidden="1">{#N/A,#N/A,FALSE,"Income State.";#N/A,#N/A,FALSE,"B-S"}</definedName>
    <definedName name="afasd_2_3_1" hidden="1">{#N/A,#N/A,FALSE,"Income State.";#N/A,#N/A,FALSE,"B-S"}</definedName>
    <definedName name="afasd_2_3_2" hidden="1">{#N/A,#N/A,FALSE,"Income State.";#N/A,#N/A,FALSE,"B-S"}</definedName>
    <definedName name="afasd_2_3_3" hidden="1">{#N/A,#N/A,FALSE,"Income State.";#N/A,#N/A,FALSE,"B-S"}</definedName>
    <definedName name="afasd_2_3_4" hidden="1">{#N/A,#N/A,FALSE,"Income State.";#N/A,#N/A,FALSE,"B-S"}</definedName>
    <definedName name="afasd_2_4" hidden="1">{#N/A,#N/A,FALSE,"Income State.";#N/A,#N/A,FALSE,"B-S"}</definedName>
    <definedName name="afasd_2_4_1" hidden="1">{#N/A,#N/A,FALSE,"Income State.";#N/A,#N/A,FALSE,"B-S"}</definedName>
    <definedName name="afasd_2_5" hidden="1">{#N/A,#N/A,FALSE,"Income State.";#N/A,#N/A,FALSE,"B-S"}</definedName>
    <definedName name="afasd_3" hidden="1">{#N/A,#N/A,FALSE,"Income State.";#N/A,#N/A,FALSE,"B-S"}</definedName>
    <definedName name="afasd_3_1" hidden="1">{#N/A,#N/A,FALSE,"Income State.";#N/A,#N/A,FALSE,"B-S"}</definedName>
    <definedName name="afasd_3_1_1" hidden="1">{#N/A,#N/A,FALSE,"Income State.";#N/A,#N/A,FALSE,"B-S"}</definedName>
    <definedName name="afasd_3_1_2" hidden="1">{#N/A,#N/A,FALSE,"Income State.";#N/A,#N/A,FALSE,"B-S"}</definedName>
    <definedName name="afasd_3_1_3" hidden="1">{#N/A,#N/A,FALSE,"Income State.";#N/A,#N/A,FALSE,"B-S"}</definedName>
    <definedName name="afasd_3_1_4" hidden="1">{#N/A,#N/A,FALSE,"Income State.";#N/A,#N/A,FALSE,"B-S"}</definedName>
    <definedName name="afasd_3_2" hidden="1">{#N/A,#N/A,FALSE,"Income State.";#N/A,#N/A,FALSE,"B-S"}</definedName>
    <definedName name="afasd_3_2_1" hidden="1">{#N/A,#N/A,FALSE,"Income State.";#N/A,#N/A,FALSE,"B-S"}</definedName>
    <definedName name="afasd_3_2_2" hidden="1">{#N/A,#N/A,FALSE,"Income State.";#N/A,#N/A,FALSE,"B-S"}</definedName>
    <definedName name="afasd_3_2_3" hidden="1">{#N/A,#N/A,FALSE,"Income State.";#N/A,#N/A,FALSE,"B-S"}</definedName>
    <definedName name="afasd_3_2_4" hidden="1">{#N/A,#N/A,FALSE,"Income State.";#N/A,#N/A,FALSE,"B-S"}</definedName>
    <definedName name="afasd_3_3" hidden="1">{#N/A,#N/A,FALSE,"Income State.";#N/A,#N/A,FALSE,"B-S"}</definedName>
    <definedName name="afasd_3_3_1" hidden="1">{#N/A,#N/A,FALSE,"Income State.";#N/A,#N/A,FALSE,"B-S"}</definedName>
    <definedName name="afasd_3_4" hidden="1">{#N/A,#N/A,FALSE,"Income State.";#N/A,#N/A,FALSE,"B-S"}</definedName>
    <definedName name="afasd_3_4_1" hidden="1">{#N/A,#N/A,FALSE,"Income State.";#N/A,#N/A,FALSE,"B-S"}</definedName>
    <definedName name="afasd_3_5" hidden="1">{#N/A,#N/A,FALSE,"Income State.";#N/A,#N/A,FALSE,"B-S"}</definedName>
    <definedName name="afasd_4" hidden="1">{#N/A,#N/A,FALSE,"Income State.";#N/A,#N/A,FALSE,"B-S"}</definedName>
    <definedName name="afasd_4_1" hidden="1">{#N/A,#N/A,FALSE,"Income State.";#N/A,#N/A,FALSE,"B-S"}</definedName>
    <definedName name="afasd_4_1_1" hidden="1">{#N/A,#N/A,FALSE,"Income State.";#N/A,#N/A,FALSE,"B-S"}</definedName>
    <definedName name="afasd_4_1_2" hidden="1">{#N/A,#N/A,FALSE,"Income State.";#N/A,#N/A,FALSE,"B-S"}</definedName>
    <definedName name="afasd_4_1_3" hidden="1">{#N/A,#N/A,FALSE,"Income State.";#N/A,#N/A,FALSE,"B-S"}</definedName>
    <definedName name="afasd_4_1_4" hidden="1">{#N/A,#N/A,FALSE,"Income State.";#N/A,#N/A,FALSE,"B-S"}</definedName>
    <definedName name="afasd_4_2" hidden="1">{#N/A,#N/A,FALSE,"Income State.";#N/A,#N/A,FALSE,"B-S"}</definedName>
    <definedName name="afasd_4_2_1" hidden="1">{#N/A,#N/A,FALSE,"Income State.";#N/A,#N/A,FALSE,"B-S"}</definedName>
    <definedName name="afasd_4_2_2" hidden="1">{#N/A,#N/A,FALSE,"Income State.";#N/A,#N/A,FALSE,"B-S"}</definedName>
    <definedName name="afasd_4_2_3" hidden="1">{#N/A,#N/A,FALSE,"Income State.";#N/A,#N/A,FALSE,"B-S"}</definedName>
    <definedName name="afasd_4_2_4" hidden="1">{#N/A,#N/A,FALSE,"Income State.";#N/A,#N/A,FALSE,"B-S"}</definedName>
    <definedName name="afasd_4_3" hidden="1">{#N/A,#N/A,FALSE,"Income State.";#N/A,#N/A,FALSE,"B-S"}</definedName>
    <definedName name="afasd_4_3_1" hidden="1">{#N/A,#N/A,FALSE,"Income State.";#N/A,#N/A,FALSE,"B-S"}</definedName>
    <definedName name="afasd_4_4" hidden="1">{#N/A,#N/A,FALSE,"Income State.";#N/A,#N/A,FALSE,"B-S"}</definedName>
    <definedName name="afasd_4_4_1" hidden="1">{#N/A,#N/A,FALSE,"Income State.";#N/A,#N/A,FALSE,"B-S"}</definedName>
    <definedName name="afasd_4_5" hidden="1">{#N/A,#N/A,FALSE,"Income State.";#N/A,#N/A,FALSE,"B-S"}</definedName>
    <definedName name="afasd_5" hidden="1">{#N/A,#N/A,FALSE,"Income State.";#N/A,#N/A,FALSE,"B-S"}</definedName>
    <definedName name="afasd_5_1" hidden="1">{#N/A,#N/A,FALSE,"Income State.";#N/A,#N/A,FALSE,"B-S"}</definedName>
    <definedName name="afasd_5_2" hidden="1">{#N/A,#N/A,FALSE,"Income State.";#N/A,#N/A,FALSE,"B-S"}</definedName>
    <definedName name="afasd_5_3" hidden="1">{#N/A,#N/A,FALSE,"Income State.";#N/A,#N/A,FALSE,"B-S"}</definedName>
    <definedName name="afasd_5_4" hidden="1">{#N/A,#N/A,FALSE,"Income State.";#N/A,#N/A,FALSE,"B-S"}</definedName>
    <definedName name="afd">{"Client Name or Project Name"}</definedName>
    <definedName name="africaCountries">#REF!</definedName>
    <definedName name="After">#REF!</definedName>
    <definedName name="Aggregate_Scrip_Factor">#REF!</definedName>
    <definedName name="ag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ida_2" hidden="1">{#N/A,#N/A,FALSE,"Finanzplan";#N/A,#N/A,FALSE,"Bilanz";#N/A,#N/A,FALSE,"GuV"}</definedName>
    <definedName name="Aida_4" hidden="1">{#N/A,#N/A,FALSE,"Finanzplan";#N/A,#N/A,FALSE,"Bilanz";#N/A,#N/A,FALSE,"GuV"}</definedName>
    <definedName name="ALL" hidden="1">{"'Edit'!$A$1:$V$2277"}</definedName>
    <definedName name="ALLOC">#REF!</definedName>
    <definedName name="alpuusss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MC" hidden="1">{"kricash",#N/A,FALSE,"INC";"kriinc",#N/A,FALSE,"INC";"krimiami",#N/A,FALSE,"INC";"kriother",#N/A,FALSE,"INC";"kripapers",#N/A,FALSE,"INC"}</definedName>
    <definedName name="an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ysi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yst">#REF!</definedName>
    <definedName name="ANALYST04">#REF!</definedName>
    <definedName name="ANI00">#REF!</definedName>
    <definedName name="anjali">{"Client Name or Project Name"}</definedName>
    <definedName name="anscount" hidden="1">1</definedName>
    <definedName name="AntennaTypeGSM">#REF!</definedName>
    <definedName name="AntennaTypeMW">#REF!</definedName>
    <definedName name="anything" hidden="1">{#N/A,#N/A,FALSE,"Output";#N/A,#N/A,FALSE,"Cover Sheet";#N/A,#N/A,FALSE,"Current Mkt. Projections"}</definedName>
    <definedName name="AOL" hidden="1">{"kricash",#N/A,FALSE,"INC";"kriinc",#N/A,FALSE,"INC";"krimiami",#N/A,FALSE,"INC";"kriother",#N/A,FALSE,"INC";"kripapers",#N/A,FALSE,"INC"}</definedName>
    <definedName name="APPR">#REF!</definedName>
    <definedName name="Apr_Payroll_Phasing">#REF!</definedName>
    <definedName name="as" hidden="1">{#N/A,#N/A,FALSE,"COVER.XLS";#N/A,#N/A,FALSE,"RACT1.XLS";#N/A,#N/A,FALSE,"RACT2.XLS";#N/A,#N/A,FALSE,"ECCMP";#N/A,#N/A,FALSE,"WELDER.XLS"}</definedName>
    <definedName name="AS2DocOpenMode" hidden="1">"AS2DocumentEdit"</definedName>
    <definedName name="AS2HasNoAutoHeaderFooter" hidden="1">" "</definedName>
    <definedName name="asd" hidden="1">{#N/A,#N/A,FALSE,"DCF Summary";#N/A,#N/A,FALSE,"Casema";#N/A,#N/A,FALSE,"Casema NoTel";#N/A,#N/A,FALSE,"UK";#N/A,#N/A,FALSE,"RCF";#N/A,#N/A,FALSE,"Intercable CZ";#N/A,#N/A,FALSE,"Interkabel P"}</definedName>
    <definedName name="asd_1" hidden="1">{#N/A,#N/A,FALSE,"DCF Summary";#N/A,#N/A,FALSE,"Casema";#N/A,#N/A,FALSE,"Casema NoTel";#N/A,#N/A,FALSE,"UK";#N/A,#N/A,FALSE,"RCF";#N/A,#N/A,FALSE,"Intercable CZ";#N/A,#N/A,FALSE,"Interkabel P"}</definedName>
    <definedName name="asd_1_1" hidden="1">{#N/A,#N/A,FALSE,"DCF Summary";#N/A,#N/A,FALSE,"Casema";#N/A,#N/A,FALSE,"Casema NoTel";#N/A,#N/A,FALSE,"UK";#N/A,#N/A,FALSE,"RCF";#N/A,#N/A,FALSE,"Intercable CZ";#N/A,#N/A,FALSE,"Interkabel P"}</definedName>
    <definedName name="asd_1_1_1" hidden="1">{#N/A,#N/A,FALSE,"DCF Summary";#N/A,#N/A,FALSE,"Casema";#N/A,#N/A,FALSE,"Casema NoTel";#N/A,#N/A,FALSE,"UK";#N/A,#N/A,FALSE,"RCF";#N/A,#N/A,FALSE,"Intercable CZ";#N/A,#N/A,FALSE,"Interkabel P"}</definedName>
    <definedName name="asd_1_1_1_1" hidden="1">{#N/A,#N/A,FALSE,"DCF Summary";#N/A,#N/A,FALSE,"Casema";#N/A,#N/A,FALSE,"Casema NoTel";#N/A,#N/A,FALSE,"UK";#N/A,#N/A,FALSE,"RCF";#N/A,#N/A,FALSE,"Intercable CZ";#N/A,#N/A,FALSE,"Interkabel P"}</definedName>
    <definedName name="asd_1_1_1_1_1" hidden="1">{#N/A,#N/A,FALSE,"DCF Summary";#N/A,#N/A,FALSE,"Casema";#N/A,#N/A,FALSE,"Casema NoTel";#N/A,#N/A,FALSE,"UK";#N/A,#N/A,FALSE,"RCF";#N/A,#N/A,FALSE,"Intercable CZ";#N/A,#N/A,FALSE,"Interkabel P"}</definedName>
    <definedName name="asd_1_1_1_1_1_1" hidden="1">{#N/A,#N/A,FALSE,"DCF Summary";#N/A,#N/A,FALSE,"Casema";#N/A,#N/A,FALSE,"Casema NoTel";#N/A,#N/A,FALSE,"UK";#N/A,#N/A,FALSE,"RCF";#N/A,#N/A,FALSE,"Intercable CZ";#N/A,#N/A,FALSE,"Interkabel P"}</definedName>
    <definedName name="asd_1_1_1_1_1_2" hidden="1">{#N/A,#N/A,FALSE,"DCF Summary";#N/A,#N/A,FALSE,"Casema";#N/A,#N/A,FALSE,"Casema NoTel";#N/A,#N/A,FALSE,"UK";#N/A,#N/A,FALSE,"RCF";#N/A,#N/A,FALSE,"Intercable CZ";#N/A,#N/A,FALSE,"Interkabel P"}</definedName>
    <definedName name="asd_1_1_1_1_1_3" hidden="1">{#N/A,#N/A,FALSE,"DCF Summary";#N/A,#N/A,FALSE,"Casema";#N/A,#N/A,FALSE,"Casema NoTel";#N/A,#N/A,FALSE,"UK";#N/A,#N/A,FALSE,"RCF";#N/A,#N/A,FALSE,"Intercable CZ";#N/A,#N/A,FALSE,"Interkabel P"}</definedName>
    <definedName name="asd_1_1_1_1_2" hidden="1">{#N/A,#N/A,FALSE,"DCF Summary";#N/A,#N/A,FALSE,"Casema";#N/A,#N/A,FALSE,"Casema NoTel";#N/A,#N/A,FALSE,"UK";#N/A,#N/A,FALSE,"RCF";#N/A,#N/A,FALSE,"Intercable CZ";#N/A,#N/A,FALSE,"Interkabel P"}</definedName>
    <definedName name="asd_1_1_1_1_2_1" hidden="1">{#N/A,#N/A,FALSE,"DCF Summary";#N/A,#N/A,FALSE,"Casema";#N/A,#N/A,FALSE,"Casema NoTel";#N/A,#N/A,FALSE,"UK";#N/A,#N/A,FALSE,"RCF";#N/A,#N/A,FALSE,"Intercable CZ";#N/A,#N/A,FALSE,"Interkabel P"}</definedName>
    <definedName name="asd_1_1_1_1_2_2" hidden="1">{#N/A,#N/A,FALSE,"DCF Summary";#N/A,#N/A,FALSE,"Casema";#N/A,#N/A,FALSE,"Casema NoTel";#N/A,#N/A,FALSE,"UK";#N/A,#N/A,FALSE,"RCF";#N/A,#N/A,FALSE,"Intercable CZ";#N/A,#N/A,FALSE,"Interkabel P"}</definedName>
    <definedName name="asd_1_1_1_1_2_3" hidden="1">{#N/A,#N/A,FALSE,"DCF Summary";#N/A,#N/A,FALSE,"Casema";#N/A,#N/A,FALSE,"Casema NoTel";#N/A,#N/A,FALSE,"UK";#N/A,#N/A,FALSE,"RCF";#N/A,#N/A,FALSE,"Intercable CZ";#N/A,#N/A,FALSE,"Interkabel P"}</definedName>
    <definedName name="asd_1_1_1_1_3" hidden="1">{#N/A,#N/A,FALSE,"DCF Summary";#N/A,#N/A,FALSE,"Casema";#N/A,#N/A,FALSE,"Casema NoTel";#N/A,#N/A,FALSE,"UK";#N/A,#N/A,FALSE,"RCF";#N/A,#N/A,FALSE,"Intercable CZ";#N/A,#N/A,FALSE,"Interkabel P"}</definedName>
    <definedName name="asd_1_1_1_1_4" hidden="1">{#N/A,#N/A,FALSE,"DCF Summary";#N/A,#N/A,FALSE,"Casema";#N/A,#N/A,FALSE,"Casema NoTel";#N/A,#N/A,FALSE,"UK";#N/A,#N/A,FALSE,"RCF";#N/A,#N/A,FALSE,"Intercable CZ";#N/A,#N/A,FALSE,"Interkabel P"}</definedName>
    <definedName name="asd_1_1_1_1_5" hidden="1">{#N/A,#N/A,FALSE,"DCF Summary";#N/A,#N/A,FALSE,"Casema";#N/A,#N/A,FALSE,"Casema NoTel";#N/A,#N/A,FALSE,"UK";#N/A,#N/A,FALSE,"RCF";#N/A,#N/A,FALSE,"Intercable CZ";#N/A,#N/A,FALSE,"Interkabel P"}</definedName>
    <definedName name="asd_1_1_1_2" hidden="1">{#N/A,#N/A,FALSE,"DCF Summary";#N/A,#N/A,FALSE,"Casema";#N/A,#N/A,FALSE,"Casema NoTel";#N/A,#N/A,FALSE,"UK";#N/A,#N/A,FALSE,"RCF";#N/A,#N/A,FALSE,"Intercable CZ";#N/A,#N/A,FALSE,"Interkabel P"}</definedName>
    <definedName name="asd_1_1_1_2_1" hidden="1">{#N/A,#N/A,FALSE,"DCF Summary";#N/A,#N/A,FALSE,"Casema";#N/A,#N/A,FALSE,"Casema NoTel";#N/A,#N/A,FALSE,"UK";#N/A,#N/A,FALSE,"RCF";#N/A,#N/A,FALSE,"Intercable CZ";#N/A,#N/A,FALSE,"Interkabel P"}</definedName>
    <definedName name="asd_1_1_1_2_2" hidden="1">{#N/A,#N/A,FALSE,"DCF Summary";#N/A,#N/A,FALSE,"Casema";#N/A,#N/A,FALSE,"Casema NoTel";#N/A,#N/A,FALSE,"UK";#N/A,#N/A,FALSE,"RCF";#N/A,#N/A,FALSE,"Intercable CZ";#N/A,#N/A,FALSE,"Interkabel P"}</definedName>
    <definedName name="asd_1_1_1_2_3" hidden="1">{#N/A,#N/A,FALSE,"DCF Summary";#N/A,#N/A,FALSE,"Casema";#N/A,#N/A,FALSE,"Casema NoTel";#N/A,#N/A,FALSE,"UK";#N/A,#N/A,FALSE,"RCF";#N/A,#N/A,FALSE,"Intercable CZ";#N/A,#N/A,FALSE,"Interkabel P"}</definedName>
    <definedName name="asd_1_1_1_3" hidden="1">{#N/A,#N/A,FALSE,"DCF Summary";#N/A,#N/A,FALSE,"Casema";#N/A,#N/A,FALSE,"Casema NoTel";#N/A,#N/A,FALSE,"UK";#N/A,#N/A,FALSE,"RCF";#N/A,#N/A,FALSE,"Intercable CZ";#N/A,#N/A,FALSE,"Interkabel P"}</definedName>
    <definedName name="asd_1_1_1_3_1" hidden="1">{#N/A,#N/A,FALSE,"DCF Summary";#N/A,#N/A,FALSE,"Casema";#N/A,#N/A,FALSE,"Casema NoTel";#N/A,#N/A,FALSE,"UK";#N/A,#N/A,FALSE,"RCF";#N/A,#N/A,FALSE,"Intercable CZ";#N/A,#N/A,FALSE,"Interkabel P"}</definedName>
    <definedName name="asd_1_1_1_3_2" hidden="1">{#N/A,#N/A,FALSE,"DCF Summary";#N/A,#N/A,FALSE,"Casema";#N/A,#N/A,FALSE,"Casema NoTel";#N/A,#N/A,FALSE,"UK";#N/A,#N/A,FALSE,"RCF";#N/A,#N/A,FALSE,"Intercable CZ";#N/A,#N/A,FALSE,"Interkabel P"}</definedName>
    <definedName name="asd_1_1_1_3_3" hidden="1">{#N/A,#N/A,FALSE,"DCF Summary";#N/A,#N/A,FALSE,"Casema";#N/A,#N/A,FALSE,"Casema NoTel";#N/A,#N/A,FALSE,"UK";#N/A,#N/A,FALSE,"RCF";#N/A,#N/A,FALSE,"Intercable CZ";#N/A,#N/A,FALSE,"Interkabel P"}</definedName>
    <definedName name="asd_1_1_1_4" hidden="1">{#N/A,#N/A,FALSE,"DCF Summary";#N/A,#N/A,FALSE,"Casema";#N/A,#N/A,FALSE,"Casema NoTel";#N/A,#N/A,FALSE,"UK";#N/A,#N/A,FALSE,"RCF";#N/A,#N/A,FALSE,"Intercable CZ";#N/A,#N/A,FALSE,"Interkabel P"}</definedName>
    <definedName name="asd_1_1_1_5" hidden="1">{#N/A,#N/A,FALSE,"DCF Summary";#N/A,#N/A,FALSE,"Casema";#N/A,#N/A,FALSE,"Casema NoTel";#N/A,#N/A,FALSE,"UK";#N/A,#N/A,FALSE,"RCF";#N/A,#N/A,FALSE,"Intercable CZ";#N/A,#N/A,FALSE,"Interkabel P"}</definedName>
    <definedName name="asd_1_1_2" hidden="1">{#N/A,#N/A,FALSE,"DCF Summary";#N/A,#N/A,FALSE,"Casema";#N/A,#N/A,FALSE,"Casema NoTel";#N/A,#N/A,FALSE,"UK";#N/A,#N/A,FALSE,"RCF";#N/A,#N/A,FALSE,"Intercable CZ";#N/A,#N/A,FALSE,"Interkabel P"}</definedName>
    <definedName name="asd_1_1_2_1" hidden="1">{#N/A,#N/A,FALSE,"DCF Summary";#N/A,#N/A,FALSE,"Casema";#N/A,#N/A,FALSE,"Casema NoTel";#N/A,#N/A,FALSE,"UK";#N/A,#N/A,FALSE,"RCF";#N/A,#N/A,FALSE,"Intercable CZ";#N/A,#N/A,FALSE,"Interkabel P"}</definedName>
    <definedName name="asd_1_1_2_2" hidden="1">{#N/A,#N/A,FALSE,"DCF Summary";#N/A,#N/A,FALSE,"Casema";#N/A,#N/A,FALSE,"Casema NoTel";#N/A,#N/A,FALSE,"UK";#N/A,#N/A,FALSE,"RCF";#N/A,#N/A,FALSE,"Intercable CZ";#N/A,#N/A,FALSE,"Interkabel P"}</definedName>
    <definedName name="asd_1_1_2_3" hidden="1">{#N/A,#N/A,FALSE,"DCF Summary";#N/A,#N/A,FALSE,"Casema";#N/A,#N/A,FALSE,"Casema NoTel";#N/A,#N/A,FALSE,"UK";#N/A,#N/A,FALSE,"RCF";#N/A,#N/A,FALSE,"Intercable CZ";#N/A,#N/A,FALSE,"Interkabel P"}</definedName>
    <definedName name="asd_1_1_3" hidden="1">{#N/A,#N/A,FALSE,"DCF Summary";#N/A,#N/A,FALSE,"Casema";#N/A,#N/A,FALSE,"Casema NoTel";#N/A,#N/A,FALSE,"UK";#N/A,#N/A,FALSE,"RCF";#N/A,#N/A,FALSE,"Intercable CZ";#N/A,#N/A,FALSE,"Interkabel P"}</definedName>
    <definedName name="asd_1_1_3_1" hidden="1">{#N/A,#N/A,FALSE,"DCF Summary";#N/A,#N/A,FALSE,"Casema";#N/A,#N/A,FALSE,"Casema NoTel";#N/A,#N/A,FALSE,"UK";#N/A,#N/A,FALSE,"RCF";#N/A,#N/A,FALSE,"Intercable CZ";#N/A,#N/A,FALSE,"Interkabel P"}</definedName>
    <definedName name="asd_1_1_3_2" hidden="1">{#N/A,#N/A,FALSE,"DCF Summary";#N/A,#N/A,FALSE,"Casema";#N/A,#N/A,FALSE,"Casema NoTel";#N/A,#N/A,FALSE,"UK";#N/A,#N/A,FALSE,"RCF";#N/A,#N/A,FALSE,"Intercable CZ";#N/A,#N/A,FALSE,"Interkabel P"}</definedName>
    <definedName name="asd_1_1_3_3" hidden="1">{#N/A,#N/A,FALSE,"DCF Summary";#N/A,#N/A,FALSE,"Casema";#N/A,#N/A,FALSE,"Casema NoTel";#N/A,#N/A,FALSE,"UK";#N/A,#N/A,FALSE,"RCF";#N/A,#N/A,FALSE,"Intercable CZ";#N/A,#N/A,FALSE,"Interkabel P"}</definedName>
    <definedName name="asd_1_1_4" hidden="1">{#N/A,#N/A,FALSE,"DCF Summary";#N/A,#N/A,FALSE,"Casema";#N/A,#N/A,FALSE,"Casema NoTel";#N/A,#N/A,FALSE,"UK";#N/A,#N/A,FALSE,"RCF";#N/A,#N/A,FALSE,"Intercable CZ";#N/A,#N/A,FALSE,"Interkabel P"}</definedName>
    <definedName name="asd_1_1_5" hidden="1">{#N/A,#N/A,FALSE,"DCF Summary";#N/A,#N/A,FALSE,"Casema";#N/A,#N/A,FALSE,"Casema NoTel";#N/A,#N/A,FALSE,"UK";#N/A,#N/A,FALSE,"RCF";#N/A,#N/A,FALSE,"Intercable CZ";#N/A,#N/A,FALSE,"Interkabel P"}</definedName>
    <definedName name="asd_1_2" hidden="1">{#N/A,#N/A,FALSE,"DCF Summary";#N/A,#N/A,FALSE,"Casema";#N/A,#N/A,FALSE,"Casema NoTel";#N/A,#N/A,FALSE,"UK";#N/A,#N/A,FALSE,"RCF";#N/A,#N/A,FALSE,"Intercable CZ";#N/A,#N/A,FALSE,"Interkabel P"}</definedName>
    <definedName name="asd_1_2_1" hidden="1">{#N/A,#N/A,FALSE,"DCF Summary";#N/A,#N/A,FALSE,"Casema";#N/A,#N/A,FALSE,"Casema NoTel";#N/A,#N/A,FALSE,"UK";#N/A,#N/A,FALSE,"RCF";#N/A,#N/A,FALSE,"Intercable CZ";#N/A,#N/A,FALSE,"Interkabel P"}</definedName>
    <definedName name="asd_1_2_1_1" hidden="1">{#N/A,#N/A,FALSE,"DCF Summary";#N/A,#N/A,FALSE,"Casema";#N/A,#N/A,FALSE,"Casema NoTel";#N/A,#N/A,FALSE,"UK";#N/A,#N/A,FALSE,"RCF";#N/A,#N/A,FALSE,"Intercable CZ";#N/A,#N/A,FALSE,"Interkabel P"}</definedName>
    <definedName name="asd_1_2_1_2" hidden="1">{#N/A,#N/A,FALSE,"DCF Summary";#N/A,#N/A,FALSE,"Casema";#N/A,#N/A,FALSE,"Casema NoTel";#N/A,#N/A,FALSE,"UK";#N/A,#N/A,FALSE,"RCF";#N/A,#N/A,FALSE,"Intercable CZ";#N/A,#N/A,FALSE,"Interkabel P"}</definedName>
    <definedName name="asd_1_2_1_3" hidden="1">{#N/A,#N/A,FALSE,"DCF Summary";#N/A,#N/A,FALSE,"Casema";#N/A,#N/A,FALSE,"Casema NoTel";#N/A,#N/A,FALSE,"UK";#N/A,#N/A,FALSE,"RCF";#N/A,#N/A,FALSE,"Intercable CZ";#N/A,#N/A,FALSE,"Interkabel P"}</definedName>
    <definedName name="asd_1_2_2" hidden="1">{#N/A,#N/A,FALSE,"DCF Summary";#N/A,#N/A,FALSE,"Casema";#N/A,#N/A,FALSE,"Casema NoTel";#N/A,#N/A,FALSE,"UK";#N/A,#N/A,FALSE,"RCF";#N/A,#N/A,FALSE,"Intercable CZ";#N/A,#N/A,FALSE,"Interkabel P"}</definedName>
    <definedName name="asd_1_2_2_1" hidden="1">{#N/A,#N/A,FALSE,"DCF Summary";#N/A,#N/A,FALSE,"Casema";#N/A,#N/A,FALSE,"Casema NoTel";#N/A,#N/A,FALSE,"UK";#N/A,#N/A,FALSE,"RCF";#N/A,#N/A,FALSE,"Intercable CZ";#N/A,#N/A,FALSE,"Interkabel P"}</definedName>
    <definedName name="asd_1_2_2_2" hidden="1">{#N/A,#N/A,FALSE,"DCF Summary";#N/A,#N/A,FALSE,"Casema";#N/A,#N/A,FALSE,"Casema NoTel";#N/A,#N/A,FALSE,"UK";#N/A,#N/A,FALSE,"RCF";#N/A,#N/A,FALSE,"Intercable CZ";#N/A,#N/A,FALSE,"Interkabel P"}</definedName>
    <definedName name="asd_1_2_2_3" hidden="1">{#N/A,#N/A,FALSE,"DCF Summary";#N/A,#N/A,FALSE,"Casema";#N/A,#N/A,FALSE,"Casema NoTel";#N/A,#N/A,FALSE,"UK";#N/A,#N/A,FALSE,"RCF";#N/A,#N/A,FALSE,"Intercable CZ";#N/A,#N/A,FALSE,"Interkabel P"}</definedName>
    <definedName name="asd_1_2_3" hidden="1">{#N/A,#N/A,FALSE,"DCF Summary";#N/A,#N/A,FALSE,"Casema";#N/A,#N/A,FALSE,"Casema NoTel";#N/A,#N/A,FALSE,"UK";#N/A,#N/A,FALSE,"RCF";#N/A,#N/A,FALSE,"Intercable CZ";#N/A,#N/A,FALSE,"Interkabel P"}</definedName>
    <definedName name="asd_1_2_4" hidden="1">{#N/A,#N/A,FALSE,"DCF Summary";#N/A,#N/A,FALSE,"Casema";#N/A,#N/A,FALSE,"Casema NoTel";#N/A,#N/A,FALSE,"UK";#N/A,#N/A,FALSE,"RCF";#N/A,#N/A,FALSE,"Intercable CZ";#N/A,#N/A,FALSE,"Interkabel P"}</definedName>
    <definedName name="asd_1_2_5" hidden="1">{#N/A,#N/A,FALSE,"DCF Summary";#N/A,#N/A,FALSE,"Casema";#N/A,#N/A,FALSE,"Casema NoTel";#N/A,#N/A,FALSE,"UK";#N/A,#N/A,FALSE,"RCF";#N/A,#N/A,FALSE,"Intercable CZ";#N/A,#N/A,FALSE,"Interkabel P"}</definedName>
    <definedName name="asd_1_3" hidden="1">{#N/A,#N/A,FALSE,"DCF Summary";#N/A,#N/A,FALSE,"Casema";#N/A,#N/A,FALSE,"Casema NoTel";#N/A,#N/A,FALSE,"UK";#N/A,#N/A,FALSE,"RCF";#N/A,#N/A,FALSE,"Intercable CZ";#N/A,#N/A,FALSE,"Interkabel P"}</definedName>
    <definedName name="asd_1_3_1" hidden="1">{#N/A,#N/A,FALSE,"DCF Summary";#N/A,#N/A,FALSE,"Casema";#N/A,#N/A,FALSE,"Casema NoTel";#N/A,#N/A,FALSE,"UK";#N/A,#N/A,FALSE,"RCF";#N/A,#N/A,FALSE,"Intercable CZ";#N/A,#N/A,FALSE,"Interkabel P"}</definedName>
    <definedName name="asd_1_3_1_1" hidden="1">{#N/A,#N/A,FALSE,"DCF Summary";#N/A,#N/A,FALSE,"Casema";#N/A,#N/A,FALSE,"Casema NoTel";#N/A,#N/A,FALSE,"UK";#N/A,#N/A,FALSE,"RCF";#N/A,#N/A,FALSE,"Intercable CZ";#N/A,#N/A,FALSE,"Interkabel P"}</definedName>
    <definedName name="asd_1_3_1_2" hidden="1">{#N/A,#N/A,FALSE,"DCF Summary";#N/A,#N/A,FALSE,"Casema";#N/A,#N/A,FALSE,"Casema NoTel";#N/A,#N/A,FALSE,"UK";#N/A,#N/A,FALSE,"RCF";#N/A,#N/A,FALSE,"Intercable CZ";#N/A,#N/A,FALSE,"Interkabel P"}</definedName>
    <definedName name="asd_1_3_1_3" hidden="1">{#N/A,#N/A,FALSE,"DCF Summary";#N/A,#N/A,FALSE,"Casema";#N/A,#N/A,FALSE,"Casema NoTel";#N/A,#N/A,FALSE,"UK";#N/A,#N/A,FALSE,"RCF";#N/A,#N/A,FALSE,"Intercable CZ";#N/A,#N/A,FALSE,"Interkabel P"}</definedName>
    <definedName name="asd_1_3_2" hidden="1">{#N/A,#N/A,FALSE,"DCF Summary";#N/A,#N/A,FALSE,"Casema";#N/A,#N/A,FALSE,"Casema NoTel";#N/A,#N/A,FALSE,"UK";#N/A,#N/A,FALSE,"RCF";#N/A,#N/A,FALSE,"Intercable CZ";#N/A,#N/A,FALSE,"Interkabel P"}</definedName>
    <definedName name="asd_1_3_2_1" hidden="1">{#N/A,#N/A,FALSE,"DCF Summary";#N/A,#N/A,FALSE,"Casema";#N/A,#N/A,FALSE,"Casema NoTel";#N/A,#N/A,FALSE,"UK";#N/A,#N/A,FALSE,"RCF";#N/A,#N/A,FALSE,"Intercable CZ";#N/A,#N/A,FALSE,"Interkabel P"}</definedName>
    <definedName name="asd_1_3_2_2" hidden="1">{#N/A,#N/A,FALSE,"DCF Summary";#N/A,#N/A,FALSE,"Casema";#N/A,#N/A,FALSE,"Casema NoTel";#N/A,#N/A,FALSE,"UK";#N/A,#N/A,FALSE,"RCF";#N/A,#N/A,FALSE,"Intercable CZ";#N/A,#N/A,FALSE,"Interkabel P"}</definedName>
    <definedName name="asd_1_3_2_3" hidden="1">{#N/A,#N/A,FALSE,"DCF Summary";#N/A,#N/A,FALSE,"Casema";#N/A,#N/A,FALSE,"Casema NoTel";#N/A,#N/A,FALSE,"UK";#N/A,#N/A,FALSE,"RCF";#N/A,#N/A,FALSE,"Intercable CZ";#N/A,#N/A,FALSE,"Interkabel P"}</definedName>
    <definedName name="asd_1_3_3" hidden="1">{#N/A,#N/A,FALSE,"DCF Summary";#N/A,#N/A,FALSE,"Casema";#N/A,#N/A,FALSE,"Casema NoTel";#N/A,#N/A,FALSE,"UK";#N/A,#N/A,FALSE,"RCF";#N/A,#N/A,FALSE,"Intercable CZ";#N/A,#N/A,FALSE,"Interkabel P"}</definedName>
    <definedName name="asd_1_3_4" hidden="1">{#N/A,#N/A,FALSE,"DCF Summary";#N/A,#N/A,FALSE,"Casema";#N/A,#N/A,FALSE,"Casema NoTel";#N/A,#N/A,FALSE,"UK";#N/A,#N/A,FALSE,"RCF";#N/A,#N/A,FALSE,"Intercable CZ";#N/A,#N/A,FALSE,"Interkabel P"}</definedName>
    <definedName name="asd_1_3_5" hidden="1">{#N/A,#N/A,FALSE,"DCF Summary";#N/A,#N/A,FALSE,"Casema";#N/A,#N/A,FALSE,"Casema NoTel";#N/A,#N/A,FALSE,"UK";#N/A,#N/A,FALSE,"RCF";#N/A,#N/A,FALSE,"Intercable CZ";#N/A,#N/A,FALSE,"Interkabel P"}</definedName>
    <definedName name="asd_1_4" hidden="1">{#N/A,#N/A,FALSE,"DCF Summary";#N/A,#N/A,FALSE,"Casema";#N/A,#N/A,FALSE,"Casema NoTel";#N/A,#N/A,FALSE,"UK";#N/A,#N/A,FALSE,"RCF";#N/A,#N/A,FALSE,"Intercable CZ";#N/A,#N/A,FALSE,"Interkabel P"}</definedName>
    <definedName name="asd_1_4_1" hidden="1">{#N/A,#N/A,FALSE,"DCF Summary";#N/A,#N/A,FALSE,"Casema";#N/A,#N/A,FALSE,"Casema NoTel";#N/A,#N/A,FALSE,"UK";#N/A,#N/A,FALSE,"RCF";#N/A,#N/A,FALSE,"Intercable CZ";#N/A,#N/A,FALSE,"Interkabel P"}</definedName>
    <definedName name="asd_1_4_2" hidden="1">{#N/A,#N/A,FALSE,"DCF Summary";#N/A,#N/A,FALSE,"Casema";#N/A,#N/A,FALSE,"Casema NoTel";#N/A,#N/A,FALSE,"UK";#N/A,#N/A,FALSE,"RCF";#N/A,#N/A,FALSE,"Intercable CZ";#N/A,#N/A,FALSE,"Interkabel P"}</definedName>
    <definedName name="asd_1_4_3" hidden="1">{#N/A,#N/A,FALSE,"DCF Summary";#N/A,#N/A,FALSE,"Casema";#N/A,#N/A,FALSE,"Casema NoTel";#N/A,#N/A,FALSE,"UK";#N/A,#N/A,FALSE,"RCF";#N/A,#N/A,FALSE,"Intercable CZ";#N/A,#N/A,FALSE,"Interkabel P"}</definedName>
    <definedName name="asd_1_5" hidden="1">{#N/A,#N/A,FALSE,"DCF Summary";#N/A,#N/A,FALSE,"Casema";#N/A,#N/A,FALSE,"Casema NoTel";#N/A,#N/A,FALSE,"UK";#N/A,#N/A,FALSE,"RCF";#N/A,#N/A,FALSE,"Intercable CZ";#N/A,#N/A,FALSE,"Interkabel P"}</definedName>
    <definedName name="asd_1_5_1" hidden="1">{#N/A,#N/A,FALSE,"DCF Summary";#N/A,#N/A,FALSE,"Casema";#N/A,#N/A,FALSE,"Casema NoTel";#N/A,#N/A,FALSE,"UK";#N/A,#N/A,FALSE,"RCF";#N/A,#N/A,FALSE,"Intercable CZ";#N/A,#N/A,FALSE,"Interkabel P"}</definedName>
    <definedName name="asd_1_5_2" hidden="1">{#N/A,#N/A,FALSE,"DCF Summary";#N/A,#N/A,FALSE,"Casema";#N/A,#N/A,FALSE,"Casema NoTel";#N/A,#N/A,FALSE,"UK";#N/A,#N/A,FALSE,"RCF";#N/A,#N/A,FALSE,"Intercable CZ";#N/A,#N/A,FALSE,"Interkabel P"}</definedName>
    <definedName name="asd_1_5_3" hidden="1">{#N/A,#N/A,FALSE,"DCF Summary";#N/A,#N/A,FALSE,"Casema";#N/A,#N/A,FALSE,"Casema NoTel";#N/A,#N/A,FALSE,"UK";#N/A,#N/A,FALSE,"RCF";#N/A,#N/A,FALSE,"Intercable CZ";#N/A,#N/A,FALSE,"Interkabel P"}</definedName>
    <definedName name="asd_2" hidden="1">{#N/A,#N/A,FALSE,"DCF Summary";#N/A,#N/A,FALSE,"Casema";#N/A,#N/A,FALSE,"Casema NoTel";#N/A,#N/A,FALSE,"UK";#N/A,#N/A,FALSE,"RCF";#N/A,#N/A,FALSE,"Intercable CZ";#N/A,#N/A,FALSE,"Interkabel P"}</definedName>
    <definedName name="asd_2_1" hidden="1">{#N/A,#N/A,FALSE,"DCF Summary";#N/A,#N/A,FALSE,"Casema";#N/A,#N/A,FALSE,"Casema NoTel";#N/A,#N/A,FALSE,"UK";#N/A,#N/A,FALSE,"RCF";#N/A,#N/A,FALSE,"Intercable CZ";#N/A,#N/A,FALSE,"Interkabel P"}</definedName>
    <definedName name="asd_2_1_1" hidden="1">{#N/A,#N/A,FALSE,"DCF Summary";#N/A,#N/A,FALSE,"Casema";#N/A,#N/A,FALSE,"Casema NoTel";#N/A,#N/A,FALSE,"UK";#N/A,#N/A,FALSE,"RCF";#N/A,#N/A,FALSE,"Intercable CZ";#N/A,#N/A,FALSE,"Interkabel P"}</definedName>
    <definedName name="asd_2_1_1_1" hidden="1">{#N/A,#N/A,FALSE,"DCF Summary";#N/A,#N/A,FALSE,"Casema";#N/A,#N/A,FALSE,"Casema NoTel";#N/A,#N/A,FALSE,"UK";#N/A,#N/A,FALSE,"RCF";#N/A,#N/A,FALSE,"Intercable CZ";#N/A,#N/A,FALSE,"Interkabel P"}</definedName>
    <definedName name="asd_2_1_1_2" hidden="1">{#N/A,#N/A,FALSE,"DCF Summary";#N/A,#N/A,FALSE,"Casema";#N/A,#N/A,FALSE,"Casema NoTel";#N/A,#N/A,FALSE,"UK";#N/A,#N/A,FALSE,"RCF";#N/A,#N/A,FALSE,"Intercable CZ";#N/A,#N/A,FALSE,"Interkabel P"}</definedName>
    <definedName name="asd_2_1_1_3" hidden="1">{#N/A,#N/A,FALSE,"DCF Summary";#N/A,#N/A,FALSE,"Casema";#N/A,#N/A,FALSE,"Casema NoTel";#N/A,#N/A,FALSE,"UK";#N/A,#N/A,FALSE,"RCF";#N/A,#N/A,FALSE,"Intercable CZ";#N/A,#N/A,FALSE,"Interkabel P"}</definedName>
    <definedName name="asd_2_1_2" hidden="1">{#N/A,#N/A,FALSE,"DCF Summary";#N/A,#N/A,FALSE,"Casema";#N/A,#N/A,FALSE,"Casema NoTel";#N/A,#N/A,FALSE,"UK";#N/A,#N/A,FALSE,"RCF";#N/A,#N/A,FALSE,"Intercable CZ";#N/A,#N/A,FALSE,"Interkabel P"}</definedName>
    <definedName name="asd_2_1_2_1" hidden="1">{#N/A,#N/A,FALSE,"DCF Summary";#N/A,#N/A,FALSE,"Casema";#N/A,#N/A,FALSE,"Casema NoTel";#N/A,#N/A,FALSE,"UK";#N/A,#N/A,FALSE,"RCF";#N/A,#N/A,FALSE,"Intercable CZ";#N/A,#N/A,FALSE,"Interkabel P"}</definedName>
    <definedName name="asd_2_1_2_2" hidden="1">{#N/A,#N/A,FALSE,"DCF Summary";#N/A,#N/A,FALSE,"Casema";#N/A,#N/A,FALSE,"Casema NoTel";#N/A,#N/A,FALSE,"UK";#N/A,#N/A,FALSE,"RCF";#N/A,#N/A,FALSE,"Intercable CZ";#N/A,#N/A,FALSE,"Interkabel P"}</definedName>
    <definedName name="asd_2_1_2_3" hidden="1">{#N/A,#N/A,FALSE,"DCF Summary";#N/A,#N/A,FALSE,"Casema";#N/A,#N/A,FALSE,"Casema NoTel";#N/A,#N/A,FALSE,"UK";#N/A,#N/A,FALSE,"RCF";#N/A,#N/A,FALSE,"Intercable CZ";#N/A,#N/A,FALSE,"Interkabel P"}</definedName>
    <definedName name="asd_2_1_3" hidden="1">{#N/A,#N/A,FALSE,"DCF Summary";#N/A,#N/A,FALSE,"Casema";#N/A,#N/A,FALSE,"Casema NoTel";#N/A,#N/A,FALSE,"UK";#N/A,#N/A,FALSE,"RCF";#N/A,#N/A,FALSE,"Intercable CZ";#N/A,#N/A,FALSE,"Interkabel P"}</definedName>
    <definedName name="asd_2_1_4" hidden="1">{#N/A,#N/A,FALSE,"DCF Summary";#N/A,#N/A,FALSE,"Casema";#N/A,#N/A,FALSE,"Casema NoTel";#N/A,#N/A,FALSE,"UK";#N/A,#N/A,FALSE,"RCF";#N/A,#N/A,FALSE,"Intercable CZ";#N/A,#N/A,FALSE,"Interkabel P"}</definedName>
    <definedName name="asd_2_1_5" hidden="1">{#N/A,#N/A,FALSE,"DCF Summary";#N/A,#N/A,FALSE,"Casema";#N/A,#N/A,FALSE,"Casema NoTel";#N/A,#N/A,FALSE,"UK";#N/A,#N/A,FALSE,"RCF";#N/A,#N/A,FALSE,"Intercable CZ";#N/A,#N/A,FALSE,"Interkabel P"}</definedName>
    <definedName name="asd_2_2" hidden="1">{#N/A,#N/A,FALSE,"DCF Summary";#N/A,#N/A,FALSE,"Casema";#N/A,#N/A,FALSE,"Casema NoTel";#N/A,#N/A,FALSE,"UK";#N/A,#N/A,FALSE,"RCF";#N/A,#N/A,FALSE,"Intercable CZ";#N/A,#N/A,FALSE,"Interkabel P"}</definedName>
    <definedName name="asd_2_2_1" hidden="1">{#N/A,#N/A,FALSE,"DCF Summary";#N/A,#N/A,FALSE,"Casema";#N/A,#N/A,FALSE,"Casema NoTel";#N/A,#N/A,FALSE,"UK";#N/A,#N/A,FALSE,"RCF";#N/A,#N/A,FALSE,"Intercable CZ";#N/A,#N/A,FALSE,"Interkabel P"}</definedName>
    <definedName name="asd_2_2_2" hidden="1">{#N/A,#N/A,FALSE,"DCF Summary";#N/A,#N/A,FALSE,"Casema";#N/A,#N/A,FALSE,"Casema NoTel";#N/A,#N/A,FALSE,"UK";#N/A,#N/A,FALSE,"RCF";#N/A,#N/A,FALSE,"Intercable CZ";#N/A,#N/A,FALSE,"Interkabel P"}</definedName>
    <definedName name="asd_2_2_3" hidden="1">{#N/A,#N/A,FALSE,"DCF Summary";#N/A,#N/A,FALSE,"Casema";#N/A,#N/A,FALSE,"Casema NoTel";#N/A,#N/A,FALSE,"UK";#N/A,#N/A,FALSE,"RCF";#N/A,#N/A,FALSE,"Intercable CZ";#N/A,#N/A,FALSE,"Interkabel P"}</definedName>
    <definedName name="asd_2_3" hidden="1">{#N/A,#N/A,FALSE,"DCF Summary";#N/A,#N/A,FALSE,"Casema";#N/A,#N/A,FALSE,"Casema NoTel";#N/A,#N/A,FALSE,"UK";#N/A,#N/A,FALSE,"RCF";#N/A,#N/A,FALSE,"Intercable CZ";#N/A,#N/A,FALSE,"Interkabel P"}</definedName>
    <definedName name="asd_2_3_1" hidden="1">{#N/A,#N/A,FALSE,"DCF Summary";#N/A,#N/A,FALSE,"Casema";#N/A,#N/A,FALSE,"Casema NoTel";#N/A,#N/A,FALSE,"UK";#N/A,#N/A,FALSE,"RCF";#N/A,#N/A,FALSE,"Intercable CZ";#N/A,#N/A,FALSE,"Interkabel P"}</definedName>
    <definedName name="asd_2_3_2" hidden="1">{#N/A,#N/A,FALSE,"DCF Summary";#N/A,#N/A,FALSE,"Casema";#N/A,#N/A,FALSE,"Casema NoTel";#N/A,#N/A,FALSE,"UK";#N/A,#N/A,FALSE,"RCF";#N/A,#N/A,FALSE,"Intercable CZ";#N/A,#N/A,FALSE,"Interkabel P"}</definedName>
    <definedName name="asd_2_3_3" hidden="1">{#N/A,#N/A,FALSE,"DCF Summary";#N/A,#N/A,FALSE,"Casema";#N/A,#N/A,FALSE,"Casema NoTel";#N/A,#N/A,FALSE,"UK";#N/A,#N/A,FALSE,"RCF";#N/A,#N/A,FALSE,"Intercable CZ";#N/A,#N/A,FALSE,"Interkabel P"}</definedName>
    <definedName name="asd_2_4" hidden="1">{#N/A,#N/A,FALSE,"DCF Summary";#N/A,#N/A,FALSE,"Casema";#N/A,#N/A,FALSE,"Casema NoTel";#N/A,#N/A,FALSE,"UK";#N/A,#N/A,FALSE,"RCF";#N/A,#N/A,FALSE,"Intercable CZ";#N/A,#N/A,FALSE,"Interkabel P"}</definedName>
    <definedName name="asd_2_5" hidden="1">{#N/A,#N/A,FALSE,"DCF Summary";#N/A,#N/A,FALSE,"Casema";#N/A,#N/A,FALSE,"Casema NoTel";#N/A,#N/A,FALSE,"UK";#N/A,#N/A,FALSE,"RCF";#N/A,#N/A,FALSE,"Intercable CZ";#N/A,#N/A,FALSE,"Interkabel P"}</definedName>
    <definedName name="asd_3" hidden="1">{#N/A,#N/A,FALSE,"DCF Summary";#N/A,#N/A,FALSE,"Casema";#N/A,#N/A,FALSE,"Casema NoTel";#N/A,#N/A,FALSE,"UK";#N/A,#N/A,FALSE,"RCF";#N/A,#N/A,FALSE,"Intercable CZ";#N/A,#N/A,FALSE,"Interkabel P"}</definedName>
    <definedName name="asd_3_1" hidden="1">{#N/A,#N/A,FALSE,"DCF Summary";#N/A,#N/A,FALSE,"Casema";#N/A,#N/A,FALSE,"Casema NoTel";#N/A,#N/A,FALSE,"UK";#N/A,#N/A,FALSE,"RCF";#N/A,#N/A,FALSE,"Intercable CZ";#N/A,#N/A,FALSE,"Interkabel P"}</definedName>
    <definedName name="asd_3_1_1" hidden="1">{#N/A,#N/A,FALSE,"DCF Summary";#N/A,#N/A,FALSE,"Casema";#N/A,#N/A,FALSE,"Casema NoTel";#N/A,#N/A,FALSE,"UK";#N/A,#N/A,FALSE,"RCF";#N/A,#N/A,FALSE,"Intercable CZ";#N/A,#N/A,FALSE,"Interkabel P"}</definedName>
    <definedName name="asd_3_1_2" hidden="1">{#N/A,#N/A,FALSE,"DCF Summary";#N/A,#N/A,FALSE,"Casema";#N/A,#N/A,FALSE,"Casema NoTel";#N/A,#N/A,FALSE,"UK";#N/A,#N/A,FALSE,"RCF";#N/A,#N/A,FALSE,"Intercable CZ";#N/A,#N/A,FALSE,"Interkabel P"}</definedName>
    <definedName name="asd_3_1_3" hidden="1">{#N/A,#N/A,FALSE,"DCF Summary";#N/A,#N/A,FALSE,"Casema";#N/A,#N/A,FALSE,"Casema NoTel";#N/A,#N/A,FALSE,"UK";#N/A,#N/A,FALSE,"RCF";#N/A,#N/A,FALSE,"Intercable CZ";#N/A,#N/A,FALSE,"Interkabel P"}</definedName>
    <definedName name="asd_3_2" hidden="1">{#N/A,#N/A,FALSE,"DCF Summary";#N/A,#N/A,FALSE,"Casema";#N/A,#N/A,FALSE,"Casema NoTel";#N/A,#N/A,FALSE,"UK";#N/A,#N/A,FALSE,"RCF";#N/A,#N/A,FALSE,"Intercable CZ";#N/A,#N/A,FALSE,"Interkabel P"}</definedName>
    <definedName name="asd_3_2_1" hidden="1">{#N/A,#N/A,FALSE,"DCF Summary";#N/A,#N/A,FALSE,"Casema";#N/A,#N/A,FALSE,"Casema NoTel";#N/A,#N/A,FALSE,"UK";#N/A,#N/A,FALSE,"RCF";#N/A,#N/A,FALSE,"Intercable CZ";#N/A,#N/A,FALSE,"Interkabel P"}</definedName>
    <definedName name="asd_3_2_2" hidden="1">{#N/A,#N/A,FALSE,"DCF Summary";#N/A,#N/A,FALSE,"Casema";#N/A,#N/A,FALSE,"Casema NoTel";#N/A,#N/A,FALSE,"UK";#N/A,#N/A,FALSE,"RCF";#N/A,#N/A,FALSE,"Intercable CZ";#N/A,#N/A,FALSE,"Interkabel P"}</definedName>
    <definedName name="asd_3_2_3" hidden="1">{#N/A,#N/A,FALSE,"DCF Summary";#N/A,#N/A,FALSE,"Casema";#N/A,#N/A,FALSE,"Casema NoTel";#N/A,#N/A,FALSE,"UK";#N/A,#N/A,FALSE,"RCF";#N/A,#N/A,FALSE,"Intercable CZ";#N/A,#N/A,FALSE,"Interkabel P"}</definedName>
    <definedName name="asd_3_3" hidden="1">{#N/A,#N/A,FALSE,"DCF Summary";#N/A,#N/A,FALSE,"Casema";#N/A,#N/A,FALSE,"Casema NoTel";#N/A,#N/A,FALSE,"UK";#N/A,#N/A,FALSE,"RCF";#N/A,#N/A,FALSE,"Intercable CZ";#N/A,#N/A,FALSE,"Interkabel P"}</definedName>
    <definedName name="asd_3_4" hidden="1">{#N/A,#N/A,FALSE,"DCF Summary";#N/A,#N/A,FALSE,"Casema";#N/A,#N/A,FALSE,"Casema NoTel";#N/A,#N/A,FALSE,"UK";#N/A,#N/A,FALSE,"RCF";#N/A,#N/A,FALSE,"Intercable CZ";#N/A,#N/A,FALSE,"Interkabel P"}</definedName>
    <definedName name="asd_3_5" hidden="1">{#N/A,#N/A,FALSE,"DCF Summary";#N/A,#N/A,FALSE,"Casema";#N/A,#N/A,FALSE,"Casema NoTel";#N/A,#N/A,FALSE,"UK";#N/A,#N/A,FALSE,"RCF";#N/A,#N/A,FALSE,"Intercable CZ";#N/A,#N/A,FALSE,"Interkabel P"}</definedName>
    <definedName name="asd_4" hidden="1">{#N/A,#N/A,FALSE,"DCF Summary";#N/A,#N/A,FALSE,"Casema";#N/A,#N/A,FALSE,"Casema NoTel";#N/A,#N/A,FALSE,"UK";#N/A,#N/A,FALSE,"RCF";#N/A,#N/A,FALSE,"Intercable CZ";#N/A,#N/A,FALSE,"Interkabel P"}</definedName>
    <definedName name="asd_4_1" hidden="1">{#N/A,#N/A,FALSE,"DCF Summary";#N/A,#N/A,FALSE,"Casema";#N/A,#N/A,FALSE,"Casema NoTel";#N/A,#N/A,FALSE,"UK";#N/A,#N/A,FALSE,"RCF";#N/A,#N/A,FALSE,"Intercable CZ";#N/A,#N/A,FALSE,"Interkabel P"}</definedName>
    <definedName name="asd_4_1_1" hidden="1">{#N/A,#N/A,FALSE,"DCF Summary";#N/A,#N/A,FALSE,"Casema";#N/A,#N/A,FALSE,"Casema NoTel";#N/A,#N/A,FALSE,"UK";#N/A,#N/A,FALSE,"RCF";#N/A,#N/A,FALSE,"Intercable CZ";#N/A,#N/A,FALSE,"Interkabel P"}</definedName>
    <definedName name="asd_4_1_2" hidden="1">{#N/A,#N/A,FALSE,"DCF Summary";#N/A,#N/A,FALSE,"Casema";#N/A,#N/A,FALSE,"Casema NoTel";#N/A,#N/A,FALSE,"UK";#N/A,#N/A,FALSE,"RCF";#N/A,#N/A,FALSE,"Intercable CZ";#N/A,#N/A,FALSE,"Interkabel P"}</definedName>
    <definedName name="asd_4_1_3" hidden="1">{#N/A,#N/A,FALSE,"DCF Summary";#N/A,#N/A,FALSE,"Casema";#N/A,#N/A,FALSE,"Casema NoTel";#N/A,#N/A,FALSE,"UK";#N/A,#N/A,FALSE,"RCF";#N/A,#N/A,FALSE,"Intercable CZ";#N/A,#N/A,FALSE,"Interkabel P"}</definedName>
    <definedName name="asd_4_2" hidden="1">{#N/A,#N/A,FALSE,"DCF Summary";#N/A,#N/A,FALSE,"Casema";#N/A,#N/A,FALSE,"Casema NoTel";#N/A,#N/A,FALSE,"UK";#N/A,#N/A,FALSE,"RCF";#N/A,#N/A,FALSE,"Intercable CZ";#N/A,#N/A,FALSE,"Interkabel P"}</definedName>
    <definedName name="asd_4_2_1" hidden="1">{#N/A,#N/A,FALSE,"DCF Summary";#N/A,#N/A,FALSE,"Casema";#N/A,#N/A,FALSE,"Casema NoTel";#N/A,#N/A,FALSE,"UK";#N/A,#N/A,FALSE,"RCF";#N/A,#N/A,FALSE,"Intercable CZ";#N/A,#N/A,FALSE,"Interkabel P"}</definedName>
    <definedName name="asd_4_2_2" hidden="1">{#N/A,#N/A,FALSE,"DCF Summary";#N/A,#N/A,FALSE,"Casema";#N/A,#N/A,FALSE,"Casema NoTel";#N/A,#N/A,FALSE,"UK";#N/A,#N/A,FALSE,"RCF";#N/A,#N/A,FALSE,"Intercable CZ";#N/A,#N/A,FALSE,"Interkabel P"}</definedName>
    <definedName name="asd_4_2_3" hidden="1">{#N/A,#N/A,FALSE,"DCF Summary";#N/A,#N/A,FALSE,"Casema";#N/A,#N/A,FALSE,"Casema NoTel";#N/A,#N/A,FALSE,"UK";#N/A,#N/A,FALSE,"RCF";#N/A,#N/A,FALSE,"Intercable CZ";#N/A,#N/A,FALSE,"Interkabel P"}</definedName>
    <definedName name="asd_4_3" hidden="1">{#N/A,#N/A,FALSE,"DCF Summary";#N/A,#N/A,FALSE,"Casema";#N/A,#N/A,FALSE,"Casema NoTel";#N/A,#N/A,FALSE,"UK";#N/A,#N/A,FALSE,"RCF";#N/A,#N/A,FALSE,"Intercable CZ";#N/A,#N/A,FALSE,"Interkabel P"}</definedName>
    <definedName name="asd_4_4" hidden="1">{#N/A,#N/A,FALSE,"DCF Summary";#N/A,#N/A,FALSE,"Casema";#N/A,#N/A,FALSE,"Casema NoTel";#N/A,#N/A,FALSE,"UK";#N/A,#N/A,FALSE,"RCF";#N/A,#N/A,FALSE,"Intercable CZ";#N/A,#N/A,FALSE,"Interkabel P"}</definedName>
    <definedName name="asd_4_5" hidden="1">{#N/A,#N/A,FALSE,"DCF Summary";#N/A,#N/A,FALSE,"Casema";#N/A,#N/A,FALSE,"Casema NoTel";#N/A,#N/A,FALSE,"UK";#N/A,#N/A,FALSE,"RCF";#N/A,#N/A,FALSE,"Intercable CZ";#N/A,#N/A,FALSE,"Interkabel P"}</definedName>
    <definedName name="asd_5" hidden="1">{#N/A,#N/A,FALSE,"DCF Summary";#N/A,#N/A,FALSE,"Casema";#N/A,#N/A,FALSE,"Casema NoTel";#N/A,#N/A,FALSE,"UK";#N/A,#N/A,FALSE,"RCF";#N/A,#N/A,FALSE,"Intercable CZ";#N/A,#N/A,FALSE,"Interkabel P"}</definedName>
    <definedName name="asdasd" hidden="1">{"toc1",#N/A,FALSE,"TOC";"cover",#N/A,FALSE,"Cover";"ts1",#N/A,FALSE,"Transaction Summary";"ei3",#N/A,FALSE,"Earnings Impact";"ad3",#N/A,FALSE,"accretion dilution"}</definedName>
    <definedName name="asdf" hidden="1">#N/A</definedName>
    <definedName name="Ashares">#REF!</definedName>
    <definedName name="ASHRS00">#REF!</definedName>
    <definedName name="ASHRS01">#REF!</definedName>
    <definedName name="ASHRS02">#REF!</definedName>
    <definedName name="ASHRS03">#REF!</definedName>
    <definedName name="ASHRS04">#REF!</definedName>
    <definedName name="ASHRS97">#REF!</definedName>
    <definedName name="ASHRS98">#REF!</definedName>
    <definedName name="ASHRS99">#REF!</definedName>
    <definedName name="asiaPacificExJapanCountries">#REF!</definedName>
    <definedName name="asiaPacificStates">#REF!</definedName>
    <definedName name="as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MGT_FEE00">#REF!</definedName>
    <definedName name="ASSETMGT_FEE01">#REF!</definedName>
    <definedName name="ASSETMGT_FEE02">#REF!</definedName>
    <definedName name="ASSETMGT_FEE03">#REF!</definedName>
    <definedName name="ASSETMGT_FEE04">#REF!</definedName>
    <definedName name="ASSETMGT_FEE97">#REF!</definedName>
    <definedName name="ASSETMGT_FEE98">#REF!</definedName>
    <definedName name="ASSETMGT_FEE99">#REF!</definedName>
    <definedName name="Assets">#REF!</definedName>
    <definedName name="ATL_BTL">#REF!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X_NRI00">#REF!</definedName>
    <definedName name="ATX_NRI01">#REF!</definedName>
    <definedName name="ATX_NRI02">#REF!</definedName>
    <definedName name="ATX_NRI03">#REF!</definedName>
    <definedName name="ATX_NRI04">#REF!</definedName>
    <definedName name="ATX_NRI97">#REF!</definedName>
    <definedName name="ATX_NRI98">#REF!</definedName>
    <definedName name="ATX_NRI99">#REF!</definedName>
    <definedName name="Aug_Payroll_Phasing">#REF!</definedName>
    <definedName name="AutexGraph">#REF!</definedName>
    <definedName name="AVGIEA00">#REF!</definedName>
    <definedName name="AVGIEA01">#REF!</definedName>
    <definedName name="AVGIEA02">#REF!</definedName>
    <definedName name="AVGIEA03">#REF!</definedName>
    <definedName name="AVGIEA04">#REF!</definedName>
    <definedName name="AVGIEA97">#REF!</definedName>
    <definedName name="AVGIEA98">#REF!</definedName>
    <definedName name="AVGIEA99">#REF!</definedName>
    <definedName name="AVGINC_EMP00">#REF!</definedName>
    <definedName name="AVGINC_EMP01">#REF!</definedName>
    <definedName name="AVGINC_EMP02">#REF!</definedName>
    <definedName name="AVGINC_EMP03">#REF!</definedName>
    <definedName name="AVGINC_EMP04">#REF!</definedName>
    <definedName name="AVGINC_EMP97">#REF!</definedName>
    <definedName name="AVGINC_EMP98">#REF!</definedName>
    <definedName name="AVGINC_EMP99">#REF!</definedName>
    <definedName name="AVGMI_AVGFUM00">#REF!</definedName>
    <definedName name="AVGMI_AVGFUM01">#REF!</definedName>
    <definedName name="AVGMI_AVGFUM02">#REF!</definedName>
    <definedName name="AVGMI_AVGFUM03">#REF!</definedName>
    <definedName name="AVGMI_AVGFUM04">#REF!</definedName>
    <definedName name="AVGMI_AVGFUM97">#REF!</definedName>
    <definedName name="AVGMI_AVGFUM98">#REF!</definedName>
    <definedName name="AVGMI_AVGFUM99">#REF!</definedName>
    <definedName name="AVGSTFCOST00">#REF!</definedName>
    <definedName name="AVGSTFCOST01">#REF!</definedName>
    <definedName name="AVGSTFCOST02">#REF!</definedName>
    <definedName name="AVGSTFCOST03">#REF!</definedName>
    <definedName name="AVGSTFCOST04">#REF!</definedName>
    <definedName name="AVGSTFCOST97">#REF!</definedName>
    <definedName name="AVGSTFCOST98">#REF!</definedName>
    <definedName name="AVGSTFCOST99">#REF!</definedName>
    <definedName name="AWP_switch">#REF!</definedName>
    <definedName name="axislabels">#N/A</definedName>
    <definedName name="b" hidden="1">{#N/A,#N/A,TRUE,"Config1";#N/A,#N/A,TRUE,"Config2";#N/A,#N/A,TRUE,"Config3";#N/A,#N/A,TRUE,"Config4";#N/A,#N/A,TRUE,"Config5";#N/A,#N/A,TRUE,"Config6";#N/A,#N/A,TRUE,"Config7"}</definedName>
    <definedName name="b_1" hidden="1">{#N/A,#N/A,TRUE,"Config1";#N/A,#N/A,TRUE,"Config2";#N/A,#N/A,TRUE,"Config3";#N/A,#N/A,TRUE,"Config4";#N/A,#N/A,TRUE,"Config5";#N/A,#N/A,TRUE,"Config6";#N/A,#N/A,TRUE,"Config7"}</definedName>
    <definedName name="b_1_1" hidden="1">{#N/A,#N/A,TRUE,"Config1";#N/A,#N/A,TRUE,"Config2";#N/A,#N/A,TRUE,"Config3";#N/A,#N/A,TRUE,"Config4";#N/A,#N/A,TRUE,"Config5";#N/A,#N/A,TRUE,"Config6";#N/A,#N/A,TRUE,"Config7"}</definedName>
    <definedName name="b_1_1_1" hidden="1">{#N/A,#N/A,TRUE,"Config1";#N/A,#N/A,TRUE,"Config2";#N/A,#N/A,TRUE,"Config3";#N/A,#N/A,TRUE,"Config4";#N/A,#N/A,TRUE,"Config5";#N/A,#N/A,TRUE,"Config6";#N/A,#N/A,TRUE,"Config7"}</definedName>
    <definedName name="b_1_1_1_1" hidden="1">{#N/A,#N/A,TRUE,"Config1";#N/A,#N/A,TRUE,"Config2";#N/A,#N/A,TRUE,"Config3";#N/A,#N/A,TRUE,"Config4";#N/A,#N/A,TRUE,"Config5";#N/A,#N/A,TRUE,"Config6";#N/A,#N/A,TRUE,"Config7"}</definedName>
    <definedName name="b_1_1_1_1_1" hidden="1">{#N/A,#N/A,TRUE,"Config1";#N/A,#N/A,TRUE,"Config2";#N/A,#N/A,TRUE,"Config3";#N/A,#N/A,TRUE,"Config4";#N/A,#N/A,TRUE,"Config5";#N/A,#N/A,TRUE,"Config6";#N/A,#N/A,TRUE,"Config7"}</definedName>
    <definedName name="b_1_1_1_1_1_1" hidden="1">{#N/A,#N/A,TRUE,"Config1";#N/A,#N/A,TRUE,"Config2";#N/A,#N/A,TRUE,"Config3";#N/A,#N/A,TRUE,"Config4";#N/A,#N/A,TRUE,"Config5";#N/A,#N/A,TRUE,"Config6";#N/A,#N/A,TRUE,"Config7"}</definedName>
    <definedName name="b_1_1_1_1_1_2" hidden="1">{#N/A,#N/A,TRUE,"Config1";#N/A,#N/A,TRUE,"Config2";#N/A,#N/A,TRUE,"Config3";#N/A,#N/A,TRUE,"Config4";#N/A,#N/A,TRUE,"Config5";#N/A,#N/A,TRUE,"Config6";#N/A,#N/A,TRUE,"Config7"}</definedName>
    <definedName name="b_1_1_1_1_1_3" hidden="1">{#N/A,#N/A,TRUE,"Config1";#N/A,#N/A,TRUE,"Config2";#N/A,#N/A,TRUE,"Config3";#N/A,#N/A,TRUE,"Config4";#N/A,#N/A,TRUE,"Config5";#N/A,#N/A,TRUE,"Config6";#N/A,#N/A,TRUE,"Config7"}</definedName>
    <definedName name="b_1_1_1_1_1_4" hidden="1">{#N/A,#N/A,TRUE,"Config1";#N/A,#N/A,TRUE,"Config2";#N/A,#N/A,TRUE,"Config3";#N/A,#N/A,TRUE,"Config4";#N/A,#N/A,TRUE,"Config5";#N/A,#N/A,TRUE,"Config6";#N/A,#N/A,TRUE,"Config7"}</definedName>
    <definedName name="b_1_1_1_1_2" hidden="1">{#N/A,#N/A,TRUE,"Config1";#N/A,#N/A,TRUE,"Config2";#N/A,#N/A,TRUE,"Config3";#N/A,#N/A,TRUE,"Config4";#N/A,#N/A,TRUE,"Config5";#N/A,#N/A,TRUE,"Config6";#N/A,#N/A,TRUE,"Config7"}</definedName>
    <definedName name="b_1_1_1_1_2_1" hidden="1">{#N/A,#N/A,TRUE,"Config1";#N/A,#N/A,TRUE,"Config2";#N/A,#N/A,TRUE,"Config3";#N/A,#N/A,TRUE,"Config4";#N/A,#N/A,TRUE,"Config5";#N/A,#N/A,TRUE,"Config6";#N/A,#N/A,TRUE,"Config7"}</definedName>
    <definedName name="b_1_1_1_1_2_2" hidden="1">{#N/A,#N/A,TRUE,"Config1";#N/A,#N/A,TRUE,"Config2";#N/A,#N/A,TRUE,"Config3";#N/A,#N/A,TRUE,"Config4";#N/A,#N/A,TRUE,"Config5";#N/A,#N/A,TRUE,"Config6";#N/A,#N/A,TRUE,"Config7"}</definedName>
    <definedName name="b_1_1_1_1_2_3" hidden="1">{#N/A,#N/A,TRUE,"Config1";#N/A,#N/A,TRUE,"Config2";#N/A,#N/A,TRUE,"Config3";#N/A,#N/A,TRUE,"Config4";#N/A,#N/A,TRUE,"Config5";#N/A,#N/A,TRUE,"Config6";#N/A,#N/A,TRUE,"Config7"}</definedName>
    <definedName name="b_1_1_1_1_3" hidden="1">{#N/A,#N/A,TRUE,"Config1";#N/A,#N/A,TRUE,"Config2";#N/A,#N/A,TRUE,"Config3";#N/A,#N/A,TRUE,"Config4";#N/A,#N/A,TRUE,"Config5";#N/A,#N/A,TRUE,"Config6";#N/A,#N/A,TRUE,"Config7"}</definedName>
    <definedName name="b_1_1_1_1_4" hidden="1">{#N/A,#N/A,TRUE,"Config1";#N/A,#N/A,TRUE,"Config2";#N/A,#N/A,TRUE,"Config3";#N/A,#N/A,TRUE,"Config4";#N/A,#N/A,TRUE,"Config5";#N/A,#N/A,TRUE,"Config6";#N/A,#N/A,TRUE,"Config7"}</definedName>
    <definedName name="b_1_1_1_1_5" hidden="1">{#N/A,#N/A,TRUE,"Config1";#N/A,#N/A,TRUE,"Config2";#N/A,#N/A,TRUE,"Config3";#N/A,#N/A,TRUE,"Config4";#N/A,#N/A,TRUE,"Config5";#N/A,#N/A,TRUE,"Config6";#N/A,#N/A,TRUE,"Config7"}</definedName>
    <definedName name="b_1_1_1_2" hidden="1">{#N/A,#N/A,TRUE,"Config1";#N/A,#N/A,TRUE,"Config2";#N/A,#N/A,TRUE,"Config3";#N/A,#N/A,TRUE,"Config4";#N/A,#N/A,TRUE,"Config5";#N/A,#N/A,TRUE,"Config6";#N/A,#N/A,TRUE,"Config7"}</definedName>
    <definedName name="b_1_1_1_2_1" hidden="1">{#N/A,#N/A,TRUE,"Config1";#N/A,#N/A,TRUE,"Config2";#N/A,#N/A,TRUE,"Config3";#N/A,#N/A,TRUE,"Config4";#N/A,#N/A,TRUE,"Config5";#N/A,#N/A,TRUE,"Config6";#N/A,#N/A,TRUE,"Config7"}</definedName>
    <definedName name="b_1_1_1_2_2" hidden="1">{#N/A,#N/A,TRUE,"Config1";#N/A,#N/A,TRUE,"Config2";#N/A,#N/A,TRUE,"Config3";#N/A,#N/A,TRUE,"Config4";#N/A,#N/A,TRUE,"Config5";#N/A,#N/A,TRUE,"Config6";#N/A,#N/A,TRUE,"Config7"}</definedName>
    <definedName name="b_1_1_1_2_3" hidden="1">{#N/A,#N/A,TRUE,"Config1";#N/A,#N/A,TRUE,"Config2";#N/A,#N/A,TRUE,"Config3";#N/A,#N/A,TRUE,"Config4";#N/A,#N/A,TRUE,"Config5";#N/A,#N/A,TRUE,"Config6";#N/A,#N/A,TRUE,"Config7"}</definedName>
    <definedName name="b_1_1_1_3" hidden="1">{#N/A,#N/A,TRUE,"Config1";#N/A,#N/A,TRUE,"Config2";#N/A,#N/A,TRUE,"Config3";#N/A,#N/A,TRUE,"Config4";#N/A,#N/A,TRUE,"Config5";#N/A,#N/A,TRUE,"Config6";#N/A,#N/A,TRUE,"Config7"}</definedName>
    <definedName name="b_1_1_1_3_1" hidden="1">{#N/A,#N/A,TRUE,"Config1";#N/A,#N/A,TRUE,"Config2";#N/A,#N/A,TRUE,"Config3";#N/A,#N/A,TRUE,"Config4";#N/A,#N/A,TRUE,"Config5";#N/A,#N/A,TRUE,"Config6";#N/A,#N/A,TRUE,"Config7"}</definedName>
    <definedName name="b_1_1_1_3_2" hidden="1">{#N/A,#N/A,TRUE,"Config1";#N/A,#N/A,TRUE,"Config2";#N/A,#N/A,TRUE,"Config3";#N/A,#N/A,TRUE,"Config4";#N/A,#N/A,TRUE,"Config5";#N/A,#N/A,TRUE,"Config6";#N/A,#N/A,TRUE,"Config7"}</definedName>
    <definedName name="b_1_1_1_3_3" hidden="1">{#N/A,#N/A,TRUE,"Config1";#N/A,#N/A,TRUE,"Config2";#N/A,#N/A,TRUE,"Config3";#N/A,#N/A,TRUE,"Config4";#N/A,#N/A,TRUE,"Config5";#N/A,#N/A,TRUE,"Config6";#N/A,#N/A,TRUE,"Config7"}</definedName>
    <definedName name="b_1_1_1_4" hidden="1">{#N/A,#N/A,TRUE,"Config1";#N/A,#N/A,TRUE,"Config2";#N/A,#N/A,TRUE,"Config3";#N/A,#N/A,TRUE,"Config4";#N/A,#N/A,TRUE,"Config5";#N/A,#N/A,TRUE,"Config6";#N/A,#N/A,TRUE,"Config7"}</definedName>
    <definedName name="b_1_1_1_5" hidden="1">{#N/A,#N/A,TRUE,"Config1";#N/A,#N/A,TRUE,"Config2";#N/A,#N/A,TRUE,"Config3";#N/A,#N/A,TRUE,"Config4";#N/A,#N/A,TRUE,"Config5";#N/A,#N/A,TRUE,"Config6";#N/A,#N/A,TRUE,"Config7"}</definedName>
    <definedName name="b_1_1_2" hidden="1">{#N/A,#N/A,TRUE,"Config1";#N/A,#N/A,TRUE,"Config2";#N/A,#N/A,TRUE,"Config3";#N/A,#N/A,TRUE,"Config4";#N/A,#N/A,TRUE,"Config5";#N/A,#N/A,TRUE,"Config6";#N/A,#N/A,TRUE,"Config7"}</definedName>
    <definedName name="b_1_1_2_1" hidden="1">{#N/A,#N/A,TRUE,"Config1";#N/A,#N/A,TRUE,"Config2";#N/A,#N/A,TRUE,"Config3";#N/A,#N/A,TRUE,"Config4";#N/A,#N/A,TRUE,"Config5";#N/A,#N/A,TRUE,"Config6";#N/A,#N/A,TRUE,"Config7"}</definedName>
    <definedName name="b_1_1_2_2" hidden="1">{#N/A,#N/A,TRUE,"Config1";#N/A,#N/A,TRUE,"Config2";#N/A,#N/A,TRUE,"Config3";#N/A,#N/A,TRUE,"Config4";#N/A,#N/A,TRUE,"Config5";#N/A,#N/A,TRUE,"Config6";#N/A,#N/A,TRUE,"Config7"}</definedName>
    <definedName name="b_1_1_2_3" hidden="1">{#N/A,#N/A,TRUE,"Config1";#N/A,#N/A,TRUE,"Config2";#N/A,#N/A,TRUE,"Config3";#N/A,#N/A,TRUE,"Config4";#N/A,#N/A,TRUE,"Config5";#N/A,#N/A,TRUE,"Config6";#N/A,#N/A,TRUE,"Config7"}</definedName>
    <definedName name="b_1_1_3" hidden="1">{#N/A,#N/A,TRUE,"Config1";#N/A,#N/A,TRUE,"Config2";#N/A,#N/A,TRUE,"Config3";#N/A,#N/A,TRUE,"Config4";#N/A,#N/A,TRUE,"Config5";#N/A,#N/A,TRUE,"Config6";#N/A,#N/A,TRUE,"Config7"}</definedName>
    <definedName name="b_1_1_3_1" hidden="1">{#N/A,#N/A,TRUE,"Config1";#N/A,#N/A,TRUE,"Config2";#N/A,#N/A,TRUE,"Config3";#N/A,#N/A,TRUE,"Config4";#N/A,#N/A,TRUE,"Config5";#N/A,#N/A,TRUE,"Config6";#N/A,#N/A,TRUE,"Config7"}</definedName>
    <definedName name="b_1_1_3_2" hidden="1">{#N/A,#N/A,TRUE,"Config1";#N/A,#N/A,TRUE,"Config2";#N/A,#N/A,TRUE,"Config3";#N/A,#N/A,TRUE,"Config4";#N/A,#N/A,TRUE,"Config5";#N/A,#N/A,TRUE,"Config6";#N/A,#N/A,TRUE,"Config7"}</definedName>
    <definedName name="b_1_1_3_3" hidden="1">{#N/A,#N/A,TRUE,"Config1";#N/A,#N/A,TRUE,"Config2";#N/A,#N/A,TRUE,"Config3";#N/A,#N/A,TRUE,"Config4";#N/A,#N/A,TRUE,"Config5";#N/A,#N/A,TRUE,"Config6";#N/A,#N/A,TRUE,"Config7"}</definedName>
    <definedName name="b_1_1_4" hidden="1">{#N/A,#N/A,TRUE,"Config1";#N/A,#N/A,TRUE,"Config2";#N/A,#N/A,TRUE,"Config3";#N/A,#N/A,TRUE,"Config4";#N/A,#N/A,TRUE,"Config5";#N/A,#N/A,TRUE,"Config6";#N/A,#N/A,TRUE,"Config7"}</definedName>
    <definedName name="b_1_1_5" hidden="1">{#N/A,#N/A,TRUE,"Config1";#N/A,#N/A,TRUE,"Config2";#N/A,#N/A,TRUE,"Config3";#N/A,#N/A,TRUE,"Config4";#N/A,#N/A,TRUE,"Config5";#N/A,#N/A,TRUE,"Config6";#N/A,#N/A,TRUE,"Config7"}</definedName>
    <definedName name="b_1_2" hidden="1">{#N/A,#N/A,TRUE,"Config1";#N/A,#N/A,TRUE,"Config2";#N/A,#N/A,TRUE,"Config3";#N/A,#N/A,TRUE,"Config4";#N/A,#N/A,TRUE,"Config5";#N/A,#N/A,TRUE,"Config6";#N/A,#N/A,TRUE,"Config7"}</definedName>
    <definedName name="b_1_2_1" hidden="1">{#N/A,#N/A,TRUE,"Config1";#N/A,#N/A,TRUE,"Config2";#N/A,#N/A,TRUE,"Config3";#N/A,#N/A,TRUE,"Config4";#N/A,#N/A,TRUE,"Config5";#N/A,#N/A,TRUE,"Config6";#N/A,#N/A,TRUE,"Config7"}</definedName>
    <definedName name="b_1_2_1_1" hidden="1">{#N/A,#N/A,TRUE,"Config1";#N/A,#N/A,TRUE,"Config2";#N/A,#N/A,TRUE,"Config3";#N/A,#N/A,TRUE,"Config4";#N/A,#N/A,TRUE,"Config5";#N/A,#N/A,TRUE,"Config6";#N/A,#N/A,TRUE,"Config7"}</definedName>
    <definedName name="b_1_2_1_2" hidden="1">{#N/A,#N/A,TRUE,"Config1";#N/A,#N/A,TRUE,"Config2";#N/A,#N/A,TRUE,"Config3";#N/A,#N/A,TRUE,"Config4";#N/A,#N/A,TRUE,"Config5";#N/A,#N/A,TRUE,"Config6";#N/A,#N/A,TRUE,"Config7"}</definedName>
    <definedName name="b_1_2_1_3" hidden="1">{#N/A,#N/A,TRUE,"Config1";#N/A,#N/A,TRUE,"Config2";#N/A,#N/A,TRUE,"Config3";#N/A,#N/A,TRUE,"Config4";#N/A,#N/A,TRUE,"Config5";#N/A,#N/A,TRUE,"Config6";#N/A,#N/A,TRUE,"Config7"}</definedName>
    <definedName name="b_1_2_2" hidden="1">{#N/A,#N/A,TRUE,"Config1";#N/A,#N/A,TRUE,"Config2";#N/A,#N/A,TRUE,"Config3";#N/A,#N/A,TRUE,"Config4";#N/A,#N/A,TRUE,"Config5";#N/A,#N/A,TRUE,"Config6";#N/A,#N/A,TRUE,"Config7"}</definedName>
    <definedName name="b_1_2_2_1" hidden="1">{#N/A,#N/A,TRUE,"Config1";#N/A,#N/A,TRUE,"Config2";#N/A,#N/A,TRUE,"Config3";#N/A,#N/A,TRUE,"Config4";#N/A,#N/A,TRUE,"Config5";#N/A,#N/A,TRUE,"Config6";#N/A,#N/A,TRUE,"Config7"}</definedName>
    <definedName name="b_1_2_2_2" hidden="1">{#N/A,#N/A,TRUE,"Config1";#N/A,#N/A,TRUE,"Config2";#N/A,#N/A,TRUE,"Config3";#N/A,#N/A,TRUE,"Config4";#N/A,#N/A,TRUE,"Config5";#N/A,#N/A,TRUE,"Config6";#N/A,#N/A,TRUE,"Config7"}</definedName>
    <definedName name="b_1_2_2_3" hidden="1">{#N/A,#N/A,TRUE,"Config1";#N/A,#N/A,TRUE,"Config2";#N/A,#N/A,TRUE,"Config3";#N/A,#N/A,TRUE,"Config4";#N/A,#N/A,TRUE,"Config5";#N/A,#N/A,TRUE,"Config6";#N/A,#N/A,TRUE,"Config7"}</definedName>
    <definedName name="b_1_2_3" hidden="1">{#N/A,#N/A,TRUE,"Config1";#N/A,#N/A,TRUE,"Config2";#N/A,#N/A,TRUE,"Config3";#N/A,#N/A,TRUE,"Config4";#N/A,#N/A,TRUE,"Config5";#N/A,#N/A,TRUE,"Config6";#N/A,#N/A,TRUE,"Config7"}</definedName>
    <definedName name="b_1_2_4" hidden="1">{#N/A,#N/A,TRUE,"Config1";#N/A,#N/A,TRUE,"Config2";#N/A,#N/A,TRUE,"Config3";#N/A,#N/A,TRUE,"Config4";#N/A,#N/A,TRUE,"Config5";#N/A,#N/A,TRUE,"Config6";#N/A,#N/A,TRUE,"Config7"}</definedName>
    <definedName name="b_1_2_5" hidden="1">{#N/A,#N/A,TRUE,"Config1";#N/A,#N/A,TRUE,"Config2";#N/A,#N/A,TRUE,"Config3";#N/A,#N/A,TRUE,"Config4";#N/A,#N/A,TRUE,"Config5";#N/A,#N/A,TRUE,"Config6";#N/A,#N/A,TRUE,"Config7"}</definedName>
    <definedName name="b_1_3" hidden="1">{#N/A,#N/A,TRUE,"Config1";#N/A,#N/A,TRUE,"Config2";#N/A,#N/A,TRUE,"Config3";#N/A,#N/A,TRUE,"Config4";#N/A,#N/A,TRUE,"Config5";#N/A,#N/A,TRUE,"Config6";#N/A,#N/A,TRUE,"Config7"}</definedName>
    <definedName name="b_1_3_1" hidden="1">{#N/A,#N/A,TRUE,"Config1";#N/A,#N/A,TRUE,"Config2";#N/A,#N/A,TRUE,"Config3";#N/A,#N/A,TRUE,"Config4";#N/A,#N/A,TRUE,"Config5";#N/A,#N/A,TRUE,"Config6";#N/A,#N/A,TRUE,"Config7"}</definedName>
    <definedName name="b_1_3_1_1" hidden="1">{#N/A,#N/A,TRUE,"Config1";#N/A,#N/A,TRUE,"Config2";#N/A,#N/A,TRUE,"Config3";#N/A,#N/A,TRUE,"Config4";#N/A,#N/A,TRUE,"Config5";#N/A,#N/A,TRUE,"Config6";#N/A,#N/A,TRUE,"Config7"}</definedName>
    <definedName name="b_1_3_1_2" hidden="1">{#N/A,#N/A,TRUE,"Config1";#N/A,#N/A,TRUE,"Config2";#N/A,#N/A,TRUE,"Config3";#N/A,#N/A,TRUE,"Config4";#N/A,#N/A,TRUE,"Config5";#N/A,#N/A,TRUE,"Config6";#N/A,#N/A,TRUE,"Config7"}</definedName>
    <definedName name="b_1_3_1_3" hidden="1">{#N/A,#N/A,TRUE,"Config1";#N/A,#N/A,TRUE,"Config2";#N/A,#N/A,TRUE,"Config3";#N/A,#N/A,TRUE,"Config4";#N/A,#N/A,TRUE,"Config5";#N/A,#N/A,TRUE,"Config6";#N/A,#N/A,TRUE,"Config7"}</definedName>
    <definedName name="b_1_3_2" hidden="1">{#N/A,#N/A,TRUE,"Config1";#N/A,#N/A,TRUE,"Config2";#N/A,#N/A,TRUE,"Config3";#N/A,#N/A,TRUE,"Config4";#N/A,#N/A,TRUE,"Config5";#N/A,#N/A,TRUE,"Config6";#N/A,#N/A,TRUE,"Config7"}</definedName>
    <definedName name="b_1_3_2_1" hidden="1">{#N/A,#N/A,TRUE,"Config1";#N/A,#N/A,TRUE,"Config2";#N/A,#N/A,TRUE,"Config3";#N/A,#N/A,TRUE,"Config4";#N/A,#N/A,TRUE,"Config5";#N/A,#N/A,TRUE,"Config6";#N/A,#N/A,TRUE,"Config7"}</definedName>
    <definedName name="b_1_3_2_2" hidden="1">{#N/A,#N/A,TRUE,"Config1";#N/A,#N/A,TRUE,"Config2";#N/A,#N/A,TRUE,"Config3";#N/A,#N/A,TRUE,"Config4";#N/A,#N/A,TRUE,"Config5";#N/A,#N/A,TRUE,"Config6";#N/A,#N/A,TRUE,"Config7"}</definedName>
    <definedName name="b_1_3_2_3" hidden="1">{#N/A,#N/A,TRUE,"Config1";#N/A,#N/A,TRUE,"Config2";#N/A,#N/A,TRUE,"Config3";#N/A,#N/A,TRUE,"Config4";#N/A,#N/A,TRUE,"Config5";#N/A,#N/A,TRUE,"Config6";#N/A,#N/A,TRUE,"Config7"}</definedName>
    <definedName name="b_1_3_3" hidden="1">{#N/A,#N/A,TRUE,"Config1";#N/A,#N/A,TRUE,"Config2";#N/A,#N/A,TRUE,"Config3";#N/A,#N/A,TRUE,"Config4";#N/A,#N/A,TRUE,"Config5";#N/A,#N/A,TRUE,"Config6";#N/A,#N/A,TRUE,"Config7"}</definedName>
    <definedName name="b_1_3_4" hidden="1">{#N/A,#N/A,TRUE,"Config1";#N/A,#N/A,TRUE,"Config2";#N/A,#N/A,TRUE,"Config3";#N/A,#N/A,TRUE,"Config4";#N/A,#N/A,TRUE,"Config5";#N/A,#N/A,TRUE,"Config6";#N/A,#N/A,TRUE,"Config7"}</definedName>
    <definedName name="b_1_3_5" hidden="1">{#N/A,#N/A,TRUE,"Config1";#N/A,#N/A,TRUE,"Config2";#N/A,#N/A,TRUE,"Config3";#N/A,#N/A,TRUE,"Config4";#N/A,#N/A,TRUE,"Config5";#N/A,#N/A,TRUE,"Config6";#N/A,#N/A,TRUE,"Config7"}</definedName>
    <definedName name="b_1_4" hidden="1">{#N/A,#N/A,TRUE,"Config1";#N/A,#N/A,TRUE,"Config2";#N/A,#N/A,TRUE,"Config3";#N/A,#N/A,TRUE,"Config4";#N/A,#N/A,TRUE,"Config5";#N/A,#N/A,TRUE,"Config6";#N/A,#N/A,TRUE,"Config7"}</definedName>
    <definedName name="b_1_4_1" hidden="1">{#N/A,#N/A,TRUE,"Config1";#N/A,#N/A,TRUE,"Config2";#N/A,#N/A,TRUE,"Config3";#N/A,#N/A,TRUE,"Config4";#N/A,#N/A,TRUE,"Config5";#N/A,#N/A,TRUE,"Config6";#N/A,#N/A,TRUE,"Config7"}</definedName>
    <definedName name="b_1_4_2" hidden="1">{#N/A,#N/A,TRUE,"Config1";#N/A,#N/A,TRUE,"Config2";#N/A,#N/A,TRUE,"Config3";#N/A,#N/A,TRUE,"Config4";#N/A,#N/A,TRUE,"Config5";#N/A,#N/A,TRUE,"Config6";#N/A,#N/A,TRUE,"Config7"}</definedName>
    <definedName name="b_1_4_3" hidden="1">{#N/A,#N/A,TRUE,"Config1";#N/A,#N/A,TRUE,"Config2";#N/A,#N/A,TRUE,"Config3";#N/A,#N/A,TRUE,"Config4";#N/A,#N/A,TRUE,"Config5";#N/A,#N/A,TRUE,"Config6";#N/A,#N/A,TRUE,"Config7"}</definedName>
    <definedName name="b_1_5" hidden="1">{#N/A,#N/A,TRUE,"Config1";#N/A,#N/A,TRUE,"Config2";#N/A,#N/A,TRUE,"Config3";#N/A,#N/A,TRUE,"Config4";#N/A,#N/A,TRUE,"Config5";#N/A,#N/A,TRUE,"Config6";#N/A,#N/A,TRUE,"Config7"}</definedName>
    <definedName name="b_1_5_1" hidden="1">{#N/A,#N/A,TRUE,"Config1";#N/A,#N/A,TRUE,"Config2";#N/A,#N/A,TRUE,"Config3";#N/A,#N/A,TRUE,"Config4";#N/A,#N/A,TRUE,"Config5";#N/A,#N/A,TRUE,"Config6";#N/A,#N/A,TRUE,"Config7"}</definedName>
    <definedName name="b_1_5_2" hidden="1">{#N/A,#N/A,TRUE,"Config1";#N/A,#N/A,TRUE,"Config2";#N/A,#N/A,TRUE,"Config3";#N/A,#N/A,TRUE,"Config4";#N/A,#N/A,TRUE,"Config5";#N/A,#N/A,TRUE,"Config6";#N/A,#N/A,TRUE,"Config7"}</definedName>
    <definedName name="b_1_5_3" hidden="1">{#N/A,#N/A,TRUE,"Config1";#N/A,#N/A,TRUE,"Config2";#N/A,#N/A,TRUE,"Config3";#N/A,#N/A,TRUE,"Config4";#N/A,#N/A,TRUE,"Config5";#N/A,#N/A,TRUE,"Config6";#N/A,#N/A,TRUE,"Config7"}</definedName>
    <definedName name="b_2" hidden="1">{#N/A,#N/A,TRUE,"Config1";#N/A,#N/A,TRUE,"Config2";#N/A,#N/A,TRUE,"Config3";#N/A,#N/A,TRUE,"Config4";#N/A,#N/A,TRUE,"Config5";#N/A,#N/A,TRUE,"Config6";#N/A,#N/A,TRUE,"Config7"}</definedName>
    <definedName name="b_2_1" hidden="1">{#N/A,#N/A,TRUE,"Config1";#N/A,#N/A,TRUE,"Config2";#N/A,#N/A,TRUE,"Config3";#N/A,#N/A,TRUE,"Config4";#N/A,#N/A,TRUE,"Config5";#N/A,#N/A,TRUE,"Config6";#N/A,#N/A,TRUE,"Config7"}</definedName>
    <definedName name="b_2_1_1" hidden="1">{#N/A,#N/A,TRUE,"Config1";#N/A,#N/A,TRUE,"Config2";#N/A,#N/A,TRUE,"Config3";#N/A,#N/A,TRUE,"Config4";#N/A,#N/A,TRUE,"Config5";#N/A,#N/A,TRUE,"Config6";#N/A,#N/A,TRUE,"Config7"}</definedName>
    <definedName name="b_2_1_1_1" hidden="1">{#N/A,#N/A,TRUE,"Config1";#N/A,#N/A,TRUE,"Config2";#N/A,#N/A,TRUE,"Config3";#N/A,#N/A,TRUE,"Config4";#N/A,#N/A,TRUE,"Config5";#N/A,#N/A,TRUE,"Config6";#N/A,#N/A,TRUE,"Config7"}</definedName>
    <definedName name="b_2_1_1_2" hidden="1">{#N/A,#N/A,TRUE,"Config1";#N/A,#N/A,TRUE,"Config2";#N/A,#N/A,TRUE,"Config3";#N/A,#N/A,TRUE,"Config4";#N/A,#N/A,TRUE,"Config5";#N/A,#N/A,TRUE,"Config6";#N/A,#N/A,TRUE,"Config7"}</definedName>
    <definedName name="b_2_1_1_3" hidden="1">{#N/A,#N/A,TRUE,"Config1";#N/A,#N/A,TRUE,"Config2";#N/A,#N/A,TRUE,"Config3";#N/A,#N/A,TRUE,"Config4";#N/A,#N/A,TRUE,"Config5";#N/A,#N/A,TRUE,"Config6";#N/A,#N/A,TRUE,"Config7"}</definedName>
    <definedName name="b_2_1_1_4" hidden="1">{#N/A,#N/A,TRUE,"Config1";#N/A,#N/A,TRUE,"Config2";#N/A,#N/A,TRUE,"Config3";#N/A,#N/A,TRUE,"Config4";#N/A,#N/A,TRUE,"Config5";#N/A,#N/A,TRUE,"Config6";#N/A,#N/A,TRUE,"Config7"}</definedName>
    <definedName name="b_2_1_2" hidden="1">{#N/A,#N/A,TRUE,"Config1";#N/A,#N/A,TRUE,"Config2";#N/A,#N/A,TRUE,"Config3";#N/A,#N/A,TRUE,"Config4";#N/A,#N/A,TRUE,"Config5";#N/A,#N/A,TRUE,"Config6";#N/A,#N/A,TRUE,"Config7"}</definedName>
    <definedName name="b_2_1_2_1" hidden="1">{#N/A,#N/A,TRUE,"Config1";#N/A,#N/A,TRUE,"Config2";#N/A,#N/A,TRUE,"Config3";#N/A,#N/A,TRUE,"Config4";#N/A,#N/A,TRUE,"Config5";#N/A,#N/A,TRUE,"Config6";#N/A,#N/A,TRUE,"Config7"}</definedName>
    <definedName name="b_2_1_2_2" hidden="1">{#N/A,#N/A,TRUE,"Config1";#N/A,#N/A,TRUE,"Config2";#N/A,#N/A,TRUE,"Config3";#N/A,#N/A,TRUE,"Config4";#N/A,#N/A,TRUE,"Config5";#N/A,#N/A,TRUE,"Config6";#N/A,#N/A,TRUE,"Config7"}</definedName>
    <definedName name="b_2_1_2_3" hidden="1">{#N/A,#N/A,TRUE,"Config1";#N/A,#N/A,TRUE,"Config2";#N/A,#N/A,TRUE,"Config3";#N/A,#N/A,TRUE,"Config4";#N/A,#N/A,TRUE,"Config5";#N/A,#N/A,TRUE,"Config6";#N/A,#N/A,TRUE,"Config7"}</definedName>
    <definedName name="b_2_1_2_4" hidden="1">{#N/A,#N/A,TRUE,"Config1";#N/A,#N/A,TRUE,"Config2";#N/A,#N/A,TRUE,"Config3";#N/A,#N/A,TRUE,"Config4";#N/A,#N/A,TRUE,"Config5";#N/A,#N/A,TRUE,"Config6";#N/A,#N/A,TRUE,"Config7"}</definedName>
    <definedName name="b_2_1_3" hidden="1">{#N/A,#N/A,TRUE,"Config1";#N/A,#N/A,TRUE,"Config2";#N/A,#N/A,TRUE,"Config3";#N/A,#N/A,TRUE,"Config4";#N/A,#N/A,TRUE,"Config5";#N/A,#N/A,TRUE,"Config6";#N/A,#N/A,TRUE,"Config7"}</definedName>
    <definedName name="b_2_1_4" hidden="1">{#N/A,#N/A,TRUE,"Config1";#N/A,#N/A,TRUE,"Config2";#N/A,#N/A,TRUE,"Config3";#N/A,#N/A,TRUE,"Config4";#N/A,#N/A,TRUE,"Config5";#N/A,#N/A,TRUE,"Config6";#N/A,#N/A,TRUE,"Config7"}</definedName>
    <definedName name="b_2_1_5" hidden="1">{#N/A,#N/A,TRUE,"Config1";#N/A,#N/A,TRUE,"Config2";#N/A,#N/A,TRUE,"Config3";#N/A,#N/A,TRUE,"Config4";#N/A,#N/A,TRUE,"Config5";#N/A,#N/A,TRUE,"Config6";#N/A,#N/A,TRUE,"Config7"}</definedName>
    <definedName name="b_2_2" hidden="1">{#N/A,#N/A,TRUE,"Config1";#N/A,#N/A,TRUE,"Config2";#N/A,#N/A,TRUE,"Config3";#N/A,#N/A,TRUE,"Config4";#N/A,#N/A,TRUE,"Config5";#N/A,#N/A,TRUE,"Config6";#N/A,#N/A,TRUE,"Config7"}</definedName>
    <definedName name="b_2_2_1" hidden="1">{#N/A,#N/A,TRUE,"Config1";#N/A,#N/A,TRUE,"Config2";#N/A,#N/A,TRUE,"Config3";#N/A,#N/A,TRUE,"Config4";#N/A,#N/A,TRUE,"Config5";#N/A,#N/A,TRUE,"Config6";#N/A,#N/A,TRUE,"Config7"}</definedName>
    <definedName name="b_2_2_1_1" hidden="1">{#N/A,#N/A,TRUE,"Config1";#N/A,#N/A,TRUE,"Config2";#N/A,#N/A,TRUE,"Config3";#N/A,#N/A,TRUE,"Config4";#N/A,#N/A,TRUE,"Config5";#N/A,#N/A,TRUE,"Config6";#N/A,#N/A,TRUE,"Config7"}</definedName>
    <definedName name="b_2_2_2" hidden="1">{#N/A,#N/A,TRUE,"Config1";#N/A,#N/A,TRUE,"Config2";#N/A,#N/A,TRUE,"Config3";#N/A,#N/A,TRUE,"Config4";#N/A,#N/A,TRUE,"Config5";#N/A,#N/A,TRUE,"Config6";#N/A,#N/A,TRUE,"Config7"}</definedName>
    <definedName name="b_2_2_3" hidden="1">{#N/A,#N/A,TRUE,"Config1";#N/A,#N/A,TRUE,"Config2";#N/A,#N/A,TRUE,"Config3";#N/A,#N/A,TRUE,"Config4";#N/A,#N/A,TRUE,"Config5";#N/A,#N/A,TRUE,"Config6";#N/A,#N/A,TRUE,"Config7"}</definedName>
    <definedName name="b_2_2_4" hidden="1">{#N/A,#N/A,TRUE,"Config1";#N/A,#N/A,TRUE,"Config2";#N/A,#N/A,TRUE,"Config3";#N/A,#N/A,TRUE,"Config4";#N/A,#N/A,TRUE,"Config5";#N/A,#N/A,TRUE,"Config6";#N/A,#N/A,TRUE,"Config7"}</definedName>
    <definedName name="b_2_2_5" hidden="1">{#N/A,#N/A,TRUE,"Config1";#N/A,#N/A,TRUE,"Config2";#N/A,#N/A,TRUE,"Config3";#N/A,#N/A,TRUE,"Config4";#N/A,#N/A,TRUE,"Config5";#N/A,#N/A,TRUE,"Config6";#N/A,#N/A,TRUE,"Config7"}</definedName>
    <definedName name="b_2_3" hidden="1">{#N/A,#N/A,TRUE,"Config1";#N/A,#N/A,TRUE,"Config2";#N/A,#N/A,TRUE,"Config3";#N/A,#N/A,TRUE,"Config4";#N/A,#N/A,TRUE,"Config5";#N/A,#N/A,TRUE,"Config6";#N/A,#N/A,TRUE,"Config7"}</definedName>
    <definedName name="b_2_3_1" hidden="1">{#N/A,#N/A,TRUE,"Config1";#N/A,#N/A,TRUE,"Config2";#N/A,#N/A,TRUE,"Config3";#N/A,#N/A,TRUE,"Config4";#N/A,#N/A,TRUE,"Config5";#N/A,#N/A,TRUE,"Config6";#N/A,#N/A,TRUE,"Config7"}</definedName>
    <definedName name="b_2_3_2" hidden="1">{#N/A,#N/A,TRUE,"Config1";#N/A,#N/A,TRUE,"Config2";#N/A,#N/A,TRUE,"Config3";#N/A,#N/A,TRUE,"Config4";#N/A,#N/A,TRUE,"Config5";#N/A,#N/A,TRUE,"Config6";#N/A,#N/A,TRUE,"Config7"}</definedName>
    <definedName name="b_2_3_3" hidden="1">{#N/A,#N/A,TRUE,"Config1";#N/A,#N/A,TRUE,"Config2";#N/A,#N/A,TRUE,"Config3";#N/A,#N/A,TRUE,"Config4";#N/A,#N/A,TRUE,"Config5";#N/A,#N/A,TRUE,"Config6";#N/A,#N/A,TRUE,"Config7"}</definedName>
    <definedName name="b_2_3_4" hidden="1">{#N/A,#N/A,TRUE,"Config1";#N/A,#N/A,TRUE,"Config2";#N/A,#N/A,TRUE,"Config3";#N/A,#N/A,TRUE,"Config4";#N/A,#N/A,TRUE,"Config5";#N/A,#N/A,TRUE,"Config6";#N/A,#N/A,TRUE,"Config7"}</definedName>
    <definedName name="b_2_4" hidden="1">{#N/A,#N/A,TRUE,"Config1";#N/A,#N/A,TRUE,"Config2";#N/A,#N/A,TRUE,"Config3";#N/A,#N/A,TRUE,"Config4";#N/A,#N/A,TRUE,"Config5";#N/A,#N/A,TRUE,"Config6";#N/A,#N/A,TRUE,"Config7"}</definedName>
    <definedName name="b_2_4_1" hidden="1">{#N/A,#N/A,TRUE,"Config1";#N/A,#N/A,TRUE,"Config2";#N/A,#N/A,TRUE,"Config3";#N/A,#N/A,TRUE,"Config4";#N/A,#N/A,TRUE,"Config5";#N/A,#N/A,TRUE,"Config6";#N/A,#N/A,TRUE,"Config7"}</definedName>
    <definedName name="b_2_5" hidden="1">{#N/A,#N/A,TRUE,"Config1";#N/A,#N/A,TRUE,"Config2";#N/A,#N/A,TRUE,"Config3";#N/A,#N/A,TRUE,"Config4";#N/A,#N/A,TRUE,"Config5";#N/A,#N/A,TRUE,"Config6";#N/A,#N/A,TRUE,"Config7"}</definedName>
    <definedName name="b_3" hidden="1">{#N/A,#N/A,TRUE,"Config1";#N/A,#N/A,TRUE,"Config2";#N/A,#N/A,TRUE,"Config3";#N/A,#N/A,TRUE,"Config4";#N/A,#N/A,TRUE,"Config5";#N/A,#N/A,TRUE,"Config6";#N/A,#N/A,TRUE,"Config7"}</definedName>
    <definedName name="b_3_1" hidden="1">{#N/A,#N/A,TRUE,"Config1";#N/A,#N/A,TRUE,"Config2";#N/A,#N/A,TRUE,"Config3";#N/A,#N/A,TRUE,"Config4";#N/A,#N/A,TRUE,"Config5";#N/A,#N/A,TRUE,"Config6";#N/A,#N/A,TRUE,"Config7"}</definedName>
    <definedName name="b_3_1_1" hidden="1">{#N/A,#N/A,TRUE,"Config1";#N/A,#N/A,TRUE,"Config2";#N/A,#N/A,TRUE,"Config3";#N/A,#N/A,TRUE,"Config4";#N/A,#N/A,TRUE,"Config5";#N/A,#N/A,TRUE,"Config6";#N/A,#N/A,TRUE,"Config7"}</definedName>
    <definedName name="b_3_1_1_1" hidden="1">{#N/A,#N/A,TRUE,"Config1";#N/A,#N/A,TRUE,"Config2";#N/A,#N/A,TRUE,"Config3";#N/A,#N/A,TRUE,"Config4";#N/A,#N/A,TRUE,"Config5";#N/A,#N/A,TRUE,"Config6";#N/A,#N/A,TRUE,"Config7"}</definedName>
    <definedName name="b_3_1_2" hidden="1">{#N/A,#N/A,TRUE,"Config1";#N/A,#N/A,TRUE,"Config2";#N/A,#N/A,TRUE,"Config3";#N/A,#N/A,TRUE,"Config4";#N/A,#N/A,TRUE,"Config5";#N/A,#N/A,TRUE,"Config6";#N/A,#N/A,TRUE,"Config7"}</definedName>
    <definedName name="b_3_1_3" hidden="1">{#N/A,#N/A,TRUE,"Config1";#N/A,#N/A,TRUE,"Config2";#N/A,#N/A,TRUE,"Config3";#N/A,#N/A,TRUE,"Config4";#N/A,#N/A,TRUE,"Config5";#N/A,#N/A,TRUE,"Config6";#N/A,#N/A,TRUE,"Config7"}</definedName>
    <definedName name="b_3_1_4" hidden="1">{#N/A,#N/A,TRUE,"Config1";#N/A,#N/A,TRUE,"Config2";#N/A,#N/A,TRUE,"Config3";#N/A,#N/A,TRUE,"Config4";#N/A,#N/A,TRUE,"Config5";#N/A,#N/A,TRUE,"Config6";#N/A,#N/A,TRUE,"Config7"}</definedName>
    <definedName name="b_3_1_5" hidden="1">{#N/A,#N/A,TRUE,"Config1";#N/A,#N/A,TRUE,"Config2";#N/A,#N/A,TRUE,"Config3";#N/A,#N/A,TRUE,"Config4";#N/A,#N/A,TRUE,"Config5";#N/A,#N/A,TRUE,"Config6";#N/A,#N/A,TRUE,"Config7"}</definedName>
    <definedName name="b_3_2" hidden="1">{#N/A,#N/A,TRUE,"Config1";#N/A,#N/A,TRUE,"Config2";#N/A,#N/A,TRUE,"Config3";#N/A,#N/A,TRUE,"Config4";#N/A,#N/A,TRUE,"Config5";#N/A,#N/A,TRUE,"Config6";#N/A,#N/A,TRUE,"Config7"}</definedName>
    <definedName name="b_3_2_1" hidden="1">{#N/A,#N/A,TRUE,"Config1";#N/A,#N/A,TRUE,"Config2";#N/A,#N/A,TRUE,"Config3";#N/A,#N/A,TRUE,"Config4";#N/A,#N/A,TRUE,"Config5";#N/A,#N/A,TRUE,"Config6";#N/A,#N/A,TRUE,"Config7"}</definedName>
    <definedName name="b_3_2_1_1" hidden="1">{#N/A,#N/A,TRUE,"Config1";#N/A,#N/A,TRUE,"Config2";#N/A,#N/A,TRUE,"Config3";#N/A,#N/A,TRUE,"Config4";#N/A,#N/A,TRUE,"Config5";#N/A,#N/A,TRUE,"Config6";#N/A,#N/A,TRUE,"Config7"}</definedName>
    <definedName name="b_3_2_2" hidden="1">{#N/A,#N/A,TRUE,"Config1";#N/A,#N/A,TRUE,"Config2";#N/A,#N/A,TRUE,"Config3";#N/A,#N/A,TRUE,"Config4";#N/A,#N/A,TRUE,"Config5";#N/A,#N/A,TRUE,"Config6";#N/A,#N/A,TRUE,"Config7"}</definedName>
    <definedName name="b_3_2_3" hidden="1">{#N/A,#N/A,TRUE,"Config1";#N/A,#N/A,TRUE,"Config2";#N/A,#N/A,TRUE,"Config3";#N/A,#N/A,TRUE,"Config4";#N/A,#N/A,TRUE,"Config5";#N/A,#N/A,TRUE,"Config6";#N/A,#N/A,TRUE,"Config7"}</definedName>
    <definedName name="b_3_2_4" hidden="1">{#N/A,#N/A,TRUE,"Config1";#N/A,#N/A,TRUE,"Config2";#N/A,#N/A,TRUE,"Config3";#N/A,#N/A,TRUE,"Config4";#N/A,#N/A,TRUE,"Config5";#N/A,#N/A,TRUE,"Config6";#N/A,#N/A,TRUE,"Config7"}</definedName>
    <definedName name="b_3_2_5" hidden="1">{#N/A,#N/A,TRUE,"Config1";#N/A,#N/A,TRUE,"Config2";#N/A,#N/A,TRUE,"Config3";#N/A,#N/A,TRUE,"Config4";#N/A,#N/A,TRUE,"Config5";#N/A,#N/A,TRUE,"Config6";#N/A,#N/A,TRUE,"Config7"}</definedName>
    <definedName name="b_3_3" hidden="1">{#N/A,#N/A,TRUE,"Config1";#N/A,#N/A,TRUE,"Config2";#N/A,#N/A,TRUE,"Config3";#N/A,#N/A,TRUE,"Config4";#N/A,#N/A,TRUE,"Config5";#N/A,#N/A,TRUE,"Config6";#N/A,#N/A,TRUE,"Config7"}</definedName>
    <definedName name="b_3_3_1" hidden="1">{#N/A,#N/A,TRUE,"Config1";#N/A,#N/A,TRUE,"Config2";#N/A,#N/A,TRUE,"Config3";#N/A,#N/A,TRUE,"Config4";#N/A,#N/A,TRUE,"Config5";#N/A,#N/A,TRUE,"Config6";#N/A,#N/A,TRUE,"Config7"}</definedName>
    <definedName name="b_3_4" hidden="1">{#N/A,#N/A,TRUE,"Config1";#N/A,#N/A,TRUE,"Config2";#N/A,#N/A,TRUE,"Config3";#N/A,#N/A,TRUE,"Config4";#N/A,#N/A,TRUE,"Config5";#N/A,#N/A,TRUE,"Config6";#N/A,#N/A,TRUE,"Config7"}</definedName>
    <definedName name="b_3_4_1" hidden="1">{#N/A,#N/A,TRUE,"Config1";#N/A,#N/A,TRUE,"Config2";#N/A,#N/A,TRUE,"Config3";#N/A,#N/A,TRUE,"Config4";#N/A,#N/A,TRUE,"Config5";#N/A,#N/A,TRUE,"Config6";#N/A,#N/A,TRUE,"Config7"}</definedName>
    <definedName name="b_3_5" hidden="1">{#N/A,#N/A,TRUE,"Config1";#N/A,#N/A,TRUE,"Config2";#N/A,#N/A,TRUE,"Config3";#N/A,#N/A,TRUE,"Config4";#N/A,#N/A,TRUE,"Config5";#N/A,#N/A,TRUE,"Config6";#N/A,#N/A,TRUE,"Config7"}</definedName>
    <definedName name="b_4" hidden="1">{#N/A,#N/A,TRUE,"Config1";#N/A,#N/A,TRUE,"Config2";#N/A,#N/A,TRUE,"Config3";#N/A,#N/A,TRUE,"Config4";#N/A,#N/A,TRUE,"Config5";#N/A,#N/A,TRUE,"Config6";#N/A,#N/A,TRUE,"Config7"}</definedName>
    <definedName name="b_4_1" hidden="1">{#N/A,#N/A,TRUE,"Config1";#N/A,#N/A,TRUE,"Config2";#N/A,#N/A,TRUE,"Config3";#N/A,#N/A,TRUE,"Config4";#N/A,#N/A,TRUE,"Config5";#N/A,#N/A,TRUE,"Config6";#N/A,#N/A,TRUE,"Config7"}</definedName>
    <definedName name="b_4_1_1" hidden="1">{#N/A,#N/A,TRUE,"Config1";#N/A,#N/A,TRUE,"Config2";#N/A,#N/A,TRUE,"Config3";#N/A,#N/A,TRUE,"Config4";#N/A,#N/A,TRUE,"Config5";#N/A,#N/A,TRUE,"Config6";#N/A,#N/A,TRUE,"Config7"}</definedName>
    <definedName name="b_4_1_1_1" hidden="1">{#N/A,#N/A,TRUE,"Config1";#N/A,#N/A,TRUE,"Config2";#N/A,#N/A,TRUE,"Config3";#N/A,#N/A,TRUE,"Config4";#N/A,#N/A,TRUE,"Config5";#N/A,#N/A,TRUE,"Config6";#N/A,#N/A,TRUE,"Config7"}</definedName>
    <definedName name="b_4_1_2" hidden="1">{#N/A,#N/A,TRUE,"Config1";#N/A,#N/A,TRUE,"Config2";#N/A,#N/A,TRUE,"Config3";#N/A,#N/A,TRUE,"Config4";#N/A,#N/A,TRUE,"Config5";#N/A,#N/A,TRUE,"Config6";#N/A,#N/A,TRUE,"Config7"}</definedName>
    <definedName name="b_4_1_3" hidden="1">{#N/A,#N/A,TRUE,"Config1";#N/A,#N/A,TRUE,"Config2";#N/A,#N/A,TRUE,"Config3";#N/A,#N/A,TRUE,"Config4";#N/A,#N/A,TRUE,"Config5";#N/A,#N/A,TRUE,"Config6";#N/A,#N/A,TRUE,"Config7"}</definedName>
    <definedName name="b_4_1_4" hidden="1">{#N/A,#N/A,TRUE,"Config1";#N/A,#N/A,TRUE,"Config2";#N/A,#N/A,TRUE,"Config3";#N/A,#N/A,TRUE,"Config4";#N/A,#N/A,TRUE,"Config5";#N/A,#N/A,TRUE,"Config6";#N/A,#N/A,TRUE,"Config7"}</definedName>
    <definedName name="b_4_1_5" hidden="1">{#N/A,#N/A,TRUE,"Config1";#N/A,#N/A,TRUE,"Config2";#N/A,#N/A,TRUE,"Config3";#N/A,#N/A,TRUE,"Config4";#N/A,#N/A,TRUE,"Config5";#N/A,#N/A,TRUE,"Config6";#N/A,#N/A,TRUE,"Config7"}</definedName>
    <definedName name="b_4_2" hidden="1">{#N/A,#N/A,TRUE,"Config1";#N/A,#N/A,TRUE,"Config2";#N/A,#N/A,TRUE,"Config3";#N/A,#N/A,TRUE,"Config4";#N/A,#N/A,TRUE,"Config5";#N/A,#N/A,TRUE,"Config6";#N/A,#N/A,TRUE,"Config7"}</definedName>
    <definedName name="b_4_2_1" hidden="1">{#N/A,#N/A,TRUE,"Config1";#N/A,#N/A,TRUE,"Config2";#N/A,#N/A,TRUE,"Config3";#N/A,#N/A,TRUE,"Config4";#N/A,#N/A,TRUE,"Config5";#N/A,#N/A,TRUE,"Config6";#N/A,#N/A,TRUE,"Config7"}</definedName>
    <definedName name="b_4_2_1_1" hidden="1">{#N/A,#N/A,TRUE,"Config1";#N/A,#N/A,TRUE,"Config2";#N/A,#N/A,TRUE,"Config3";#N/A,#N/A,TRUE,"Config4";#N/A,#N/A,TRUE,"Config5";#N/A,#N/A,TRUE,"Config6";#N/A,#N/A,TRUE,"Config7"}</definedName>
    <definedName name="b_4_2_2" hidden="1">{#N/A,#N/A,TRUE,"Config1";#N/A,#N/A,TRUE,"Config2";#N/A,#N/A,TRUE,"Config3";#N/A,#N/A,TRUE,"Config4";#N/A,#N/A,TRUE,"Config5";#N/A,#N/A,TRUE,"Config6";#N/A,#N/A,TRUE,"Config7"}</definedName>
    <definedName name="b_4_2_3" hidden="1">{#N/A,#N/A,TRUE,"Config1";#N/A,#N/A,TRUE,"Config2";#N/A,#N/A,TRUE,"Config3";#N/A,#N/A,TRUE,"Config4";#N/A,#N/A,TRUE,"Config5";#N/A,#N/A,TRUE,"Config6";#N/A,#N/A,TRUE,"Config7"}</definedName>
    <definedName name="b_4_2_4" hidden="1">{#N/A,#N/A,TRUE,"Config1";#N/A,#N/A,TRUE,"Config2";#N/A,#N/A,TRUE,"Config3";#N/A,#N/A,TRUE,"Config4";#N/A,#N/A,TRUE,"Config5";#N/A,#N/A,TRUE,"Config6";#N/A,#N/A,TRUE,"Config7"}</definedName>
    <definedName name="b_4_2_5" hidden="1">{#N/A,#N/A,TRUE,"Config1";#N/A,#N/A,TRUE,"Config2";#N/A,#N/A,TRUE,"Config3";#N/A,#N/A,TRUE,"Config4";#N/A,#N/A,TRUE,"Config5";#N/A,#N/A,TRUE,"Config6";#N/A,#N/A,TRUE,"Config7"}</definedName>
    <definedName name="b_4_3" hidden="1">{#N/A,#N/A,TRUE,"Config1";#N/A,#N/A,TRUE,"Config2";#N/A,#N/A,TRUE,"Config3";#N/A,#N/A,TRUE,"Config4";#N/A,#N/A,TRUE,"Config5";#N/A,#N/A,TRUE,"Config6";#N/A,#N/A,TRUE,"Config7"}</definedName>
    <definedName name="b_4_3_1" hidden="1">{#N/A,#N/A,TRUE,"Config1";#N/A,#N/A,TRUE,"Config2";#N/A,#N/A,TRUE,"Config3";#N/A,#N/A,TRUE,"Config4";#N/A,#N/A,TRUE,"Config5";#N/A,#N/A,TRUE,"Config6";#N/A,#N/A,TRUE,"Config7"}</definedName>
    <definedName name="b_4_4" hidden="1">{#N/A,#N/A,TRUE,"Config1";#N/A,#N/A,TRUE,"Config2";#N/A,#N/A,TRUE,"Config3";#N/A,#N/A,TRUE,"Config4";#N/A,#N/A,TRUE,"Config5";#N/A,#N/A,TRUE,"Config6";#N/A,#N/A,TRUE,"Config7"}</definedName>
    <definedName name="b_4_4_1" hidden="1">{#N/A,#N/A,TRUE,"Config1";#N/A,#N/A,TRUE,"Config2";#N/A,#N/A,TRUE,"Config3";#N/A,#N/A,TRUE,"Config4";#N/A,#N/A,TRUE,"Config5";#N/A,#N/A,TRUE,"Config6";#N/A,#N/A,TRUE,"Config7"}</definedName>
    <definedName name="b_4_5" hidden="1">{#N/A,#N/A,TRUE,"Config1";#N/A,#N/A,TRUE,"Config2";#N/A,#N/A,TRUE,"Config3";#N/A,#N/A,TRUE,"Config4";#N/A,#N/A,TRUE,"Config5";#N/A,#N/A,TRUE,"Config6";#N/A,#N/A,TRUE,"Config7"}</definedName>
    <definedName name="b_5" hidden="1">{#N/A,#N/A,TRUE,"Config1";#N/A,#N/A,TRUE,"Config2";#N/A,#N/A,TRUE,"Config3";#N/A,#N/A,TRUE,"Config4";#N/A,#N/A,TRUE,"Config5";#N/A,#N/A,TRUE,"Config6";#N/A,#N/A,TRUE,"Config7"}</definedName>
    <definedName name="b_5_1" hidden="1">{#N/A,#N/A,TRUE,"Config1";#N/A,#N/A,TRUE,"Config2";#N/A,#N/A,TRUE,"Config3";#N/A,#N/A,TRUE,"Config4";#N/A,#N/A,TRUE,"Config5";#N/A,#N/A,TRUE,"Config6";#N/A,#N/A,TRUE,"Config7"}</definedName>
    <definedName name="b_5_1_1" hidden="1">{#N/A,#N/A,TRUE,"Config1";#N/A,#N/A,TRUE,"Config2";#N/A,#N/A,TRUE,"Config3";#N/A,#N/A,TRUE,"Config4";#N/A,#N/A,TRUE,"Config5";#N/A,#N/A,TRUE,"Config6";#N/A,#N/A,TRUE,"Config7"}</definedName>
    <definedName name="b_5_1_1_1" hidden="1">{#N/A,#N/A,TRUE,"Config1";#N/A,#N/A,TRUE,"Config2";#N/A,#N/A,TRUE,"Config3";#N/A,#N/A,TRUE,"Config4";#N/A,#N/A,TRUE,"Config5";#N/A,#N/A,TRUE,"Config6";#N/A,#N/A,TRUE,"Config7"}</definedName>
    <definedName name="b_5_1_2" hidden="1">{#N/A,#N/A,TRUE,"Config1";#N/A,#N/A,TRUE,"Config2";#N/A,#N/A,TRUE,"Config3";#N/A,#N/A,TRUE,"Config4";#N/A,#N/A,TRUE,"Config5";#N/A,#N/A,TRUE,"Config6";#N/A,#N/A,TRUE,"Config7"}</definedName>
    <definedName name="b_5_1_3" hidden="1">{#N/A,#N/A,TRUE,"Config1";#N/A,#N/A,TRUE,"Config2";#N/A,#N/A,TRUE,"Config3";#N/A,#N/A,TRUE,"Config4";#N/A,#N/A,TRUE,"Config5";#N/A,#N/A,TRUE,"Config6";#N/A,#N/A,TRUE,"Config7"}</definedName>
    <definedName name="b_5_1_4" hidden="1">{#N/A,#N/A,TRUE,"Config1";#N/A,#N/A,TRUE,"Config2";#N/A,#N/A,TRUE,"Config3";#N/A,#N/A,TRUE,"Config4";#N/A,#N/A,TRUE,"Config5";#N/A,#N/A,TRUE,"Config6";#N/A,#N/A,TRUE,"Config7"}</definedName>
    <definedName name="b_5_1_5" hidden="1">{#N/A,#N/A,TRUE,"Config1";#N/A,#N/A,TRUE,"Config2";#N/A,#N/A,TRUE,"Config3";#N/A,#N/A,TRUE,"Config4";#N/A,#N/A,TRUE,"Config5";#N/A,#N/A,TRUE,"Config6";#N/A,#N/A,TRUE,"Config7"}</definedName>
    <definedName name="b_5_2" hidden="1">{#N/A,#N/A,TRUE,"Config1";#N/A,#N/A,TRUE,"Config2";#N/A,#N/A,TRUE,"Config3";#N/A,#N/A,TRUE,"Config4";#N/A,#N/A,TRUE,"Config5";#N/A,#N/A,TRUE,"Config6";#N/A,#N/A,TRUE,"Config7"}</definedName>
    <definedName name="b_5_2_1" hidden="1">{#N/A,#N/A,TRUE,"Config1";#N/A,#N/A,TRUE,"Config2";#N/A,#N/A,TRUE,"Config3";#N/A,#N/A,TRUE,"Config4";#N/A,#N/A,TRUE,"Config5";#N/A,#N/A,TRUE,"Config6";#N/A,#N/A,TRUE,"Config7"}</definedName>
    <definedName name="b_5_2_1_1" hidden="1">{#N/A,#N/A,TRUE,"Config1";#N/A,#N/A,TRUE,"Config2";#N/A,#N/A,TRUE,"Config3";#N/A,#N/A,TRUE,"Config4";#N/A,#N/A,TRUE,"Config5";#N/A,#N/A,TRUE,"Config6";#N/A,#N/A,TRUE,"Config7"}</definedName>
    <definedName name="b_5_2_2" hidden="1">{#N/A,#N/A,TRUE,"Config1";#N/A,#N/A,TRUE,"Config2";#N/A,#N/A,TRUE,"Config3";#N/A,#N/A,TRUE,"Config4";#N/A,#N/A,TRUE,"Config5";#N/A,#N/A,TRUE,"Config6";#N/A,#N/A,TRUE,"Config7"}</definedName>
    <definedName name="b_5_2_3" hidden="1">{#N/A,#N/A,TRUE,"Config1";#N/A,#N/A,TRUE,"Config2";#N/A,#N/A,TRUE,"Config3";#N/A,#N/A,TRUE,"Config4";#N/A,#N/A,TRUE,"Config5";#N/A,#N/A,TRUE,"Config6";#N/A,#N/A,TRUE,"Config7"}</definedName>
    <definedName name="b_5_2_4" hidden="1">{#N/A,#N/A,TRUE,"Config1";#N/A,#N/A,TRUE,"Config2";#N/A,#N/A,TRUE,"Config3";#N/A,#N/A,TRUE,"Config4";#N/A,#N/A,TRUE,"Config5";#N/A,#N/A,TRUE,"Config6";#N/A,#N/A,TRUE,"Config7"}</definedName>
    <definedName name="b_5_2_5" hidden="1">{#N/A,#N/A,TRUE,"Config1";#N/A,#N/A,TRUE,"Config2";#N/A,#N/A,TRUE,"Config3";#N/A,#N/A,TRUE,"Config4";#N/A,#N/A,TRUE,"Config5";#N/A,#N/A,TRUE,"Config6";#N/A,#N/A,TRUE,"Config7"}</definedName>
    <definedName name="b_5_3" hidden="1">{#N/A,#N/A,TRUE,"Config1";#N/A,#N/A,TRUE,"Config2";#N/A,#N/A,TRUE,"Config3";#N/A,#N/A,TRUE,"Config4";#N/A,#N/A,TRUE,"Config5";#N/A,#N/A,TRUE,"Config6";#N/A,#N/A,TRUE,"Config7"}</definedName>
    <definedName name="b_5_3_1" hidden="1">{#N/A,#N/A,TRUE,"Config1";#N/A,#N/A,TRUE,"Config2";#N/A,#N/A,TRUE,"Config3";#N/A,#N/A,TRUE,"Config4";#N/A,#N/A,TRUE,"Config5";#N/A,#N/A,TRUE,"Config6";#N/A,#N/A,TRUE,"Config7"}</definedName>
    <definedName name="b_5_4" hidden="1">{#N/A,#N/A,TRUE,"Config1";#N/A,#N/A,TRUE,"Config2";#N/A,#N/A,TRUE,"Config3";#N/A,#N/A,TRUE,"Config4";#N/A,#N/A,TRUE,"Config5";#N/A,#N/A,TRUE,"Config6";#N/A,#N/A,TRUE,"Config7"}</definedName>
    <definedName name="b_5_4_1" hidden="1">{#N/A,#N/A,TRUE,"Config1";#N/A,#N/A,TRUE,"Config2";#N/A,#N/A,TRUE,"Config3";#N/A,#N/A,TRUE,"Config4";#N/A,#N/A,TRUE,"Config5";#N/A,#N/A,TRUE,"Config6";#N/A,#N/A,TRUE,"Config7"}</definedName>
    <definedName name="b_5_5" hidden="1">{#N/A,#N/A,TRUE,"Config1";#N/A,#N/A,TRUE,"Config2";#N/A,#N/A,TRUE,"Config3";#N/A,#N/A,TRUE,"Config4";#N/A,#N/A,TRUE,"Config5";#N/A,#N/A,TRUE,"Config6";#N/A,#N/A,TRUE,"Config7"}</definedName>
    <definedName name="B12_dataseries1">OFFSET(#REF!,0,0,COUNTA(#REF!),1)</definedName>
    <definedName name="B12_dataseries2">OFFSET(#REF!,0,0,COUNTA(#REF!),1)</definedName>
    <definedName name="B12_xaxisseries1">OFFSET(#REF!,0,0,COUNTA(#REF!),1)</definedName>
    <definedName name="B16_catlabels">OFFSET(#REF!,0,0,#REF!,1)</definedName>
    <definedName name="B16_high">OFFSET(#REF!,0,0,#REF!,1)</definedName>
    <definedName name="B16_left">OFFSET(#REF!,0,0,#REF!,1)</definedName>
    <definedName name="B16_low">OFFSET(#REF!,0,0,#REF!,1)</definedName>
    <definedName name="B16_middle">OFFSET(#REF!,0,0,#REF!,1)</definedName>
    <definedName name="B16_right">OFFSET(#REF!,0,0,#REF!,1)</definedName>
    <definedName name="ba" hidden="1">{#N/A,#N/A,FALSE,"Budget96 Revised"}</definedName>
    <definedName name="backlog" hidden="1">{#N/A,#N/A,FALSE,"GROUPBAL"}</definedName>
    <definedName name="backlog." hidden="1">{#N/A,#N/A,FALSE,"GROUPBAL"}</definedName>
    <definedName name="backlog_Plan_1" hidden="1">{#N/A,#N/A,FALSE,"GROUPBAL"}</definedName>
    <definedName name="backlog2" hidden="1">{#N/A,#N/A,FALSE,"GROUPBAL"}</definedName>
    <definedName name="BAD_DEBT00">#REF!</definedName>
    <definedName name="BAD_DEBT01">#REF!</definedName>
    <definedName name="BAD_DEBT02">#REF!</definedName>
    <definedName name="BAD_DEBT03">#REF!</definedName>
    <definedName name="BAD_DEBT04">#REF!</definedName>
    <definedName name="BAD_DEBT97">#REF!</definedName>
    <definedName name="BAD_DEBT98">#REF!</definedName>
    <definedName name="BAD_DEBT99">#REF!</definedName>
    <definedName name="BADDB_PROVN00">#REF!</definedName>
    <definedName name="BADDB_PROVN01">#REF!</definedName>
    <definedName name="BADDB_PROVN02">#REF!</definedName>
    <definedName name="BADDB_PROVN03">#REF!</definedName>
    <definedName name="BADDB_PROVN04">#REF!</definedName>
    <definedName name="BADDB_PROVN97">#REF!</definedName>
    <definedName name="BADDB_PROVN98">#REF!</definedName>
    <definedName name="BADDB_PROVN99">#REF!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FEES00">#REF!</definedName>
    <definedName name="BANK_FEES01">#REF!</definedName>
    <definedName name="BANK_FEES02">#REF!</definedName>
    <definedName name="BANK_FEES03">#REF!</definedName>
    <definedName name="BANK_FEES04">#REF!</definedName>
    <definedName name="BANK_FEES97">#REF!</definedName>
    <definedName name="BANK_FEES98">#REF!</definedName>
    <definedName name="BANK_FEES99">#REF!</definedName>
    <definedName name="bb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2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2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2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2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2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2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2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2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3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3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3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3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3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3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3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3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4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4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4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5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5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5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5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5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5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BB" hidden="1">{#N/A,#N/A,FALSE,"Income State.";#N/A,#N/A,FALSE,"B-S"}</definedName>
    <definedName name="BBBB_1" hidden="1">{#N/A,#N/A,FALSE,"Income State.";#N/A,#N/A,FALSE,"B-S"}</definedName>
    <definedName name="BBBB_1_1" hidden="1">{#N/A,#N/A,FALSE,"Income State.";#N/A,#N/A,FALSE,"B-S"}</definedName>
    <definedName name="BBBB_1_1_1" hidden="1">{#N/A,#N/A,FALSE,"Income State.";#N/A,#N/A,FALSE,"B-S"}</definedName>
    <definedName name="BBBB_1_1_1_1" hidden="1">{#N/A,#N/A,FALSE,"Income State.";#N/A,#N/A,FALSE,"B-S"}</definedName>
    <definedName name="BBBB_1_1_1_1_1" hidden="1">{#N/A,#N/A,FALSE,"Income State.";#N/A,#N/A,FALSE,"B-S"}</definedName>
    <definedName name="BBBB_1_1_1_1_1_1" hidden="1">{#N/A,#N/A,FALSE,"Income State.";#N/A,#N/A,FALSE,"B-S"}</definedName>
    <definedName name="BBBB_1_1_1_1_1_2" hidden="1">{#N/A,#N/A,FALSE,"Income State.";#N/A,#N/A,FALSE,"B-S"}</definedName>
    <definedName name="BBBB_1_1_1_1_1_3" hidden="1">{#N/A,#N/A,FALSE,"Income State.";#N/A,#N/A,FALSE,"B-S"}</definedName>
    <definedName name="BBBB_1_1_1_1_1_4" hidden="1">{#N/A,#N/A,FALSE,"Income State.";#N/A,#N/A,FALSE,"B-S"}</definedName>
    <definedName name="BBBB_1_1_1_1_2" hidden="1">{#N/A,#N/A,FALSE,"Income State.";#N/A,#N/A,FALSE,"B-S"}</definedName>
    <definedName name="BBBB_1_1_1_1_2_1" hidden="1">{#N/A,#N/A,FALSE,"Income State.";#N/A,#N/A,FALSE,"B-S"}</definedName>
    <definedName name="BBBB_1_1_1_1_2_2" hidden="1">{#N/A,#N/A,FALSE,"Income State.";#N/A,#N/A,FALSE,"B-S"}</definedName>
    <definedName name="BBBB_1_1_1_1_2_3" hidden="1">{#N/A,#N/A,FALSE,"Income State.";#N/A,#N/A,FALSE,"B-S"}</definedName>
    <definedName name="BBBB_1_1_1_1_3" hidden="1">{#N/A,#N/A,FALSE,"Income State.";#N/A,#N/A,FALSE,"B-S"}</definedName>
    <definedName name="BBBB_1_1_1_1_4" hidden="1">{#N/A,#N/A,FALSE,"Income State.";#N/A,#N/A,FALSE,"B-S"}</definedName>
    <definedName name="BBBB_1_1_1_1_5" hidden="1">{#N/A,#N/A,FALSE,"Income State.";#N/A,#N/A,FALSE,"B-S"}</definedName>
    <definedName name="BBBB_1_1_1_2" hidden="1">{#N/A,#N/A,FALSE,"Income State.";#N/A,#N/A,FALSE,"B-S"}</definedName>
    <definedName name="BBBB_1_1_1_2_1" hidden="1">{#N/A,#N/A,FALSE,"Income State.";#N/A,#N/A,FALSE,"B-S"}</definedName>
    <definedName name="BBBB_1_1_1_2_2" hidden="1">{#N/A,#N/A,FALSE,"Income State.";#N/A,#N/A,FALSE,"B-S"}</definedName>
    <definedName name="BBBB_1_1_1_2_3" hidden="1">{#N/A,#N/A,FALSE,"Income State.";#N/A,#N/A,FALSE,"B-S"}</definedName>
    <definedName name="BBBB_1_1_1_3" hidden="1">{#N/A,#N/A,FALSE,"Income State.";#N/A,#N/A,FALSE,"B-S"}</definedName>
    <definedName name="BBBB_1_1_1_3_1" hidden="1">{#N/A,#N/A,FALSE,"Income State.";#N/A,#N/A,FALSE,"B-S"}</definedName>
    <definedName name="BBBB_1_1_1_3_2" hidden="1">{#N/A,#N/A,FALSE,"Income State.";#N/A,#N/A,FALSE,"B-S"}</definedName>
    <definedName name="BBBB_1_1_1_3_3" hidden="1">{#N/A,#N/A,FALSE,"Income State.";#N/A,#N/A,FALSE,"B-S"}</definedName>
    <definedName name="BBBB_1_1_1_4" hidden="1">{#N/A,#N/A,FALSE,"Income State.";#N/A,#N/A,FALSE,"B-S"}</definedName>
    <definedName name="BBBB_1_1_1_5" hidden="1">{#N/A,#N/A,FALSE,"Income State.";#N/A,#N/A,FALSE,"B-S"}</definedName>
    <definedName name="BBBB_1_1_2" hidden="1">{#N/A,#N/A,FALSE,"Income State.";#N/A,#N/A,FALSE,"B-S"}</definedName>
    <definedName name="BBBB_1_1_2_1" hidden="1">{#N/A,#N/A,FALSE,"Income State.";#N/A,#N/A,FALSE,"B-S"}</definedName>
    <definedName name="BBBB_1_1_2_2" hidden="1">{#N/A,#N/A,FALSE,"Income State.";#N/A,#N/A,FALSE,"B-S"}</definedName>
    <definedName name="BBBB_1_1_2_3" hidden="1">{#N/A,#N/A,FALSE,"Income State.";#N/A,#N/A,FALSE,"B-S"}</definedName>
    <definedName name="BBBB_1_1_3" hidden="1">{#N/A,#N/A,FALSE,"Income State.";#N/A,#N/A,FALSE,"B-S"}</definedName>
    <definedName name="BBBB_1_1_3_1" hidden="1">{#N/A,#N/A,FALSE,"Income State.";#N/A,#N/A,FALSE,"B-S"}</definedName>
    <definedName name="BBBB_1_1_3_2" hidden="1">{#N/A,#N/A,FALSE,"Income State.";#N/A,#N/A,FALSE,"B-S"}</definedName>
    <definedName name="BBBB_1_1_3_3" hidden="1">{#N/A,#N/A,FALSE,"Income State.";#N/A,#N/A,FALSE,"B-S"}</definedName>
    <definedName name="BBBB_1_1_4" hidden="1">{#N/A,#N/A,FALSE,"Income State.";#N/A,#N/A,FALSE,"B-S"}</definedName>
    <definedName name="BBBB_1_1_5" hidden="1">{#N/A,#N/A,FALSE,"Income State.";#N/A,#N/A,FALSE,"B-S"}</definedName>
    <definedName name="BBBB_1_2" hidden="1">{#N/A,#N/A,FALSE,"Income State.";#N/A,#N/A,FALSE,"B-S"}</definedName>
    <definedName name="BBBB_1_2_1" hidden="1">{#N/A,#N/A,FALSE,"Income State.";#N/A,#N/A,FALSE,"B-S"}</definedName>
    <definedName name="BBBB_1_2_1_1" hidden="1">{#N/A,#N/A,FALSE,"Income State.";#N/A,#N/A,FALSE,"B-S"}</definedName>
    <definedName name="BBBB_1_2_1_2" hidden="1">{#N/A,#N/A,FALSE,"Income State.";#N/A,#N/A,FALSE,"B-S"}</definedName>
    <definedName name="BBBB_1_2_1_3" hidden="1">{#N/A,#N/A,FALSE,"Income State.";#N/A,#N/A,FALSE,"B-S"}</definedName>
    <definedName name="BBBB_1_2_2" hidden="1">{#N/A,#N/A,FALSE,"Income State.";#N/A,#N/A,FALSE,"B-S"}</definedName>
    <definedName name="BBBB_1_2_2_1" hidden="1">{#N/A,#N/A,FALSE,"Income State.";#N/A,#N/A,FALSE,"B-S"}</definedName>
    <definedName name="BBBB_1_2_2_2" hidden="1">{#N/A,#N/A,FALSE,"Income State.";#N/A,#N/A,FALSE,"B-S"}</definedName>
    <definedName name="BBBB_1_2_2_3" hidden="1">{#N/A,#N/A,FALSE,"Income State.";#N/A,#N/A,FALSE,"B-S"}</definedName>
    <definedName name="BBBB_1_2_3" hidden="1">{#N/A,#N/A,FALSE,"Income State.";#N/A,#N/A,FALSE,"B-S"}</definedName>
    <definedName name="BBBB_1_2_4" hidden="1">{#N/A,#N/A,FALSE,"Income State.";#N/A,#N/A,FALSE,"B-S"}</definedName>
    <definedName name="BBBB_1_2_5" hidden="1">{#N/A,#N/A,FALSE,"Income State.";#N/A,#N/A,FALSE,"B-S"}</definedName>
    <definedName name="BBBB_1_3" hidden="1">{#N/A,#N/A,FALSE,"Income State.";#N/A,#N/A,FALSE,"B-S"}</definedName>
    <definedName name="BBBB_1_3_1" hidden="1">{#N/A,#N/A,FALSE,"Income State.";#N/A,#N/A,FALSE,"B-S"}</definedName>
    <definedName name="BBBB_1_3_1_1" hidden="1">{#N/A,#N/A,FALSE,"Income State.";#N/A,#N/A,FALSE,"B-S"}</definedName>
    <definedName name="BBBB_1_3_1_2" hidden="1">{#N/A,#N/A,FALSE,"Income State.";#N/A,#N/A,FALSE,"B-S"}</definedName>
    <definedName name="BBBB_1_3_1_3" hidden="1">{#N/A,#N/A,FALSE,"Income State.";#N/A,#N/A,FALSE,"B-S"}</definedName>
    <definedName name="BBBB_1_3_2" hidden="1">{#N/A,#N/A,FALSE,"Income State.";#N/A,#N/A,FALSE,"B-S"}</definedName>
    <definedName name="BBBB_1_3_2_1" hidden="1">{#N/A,#N/A,FALSE,"Income State.";#N/A,#N/A,FALSE,"B-S"}</definedName>
    <definedName name="BBBB_1_3_2_2" hidden="1">{#N/A,#N/A,FALSE,"Income State.";#N/A,#N/A,FALSE,"B-S"}</definedName>
    <definedName name="BBBB_1_3_2_3" hidden="1">{#N/A,#N/A,FALSE,"Income State.";#N/A,#N/A,FALSE,"B-S"}</definedName>
    <definedName name="BBBB_1_3_3" hidden="1">{#N/A,#N/A,FALSE,"Income State.";#N/A,#N/A,FALSE,"B-S"}</definedName>
    <definedName name="BBBB_1_3_4" hidden="1">{#N/A,#N/A,FALSE,"Income State.";#N/A,#N/A,FALSE,"B-S"}</definedName>
    <definedName name="BBBB_1_3_5" hidden="1">{#N/A,#N/A,FALSE,"Income State.";#N/A,#N/A,FALSE,"B-S"}</definedName>
    <definedName name="BBBB_1_4" hidden="1">{#N/A,#N/A,FALSE,"Income State.";#N/A,#N/A,FALSE,"B-S"}</definedName>
    <definedName name="BBBB_1_4_1" hidden="1">{#N/A,#N/A,FALSE,"Income State.";#N/A,#N/A,FALSE,"B-S"}</definedName>
    <definedName name="BBBB_1_4_2" hidden="1">{#N/A,#N/A,FALSE,"Income State.";#N/A,#N/A,FALSE,"B-S"}</definedName>
    <definedName name="BBBB_1_4_3" hidden="1">{#N/A,#N/A,FALSE,"Income State.";#N/A,#N/A,FALSE,"B-S"}</definedName>
    <definedName name="BBBB_1_5" hidden="1">{#N/A,#N/A,FALSE,"Income State.";#N/A,#N/A,FALSE,"B-S"}</definedName>
    <definedName name="BBBB_1_5_1" hidden="1">{#N/A,#N/A,FALSE,"Income State.";#N/A,#N/A,FALSE,"B-S"}</definedName>
    <definedName name="BBBB_1_5_2" hidden="1">{#N/A,#N/A,FALSE,"Income State.";#N/A,#N/A,FALSE,"B-S"}</definedName>
    <definedName name="BBBB_1_5_3" hidden="1">{#N/A,#N/A,FALSE,"Income State.";#N/A,#N/A,FALSE,"B-S"}</definedName>
    <definedName name="BBBB_2" hidden="1">{#N/A,#N/A,FALSE,"Income State.";#N/A,#N/A,FALSE,"B-S"}</definedName>
    <definedName name="BBBB_2_1" hidden="1">{#N/A,#N/A,FALSE,"Income State.";#N/A,#N/A,FALSE,"B-S"}</definedName>
    <definedName name="BBBB_2_1_1" hidden="1">{#N/A,#N/A,FALSE,"Income State.";#N/A,#N/A,FALSE,"B-S"}</definedName>
    <definedName name="BBBB_2_1_1_1" hidden="1">{#N/A,#N/A,FALSE,"Income State.";#N/A,#N/A,FALSE,"B-S"}</definedName>
    <definedName name="BBBB_2_1_1_1_1" hidden="1">{#N/A,#N/A,FALSE,"Income State.";#N/A,#N/A,FALSE,"B-S"}</definedName>
    <definedName name="BBBB_2_1_1_1_2" hidden="1">{#N/A,#N/A,FALSE,"Income State.";#N/A,#N/A,FALSE,"B-S"}</definedName>
    <definedName name="BBBB_2_1_1_1_3" hidden="1">{#N/A,#N/A,FALSE,"Income State.";#N/A,#N/A,FALSE,"B-S"}</definedName>
    <definedName name="BBBB_2_1_1_1_4" hidden="1">{#N/A,#N/A,FALSE,"Income State.";#N/A,#N/A,FALSE,"B-S"}</definedName>
    <definedName name="BBBB_2_1_1_2" hidden="1">{#N/A,#N/A,FALSE,"Income State.";#N/A,#N/A,FALSE,"B-S"}</definedName>
    <definedName name="BBBB_2_1_1_2_1" hidden="1">{#N/A,#N/A,FALSE,"Income State.";#N/A,#N/A,FALSE,"B-S"}</definedName>
    <definedName name="BBBB_2_1_1_2_2" hidden="1">{#N/A,#N/A,FALSE,"Income State.";#N/A,#N/A,FALSE,"B-S"}</definedName>
    <definedName name="BBBB_2_1_1_2_3" hidden="1">{#N/A,#N/A,FALSE,"Income State.";#N/A,#N/A,FALSE,"B-S"}</definedName>
    <definedName name="BBBB_2_1_1_3" hidden="1">{#N/A,#N/A,FALSE,"Income State.";#N/A,#N/A,FALSE,"B-S"}</definedName>
    <definedName name="BBBB_2_1_1_4" hidden="1">{#N/A,#N/A,FALSE,"Income State.";#N/A,#N/A,FALSE,"B-S"}</definedName>
    <definedName name="BBBB_2_1_1_5" hidden="1">{#N/A,#N/A,FALSE,"Income State.";#N/A,#N/A,FALSE,"B-S"}</definedName>
    <definedName name="BBBB_2_1_2" hidden="1">{#N/A,#N/A,FALSE,"Income State.";#N/A,#N/A,FALSE,"B-S"}</definedName>
    <definedName name="BBBB_2_1_2_1" hidden="1">{#N/A,#N/A,FALSE,"Income State.";#N/A,#N/A,FALSE,"B-S"}</definedName>
    <definedName name="BBBB_2_1_2_2" hidden="1">{#N/A,#N/A,FALSE,"Income State.";#N/A,#N/A,FALSE,"B-S"}</definedName>
    <definedName name="BBBB_2_1_2_3" hidden="1">{#N/A,#N/A,FALSE,"Income State.";#N/A,#N/A,FALSE,"B-S"}</definedName>
    <definedName name="BBBB_2_1_3" hidden="1">{#N/A,#N/A,FALSE,"Income State.";#N/A,#N/A,FALSE,"B-S"}</definedName>
    <definedName name="BBBB_2_1_3_1" hidden="1">{#N/A,#N/A,FALSE,"Income State.";#N/A,#N/A,FALSE,"B-S"}</definedName>
    <definedName name="BBBB_2_1_3_2" hidden="1">{#N/A,#N/A,FALSE,"Income State.";#N/A,#N/A,FALSE,"B-S"}</definedName>
    <definedName name="BBBB_2_1_3_3" hidden="1">{#N/A,#N/A,FALSE,"Income State.";#N/A,#N/A,FALSE,"B-S"}</definedName>
    <definedName name="BBBB_2_1_4" hidden="1">{#N/A,#N/A,FALSE,"Income State.";#N/A,#N/A,FALSE,"B-S"}</definedName>
    <definedName name="BBBB_2_1_5" hidden="1">{#N/A,#N/A,FALSE,"Income State.";#N/A,#N/A,FALSE,"B-S"}</definedName>
    <definedName name="BBBB_2_2" hidden="1">{#N/A,#N/A,FALSE,"Income State.";#N/A,#N/A,FALSE,"B-S"}</definedName>
    <definedName name="BBBB_2_2_1" hidden="1">{#N/A,#N/A,FALSE,"Income State.";#N/A,#N/A,FALSE,"B-S"}</definedName>
    <definedName name="BBBB_2_2_2" hidden="1">{#N/A,#N/A,FALSE,"Income State.";#N/A,#N/A,FALSE,"B-S"}</definedName>
    <definedName name="BBBB_2_2_3" hidden="1">{#N/A,#N/A,FALSE,"Income State.";#N/A,#N/A,FALSE,"B-S"}</definedName>
    <definedName name="BBBB_2_2_4" hidden="1">{#N/A,#N/A,FALSE,"Income State.";#N/A,#N/A,FALSE,"B-S"}</definedName>
    <definedName name="BBBB_2_3" hidden="1">{#N/A,#N/A,FALSE,"Income State.";#N/A,#N/A,FALSE,"B-S"}</definedName>
    <definedName name="BBBB_2_3_1" hidden="1">{#N/A,#N/A,FALSE,"Income State.";#N/A,#N/A,FALSE,"B-S"}</definedName>
    <definedName name="BBBB_2_3_2" hidden="1">{#N/A,#N/A,FALSE,"Income State.";#N/A,#N/A,FALSE,"B-S"}</definedName>
    <definedName name="BBBB_2_3_3" hidden="1">{#N/A,#N/A,FALSE,"Income State.";#N/A,#N/A,FALSE,"B-S"}</definedName>
    <definedName name="BBBB_2_3_4" hidden="1">{#N/A,#N/A,FALSE,"Income State.";#N/A,#N/A,FALSE,"B-S"}</definedName>
    <definedName name="BBBB_2_4" hidden="1">{#N/A,#N/A,FALSE,"Income State.";#N/A,#N/A,FALSE,"B-S"}</definedName>
    <definedName name="BBBB_2_4_1" hidden="1">{#N/A,#N/A,FALSE,"Income State.";#N/A,#N/A,FALSE,"B-S"}</definedName>
    <definedName name="BBBB_2_5" hidden="1">{#N/A,#N/A,FALSE,"Income State.";#N/A,#N/A,FALSE,"B-S"}</definedName>
    <definedName name="BBBB_3" hidden="1">{#N/A,#N/A,FALSE,"Income State.";#N/A,#N/A,FALSE,"B-S"}</definedName>
    <definedName name="BBBB_3_1" hidden="1">{#N/A,#N/A,FALSE,"Income State.";#N/A,#N/A,FALSE,"B-S"}</definedName>
    <definedName name="BBBB_3_1_1" hidden="1">{#N/A,#N/A,FALSE,"Income State.";#N/A,#N/A,FALSE,"B-S"}</definedName>
    <definedName name="BBBB_3_1_2" hidden="1">{#N/A,#N/A,FALSE,"Income State.";#N/A,#N/A,FALSE,"B-S"}</definedName>
    <definedName name="BBBB_3_1_3" hidden="1">{#N/A,#N/A,FALSE,"Income State.";#N/A,#N/A,FALSE,"B-S"}</definedName>
    <definedName name="BBBB_3_1_4" hidden="1">{#N/A,#N/A,FALSE,"Income State.";#N/A,#N/A,FALSE,"B-S"}</definedName>
    <definedName name="BBBB_3_2" hidden="1">{#N/A,#N/A,FALSE,"Income State.";#N/A,#N/A,FALSE,"B-S"}</definedName>
    <definedName name="BBBB_3_2_1" hidden="1">{#N/A,#N/A,FALSE,"Income State.";#N/A,#N/A,FALSE,"B-S"}</definedName>
    <definedName name="BBBB_3_2_2" hidden="1">{#N/A,#N/A,FALSE,"Income State.";#N/A,#N/A,FALSE,"B-S"}</definedName>
    <definedName name="BBBB_3_2_3" hidden="1">{#N/A,#N/A,FALSE,"Income State.";#N/A,#N/A,FALSE,"B-S"}</definedName>
    <definedName name="BBBB_3_2_4" hidden="1">{#N/A,#N/A,FALSE,"Income State.";#N/A,#N/A,FALSE,"B-S"}</definedName>
    <definedName name="BBBB_3_3" hidden="1">{#N/A,#N/A,FALSE,"Income State.";#N/A,#N/A,FALSE,"B-S"}</definedName>
    <definedName name="BBBB_3_3_1" hidden="1">{#N/A,#N/A,FALSE,"Income State.";#N/A,#N/A,FALSE,"B-S"}</definedName>
    <definedName name="BBBB_3_4" hidden="1">{#N/A,#N/A,FALSE,"Income State.";#N/A,#N/A,FALSE,"B-S"}</definedName>
    <definedName name="BBBB_3_4_1" hidden="1">{#N/A,#N/A,FALSE,"Income State.";#N/A,#N/A,FALSE,"B-S"}</definedName>
    <definedName name="BBBB_3_5" hidden="1">{#N/A,#N/A,FALSE,"Income State.";#N/A,#N/A,FALSE,"B-S"}</definedName>
    <definedName name="BBBB_4" hidden="1">{#N/A,#N/A,FALSE,"Income State.";#N/A,#N/A,FALSE,"B-S"}</definedName>
    <definedName name="BBBB_4_1" hidden="1">{#N/A,#N/A,FALSE,"Income State.";#N/A,#N/A,FALSE,"B-S"}</definedName>
    <definedName name="BBBB_4_1_1" hidden="1">{#N/A,#N/A,FALSE,"Income State.";#N/A,#N/A,FALSE,"B-S"}</definedName>
    <definedName name="BBBB_4_1_2" hidden="1">{#N/A,#N/A,FALSE,"Income State.";#N/A,#N/A,FALSE,"B-S"}</definedName>
    <definedName name="BBBB_4_1_3" hidden="1">{#N/A,#N/A,FALSE,"Income State.";#N/A,#N/A,FALSE,"B-S"}</definedName>
    <definedName name="BBBB_4_1_4" hidden="1">{#N/A,#N/A,FALSE,"Income State.";#N/A,#N/A,FALSE,"B-S"}</definedName>
    <definedName name="BBBB_4_2" hidden="1">{#N/A,#N/A,FALSE,"Income State.";#N/A,#N/A,FALSE,"B-S"}</definedName>
    <definedName name="BBBB_4_2_1" hidden="1">{#N/A,#N/A,FALSE,"Income State.";#N/A,#N/A,FALSE,"B-S"}</definedName>
    <definedName name="BBBB_4_2_2" hidden="1">{#N/A,#N/A,FALSE,"Income State.";#N/A,#N/A,FALSE,"B-S"}</definedName>
    <definedName name="BBBB_4_2_3" hidden="1">{#N/A,#N/A,FALSE,"Income State.";#N/A,#N/A,FALSE,"B-S"}</definedName>
    <definedName name="BBBB_4_2_4" hidden="1">{#N/A,#N/A,FALSE,"Income State.";#N/A,#N/A,FALSE,"B-S"}</definedName>
    <definedName name="BBBB_4_3" hidden="1">{#N/A,#N/A,FALSE,"Income State.";#N/A,#N/A,FALSE,"B-S"}</definedName>
    <definedName name="BBBB_4_3_1" hidden="1">{#N/A,#N/A,FALSE,"Income State.";#N/A,#N/A,FALSE,"B-S"}</definedName>
    <definedName name="BBBB_4_4" hidden="1">{#N/A,#N/A,FALSE,"Income State.";#N/A,#N/A,FALSE,"B-S"}</definedName>
    <definedName name="BBBB_4_4_1" hidden="1">{#N/A,#N/A,FALSE,"Income State.";#N/A,#N/A,FALSE,"B-S"}</definedName>
    <definedName name="BBBB_4_5" hidden="1">{#N/A,#N/A,FALSE,"Income State.";#N/A,#N/A,FALSE,"B-S"}</definedName>
    <definedName name="BBBB_5" hidden="1">{#N/A,#N/A,FALSE,"Income State.";#N/A,#N/A,FALSE,"B-S"}</definedName>
    <definedName name="BBBB_5_1" hidden="1">{#N/A,#N/A,FALSE,"Income State.";#N/A,#N/A,FALSE,"B-S"}</definedName>
    <definedName name="BBBB_5_2" hidden="1">{#N/A,#N/A,FALSE,"Income State.";#N/A,#N/A,FALSE,"B-S"}</definedName>
    <definedName name="BBBB_5_3" hidden="1">{#N/A,#N/A,FALSE,"Income State.";#N/A,#N/A,FALSE,"B-S"}</definedName>
    <definedName name="BBBB_5_4" hidden="1">{#N/A,#N/A,FALSE,"Income State.";#N/A,#N/A,FALSE,"B-S"}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case">#REF!</definedName>
    <definedName name="bearinterest">#REF!</definedName>
    <definedName name="bearmkt">#REF!</definedName>
    <definedName name="bearNNA">#REF!</definedName>
    <definedName name="beartrades">#REF!</definedName>
    <definedName name="Before">#REF!</definedName>
    <definedName name="BEGIN_ASSETQUALITY_2001_07_02_13_0004">#REF!</definedName>
    <definedName name="BEGIN_BALANCESHT_2001_07_02_13_0004">#REF!</definedName>
    <definedName name="BEGIN_CAPADEQUACY_2001_07_02_13_0004">#REF!</definedName>
    <definedName name="BEGIN_INCSTMT_2001_07_02_13_0004">#REF!</definedName>
    <definedName name="BEGIN_MANADJUSTS_2001_07_02_13_0004">#REF!</definedName>
    <definedName name="BEGIN_OTHRDATA_2001_07_02_13_0004">#REF!</definedName>
    <definedName name="BEGIN_RATIOS_2001_07_02_13_0004">#REF!</definedName>
    <definedName name="BEGIN_REFDATA_2001_07_02_13_0004">#REF!</definedName>
    <definedName name="Benefits_General">#REF!</definedName>
    <definedName name="Benefits_Other">#REF!</definedName>
    <definedName name="Benefits_Payroll">#REF!</definedName>
    <definedName name="Benefits_Savings">#REF!</definedName>
    <definedName name="Bgt_St">#REF!</definedName>
    <definedName name="Binary_YN">#REF!</definedName>
    <definedName name="BINDEX">#REF!</definedName>
    <definedName name="BizUnit">OFFSET(#REF!,,,COUNTA(#REF!))</definedName>
    <definedName name="BKBVPS00">#REF!</definedName>
    <definedName name="BKBVPS01">#REF!</definedName>
    <definedName name="BKBVPS02">#REF!</definedName>
    <definedName name="BKBVPS03">#REF!</definedName>
    <definedName name="BKBVPS04">#REF!</definedName>
    <definedName name="BKBVPS97">#REF!</definedName>
    <definedName name="BKBVPS98">#REF!</definedName>
    <definedName name="BKBVPS99">#REF!</definedName>
    <definedName name="BKNAVPS00">#REF!</definedName>
    <definedName name="BKNAVPS01">#REF!</definedName>
    <definedName name="BKNAVPS02">#REF!</definedName>
    <definedName name="BKNAVPS03">#REF!</definedName>
    <definedName name="BKNAVPS04">#REF!</definedName>
    <definedName name="BKNAVPS97">#REF!</definedName>
    <definedName name="BKNAVPS98">#REF!</definedName>
    <definedName name="BKNAVPS99">#REF!</definedName>
    <definedName name="BKVAL_STK00">#REF!</definedName>
    <definedName name="BKVAL_STK01">#REF!</definedName>
    <definedName name="BKVAL_STK02">#REF!</definedName>
    <definedName name="BKVAL_STK03">#REF!</definedName>
    <definedName name="BKVAL_STK04">#REF!</definedName>
    <definedName name="BKVAL_STK97">#REF!</definedName>
    <definedName name="BKVAL_STK98">#REF!</definedName>
    <definedName name="BKVAL_STK99">#REF!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K_Date_Calendar">#REF!</definedName>
    <definedName name="BLK_Date_Quarters">#REF!</definedName>
    <definedName name="BLK_EPS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9" hidden="1">#REF!</definedName>
    <definedName name="BNE_MESSAGES_HIDDEN" hidden="1">#REF!</definedName>
    <definedName name="BNMKN">#REF!</definedName>
    <definedName name="BONDPORTF00">#REF!</definedName>
    <definedName name="BONDPORTF01">#REF!</definedName>
    <definedName name="BONDPORTF02">#REF!</definedName>
    <definedName name="BONDPORTF03">#REF!</definedName>
    <definedName name="BONDPORTF04">#REF!</definedName>
    <definedName name="BONDPORTF05">#REF!</definedName>
    <definedName name="BONDPORTF06">#REF!</definedName>
    <definedName name="BONDPORTF07">#REF!</definedName>
    <definedName name="BONDPORTF87">#REF!</definedName>
    <definedName name="BONDPORTF88">#REF!</definedName>
    <definedName name="BONDPORTF89">#REF!</definedName>
    <definedName name="BONDPORTF90">#REF!</definedName>
    <definedName name="BONDPORTF91">#REF!</definedName>
    <definedName name="BONDPORTF92">#REF!</definedName>
    <definedName name="BONDPORTF93">#REF!</definedName>
    <definedName name="BONDPORTF94">#REF!</definedName>
    <definedName name="BONDPORTF95">#REF!</definedName>
    <definedName name="BONDPORTF96">#REF!</definedName>
    <definedName name="BONDPORTF97">#REF!</definedName>
    <definedName name="BONDPORTF98">#REF!</definedName>
    <definedName name="BONDPORTF99">#REF!</definedName>
    <definedName name="BP_Date">#REF!</definedName>
    <definedName name="BP_start">#REF!</definedName>
    <definedName name="BRANCH00">#REF!</definedName>
    <definedName name="BRANCH01">#REF!</definedName>
    <definedName name="BRANCH02">#REF!</definedName>
    <definedName name="BRANCH03">#REF!</definedName>
    <definedName name="BRANCH04">#REF!</definedName>
    <definedName name="BRANCH97">#REF!</definedName>
    <definedName name="BRANCH98">#REF!</definedName>
    <definedName name="BRANCH99">#REF!</definedName>
    <definedName name="BROKE_FEES00">#REF!</definedName>
    <definedName name="BROKE_FEES01">#REF!</definedName>
    <definedName name="BROKE_FEES02">#REF!</definedName>
    <definedName name="BROKE_FEES03">#REF!</definedName>
    <definedName name="BROKE_FEES04">#REF!</definedName>
    <definedName name="BROKE_FEES97">#REF!</definedName>
    <definedName name="BROKE_FEES98">#REF!</definedName>
    <definedName name="BROKE_FEES99">#REF!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Pt1">#REF!</definedName>
    <definedName name="BrPt2">#REF!</definedName>
    <definedName name="BrPt3">#REF!</definedName>
    <definedName name="BrPt4">#REF!</definedName>
    <definedName name="BrPt5">#REF!</definedName>
    <definedName name="BS추정" hidden="1">{"'보고양식'!$A$58:$K$111"}</definedName>
    <definedName name="bubba" hidden="1">{"Assumptions","Best Case",FALSE,"1999 Assumptions";"Accruals",#N/A,FALSE,"Accruals and Estimates";"Income",#N/A,FALSE,"Budget Reports";"Cash",#N/A,FALSE,"Budget Reports";"BS",#N/A,FALSE,"Budget Reports"}</definedName>
    <definedName name="bull_case">#REF!</definedName>
    <definedName name="bullinterest">#REF!</definedName>
    <definedName name="bullmkt">#REF!</definedName>
    <definedName name="bullNNA">#REF!</definedName>
    <definedName name="bulltrades">#REF!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CAMPU" hidden="1">{#N/A,#N/A,FALSE,"USD VCB";#N/A,#N/A,FALSE,"USD NEWYORK"}</definedName>
    <definedName name="CAMPU_1" hidden="1">{#N/A,#N/A,FALSE,"USD VCB";#N/A,#N/A,FALSE,"USD NEWYORK"}</definedName>
    <definedName name="CAMPU_1_1" hidden="1">{#N/A,#N/A,FALSE,"USD VCB";#N/A,#N/A,FALSE,"USD NEWYORK"}</definedName>
    <definedName name="CAMPU_1_1_1" hidden="1">{#N/A,#N/A,FALSE,"USD VCB";#N/A,#N/A,FALSE,"USD NEWYORK"}</definedName>
    <definedName name="CAMPU_1_1_1_1" hidden="1">{#N/A,#N/A,FALSE,"USD VCB";#N/A,#N/A,FALSE,"USD NEWYORK"}</definedName>
    <definedName name="CAMPU_1_1_1_1_1" hidden="1">{#N/A,#N/A,FALSE,"USD VCB";#N/A,#N/A,FALSE,"USD NEWYORK"}</definedName>
    <definedName name="CAMPU_1_1_1_1_1_1" hidden="1">{#N/A,#N/A,FALSE,"USD VCB";#N/A,#N/A,FALSE,"USD NEWYORK"}</definedName>
    <definedName name="CAMPU_1_1_1_1_1_2" hidden="1">{#N/A,#N/A,FALSE,"USD VCB";#N/A,#N/A,FALSE,"USD NEWYORK"}</definedName>
    <definedName name="CAMPU_1_1_1_1_1_3" hidden="1">{#N/A,#N/A,FALSE,"USD VCB";#N/A,#N/A,FALSE,"USD NEWYORK"}</definedName>
    <definedName name="CAMPU_1_1_1_1_1_4" hidden="1">{#N/A,#N/A,FALSE,"USD VCB";#N/A,#N/A,FALSE,"USD NEWYORK"}</definedName>
    <definedName name="CAMPU_1_1_1_1_2" hidden="1">{#N/A,#N/A,FALSE,"USD VCB";#N/A,#N/A,FALSE,"USD NEWYORK"}</definedName>
    <definedName name="CAMPU_1_1_1_1_2_1" hidden="1">{#N/A,#N/A,FALSE,"USD VCB";#N/A,#N/A,FALSE,"USD NEWYORK"}</definedName>
    <definedName name="CAMPU_1_1_1_1_2_2" hidden="1">{#N/A,#N/A,FALSE,"USD VCB";#N/A,#N/A,FALSE,"USD NEWYORK"}</definedName>
    <definedName name="CAMPU_1_1_1_1_2_3" hidden="1">{#N/A,#N/A,FALSE,"USD VCB";#N/A,#N/A,FALSE,"USD NEWYORK"}</definedName>
    <definedName name="CAMPU_1_1_1_1_3" hidden="1">{#N/A,#N/A,FALSE,"USD VCB";#N/A,#N/A,FALSE,"USD NEWYORK"}</definedName>
    <definedName name="CAMPU_1_1_1_1_4" hidden="1">{#N/A,#N/A,FALSE,"USD VCB";#N/A,#N/A,FALSE,"USD NEWYORK"}</definedName>
    <definedName name="CAMPU_1_1_1_1_5" hidden="1">{#N/A,#N/A,FALSE,"USD VCB";#N/A,#N/A,FALSE,"USD NEWYORK"}</definedName>
    <definedName name="CAMPU_1_1_1_2" hidden="1">{#N/A,#N/A,FALSE,"USD VCB";#N/A,#N/A,FALSE,"USD NEWYORK"}</definedName>
    <definedName name="CAMPU_1_1_1_2_1" hidden="1">{#N/A,#N/A,FALSE,"USD VCB";#N/A,#N/A,FALSE,"USD NEWYORK"}</definedName>
    <definedName name="CAMPU_1_1_1_2_2" hidden="1">{#N/A,#N/A,FALSE,"USD VCB";#N/A,#N/A,FALSE,"USD NEWYORK"}</definedName>
    <definedName name="CAMPU_1_1_1_2_3" hidden="1">{#N/A,#N/A,FALSE,"USD VCB";#N/A,#N/A,FALSE,"USD NEWYORK"}</definedName>
    <definedName name="CAMPU_1_1_1_3" hidden="1">{#N/A,#N/A,FALSE,"USD VCB";#N/A,#N/A,FALSE,"USD NEWYORK"}</definedName>
    <definedName name="CAMPU_1_1_1_3_1" hidden="1">{#N/A,#N/A,FALSE,"USD VCB";#N/A,#N/A,FALSE,"USD NEWYORK"}</definedName>
    <definedName name="CAMPU_1_1_1_3_2" hidden="1">{#N/A,#N/A,FALSE,"USD VCB";#N/A,#N/A,FALSE,"USD NEWYORK"}</definedName>
    <definedName name="CAMPU_1_1_1_3_3" hidden="1">{#N/A,#N/A,FALSE,"USD VCB";#N/A,#N/A,FALSE,"USD NEWYORK"}</definedName>
    <definedName name="CAMPU_1_1_1_4" hidden="1">{#N/A,#N/A,FALSE,"USD VCB";#N/A,#N/A,FALSE,"USD NEWYORK"}</definedName>
    <definedName name="CAMPU_1_1_1_5" hidden="1">{#N/A,#N/A,FALSE,"USD VCB";#N/A,#N/A,FALSE,"USD NEWYORK"}</definedName>
    <definedName name="CAMPU_1_1_2" hidden="1">{#N/A,#N/A,FALSE,"USD VCB";#N/A,#N/A,FALSE,"USD NEWYORK"}</definedName>
    <definedName name="CAMPU_1_1_2_1" hidden="1">{#N/A,#N/A,FALSE,"USD VCB";#N/A,#N/A,FALSE,"USD NEWYORK"}</definedName>
    <definedName name="CAMPU_1_1_2_2" hidden="1">{#N/A,#N/A,FALSE,"USD VCB";#N/A,#N/A,FALSE,"USD NEWYORK"}</definedName>
    <definedName name="CAMPU_1_1_2_3" hidden="1">{#N/A,#N/A,FALSE,"USD VCB";#N/A,#N/A,FALSE,"USD NEWYORK"}</definedName>
    <definedName name="CAMPU_1_1_3" hidden="1">{#N/A,#N/A,FALSE,"USD VCB";#N/A,#N/A,FALSE,"USD NEWYORK"}</definedName>
    <definedName name="CAMPU_1_1_3_1" hidden="1">{#N/A,#N/A,FALSE,"USD VCB";#N/A,#N/A,FALSE,"USD NEWYORK"}</definedName>
    <definedName name="CAMPU_1_1_3_2" hidden="1">{#N/A,#N/A,FALSE,"USD VCB";#N/A,#N/A,FALSE,"USD NEWYORK"}</definedName>
    <definedName name="CAMPU_1_1_3_3" hidden="1">{#N/A,#N/A,FALSE,"USD VCB";#N/A,#N/A,FALSE,"USD NEWYORK"}</definedName>
    <definedName name="CAMPU_1_1_4" hidden="1">{#N/A,#N/A,FALSE,"USD VCB";#N/A,#N/A,FALSE,"USD NEWYORK"}</definedName>
    <definedName name="CAMPU_1_1_5" hidden="1">{#N/A,#N/A,FALSE,"USD VCB";#N/A,#N/A,FALSE,"USD NEWYORK"}</definedName>
    <definedName name="CAMPU_1_2" hidden="1">{#N/A,#N/A,FALSE,"USD VCB";#N/A,#N/A,FALSE,"USD NEWYORK"}</definedName>
    <definedName name="CAMPU_1_2_1" hidden="1">{#N/A,#N/A,FALSE,"USD VCB";#N/A,#N/A,FALSE,"USD NEWYORK"}</definedName>
    <definedName name="CAMPU_1_2_1_1" hidden="1">{#N/A,#N/A,FALSE,"USD VCB";#N/A,#N/A,FALSE,"USD NEWYORK"}</definedName>
    <definedName name="CAMPU_1_2_1_2" hidden="1">{#N/A,#N/A,FALSE,"USD VCB";#N/A,#N/A,FALSE,"USD NEWYORK"}</definedName>
    <definedName name="CAMPU_1_2_1_3" hidden="1">{#N/A,#N/A,FALSE,"USD VCB";#N/A,#N/A,FALSE,"USD NEWYORK"}</definedName>
    <definedName name="CAMPU_1_2_2" hidden="1">{#N/A,#N/A,FALSE,"USD VCB";#N/A,#N/A,FALSE,"USD NEWYORK"}</definedName>
    <definedName name="CAMPU_1_2_2_1" hidden="1">{#N/A,#N/A,FALSE,"USD VCB";#N/A,#N/A,FALSE,"USD NEWYORK"}</definedName>
    <definedName name="CAMPU_1_2_2_2" hidden="1">{#N/A,#N/A,FALSE,"USD VCB";#N/A,#N/A,FALSE,"USD NEWYORK"}</definedName>
    <definedName name="CAMPU_1_2_2_3" hidden="1">{#N/A,#N/A,FALSE,"USD VCB";#N/A,#N/A,FALSE,"USD NEWYORK"}</definedName>
    <definedName name="CAMPU_1_2_3" hidden="1">{#N/A,#N/A,FALSE,"USD VCB";#N/A,#N/A,FALSE,"USD NEWYORK"}</definedName>
    <definedName name="CAMPU_1_2_4" hidden="1">{#N/A,#N/A,FALSE,"USD VCB";#N/A,#N/A,FALSE,"USD NEWYORK"}</definedName>
    <definedName name="CAMPU_1_2_5" hidden="1">{#N/A,#N/A,FALSE,"USD VCB";#N/A,#N/A,FALSE,"USD NEWYORK"}</definedName>
    <definedName name="CAMPU_1_3" hidden="1">{#N/A,#N/A,FALSE,"USD VCB";#N/A,#N/A,FALSE,"USD NEWYORK"}</definedName>
    <definedName name="CAMPU_1_3_1" hidden="1">{#N/A,#N/A,FALSE,"USD VCB";#N/A,#N/A,FALSE,"USD NEWYORK"}</definedName>
    <definedName name="CAMPU_1_3_1_1" hidden="1">{#N/A,#N/A,FALSE,"USD VCB";#N/A,#N/A,FALSE,"USD NEWYORK"}</definedName>
    <definedName name="CAMPU_1_3_1_2" hidden="1">{#N/A,#N/A,FALSE,"USD VCB";#N/A,#N/A,FALSE,"USD NEWYORK"}</definedName>
    <definedName name="CAMPU_1_3_1_3" hidden="1">{#N/A,#N/A,FALSE,"USD VCB";#N/A,#N/A,FALSE,"USD NEWYORK"}</definedName>
    <definedName name="CAMPU_1_3_2" hidden="1">{#N/A,#N/A,FALSE,"USD VCB";#N/A,#N/A,FALSE,"USD NEWYORK"}</definedName>
    <definedName name="CAMPU_1_3_2_1" hidden="1">{#N/A,#N/A,FALSE,"USD VCB";#N/A,#N/A,FALSE,"USD NEWYORK"}</definedName>
    <definedName name="CAMPU_1_3_2_2" hidden="1">{#N/A,#N/A,FALSE,"USD VCB";#N/A,#N/A,FALSE,"USD NEWYORK"}</definedName>
    <definedName name="CAMPU_1_3_2_3" hidden="1">{#N/A,#N/A,FALSE,"USD VCB";#N/A,#N/A,FALSE,"USD NEWYORK"}</definedName>
    <definedName name="CAMPU_1_3_3" hidden="1">{#N/A,#N/A,FALSE,"USD VCB";#N/A,#N/A,FALSE,"USD NEWYORK"}</definedName>
    <definedName name="CAMPU_1_3_4" hidden="1">{#N/A,#N/A,FALSE,"USD VCB";#N/A,#N/A,FALSE,"USD NEWYORK"}</definedName>
    <definedName name="CAMPU_1_3_5" hidden="1">{#N/A,#N/A,FALSE,"USD VCB";#N/A,#N/A,FALSE,"USD NEWYORK"}</definedName>
    <definedName name="CAMPU_1_4" hidden="1">{#N/A,#N/A,FALSE,"USD VCB";#N/A,#N/A,FALSE,"USD NEWYORK"}</definedName>
    <definedName name="CAMPU_1_4_1" hidden="1">{#N/A,#N/A,FALSE,"USD VCB";#N/A,#N/A,FALSE,"USD NEWYORK"}</definedName>
    <definedName name="CAMPU_1_4_2" hidden="1">{#N/A,#N/A,FALSE,"USD VCB";#N/A,#N/A,FALSE,"USD NEWYORK"}</definedName>
    <definedName name="CAMPU_1_4_3" hidden="1">{#N/A,#N/A,FALSE,"USD VCB";#N/A,#N/A,FALSE,"USD NEWYORK"}</definedName>
    <definedName name="CAMPU_1_5" hidden="1">{#N/A,#N/A,FALSE,"USD VCB";#N/A,#N/A,FALSE,"USD NEWYORK"}</definedName>
    <definedName name="CAMPU_1_5_1" hidden="1">{#N/A,#N/A,FALSE,"USD VCB";#N/A,#N/A,FALSE,"USD NEWYORK"}</definedName>
    <definedName name="CAMPU_1_5_2" hidden="1">{#N/A,#N/A,FALSE,"USD VCB";#N/A,#N/A,FALSE,"USD NEWYORK"}</definedName>
    <definedName name="CAMPU_1_5_3" hidden="1">{#N/A,#N/A,FALSE,"USD VCB";#N/A,#N/A,FALSE,"USD NEWYORK"}</definedName>
    <definedName name="CAMPU_2" hidden="1">{#N/A,#N/A,FALSE,"USD VCB";#N/A,#N/A,FALSE,"USD NEWYORK"}</definedName>
    <definedName name="CAMPU_2_1" hidden="1">{#N/A,#N/A,FALSE,"USD VCB";#N/A,#N/A,FALSE,"USD NEWYORK"}</definedName>
    <definedName name="CAMPU_2_1_1" hidden="1">{#N/A,#N/A,FALSE,"USD VCB";#N/A,#N/A,FALSE,"USD NEWYORK"}</definedName>
    <definedName name="CAMPU_2_1_1_1" hidden="1">{#N/A,#N/A,FALSE,"USD VCB";#N/A,#N/A,FALSE,"USD NEWYORK"}</definedName>
    <definedName name="CAMPU_2_1_1_1_1" hidden="1">{#N/A,#N/A,FALSE,"USD VCB";#N/A,#N/A,FALSE,"USD NEWYORK"}</definedName>
    <definedName name="CAMPU_2_1_1_1_2" hidden="1">{#N/A,#N/A,FALSE,"USD VCB";#N/A,#N/A,FALSE,"USD NEWYORK"}</definedName>
    <definedName name="CAMPU_2_1_1_1_3" hidden="1">{#N/A,#N/A,FALSE,"USD VCB";#N/A,#N/A,FALSE,"USD NEWYORK"}</definedName>
    <definedName name="CAMPU_2_1_1_1_4" hidden="1">{#N/A,#N/A,FALSE,"USD VCB";#N/A,#N/A,FALSE,"USD NEWYORK"}</definedName>
    <definedName name="CAMPU_2_1_1_2" hidden="1">{#N/A,#N/A,FALSE,"USD VCB";#N/A,#N/A,FALSE,"USD NEWYORK"}</definedName>
    <definedName name="CAMPU_2_1_1_2_1" hidden="1">{#N/A,#N/A,FALSE,"USD VCB";#N/A,#N/A,FALSE,"USD NEWYORK"}</definedName>
    <definedName name="CAMPU_2_1_1_2_2" hidden="1">{#N/A,#N/A,FALSE,"USD VCB";#N/A,#N/A,FALSE,"USD NEWYORK"}</definedName>
    <definedName name="CAMPU_2_1_1_2_3" hidden="1">{#N/A,#N/A,FALSE,"USD VCB";#N/A,#N/A,FALSE,"USD NEWYORK"}</definedName>
    <definedName name="CAMPU_2_1_1_3" hidden="1">{#N/A,#N/A,FALSE,"USD VCB";#N/A,#N/A,FALSE,"USD NEWYORK"}</definedName>
    <definedName name="CAMPU_2_1_1_4" hidden="1">{#N/A,#N/A,FALSE,"USD VCB";#N/A,#N/A,FALSE,"USD NEWYORK"}</definedName>
    <definedName name="CAMPU_2_1_1_5" hidden="1">{#N/A,#N/A,FALSE,"USD VCB";#N/A,#N/A,FALSE,"USD NEWYORK"}</definedName>
    <definedName name="CAMPU_2_1_2" hidden="1">{#N/A,#N/A,FALSE,"USD VCB";#N/A,#N/A,FALSE,"USD NEWYORK"}</definedName>
    <definedName name="CAMPU_2_1_2_1" hidden="1">{#N/A,#N/A,FALSE,"USD VCB";#N/A,#N/A,FALSE,"USD NEWYORK"}</definedName>
    <definedName name="CAMPU_2_1_2_2" hidden="1">{#N/A,#N/A,FALSE,"USD VCB";#N/A,#N/A,FALSE,"USD NEWYORK"}</definedName>
    <definedName name="CAMPU_2_1_2_3" hidden="1">{#N/A,#N/A,FALSE,"USD VCB";#N/A,#N/A,FALSE,"USD NEWYORK"}</definedName>
    <definedName name="CAMPU_2_1_2_4" hidden="1">{#N/A,#N/A,FALSE,"USD VCB";#N/A,#N/A,FALSE,"USD NEWYORK"}</definedName>
    <definedName name="CAMPU_2_1_3" hidden="1">{#N/A,#N/A,FALSE,"USD VCB";#N/A,#N/A,FALSE,"USD NEWYORK"}</definedName>
    <definedName name="CAMPU_2_1_3_1" hidden="1">{#N/A,#N/A,FALSE,"USD VCB";#N/A,#N/A,FALSE,"USD NEWYORK"}</definedName>
    <definedName name="CAMPU_2_1_3_2" hidden="1">{#N/A,#N/A,FALSE,"USD VCB";#N/A,#N/A,FALSE,"USD NEWYORK"}</definedName>
    <definedName name="CAMPU_2_1_3_3" hidden="1">{#N/A,#N/A,FALSE,"USD VCB";#N/A,#N/A,FALSE,"USD NEWYORK"}</definedName>
    <definedName name="CAMPU_2_1_3_4" hidden="1">{#N/A,#N/A,FALSE,"USD VCB";#N/A,#N/A,FALSE,"USD NEWYORK"}</definedName>
    <definedName name="CAMPU_2_1_4" hidden="1">{#N/A,#N/A,FALSE,"USD VCB";#N/A,#N/A,FALSE,"USD NEWYORK"}</definedName>
    <definedName name="CAMPU_2_1_4_1" hidden="1">{#N/A,#N/A,FALSE,"USD VCB";#N/A,#N/A,FALSE,"USD NEWYORK"}</definedName>
    <definedName name="CAMPU_2_1_5" hidden="1">{#N/A,#N/A,FALSE,"USD VCB";#N/A,#N/A,FALSE,"USD NEWYORK"}</definedName>
    <definedName name="CAMPU_2_2" hidden="1">{#N/A,#N/A,FALSE,"USD VCB";#N/A,#N/A,FALSE,"USD NEWYORK"}</definedName>
    <definedName name="CAMPU_2_2_1" hidden="1">{#N/A,#N/A,FALSE,"USD VCB";#N/A,#N/A,FALSE,"USD NEWYORK"}</definedName>
    <definedName name="CAMPU_2_2_1_1" hidden="1">{#N/A,#N/A,FALSE,"USD VCB";#N/A,#N/A,FALSE,"USD NEWYORK"}</definedName>
    <definedName name="CAMPU_2_2_2" hidden="1">{#N/A,#N/A,FALSE,"USD VCB";#N/A,#N/A,FALSE,"USD NEWYORK"}</definedName>
    <definedName name="CAMPU_2_2_3" hidden="1">{#N/A,#N/A,FALSE,"USD VCB";#N/A,#N/A,FALSE,"USD NEWYORK"}</definedName>
    <definedName name="CAMPU_2_2_4" hidden="1">{#N/A,#N/A,FALSE,"USD VCB";#N/A,#N/A,FALSE,"USD NEWYORK"}</definedName>
    <definedName name="CAMPU_2_2_5" hidden="1">{#N/A,#N/A,FALSE,"USD VCB";#N/A,#N/A,FALSE,"USD NEWYORK"}</definedName>
    <definedName name="CAMPU_2_3" hidden="1">{#N/A,#N/A,FALSE,"USD VCB";#N/A,#N/A,FALSE,"USD NEWYORK"}</definedName>
    <definedName name="CAMPU_2_3_1" hidden="1">{#N/A,#N/A,FALSE,"USD VCB";#N/A,#N/A,FALSE,"USD NEWYORK"}</definedName>
    <definedName name="CAMPU_2_3_2" hidden="1">{#N/A,#N/A,FALSE,"USD VCB";#N/A,#N/A,FALSE,"USD NEWYORK"}</definedName>
    <definedName name="CAMPU_2_3_3" hidden="1">{#N/A,#N/A,FALSE,"USD VCB";#N/A,#N/A,FALSE,"USD NEWYORK"}</definedName>
    <definedName name="CAMPU_2_3_4" hidden="1">{#N/A,#N/A,FALSE,"USD VCB";#N/A,#N/A,FALSE,"USD NEWYORK"}</definedName>
    <definedName name="CAMPU_2_4" hidden="1">{#N/A,#N/A,FALSE,"USD VCB";#N/A,#N/A,FALSE,"USD NEWYORK"}</definedName>
    <definedName name="CAMPU_2_4_1" hidden="1">{#N/A,#N/A,FALSE,"USD VCB";#N/A,#N/A,FALSE,"USD NEWYORK"}</definedName>
    <definedName name="CAMPU_2_5" hidden="1">{#N/A,#N/A,FALSE,"USD VCB";#N/A,#N/A,FALSE,"USD NEWYORK"}</definedName>
    <definedName name="CAMPU_3" hidden="1">{#N/A,#N/A,FALSE,"USD VCB";#N/A,#N/A,FALSE,"USD NEWYORK"}</definedName>
    <definedName name="CAMPU_3_1" hidden="1">{#N/A,#N/A,FALSE,"USD VCB";#N/A,#N/A,FALSE,"USD NEWYORK"}</definedName>
    <definedName name="CAMPU_3_1_1" hidden="1">{#N/A,#N/A,FALSE,"USD VCB";#N/A,#N/A,FALSE,"USD NEWYORK"}</definedName>
    <definedName name="CAMPU_3_1_1_1" hidden="1">{#N/A,#N/A,FALSE,"USD VCB";#N/A,#N/A,FALSE,"USD NEWYORK"}</definedName>
    <definedName name="CAMPU_3_1_2" hidden="1">{#N/A,#N/A,FALSE,"USD VCB";#N/A,#N/A,FALSE,"USD NEWYORK"}</definedName>
    <definedName name="CAMPU_3_1_3" hidden="1">{#N/A,#N/A,FALSE,"USD VCB";#N/A,#N/A,FALSE,"USD NEWYORK"}</definedName>
    <definedName name="CAMPU_3_1_4" hidden="1">{#N/A,#N/A,FALSE,"USD VCB";#N/A,#N/A,FALSE,"USD NEWYORK"}</definedName>
    <definedName name="CAMPU_3_1_5" hidden="1">{#N/A,#N/A,FALSE,"USD VCB";#N/A,#N/A,FALSE,"USD NEWYORK"}</definedName>
    <definedName name="CAMPU_3_2" hidden="1">{#N/A,#N/A,FALSE,"USD VCB";#N/A,#N/A,FALSE,"USD NEWYORK"}</definedName>
    <definedName name="CAMPU_3_2_1" hidden="1">{#N/A,#N/A,FALSE,"USD VCB";#N/A,#N/A,FALSE,"USD NEWYORK"}</definedName>
    <definedName name="CAMPU_3_2_1_1" hidden="1">{#N/A,#N/A,FALSE,"USD VCB";#N/A,#N/A,FALSE,"USD NEWYORK"}</definedName>
    <definedName name="CAMPU_3_2_2" hidden="1">{#N/A,#N/A,FALSE,"USD VCB";#N/A,#N/A,FALSE,"USD NEWYORK"}</definedName>
    <definedName name="CAMPU_3_2_3" hidden="1">{#N/A,#N/A,FALSE,"USD VCB";#N/A,#N/A,FALSE,"USD NEWYORK"}</definedName>
    <definedName name="CAMPU_3_2_4" hidden="1">{#N/A,#N/A,FALSE,"USD VCB";#N/A,#N/A,FALSE,"USD NEWYORK"}</definedName>
    <definedName name="CAMPU_3_2_5" hidden="1">{#N/A,#N/A,FALSE,"USD VCB";#N/A,#N/A,FALSE,"USD NEWYORK"}</definedName>
    <definedName name="CAMPU_3_3" hidden="1">{#N/A,#N/A,FALSE,"USD VCB";#N/A,#N/A,FALSE,"USD NEWYORK"}</definedName>
    <definedName name="CAMPU_3_3_1" hidden="1">{#N/A,#N/A,FALSE,"USD VCB";#N/A,#N/A,FALSE,"USD NEWYORK"}</definedName>
    <definedName name="CAMPU_3_4" hidden="1">{#N/A,#N/A,FALSE,"USD VCB";#N/A,#N/A,FALSE,"USD NEWYORK"}</definedName>
    <definedName name="CAMPU_3_4_1" hidden="1">{#N/A,#N/A,FALSE,"USD VCB";#N/A,#N/A,FALSE,"USD NEWYORK"}</definedName>
    <definedName name="CAMPU_3_5" hidden="1">{#N/A,#N/A,FALSE,"USD VCB";#N/A,#N/A,FALSE,"USD NEWYORK"}</definedName>
    <definedName name="CAMPU_4" hidden="1">{#N/A,#N/A,FALSE,"USD VCB";#N/A,#N/A,FALSE,"USD NEWYORK"}</definedName>
    <definedName name="CAMPU_4_1" hidden="1">{#N/A,#N/A,FALSE,"USD VCB";#N/A,#N/A,FALSE,"USD NEWYORK"}</definedName>
    <definedName name="CAMPU_4_1_1" hidden="1">{#N/A,#N/A,FALSE,"USD VCB";#N/A,#N/A,FALSE,"USD NEWYORK"}</definedName>
    <definedName name="CAMPU_4_1_1_1" hidden="1">{#N/A,#N/A,FALSE,"USD VCB";#N/A,#N/A,FALSE,"USD NEWYORK"}</definedName>
    <definedName name="CAMPU_4_1_2" hidden="1">{#N/A,#N/A,FALSE,"USD VCB";#N/A,#N/A,FALSE,"USD NEWYORK"}</definedName>
    <definedName name="CAMPU_4_1_3" hidden="1">{#N/A,#N/A,FALSE,"USD VCB";#N/A,#N/A,FALSE,"USD NEWYORK"}</definedName>
    <definedName name="CAMPU_4_1_4" hidden="1">{#N/A,#N/A,FALSE,"USD VCB";#N/A,#N/A,FALSE,"USD NEWYORK"}</definedName>
    <definedName name="CAMPU_4_1_5" hidden="1">{#N/A,#N/A,FALSE,"USD VCB";#N/A,#N/A,FALSE,"USD NEWYORK"}</definedName>
    <definedName name="CAMPU_4_2" hidden="1">{#N/A,#N/A,FALSE,"USD VCB";#N/A,#N/A,FALSE,"USD NEWYORK"}</definedName>
    <definedName name="CAMPU_4_2_1" hidden="1">{#N/A,#N/A,FALSE,"USD VCB";#N/A,#N/A,FALSE,"USD NEWYORK"}</definedName>
    <definedName name="CAMPU_4_2_1_1" hidden="1">{#N/A,#N/A,FALSE,"USD VCB";#N/A,#N/A,FALSE,"USD NEWYORK"}</definedName>
    <definedName name="CAMPU_4_2_2" hidden="1">{#N/A,#N/A,FALSE,"USD VCB";#N/A,#N/A,FALSE,"USD NEWYORK"}</definedName>
    <definedName name="CAMPU_4_2_3" hidden="1">{#N/A,#N/A,FALSE,"USD VCB";#N/A,#N/A,FALSE,"USD NEWYORK"}</definedName>
    <definedName name="CAMPU_4_2_4" hidden="1">{#N/A,#N/A,FALSE,"USD VCB";#N/A,#N/A,FALSE,"USD NEWYORK"}</definedName>
    <definedName name="CAMPU_4_2_5" hidden="1">{#N/A,#N/A,FALSE,"USD VCB";#N/A,#N/A,FALSE,"USD NEWYORK"}</definedName>
    <definedName name="CAMPU_4_3" hidden="1">{#N/A,#N/A,FALSE,"USD VCB";#N/A,#N/A,FALSE,"USD NEWYORK"}</definedName>
    <definedName name="CAMPU_4_3_1" hidden="1">{#N/A,#N/A,FALSE,"USD VCB";#N/A,#N/A,FALSE,"USD NEWYORK"}</definedName>
    <definedName name="CAMPU_4_4" hidden="1">{#N/A,#N/A,FALSE,"USD VCB";#N/A,#N/A,FALSE,"USD NEWYORK"}</definedName>
    <definedName name="CAMPU_4_4_1" hidden="1">{#N/A,#N/A,FALSE,"USD VCB";#N/A,#N/A,FALSE,"USD NEWYORK"}</definedName>
    <definedName name="CAMPU_4_5" hidden="1">{#N/A,#N/A,FALSE,"USD VCB";#N/A,#N/A,FALSE,"USD NEWYORK"}</definedName>
    <definedName name="CAMPU_5" hidden="1">{#N/A,#N/A,FALSE,"USD VCB";#N/A,#N/A,FALSE,"USD NEWYORK"}</definedName>
    <definedName name="CAMPU_5_1" hidden="1">{#N/A,#N/A,FALSE,"USD VCB";#N/A,#N/A,FALSE,"USD NEWYORK"}</definedName>
    <definedName name="CAMPU_5_1_1" hidden="1">{#N/A,#N/A,FALSE,"USD VCB";#N/A,#N/A,FALSE,"USD NEWYORK"}</definedName>
    <definedName name="CAMPU_5_1_1_1" hidden="1">{#N/A,#N/A,FALSE,"USD VCB";#N/A,#N/A,FALSE,"USD NEWYORK"}</definedName>
    <definedName name="CAMPU_5_1_2" hidden="1">{#N/A,#N/A,FALSE,"USD VCB";#N/A,#N/A,FALSE,"USD NEWYORK"}</definedName>
    <definedName name="CAMPU_5_1_3" hidden="1">{#N/A,#N/A,FALSE,"USD VCB";#N/A,#N/A,FALSE,"USD NEWYORK"}</definedName>
    <definedName name="CAMPU_5_1_4" hidden="1">{#N/A,#N/A,FALSE,"USD VCB";#N/A,#N/A,FALSE,"USD NEWYORK"}</definedName>
    <definedName name="CAMPU_5_1_5" hidden="1">{#N/A,#N/A,FALSE,"USD VCB";#N/A,#N/A,FALSE,"USD NEWYORK"}</definedName>
    <definedName name="CAMPU_5_2" hidden="1">{#N/A,#N/A,FALSE,"USD VCB";#N/A,#N/A,FALSE,"USD NEWYORK"}</definedName>
    <definedName name="CAMPU_5_2_1" hidden="1">{#N/A,#N/A,FALSE,"USD VCB";#N/A,#N/A,FALSE,"USD NEWYORK"}</definedName>
    <definedName name="CAMPU_5_2_1_1" hidden="1">{#N/A,#N/A,FALSE,"USD VCB";#N/A,#N/A,FALSE,"USD NEWYORK"}</definedName>
    <definedName name="CAMPU_5_2_2" hidden="1">{#N/A,#N/A,FALSE,"USD VCB";#N/A,#N/A,FALSE,"USD NEWYORK"}</definedName>
    <definedName name="CAMPU_5_2_3" hidden="1">{#N/A,#N/A,FALSE,"USD VCB";#N/A,#N/A,FALSE,"USD NEWYORK"}</definedName>
    <definedName name="CAMPU_5_2_4" hidden="1">{#N/A,#N/A,FALSE,"USD VCB";#N/A,#N/A,FALSE,"USD NEWYORK"}</definedName>
    <definedName name="CAMPU_5_2_5" hidden="1">{#N/A,#N/A,FALSE,"USD VCB";#N/A,#N/A,FALSE,"USD NEWYORK"}</definedName>
    <definedName name="CAMPU_5_3" hidden="1">{#N/A,#N/A,FALSE,"USD VCB";#N/A,#N/A,FALSE,"USD NEWYORK"}</definedName>
    <definedName name="CAMPU_5_3_1" hidden="1">{#N/A,#N/A,FALSE,"USD VCB";#N/A,#N/A,FALSE,"USD NEWYORK"}</definedName>
    <definedName name="CAMPU_5_4" hidden="1">{#N/A,#N/A,FALSE,"USD VCB";#N/A,#N/A,FALSE,"USD NEWYORK"}</definedName>
    <definedName name="CAMPU_5_4_1" hidden="1">{#N/A,#N/A,FALSE,"USD VCB";#N/A,#N/A,FALSE,"USD NEWYORK"}</definedName>
    <definedName name="CAMPU_5_5" hidden="1">{#N/A,#N/A,FALSE,"USD VCB";#N/A,#N/A,FALSE,"USD NEWYORK"}</definedName>
    <definedName name="CAP">#REF!</definedName>
    <definedName name="CAP_FEES00">#REF!</definedName>
    <definedName name="CAP_FEES01">#REF!</definedName>
    <definedName name="CAP_FEES02">#REF!</definedName>
    <definedName name="CAP_FEES03">#REF!</definedName>
    <definedName name="CAP_FEES04">#REF!</definedName>
    <definedName name="CAP_FEES97">#REF!</definedName>
    <definedName name="CAP_FEES98">#REF!</definedName>
    <definedName name="CAP_FEES99">#REF!</definedName>
    <definedName name="Capex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" hidden="1">#REF!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" hidden="1">#REF!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33DD6F_opts" hidden="1">"1, 9, 1, False, 2, False, False, , 1, False, True, 2, 1"</definedName>
    <definedName name="cb_sChart1033DF83_opts" hidden="1">"1, 9, 1, False, 2, False, False, , 1, False, False, 2, 1"</definedName>
    <definedName name="cb_sChart1033E30A_opts" hidden="1">"1, 9, 1, False, 2, False, False, , 1, False, True, 2, 1"</definedName>
    <definedName name="cb_sChart1033FE59_opts" hidden="1">"1, 9, 1, False, 2, False, False, , 1, False, False, 1, 1"</definedName>
    <definedName name="cb_sChart10340397_opts" hidden="1">"1, 9, 1, False, 2, False, False, , 1, False, True, 1, 1"</definedName>
    <definedName name="cb_sChart1034047F_opts" hidden="1">"1, 9, 1, False, 2, False, False, , 1, False, True, 2, 1"</definedName>
    <definedName name="cb_sChart10343B28_opts" hidden="1">"1, 9, 1, False, 2, False, False, , 1, False, True, 2, 1"</definedName>
    <definedName name="cb_sChart10345D4A_opts" hidden="1">"1, 3, 1, False, 2, False, False, , 1, False, True, 1, 1"</definedName>
    <definedName name="cb_sChart10345F02_opts" hidden="1">"1, 3, 1, False, 2, False, False, , 1, False, True, 1, 1"</definedName>
    <definedName name="cb_sChart10350151_opts" hidden="1">"1, 10, 1, False, 2, False, False, , 1, False, False, 1, 1"</definedName>
    <definedName name="cb_sChart10350244_opts" hidden="1">"1, 10, 1, False, 2, False, False, , 1, False, False, 2, 2"</definedName>
    <definedName name="cb_sChart105F0196_opts" hidden="1">"1, 2, 1, False, 2, False, False, , 1, False, False, 2, 1"</definedName>
    <definedName name="cb_sChart107FDA1B_opts" hidden="1">"1, 1, 1, False, 2, False, False, , 0, False, False, 1, 2"</definedName>
    <definedName name="cb_sChart10B982F_opts" hidden="1">"1, 1, 1, False, 2, False, False, , 0, False, False, 1, 2"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16BFB5_opts" hidden="1">"1, 9, 1, False, 2, False, False, , 0, False, True, 2, 1"</definedName>
    <definedName name="cb_sChart1116C0EE_opts" hidden="1">"2, 1, 1, False, 2, False, False, , 0, False, True, 2, 1"</definedName>
    <definedName name="cb_sChart1116C20F_opts" hidden="1">"1, 9, 1, False, 2, False, False, , 0, False, True, 2,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EB8660_opts" hidden="1">"1, 9, 1, False, 2, False, False, , 0, False, False, 2, 1"</definedName>
    <definedName name="cb_sChart11EC8569_opts" hidden="1">"1, 1, 1, False, 2, False, False, , 0, False, False, 1,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C45FE2_opts" hidden="1">"1, 3, 1, False, 2, True, False, , 0, False, True, 2, 1"</definedName>
    <definedName name="cb_sChart12C46ABC_opts" hidden="1">"1, 3, 1, False, 2, False, False, , 0, False, False, 2, 1"</definedName>
    <definedName name="cb_sChart12C49FA2_opts" hidden="1">"1, 1, 1, False, 2, True, False, , 0, False, False, 1, 1"</definedName>
    <definedName name="cb_sChart12C4BA43_opts" hidden="1">"1, 10, 1, False, 2, True, False, , 0, False, False, 2, 2"</definedName>
    <definedName name="cb_sChart12C56221_opts" hidden="1">"1, 1, 1, False, 2, True, False, , 0, False, False, 1, 2"</definedName>
    <definedName name="cb_sChart12C571E9_opts" hidden="1">"1, 1, 1, False, 2, False, False, , 0, False, False, 1,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DCEFA3_opts" hidden="1">"1, 1, 1, False, 2, False, False, , 0, False, False, 1, 1"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4138B2_opts" hidden="1">"1, 1, 1, False, 2, True, False, , 0, False, False, 1, 1"</definedName>
    <definedName name="cb_sChart13C669B1_opts" hidden="1">"1, 1, 1, False, 2, False, False, , 0, False, False, 1, 1"</definedName>
    <definedName name="cb_sChart13C66AD2_opts" hidden="1">"1, 1, 1, False, 2, False, False, , 0, False, False, 1, 2"</definedName>
    <definedName name="cb_sChart13C6F536_opts" hidden="1">"1, 1, 1, False, 2, False, False, , 0, False, False, 1, 1"</definedName>
    <definedName name="cb_sChart13C6F5F0_opts" hidden="1">"1, 1, 1, False, 2, False, False, , 0, False, False, 1, 2"</definedName>
    <definedName name="cb_sChart13C86DA4_opts" hidden="1">"1, 1, 1, False, 2, False, False, , 0, False, False, 1, 2"</definedName>
    <definedName name="cb_sChart13C86E52_opts" hidden="1">"1, 1, 1, False, 2, False, False, , 0, False, False, 2, 1"</definedName>
    <definedName name="cb_sChart13E9564D_opts" hidden="1">"1, 10, 1, False, 2, False, False, , 0, False, True, 2, 1"</definedName>
    <definedName name="cb_sChart13E9574C_opts" hidden="1">"1, 10, 1, False, 2, False, False, , 0, False, False, 2, 1"</definedName>
    <definedName name="cb_sChart1401F7BB_opts" hidden="1">"1, 10, 1, False, 2, False, False, , 0, False, False, 2, 1"</definedName>
    <definedName name="cb_sChart1401F88B_opts" hidden="1">"1, 10, 1, False, 2, False, False, , 0, False, False, 2, 1"</definedName>
    <definedName name="cb_sChart1401F9C4_opts" hidden="1">"1, 10, 1, False, 2, False, False, , 0, False, False, 2, 1"</definedName>
    <definedName name="cb_sChart1401FA71_opts" hidden="1">"1, 10, 1, False, 2, False, False, , 0, False, False, 2, 1"</definedName>
    <definedName name="cb_sChart1403FD66_opts" hidden="1">"1, 10, 1, False, 2, False, False, , 0, False, False, 2, 1"</definedName>
    <definedName name="cb_sChart140400A7_opts" hidden="1">"1, 10, 1, False, 2, False, False, , 0, False, False, 2, 1"</definedName>
    <definedName name="cb_sChart1406555A_opts" hidden="1">"1, 5, 1, False, 2, False, False, , 0, False, False, 1, 1"</definedName>
    <definedName name="cb_sChart140655E5_opts" hidden="1">"1, 3, 1, False, 2, False, False, , 0, False, False, 1, 1"</definedName>
    <definedName name="cb_sChart1406581C_opts" hidden="1">"1, 3, 1, False, 2, False, False, , 0, False, False, 1, 1"</definedName>
    <definedName name="cb_sChart14065ADE_opts" hidden="1">"1, 3, 1, False, 2, False, False, , 0, False, True, 1, 1"</definedName>
    <definedName name="cb_sChart14065BA3_opts" hidden="1">"1, 5, 1, False, 2, False, False, , 0, False, False, 1, 1"</definedName>
    <definedName name="cb_sChart146ADD58_opts" hidden="1">"1, 1, 1, False, 2, True, False, , 0, False, False,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49DAEBE_opts" hidden="1">"1, 9, 1, False, 2, False, False, , 0, False, True, 2, 1"</definedName>
    <definedName name="cb_sChart149DC246_opts" hidden="1">"1, 9, 1, False, 2, False, False, , 0, False, True, 2, 1"</definedName>
    <definedName name="cb_sChart14E6EA1E_opts" hidden="1">"1, 9, 1, False, 2, False, False, , 0, False, False, 1, 2"</definedName>
    <definedName name="cb_sChart14E6EB91_opts" hidden="1">"1, 9, 1, False, 2, False, False, , 0, False, False, 1, 1"</definedName>
    <definedName name="cb_sChart14E6ED99_opts" hidden="1">"1, 9, 1, False, 2, False, False, , 0, False, False, 1, 1"</definedName>
    <definedName name="cb_sChart14E6F3EE_opts" hidden="1">"1, 9, 1, False, 2, False, False, , 0, False, False, 1, 1"</definedName>
    <definedName name="cb_sChart14E81502_opts" hidden="1">"1, 9, 1, False, 2, False, False, , 0, False, False, 1, 2"</definedName>
    <definedName name="cb_sChart14E81DF6_opts" hidden="1">"1, 9, 1, False, 2, False, False, , 0, False, False, 1, 2"</definedName>
    <definedName name="cb_sChart14E82800_opts" hidden="1">"1, 9, 1, False, 2, False, False, , 0, False, False, 1, 2"</definedName>
    <definedName name="cb_sChart14E83288_opts" hidden="1">"1, 9, 1, False, 2, False, False, , 0, False, False, 1, 2"</definedName>
    <definedName name="cb_sChart14E8F629_opts" hidden="1">"1, 9, 1, False, 2, False, False, , 0, False, False, 1, 2"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87E8_opts" hidden="1">"1, 9, 1, False, 2, False, False, , 0, False, False, 1, 2"</definedName>
    <definedName name="cb_sChart14F7947A_opts" hidden="1">"1, 9, 1, False, 2, False, False, , 0, False, False, 1, 2"</definedName>
    <definedName name="cb_sChart14F79A09_opts" hidden="1">"1, 9, 1, False, 2, False, False, , 0, False, False, 1, 2"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4FA60AB_opts" hidden="1">"1, 9, 1, False, 2, False, False, , 0, False, False, 1, 2"</definedName>
    <definedName name="cb_sChart14FA650D_opts" hidden="1">"1, 9, 1, False, 2, False, False, , 0, False, False, 1, 2"</definedName>
    <definedName name="cb_sChart1501ACE3_opts" hidden="1">"1, 8, 1, False, 2, False, False, , 0, False, False, 1, 2"</definedName>
    <definedName name="cb_sChart1501AEF7_opts" hidden="1">"1, 9, 1, False, 2, False, False, , 0, False, False, 1, 2"</definedName>
    <definedName name="cb_sChart1501DCE6_opts" hidden="1">"1, 9, 1, False, 2, False, False, , 0, False, False, 1, 2"</definedName>
    <definedName name="cb_sChart1501EF92_opts" hidden="1">"1, 9, 1, False, 2, False, False, , 0, False, False, 1, 2"</definedName>
    <definedName name="cb_sChart1501F8CB_opts" hidden="1">"1, 9, 1, False, 2, False, False, , 0, False, False, 1, 2"</definedName>
    <definedName name="cb_sChart150208AA_opts" hidden="1">"1, 9, 1, False, 2, False, False, , 0, False, False, 1, 2"</definedName>
    <definedName name="cb_sChart15020EC4_opts" hidden="1">"1, 9, 1, False, 2, False, False, , 0, False, False, 1, 2"</definedName>
    <definedName name="cb_sChart150212BF_opts" hidden="1">"1, 9, 1, False, 2, False, False, , 0, False, False, 1, 2"</definedName>
    <definedName name="cb_sChart15021F68_opts" hidden="1">"1, 9, 1, False, 2, False, False, , 0, False, False, 1, 1"</definedName>
    <definedName name="cb_sChart15022484_opts" hidden="1">"1, 9, 1, False, 2, False, False, , 0, False, False, 1, 2"</definedName>
    <definedName name="cb_sChart150226F5_opts" hidden="1">"1, 9, 1, False, 2, False, False, , 0, False, False, 1, 2"</definedName>
    <definedName name="cb_sChart15144595_opts" hidden="1">"1, 9, 1, False, 2, False, False, , 0, False, False, 1, 2"</definedName>
    <definedName name="cb_sChart15145615_opts" hidden="1">"1, 9, 1, False, 2, False, False, , 0, False, False, 1, 2"</definedName>
    <definedName name="cb_sChart151464B0_opts" hidden="1">"1, 9, 1, False, 2, False, False, , 0, False, False, 1, 2"</definedName>
    <definedName name="cb_sChart15146FA1_opts" hidden="1">"1, 9, 1, False, 2, False, False, , 0, False, False, 1, 2"</definedName>
    <definedName name="cb_sChart15149A94_opts" hidden="1">"1, 9, 1, False, 2, False, False, , 0, False, False, 1, 2"</definedName>
    <definedName name="cb_sChart1514EEC3_opts" hidden="1">"1, 9, 1, False, 2, False, False, , 0, False, False, 1, 2"</definedName>
    <definedName name="cb_sChart1514F2E0_opts" hidden="1">"1, 9, 1, False, 2, False, False, , 0, False, False, 1, 2"</definedName>
    <definedName name="cb_sChart151510A0_opts" hidden="1">"1, 9, 1, False, 2, False, False, , 0, False, False, 1, 2"</definedName>
    <definedName name="cb_sChart15154C37_opts" hidden="1">"1, 9, 1, False, 2, False, False, , 0, False, False, 1, 2"</definedName>
    <definedName name="cb_sChart15157034_opts" hidden="1">"1, 9, 1, False, 2, False, False, , 0, False, False, 1, 2"</definedName>
    <definedName name="cb_sChart1515F81B_opts" hidden="1">"1, 9, 1, False, 2, False, False, , 0, False, False, 1, 2"</definedName>
    <definedName name="cb_sChart1515F9EA_opts" hidden="1">"1, 9, 1, False, 2, False, False, , 0, False, False, 1, 2"</definedName>
    <definedName name="cb_sChart15161029_opts" hidden="1">"1, 9, 1, False, 2, False, False, , 0, False, False, 1, 2"</definedName>
    <definedName name="cb_sChart15163773_opts" hidden="1">"1, 9, 1, False, 2, False, False, , 0, False, False, 1, 2"</definedName>
    <definedName name="cb_sChart15164F8C_opts" hidden="1">"1, 9, 1, False, 2, False, False, , 0, False, False, 1, 2"</definedName>
    <definedName name="cb_sChart15165265_opts" hidden="1">"1, 9, 1, False, 2, False, False, , 0, False, False, 1, 2"</definedName>
    <definedName name="cb_sChart15166173_opts" hidden="1">"1, 9, 1, False, 2, False, False, , 0, False, False, 1, 2"</definedName>
    <definedName name="cb_sChart1516A84C_opts" hidden="1">"1, 9, 1, False, 2, False, False, , 0, False, False, 1, 2"</definedName>
    <definedName name="cb_sChart1562F8BF_opts" hidden="1">"1, 1, 1, False, 2, True, False, , 0, False, False, 1, 1"</definedName>
    <definedName name="cb_sChart15630EC3_opts" hidden="1">"1, 1, 1, False, 2, True, False, , 0, False, False, 1, 2"</definedName>
    <definedName name="cb_sChart15631349_opts" hidden="1">"1, 1, 1, False, 2, True, False, , 0, False, False, 1, 2"</definedName>
    <definedName name="cb_sChart15A07AA4_opts" hidden="1">"1, 9, 1, False, 2, False, False, , 0, False, False, 1, 2"</definedName>
    <definedName name="cb_sChart15A0819A_opts" hidden="1">"1, 4, 1, False, 2, False, False, , 0, False, False, 2, 1"</definedName>
    <definedName name="cb_sChart15A0820E_opts" hidden="1">"1, 1, 1, False, 2, False, False, , 0, False, False, 2, 2"</definedName>
    <definedName name="cb_sChart15A08324_opts" hidden="1">"1, 4, 1, False, 2, False, False, , 0, False, False, 1, 1"</definedName>
    <definedName name="cb_sChart15A083DD_opts" hidden="1">"1, 4, 1, False, 2, False, False, , 0, False, False, 1, 1"</definedName>
    <definedName name="cb_sChart15A08496_opts" hidden="1">"1, 1, 1, False, 2, False, False, , 0, False, False, 2, 2"</definedName>
    <definedName name="cb_sChart15A084F3_opts" hidden="1">"1, 1, 1, False, 2, False, False, , 0, False, False, 1, 1"</definedName>
    <definedName name="cb_sChart15A173D8_opts" hidden="1">"1, 4, 1, False, 2, False, False, , 0, False, False, 1, 1"</definedName>
    <definedName name="cb_sChart15A17491_opts" hidden="1">"1, 4, 1, False, 2, False, False, , 0, False, False, 1, 1"</definedName>
    <definedName name="cb_sChart15A1751C_opts" hidden="1">"1, 4, 1, False, 2, False, False, , 0, False, False, 1, 1"</definedName>
    <definedName name="cb_sChart15A17590_opts" hidden="1">"1, 4, 1, False, 2, False, False, , 0, False, False, 1, 1"</definedName>
    <definedName name="cb_sChart15A17869_opts" hidden="1">"1, 4, 1, False, 2, False, False, , 0, False, False, 1, 1"</definedName>
    <definedName name="cb_sChart15A178E8_opts" hidden="1">"1, 4, 1, False, 2, False, False, , 0, False, False, 2, 1"</definedName>
    <definedName name="cb_sChart15A17968_opts" hidden="1">"1, 4, 1, False, 2, False, False, , 0, False, False, 1, 1"</definedName>
    <definedName name="cb_sChart15A179F2_opts" hidden="1">"1, 1, 1, False, 2, False, False, , 0, False, False, 2, 1"</definedName>
    <definedName name="cb_sChart15A17A7D_opts" hidden="1">"1, 4, 1, False, 2, False, False, , 0, False, False, 1, 1"</definedName>
    <definedName name="cb_sChart15A17B08_opts" hidden="1">"1, 1, 1, False, 2, False, False, , 0, False, False, 2, 2"</definedName>
    <definedName name="cb_sChart15AF18F4_opts" hidden="1">"1, 9, 1, False, 2, False, False, , 0, False, True, 2, 1"</definedName>
    <definedName name="cb_sChart15AF8BCA_opts" hidden="1">"1, 1, 1, False, 2, True, False, , 0, False, False, 1, 2"</definedName>
    <definedName name="cb_sChart15AFEDE6_opts" hidden="1">"1, 1, 1, False, 2, True, False, , 0, False, False, 1, 2"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15FFBA_opts" hidden="1">"1, 9, 1, False, 2, False, False, , 0, False, False, 1, 2"</definedName>
    <definedName name="cb_sChart16160138_opts" hidden="1">"1, 9, 1, False, 2, False, False, , 0, False, True, 1, 1"</definedName>
    <definedName name="cb_sChart16160293_opts" hidden="1">"1, 9, 1, False, 2, False, False, , 0, False, True, 1, 1"</definedName>
    <definedName name="cb_sChart16160E49_opts" hidden="1">"1, 7, 1, False, 2, False, False, , 0, False, True, 1, 1"</definedName>
    <definedName name="cb_sChart161DB88B_opts" hidden="1">"1, 9, 1, False, 2, False, False, , 0, False, True, 1, 1"</definedName>
    <definedName name="cb_sChart161DBB4D_opts" hidden="1">"1, 1, 1, False, 2, False, False, , 0, False, True, 1, 1"</definedName>
    <definedName name="cb_sChart162CD085_opts" hidden="1">"1, 1, 1, False, 2, True, False, , 0, False, False, 1, 2"</definedName>
    <definedName name="cb_sChart164604EE_opts" hidden="1">"1, 9, 1, False, 2, False, False, , 0, False, False, 2, 1"</definedName>
    <definedName name="cb_sChart164608F4_opts" hidden="1">"1, 8, 1, False, 2, False, False, , 0, False, False, 2, 1"</definedName>
    <definedName name="cb_sChart16460E84_opts" hidden="1">"1, 9, 1, False, 2, False, False, , 0, False, True, 2, 1"</definedName>
    <definedName name="cb_sChart1646186B_opts" hidden="1">"1, 9, 1, False, 2, False, False, , 0, False, True, 2, 1"</definedName>
    <definedName name="cb_sChart16EBA7BA_opts" hidden="1">"1, 1, 1, False, 2, True, False, , 0, False, True, 1, 2"</definedName>
    <definedName name="cb_sChart17574E0D_opts" hidden="1">"1, 9, 1, False, 2, False, False, , 0, False, True, 2, 1"</definedName>
    <definedName name="cb_sChart1757578B_opts" hidden="1">"1, 9, 1, False, 2, False, False, , 0, False, True, 2, 1"</definedName>
    <definedName name="cb_sChart17577FD4_opts" hidden="1">"1, 9, 1, False, 2, False, False, , 0, False, True, 2, 1"</definedName>
    <definedName name="cb_sChart17599B9A_opts" hidden="1">"1, 1, 1, False, 2, True, False, , 0, False, False, 1, 2"</definedName>
    <definedName name="cb_sChart1759BEB0_opts" hidden="1">"1, 1, 1, False, 2, True, False, , 0, False, False, 1, 2"</definedName>
    <definedName name="cb_sChart17D5130B_opts" hidden="1">"1, 10, 1, False, 2, False, False, , 0, False, False, 2, 2"</definedName>
    <definedName name="cb_sChart17D5142C_opts" hidden="1">"1, 10, 1, False, 2, False, False, , 0, False, False, 2, 1"</definedName>
    <definedName name="cb_sChart17D51686_opts" hidden="1">"1, 10, 1, False, 2, False, False, , 0, False, False, 1, 2"</definedName>
    <definedName name="cb_sChart17D517ED_opts" hidden="1">"1, 10, 1, False, 2, False, False, , 0, False, False, 2, 2"</definedName>
    <definedName name="cb_sChart17D51DE5_opts" hidden="1">"1, 10, 1, False, 2, False, False, , 0, False, False, 2, 2"</definedName>
    <definedName name="cb_sChart17E15E61_opts" hidden="1">"1, 10, 1, False, 2, False, False, , 0, False, False, 2, 2"</definedName>
    <definedName name="cb_sChart17E1D165_opts" hidden="1">"1, 10, 1, False, 2, False, False, , 0, False, False, 2, 2"</definedName>
    <definedName name="cb_sChart17EEF08B_opts" hidden="1">"1, 1, 1, False, 2, True, False, , 0, False, False, 2, 2"</definedName>
    <definedName name="cb_sChart17EEF9E7_opts" hidden="1">"1, 1, 1, False, 2, True, False, , 0, False, False, 2,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82FD1CB_opts" hidden="1">"1, 1, 1, False, 2, True, False, , 0, False, False, 1, 2"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200FB6_opts" hidden="1">"1, 3, 1, False, 2, False, False, , 0, False, False, 1, 1"</definedName>
    <definedName name="cb_sChart192010B4_opts" hidden="1">"1, 3, 1, False, 2, False, False, , 0, False, True, 1, 1"</definedName>
    <definedName name="cb_sChart192037D0_opts" hidden="1">"1, 3, 1, False, 2, False, False, , 0, False, True, 1, 1"</definedName>
    <definedName name="cb_sChart1924F2C0_opts" hidden="1">"1, 9, 1, False, 2, False, False, , 0, False, True, 2, 1"</definedName>
    <definedName name="cb_sChart19258FDC_opts" hidden="1">"1, 10, 1, False, 2, True, False, , 0, False, True, 1, 1"</definedName>
    <definedName name="cb_sChart1925992C_opts" hidden="1">"1, 10, 1, False, 2, False, False, , 0, False, False, 2, 2"</definedName>
    <definedName name="cb_sChart1925CE6E_opts" hidden="1">"1, 10, 1, False, 2, True, False, , 0, False, True, 1, 1"</definedName>
    <definedName name="cb_sChart1925CF3F_opts" hidden="1">"1, 10, 1, False, 2, False, False, , 0, False, False, 1, 2"</definedName>
    <definedName name="cb_sChart1925D032_opts" hidden="1">"1, 10, 1, False, 2, False, False, , 0, False, True, 2, 2"</definedName>
    <definedName name="cb_sChart1925D125_opts" hidden="1">"1, 10, 1, False, 2, False, False, , 0, False, True, 1, 2"</definedName>
    <definedName name="cb_sChart1925D198_opts" hidden="1">"1, 10, 1, False, 2, False, False, , 0, False, True, 2,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9A7D44_opts" hidden="1">"1, 9, 1, False, 2, False, False, , 0, False, True, 1, 2"</definedName>
    <definedName name="cb_sChart19DDC996_opts" hidden="1">"1, 10, 1, False, 2, False, False, , 0, False, False, 2, 2"</definedName>
    <definedName name="cb_sChart19E90C9_opts" hidden="1">"1, 10, 1, False, 2, False, False, , 0, False, False, 2, 2"</definedName>
    <definedName name="cb_sChart19E93FF_opts" hidden="1">"1, 10, 1, False, 2, False, False, , 0, False, False, 2, 2"</definedName>
    <definedName name="cb_sChart19EB7A17_opts" hidden="1">"1, 3, 1, False, 2, False, False, , 0, False, True, 1, 1"</definedName>
    <definedName name="cb_sChart19EB7D70_opts" hidden="1">"1, 5, 1, False, 2, False, False, , 0, False, True, 1, 1"</definedName>
    <definedName name="cb_sChart19EB7F61_opts" hidden="1">"1, 3, 1, False, 2, False, False, , 0, False, True, 1, 1"</definedName>
    <definedName name="cb_sChart1A0A1363_opts" hidden="1">"2, 9, 3, True, 2, False, False, , 0, False, True, 2, 1"</definedName>
    <definedName name="cb_sChart1A0AB869_opts" hidden="1">"1, 9, 1, False, 2, False, False, , 0, False, True, 2, 1"</definedName>
    <definedName name="cb_sChart1A0ABBEF_opts" hidden="1">"1, 9, 1, False, 2, False, False, , 0, False, True, 2, 1"</definedName>
    <definedName name="cb_sChart1A0ABD56_opts" hidden="1">"1, 9, 1, False, 2, False, False, , 0, False, True, 2, 1"</definedName>
    <definedName name="cb_sChart1A0ACC70_opts" hidden="1">"1, 9, 1, False, 2, False, False, , 0, False, True, 2, 1"</definedName>
    <definedName name="cb_sChart1A0AD606_opts" hidden="1">"1, 9, 1, False, 2, False, False, , 0, False, True, 2, 1"</definedName>
    <definedName name="cb_sChart1A0ADC43_opts" hidden="1">"1, 9, 1, False, 2, False, False, , 0, False, True, 1, 1"</definedName>
    <definedName name="cb_sChart1A0AE1B0_opts" hidden="1">"1, 9, 1, False, 2, False, False, , 0, False, True, 1, 1"</definedName>
    <definedName name="cb_sChart1A0AEFB4_opts" hidden="1">"1, 9, 1, False, 2, False, False, , 0, False, True, 2, 1"</definedName>
    <definedName name="cb_sChart1A0B1574_opts" hidden="1">"1, 9, 1, False, 2, False, False, , 0, False, True, 2, 1"</definedName>
    <definedName name="cb_sChart1A0B3503_opts" hidden="1">"1, 9, 1, False, 2, False, False, , 0, False, True, 2, 1"</definedName>
    <definedName name="cb_sChart1A352E69_opts" hidden="1">"1, 9, 1, False, 2, False, False, , 0, False, True, 1, 1"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44535D_opts" hidden="1">"1, 10, 1, False, 2, True, False, , 0, False, True, 1, 1"</definedName>
    <definedName name="cb_sChart1A4459A5_opts" hidden="1">"1, 10, 1, False, 2, True, False, , 0, False, True, 1, 1"</definedName>
    <definedName name="cb_sChart1A4573AC_opts" hidden="1">"1, 10, 1, False, 2, True, False, , 0, False, True, 1, 1"</definedName>
    <definedName name="cb_sChart1ABE4A76_opts" hidden="1">"1, 9, 1, False, 2, False, False, , 0, False, True, 2, 1"</definedName>
    <definedName name="cb_sChart1ABE4D89_opts" hidden="1">"1, 9, 1, False, 2, False, False, , 0, False, True, 2, 1"</definedName>
    <definedName name="cb_sChart1ABE5764_opts" hidden="1">"1, 9, 1, False, 2, False, False, , 0, False, True, 2, 1"</definedName>
    <definedName name="cb_sChart1ABE67AB_opts" hidden="1">"1, 9, 1, False, 2, False, False, , 0, False, True, 2, 1"</definedName>
    <definedName name="cb_sChart1ABE77CF_opts" hidden="1">"1, 9, 1, False, 2, False, False, , 0, False, True, 2,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9A4AFE_opts" hidden="1">"1, 9, 1, False, 2, False, False, , 0, False, False, 1, 2"</definedName>
    <definedName name="cb_sChart1BA188E0_opts" hidden="1">"1, 10, 1, False, 2, False, False, , 0, False, True, 1, 1"</definedName>
    <definedName name="cb_sChart1BA189EB_opts" hidden="1">"1, 10, 1, False, 2, False, False, , 0, False, True, 1, 1"</definedName>
    <definedName name="cb_sChart1BA1DC3F_opts" hidden="1">"1, 9, 1, False, 2, False, False, , 0, False, False,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AAAF_opts" hidden="1">"1, 1, 1, False, 2, False, False, , 0, False, False, 3, 2"</definedName>
    <definedName name="cb_sChart1CC4BABB_opts" hidden="1">"1, 9, 1, False, 2, False, False, , 0, False, False, 1, 1"</definedName>
    <definedName name="cb_sChart1CC4E360_opts" hidden="1">"1, 9, 1, False, 2, False, False, , 0, False, False, 1, 1"</definedName>
    <definedName name="cb_sChart1CC4F894_opts" hidden="1">"1, 1, 1, False, 2, False, False, , 0, False, False,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4AB240_opts" hidden="1">"1, 9, 1, False, 2, False, False, , 0, False, True, 2, 2"</definedName>
    <definedName name="cb_sChart1D5891_opts" hidden="1">"1, 9, 1, False, 2, False, False, , 0, False, True, 2, 2"</definedName>
    <definedName name="cb_sChart1D7E289F_opts" hidden="1">"1, 1, 1, False, 2, True, False, , 0, False, True, 2, 2"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7E570_opts" hidden="1">"1, 9, 1, False, 2, False, False, , 0, False, True, 2, 1"</definedName>
    <definedName name="cb_sChart1DCA97_opts" hidden="1">"2, 1, 1, True, 2, False, False, , 0, False, True, 2, 1"</definedName>
    <definedName name="cb_sChart1DCC61D9_opts" hidden="1">"1, 1, 1, False, 2, True, False, , 0, False, False, 1, 2"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089A499_opts" hidden="1">"1, 1, 1, False, 2, False, False, , 0, False, False, 1, 1"</definedName>
    <definedName name="cb_sChart2089A75B_opts" hidden="1">"1, 1, 1, False, 2, True, False, , 0, False, False, 1, 1"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D8A3E_opts" hidden="1">"1, 1, 1, False, 2, False, False, , 0, False, False, 1, 1"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04A73_opts" hidden="1">"2, 1, 3, True, 2, False, False, , 0, False, True, 1, 1"</definedName>
    <definedName name="cb_sChart3504DE3_opts" hidden="1">"1, 1, 1, False, 2, False, False, , 0, False, True, 1, 1"</definedName>
    <definedName name="cb_sChart3504EBF_opts" hidden="1">"1, 9, 1, False, 2, False, False, , 0, False, True, 1, 1"</definedName>
    <definedName name="cb_sChart3505B2E_opts" hidden="1">"1, 1, 1, False, 2, False, False, , 0, False, True, 1, 1"</definedName>
    <definedName name="cb_sChart351196E_opts" hidden="1">"1, 9, 1, False, 2, False, False, , 0, False, False, 1, 1"</definedName>
    <definedName name="cb_sChart3511C01_opts" hidden="1">"1, 9, 1, False, 2, False, False, , 0, False, False, 1, 1"</definedName>
    <definedName name="cb_sChart3512546_opts" hidden="1">"1, 9, 1, False, 2, False, False, , 0, False, True, 1, 1"</definedName>
    <definedName name="cb_sChart351262D_opts" hidden="1">"1, 9, 1, False, 2, False, False, , 0, False, True, 1, 1"</definedName>
    <definedName name="cb_sChart351F1FD_opts" hidden="1">"1, 1, 1, False, 2, False, False, , 0, False, False, 1, 1"</definedName>
    <definedName name="cb_sChart351FE27_opts" hidden="1">"1, 1, 1, False, 2, False,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49ED9_opts" hidden="1">"1, 1, 1, False, 2, False, False, , 0, False, False, 1, 1"</definedName>
    <definedName name="cb_sChart354AA9B_opts" hidden="1">"1, 9, 1, False, 2, False, False, , 0, False, True, 1, 1"</definedName>
    <definedName name="cb_sChart354B5BA_opts" hidden="1">"1, 1, 1, False, 2, False, False, , 0, False, True, 1, 1"</definedName>
    <definedName name="cb_sChart355BCAD_opts" hidden="1">"2, 1, 1, False, 2, False, False, , 0, False, True, 1, 2"</definedName>
    <definedName name="cb_sChart35C98E8_opts" hidden="1">"1, 3, 1, False, 2, True, False, , 0, False, True, 1, 1"</definedName>
    <definedName name="cb_sChart35C9A9F_opts" hidden="1">"1, 3, 1, False, 2, False, False, , 0, False, False, 1, 1"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BA34_opts" hidden="1">"1, 9, 1, False, 2, False, False, , 0, False, True, 1, 2"</definedName>
    <definedName name="cb_sChart3BBD972_opts" hidden="1">"1, 1, 1, False, 2, False, False, , 0, False, False, 1, 1"</definedName>
    <definedName name="cb_sChart3BBFA2D_opts" hidden="1">"1, 3, 1, False, 2, True, False, , 0, False, True, 2, 1"</definedName>
    <definedName name="cb_sChart3BC0E91_opts" hidden="1">"2, 1, 1, False, 2, True, False, , 0, False, True, 1, 1"</definedName>
    <definedName name="cb_sChart3BC2219_opts" hidden="1">"1, 1, 1, False, 2, True, False, , 0, False, False, 1, 2"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34ED39_opts" hidden="1">"1, 9, 1, False, 2, False, False, , 0, False, False, 1, 1"</definedName>
    <definedName name="cb_sChart434EF4D_opts" hidden="1">"2, 1, 1, True, 2, False, False, , 0, False, False, 1, 1"</definedName>
    <definedName name="cb_sChart43515D2_opts" hidden="1">"1, 1, 1, False, 2, False, False, , 0, False, False, 1, 1"</definedName>
    <definedName name="cb_sChart435194E_opts" hidden="1">"1, 9, 1, False, 2, False, False, , 0, False, False,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0B012_opts" hidden="1">"1, 9, 1, False, 2, False, False, , 0, False, True, 1, 2"</definedName>
    <definedName name="cb_sChart4812FB3_opts" hidden="1">"1, 9, 1, False, 2, False, False, , 0, False, True, 1, 1"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6637F9_opts" hidden="1">"1, 9, 1, False, 2, False, False, , 0, False, True, 2, 1"</definedName>
    <definedName name="cb_sChart56639D3_opts" hidden="1">"1, 9, 1, False, 2, False, False, , 0, False, False, 1, 1"</definedName>
    <definedName name="cb_sChart5663ADD_opts" hidden="1">"1, 9, 1, False, 2, False, False, , 0, False, False, 2, 1"</definedName>
    <definedName name="cb_sChart5663B74_opts" hidden="1">"1, 9, 1, False, 2, False, False, , 0, False, False, 1, 1"</definedName>
    <definedName name="cb_sChart5663F4C_opts" hidden="1">"1, 9, 1, False, 2, False, False, , 0, False, False, 1, 1"</definedName>
    <definedName name="cb_sChart56644D0_opts" hidden="1">"1, 9, 1, False, 2, False, False, , 0, False, True, 2, 1"</definedName>
    <definedName name="cb_sChart5665A8F_opts" hidden="1">"1, 9, 1, False, 2, False, False, , 0, False, False, 2, 1"</definedName>
    <definedName name="cb_sChart56672A8_opts" hidden="1">"1, 9, 1, False, 2, False, False, , 0, False, True, 2, 1"</definedName>
    <definedName name="cb_sChart5667C9A_opts" hidden="1">"1, 9, 1, False, 2, False, False, , 0, False, True, 1, 1"</definedName>
    <definedName name="cb_sChart5667EE8_opts" hidden="1">"1, 9, 1, False, 2, False, False, , 0, False, True, 2, 1"</definedName>
    <definedName name="cb_sChart5673660_opts" hidden="1">"1, 10, 1, False, 2, True, False, , 0, False, False, 2, 2"</definedName>
    <definedName name="cb_sChart5676297_opts" hidden="1">"1, 1, 1, False, 2, False, False, , 0, False, False, 1, 1"</definedName>
    <definedName name="cb_sChart567638A_opts" hidden="1">"1, 1, 1, False, 2, True, False, , 0, False, False, 1, 1"</definedName>
    <definedName name="cb_sChart567A7FD_opts" hidden="1">"1, 3, 1, False, 2, True, False, , 0, False, False, 1, 1"</definedName>
    <definedName name="cb_sChart567C3EE_opts" hidden="1">"1, 1, 1, False, 2, True, False, , 0, False, False, 1, 2"</definedName>
    <definedName name="cb_sChart5872E03_opts" hidden="1">"1, 9, 1, False, 2, False, False, , 0, False, True, 1, 1"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2EC749_opts" hidden="1">"1, 9, 1, False, 2, False, False, , 0, False, True, 2, 2"</definedName>
    <definedName name="cb_sChart62EC969_opts" hidden="1">"1, 9, 1, False, 2, False, False, , 0, False, False, 2, 2"</definedName>
    <definedName name="cb_sChart62ECAC5_opts" hidden="1">"1, 9, 1, False, 2, False, False, , 0, False, True, 2, 1"</definedName>
    <definedName name="cb_sChart62ECC2B_opts" hidden="1">"1, 9, 1, False, 2, False, False, , 0, False, True, 1, 2"</definedName>
    <definedName name="cb_sChart62ED102_opts" hidden="1">"1, 9, 1, False, 2, False, False, , 0, False, False, 2, 1"</definedName>
    <definedName name="cb_sChart62EE323_opts" hidden="1">"1, 9, 1, False, 2, False, False, , 0, False, False, 1, 1"</definedName>
    <definedName name="cb_sChart62F86CD_opts" hidden="1">"1, 9, 1, False, 2, False, False, , 0, False, True, 2, 1"</definedName>
    <definedName name="cb_sChart6303FCE_opts" hidden="1">"1, 10, 1, False, 2, False, False, , 0, False, False, 2, 1"</definedName>
    <definedName name="cb_sChart6304087_opts" hidden="1">"1, 1, 1, False, 2, False, False, , 0, False, False, 2, 2"</definedName>
    <definedName name="cb_sChart6304107_opts" hidden="1">"1, 10, 1, False, 2, True, False, , 0, False, False, 2, 2"</definedName>
    <definedName name="cb_sChart66820BA_opts" hidden="1">"1, 3, 1, False, 2, True,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7F932D6_opts" hidden="1">"1, 9, 1, False, 2, False, False, , 0, False, True, 3, 1"</definedName>
    <definedName name="cb_sChart7F97B44_opts" hidden="1">"1, 1, 1, False, 2, False, False, , 0, False, False, 2, 2"</definedName>
    <definedName name="cb_sChart7F9F869_opts" hidden="1">"1, 10, 1, False, 2, True, False, , 0, False, False, 2, 1"</definedName>
    <definedName name="cb_sChart7F9FA89_opts" hidden="1">"1, 10, 1, False, 2, True, False, , 0, False, False, 2, 1"</definedName>
    <definedName name="cb_sChart7F9FB59_opts" hidden="1">"1, 10, 1, False, 2, True, False, , 0, False, False, 2, 1"</definedName>
    <definedName name="cb_sChart7FA092F_opts" hidden="1">"1, 10, 1, False, 2, True, False, , 0, False, False, 2, 1"</definedName>
    <definedName name="cb_sChart7FB5060_opts" hidden="1">"1, 9, 1, False, 2, False, False, , 0, False, True, 1, 1"</definedName>
    <definedName name="cb_sChart808012A_opts" hidden="1">"1, 10, 1, False, 2, True, False, , 0, False, False, 1, 1"</definedName>
    <definedName name="cb_sChart8CD287E_opts" hidden="1">"1, 1, 1, False, 2, False, False, , 0, False, False, 1, 1"</definedName>
    <definedName name="cb_sChart8DAA580_opts" hidden="1">"1, 4, 1, False, 2, True, False, , 0, False, False, 2, 2"</definedName>
    <definedName name="cb_sChart8DAADAF_opts" hidden="1">"1, 4, 1, False, 2, True, False, , 0, False, False, 2, 2"</definedName>
    <definedName name="cb_sChart8DAB38F_opts" hidden="1">"1, 4, 1, False, 2, True, False, , 0, False, False, 2, 2"</definedName>
    <definedName name="cb_sChart8DADEF7_opts" hidden="1">"1, 10, 1, False, 2, False, False, , 0, False, False, 2, 2"</definedName>
    <definedName name="cb_sChart8DADFA4_opts" hidden="1">"1, 10, 1, False, 2, True, False, , 0, False, False, 2, 2"</definedName>
    <definedName name="cb_sChart8FD8B26_opts" hidden="1">"1, 10, 1, False, 2, True, False, , 0, False, True, 1, 1"</definedName>
    <definedName name="cb_sChart9EE8107_opts" hidden="1">"1, 9, 1, False, 2, False, False, , 0, False, True, 2, 1"</definedName>
    <definedName name="cb_sChart9EE98B8_opts" hidden="1">"1, 9, 1, False, 2, False, False, , 0, False, True, 2, 1"</definedName>
    <definedName name="cb_sChart9EEDE13_opts" hidden="1">"1, 10, 1, False, 2, True, False, , 0, False, True, 1, 1"</definedName>
    <definedName name="cb_sChart9EF79EB_opts" hidden="1">"1, 10, 1, False, 2, False, False, , 0, False, False, 1, 1"</definedName>
    <definedName name="cb_sChart9EF7B01_opts" hidden="1">"1, 10, 1, False, 2, True, False, , 0, False, False, 2, 2"</definedName>
    <definedName name="cb_sChart9EF8062_opts" hidden="1">"1, 10, 1, False, 2, True, False, , 0, False, False, 1, 1"</definedName>
    <definedName name="cb_sChart9EF821A_opts" hidden="1">"1, 10, 1, False, 2, False, False, , 0, False, False, 1, 2"</definedName>
    <definedName name="cb_sChart9EF82B0_opts" hidden="1">"1, 10, 1, False, 2, True, False, , 0, False, False, 2, 1"</definedName>
    <definedName name="cb_sChartA0D6549_opts" hidden="1">"1, 9, 1, False, 2, False, False, , 0, False, True, 2, 1"</definedName>
    <definedName name="cb_sChartA0D77A4_opts" hidden="1">"2, 8, 3, True, 2, False, False, , 0, False, True, 2, 1"</definedName>
    <definedName name="cb_sChartA10950_opts" hidden="1">"1, 1, 1, False, 2, True, False, , 0, False, False, 1, 1"</definedName>
    <definedName name="cb_sChartAC469E8_opts" hidden="1">"1, 9, 1, False, 2, False, False, , 0, False, True, 2, 1"</definedName>
    <definedName name="cb_sChartAC4720C_opts" hidden="1">"1, 9, 1, False, 2, False, False, , 0, False, True, 2, 1"</definedName>
    <definedName name="cb_sChartAC47414_opts" hidden="1">"1, 9, 1, False, 2, False, False, , 0, False, True, 2, 1"</definedName>
    <definedName name="cb_sChartAC47494_opts" hidden="1">"1, 9, 1, False, 2, False, False, , 0, False, True, 2, 1"</definedName>
    <definedName name="cb_sChartAC47ABA_opts" hidden="1">"2, 9, 1, True, 2, False, False, , 0, False, True, 2, 1"</definedName>
    <definedName name="cb_sChartAC47B50_opts" hidden="1">"1, 9, 1, False, 2, False, False, , 0, False, True, 2, 1"</definedName>
    <definedName name="cb_sChartAC47BDB_opts" hidden="1">"1, 9, 1, False, 2, False, False, , 0, False, True, 2, 1"</definedName>
    <definedName name="cb_sChartAC47D70_opts" hidden="1">"1, 9, 1, False, 2, False, False, , 0, False, True, 2, 1"</definedName>
    <definedName name="cb_sChartAC4811A_opts" hidden="1">"1, 9, 1, False, 2, False, False, , 0, False, True, 2, 1"</definedName>
    <definedName name="cb_sChartAC482DD_opts" hidden="1">"1, 9, 1, False, 2, False, False, , 0, False, True, 2, 1"</definedName>
    <definedName name="cb_sChartAC49688_opts" hidden="1">"1, 9, 1, False, 2, False, False, , 0, False, True, 2, 1"</definedName>
    <definedName name="cb_sChartAC4AFAB_opts" hidden="1">"1, 9, 1, False, 2, False, False, , 0, False, True, 2, 1"</definedName>
    <definedName name="cb_sChartAC51BDC_opts" hidden="1">"1, 10, 1, False, 2, False, False, , 0, False, False, 1, 1"</definedName>
    <definedName name="cb_sChartAC51CDA_opts" hidden="1">"1, 10, 1, False, 2, True, False, , 0, False, False, 2, 1"</definedName>
    <definedName name="cb_sChartAC52A1A_opts" hidden="1">"1, 10, 1, False, 2, True, False, , 0, False, False, 2, 1"</definedName>
    <definedName name="cb_sChartAC6636A_opts" hidden="1">"1, 10, 1, False, 2, False, False, , 0, False, False, 1, 1"</definedName>
    <definedName name="cb_sChartAC664E8_opts" hidden="1">"1, 10, 1, False, 2, True, False, , 0, False, False, 2, 2"</definedName>
    <definedName name="cb_sChartAC67261_opts" hidden="1">"1, 10, 1, False, 2, True, False, , 0, False, False, 2, 2"</definedName>
    <definedName name="cb_sChartAC6951A_opts" hidden="1">"1, 10, 1, False, 2, True, False, , 0, False, False, 2, 2"</definedName>
    <definedName name="cb_sChartAC6A0F2_opts" hidden="1">"1, 10, 1, False, 2, True, False, , 0, False, False, 2, 2"</definedName>
    <definedName name="cb_sChartAD15BC1_opts" hidden="1">"2, 1, 1, False, 2, False, False, , 0, False, False, 1, 1"</definedName>
    <definedName name="cb_sChartAD194B8_opts" hidden="1">"2, 1, 1, True, 2, False, False, , 0, False, False, 1, 1"</definedName>
    <definedName name="cb_sChartBA6BD2E_opts" hidden="1">"1, 7, 1, False, 2, False, False, , 0, False, False, 2, 2"</definedName>
    <definedName name="cb_sChartBA6C210_opts" hidden="1">"1, 7, 1, False, 2, False, False, , 0, False, False, 2, 2"</definedName>
    <definedName name="cb_sChartBBD5680_opts" hidden="1">"1, 5, 1, False, 2, False, False, , 0, False, True, 2, 2"</definedName>
    <definedName name="cb_sChartBBD57CF_opts" hidden="1">"1, 5, 1, False, 2, False, False, , 0, False, True, 2, 2"</definedName>
    <definedName name="cb_sChartBBD584F_opts" hidden="1">"1, 3, 1, False, 2, False, False, , 0, False, True, 2, 2"</definedName>
    <definedName name="cb_sChartBBD688A_opts" hidden="1">"1, 3, 1, False, 2, False, False, , 0, False, True, 2, 2"</definedName>
    <definedName name="cb_sChartC07CC52_opts" hidden="1">"1, 10, 1, False, 2, False, False, , 0, False, False, 2, 2"</definedName>
    <definedName name="cb_sChartC07DC0E_opts" hidden="1">"1, 1, 1, False, 2, False, False, , 0, False, False, 2, 2"</definedName>
    <definedName name="cb_sChartC07DCA4_opts" hidden="1">"1, 1, 1, False, 2, False, False, , 0, False, False, 2, 2"</definedName>
    <definedName name="cb_sChartC07DD18_opts" hidden="1">"1, 10, 1, False, 2, False, False, , 0, False, False, 2, 2"</definedName>
    <definedName name="cb_sChartC12DA5D_opts" hidden="1">"1, 9, 1, False, 2, False, False, , 0, False, False, 1, 1"</definedName>
    <definedName name="cb_sChartC12DE06_opts" hidden="1">"2, 1, 3, True, 2, False, False, , 0, False, True, 1, 1"</definedName>
    <definedName name="cb_sChartC6D845C_opts" hidden="1">"1, 10, 1, False, 2, True, False, , 0, False, False, 2, 2"</definedName>
    <definedName name="cb_sChartC6D85A0_opts" hidden="1">"1, 10, 1, False, 2, True, False, , 0, False, False, 2, 2"</definedName>
    <definedName name="cb_sChartC80B5D3_opts" hidden="1">"1, 1, 1, False, 2, True, False, , 0, False, False, 1, 1"</definedName>
    <definedName name="cb_sChartC8147E7_opts" hidden="1">"1, 9, 1, False, 2, False, False, , 0, False, True, 1, 1"</definedName>
    <definedName name="cb_sChartCA7EB2_opts" hidden="1">"1, 1, 1, False, 2, True,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D4B8EB7_opts" hidden="1">"1, 10, 1, False, 2, False, False, , 1, False, False, 1, 1"</definedName>
    <definedName name="cb_sChartD4B91E2_opts" hidden="1">"1, 10, 1, False, 2, False, False, , 1, False, False, 1, 1"</definedName>
    <definedName name="cb_sChartD614A75_opts" hidden="1">"1, 10, 1, False, 2, True, False, , 0, False, False, 2, 2"</definedName>
    <definedName name="cb_sChartD614D88_opts" hidden="1">"1, 1, 1, False, 2, False, False, , 0, False, False, 2, 2"</definedName>
    <definedName name="cb_sChartD614E86_opts" hidden="1">"1, 10, 1, False, 2, False, False, , 0, False, False, 2, 2"</definedName>
    <definedName name="cb_sChartD616299_opts" hidden="1">"1, 10, 1, False, 2, False, False, , 0, False, False, 1, 1"</definedName>
    <definedName name="cb_sChartD616A77_opts" hidden="1">"1, 10, 1, False, 2, False, False, , 0, False, False, 2, 2"</definedName>
    <definedName name="cb_sChartD61A016_opts" hidden="1">"1, 10, 1, False, 2, False, False, , 0, False, False, 2, 2"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25678_opts" hidden="1">"1, 10, 1, False, 2, False, False, , 0, False, False, 1, 1"</definedName>
    <definedName name="cb_sChartD729D00_opts" hidden="1">"1, 9, 1, False, 2, False, True, , 0, False, True, 1, 1"</definedName>
    <definedName name="cb_sChartD72F13A_opts" hidden="1">"1, 9, 1, False, 2, False, True, , 0, False, False, 2,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484D5D_opts" hidden="1">"2, 1, 3, True, 2, False, True, , 0, False, False, 2, 1"</definedName>
    <definedName name="cb_sChartE4933C2_opts" hidden="1">"1, 9, 1, False, 2, False, False, , 0, False, True, 2, 2"</definedName>
    <definedName name="cb_sChartE49356F_opts" hidden="1">"1, 8, 1, False, 2, False, False, , 0, False, True, 2, 1"</definedName>
    <definedName name="cb_sChartE499A9D_opts" hidden="1">"1, 8, 1, False, 2, False, False, , 0, False, True, 2, 1"</definedName>
    <definedName name="cb_sChartE49AC1C_opts" hidden="1">"1, 8, 1, False, 2, False, False, , 0, False, True, 2, 1"</definedName>
    <definedName name="cb_sChartE49AD83_opts" hidden="1">"1, 8, 1, False, 2, False, False, , 0, False, True, 2, 1"</definedName>
    <definedName name="cb_sChartE49E514_opts" hidden="1">"1, 3, 1, False, 2, False, False, , 0, False, True, 1, 1"</definedName>
    <definedName name="cb_sChartE49E931_opts" hidden="1">"1, 3, 1, False, 2, False, False, , 0, False, True, 2, 1"</definedName>
    <definedName name="cb_sChartE4A3286_opts" hidden="1">"1, 10, 1, False, 2, True, False, , 0, False, True, 2, 2"</definedName>
    <definedName name="cb_sChartE4A334B_opts" hidden="1">"1, 10, 1, False, 2, True, False, , 0, False, False, 2, 2"</definedName>
    <definedName name="cb_sChartE4A525A_opts" hidden="1">"1, 10, 1, False, 2, False, False, , 0, False, False, 2, 2"</definedName>
    <definedName name="cb_sChartE4A54A9_opts" hidden="1">"1, 10, 1, False, 2, False, False, , 0, False, False, 2, 2"</definedName>
    <definedName name="cb_sChartE4A55ED_opts" hidden="1">"1, 10, 1, False, 2, False, False, , 0, False, False, 2, 2"</definedName>
    <definedName name="cb_sChartE4A698C_opts" hidden="1">"1, 10, 1, False, 2, False, False, , 0, False, False, 2, 2"</definedName>
    <definedName name="cb_sChartE4A6B4F_opts" hidden="1">"1, 10, 1, False, 2, False, False, , 0, False, False, 2, 2"</definedName>
    <definedName name="cb_sChartE4A767A_opts" hidden="1">"1, 10, 1, False, 2, False, False, , 0, False, False, 2, 2"</definedName>
    <definedName name="cb_sChartE4A889B_opts" hidden="1">"1, 10, 1, False, 2, False, False, , 0, False, False, 2, 2"</definedName>
    <definedName name="cb_sChartE954597_opts" hidden="1">"1, 1, 1, False, 2, False, False, , 0, False, False, 1, 1"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BEC7A1_opts" hidden="1">"1, 7, 1, False, 2, False, False, , 0, False, True, 1, 1"</definedName>
    <definedName name="cb_sChartEC2876B_opts" hidden="1">"1, 7, 1, False, 2, False, False, , 0, False, False, 1, 1"</definedName>
    <definedName name="cb_sChartED430F3_opts" hidden="1">"1, 7, 1, False, 2, False, False, , 0, False, True,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7A2E_opts" hidden="1">"1, 10, 1, False, 2, True, False, , 0, False, False, 2, 1"</definedName>
    <definedName name="cb_sChartF08D71_opts" hidden="1">"1, 10, 1, False, 2, True, False, , 0, False, False, 2, 1"</definedName>
    <definedName name="cb_sChartF08EEF_opts" hidden="1">"1, 10, 1, False, 2, True, False, , 0, False, False, 2, 1"</definedName>
    <definedName name="cb_sChartF0E7F4_opts" hidden="1">"1, 9, 1, False, 2, False, False, , 0, False, True, 1, 1"</definedName>
    <definedName name="cb_sChartF0F139_opts" hidden="1">"1, 9, 1, False, 2, False, False, , 0, False, True, 1, 2"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WorkbookPriority" hidden="1">-1519748410</definedName>
    <definedName name="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c" hidden="1">{#N/A,#N/A,FALSE,"Income State.";#N/A,#N/A,FALSE,"B-S"}</definedName>
    <definedName name="ccc_1" hidden="1">{#N/A,#N/A,FALSE,"Income State.";#N/A,#N/A,FALSE,"B-S"}</definedName>
    <definedName name="ccc_1_1" hidden="1">{#N/A,#N/A,FALSE,"Income State.";#N/A,#N/A,FALSE,"B-S"}</definedName>
    <definedName name="ccc_1_1_1" hidden="1">{#N/A,#N/A,FALSE,"Income State.";#N/A,#N/A,FALSE,"B-S"}</definedName>
    <definedName name="ccc_1_1_1_1" hidden="1">{#N/A,#N/A,FALSE,"Income State.";#N/A,#N/A,FALSE,"B-S"}</definedName>
    <definedName name="ccc_1_1_1_1_1" hidden="1">{#N/A,#N/A,FALSE,"Income State.";#N/A,#N/A,FALSE,"B-S"}</definedName>
    <definedName name="ccc_1_1_1_1_1_1" hidden="1">{#N/A,#N/A,FALSE,"Income State.";#N/A,#N/A,FALSE,"B-S"}</definedName>
    <definedName name="ccc_1_1_1_1_1_2" hidden="1">{#N/A,#N/A,FALSE,"Income State.";#N/A,#N/A,FALSE,"B-S"}</definedName>
    <definedName name="ccc_1_1_1_1_1_3" hidden="1">{#N/A,#N/A,FALSE,"Income State.";#N/A,#N/A,FALSE,"B-S"}</definedName>
    <definedName name="ccc_1_1_1_1_1_4" hidden="1">{#N/A,#N/A,FALSE,"Income State.";#N/A,#N/A,FALSE,"B-S"}</definedName>
    <definedName name="ccc_1_1_1_1_2" hidden="1">{#N/A,#N/A,FALSE,"Income State.";#N/A,#N/A,FALSE,"B-S"}</definedName>
    <definedName name="ccc_1_1_1_1_2_1" hidden="1">{#N/A,#N/A,FALSE,"Income State.";#N/A,#N/A,FALSE,"B-S"}</definedName>
    <definedName name="ccc_1_1_1_1_2_2" hidden="1">{#N/A,#N/A,FALSE,"Income State.";#N/A,#N/A,FALSE,"B-S"}</definedName>
    <definedName name="ccc_1_1_1_1_2_3" hidden="1">{#N/A,#N/A,FALSE,"Income State.";#N/A,#N/A,FALSE,"B-S"}</definedName>
    <definedName name="ccc_1_1_1_1_3" hidden="1">{#N/A,#N/A,FALSE,"Income State.";#N/A,#N/A,FALSE,"B-S"}</definedName>
    <definedName name="ccc_1_1_1_1_4" hidden="1">{#N/A,#N/A,FALSE,"Income State.";#N/A,#N/A,FALSE,"B-S"}</definedName>
    <definedName name="ccc_1_1_1_1_5" hidden="1">{#N/A,#N/A,FALSE,"Income State.";#N/A,#N/A,FALSE,"B-S"}</definedName>
    <definedName name="ccc_1_1_1_2" hidden="1">{#N/A,#N/A,FALSE,"Income State.";#N/A,#N/A,FALSE,"B-S"}</definedName>
    <definedName name="ccc_1_1_1_2_1" hidden="1">{#N/A,#N/A,FALSE,"Income State.";#N/A,#N/A,FALSE,"B-S"}</definedName>
    <definedName name="ccc_1_1_1_2_2" hidden="1">{#N/A,#N/A,FALSE,"Income State.";#N/A,#N/A,FALSE,"B-S"}</definedName>
    <definedName name="ccc_1_1_1_2_3" hidden="1">{#N/A,#N/A,FALSE,"Income State.";#N/A,#N/A,FALSE,"B-S"}</definedName>
    <definedName name="ccc_1_1_1_3" hidden="1">{#N/A,#N/A,FALSE,"Income State.";#N/A,#N/A,FALSE,"B-S"}</definedName>
    <definedName name="ccc_1_1_1_3_1" hidden="1">{#N/A,#N/A,FALSE,"Income State.";#N/A,#N/A,FALSE,"B-S"}</definedName>
    <definedName name="ccc_1_1_1_3_2" hidden="1">{#N/A,#N/A,FALSE,"Income State.";#N/A,#N/A,FALSE,"B-S"}</definedName>
    <definedName name="ccc_1_1_1_3_3" hidden="1">{#N/A,#N/A,FALSE,"Income State.";#N/A,#N/A,FALSE,"B-S"}</definedName>
    <definedName name="ccc_1_1_1_4" hidden="1">{#N/A,#N/A,FALSE,"Income State.";#N/A,#N/A,FALSE,"B-S"}</definedName>
    <definedName name="ccc_1_1_1_5" hidden="1">{#N/A,#N/A,FALSE,"Income State.";#N/A,#N/A,FALSE,"B-S"}</definedName>
    <definedName name="ccc_1_1_2" hidden="1">{#N/A,#N/A,FALSE,"Income State.";#N/A,#N/A,FALSE,"B-S"}</definedName>
    <definedName name="ccc_1_1_2_1" hidden="1">{#N/A,#N/A,FALSE,"Income State.";#N/A,#N/A,FALSE,"B-S"}</definedName>
    <definedName name="ccc_1_1_2_2" hidden="1">{#N/A,#N/A,FALSE,"Income State.";#N/A,#N/A,FALSE,"B-S"}</definedName>
    <definedName name="ccc_1_1_2_3" hidden="1">{#N/A,#N/A,FALSE,"Income State.";#N/A,#N/A,FALSE,"B-S"}</definedName>
    <definedName name="ccc_1_1_3" hidden="1">{#N/A,#N/A,FALSE,"Income State.";#N/A,#N/A,FALSE,"B-S"}</definedName>
    <definedName name="ccc_1_1_3_1" hidden="1">{#N/A,#N/A,FALSE,"Income State.";#N/A,#N/A,FALSE,"B-S"}</definedName>
    <definedName name="ccc_1_1_3_2" hidden="1">{#N/A,#N/A,FALSE,"Income State.";#N/A,#N/A,FALSE,"B-S"}</definedName>
    <definedName name="ccc_1_1_3_3" hidden="1">{#N/A,#N/A,FALSE,"Income State.";#N/A,#N/A,FALSE,"B-S"}</definedName>
    <definedName name="ccc_1_1_4" hidden="1">{#N/A,#N/A,FALSE,"Income State.";#N/A,#N/A,FALSE,"B-S"}</definedName>
    <definedName name="ccc_1_1_5" hidden="1">{#N/A,#N/A,FALSE,"Income State.";#N/A,#N/A,FALSE,"B-S"}</definedName>
    <definedName name="ccc_1_2" hidden="1">{#N/A,#N/A,FALSE,"Income State.";#N/A,#N/A,FALSE,"B-S"}</definedName>
    <definedName name="ccc_1_2_1" hidden="1">{#N/A,#N/A,FALSE,"Income State.";#N/A,#N/A,FALSE,"B-S"}</definedName>
    <definedName name="ccc_1_2_1_1" hidden="1">{#N/A,#N/A,FALSE,"Income State.";#N/A,#N/A,FALSE,"B-S"}</definedName>
    <definedName name="ccc_1_2_1_2" hidden="1">{#N/A,#N/A,FALSE,"Income State.";#N/A,#N/A,FALSE,"B-S"}</definedName>
    <definedName name="ccc_1_2_1_3" hidden="1">{#N/A,#N/A,FALSE,"Income State.";#N/A,#N/A,FALSE,"B-S"}</definedName>
    <definedName name="ccc_1_2_2" hidden="1">{#N/A,#N/A,FALSE,"Income State.";#N/A,#N/A,FALSE,"B-S"}</definedName>
    <definedName name="ccc_1_2_2_1" hidden="1">{#N/A,#N/A,FALSE,"Income State.";#N/A,#N/A,FALSE,"B-S"}</definedName>
    <definedName name="ccc_1_2_2_2" hidden="1">{#N/A,#N/A,FALSE,"Income State.";#N/A,#N/A,FALSE,"B-S"}</definedName>
    <definedName name="ccc_1_2_2_3" hidden="1">{#N/A,#N/A,FALSE,"Income State.";#N/A,#N/A,FALSE,"B-S"}</definedName>
    <definedName name="ccc_1_2_3" hidden="1">{#N/A,#N/A,FALSE,"Income State.";#N/A,#N/A,FALSE,"B-S"}</definedName>
    <definedName name="ccc_1_2_4" hidden="1">{#N/A,#N/A,FALSE,"Income State.";#N/A,#N/A,FALSE,"B-S"}</definedName>
    <definedName name="ccc_1_2_5" hidden="1">{#N/A,#N/A,FALSE,"Income State.";#N/A,#N/A,FALSE,"B-S"}</definedName>
    <definedName name="ccc_1_3" hidden="1">{#N/A,#N/A,FALSE,"Income State.";#N/A,#N/A,FALSE,"B-S"}</definedName>
    <definedName name="ccc_1_3_1" hidden="1">{#N/A,#N/A,FALSE,"Income State.";#N/A,#N/A,FALSE,"B-S"}</definedName>
    <definedName name="ccc_1_3_1_1" hidden="1">{#N/A,#N/A,FALSE,"Income State.";#N/A,#N/A,FALSE,"B-S"}</definedName>
    <definedName name="ccc_1_3_1_2" hidden="1">{#N/A,#N/A,FALSE,"Income State.";#N/A,#N/A,FALSE,"B-S"}</definedName>
    <definedName name="ccc_1_3_1_3" hidden="1">{#N/A,#N/A,FALSE,"Income State.";#N/A,#N/A,FALSE,"B-S"}</definedName>
    <definedName name="ccc_1_3_2" hidden="1">{#N/A,#N/A,FALSE,"Income State.";#N/A,#N/A,FALSE,"B-S"}</definedName>
    <definedName name="ccc_1_3_2_1" hidden="1">{#N/A,#N/A,FALSE,"Income State.";#N/A,#N/A,FALSE,"B-S"}</definedName>
    <definedName name="ccc_1_3_2_2" hidden="1">{#N/A,#N/A,FALSE,"Income State.";#N/A,#N/A,FALSE,"B-S"}</definedName>
    <definedName name="ccc_1_3_2_3" hidden="1">{#N/A,#N/A,FALSE,"Income State.";#N/A,#N/A,FALSE,"B-S"}</definedName>
    <definedName name="ccc_1_3_3" hidden="1">{#N/A,#N/A,FALSE,"Income State.";#N/A,#N/A,FALSE,"B-S"}</definedName>
    <definedName name="ccc_1_3_4" hidden="1">{#N/A,#N/A,FALSE,"Income State.";#N/A,#N/A,FALSE,"B-S"}</definedName>
    <definedName name="ccc_1_3_5" hidden="1">{#N/A,#N/A,FALSE,"Income State.";#N/A,#N/A,FALSE,"B-S"}</definedName>
    <definedName name="ccc_1_4" hidden="1">{#N/A,#N/A,FALSE,"Income State.";#N/A,#N/A,FALSE,"B-S"}</definedName>
    <definedName name="ccc_1_4_1" hidden="1">{#N/A,#N/A,FALSE,"Income State.";#N/A,#N/A,FALSE,"B-S"}</definedName>
    <definedName name="ccc_1_4_2" hidden="1">{#N/A,#N/A,FALSE,"Income State.";#N/A,#N/A,FALSE,"B-S"}</definedName>
    <definedName name="ccc_1_4_3" hidden="1">{#N/A,#N/A,FALSE,"Income State.";#N/A,#N/A,FALSE,"B-S"}</definedName>
    <definedName name="ccc_1_5" hidden="1">{#N/A,#N/A,FALSE,"Income State.";#N/A,#N/A,FALSE,"B-S"}</definedName>
    <definedName name="ccc_1_5_1" hidden="1">{#N/A,#N/A,FALSE,"Income State.";#N/A,#N/A,FALSE,"B-S"}</definedName>
    <definedName name="ccc_1_5_2" hidden="1">{#N/A,#N/A,FALSE,"Income State.";#N/A,#N/A,FALSE,"B-S"}</definedName>
    <definedName name="ccc_1_5_3" hidden="1">{#N/A,#N/A,FALSE,"Income State.";#N/A,#N/A,FALSE,"B-S"}</definedName>
    <definedName name="ccc_2" hidden="1">{#N/A,#N/A,FALSE,"Income State.";#N/A,#N/A,FALSE,"B-S"}</definedName>
    <definedName name="ccc_2_1" hidden="1">{#N/A,#N/A,FALSE,"Income State.";#N/A,#N/A,FALSE,"B-S"}</definedName>
    <definedName name="ccc_2_1_1" hidden="1">{#N/A,#N/A,FALSE,"Income State.";#N/A,#N/A,FALSE,"B-S"}</definedName>
    <definedName name="ccc_2_1_1_1" hidden="1">{#N/A,#N/A,FALSE,"Income State.";#N/A,#N/A,FALSE,"B-S"}</definedName>
    <definedName name="ccc_2_1_1_1_1" hidden="1">{#N/A,#N/A,FALSE,"Income State.";#N/A,#N/A,FALSE,"B-S"}</definedName>
    <definedName name="ccc_2_1_1_1_2" hidden="1">{#N/A,#N/A,FALSE,"Income State.";#N/A,#N/A,FALSE,"B-S"}</definedName>
    <definedName name="ccc_2_1_1_1_3" hidden="1">{#N/A,#N/A,FALSE,"Income State.";#N/A,#N/A,FALSE,"B-S"}</definedName>
    <definedName name="ccc_2_1_1_1_4" hidden="1">{#N/A,#N/A,FALSE,"Income State.";#N/A,#N/A,FALSE,"B-S"}</definedName>
    <definedName name="ccc_2_1_1_2" hidden="1">{#N/A,#N/A,FALSE,"Income State.";#N/A,#N/A,FALSE,"B-S"}</definedName>
    <definedName name="ccc_2_1_1_2_1" hidden="1">{#N/A,#N/A,FALSE,"Income State.";#N/A,#N/A,FALSE,"B-S"}</definedName>
    <definedName name="ccc_2_1_1_2_2" hidden="1">{#N/A,#N/A,FALSE,"Income State.";#N/A,#N/A,FALSE,"B-S"}</definedName>
    <definedName name="ccc_2_1_1_2_3" hidden="1">{#N/A,#N/A,FALSE,"Income State.";#N/A,#N/A,FALSE,"B-S"}</definedName>
    <definedName name="ccc_2_1_1_3" hidden="1">{#N/A,#N/A,FALSE,"Income State.";#N/A,#N/A,FALSE,"B-S"}</definedName>
    <definedName name="ccc_2_1_1_4" hidden="1">{#N/A,#N/A,FALSE,"Income State.";#N/A,#N/A,FALSE,"B-S"}</definedName>
    <definedName name="ccc_2_1_1_5" hidden="1">{#N/A,#N/A,FALSE,"Income State.";#N/A,#N/A,FALSE,"B-S"}</definedName>
    <definedName name="ccc_2_1_2" hidden="1">{#N/A,#N/A,FALSE,"Income State.";#N/A,#N/A,FALSE,"B-S"}</definedName>
    <definedName name="ccc_2_1_2_1" hidden="1">{#N/A,#N/A,FALSE,"Income State.";#N/A,#N/A,FALSE,"B-S"}</definedName>
    <definedName name="ccc_2_1_2_2" hidden="1">{#N/A,#N/A,FALSE,"Income State.";#N/A,#N/A,FALSE,"B-S"}</definedName>
    <definedName name="ccc_2_1_2_3" hidden="1">{#N/A,#N/A,FALSE,"Income State.";#N/A,#N/A,FALSE,"B-S"}</definedName>
    <definedName name="ccc_2_1_2_4" hidden="1">{#N/A,#N/A,FALSE,"Income State.";#N/A,#N/A,FALSE,"B-S"}</definedName>
    <definedName name="ccc_2_1_3" hidden="1">{#N/A,#N/A,FALSE,"Income State.";#N/A,#N/A,FALSE,"B-S"}</definedName>
    <definedName name="ccc_2_1_3_1" hidden="1">{#N/A,#N/A,FALSE,"Income State.";#N/A,#N/A,FALSE,"B-S"}</definedName>
    <definedName name="ccc_2_1_3_2" hidden="1">{#N/A,#N/A,FALSE,"Income State.";#N/A,#N/A,FALSE,"B-S"}</definedName>
    <definedName name="ccc_2_1_3_3" hidden="1">{#N/A,#N/A,FALSE,"Income State.";#N/A,#N/A,FALSE,"B-S"}</definedName>
    <definedName name="ccc_2_1_3_4" hidden="1">{#N/A,#N/A,FALSE,"Income State.";#N/A,#N/A,FALSE,"B-S"}</definedName>
    <definedName name="ccc_2_1_4" hidden="1">{#N/A,#N/A,FALSE,"Income State.";#N/A,#N/A,FALSE,"B-S"}</definedName>
    <definedName name="ccc_2_1_4_1" hidden="1">{#N/A,#N/A,FALSE,"Income State.";#N/A,#N/A,FALSE,"B-S"}</definedName>
    <definedName name="ccc_2_1_5" hidden="1">{#N/A,#N/A,FALSE,"Income State.";#N/A,#N/A,FALSE,"B-S"}</definedName>
    <definedName name="ccc_2_2" hidden="1">{#N/A,#N/A,FALSE,"Income State.";#N/A,#N/A,FALSE,"B-S"}</definedName>
    <definedName name="ccc_2_2_1" hidden="1">{#N/A,#N/A,FALSE,"Income State.";#N/A,#N/A,FALSE,"B-S"}</definedName>
    <definedName name="ccc_2_2_1_1" hidden="1">{#N/A,#N/A,FALSE,"Income State.";#N/A,#N/A,FALSE,"B-S"}</definedName>
    <definedName name="ccc_2_2_2" hidden="1">{#N/A,#N/A,FALSE,"Income State.";#N/A,#N/A,FALSE,"B-S"}</definedName>
    <definedName name="ccc_2_2_3" hidden="1">{#N/A,#N/A,FALSE,"Income State.";#N/A,#N/A,FALSE,"B-S"}</definedName>
    <definedName name="ccc_2_2_4" hidden="1">{#N/A,#N/A,FALSE,"Income State.";#N/A,#N/A,FALSE,"B-S"}</definedName>
    <definedName name="ccc_2_2_5" hidden="1">{#N/A,#N/A,FALSE,"Income State.";#N/A,#N/A,FALSE,"B-S"}</definedName>
    <definedName name="ccc_2_3" hidden="1">{#N/A,#N/A,FALSE,"Income State.";#N/A,#N/A,FALSE,"B-S"}</definedName>
    <definedName name="ccc_2_3_1" hidden="1">{#N/A,#N/A,FALSE,"Income State.";#N/A,#N/A,FALSE,"B-S"}</definedName>
    <definedName name="ccc_2_3_2" hidden="1">{#N/A,#N/A,FALSE,"Income State.";#N/A,#N/A,FALSE,"B-S"}</definedName>
    <definedName name="ccc_2_3_3" hidden="1">{#N/A,#N/A,FALSE,"Income State.";#N/A,#N/A,FALSE,"B-S"}</definedName>
    <definedName name="ccc_2_3_4" hidden="1">{#N/A,#N/A,FALSE,"Income State.";#N/A,#N/A,FALSE,"B-S"}</definedName>
    <definedName name="ccc_2_4" hidden="1">{#N/A,#N/A,FALSE,"Income State.";#N/A,#N/A,FALSE,"B-S"}</definedName>
    <definedName name="ccc_2_4_1" hidden="1">{#N/A,#N/A,FALSE,"Income State.";#N/A,#N/A,FALSE,"B-S"}</definedName>
    <definedName name="ccc_2_5" hidden="1">{#N/A,#N/A,FALSE,"Income State.";#N/A,#N/A,FALSE,"B-S"}</definedName>
    <definedName name="ccc_3" hidden="1">{#N/A,#N/A,FALSE,"Income State.";#N/A,#N/A,FALSE,"B-S"}</definedName>
    <definedName name="ccc_3_1" hidden="1">{#N/A,#N/A,FALSE,"Income State.";#N/A,#N/A,FALSE,"B-S"}</definedName>
    <definedName name="ccc_3_1_1" hidden="1">{#N/A,#N/A,FALSE,"Income State.";#N/A,#N/A,FALSE,"B-S"}</definedName>
    <definedName name="ccc_3_1_1_1" hidden="1">{#N/A,#N/A,FALSE,"Income State.";#N/A,#N/A,FALSE,"B-S"}</definedName>
    <definedName name="ccc_3_1_2" hidden="1">{#N/A,#N/A,FALSE,"Income State.";#N/A,#N/A,FALSE,"B-S"}</definedName>
    <definedName name="ccc_3_1_3" hidden="1">{#N/A,#N/A,FALSE,"Income State.";#N/A,#N/A,FALSE,"B-S"}</definedName>
    <definedName name="ccc_3_1_4" hidden="1">{#N/A,#N/A,FALSE,"Income State.";#N/A,#N/A,FALSE,"B-S"}</definedName>
    <definedName name="ccc_3_1_5" hidden="1">{#N/A,#N/A,FALSE,"Income State.";#N/A,#N/A,FALSE,"B-S"}</definedName>
    <definedName name="ccc_3_2" hidden="1">{#N/A,#N/A,FALSE,"Income State.";#N/A,#N/A,FALSE,"B-S"}</definedName>
    <definedName name="ccc_3_2_1" hidden="1">{#N/A,#N/A,FALSE,"Income State.";#N/A,#N/A,FALSE,"B-S"}</definedName>
    <definedName name="ccc_3_2_1_1" hidden="1">{#N/A,#N/A,FALSE,"Income State.";#N/A,#N/A,FALSE,"B-S"}</definedName>
    <definedName name="ccc_3_2_2" hidden="1">{#N/A,#N/A,FALSE,"Income State.";#N/A,#N/A,FALSE,"B-S"}</definedName>
    <definedName name="ccc_3_2_3" hidden="1">{#N/A,#N/A,FALSE,"Income State.";#N/A,#N/A,FALSE,"B-S"}</definedName>
    <definedName name="ccc_3_2_4" hidden="1">{#N/A,#N/A,FALSE,"Income State.";#N/A,#N/A,FALSE,"B-S"}</definedName>
    <definedName name="ccc_3_2_5" hidden="1">{#N/A,#N/A,FALSE,"Income State.";#N/A,#N/A,FALSE,"B-S"}</definedName>
    <definedName name="ccc_3_3" hidden="1">{#N/A,#N/A,FALSE,"Income State.";#N/A,#N/A,FALSE,"B-S"}</definedName>
    <definedName name="ccc_3_3_1" hidden="1">{#N/A,#N/A,FALSE,"Income State.";#N/A,#N/A,FALSE,"B-S"}</definedName>
    <definedName name="ccc_3_4" hidden="1">{#N/A,#N/A,FALSE,"Income State.";#N/A,#N/A,FALSE,"B-S"}</definedName>
    <definedName name="ccc_3_4_1" hidden="1">{#N/A,#N/A,FALSE,"Income State.";#N/A,#N/A,FALSE,"B-S"}</definedName>
    <definedName name="ccc_3_5" hidden="1">{#N/A,#N/A,FALSE,"Income State.";#N/A,#N/A,FALSE,"B-S"}</definedName>
    <definedName name="ccc_4" hidden="1">{#N/A,#N/A,FALSE,"Income State.";#N/A,#N/A,FALSE,"B-S"}</definedName>
    <definedName name="ccc_4_1" hidden="1">{#N/A,#N/A,FALSE,"Income State.";#N/A,#N/A,FALSE,"B-S"}</definedName>
    <definedName name="ccc_4_1_1" hidden="1">{#N/A,#N/A,FALSE,"Income State.";#N/A,#N/A,FALSE,"B-S"}</definedName>
    <definedName name="ccc_4_1_1_1" hidden="1">{#N/A,#N/A,FALSE,"Income State.";#N/A,#N/A,FALSE,"B-S"}</definedName>
    <definedName name="ccc_4_1_2" hidden="1">{#N/A,#N/A,FALSE,"Income State.";#N/A,#N/A,FALSE,"B-S"}</definedName>
    <definedName name="ccc_4_1_3" hidden="1">{#N/A,#N/A,FALSE,"Income State.";#N/A,#N/A,FALSE,"B-S"}</definedName>
    <definedName name="ccc_4_1_4" hidden="1">{#N/A,#N/A,FALSE,"Income State.";#N/A,#N/A,FALSE,"B-S"}</definedName>
    <definedName name="ccc_4_1_5" hidden="1">{#N/A,#N/A,FALSE,"Income State.";#N/A,#N/A,FALSE,"B-S"}</definedName>
    <definedName name="ccc_4_2" hidden="1">{#N/A,#N/A,FALSE,"Income State.";#N/A,#N/A,FALSE,"B-S"}</definedName>
    <definedName name="ccc_4_2_1" hidden="1">{#N/A,#N/A,FALSE,"Income State.";#N/A,#N/A,FALSE,"B-S"}</definedName>
    <definedName name="ccc_4_2_1_1" hidden="1">{#N/A,#N/A,FALSE,"Income State.";#N/A,#N/A,FALSE,"B-S"}</definedName>
    <definedName name="ccc_4_2_2" hidden="1">{#N/A,#N/A,FALSE,"Income State.";#N/A,#N/A,FALSE,"B-S"}</definedName>
    <definedName name="ccc_4_2_3" hidden="1">{#N/A,#N/A,FALSE,"Income State.";#N/A,#N/A,FALSE,"B-S"}</definedName>
    <definedName name="ccc_4_2_4" hidden="1">{#N/A,#N/A,FALSE,"Income State.";#N/A,#N/A,FALSE,"B-S"}</definedName>
    <definedName name="ccc_4_2_5" hidden="1">{#N/A,#N/A,FALSE,"Income State.";#N/A,#N/A,FALSE,"B-S"}</definedName>
    <definedName name="ccc_4_3" hidden="1">{#N/A,#N/A,FALSE,"Income State.";#N/A,#N/A,FALSE,"B-S"}</definedName>
    <definedName name="ccc_4_3_1" hidden="1">{#N/A,#N/A,FALSE,"Income State.";#N/A,#N/A,FALSE,"B-S"}</definedName>
    <definedName name="ccc_4_4" hidden="1">{#N/A,#N/A,FALSE,"Income State.";#N/A,#N/A,FALSE,"B-S"}</definedName>
    <definedName name="ccc_4_4_1" hidden="1">{#N/A,#N/A,FALSE,"Income State.";#N/A,#N/A,FALSE,"B-S"}</definedName>
    <definedName name="ccc_4_5" hidden="1">{#N/A,#N/A,FALSE,"Income State.";#N/A,#N/A,FALSE,"B-S"}</definedName>
    <definedName name="ccc_5" hidden="1">{#N/A,#N/A,FALSE,"Income State.";#N/A,#N/A,FALSE,"B-S"}</definedName>
    <definedName name="ccc_5_1" hidden="1">{#N/A,#N/A,FALSE,"Income State.";#N/A,#N/A,FALSE,"B-S"}</definedName>
    <definedName name="ccc_5_1_1" hidden="1">{#N/A,#N/A,FALSE,"Income State.";#N/A,#N/A,FALSE,"B-S"}</definedName>
    <definedName name="ccc_5_1_1_1" hidden="1">{#N/A,#N/A,FALSE,"Income State.";#N/A,#N/A,FALSE,"B-S"}</definedName>
    <definedName name="ccc_5_1_2" hidden="1">{#N/A,#N/A,FALSE,"Income State.";#N/A,#N/A,FALSE,"B-S"}</definedName>
    <definedName name="ccc_5_1_3" hidden="1">{#N/A,#N/A,FALSE,"Income State.";#N/A,#N/A,FALSE,"B-S"}</definedName>
    <definedName name="ccc_5_1_4" hidden="1">{#N/A,#N/A,FALSE,"Income State.";#N/A,#N/A,FALSE,"B-S"}</definedName>
    <definedName name="ccc_5_1_5" hidden="1">{#N/A,#N/A,FALSE,"Income State.";#N/A,#N/A,FALSE,"B-S"}</definedName>
    <definedName name="ccc_5_2" hidden="1">{#N/A,#N/A,FALSE,"Income State.";#N/A,#N/A,FALSE,"B-S"}</definedName>
    <definedName name="ccc_5_2_1" hidden="1">{#N/A,#N/A,FALSE,"Income State.";#N/A,#N/A,FALSE,"B-S"}</definedName>
    <definedName name="ccc_5_2_1_1" hidden="1">{#N/A,#N/A,FALSE,"Income State.";#N/A,#N/A,FALSE,"B-S"}</definedName>
    <definedName name="ccc_5_2_2" hidden="1">{#N/A,#N/A,FALSE,"Income State.";#N/A,#N/A,FALSE,"B-S"}</definedName>
    <definedName name="ccc_5_2_3" hidden="1">{#N/A,#N/A,FALSE,"Income State.";#N/A,#N/A,FALSE,"B-S"}</definedName>
    <definedName name="ccc_5_2_4" hidden="1">{#N/A,#N/A,FALSE,"Income State.";#N/A,#N/A,FALSE,"B-S"}</definedName>
    <definedName name="ccc_5_2_5" hidden="1">{#N/A,#N/A,FALSE,"Income State.";#N/A,#N/A,FALSE,"B-S"}</definedName>
    <definedName name="ccc_5_3" hidden="1">{#N/A,#N/A,FALSE,"Income State.";#N/A,#N/A,FALSE,"B-S"}</definedName>
    <definedName name="ccc_5_3_1" hidden="1">{#N/A,#N/A,FALSE,"Income State.";#N/A,#N/A,FALSE,"B-S"}</definedName>
    <definedName name="ccc_5_4" hidden="1">{#N/A,#N/A,FALSE,"Income State.";#N/A,#N/A,FALSE,"B-S"}</definedName>
    <definedName name="ccc_5_4_1" hidden="1">{#N/A,#N/A,FALSE,"Income State.";#N/A,#N/A,FALSE,"B-S"}</definedName>
    <definedName name="ccc_5_5" hidden="1">{#N/A,#N/A,FALSE,"Income State.";#N/A,#N/A,FALSE,"B-S"}</definedName>
    <definedName name="ccccccccccccccccc" hidden="1">#REF!</definedName>
    <definedName name="cdu" hidden="1">{#N/A,#N/A,FALSE,"COVER.XLS";#N/A,#N/A,FALSE,"RACT1.XLS";#N/A,#N/A,FALSE,"RACT2.XLS";#N/A,#N/A,FALSE,"ECCMP";#N/A,#N/A,FALSE,"WELDER.XLS"}</definedName>
    <definedName name="centralEasternEuropeCountries">#REF!</definedName>
    <definedName name="changename" hidden="1">{#N/A,#N/A,FALSE,"Assessment";#N/A,#N/A,FALSE,"Staffing";#N/A,#N/A,FALSE,"Hires";#N/A,#N/A,FALSE,"Assumptions"}</definedName>
    <definedName name="chart2" hidden="1">{"test2",#N/A,TRUE,"Prices"}</definedName>
    <definedName name="ChartSubtitle" hidden="1">#REF!</definedName>
    <definedName name="ChartTitle" hidden="1">#REF!</definedName>
    <definedName name="CI_TI00">#REF!</definedName>
    <definedName name="CI_TI01">#REF!</definedName>
    <definedName name="CI_TI02">#REF!</definedName>
    <definedName name="CI_TI03">#REF!</definedName>
    <definedName name="CI_TI04">#REF!</definedName>
    <definedName name="CI_TI97">#REF!</definedName>
    <definedName name="CI_TI98">#REF!</definedName>
    <definedName name="CI_TI99">#REF!</definedName>
    <definedName name="CIQWBGuid" hidden="1">"96b444c2-b864-49fa-988c-1afb315a3ae8"</definedName>
    <definedName name="CIT">#REF!</definedName>
    <definedName name="CLNCOST_INC00">#REF!</definedName>
    <definedName name="CLNCOST_INC01">#REF!</definedName>
    <definedName name="CLNCOST_INC02">#REF!</definedName>
    <definedName name="CLNCOST_INC03">#REF!</definedName>
    <definedName name="CLNCOST_INC04">#REF!</definedName>
    <definedName name="CLNCOST_INC97">#REF!</definedName>
    <definedName name="CLNCOST_INC98">#REF!</definedName>
    <definedName name="CLNCOST_INC99">#REF!</definedName>
    <definedName name="CO">#REF!</definedName>
    <definedName name="Co_Ric">#REF!</definedName>
    <definedName name="CoCode">#REF!</definedName>
    <definedName name="collo_accruals">#REF!</definedName>
    <definedName name="collo_collections">#REF!</definedName>
    <definedName name="comments">#REF!</definedName>
    <definedName name="COMML_LOAN00">#REF!</definedName>
    <definedName name="COMML_LOAN01">#REF!</definedName>
    <definedName name="COMML_LOAN02">#REF!</definedName>
    <definedName name="COMML_LOAN03">#REF!</definedName>
    <definedName name="COMML_LOAN04">#REF!</definedName>
    <definedName name="COMML_LOAN97">#REF!</definedName>
    <definedName name="COMML_LOAN98">#REF!</definedName>
    <definedName name="COMML_LOAN99">#REF!</definedName>
    <definedName name="COMP_NAME04">#REF!</definedName>
    <definedName name="COMPANYSHORTNAME04">#REF!</definedName>
    <definedName name="Compco1" hidden="1">{"Page1",#N/A,FALSE,"CompCo";"Page2",#N/A,FALSE,"CompCo"}</definedName>
    <definedName name="Compco2" hidden="1">{"Page1",#N/A,FALSE,"CompCo";"Page2",#N/A,FALSE,"CompCo"}</definedName>
    <definedName name="COMPID04">#REF!</definedName>
    <definedName name="Complexity">#REF!</definedName>
    <definedName name="CoName">#REF!</definedName>
    <definedName name="Confidentiality" hidden="1">#REF!</definedName>
    <definedName name="consumerDemandExposure">#REF!</definedName>
    <definedName name="consumersExposure">#REF!</definedName>
    <definedName name="COST_INC00">#REF!</definedName>
    <definedName name="COST_INC01">#REF!</definedName>
    <definedName name="COST_INC02">#REF!</definedName>
    <definedName name="COST_INC03">#REF!</definedName>
    <definedName name="COST_INC04">#REF!</definedName>
    <definedName name="COST_INC97">#REF!</definedName>
    <definedName name="COST_INC98">#REF!</definedName>
    <definedName name="COST_INC99">#REF!</definedName>
    <definedName name="cost_of_capital">#REF!</definedName>
    <definedName name="coun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RY04">#REF!</definedName>
    <definedName name="COV" hidden="1">{"bow_argentina",#N/A,FALSE,"AMF"}</definedName>
    <definedName name="CPI_Nig">#REF!</definedName>
    <definedName name="CPLimit">4</definedName>
    <definedName name="create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u119.CopyLastPeriodRows" hidden="1">{"AVSHAR","BSHAR"}</definedName>
    <definedName name="CUR">#REF!</definedName>
    <definedName name="currency">#REF!</definedName>
    <definedName name="CURRENCY04">#REF!</definedName>
    <definedName name="currency2">#REF!</definedName>
    <definedName name="Current_Month">42552</definedName>
    <definedName name="CURVE" hidden="1">{#N/A,#N/A,FALSE,"COVER1.XLS ";#N/A,#N/A,FALSE,"RACT1.XLS";#N/A,#N/A,FALSE,"RACT2.XLS";#N/A,#N/A,FALSE,"ECCMP";#N/A,#N/A,FALSE,"WELDER.XLS"}</definedName>
    <definedName name="CUST_DEP00">#REF!</definedName>
    <definedName name="CUST_DEP01">#REF!</definedName>
    <definedName name="CUST_DEP02">#REF!</definedName>
    <definedName name="CUST_DEP03">#REF!</definedName>
    <definedName name="CUST_DEP04">#REF!</definedName>
    <definedName name="CUST_DEP97">#REF!</definedName>
    <definedName name="CUST_DEP98">#REF!</definedName>
    <definedName name="CUST_DEP99">#REF!</definedName>
    <definedName name="CUST_NAME">#REF!</definedName>
    <definedName name="custom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ustomer_aging_july">#REF!</definedName>
    <definedName name="cv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cvb" hidden="1">{"toc1",#N/A,FALSE,"TOC";"cover",#N/A,FALSE,"Cover";"ts1",#N/A,FALSE,"Transaction Summary";"ei3",#N/A,FALSE,"Earnings Impact";"ad3",#N/A,FALSE,"accretion dilution"}</definedName>
    <definedName name="d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daff" hidden="1">"c7"</definedName>
    <definedName name="da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ta_all_fields">#REF!</definedName>
    <definedName name="data_all_fields_lastmonth">#REF!</definedName>
    <definedName name="data_bondtype">#REF!</definedName>
    <definedName name="data_coupon">#REF!</definedName>
    <definedName name="data_cusip">#REF!</definedName>
    <definedName name="data_issuers">#REF!</definedName>
    <definedName name="data_issuervolume">#REF!</definedName>
    <definedName name="data_lastprice">#REF!</definedName>
    <definedName name="data_lastspread">#REF!</definedName>
    <definedName name="data_lastspread_OAS">#REF!</definedName>
    <definedName name="data_lastspreadtime">#REF!</definedName>
    <definedName name="data_lwissuervolume">#REF!</definedName>
    <definedName name="data_lwlastprice">#REF!</definedName>
    <definedName name="data_lwlastspread">#REF!</definedName>
    <definedName name="data_lwlastspread_OAS">#REF!</definedName>
    <definedName name="data_lwlastspreadtime">#REF!</definedName>
    <definedName name="data_lwvolume">#REF!</definedName>
    <definedName name="data_maturity">#REF!</definedName>
    <definedName name="data_most_active_issuers">#REF!</definedName>
    <definedName name="data_pricechange">#REF!</definedName>
    <definedName name="data_spreadchange">#REF!</definedName>
    <definedName name="data_ticker">#REF!</definedName>
    <definedName name="data_volchangeonweek">#REF!</definedName>
    <definedName name="data_volume">#REF!</definedName>
    <definedName name="datalabels">OFFSET(#REF!,0,0,COUNTA(#REF!),1)</definedName>
    <definedName name="datalength">COUNTA(#REF!)</definedName>
    <definedName name="dataseries_base">OFFSET(#REF!,0,0,COUNTA(#REF!)+2,1)</definedName>
    <definedName name="dataseries_bear">OFFSET(#REF!,0,0,COUNTA(#REF!)+2,1)</definedName>
    <definedName name="dataseries_bear_labels">OFFSET(#REF!,0,0,COUNTA(#REF!)+1,1)</definedName>
    <definedName name="dataseries_bull">OFFSET(#REF!,0,0,COUNTA(#REF!)+2,1)</definedName>
    <definedName name="dataseries_bull_labels">OFFSET(#REF!,0,0,COUNTA(#REF!)+1,1)</definedName>
    <definedName name="dataseries_current_price">OFFSET(#REF!,0,0,COUNTA(#REF!)+2,1)</definedName>
    <definedName name="dataseries_minus_bear">OFFSET(#REF!,0,0,COUNTA(#REF!)+1,1)</definedName>
    <definedName name="dataseries_minus_space_1">OFFSET(#REF!,0,0,COUNTA(#REF!)+1,1)</definedName>
    <definedName name="dataseries_plus_bull">OFFSET(#REF!,0,0,COUNTA(#REF!)+1,1)</definedName>
    <definedName name="dataseries_plus_space_1">OFFSET(#REF!,0,0,COUNTA(#REF!)+1,1)</definedName>
    <definedName name="dataseries1">#N/A</definedName>
    <definedName name="dataseries2">#N/A</definedName>
    <definedName name="dataseries3">#N/A</definedName>
    <definedName name="dataseries4">#N/A</definedName>
    <definedName name="dataseries5">#N/A</definedName>
    <definedName name="DateRangePriceMain" hidden="1">#REF!</definedName>
    <definedName name="Dates">#REF!</definedName>
    <definedName name="DateStart" hidden="1">#REF!</definedName>
    <definedName name="dave">#REF!</definedName>
    <definedName name="days">#REF!</definedName>
    <definedName name="Days_mnth">30</definedName>
    <definedName name="DB">"WIREUK"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F_1" hidden="1">{#N/A,#N/A,FALSE,"DCF Summary";#N/A,#N/A,FALSE,"Casema";#N/A,#N/A,FALSE,"Casema NoTel";#N/A,#N/A,FALSE,"UK";#N/A,#N/A,FALSE,"RCF";#N/A,#N/A,FALSE,"Intercable CZ";#N/A,#N/A,FALSE,"Interkabel P"}</definedName>
    <definedName name="DCF_1_1" hidden="1">{#N/A,#N/A,FALSE,"DCF Summary";#N/A,#N/A,FALSE,"Casema";#N/A,#N/A,FALSE,"Casema NoTel";#N/A,#N/A,FALSE,"UK";#N/A,#N/A,FALSE,"RCF";#N/A,#N/A,FALSE,"Intercable CZ";#N/A,#N/A,FALSE,"Interkabel P"}</definedName>
    <definedName name="DCF_1_1_1" hidden="1">{#N/A,#N/A,FALSE,"DCF Summary";#N/A,#N/A,FALSE,"Casema";#N/A,#N/A,FALSE,"Casema NoTel";#N/A,#N/A,FALSE,"UK";#N/A,#N/A,FALSE,"RCF";#N/A,#N/A,FALSE,"Intercable CZ";#N/A,#N/A,FALSE,"Interkabel P"}</definedName>
    <definedName name="DCF_1_1_1_1" hidden="1">{#N/A,#N/A,FALSE,"DCF Summary";#N/A,#N/A,FALSE,"Casema";#N/A,#N/A,FALSE,"Casema NoTel";#N/A,#N/A,FALSE,"UK";#N/A,#N/A,FALSE,"RCF";#N/A,#N/A,FALSE,"Intercable CZ";#N/A,#N/A,FALSE,"Interkabel P"}</definedName>
    <definedName name="DCF_1_1_1_1_1" hidden="1">{#N/A,#N/A,FALSE,"DCF Summary";#N/A,#N/A,FALSE,"Casema";#N/A,#N/A,FALSE,"Casema NoTel";#N/A,#N/A,FALSE,"UK";#N/A,#N/A,FALSE,"RCF";#N/A,#N/A,FALSE,"Intercable CZ";#N/A,#N/A,FALSE,"Interkabel P"}</definedName>
    <definedName name="DCF_1_1_1_1_1_1" hidden="1">{#N/A,#N/A,FALSE,"DCF Summary";#N/A,#N/A,FALSE,"Casema";#N/A,#N/A,FALSE,"Casema NoTel";#N/A,#N/A,FALSE,"UK";#N/A,#N/A,FALSE,"RCF";#N/A,#N/A,FALSE,"Intercable CZ";#N/A,#N/A,FALSE,"Interkabel P"}</definedName>
    <definedName name="DCF_1_1_1_1_1_2" hidden="1">{#N/A,#N/A,FALSE,"DCF Summary";#N/A,#N/A,FALSE,"Casema";#N/A,#N/A,FALSE,"Casema NoTel";#N/A,#N/A,FALSE,"UK";#N/A,#N/A,FALSE,"RCF";#N/A,#N/A,FALSE,"Intercable CZ";#N/A,#N/A,FALSE,"Interkabel P"}</definedName>
    <definedName name="DCF_1_1_1_1_1_3" hidden="1">{#N/A,#N/A,FALSE,"DCF Summary";#N/A,#N/A,FALSE,"Casema";#N/A,#N/A,FALSE,"Casema NoTel";#N/A,#N/A,FALSE,"UK";#N/A,#N/A,FALSE,"RCF";#N/A,#N/A,FALSE,"Intercable CZ";#N/A,#N/A,FALSE,"Interkabel P"}</definedName>
    <definedName name="DCF_1_1_1_1_1_4" hidden="1">{#N/A,#N/A,FALSE,"DCF Summary";#N/A,#N/A,FALSE,"Casema";#N/A,#N/A,FALSE,"Casema NoTel";#N/A,#N/A,FALSE,"UK";#N/A,#N/A,FALSE,"RCF";#N/A,#N/A,FALSE,"Intercable CZ";#N/A,#N/A,FALSE,"Interkabel P"}</definedName>
    <definedName name="DCF_1_1_1_1_2" hidden="1">{#N/A,#N/A,FALSE,"DCF Summary";#N/A,#N/A,FALSE,"Casema";#N/A,#N/A,FALSE,"Casema NoTel";#N/A,#N/A,FALSE,"UK";#N/A,#N/A,FALSE,"RCF";#N/A,#N/A,FALSE,"Intercable CZ";#N/A,#N/A,FALSE,"Interkabel P"}</definedName>
    <definedName name="DCF_1_1_1_1_2_1" hidden="1">{#N/A,#N/A,FALSE,"DCF Summary";#N/A,#N/A,FALSE,"Casema";#N/A,#N/A,FALSE,"Casema NoTel";#N/A,#N/A,FALSE,"UK";#N/A,#N/A,FALSE,"RCF";#N/A,#N/A,FALSE,"Intercable CZ";#N/A,#N/A,FALSE,"Interkabel P"}</definedName>
    <definedName name="DCF_1_1_1_1_2_2" hidden="1">{#N/A,#N/A,FALSE,"DCF Summary";#N/A,#N/A,FALSE,"Casema";#N/A,#N/A,FALSE,"Casema NoTel";#N/A,#N/A,FALSE,"UK";#N/A,#N/A,FALSE,"RCF";#N/A,#N/A,FALSE,"Intercable CZ";#N/A,#N/A,FALSE,"Interkabel P"}</definedName>
    <definedName name="DCF_1_1_1_1_2_3" hidden="1">{#N/A,#N/A,FALSE,"DCF Summary";#N/A,#N/A,FALSE,"Casema";#N/A,#N/A,FALSE,"Casema NoTel";#N/A,#N/A,FALSE,"UK";#N/A,#N/A,FALSE,"RCF";#N/A,#N/A,FALSE,"Intercable CZ";#N/A,#N/A,FALSE,"Interkabel P"}</definedName>
    <definedName name="DCF_1_1_1_1_3" hidden="1">{#N/A,#N/A,FALSE,"DCF Summary";#N/A,#N/A,FALSE,"Casema";#N/A,#N/A,FALSE,"Casema NoTel";#N/A,#N/A,FALSE,"UK";#N/A,#N/A,FALSE,"RCF";#N/A,#N/A,FALSE,"Intercable CZ";#N/A,#N/A,FALSE,"Interkabel P"}</definedName>
    <definedName name="DCF_1_1_1_1_4" hidden="1">{#N/A,#N/A,FALSE,"DCF Summary";#N/A,#N/A,FALSE,"Casema";#N/A,#N/A,FALSE,"Casema NoTel";#N/A,#N/A,FALSE,"UK";#N/A,#N/A,FALSE,"RCF";#N/A,#N/A,FALSE,"Intercable CZ";#N/A,#N/A,FALSE,"Interkabel P"}</definedName>
    <definedName name="DCF_1_1_1_1_5" hidden="1">{#N/A,#N/A,FALSE,"DCF Summary";#N/A,#N/A,FALSE,"Casema";#N/A,#N/A,FALSE,"Casema NoTel";#N/A,#N/A,FALSE,"UK";#N/A,#N/A,FALSE,"RCF";#N/A,#N/A,FALSE,"Intercable CZ";#N/A,#N/A,FALSE,"Interkabel P"}</definedName>
    <definedName name="DCF_1_1_1_2" hidden="1">{#N/A,#N/A,FALSE,"DCF Summary";#N/A,#N/A,FALSE,"Casema";#N/A,#N/A,FALSE,"Casema NoTel";#N/A,#N/A,FALSE,"UK";#N/A,#N/A,FALSE,"RCF";#N/A,#N/A,FALSE,"Intercable CZ";#N/A,#N/A,FALSE,"Interkabel P"}</definedName>
    <definedName name="DCF_1_1_1_2_1" hidden="1">{#N/A,#N/A,FALSE,"DCF Summary";#N/A,#N/A,FALSE,"Casema";#N/A,#N/A,FALSE,"Casema NoTel";#N/A,#N/A,FALSE,"UK";#N/A,#N/A,FALSE,"RCF";#N/A,#N/A,FALSE,"Intercable CZ";#N/A,#N/A,FALSE,"Interkabel P"}</definedName>
    <definedName name="DCF_1_1_1_2_2" hidden="1">{#N/A,#N/A,FALSE,"DCF Summary";#N/A,#N/A,FALSE,"Casema";#N/A,#N/A,FALSE,"Casema NoTel";#N/A,#N/A,FALSE,"UK";#N/A,#N/A,FALSE,"RCF";#N/A,#N/A,FALSE,"Intercable CZ";#N/A,#N/A,FALSE,"Interkabel P"}</definedName>
    <definedName name="DCF_1_1_1_2_3" hidden="1">{#N/A,#N/A,FALSE,"DCF Summary";#N/A,#N/A,FALSE,"Casema";#N/A,#N/A,FALSE,"Casema NoTel";#N/A,#N/A,FALSE,"UK";#N/A,#N/A,FALSE,"RCF";#N/A,#N/A,FALSE,"Intercable CZ";#N/A,#N/A,FALSE,"Interkabel P"}</definedName>
    <definedName name="DCF_1_1_1_3" hidden="1">{#N/A,#N/A,FALSE,"DCF Summary";#N/A,#N/A,FALSE,"Casema";#N/A,#N/A,FALSE,"Casema NoTel";#N/A,#N/A,FALSE,"UK";#N/A,#N/A,FALSE,"RCF";#N/A,#N/A,FALSE,"Intercable CZ";#N/A,#N/A,FALSE,"Interkabel P"}</definedName>
    <definedName name="DCF_1_1_1_3_1" hidden="1">{#N/A,#N/A,FALSE,"DCF Summary";#N/A,#N/A,FALSE,"Casema";#N/A,#N/A,FALSE,"Casema NoTel";#N/A,#N/A,FALSE,"UK";#N/A,#N/A,FALSE,"RCF";#N/A,#N/A,FALSE,"Intercable CZ";#N/A,#N/A,FALSE,"Interkabel P"}</definedName>
    <definedName name="DCF_1_1_1_3_2" hidden="1">{#N/A,#N/A,FALSE,"DCF Summary";#N/A,#N/A,FALSE,"Casema";#N/A,#N/A,FALSE,"Casema NoTel";#N/A,#N/A,FALSE,"UK";#N/A,#N/A,FALSE,"RCF";#N/A,#N/A,FALSE,"Intercable CZ";#N/A,#N/A,FALSE,"Interkabel P"}</definedName>
    <definedName name="DCF_1_1_1_3_3" hidden="1">{#N/A,#N/A,FALSE,"DCF Summary";#N/A,#N/A,FALSE,"Casema";#N/A,#N/A,FALSE,"Casema NoTel";#N/A,#N/A,FALSE,"UK";#N/A,#N/A,FALSE,"RCF";#N/A,#N/A,FALSE,"Intercable CZ";#N/A,#N/A,FALSE,"Interkabel P"}</definedName>
    <definedName name="DCF_1_1_1_4" hidden="1">{#N/A,#N/A,FALSE,"DCF Summary";#N/A,#N/A,FALSE,"Casema";#N/A,#N/A,FALSE,"Casema NoTel";#N/A,#N/A,FALSE,"UK";#N/A,#N/A,FALSE,"RCF";#N/A,#N/A,FALSE,"Intercable CZ";#N/A,#N/A,FALSE,"Interkabel P"}</definedName>
    <definedName name="DCF_1_1_1_5" hidden="1">{#N/A,#N/A,FALSE,"DCF Summary";#N/A,#N/A,FALSE,"Casema";#N/A,#N/A,FALSE,"Casema NoTel";#N/A,#N/A,FALSE,"UK";#N/A,#N/A,FALSE,"RCF";#N/A,#N/A,FALSE,"Intercable CZ";#N/A,#N/A,FALSE,"Interkabel P"}</definedName>
    <definedName name="DCF_1_1_2" hidden="1">{#N/A,#N/A,FALSE,"DCF Summary";#N/A,#N/A,FALSE,"Casema";#N/A,#N/A,FALSE,"Casema NoTel";#N/A,#N/A,FALSE,"UK";#N/A,#N/A,FALSE,"RCF";#N/A,#N/A,FALSE,"Intercable CZ";#N/A,#N/A,FALSE,"Interkabel P"}</definedName>
    <definedName name="DCF_1_1_2_1" hidden="1">{#N/A,#N/A,FALSE,"DCF Summary";#N/A,#N/A,FALSE,"Casema";#N/A,#N/A,FALSE,"Casema NoTel";#N/A,#N/A,FALSE,"UK";#N/A,#N/A,FALSE,"RCF";#N/A,#N/A,FALSE,"Intercable CZ";#N/A,#N/A,FALSE,"Interkabel P"}</definedName>
    <definedName name="DCF_1_1_2_2" hidden="1">{#N/A,#N/A,FALSE,"DCF Summary";#N/A,#N/A,FALSE,"Casema";#N/A,#N/A,FALSE,"Casema NoTel";#N/A,#N/A,FALSE,"UK";#N/A,#N/A,FALSE,"RCF";#N/A,#N/A,FALSE,"Intercable CZ";#N/A,#N/A,FALSE,"Interkabel P"}</definedName>
    <definedName name="DCF_1_1_2_3" hidden="1">{#N/A,#N/A,FALSE,"DCF Summary";#N/A,#N/A,FALSE,"Casema";#N/A,#N/A,FALSE,"Casema NoTel";#N/A,#N/A,FALSE,"UK";#N/A,#N/A,FALSE,"RCF";#N/A,#N/A,FALSE,"Intercable CZ";#N/A,#N/A,FALSE,"Interkabel P"}</definedName>
    <definedName name="DCF_1_1_3" hidden="1">{#N/A,#N/A,FALSE,"DCF Summary";#N/A,#N/A,FALSE,"Casema";#N/A,#N/A,FALSE,"Casema NoTel";#N/A,#N/A,FALSE,"UK";#N/A,#N/A,FALSE,"RCF";#N/A,#N/A,FALSE,"Intercable CZ";#N/A,#N/A,FALSE,"Interkabel P"}</definedName>
    <definedName name="DCF_1_1_3_1" hidden="1">{#N/A,#N/A,FALSE,"DCF Summary";#N/A,#N/A,FALSE,"Casema";#N/A,#N/A,FALSE,"Casema NoTel";#N/A,#N/A,FALSE,"UK";#N/A,#N/A,FALSE,"RCF";#N/A,#N/A,FALSE,"Intercable CZ";#N/A,#N/A,FALSE,"Interkabel P"}</definedName>
    <definedName name="DCF_1_1_3_2" hidden="1">{#N/A,#N/A,FALSE,"DCF Summary";#N/A,#N/A,FALSE,"Casema";#N/A,#N/A,FALSE,"Casema NoTel";#N/A,#N/A,FALSE,"UK";#N/A,#N/A,FALSE,"RCF";#N/A,#N/A,FALSE,"Intercable CZ";#N/A,#N/A,FALSE,"Interkabel P"}</definedName>
    <definedName name="DCF_1_1_3_3" hidden="1">{#N/A,#N/A,FALSE,"DCF Summary";#N/A,#N/A,FALSE,"Casema";#N/A,#N/A,FALSE,"Casema NoTel";#N/A,#N/A,FALSE,"UK";#N/A,#N/A,FALSE,"RCF";#N/A,#N/A,FALSE,"Intercable CZ";#N/A,#N/A,FALSE,"Interkabel P"}</definedName>
    <definedName name="DCF_1_1_4" hidden="1">{#N/A,#N/A,FALSE,"DCF Summary";#N/A,#N/A,FALSE,"Casema";#N/A,#N/A,FALSE,"Casema NoTel";#N/A,#N/A,FALSE,"UK";#N/A,#N/A,FALSE,"RCF";#N/A,#N/A,FALSE,"Intercable CZ";#N/A,#N/A,FALSE,"Interkabel P"}</definedName>
    <definedName name="DCF_1_1_5" hidden="1">{#N/A,#N/A,FALSE,"DCF Summary";#N/A,#N/A,FALSE,"Casema";#N/A,#N/A,FALSE,"Casema NoTel";#N/A,#N/A,FALSE,"UK";#N/A,#N/A,FALSE,"RCF";#N/A,#N/A,FALSE,"Intercable CZ";#N/A,#N/A,FALSE,"Interkabel P"}</definedName>
    <definedName name="DCF_1_2" hidden="1">{#N/A,#N/A,FALSE,"DCF Summary";#N/A,#N/A,FALSE,"Casema";#N/A,#N/A,FALSE,"Casema NoTel";#N/A,#N/A,FALSE,"UK";#N/A,#N/A,FALSE,"RCF";#N/A,#N/A,FALSE,"Intercable CZ";#N/A,#N/A,FALSE,"Interkabel P"}</definedName>
    <definedName name="DCF_1_2_1" hidden="1">{#N/A,#N/A,FALSE,"DCF Summary";#N/A,#N/A,FALSE,"Casema";#N/A,#N/A,FALSE,"Casema NoTel";#N/A,#N/A,FALSE,"UK";#N/A,#N/A,FALSE,"RCF";#N/A,#N/A,FALSE,"Intercable CZ";#N/A,#N/A,FALSE,"Interkabel P"}</definedName>
    <definedName name="DCF_1_2_1_1" hidden="1">{#N/A,#N/A,FALSE,"DCF Summary";#N/A,#N/A,FALSE,"Casema";#N/A,#N/A,FALSE,"Casema NoTel";#N/A,#N/A,FALSE,"UK";#N/A,#N/A,FALSE,"RCF";#N/A,#N/A,FALSE,"Intercable CZ";#N/A,#N/A,FALSE,"Interkabel P"}</definedName>
    <definedName name="DCF_1_2_1_2" hidden="1">{#N/A,#N/A,FALSE,"DCF Summary";#N/A,#N/A,FALSE,"Casema";#N/A,#N/A,FALSE,"Casema NoTel";#N/A,#N/A,FALSE,"UK";#N/A,#N/A,FALSE,"RCF";#N/A,#N/A,FALSE,"Intercable CZ";#N/A,#N/A,FALSE,"Interkabel P"}</definedName>
    <definedName name="DCF_1_2_1_3" hidden="1">{#N/A,#N/A,FALSE,"DCF Summary";#N/A,#N/A,FALSE,"Casema";#N/A,#N/A,FALSE,"Casema NoTel";#N/A,#N/A,FALSE,"UK";#N/A,#N/A,FALSE,"RCF";#N/A,#N/A,FALSE,"Intercable CZ";#N/A,#N/A,FALSE,"Interkabel P"}</definedName>
    <definedName name="DCF_1_2_2" hidden="1">{#N/A,#N/A,FALSE,"DCF Summary";#N/A,#N/A,FALSE,"Casema";#N/A,#N/A,FALSE,"Casema NoTel";#N/A,#N/A,FALSE,"UK";#N/A,#N/A,FALSE,"RCF";#N/A,#N/A,FALSE,"Intercable CZ";#N/A,#N/A,FALSE,"Interkabel P"}</definedName>
    <definedName name="DCF_1_2_2_1" hidden="1">{#N/A,#N/A,FALSE,"DCF Summary";#N/A,#N/A,FALSE,"Casema";#N/A,#N/A,FALSE,"Casema NoTel";#N/A,#N/A,FALSE,"UK";#N/A,#N/A,FALSE,"RCF";#N/A,#N/A,FALSE,"Intercable CZ";#N/A,#N/A,FALSE,"Interkabel P"}</definedName>
    <definedName name="DCF_1_2_2_2" hidden="1">{#N/A,#N/A,FALSE,"DCF Summary";#N/A,#N/A,FALSE,"Casema";#N/A,#N/A,FALSE,"Casema NoTel";#N/A,#N/A,FALSE,"UK";#N/A,#N/A,FALSE,"RCF";#N/A,#N/A,FALSE,"Intercable CZ";#N/A,#N/A,FALSE,"Interkabel P"}</definedName>
    <definedName name="DCF_1_2_2_3" hidden="1">{#N/A,#N/A,FALSE,"DCF Summary";#N/A,#N/A,FALSE,"Casema";#N/A,#N/A,FALSE,"Casema NoTel";#N/A,#N/A,FALSE,"UK";#N/A,#N/A,FALSE,"RCF";#N/A,#N/A,FALSE,"Intercable CZ";#N/A,#N/A,FALSE,"Interkabel P"}</definedName>
    <definedName name="DCF_1_2_3" hidden="1">{#N/A,#N/A,FALSE,"DCF Summary";#N/A,#N/A,FALSE,"Casema";#N/A,#N/A,FALSE,"Casema NoTel";#N/A,#N/A,FALSE,"UK";#N/A,#N/A,FALSE,"RCF";#N/A,#N/A,FALSE,"Intercable CZ";#N/A,#N/A,FALSE,"Interkabel P"}</definedName>
    <definedName name="DCF_1_2_4" hidden="1">{#N/A,#N/A,FALSE,"DCF Summary";#N/A,#N/A,FALSE,"Casema";#N/A,#N/A,FALSE,"Casema NoTel";#N/A,#N/A,FALSE,"UK";#N/A,#N/A,FALSE,"RCF";#N/A,#N/A,FALSE,"Intercable CZ";#N/A,#N/A,FALSE,"Interkabel P"}</definedName>
    <definedName name="DCF_1_2_5" hidden="1">{#N/A,#N/A,FALSE,"DCF Summary";#N/A,#N/A,FALSE,"Casema";#N/A,#N/A,FALSE,"Casema NoTel";#N/A,#N/A,FALSE,"UK";#N/A,#N/A,FALSE,"RCF";#N/A,#N/A,FALSE,"Intercable CZ";#N/A,#N/A,FALSE,"Interkabel P"}</definedName>
    <definedName name="DCF_1_3" hidden="1">{#N/A,#N/A,FALSE,"DCF Summary";#N/A,#N/A,FALSE,"Casema";#N/A,#N/A,FALSE,"Casema NoTel";#N/A,#N/A,FALSE,"UK";#N/A,#N/A,FALSE,"RCF";#N/A,#N/A,FALSE,"Intercable CZ";#N/A,#N/A,FALSE,"Interkabel P"}</definedName>
    <definedName name="DCF_1_3_1" hidden="1">{#N/A,#N/A,FALSE,"DCF Summary";#N/A,#N/A,FALSE,"Casema";#N/A,#N/A,FALSE,"Casema NoTel";#N/A,#N/A,FALSE,"UK";#N/A,#N/A,FALSE,"RCF";#N/A,#N/A,FALSE,"Intercable CZ";#N/A,#N/A,FALSE,"Interkabel P"}</definedName>
    <definedName name="DCF_1_3_1_1" hidden="1">{#N/A,#N/A,FALSE,"DCF Summary";#N/A,#N/A,FALSE,"Casema";#N/A,#N/A,FALSE,"Casema NoTel";#N/A,#N/A,FALSE,"UK";#N/A,#N/A,FALSE,"RCF";#N/A,#N/A,FALSE,"Intercable CZ";#N/A,#N/A,FALSE,"Interkabel P"}</definedName>
    <definedName name="DCF_1_3_1_2" hidden="1">{#N/A,#N/A,FALSE,"DCF Summary";#N/A,#N/A,FALSE,"Casema";#N/A,#N/A,FALSE,"Casema NoTel";#N/A,#N/A,FALSE,"UK";#N/A,#N/A,FALSE,"RCF";#N/A,#N/A,FALSE,"Intercable CZ";#N/A,#N/A,FALSE,"Interkabel P"}</definedName>
    <definedName name="DCF_1_3_1_3" hidden="1">{#N/A,#N/A,FALSE,"DCF Summary";#N/A,#N/A,FALSE,"Casema";#N/A,#N/A,FALSE,"Casema NoTel";#N/A,#N/A,FALSE,"UK";#N/A,#N/A,FALSE,"RCF";#N/A,#N/A,FALSE,"Intercable CZ";#N/A,#N/A,FALSE,"Interkabel P"}</definedName>
    <definedName name="DCF_1_3_2" hidden="1">{#N/A,#N/A,FALSE,"DCF Summary";#N/A,#N/A,FALSE,"Casema";#N/A,#N/A,FALSE,"Casema NoTel";#N/A,#N/A,FALSE,"UK";#N/A,#N/A,FALSE,"RCF";#N/A,#N/A,FALSE,"Intercable CZ";#N/A,#N/A,FALSE,"Interkabel P"}</definedName>
    <definedName name="DCF_1_3_2_1" hidden="1">{#N/A,#N/A,FALSE,"DCF Summary";#N/A,#N/A,FALSE,"Casema";#N/A,#N/A,FALSE,"Casema NoTel";#N/A,#N/A,FALSE,"UK";#N/A,#N/A,FALSE,"RCF";#N/A,#N/A,FALSE,"Intercable CZ";#N/A,#N/A,FALSE,"Interkabel P"}</definedName>
    <definedName name="DCF_1_3_2_2" hidden="1">{#N/A,#N/A,FALSE,"DCF Summary";#N/A,#N/A,FALSE,"Casema";#N/A,#N/A,FALSE,"Casema NoTel";#N/A,#N/A,FALSE,"UK";#N/A,#N/A,FALSE,"RCF";#N/A,#N/A,FALSE,"Intercable CZ";#N/A,#N/A,FALSE,"Interkabel P"}</definedName>
    <definedName name="DCF_1_3_2_3" hidden="1">{#N/A,#N/A,FALSE,"DCF Summary";#N/A,#N/A,FALSE,"Casema";#N/A,#N/A,FALSE,"Casema NoTel";#N/A,#N/A,FALSE,"UK";#N/A,#N/A,FALSE,"RCF";#N/A,#N/A,FALSE,"Intercable CZ";#N/A,#N/A,FALSE,"Interkabel P"}</definedName>
    <definedName name="DCF_1_3_3" hidden="1">{#N/A,#N/A,FALSE,"DCF Summary";#N/A,#N/A,FALSE,"Casema";#N/A,#N/A,FALSE,"Casema NoTel";#N/A,#N/A,FALSE,"UK";#N/A,#N/A,FALSE,"RCF";#N/A,#N/A,FALSE,"Intercable CZ";#N/A,#N/A,FALSE,"Interkabel P"}</definedName>
    <definedName name="DCF_1_3_4" hidden="1">{#N/A,#N/A,FALSE,"DCF Summary";#N/A,#N/A,FALSE,"Casema";#N/A,#N/A,FALSE,"Casema NoTel";#N/A,#N/A,FALSE,"UK";#N/A,#N/A,FALSE,"RCF";#N/A,#N/A,FALSE,"Intercable CZ";#N/A,#N/A,FALSE,"Interkabel P"}</definedName>
    <definedName name="DCF_1_3_5" hidden="1">{#N/A,#N/A,FALSE,"DCF Summary";#N/A,#N/A,FALSE,"Casema";#N/A,#N/A,FALSE,"Casema NoTel";#N/A,#N/A,FALSE,"UK";#N/A,#N/A,FALSE,"RCF";#N/A,#N/A,FALSE,"Intercable CZ";#N/A,#N/A,FALSE,"Interkabel P"}</definedName>
    <definedName name="DCF_1_4" hidden="1">{#N/A,#N/A,FALSE,"DCF Summary";#N/A,#N/A,FALSE,"Casema";#N/A,#N/A,FALSE,"Casema NoTel";#N/A,#N/A,FALSE,"UK";#N/A,#N/A,FALSE,"RCF";#N/A,#N/A,FALSE,"Intercable CZ";#N/A,#N/A,FALSE,"Interkabel P"}</definedName>
    <definedName name="DCF_1_4_1" hidden="1">{#N/A,#N/A,FALSE,"DCF Summary";#N/A,#N/A,FALSE,"Casema";#N/A,#N/A,FALSE,"Casema NoTel";#N/A,#N/A,FALSE,"UK";#N/A,#N/A,FALSE,"RCF";#N/A,#N/A,FALSE,"Intercable CZ";#N/A,#N/A,FALSE,"Interkabel P"}</definedName>
    <definedName name="DCF_1_4_2" hidden="1">{#N/A,#N/A,FALSE,"DCF Summary";#N/A,#N/A,FALSE,"Casema";#N/A,#N/A,FALSE,"Casema NoTel";#N/A,#N/A,FALSE,"UK";#N/A,#N/A,FALSE,"RCF";#N/A,#N/A,FALSE,"Intercable CZ";#N/A,#N/A,FALSE,"Interkabel P"}</definedName>
    <definedName name="DCF_1_4_3" hidden="1">{#N/A,#N/A,FALSE,"DCF Summary";#N/A,#N/A,FALSE,"Casema";#N/A,#N/A,FALSE,"Casema NoTel";#N/A,#N/A,FALSE,"UK";#N/A,#N/A,FALSE,"RCF";#N/A,#N/A,FALSE,"Intercable CZ";#N/A,#N/A,FALSE,"Interkabel P"}</definedName>
    <definedName name="DCF_1_5" hidden="1">{#N/A,#N/A,FALSE,"DCF Summary";#N/A,#N/A,FALSE,"Casema";#N/A,#N/A,FALSE,"Casema NoTel";#N/A,#N/A,FALSE,"UK";#N/A,#N/A,FALSE,"RCF";#N/A,#N/A,FALSE,"Intercable CZ";#N/A,#N/A,FALSE,"Interkabel P"}</definedName>
    <definedName name="DCF_1_5_1" hidden="1">{#N/A,#N/A,FALSE,"DCF Summary";#N/A,#N/A,FALSE,"Casema";#N/A,#N/A,FALSE,"Casema NoTel";#N/A,#N/A,FALSE,"UK";#N/A,#N/A,FALSE,"RCF";#N/A,#N/A,FALSE,"Intercable CZ";#N/A,#N/A,FALSE,"Interkabel P"}</definedName>
    <definedName name="DCF_1_5_2" hidden="1">{#N/A,#N/A,FALSE,"DCF Summary";#N/A,#N/A,FALSE,"Casema";#N/A,#N/A,FALSE,"Casema NoTel";#N/A,#N/A,FALSE,"UK";#N/A,#N/A,FALSE,"RCF";#N/A,#N/A,FALSE,"Intercable CZ";#N/A,#N/A,FALSE,"Interkabel P"}</definedName>
    <definedName name="DCF_1_5_3" hidden="1">{#N/A,#N/A,FALSE,"DCF Summary";#N/A,#N/A,FALSE,"Casema";#N/A,#N/A,FALSE,"Casema NoTel";#N/A,#N/A,FALSE,"UK";#N/A,#N/A,FALSE,"RCF";#N/A,#N/A,FALSE,"Intercable CZ";#N/A,#N/A,FALSE,"Interkabel P"}</definedName>
    <definedName name="DCF_2" hidden="1">{#N/A,#N/A,FALSE,"DCF Summary";#N/A,#N/A,FALSE,"Casema";#N/A,#N/A,FALSE,"Casema NoTel";#N/A,#N/A,FALSE,"UK";#N/A,#N/A,FALSE,"RCF";#N/A,#N/A,FALSE,"Intercable CZ";#N/A,#N/A,FALSE,"Interkabel P"}</definedName>
    <definedName name="DCF_2_1" hidden="1">{#N/A,#N/A,FALSE,"DCF Summary";#N/A,#N/A,FALSE,"Casema";#N/A,#N/A,FALSE,"Casema NoTel";#N/A,#N/A,FALSE,"UK";#N/A,#N/A,FALSE,"RCF";#N/A,#N/A,FALSE,"Intercable CZ";#N/A,#N/A,FALSE,"Interkabel P"}</definedName>
    <definedName name="DCF_2_1_1" hidden="1">{#N/A,#N/A,FALSE,"DCF Summary";#N/A,#N/A,FALSE,"Casema";#N/A,#N/A,FALSE,"Casema NoTel";#N/A,#N/A,FALSE,"UK";#N/A,#N/A,FALSE,"RCF";#N/A,#N/A,FALSE,"Intercable CZ";#N/A,#N/A,FALSE,"Interkabel P"}</definedName>
    <definedName name="DCF_2_1_1_1" hidden="1">{#N/A,#N/A,FALSE,"DCF Summary";#N/A,#N/A,FALSE,"Casema";#N/A,#N/A,FALSE,"Casema NoTel";#N/A,#N/A,FALSE,"UK";#N/A,#N/A,FALSE,"RCF";#N/A,#N/A,FALSE,"Intercable CZ";#N/A,#N/A,FALSE,"Interkabel P"}</definedName>
    <definedName name="DCF_2_1_1_1_1" hidden="1">{#N/A,#N/A,FALSE,"DCF Summary";#N/A,#N/A,FALSE,"Casema";#N/A,#N/A,FALSE,"Casema NoTel";#N/A,#N/A,FALSE,"UK";#N/A,#N/A,FALSE,"RCF";#N/A,#N/A,FALSE,"Intercable CZ";#N/A,#N/A,FALSE,"Interkabel P"}</definedName>
    <definedName name="DCF_2_1_1_1_2" hidden="1">{#N/A,#N/A,FALSE,"DCF Summary";#N/A,#N/A,FALSE,"Casema";#N/A,#N/A,FALSE,"Casema NoTel";#N/A,#N/A,FALSE,"UK";#N/A,#N/A,FALSE,"RCF";#N/A,#N/A,FALSE,"Intercable CZ";#N/A,#N/A,FALSE,"Interkabel P"}</definedName>
    <definedName name="DCF_2_1_1_1_3" hidden="1">{#N/A,#N/A,FALSE,"DCF Summary";#N/A,#N/A,FALSE,"Casema";#N/A,#N/A,FALSE,"Casema NoTel";#N/A,#N/A,FALSE,"UK";#N/A,#N/A,FALSE,"RCF";#N/A,#N/A,FALSE,"Intercable CZ";#N/A,#N/A,FALSE,"Interkabel P"}</definedName>
    <definedName name="DCF_2_1_1_1_4" hidden="1">{#N/A,#N/A,FALSE,"DCF Summary";#N/A,#N/A,FALSE,"Casema";#N/A,#N/A,FALSE,"Casema NoTel";#N/A,#N/A,FALSE,"UK";#N/A,#N/A,FALSE,"RCF";#N/A,#N/A,FALSE,"Intercable CZ";#N/A,#N/A,FALSE,"Interkabel P"}</definedName>
    <definedName name="DCF_2_1_1_2" hidden="1">{#N/A,#N/A,FALSE,"DCF Summary";#N/A,#N/A,FALSE,"Casema";#N/A,#N/A,FALSE,"Casema NoTel";#N/A,#N/A,FALSE,"UK";#N/A,#N/A,FALSE,"RCF";#N/A,#N/A,FALSE,"Intercable CZ";#N/A,#N/A,FALSE,"Interkabel P"}</definedName>
    <definedName name="DCF_2_1_1_2_1" hidden="1">{#N/A,#N/A,FALSE,"DCF Summary";#N/A,#N/A,FALSE,"Casema";#N/A,#N/A,FALSE,"Casema NoTel";#N/A,#N/A,FALSE,"UK";#N/A,#N/A,FALSE,"RCF";#N/A,#N/A,FALSE,"Intercable CZ";#N/A,#N/A,FALSE,"Interkabel P"}</definedName>
    <definedName name="DCF_2_1_1_2_2" hidden="1">{#N/A,#N/A,FALSE,"DCF Summary";#N/A,#N/A,FALSE,"Casema";#N/A,#N/A,FALSE,"Casema NoTel";#N/A,#N/A,FALSE,"UK";#N/A,#N/A,FALSE,"RCF";#N/A,#N/A,FALSE,"Intercable CZ";#N/A,#N/A,FALSE,"Interkabel P"}</definedName>
    <definedName name="DCF_2_1_1_2_3" hidden="1">{#N/A,#N/A,FALSE,"DCF Summary";#N/A,#N/A,FALSE,"Casema";#N/A,#N/A,FALSE,"Casema NoTel";#N/A,#N/A,FALSE,"UK";#N/A,#N/A,FALSE,"RCF";#N/A,#N/A,FALSE,"Intercable CZ";#N/A,#N/A,FALSE,"Interkabel P"}</definedName>
    <definedName name="DCF_2_1_1_3" hidden="1">{#N/A,#N/A,FALSE,"DCF Summary";#N/A,#N/A,FALSE,"Casema";#N/A,#N/A,FALSE,"Casema NoTel";#N/A,#N/A,FALSE,"UK";#N/A,#N/A,FALSE,"RCF";#N/A,#N/A,FALSE,"Intercable CZ";#N/A,#N/A,FALSE,"Interkabel P"}</definedName>
    <definedName name="DCF_2_1_1_4" hidden="1">{#N/A,#N/A,FALSE,"DCF Summary";#N/A,#N/A,FALSE,"Casema";#N/A,#N/A,FALSE,"Casema NoTel";#N/A,#N/A,FALSE,"UK";#N/A,#N/A,FALSE,"RCF";#N/A,#N/A,FALSE,"Intercable CZ";#N/A,#N/A,FALSE,"Interkabel P"}</definedName>
    <definedName name="DCF_2_1_1_5" hidden="1">{#N/A,#N/A,FALSE,"DCF Summary";#N/A,#N/A,FALSE,"Casema";#N/A,#N/A,FALSE,"Casema NoTel";#N/A,#N/A,FALSE,"UK";#N/A,#N/A,FALSE,"RCF";#N/A,#N/A,FALSE,"Intercable CZ";#N/A,#N/A,FALSE,"Interkabel P"}</definedName>
    <definedName name="DCF_2_1_2" hidden="1">{#N/A,#N/A,FALSE,"DCF Summary";#N/A,#N/A,FALSE,"Casema";#N/A,#N/A,FALSE,"Casema NoTel";#N/A,#N/A,FALSE,"UK";#N/A,#N/A,FALSE,"RCF";#N/A,#N/A,FALSE,"Intercable CZ";#N/A,#N/A,FALSE,"Interkabel P"}</definedName>
    <definedName name="DCF_2_1_2_1" hidden="1">{#N/A,#N/A,FALSE,"DCF Summary";#N/A,#N/A,FALSE,"Casema";#N/A,#N/A,FALSE,"Casema NoTel";#N/A,#N/A,FALSE,"UK";#N/A,#N/A,FALSE,"RCF";#N/A,#N/A,FALSE,"Intercable CZ";#N/A,#N/A,FALSE,"Interkabel P"}</definedName>
    <definedName name="DCF_2_1_2_2" hidden="1">{#N/A,#N/A,FALSE,"DCF Summary";#N/A,#N/A,FALSE,"Casema";#N/A,#N/A,FALSE,"Casema NoTel";#N/A,#N/A,FALSE,"UK";#N/A,#N/A,FALSE,"RCF";#N/A,#N/A,FALSE,"Intercable CZ";#N/A,#N/A,FALSE,"Interkabel P"}</definedName>
    <definedName name="DCF_2_1_2_3" hidden="1">{#N/A,#N/A,FALSE,"DCF Summary";#N/A,#N/A,FALSE,"Casema";#N/A,#N/A,FALSE,"Casema NoTel";#N/A,#N/A,FALSE,"UK";#N/A,#N/A,FALSE,"RCF";#N/A,#N/A,FALSE,"Intercable CZ";#N/A,#N/A,FALSE,"Interkabel P"}</definedName>
    <definedName name="DCF_2_1_3" hidden="1">{#N/A,#N/A,FALSE,"DCF Summary";#N/A,#N/A,FALSE,"Casema";#N/A,#N/A,FALSE,"Casema NoTel";#N/A,#N/A,FALSE,"UK";#N/A,#N/A,FALSE,"RCF";#N/A,#N/A,FALSE,"Intercable CZ";#N/A,#N/A,FALSE,"Interkabel P"}</definedName>
    <definedName name="DCF_2_1_3_1" hidden="1">{#N/A,#N/A,FALSE,"DCF Summary";#N/A,#N/A,FALSE,"Casema";#N/A,#N/A,FALSE,"Casema NoTel";#N/A,#N/A,FALSE,"UK";#N/A,#N/A,FALSE,"RCF";#N/A,#N/A,FALSE,"Intercable CZ";#N/A,#N/A,FALSE,"Interkabel P"}</definedName>
    <definedName name="DCF_2_1_3_2" hidden="1">{#N/A,#N/A,FALSE,"DCF Summary";#N/A,#N/A,FALSE,"Casema";#N/A,#N/A,FALSE,"Casema NoTel";#N/A,#N/A,FALSE,"UK";#N/A,#N/A,FALSE,"RCF";#N/A,#N/A,FALSE,"Intercable CZ";#N/A,#N/A,FALSE,"Interkabel P"}</definedName>
    <definedName name="DCF_2_1_3_3" hidden="1">{#N/A,#N/A,FALSE,"DCF Summary";#N/A,#N/A,FALSE,"Casema";#N/A,#N/A,FALSE,"Casema NoTel";#N/A,#N/A,FALSE,"UK";#N/A,#N/A,FALSE,"RCF";#N/A,#N/A,FALSE,"Intercable CZ";#N/A,#N/A,FALSE,"Interkabel P"}</definedName>
    <definedName name="DCF_2_1_4" hidden="1">{#N/A,#N/A,FALSE,"DCF Summary";#N/A,#N/A,FALSE,"Casema";#N/A,#N/A,FALSE,"Casema NoTel";#N/A,#N/A,FALSE,"UK";#N/A,#N/A,FALSE,"RCF";#N/A,#N/A,FALSE,"Intercable CZ";#N/A,#N/A,FALSE,"Interkabel P"}</definedName>
    <definedName name="DCF_2_1_5" hidden="1">{#N/A,#N/A,FALSE,"DCF Summary";#N/A,#N/A,FALSE,"Casema";#N/A,#N/A,FALSE,"Casema NoTel";#N/A,#N/A,FALSE,"UK";#N/A,#N/A,FALSE,"RCF";#N/A,#N/A,FALSE,"Intercable CZ";#N/A,#N/A,FALSE,"Interkabel P"}</definedName>
    <definedName name="DCF_2_2" hidden="1">{#N/A,#N/A,FALSE,"DCF Summary";#N/A,#N/A,FALSE,"Casema";#N/A,#N/A,FALSE,"Casema NoTel";#N/A,#N/A,FALSE,"UK";#N/A,#N/A,FALSE,"RCF";#N/A,#N/A,FALSE,"Intercable CZ";#N/A,#N/A,FALSE,"Interkabel P"}</definedName>
    <definedName name="DCF_2_2_1" hidden="1">{#N/A,#N/A,FALSE,"DCF Summary";#N/A,#N/A,FALSE,"Casema";#N/A,#N/A,FALSE,"Casema NoTel";#N/A,#N/A,FALSE,"UK";#N/A,#N/A,FALSE,"RCF";#N/A,#N/A,FALSE,"Intercable CZ";#N/A,#N/A,FALSE,"Interkabel P"}</definedName>
    <definedName name="DCF_2_2_2" hidden="1">{#N/A,#N/A,FALSE,"DCF Summary";#N/A,#N/A,FALSE,"Casema";#N/A,#N/A,FALSE,"Casema NoTel";#N/A,#N/A,FALSE,"UK";#N/A,#N/A,FALSE,"RCF";#N/A,#N/A,FALSE,"Intercable CZ";#N/A,#N/A,FALSE,"Interkabel P"}</definedName>
    <definedName name="DCF_2_2_3" hidden="1">{#N/A,#N/A,FALSE,"DCF Summary";#N/A,#N/A,FALSE,"Casema";#N/A,#N/A,FALSE,"Casema NoTel";#N/A,#N/A,FALSE,"UK";#N/A,#N/A,FALSE,"RCF";#N/A,#N/A,FALSE,"Intercable CZ";#N/A,#N/A,FALSE,"Interkabel P"}</definedName>
    <definedName name="DCF_2_2_4" hidden="1">{#N/A,#N/A,FALSE,"DCF Summary";#N/A,#N/A,FALSE,"Casema";#N/A,#N/A,FALSE,"Casema NoTel";#N/A,#N/A,FALSE,"UK";#N/A,#N/A,FALSE,"RCF";#N/A,#N/A,FALSE,"Intercable CZ";#N/A,#N/A,FALSE,"Interkabel P"}</definedName>
    <definedName name="DCF_2_3" hidden="1">{#N/A,#N/A,FALSE,"DCF Summary";#N/A,#N/A,FALSE,"Casema";#N/A,#N/A,FALSE,"Casema NoTel";#N/A,#N/A,FALSE,"UK";#N/A,#N/A,FALSE,"RCF";#N/A,#N/A,FALSE,"Intercable CZ";#N/A,#N/A,FALSE,"Interkabel P"}</definedName>
    <definedName name="DCF_2_3_1" hidden="1">{#N/A,#N/A,FALSE,"DCF Summary";#N/A,#N/A,FALSE,"Casema";#N/A,#N/A,FALSE,"Casema NoTel";#N/A,#N/A,FALSE,"UK";#N/A,#N/A,FALSE,"RCF";#N/A,#N/A,FALSE,"Intercable CZ";#N/A,#N/A,FALSE,"Interkabel P"}</definedName>
    <definedName name="DCF_2_3_2" hidden="1">{#N/A,#N/A,FALSE,"DCF Summary";#N/A,#N/A,FALSE,"Casema";#N/A,#N/A,FALSE,"Casema NoTel";#N/A,#N/A,FALSE,"UK";#N/A,#N/A,FALSE,"RCF";#N/A,#N/A,FALSE,"Intercable CZ";#N/A,#N/A,FALSE,"Interkabel P"}</definedName>
    <definedName name="DCF_2_3_3" hidden="1">{#N/A,#N/A,FALSE,"DCF Summary";#N/A,#N/A,FALSE,"Casema";#N/A,#N/A,FALSE,"Casema NoTel";#N/A,#N/A,FALSE,"UK";#N/A,#N/A,FALSE,"RCF";#N/A,#N/A,FALSE,"Intercable CZ";#N/A,#N/A,FALSE,"Interkabel P"}</definedName>
    <definedName name="DCF_2_3_4" hidden="1">{#N/A,#N/A,FALSE,"DCF Summary";#N/A,#N/A,FALSE,"Casema";#N/A,#N/A,FALSE,"Casema NoTel";#N/A,#N/A,FALSE,"UK";#N/A,#N/A,FALSE,"RCF";#N/A,#N/A,FALSE,"Intercable CZ";#N/A,#N/A,FALSE,"Interkabel P"}</definedName>
    <definedName name="DCF_2_4" hidden="1">{#N/A,#N/A,FALSE,"DCF Summary";#N/A,#N/A,FALSE,"Casema";#N/A,#N/A,FALSE,"Casema NoTel";#N/A,#N/A,FALSE,"UK";#N/A,#N/A,FALSE,"RCF";#N/A,#N/A,FALSE,"Intercable CZ";#N/A,#N/A,FALSE,"Interkabel P"}</definedName>
    <definedName name="DCF_2_4_1" hidden="1">{#N/A,#N/A,FALSE,"DCF Summary";#N/A,#N/A,FALSE,"Casema";#N/A,#N/A,FALSE,"Casema NoTel";#N/A,#N/A,FALSE,"UK";#N/A,#N/A,FALSE,"RCF";#N/A,#N/A,FALSE,"Intercable CZ";#N/A,#N/A,FALSE,"Interkabel P"}</definedName>
    <definedName name="DCF_2_5" hidden="1">{#N/A,#N/A,FALSE,"DCF Summary";#N/A,#N/A,FALSE,"Casema";#N/A,#N/A,FALSE,"Casema NoTel";#N/A,#N/A,FALSE,"UK";#N/A,#N/A,FALSE,"RCF";#N/A,#N/A,FALSE,"Intercable CZ";#N/A,#N/A,FALSE,"Interkabel P"}</definedName>
    <definedName name="DCF_3" hidden="1">{#N/A,#N/A,FALSE,"DCF Summary";#N/A,#N/A,FALSE,"Casema";#N/A,#N/A,FALSE,"Casema NoTel";#N/A,#N/A,FALSE,"UK";#N/A,#N/A,FALSE,"RCF";#N/A,#N/A,FALSE,"Intercable CZ";#N/A,#N/A,FALSE,"Interkabel P"}</definedName>
    <definedName name="DCF_3_1" hidden="1">{#N/A,#N/A,FALSE,"DCF Summary";#N/A,#N/A,FALSE,"Casema";#N/A,#N/A,FALSE,"Casema NoTel";#N/A,#N/A,FALSE,"UK";#N/A,#N/A,FALSE,"RCF";#N/A,#N/A,FALSE,"Intercable CZ";#N/A,#N/A,FALSE,"Interkabel P"}</definedName>
    <definedName name="DCF_3_1_1" hidden="1">{#N/A,#N/A,FALSE,"DCF Summary";#N/A,#N/A,FALSE,"Casema";#N/A,#N/A,FALSE,"Casema NoTel";#N/A,#N/A,FALSE,"UK";#N/A,#N/A,FALSE,"RCF";#N/A,#N/A,FALSE,"Intercable CZ";#N/A,#N/A,FALSE,"Interkabel P"}</definedName>
    <definedName name="DCF_3_1_2" hidden="1">{#N/A,#N/A,FALSE,"DCF Summary";#N/A,#N/A,FALSE,"Casema";#N/A,#N/A,FALSE,"Casema NoTel";#N/A,#N/A,FALSE,"UK";#N/A,#N/A,FALSE,"RCF";#N/A,#N/A,FALSE,"Intercable CZ";#N/A,#N/A,FALSE,"Interkabel P"}</definedName>
    <definedName name="DCF_3_1_3" hidden="1">{#N/A,#N/A,FALSE,"DCF Summary";#N/A,#N/A,FALSE,"Casema";#N/A,#N/A,FALSE,"Casema NoTel";#N/A,#N/A,FALSE,"UK";#N/A,#N/A,FALSE,"RCF";#N/A,#N/A,FALSE,"Intercable CZ";#N/A,#N/A,FALSE,"Interkabel P"}</definedName>
    <definedName name="DCF_3_1_4" hidden="1">{#N/A,#N/A,FALSE,"DCF Summary";#N/A,#N/A,FALSE,"Casema";#N/A,#N/A,FALSE,"Casema NoTel";#N/A,#N/A,FALSE,"UK";#N/A,#N/A,FALSE,"RCF";#N/A,#N/A,FALSE,"Intercable CZ";#N/A,#N/A,FALSE,"Interkabel P"}</definedName>
    <definedName name="DCF_3_2" hidden="1">{#N/A,#N/A,FALSE,"DCF Summary";#N/A,#N/A,FALSE,"Casema";#N/A,#N/A,FALSE,"Casema NoTel";#N/A,#N/A,FALSE,"UK";#N/A,#N/A,FALSE,"RCF";#N/A,#N/A,FALSE,"Intercable CZ";#N/A,#N/A,FALSE,"Interkabel P"}</definedName>
    <definedName name="DCF_3_2_1" hidden="1">{#N/A,#N/A,FALSE,"DCF Summary";#N/A,#N/A,FALSE,"Casema";#N/A,#N/A,FALSE,"Casema NoTel";#N/A,#N/A,FALSE,"UK";#N/A,#N/A,FALSE,"RCF";#N/A,#N/A,FALSE,"Intercable CZ";#N/A,#N/A,FALSE,"Interkabel P"}</definedName>
    <definedName name="DCF_3_2_2" hidden="1">{#N/A,#N/A,FALSE,"DCF Summary";#N/A,#N/A,FALSE,"Casema";#N/A,#N/A,FALSE,"Casema NoTel";#N/A,#N/A,FALSE,"UK";#N/A,#N/A,FALSE,"RCF";#N/A,#N/A,FALSE,"Intercable CZ";#N/A,#N/A,FALSE,"Interkabel P"}</definedName>
    <definedName name="DCF_3_2_3" hidden="1">{#N/A,#N/A,FALSE,"DCF Summary";#N/A,#N/A,FALSE,"Casema";#N/A,#N/A,FALSE,"Casema NoTel";#N/A,#N/A,FALSE,"UK";#N/A,#N/A,FALSE,"RCF";#N/A,#N/A,FALSE,"Intercable CZ";#N/A,#N/A,FALSE,"Interkabel P"}</definedName>
    <definedName name="DCF_3_2_4" hidden="1">{#N/A,#N/A,FALSE,"DCF Summary";#N/A,#N/A,FALSE,"Casema";#N/A,#N/A,FALSE,"Casema NoTel";#N/A,#N/A,FALSE,"UK";#N/A,#N/A,FALSE,"RCF";#N/A,#N/A,FALSE,"Intercable CZ";#N/A,#N/A,FALSE,"Interkabel P"}</definedName>
    <definedName name="DCF_3_3" hidden="1">{#N/A,#N/A,FALSE,"DCF Summary";#N/A,#N/A,FALSE,"Casema";#N/A,#N/A,FALSE,"Casema NoTel";#N/A,#N/A,FALSE,"UK";#N/A,#N/A,FALSE,"RCF";#N/A,#N/A,FALSE,"Intercable CZ";#N/A,#N/A,FALSE,"Interkabel P"}</definedName>
    <definedName name="DCF_3_3_1" hidden="1">{#N/A,#N/A,FALSE,"DCF Summary";#N/A,#N/A,FALSE,"Casema";#N/A,#N/A,FALSE,"Casema NoTel";#N/A,#N/A,FALSE,"UK";#N/A,#N/A,FALSE,"RCF";#N/A,#N/A,FALSE,"Intercable CZ";#N/A,#N/A,FALSE,"Interkabel P"}</definedName>
    <definedName name="DCF_3_4" hidden="1">{#N/A,#N/A,FALSE,"DCF Summary";#N/A,#N/A,FALSE,"Casema";#N/A,#N/A,FALSE,"Casema NoTel";#N/A,#N/A,FALSE,"UK";#N/A,#N/A,FALSE,"RCF";#N/A,#N/A,FALSE,"Intercable CZ";#N/A,#N/A,FALSE,"Interkabel P"}</definedName>
    <definedName name="DCF_3_4_1" hidden="1">{#N/A,#N/A,FALSE,"DCF Summary";#N/A,#N/A,FALSE,"Casema";#N/A,#N/A,FALSE,"Casema NoTel";#N/A,#N/A,FALSE,"UK";#N/A,#N/A,FALSE,"RCF";#N/A,#N/A,FALSE,"Intercable CZ";#N/A,#N/A,FALSE,"Interkabel P"}</definedName>
    <definedName name="DCF_3_5" hidden="1">{#N/A,#N/A,FALSE,"DCF Summary";#N/A,#N/A,FALSE,"Casema";#N/A,#N/A,FALSE,"Casema NoTel";#N/A,#N/A,FALSE,"UK";#N/A,#N/A,FALSE,"RCF";#N/A,#N/A,FALSE,"Intercable CZ";#N/A,#N/A,FALSE,"Interkabel P"}</definedName>
    <definedName name="DCF_4" hidden="1">{#N/A,#N/A,FALSE,"DCF Summary";#N/A,#N/A,FALSE,"Casema";#N/A,#N/A,FALSE,"Casema NoTel";#N/A,#N/A,FALSE,"UK";#N/A,#N/A,FALSE,"RCF";#N/A,#N/A,FALSE,"Intercable CZ";#N/A,#N/A,FALSE,"Interkabel P"}</definedName>
    <definedName name="DCF_4_1" hidden="1">{#N/A,#N/A,FALSE,"DCF Summary";#N/A,#N/A,FALSE,"Casema";#N/A,#N/A,FALSE,"Casema NoTel";#N/A,#N/A,FALSE,"UK";#N/A,#N/A,FALSE,"RCF";#N/A,#N/A,FALSE,"Intercable CZ";#N/A,#N/A,FALSE,"Interkabel P"}</definedName>
    <definedName name="DCF_4_1_1" hidden="1">{#N/A,#N/A,FALSE,"DCF Summary";#N/A,#N/A,FALSE,"Casema";#N/A,#N/A,FALSE,"Casema NoTel";#N/A,#N/A,FALSE,"UK";#N/A,#N/A,FALSE,"RCF";#N/A,#N/A,FALSE,"Intercable CZ";#N/A,#N/A,FALSE,"Interkabel P"}</definedName>
    <definedName name="DCF_4_1_2" hidden="1">{#N/A,#N/A,FALSE,"DCF Summary";#N/A,#N/A,FALSE,"Casema";#N/A,#N/A,FALSE,"Casema NoTel";#N/A,#N/A,FALSE,"UK";#N/A,#N/A,FALSE,"RCF";#N/A,#N/A,FALSE,"Intercable CZ";#N/A,#N/A,FALSE,"Interkabel P"}</definedName>
    <definedName name="DCF_4_1_3" hidden="1">{#N/A,#N/A,FALSE,"DCF Summary";#N/A,#N/A,FALSE,"Casema";#N/A,#N/A,FALSE,"Casema NoTel";#N/A,#N/A,FALSE,"UK";#N/A,#N/A,FALSE,"RCF";#N/A,#N/A,FALSE,"Intercable CZ";#N/A,#N/A,FALSE,"Interkabel P"}</definedName>
    <definedName name="DCF_4_1_4" hidden="1">{#N/A,#N/A,FALSE,"DCF Summary";#N/A,#N/A,FALSE,"Casema";#N/A,#N/A,FALSE,"Casema NoTel";#N/A,#N/A,FALSE,"UK";#N/A,#N/A,FALSE,"RCF";#N/A,#N/A,FALSE,"Intercable CZ";#N/A,#N/A,FALSE,"Interkabel P"}</definedName>
    <definedName name="DCF_4_2" hidden="1">{#N/A,#N/A,FALSE,"DCF Summary";#N/A,#N/A,FALSE,"Casema";#N/A,#N/A,FALSE,"Casema NoTel";#N/A,#N/A,FALSE,"UK";#N/A,#N/A,FALSE,"RCF";#N/A,#N/A,FALSE,"Intercable CZ";#N/A,#N/A,FALSE,"Interkabel P"}</definedName>
    <definedName name="DCF_4_2_1" hidden="1">{#N/A,#N/A,FALSE,"DCF Summary";#N/A,#N/A,FALSE,"Casema";#N/A,#N/A,FALSE,"Casema NoTel";#N/A,#N/A,FALSE,"UK";#N/A,#N/A,FALSE,"RCF";#N/A,#N/A,FALSE,"Intercable CZ";#N/A,#N/A,FALSE,"Interkabel P"}</definedName>
    <definedName name="DCF_4_2_2" hidden="1">{#N/A,#N/A,FALSE,"DCF Summary";#N/A,#N/A,FALSE,"Casema";#N/A,#N/A,FALSE,"Casema NoTel";#N/A,#N/A,FALSE,"UK";#N/A,#N/A,FALSE,"RCF";#N/A,#N/A,FALSE,"Intercable CZ";#N/A,#N/A,FALSE,"Interkabel P"}</definedName>
    <definedName name="DCF_4_2_3" hidden="1">{#N/A,#N/A,FALSE,"DCF Summary";#N/A,#N/A,FALSE,"Casema";#N/A,#N/A,FALSE,"Casema NoTel";#N/A,#N/A,FALSE,"UK";#N/A,#N/A,FALSE,"RCF";#N/A,#N/A,FALSE,"Intercable CZ";#N/A,#N/A,FALSE,"Interkabel P"}</definedName>
    <definedName name="DCF_4_2_4" hidden="1">{#N/A,#N/A,FALSE,"DCF Summary";#N/A,#N/A,FALSE,"Casema";#N/A,#N/A,FALSE,"Casema NoTel";#N/A,#N/A,FALSE,"UK";#N/A,#N/A,FALSE,"RCF";#N/A,#N/A,FALSE,"Intercable CZ";#N/A,#N/A,FALSE,"Interkabel P"}</definedName>
    <definedName name="DCF_4_3" hidden="1">{#N/A,#N/A,FALSE,"DCF Summary";#N/A,#N/A,FALSE,"Casema";#N/A,#N/A,FALSE,"Casema NoTel";#N/A,#N/A,FALSE,"UK";#N/A,#N/A,FALSE,"RCF";#N/A,#N/A,FALSE,"Intercable CZ";#N/A,#N/A,FALSE,"Interkabel P"}</definedName>
    <definedName name="DCF_4_3_1" hidden="1">{#N/A,#N/A,FALSE,"DCF Summary";#N/A,#N/A,FALSE,"Casema";#N/A,#N/A,FALSE,"Casema NoTel";#N/A,#N/A,FALSE,"UK";#N/A,#N/A,FALSE,"RCF";#N/A,#N/A,FALSE,"Intercable CZ";#N/A,#N/A,FALSE,"Interkabel P"}</definedName>
    <definedName name="DCF_4_4" hidden="1">{#N/A,#N/A,FALSE,"DCF Summary";#N/A,#N/A,FALSE,"Casema";#N/A,#N/A,FALSE,"Casema NoTel";#N/A,#N/A,FALSE,"UK";#N/A,#N/A,FALSE,"RCF";#N/A,#N/A,FALSE,"Intercable CZ";#N/A,#N/A,FALSE,"Interkabel P"}</definedName>
    <definedName name="DCF_4_4_1" hidden="1">{#N/A,#N/A,FALSE,"DCF Summary";#N/A,#N/A,FALSE,"Casema";#N/A,#N/A,FALSE,"Casema NoTel";#N/A,#N/A,FALSE,"UK";#N/A,#N/A,FALSE,"RCF";#N/A,#N/A,FALSE,"Intercable CZ";#N/A,#N/A,FALSE,"Interkabel P"}</definedName>
    <definedName name="DCF_4_5" hidden="1">{#N/A,#N/A,FALSE,"DCF Summary";#N/A,#N/A,FALSE,"Casema";#N/A,#N/A,FALSE,"Casema NoTel";#N/A,#N/A,FALSE,"UK";#N/A,#N/A,FALSE,"RCF";#N/A,#N/A,FALSE,"Intercable CZ";#N/A,#N/A,FALSE,"Interkabel P"}</definedName>
    <definedName name="DCF_5" hidden="1">{#N/A,#N/A,FALSE,"DCF Summary";#N/A,#N/A,FALSE,"Casema";#N/A,#N/A,FALSE,"Casema NoTel";#N/A,#N/A,FALSE,"UK";#N/A,#N/A,FALSE,"RCF";#N/A,#N/A,FALSE,"Intercable CZ";#N/A,#N/A,FALSE,"Interkabel P"}</definedName>
    <definedName name="DCF_5_1" hidden="1">{#N/A,#N/A,FALSE,"DCF Summary";#N/A,#N/A,FALSE,"Casema";#N/A,#N/A,FALSE,"Casema NoTel";#N/A,#N/A,FALSE,"UK";#N/A,#N/A,FALSE,"RCF";#N/A,#N/A,FALSE,"Intercable CZ";#N/A,#N/A,FALSE,"Interkabel P"}</definedName>
    <definedName name="DCF_5_2" hidden="1">{#N/A,#N/A,FALSE,"DCF Summary";#N/A,#N/A,FALSE,"Casema";#N/A,#N/A,FALSE,"Casema NoTel";#N/A,#N/A,FALSE,"UK";#N/A,#N/A,FALSE,"RCF";#N/A,#N/A,FALSE,"Intercable CZ";#N/A,#N/A,FALSE,"Interkabel P"}</definedName>
    <definedName name="DCF_5_3" hidden="1">{#N/A,#N/A,FALSE,"DCF Summary";#N/A,#N/A,FALSE,"Casema";#N/A,#N/A,FALSE,"Casema NoTel";#N/A,#N/A,FALSE,"UK";#N/A,#N/A,FALSE,"RCF";#N/A,#N/A,FALSE,"Intercable CZ";#N/A,#N/A,FALSE,"Interkabel P"}</definedName>
    <definedName name="DCF_5_4" hidden="1">{#N/A,#N/A,FALSE,"DCF Summary";#N/A,#N/A,FALSE,"Casema";#N/A,#N/A,FALSE,"Casema NoTel";#N/A,#N/A,FALSE,"UK";#N/A,#N/A,FALSE,"RCF";#N/A,#N/A,FALSE,"Intercable CZ";#N/A,#N/A,FALSE,"Interkabel P"}</definedName>
    <definedName name="DEAL_INC00">#REF!</definedName>
    <definedName name="DEAL_INC01">#REF!</definedName>
    <definedName name="DEAL_INC02">#REF!</definedName>
    <definedName name="DEAL_INC03">#REF!</definedName>
    <definedName name="DEAL_INC04">#REF!</definedName>
    <definedName name="DEAL_INC97">#REF!</definedName>
    <definedName name="DEAL_INC98">#REF!</definedName>
    <definedName name="DEAL_INC99">#REF!</definedName>
    <definedName name="Debt" hidden="1">#REF!</definedName>
    <definedName name="debt1" hidden="1">{#N/A,#N/A,FALSE,"INT_Compare";#N/A,#N/A,FALSE,"INT_Current Forecast";#N/A,#N/A,FALSE,"INT_Prior Forecast";#N/A,#N/A,FALSE,"INT_LRP";#N/A,#N/A,FALSE,"INT_CURPLAN"}</definedName>
    <definedName name="Dec_Payroll_Phasing">#REF!</definedName>
    <definedName name="DECLINE">#REF!</definedName>
    <definedName name="deleteme1" hidden="1">{#N/A,#N/A,FALSE,"Summary";#N/A,#N/A,FALSE,"CF";#N/A,#N/A,FALSE,"P&amp;L";#N/A,#N/A,FALSE,"BS";#N/A,#N/A,FALSE,"Returns";#N/A,#N/A,FALSE,"Assumptions";#N/A,#N/A,FALSE,"Analysis"}</definedName>
    <definedName name="deleteme3" hidden="1">{#N/A,#N/A,FALSE,"Summary";#N/A,#N/A,FALSE,"CF";#N/A,#N/A,FALSE,"P&amp;L";"summary",#N/A,FALSE,"Returns";#N/A,#N/A,FALSE,"BS";"summary",#N/A,FALSE,"Analysis";#N/A,#N/A,FALSE,"Assumptions"}</definedName>
    <definedName name="denys" hidden="1">{#N/A,#N/A,FALSE,"Income State.";#N/A,#N/A,FALSE,"B-S"}</definedName>
    <definedName name="denys_1" hidden="1">{#N/A,#N/A,FALSE,"Income State.";#N/A,#N/A,FALSE,"B-S"}</definedName>
    <definedName name="denys_1_1" hidden="1">{#N/A,#N/A,FALSE,"Income State.";#N/A,#N/A,FALSE,"B-S"}</definedName>
    <definedName name="denys_1_1_1" hidden="1">{#N/A,#N/A,FALSE,"Income State.";#N/A,#N/A,FALSE,"B-S"}</definedName>
    <definedName name="denys_1_1_1_1" hidden="1">{#N/A,#N/A,FALSE,"Income State.";#N/A,#N/A,FALSE,"B-S"}</definedName>
    <definedName name="denys_1_1_1_1_1" hidden="1">{#N/A,#N/A,FALSE,"Income State.";#N/A,#N/A,FALSE,"B-S"}</definedName>
    <definedName name="denys_1_1_1_1_1_1" hidden="1">{#N/A,#N/A,FALSE,"Income State.";#N/A,#N/A,FALSE,"B-S"}</definedName>
    <definedName name="denys_1_1_1_1_1_2" hidden="1">{#N/A,#N/A,FALSE,"Income State.";#N/A,#N/A,FALSE,"B-S"}</definedName>
    <definedName name="denys_1_1_1_1_1_3" hidden="1">{#N/A,#N/A,FALSE,"Income State.";#N/A,#N/A,FALSE,"B-S"}</definedName>
    <definedName name="denys_1_1_1_1_1_4" hidden="1">{#N/A,#N/A,FALSE,"Income State.";#N/A,#N/A,FALSE,"B-S"}</definedName>
    <definedName name="denys_1_1_1_1_2" hidden="1">{#N/A,#N/A,FALSE,"Income State.";#N/A,#N/A,FALSE,"B-S"}</definedName>
    <definedName name="denys_1_1_1_1_2_1" hidden="1">{#N/A,#N/A,FALSE,"Income State.";#N/A,#N/A,FALSE,"B-S"}</definedName>
    <definedName name="denys_1_1_1_1_2_2" hidden="1">{#N/A,#N/A,FALSE,"Income State.";#N/A,#N/A,FALSE,"B-S"}</definedName>
    <definedName name="denys_1_1_1_1_2_3" hidden="1">{#N/A,#N/A,FALSE,"Income State.";#N/A,#N/A,FALSE,"B-S"}</definedName>
    <definedName name="denys_1_1_1_1_3" hidden="1">{#N/A,#N/A,FALSE,"Income State.";#N/A,#N/A,FALSE,"B-S"}</definedName>
    <definedName name="denys_1_1_1_1_4" hidden="1">{#N/A,#N/A,FALSE,"Income State.";#N/A,#N/A,FALSE,"B-S"}</definedName>
    <definedName name="denys_1_1_1_1_5" hidden="1">{#N/A,#N/A,FALSE,"Income State.";#N/A,#N/A,FALSE,"B-S"}</definedName>
    <definedName name="denys_1_1_1_2" hidden="1">{#N/A,#N/A,FALSE,"Income State.";#N/A,#N/A,FALSE,"B-S"}</definedName>
    <definedName name="denys_1_1_1_2_1" hidden="1">{#N/A,#N/A,FALSE,"Income State.";#N/A,#N/A,FALSE,"B-S"}</definedName>
    <definedName name="denys_1_1_1_2_2" hidden="1">{#N/A,#N/A,FALSE,"Income State.";#N/A,#N/A,FALSE,"B-S"}</definedName>
    <definedName name="denys_1_1_1_2_3" hidden="1">{#N/A,#N/A,FALSE,"Income State.";#N/A,#N/A,FALSE,"B-S"}</definedName>
    <definedName name="denys_1_1_1_3" hidden="1">{#N/A,#N/A,FALSE,"Income State.";#N/A,#N/A,FALSE,"B-S"}</definedName>
    <definedName name="denys_1_1_1_3_1" hidden="1">{#N/A,#N/A,FALSE,"Income State.";#N/A,#N/A,FALSE,"B-S"}</definedName>
    <definedName name="denys_1_1_1_3_2" hidden="1">{#N/A,#N/A,FALSE,"Income State.";#N/A,#N/A,FALSE,"B-S"}</definedName>
    <definedName name="denys_1_1_1_3_3" hidden="1">{#N/A,#N/A,FALSE,"Income State.";#N/A,#N/A,FALSE,"B-S"}</definedName>
    <definedName name="denys_1_1_1_4" hidden="1">{#N/A,#N/A,FALSE,"Income State.";#N/A,#N/A,FALSE,"B-S"}</definedName>
    <definedName name="denys_1_1_1_5" hidden="1">{#N/A,#N/A,FALSE,"Income State.";#N/A,#N/A,FALSE,"B-S"}</definedName>
    <definedName name="denys_1_1_2" hidden="1">{#N/A,#N/A,FALSE,"Income State.";#N/A,#N/A,FALSE,"B-S"}</definedName>
    <definedName name="denys_1_1_2_1" hidden="1">{#N/A,#N/A,FALSE,"Income State.";#N/A,#N/A,FALSE,"B-S"}</definedName>
    <definedName name="denys_1_1_2_2" hidden="1">{#N/A,#N/A,FALSE,"Income State.";#N/A,#N/A,FALSE,"B-S"}</definedName>
    <definedName name="denys_1_1_2_3" hidden="1">{#N/A,#N/A,FALSE,"Income State.";#N/A,#N/A,FALSE,"B-S"}</definedName>
    <definedName name="denys_1_1_3" hidden="1">{#N/A,#N/A,FALSE,"Income State.";#N/A,#N/A,FALSE,"B-S"}</definedName>
    <definedName name="denys_1_1_3_1" hidden="1">{#N/A,#N/A,FALSE,"Income State.";#N/A,#N/A,FALSE,"B-S"}</definedName>
    <definedName name="denys_1_1_3_2" hidden="1">{#N/A,#N/A,FALSE,"Income State.";#N/A,#N/A,FALSE,"B-S"}</definedName>
    <definedName name="denys_1_1_3_3" hidden="1">{#N/A,#N/A,FALSE,"Income State.";#N/A,#N/A,FALSE,"B-S"}</definedName>
    <definedName name="denys_1_1_4" hidden="1">{#N/A,#N/A,FALSE,"Income State.";#N/A,#N/A,FALSE,"B-S"}</definedName>
    <definedName name="denys_1_1_5" hidden="1">{#N/A,#N/A,FALSE,"Income State.";#N/A,#N/A,FALSE,"B-S"}</definedName>
    <definedName name="denys_1_2" hidden="1">{#N/A,#N/A,FALSE,"Income State.";#N/A,#N/A,FALSE,"B-S"}</definedName>
    <definedName name="denys_1_2_1" hidden="1">{#N/A,#N/A,FALSE,"Income State.";#N/A,#N/A,FALSE,"B-S"}</definedName>
    <definedName name="denys_1_2_1_1" hidden="1">{#N/A,#N/A,FALSE,"Income State.";#N/A,#N/A,FALSE,"B-S"}</definedName>
    <definedName name="denys_1_2_1_2" hidden="1">{#N/A,#N/A,FALSE,"Income State.";#N/A,#N/A,FALSE,"B-S"}</definedName>
    <definedName name="denys_1_2_1_3" hidden="1">{#N/A,#N/A,FALSE,"Income State.";#N/A,#N/A,FALSE,"B-S"}</definedName>
    <definedName name="denys_1_2_2" hidden="1">{#N/A,#N/A,FALSE,"Income State.";#N/A,#N/A,FALSE,"B-S"}</definedName>
    <definedName name="denys_1_2_2_1" hidden="1">{#N/A,#N/A,FALSE,"Income State.";#N/A,#N/A,FALSE,"B-S"}</definedName>
    <definedName name="denys_1_2_2_2" hidden="1">{#N/A,#N/A,FALSE,"Income State.";#N/A,#N/A,FALSE,"B-S"}</definedName>
    <definedName name="denys_1_2_2_3" hidden="1">{#N/A,#N/A,FALSE,"Income State.";#N/A,#N/A,FALSE,"B-S"}</definedName>
    <definedName name="denys_1_2_3" hidden="1">{#N/A,#N/A,FALSE,"Income State.";#N/A,#N/A,FALSE,"B-S"}</definedName>
    <definedName name="denys_1_2_4" hidden="1">{#N/A,#N/A,FALSE,"Income State.";#N/A,#N/A,FALSE,"B-S"}</definedName>
    <definedName name="denys_1_2_5" hidden="1">{#N/A,#N/A,FALSE,"Income State.";#N/A,#N/A,FALSE,"B-S"}</definedName>
    <definedName name="denys_1_3" hidden="1">{#N/A,#N/A,FALSE,"Income State.";#N/A,#N/A,FALSE,"B-S"}</definedName>
    <definedName name="denys_1_3_1" hidden="1">{#N/A,#N/A,FALSE,"Income State.";#N/A,#N/A,FALSE,"B-S"}</definedName>
    <definedName name="denys_1_3_1_1" hidden="1">{#N/A,#N/A,FALSE,"Income State.";#N/A,#N/A,FALSE,"B-S"}</definedName>
    <definedName name="denys_1_3_1_2" hidden="1">{#N/A,#N/A,FALSE,"Income State.";#N/A,#N/A,FALSE,"B-S"}</definedName>
    <definedName name="denys_1_3_1_3" hidden="1">{#N/A,#N/A,FALSE,"Income State.";#N/A,#N/A,FALSE,"B-S"}</definedName>
    <definedName name="denys_1_3_2" hidden="1">{#N/A,#N/A,FALSE,"Income State.";#N/A,#N/A,FALSE,"B-S"}</definedName>
    <definedName name="denys_1_3_2_1" hidden="1">{#N/A,#N/A,FALSE,"Income State.";#N/A,#N/A,FALSE,"B-S"}</definedName>
    <definedName name="denys_1_3_2_2" hidden="1">{#N/A,#N/A,FALSE,"Income State.";#N/A,#N/A,FALSE,"B-S"}</definedName>
    <definedName name="denys_1_3_2_3" hidden="1">{#N/A,#N/A,FALSE,"Income State.";#N/A,#N/A,FALSE,"B-S"}</definedName>
    <definedName name="denys_1_3_3" hidden="1">{#N/A,#N/A,FALSE,"Income State.";#N/A,#N/A,FALSE,"B-S"}</definedName>
    <definedName name="denys_1_3_4" hidden="1">{#N/A,#N/A,FALSE,"Income State.";#N/A,#N/A,FALSE,"B-S"}</definedName>
    <definedName name="denys_1_3_5" hidden="1">{#N/A,#N/A,FALSE,"Income State.";#N/A,#N/A,FALSE,"B-S"}</definedName>
    <definedName name="denys_1_4" hidden="1">{#N/A,#N/A,FALSE,"Income State.";#N/A,#N/A,FALSE,"B-S"}</definedName>
    <definedName name="denys_1_4_1" hidden="1">{#N/A,#N/A,FALSE,"Income State.";#N/A,#N/A,FALSE,"B-S"}</definedName>
    <definedName name="denys_1_4_2" hidden="1">{#N/A,#N/A,FALSE,"Income State.";#N/A,#N/A,FALSE,"B-S"}</definedName>
    <definedName name="denys_1_4_3" hidden="1">{#N/A,#N/A,FALSE,"Income State.";#N/A,#N/A,FALSE,"B-S"}</definedName>
    <definedName name="denys_1_5" hidden="1">{#N/A,#N/A,FALSE,"Income State.";#N/A,#N/A,FALSE,"B-S"}</definedName>
    <definedName name="denys_1_5_1" hidden="1">{#N/A,#N/A,FALSE,"Income State.";#N/A,#N/A,FALSE,"B-S"}</definedName>
    <definedName name="denys_1_5_2" hidden="1">{#N/A,#N/A,FALSE,"Income State.";#N/A,#N/A,FALSE,"B-S"}</definedName>
    <definedName name="denys_1_5_3" hidden="1">{#N/A,#N/A,FALSE,"Income State.";#N/A,#N/A,FALSE,"B-S"}</definedName>
    <definedName name="denys_2" hidden="1">{#N/A,#N/A,FALSE,"Income State.";#N/A,#N/A,FALSE,"B-S"}</definedName>
    <definedName name="denys_2_1" hidden="1">{#N/A,#N/A,FALSE,"Income State.";#N/A,#N/A,FALSE,"B-S"}</definedName>
    <definedName name="denys_2_1_1" hidden="1">{#N/A,#N/A,FALSE,"Income State.";#N/A,#N/A,FALSE,"B-S"}</definedName>
    <definedName name="denys_2_1_1_1" hidden="1">{#N/A,#N/A,FALSE,"Income State.";#N/A,#N/A,FALSE,"B-S"}</definedName>
    <definedName name="denys_2_1_1_1_1" hidden="1">{#N/A,#N/A,FALSE,"Income State.";#N/A,#N/A,FALSE,"B-S"}</definedName>
    <definedName name="denys_2_1_1_1_2" hidden="1">{#N/A,#N/A,FALSE,"Income State.";#N/A,#N/A,FALSE,"B-S"}</definedName>
    <definedName name="denys_2_1_1_1_3" hidden="1">{#N/A,#N/A,FALSE,"Income State.";#N/A,#N/A,FALSE,"B-S"}</definedName>
    <definedName name="denys_2_1_1_1_4" hidden="1">{#N/A,#N/A,FALSE,"Income State.";#N/A,#N/A,FALSE,"B-S"}</definedName>
    <definedName name="denys_2_1_1_2" hidden="1">{#N/A,#N/A,FALSE,"Income State.";#N/A,#N/A,FALSE,"B-S"}</definedName>
    <definedName name="denys_2_1_1_2_1" hidden="1">{#N/A,#N/A,FALSE,"Income State.";#N/A,#N/A,FALSE,"B-S"}</definedName>
    <definedName name="denys_2_1_1_2_2" hidden="1">{#N/A,#N/A,FALSE,"Income State.";#N/A,#N/A,FALSE,"B-S"}</definedName>
    <definedName name="denys_2_1_1_2_3" hidden="1">{#N/A,#N/A,FALSE,"Income State.";#N/A,#N/A,FALSE,"B-S"}</definedName>
    <definedName name="denys_2_1_1_3" hidden="1">{#N/A,#N/A,FALSE,"Income State.";#N/A,#N/A,FALSE,"B-S"}</definedName>
    <definedName name="denys_2_1_1_4" hidden="1">{#N/A,#N/A,FALSE,"Income State.";#N/A,#N/A,FALSE,"B-S"}</definedName>
    <definedName name="denys_2_1_1_5" hidden="1">{#N/A,#N/A,FALSE,"Income State.";#N/A,#N/A,FALSE,"B-S"}</definedName>
    <definedName name="denys_2_1_2" hidden="1">{#N/A,#N/A,FALSE,"Income State.";#N/A,#N/A,FALSE,"B-S"}</definedName>
    <definedName name="denys_2_1_2_1" hidden="1">{#N/A,#N/A,FALSE,"Income State.";#N/A,#N/A,FALSE,"B-S"}</definedName>
    <definedName name="denys_2_1_2_2" hidden="1">{#N/A,#N/A,FALSE,"Income State.";#N/A,#N/A,FALSE,"B-S"}</definedName>
    <definedName name="denys_2_1_2_3" hidden="1">{#N/A,#N/A,FALSE,"Income State.";#N/A,#N/A,FALSE,"B-S"}</definedName>
    <definedName name="denys_2_1_3" hidden="1">{#N/A,#N/A,FALSE,"Income State.";#N/A,#N/A,FALSE,"B-S"}</definedName>
    <definedName name="denys_2_1_3_1" hidden="1">{#N/A,#N/A,FALSE,"Income State.";#N/A,#N/A,FALSE,"B-S"}</definedName>
    <definedName name="denys_2_1_3_2" hidden="1">{#N/A,#N/A,FALSE,"Income State.";#N/A,#N/A,FALSE,"B-S"}</definedName>
    <definedName name="denys_2_1_3_3" hidden="1">{#N/A,#N/A,FALSE,"Income State.";#N/A,#N/A,FALSE,"B-S"}</definedName>
    <definedName name="denys_2_1_4" hidden="1">{#N/A,#N/A,FALSE,"Income State.";#N/A,#N/A,FALSE,"B-S"}</definedName>
    <definedName name="denys_2_1_5" hidden="1">{#N/A,#N/A,FALSE,"Income State.";#N/A,#N/A,FALSE,"B-S"}</definedName>
    <definedName name="denys_2_2" hidden="1">{#N/A,#N/A,FALSE,"Income State.";#N/A,#N/A,FALSE,"B-S"}</definedName>
    <definedName name="denys_2_2_1" hidden="1">{#N/A,#N/A,FALSE,"Income State.";#N/A,#N/A,FALSE,"B-S"}</definedName>
    <definedName name="denys_2_2_2" hidden="1">{#N/A,#N/A,FALSE,"Income State.";#N/A,#N/A,FALSE,"B-S"}</definedName>
    <definedName name="denys_2_2_3" hidden="1">{#N/A,#N/A,FALSE,"Income State.";#N/A,#N/A,FALSE,"B-S"}</definedName>
    <definedName name="denys_2_2_4" hidden="1">{#N/A,#N/A,FALSE,"Income State.";#N/A,#N/A,FALSE,"B-S"}</definedName>
    <definedName name="denys_2_3" hidden="1">{#N/A,#N/A,FALSE,"Income State.";#N/A,#N/A,FALSE,"B-S"}</definedName>
    <definedName name="denys_2_3_1" hidden="1">{#N/A,#N/A,FALSE,"Income State.";#N/A,#N/A,FALSE,"B-S"}</definedName>
    <definedName name="denys_2_3_2" hidden="1">{#N/A,#N/A,FALSE,"Income State.";#N/A,#N/A,FALSE,"B-S"}</definedName>
    <definedName name="denys_2_3_3" hidden="1">{#N/A,#N/A,FALSE,"Income State.";#N/A,#N/A,FALSE,"B-S"}</definedName>
    <definedName name="denys_2_3_4" hidden="1">{#N/A,#N/A,FALSE,"Income State.";#N/A,#N/A,FALSE,"B-S"}</definedName>
    <definedName name="denys_2_4" hidden="1">{#N/A,#N/A,FALSE,"Income State.";#N/A,#N/A,FALSE,"B-S"}</definedName>
    <definedName name="denys_2_4_1" hidden="1">{#N/A,#N/A,FALSE,"Income State.";#N/A,#N/A,FALSE,"B-S"}</definedName>
    <definedName name="denys_2_5" hidden="1">{#N/A,#N/A,FALSE,"Income State.";#N/A,#N/A,FALSE,"B-S"}</definedName>
    <definedName name="denys_3" hidden="1">{#N/A,#N/A,FALSE,"Income State.";#N/A,#N/A,FALSE,"B-S"}</definedName>
    <definedName name="denys_3_1" hidden="1">{#N/A,#N/A,FALSE,"Income State.";#N/A,#N/A,FALSE,"B-S"}</definedName>
    <definedName name="denys_3_1_1" hidden="1">{#N/A,#N/A,FALSE,"Income State.";#N/A,#N/A,FALSE,"B-S"}</definedName>
    <definedName name="denys_3_1_2" hidden="1">{#N/A,#N/A,FALSE,"Income State.";#N/A,#N/A,FALSE,"B-S"}</definedName>
    <definedName name="denys_3_1_3" hidden="1">{#N/A,#N/A,FALSE,"Income State.";#N/A,#N/A,FALSE,"B-S"}</definedName>
    <definedName name="denys_3_1_4" hidden="1">{#N/A,#N/A,FALSE,"Income State.";#N/A,#N/A,FALSE,"B-S"}</definedName>
    <definedName name="denys_3_2" hidden="1">{#N/A,#N/A,FALSE,"Income State.";#N/A,#N/A,FALSE,"B-S"}</definedName>
    <definedName name="denys_3_2_1" hidden="1">{#N/A,#N/A,FALSE,"Income State.";#N/A,#N/A,FALSE,"B-S"}</definedName>
    <definedName name="denys_3_2_2" hidden="1">{#N/A,#N/A,FALSE,"Income State.";#N/A,#N/A,FALSE,"B-S"}</definedName>
    <definedName name="denys_3_2_3" hidden="1">{#N/A,#N/A,FALSE,"Income State.";#N/A,#N/A,FALSE,"B-S"}</definedName>
    <definedName name="denys_3_2_4" hidden="1">{#N/A,#N/A,FALSE,"Income State.";#N/A,#N/A,FALSE,"B-S"}</definedName>
    <definedName name="denys_3_3" hidden="1">{#N/A,#N/A,FALSE,"Income State.";#N/A,#N/A,FALSE,"B-S"}</definedName>
    <definedName name="denys_3_3_1" hidden="1">{#N/A,#N/A,FALSE,"Income State.";#N/A,#N/A,FALSE,"B-S"}</definedName>
    <definedName name="denys_3_4" hidden="1">{#N/A,#N/A,FALSE,"Income State.";#N/A,#N/A,FALSE,"B-S"}</definedName>
    <definedName name="denys_3_4_1" hidden="1">{#N/A,#N/A,FALSE,"Income State.";#N/A,#N/A,FALSE,"B-S"}</definedName>
    <definedName name="denys_3_5" hidden="1">{#N/A,#N/A,FALSE,"Income State.";#N/A,#N/A,FALSE,"B-S"}</definedName>
    <definedName name="denys_4" hidden="1">{#N/A,#N/A,FALSE,"Income State.";#N/A,#N/A,FALSE,"B-S"}</definedName>
    <definedName name="denys_4_1" hidden="1">{#N/A,#N/A,FALSE,"Income State.";#N/A,#N/A,FALSE,"B-S"}</definedName>
    <definedName name="denys_4_1_1" hidden="1">{#N/A,#N/A,FALSE,"Income State.";#N/A,#N/A,FALSE,"B-S"}</definedName>
    <definedName name="denys_4_1_2" hidden="1">{#N/A,#N/A,FALSE,"Income State.";#N/A,#N/A,FALSE,"B-S"}</definedName>
    <definedName name="denys_4_1_3" hidden="1">{#N/A,#N/A,FALSE,"Income State.";#N/A,#N/A,FALSE,"B-S"}</definedName>
    <definedName name="denys_4_1_4" hidden="1">{#N/A,#N/A,FALSE,"Income State.";#N/A,#N/A,FALSE,"B-S"}</definedName>
    <definedName name="denys_4_2" hidden="1">{#N/A,#N/A,FALSE,"Income State.";#N/A,#N/A,FALSE,"B-S"}</definedName>
    <definedName name="denys_4_2_1" hidden="1">{#N/A,#N/A,FALSE,"Income State.";#N/A,#N/A,FALSE,"B-S"}</definedName>
    <definedName name="denys_4_2_2" hidden="1">{#N/A,#N/A,FALSE,"Income State.";#N/A,#N/A,FALSE,"B-S"}</definedName>
    <definedName name="denys_4_2_3" hidden="1">{#N/A,#N/A,FALSE,"Income State.";#N/A,#N/A,FALSE,"B-S"}</definedName>
    <definedName name="denys_4_2_4" hidden="1">{#N/A,#N/A,FALSE,"Income State.";#N/A,#N/A,FALSE,"B-S"}</definedName>
    <definedName name="denys_4_3" hidden="1">{#N/A,#N/A,FALSE,"Income State.";#N/A,#N/A,FALSE,"B-S"}</definedName>
    <definedName name="denys_4_3_1" hidden="1">{#N/A,#N/A,FALSE,"Income State.";#N/A,#N/A,FALSE,"B-S"}</definedName>
    <definedName name="denys_4_4" hidden="1">{#N/A,#N/A,FALSE,"Income State.";#N/A,#N/A,FALSE,"B-S"}</definedName>
    <definedName name="denys_4_4_1" hidden="1">{#N/A,#N/A,FALSE,"Income State.";#N/A,#N/A,FALSE,"B-S"}</definedName>
    <definedName name="denys_4_5" hidden="1">{#N/A,#N/A,FALSE,"Income State.";#N/A,#N/A,FALSE,"B-S"}</definedName>
    <definedName name="denys_5" hidden="1">{#N/A,#N/A,FALSE,"Income State.";#N/A,#N/A,FALSE,"B-S"}</definedName>
    <definedName name="denys_5_1" hidden="1">{#N/A,#N/A,FALSE,"Income State.";#N/A,#N/A,FALSE,"B-S"}</definedName>
    <definedName name="denys_5_2" hidden="1">{#N/A,#N/A,FALSE,"Income State.";#N/A,#N/A,FALSE,"B-S"}</definedName>
    <definedName name="denys_5_3" hidden="1">{#N/A,#N/A,FALSE,"Income State.";#N/A,#N/A,FALSE,"B-S"}</definedName>
    <definedName name="denys_5_4" hidden="1">{#N/A,#N/A,FALSE,"Income State.";#N/A,#N/A,FALSE,"B-S"}</definedName>
    <definedName name="DEP">#REF!</definedName>
    <definedName name="DEPAD">#REF!</definedName>
    <definedName name="DEPMK">#REF!</definedName>
    <definedName name="DEPN00">#REF!</definedName>
    <definedName name="DEPN01">#REF!</definedName>
    <definedName name="DEPN02">#REF!</definedName>
    <definedName name="DEPN03">#REF!</definedName>
    <definedName name="DEPN04">#REF!</definedName>
    <definedName name="DEPN97">#REF!</definedName>
    <definedName name="DEPN98">#REF!</definedName>
    <definedName name="DEPN99">#REF!</definedName>
    <definedName name="DEPOSITS00">#REF!</definedName>
    <definedName name="DEPOSITS01">#REF!</definedName>
    <definedName name="DEPOSITS02">#REF!</definedName>
    <definedName name="DEPOSITS03">#REF!</definedName>
    <definedName name="DEPOSITS04">#REF!</definedName>
    <definedName name="DEPOSITS05">#REF!</definedName>
    <definedName name="DEPOSITS06">#REF!</definedName>
    <definedName name="DEPOSITS07">#REF!</definedName>
    <definedName name="DEPOSITS87">#REF!</definedName>
    <definedName name="DEPOSITS88">#REF!</definedName>
    <definedName name="DEPOSITS89">#REF!</definedName>
    <definedName name="DEPOSITS90">#REF!</definedName>
    <definedName name="DEPOSITS91">#REF!</definedName>
    <definedName name="DEPOSITS92">#REF!</definedName>
    <definedName name="DEPOSITS93">#REF!</definedName>
    <definedName name="DEPOSITS94">#REF!</definedName>
    <definedName name="DEPOSITS95">#REF!</definedName>
    <definedName name="DEPOSITS96">#REF!</definedName>
    <definedName name="DEPOSITS98">#REF!</definedName>
    <definedName name="DEPOSITS99">#REF!</definedName>
    <definedName name="DEPPD">#REF!</definedName>
    <definedName name="DEPPR">#REF!</definedName>
    <definedName name="DepreciationExpense">#REF!</definedName>
    <definedName name="DEPS00">#REF!</definedName>
    <definedName name="DEPS01">#REF!</definedName>
    <definedName name="DEPS02">#REF!</definedName>
    <definedName name="DEPS03">#REF!</definedName>
    <definedName name="DEPS04">#REF!</definedName>
    <definedName name="DEPS97">#REF!</definedName>
    <definedName name="DEPS98">#REF!</definedName>
    <definedName name="DEPS99">#REF!</definedName>
    <definedName name="DEPSA">#REF!</definedName>
    <definedName name="DEPSAPR">#REF!</definedName>
    <definedName name="developedEuropeExUKCountries">#REF!</definedName>
    <definedName name="DEVELOPMENT">5</definedName>
    <definedName name="DF_GRID_1" localSheetId="1">BW Expense Document #REF!</definedName>
    <definedName name="DF_GRID_1">BW Expense Document #REF!</definedName>
    <definedName name="dfafa" hidden="1">#N/A</definedName>
    <definedName name="dfafd" hidden="1">"c8"</definedName>
    <definedName name="dfg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s" hidden="1">{"kricash",#N/A,FALSE,"INC";"kriinc",#N/A,FALSE,"INC";"krimiami",#N/A,FALSE,"INC";"kriother",#N/A,FALSE,"INC";"kripapers",#N/A,FALSE,"INC"}</definedName>
    <definedName name="dgfgfd" hidden="1">{#N/A,#N/A,FALSE,"COVER.XLS";#N/A,#N/A,FALSE,"RACT1.XLS";#N/A,#N/A,FALSE,"RACT2.XLS";#N/A,#N/A,FALSE,"ECCMP";#N/A,#N/A,FALSE,"WELDER.XLS"}</definedName>
    <definedName name="DI_T100">#REF!</definedName>
    <definedName name="DI_T101">#REF!</definedName>
    <definedName name="DI_T102">#REF!</definedName>
    <definedName name="DI_T103">#REF!</definedName>
    <definedName name="DI_T197">#REF!</definedName>
    <definedName name="DI_T198">#REF!</definedName>
    <definedName name="DI_T199">#REF!</definedName>
    <definedName name="DI_TI04">#REF!</definedName>
    <definedName name="DIL_CAP00">#REF!</definedName>
    <definedName name="DIL_CAP01">#REF!</definedName>
    <definedName name="DIL_CAP02">#REF!</definedName>
    <definedName name="DIL_CAP03">#REF!</definedName>
    <definedName name="DIL_CAP04">#REF!</definedName>
    <definedName name="DIL_CAP97">#REF!</definedName>
    <definedName name="DIL_CAP98">#REF!</definedName>
    <definedName name="DIL_CAP99">#REF!</definedName>
    <definedName name="DIL_INT00">#REF!</definedName>
    <definedName name="DIL_INT01">#REF!</definedName>
    <definedName name="DIL_INT02">#REF!</definedName>
    <definedName name="DIL_INT03">#REF!</definedName>
    <definedName name="DIL_INT04">#REF!</definedName>
    <definedName name="DIL_INT97">#REF!</definedName>
    <definedName name="DIL_INT98">#REF!</definedName>
    <definedName name="DIL_INT99">#REF!</definedName>
    <definedName name="DIndex">#REF!</definedName>
    <definedName name="Divisor">1000</definedName>
    <definedName name="Domain">#REF!</definedName>
    <definedName name="domesticAndForeignExposure">#REF!</definedName>
    <definedName name="domesticCostExposure">#REF!</definedName>
    <definedName name="DOUBTLOAN00">#REF!</definedName>
    <definedName name="DOUBTLOAN01">#REF!</definedName>
    <definedName name="DOUBTLOAN02">#REF!</definedName>
    <definedName name="DOUBTLOAN03">#REF!</definedName>
    <definedName name="DOUBTLOAN04">#REF!</definedName>
    <definedName name="DOUBTLOAN05">#REF!</definedName>
    <definedName name="DOUBTLOAN06">#REF!</definedName>
    <definedName name="DOUBTLOAN07">#REF!</definedName>
    <definedName name="DOUBTLOAN87">#REF!</definedName>
    <definedName name="DOUBTLOAN88">#REF!</definedName>
    <definedName name="DOUBTLOAN89">#REF!</definedName>
    <definedName name="DOUBTLOAN90">#REF!</definedName>
    <definedName name="DOUBTLOAN91">#REF!</definedName>
    <definedName name="DOUBTLOAN92">#REF!</definedName>
    <definedName name="DOUBTLOAN93">#REF!</definedName>
    <definedName name="DOUBTLOAN94">#REF!</definedName>
    <definedName name="DOUBTLOAN95">#REF!</definedName>
    <definedName name="DOUBTLOAN96">#REF!</definedName>
    <definedName name="DOUBTLOAN97">#REF!</definedName>
    <definedName name="DOUBTLOAN98">#REF!</definedName>
    <definedName name="DOUBTLOAN99">#REF!</definedName>
    <definedName name="DPS.R">#REF!</definedName>
    <definedName name="DPS.R.F.1991">#REF!</definedName>
    <definedName name="DPS.R.F.1992">#REF!</definedName>
    <definedName name="DPS.R.F.1993">#REF!</definedName>
    <definedName name="DPS.R.F.1994">#REF!</definedName>
    <definedName name="DPS.R.F.1995">#REF!</definedName>
    <definedName name="DPS.R.F.1996">#REF!</definedName>
    <definedName name="DPS.R.F.1997">#REF!</definedName>
    <definedName name="DPS.R.Latest">#REF!</definedName>
    <definedName name="DPS_past">#REF!</definedName>
    <definedName name="DPS00">#REF!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IC">#REF!</definedName>
    <definedName name="dsaf" hidden="1">"c413"</definedName>
    <definedName name="dsfd" hidden="1">{#N/A,#N/A,FALSE,"Income State.";#N/A,#N/A,FALSE,"B-S"}</definedName>
    <definedName name="dsfd_1" hidden="1">{#N/A,#N/A,FALSE,"Income State.";#N/A,#N/A,FALSE,"B-S"}</definedName>
    <definedName name="dsfd_1_1" hidden="1">{#N/A,#N/A,FALSE,"Income State.";#N/A,#N/A,FALSE,"B-S"}</definedName>
    <definedName name="dsfd_1_1_1" hidden="1">{#N/A,#N/A,FALSE,"Income State.";#N/A,#N/A,FALSE,"B-S"}</definedName>
    <definedName name="dsfd_1_1_1_1" hidden="1">{#N/A,#N/A,FALSE,"Income State.";#N/A,#N/A,FALSE,"B-S"}</definedName>
    <definedName name="dsfd_1_1_1_1_1" hidden="1">{#N/A,#N/A,FALSE,"Income State.";#N/A,#N/A,FALSE,"B-S"}</definedName>
    <definedName name="dsfd_1_1_1_1_1_1" hidden="1">{#N/A,#N/A,FALSE,"Income State.";#N/A,#N/A,FALSE,"B-S"}</definedName>
    <definedName name="dsfd_1_1_1_1_1_2" hidden="1">{#N/A,#N/A,FALSE,"Income State.";#N/A,#N/A,FALSE,"B-S"}</definedName>
    <definedName name="dsfd_1_1_1_1_1_3" hidden="1">{#N/A,#N/A,FALSE,"Income State.";#N/A,#N/A,FALSE,"B-S"}</definedName>
    <definedName name="dsfd_1_1_1_1_1_4" hidden="1">{#N/A,#N/A,FALSE,"Income State.";#N/A,#N/A,FALSE,"B-S"}</definedName>
    <definedName name="dsfd_1_1_1_1_2" hidden="1">{#N/A,#N/A,FALSE,"Income State.";#N/A,#N/A,FALSE,"B-S"}</definedName>
    <definedName name="dsfd_1_1_1_1_2_1" hidden="1">{#N/A,#N/A,FALSE,"Income State.";#N/A,#N/A,FALSE,"B-S"}</definedName>
    <definedName name="dsfd_1_1_1_1_2_2" hidden="1">{#N/A,#N/A,FALSE,"Income State.";#N/A,#N/A,FALSE,"B-S"}</definedName>
    <definedName name="dsfd_1_1_1_1_2_3" hidden="1">{#N/A,#N/A,FALSE,"Income State.";#N/A,#N/A,FALSE,"B-S"}</definedName>
    <definedName name="dsfd_1_1_1_1_3" hidden="1">{#N/A,#N/A,FALSE,"Income State.";#N/A,#N/A,FALSE,"B-S"}</definedName>
    <definedName name="dsfd_1_1_1_1_4" hidden="1">{#N/A,#N/A,FALSE,"Income State.";#N/A,#N/A,FALSE,"B-S"}</definedName>
    <definedName name="dsfd_1_1_1_1_5" hidden="1">{#N/A,#N/A,FALSE,"Income State.";#N/A,#N/A,FALSE,"B-S"}</definedName>
    <definedName name="dsfd_1_1_1_2" hidden="1">{#N/A,#N/A,FALSE,"Income State.";#N/A,#N/A,FALSE,"B-S"}</definedName>
    <definedName name="dsfd_1_1_1_2_1" hidden="1">{#N/A,#N/A,FALSE,"Income State.";#N/A,#N/A,FALSE,"B-S"}</definedName>
    <definedName name="dsfd_1_1_1_2_2" hidden="1">{#N/A,#N/A,FALSE,"Income State.";#N/A,#N/A,FALSE,"B-S"}</definedName>
    <definedName name="dsfd_1_1_1_2_3" hidden="1">{#N/A,#N/A,FALSE,"Income State.";#N/A,#N/A,FALSE,"B-S"}</definedName>
    <definedName name="dsfd_1_1_1_3" hidden="1">{#N/A,#N/A,FALSE,"Income State.";#N/A,#N/A,FALSE,"B-S"}</definedName>
    <definedName name="dsfd_1_1_1_3_1" hidden="1">{#N/A,#N/A,FALSE,"Income State.";#N/A,#N/A,FALSE,"B-S"}</definedName>
    <definedName name="dsfd_1_1_1_3_2" hidden="1">{#N/A,#N/A,FALSE,"Income State.";#N/A,#N/A,FALSE,"B-S"}</definedName>
    <definedName name="dsfd_1_1_1_3_3" hidden="1">{#N/A,#N/A,FALSE,"Income State.";#N/A,#N/A,FALSE,"B-S"}</definedName>
    <definedName name="dsfd_1_1_1_4" hidden="1">{#N/A,#N/A,FALSE,"Income State.";#N/A,#N/A,FALSE,"B-S"}</definedName>
    <definedName name="dsfd_1_1_1_5" hidden="1">{#N/A,#N/A,FALSE,"Income State.";#N/A,#N/A,FALSE,"B-S"}</definedName>
    <definedName name="dsfd_1_1_2" hidden="1">{#N/A,#N/A,FALSE,"Income State.";#N/A,#N/A,FALSE,"B-S"}</definedName>
    <definedName name="dsfd_1_1_2_1" hidden="1">{#N/A,#N/A,FALSE,"Income State.";#N/A,#N/A,FALSE,"B-S"}</definedName>
    <definedName name="dsfd_1_1_2_2" hidden="1">{#N/A,#N/A,FALSE,"Income State.";#N/A,#N/A,FALSE,"B-S"}</definedName>
    <definedName name="dsfd_1_1_2_3" hidden="1">{#N/A,#N/A,FALSE,"Income State.";#N/A,#N/A,FALSE,"B-S"}</definedName>
    <definedName name="dsfd_1_1_3" hidden="1">{#N/A,#N/A,FALSE,"Income State.";#N/A,#N/A,FALSE,"B-S"}</definedName>
    <definedName name="dsfd_1_1_3_1" hidden="1">{#N/A,#N/A,FALSE,"Income State.";#N/A,#N/A,FALSE,"B-S"}</definedName>
    <definedName name="dsfd_1_1_3_2" hidden="1">{#N/A,#N/A,FALSE,"Income State.";#N/A,#N/A,FALSE,"B-S"}</definedName>
    <definedName name="dsfd_1_1_3_3" hidden="1">{#N/A,#N/A,FALSE,"Income State.";#N/A,#N/A,FALSE,"B-S"}</definedName>
    <definedName name="dsfd_1_1_4" hidden="1">{#N/A,#N/A,FALSE,"Income State.";#N/A,#N/A,FALSE,"B-S"}</definedName>
    <definedName name="dsfd_1_1_5" hidden="1">{#N/A,#N/A,FALSE,"Income State.";#N/A,#N/A,FALSE,"B-S"}</definedName>
    <definedName name="dsfd_1_2" hidden="1">{#N/A,#N/A,FALSE,"Income State.";#N/A,#N/A,FALSE,"B-S"}</definedName>
    <definedName name="dsfd_1_2_1" hidden="1">{#N/A,#N/A,FALSE,"Income State.";#N/A,#N/A,FALSE,"B-S"}</definedName>
    <definedName name="dsfd_1_2_1_1" hidden="1">{#N/A,#N/A,FALSE,"Income State.";#N/A,#N/A,FALSE,"B-S"}</definedName>
    <definedName name="dsfd_1_2_1_2" hidden="1">{#N/A,#N/A,FALSE,"Income State.";#N/A,#N/A,FALSE,"B-S"}</definedName>
    <definedName name="dsfd_1_2_1_3" hidden="1">{#N/A,#N/A,FALSE,"Income State.";#N/A,#N/A,FALSE,"B-S"}</definedName>
    <definedName name="dsfd_1_2_2" hidden="1">{#N/A,#N/A,FALSE,"Income State.";#N/A,#N/A,FALSE,"B-S"}</definedName>
    <definedName name="dsfd_1_2_2_1" hidden="1">{#N/A,#N/A,FALSE,"Income State.";#N/A,#N/A,FALSE,"B-S"}</definedName>
    <definedName name="dsfd_1_2_2_2" hidden="1">{#N/A,#N/A,FALSE,"Income State.";#N/A,#N/A,FALSE,"B-S"}</definedName>
    <definedName name="dsfd_1_2_2_3" hidden="1">{#N/A,#N/A,FALSE,"Income State.";#N/A,#N/A,FALSE,"B-S"}</definedName>
    <definedName name="dsfd_1_2_3" hidden="1">{#N/A,#N/A,FALSE,"Income State.";#N/A,#N/A,FALSE,"B-S"}</definedName>
    <definedName name="dsfd_1_2_4" hidden="1">{#N/A,#N/A,FALSE,"Income State.";#N/A,#N/A,FALSE,"B-S"}</definedName>
    <definedName name="dsfd_1_2_5" hidden="1">{#N/A,#N/A,FALSE,"Income State.";#N/A,#N/A,FALSE,"B-S"}</definedName>
    <definedName name="dsfd_1_3" hidden="1">{#N/A,#N/A,FALSE,"Income State.";#N/A,#N/A,FALSE,"B-S"}</definedName>
    <definedName name="dsfd_1_3_1" hidden="1">{#N/A,#N/A,FALSE,"Income State.";#N/A,#N/A,FALSE,"B-S"}</definedName>
    <definedName name="dsfd_1_3_1_1" hidden="1">{#N/A,#N/A,FALSE,"Income State.";#N/A,#N/A,FALSE,"B-S"}</definedName>
    <definedName name="dsfd_1_3_1_2" hidden="1">{#N/A,#N/A,FALSE,"Income State.";#N/A,#N/A,FALSE,"B-S"}</definedName>
    <definedName name="dsfd_1_3_1_3" hidden="1">{#N/A,#N/A,FALSE,"Income State.";#N/A,#N/A,FALSE,"B-S"}</definedName>
    <definedName name="dsfd_1_3_2" hidden="1">{#N/A,#N/A,FALSE,"Income State.";#N/A,#N/A,FALSE,"B-S"}</definedName>
    <definedName name="dsfd_1_3_2_1" hidden="1">{#N/A,#N/A,FALSE,"Income State.";#N/A,#N/A,FALSE,"B-S"}</definedName>
    <definedName name="dsfd_1_3_2_2" hidden="1">{#N/A,#N/A,FALSE,"Income State.";#N/A,#N/A,FALSE,"B-S"}</definedName>
    <definedName name="dsfd_1_3_2_3" hidden="1">{#N/A,#N/A,FALSE,"Income State.";#N/A,#N/A,FALSE,"B-S"}</definedName>
    <definedName name="dsfd_1_3_3" hidden="1">{#N/A,#N/A,FALSE,"Income State.";#N/A,#N/A,FALSE,"B-S"}</definedName>
    <definedName name="dsfd_1_3_4" hidden="1">{#N/A,#N/A,FALSE,"Income State.";#N/A,#N/A,FALSE,"B-S"}</definedName>
    <definedName name="dsfd_1_3_5" hidden="1">{#N/A,#N/A,FALSE,"Income State.";#N/A,#N/A,FALSE,"B-S"}</definedName>
    <definedName name="dsfd_1_4" hidden="1">{#N/A,#N/A,FALSE,"Income State.";#N/A,#N/A,FALSE,"B-S"}</definedName>
    <definedName name="dsfd_1_4_1" hidden="1">{#N/A,#N/A,FALSE,"Income State.";#N/A,#N/A,FALSE,"B-S"}</definedName>
    <definedName name="dsfd_1_4_2" hidden="1">{#N/A,#N/A,FALSE,"Income State.";#N/A,#N/A,FALSE,"B-S"}</definedName>
    <definedName name="dsfd_1_4_3" hidden="1">{#N/A,#N/A,FALSE,"Income State.";#N/A,#N/A,FALSE,"B-S"}</definedName>
    <definedName name="dsfd_1_5" hidden="1">{#N/A,#N/A,FALSE,"Income State.";#N/A,#N/A,FALSE,"B-S"}</definedName>
    <definedName name="dsfd_1_5_1" hidden="1">{#N/A,#N/A,FALSE,"Income State.";#N/A,#N/A,FALSE,"B-S"}</definedName>
    <definedName name="dsfd_1_5_2" hidden="1">{#N/A,#N/A,FALSE,"Income State.";#N/A,#N/A,FALSE,"B-S"}</definedName>
    <definedName name="dsfd_1_5_3" hidden="1">{#N/A,#N/A,FALSE,"Income State.";#N/A,#N/A,FALSE,"B-S"}</definedName>
    <definedName name="dsfd_2" hidden="1">{#N/A,#N/A,FALSE,"Income State.";#N/A,#N/A,FALSE,"B-S"}</definedName>
    <definedName name="dsfd_2_1" hidden="1">{#N/A,#N/A,FALSE,"Income State.";#N/A,#N/A,FALSE,"B-S"}</definedName>
    <definedName name="dsfd_2_1_1" hidden="1">{#N/A,#N/A,FALSE,"Income State.";#N/A,#N/A,FALSE,"B-S"}</definedName>
    <definedName name="dsfd_2_1_1_1" hidden="1">{#N/A,#N/A,FALSE,"Income State.";#N/A,#N/A,FALSE,"B-S"}</definedName>
    <definedName name="dsfd_2_1_1_1_1" hidden="1">{#N/A,#N/A,FALSE,"Income State.";#N/A,#N/A,FALSE,"B-S"}</definedName>
    <definedName name="dsfd_2_1_1_1_2" hidden="1">{#N/A,#N/A,FALSE,"Income State.";#N/A,#N/A,FALSE,"B-S"}</definedName>
    <definedName name="dsfd_2_1_1_1_3" hidden="1">{#N/A,#N/A,FALSE,"Income State.";#N/A,#N/A,FALSE,"B-S"}</definedName>
    <definedName name="dsfd_2_1_1_1_4" hidden="1">{#N/A,#N/A,FALSE,"Income State.";#N/A,#N/A,FALSE,"B-S"}</definedName>
    <definedName name="dsfd_2_1_1_2" hidden="1">{#N/A,#N/A,FALSE,"Income State.";#N/A,#N/A,FALSE,"B-S"}</definedName>
    <definedName name="dsfd_2_1_1_2_1" hidden="1">{#N/A,#N/A,FALSE,"Income State.";#N/A,#N/A,FALSE,"B-S"}</definedName>
    <definedName name="dsfd_2_1_1_2_2" hidden="1">{#N/A,#N/A,FALSE,"Income State.";#N/A,#N/A,FALSE,"B-S"}</definedName>
    <definedName name="dsfd_2_1_1_2_3" hidden="1">{#N/A,#N/A,FALSE,"Income State.";#N/A,#N/A,FALSE,"B-S"}</definedName>
    <definedName name="dsfd_2_1_1_3" hidden="1">{#N/A,#N/A,FALSE,"Income State.";#N/A,#N/A,FALSE,"B-S"}</definedName>
    <definedName name="dsfd_2_1_1_4" hidden="1">{#N/A,#N/A,FALSE,"Income State.";#N/A,#N/A,FALSE,"B-S"}</definedName>
    <definedName name="dsfd_2_1_1_5" hidden="1">{#N/A,#N/A,FALSE,"Income State.";#N/A,#N/A,FALSE,"B-S"}</definedName>
    <definedName name="dsfd_2_1_2" hidden="1">{#N/A,#N/A,FALSE,"Income State.";#N/A,#N/A,FALSE,"B-S"}</definedName>
    <definedName name="dsfd_2_1_2_1" hidden="1">{#N/A,#N/A,FALSE,"Income State.";#N/A,#N/A,FALSE,"B-S"}</definedName>
    <definedName name="dsfd_2_1_2_2" hidden="1">{#N/A,#N/A,FALSE,"Income State.";#N/A,#N/A,FALSE,"B-S"}</definedName>
    <definedName name="dsfd_2_1_2_3" hidden="1">{#N/A,#N/A,FALSE,"Income State.";#N/A,#N/A,FALSE,"B-S"}</definedName>
    <definedName name="dsfd_2_1_2_4" hidden="1">{#N/A,#N/A,FALSE,"Income State.";#N/A,#N/A,FALSE,"B-S"}</definedName>
    <definedName name="dsfd_2_1_3" hidden="1">{#N/A,#N/A,FALSE,"Income State.";#N/A,#N/A,FALSE,"B-S"}</definedName>
    <definedName name="dsfd_2_1_3_1" hidden="1">{#N/A,#N/A,FALSE,"Income State.";#N/A,#N/A,FALSE,"B-S"}</definedName>
    <definedName name="dsfd_2_1_3_2" hidden="1">{#N/A,#N/A,FALSE,"Income State.";#N/A,#N/A,FALSE,"B-S"}</definedName>
    <definedName name="dsfd_2_1_3_3" hidden="1">{#N/A,#N/A,FALSE,"Income State.";#N/A,#N/A,FALSE,"B-S"}</definedName>
    <definedName name="dsfd_2_1_3_4" hidden="1">{#N/A,#N/A,FALSE,"Income State.";#N/A,#N/A,FALSE,"B-S"}</definedName>
    <definedName name="dsfd_2_1_4" hidden="1">{#N/A,#N/A,FALSE,"Income State.";#N/A,#N/A,FALSE,"B-S"}</definedName>
    <definedName name="dsfd_2_1_4_1" hidden="1">{#N/A,#N/A,FALSE,"Income State.";#N/A,#N/A,FALSE,"B-S"}</definedName>
    <definedName name="dsfd_2_1_5" hidden="1">{#N/A,#N/A,FALSE,"Income State.";#N/A,#N/A,FALSE,"B-S"}</definedName>
    <definedName name="dsfd_2_2" hidden="1">{#N/A,#N/A,FALSE,"Income State.";#N/A,#N/A,FALSE,"B-S"}</definedName>
    <definedName name="dsfd_2_2_1" hidden="1">{#N/A,#N/A,FALSE,"Income State.";#N/A,#N/A,FALSE,"B-S"}</definedName>
    <definedName name="dsfd_2_2_1_1" hidden="1">{#N/A,#N/A,FALSE,"Income State.";#N/A,#N/A,FALSE,"B-S"}</definedName>
    <definedName name="dsfd_2_2_2" hidden="1">{#N/A,#N/A,FALSE,"Income State.";#N/A,#N/A,FALSE,"B-S"}</definedName>
    <definedName name="dsfd_2_2_3" hidden="1">{#N/A,#N/A,FALSE,"Income State.";#N/A,#N/A,FALSE,"B-S"}</definedName>
    <definedName name="dsfd_2_2_4" hidden="1">{#N/A,#N/A,FALSE,"Income State.";#N/A,#N/A,FALSE,"B-S"}</definedName>
    <definedName name="dsfd_2_2_5" hidden="1">{#N/A,#N/A,FALSE,"Income State.";#N/A,#N/A,FALSE,"B-S"}</definedName>
    <definedName name="dsfd_2_3" hidden="1">{#N/A,#N/A,FALSE,"Income State.";#N/A,#N/A,FALSE,"B-S"}</definedName>
    <definedName name="dsfd_2_3_1" hidden="1">{#N/A,#N/A,FALSE,"Income State.";#N/A,#N/A,FALSE,"B-S"}</definedName>
    <definedName name="dsfd_2_3_2" hidden="1">{#N/A,#N/A,FALSE,"Income State.";#N/A,#N/A,FALSE,"B-S"}</definedName>
    <definedName name="dsfd_2_3_3" hidden="1">{#N/A,#N/A,FALSE,"Income State.";#N/A,#N/A,FALSE,"B-S"}</definedName>
    <definedName name="dsfd_2_3_4" hidden="1">{#N/A,#N/A,FALSE,"Income State.";#N/A,#N/A,FALSE,"B-S"}</definedName>
    <definedName name="dsfd_2_4" hidden="1">{#N/A,#N/A,FALSE,"Income State.";#N/A,#N/A,FALSE,"B-S"}</definedName>
    <definedName name="dsfd_2_4_1" hidden="1">{#N/A,#N/A,FALSE,"Income State.";#N/A,#N/A,FALSE,"B-S"}</definedName>
    <definedName name="dsfd_2_5" hidden="1">{#N/A,#N/A,FALSE,"Income State.";#N/A,#N/A,FALSE,"B-S"}</definedName>
    <definedName name="dsfd_3" hidden="1">{#N/A,#N/A,FALSE,"Income State.";#N/A,#N/A,FALSE,"B-S"}</definedName>
    <definedName name="dsfd_3_1" hidden="1">{#N/A,#N/A,FALSE,"Income State.";#N/A,#N/A,FALSE,"B-S"}</definedName>
    <definedName name="dsfd_3_1_1" hidden="1">{#N/A,#N/A,FALSE,"Income State.";#N/A,#N/A,FALSE,"B-S"}</definedName>
    <definedName name="dsfd_3_1_1_1" hidden="1">{#N/A,#N/A,FALSE,"Income State.";#N/A,#N/A,FALSE,"B-S"}</definedName>
    <definedName name="dsfd_3_1_2" hidden="1">{#N/A,#N/A,FALSE,"Income State.";#N/A,#N/A,FALSE,"B-S"}</definedName>
    <definedName name="dsfd_3_1_3" hidden="1">{#N/A,#N/A,FALSE,"Income State.";#N/A,#N/A,FALSE,"B-S"}</definedName>
    <definedName name="dsfd_3_1_4" hidden="1">{#N/A,#N/A,FALSE,"Income State.";#N/A,#N/A,FALSE,"B-S"}</definedName>
    <definedName name="dsfd_3_1_5" hidden="1">{#N/A,#N/A,FALSE,"Income State.";#N/A,#N/A,FALSE,"B-S"}</definedName>
    <definedName name="dsfd_3_2" hidden="1">{#N/A,#N/A,FALSE,"Income State.";#N/A,#N/A,FALSE,"B-S"}</definedName>
    <definedName name="dsfd_3_2_1" hidden="1">{#N/A,#N/A,FALSE,"Income State.";#N/A,#N/A,FALSE,"B-S"}</definedName>
    <definedName name="dsfd_3_2_1_1" hidden="1">{#N/A,#N/A,FALSE,"Income State.";#N/A,#N/A,FALSE,"B-S"}</definedName>
    <definedName name="dsfd_3_2_2" hidden="1">{#N/A,#N/A,FALSE,"Income State.";#N/A,#N/A,FALSE,"B-S"}</definedName>
    <definedName name="dsfd_3_2_3" hidden="1">{#N/A,#N/A,FALSE,"Income State.";#N/A,#N/A,FALSE,"B-S"}</definedName>
    <definedName name="dsfd_3_2_4" hidden="1">{#N/A,#N/A,FALSE,"Income State.";#N/A,#N/A,FALSE,"B-S"}</definedName>
    <definedName name="dsfd_3_2_5" hidden="1">{#N/A,#N/A,FALSE,"Income State.";#N/A,#N/A,FALSE,"B-S"}</definedName>
    <definedName name="dsfd_3_3" hidden="1">{#N/A,#N/A,FALSE,"Income State.";#N/A,#N/A,FALSE,"B-S"}</definedName>
    <definedName name="dsfd_3_3_1" hidden="1">{#N/A,#N/A,FALSE,"Income State.";#N/A,#N/A,FALSE,"B-S"}</definedName>
    <definedName name="dsfd_3_4" hidden="1">{#N/A,#N/A,FALSE,"Income State.";#N/A,#N/A,FALSE,"B-S"}</definedName>
    <definedName name="dsfd_3_4_1" hidden="1">{#N/A,#N/A,FALSE,"Income State.";#N/A,#N/A,FALSE,"B-S"}</definedName>
    <definedName name="dsfd_3_5" hidden="1">{#N/A,#N/A,FALSE,"Income State.";#N/A,#N/A,FALSE,"B-S"}</definedName>
    <definedName name="dsfd_4" hidden="1">{#N/A,#N/A,FALSE,"Income State.";#N/A,#N/A,FALSE,"B-S"}</definedName>
    <definedName name="dsfd_4_1" hidden="1">{#N/A,#N/A,FALSE,"Income State.";#N/A,#N/A,FALSE,"B-S"}</definedName>
    <definedName name="dsfd_4_1_1" hidden="1">{#N/A,#N/A,FALSE,"Income State.";#N/A,#N/A,FALSE,"B-S"}</definedName>
    <definedName name="dsfd_4_1_1_1" hidden="1">{#N/A,#N/A,FALSE,"Income State.";#N/A,#N/A,FALSE,"B-S"}</definedName>
    <definedName name="dsfd_4_1_2" hidden="1">{#N/A,#N/A,FALSE,"Income State.";#N/A,#N/A,FALSE,"B-S"}</definedName>
    <definedName name="dsfd_4_1_3" hidden="1">{#N/A,#N/A,FALSE,"Income State.";#N/A,#N/A,FALSE,"B-S"}</definedName>
    <definedName name="dsfd_4_1_4" hidden="1">{#N/A,#N/A,FALSE,"Income State.";#N/A,#N/A,FALSE,"B-S"}</definedName>
    <definedName name="dsfd_4_1_5" hidden="1">{#N/A,#N/A,FALSE,"Income State.";#N/A,#N/A,FALSE,"B-S"}</definedName>
    <definedName name="dsfd_4_2" hidden="1">{#N/A,#N/A,FALSE,"Income State.";#N/A,#N/A,FALSE,"B-S"}</definedName>
    <definedName name="dsfd_4_2_1" hidden="1">{#N/A,#N/A,FALSE,"Income State.";#N/A,#N/A,FALSE,"B-S"}</definedName>
    <definedName name="dsfd_4_2_1_1" hidden="1">{#N/A,#N/A,FALSE,"Income State.";#N/A,#N/A,FALSE,"B-S"}</definedName>
    <definedName name="dsfd_4_2_2" hidden="1">{#N/A,#N/A,FALSE,"Income State.";#N/A,#N/A,FALSE,"B-S"}</definedName>
    <definedName name="dsfd_4_2_3" hidden="1">{#N/A,#N/A,FALSE,"Income State.";#N/A,#N/A,FALSE,"B-S"}</definedName>
    <definedName name="dsfd_4_2_4" hidden="1">{#N/A,#N/A,FALSE,"Income State.";#N/A,#N/A,FALSE,"B-S"}</definedName>
    <definedName name="dsfd_4_2_5" hidden="1">{#N/A,#N/A,FALSE,"Income State.";#N/A,#N/A,FALSE,"B-S"}</definedName>
    <definedName name="dsfd_4_3" hidden="1">{#N/A,#N/A,FALSE,"Income State.";#N/A,#N/A,FALSE,"B-S"}</definedName>
    <definedName name="dsfd_4_3_1" hidden="1">{#N/A,#N/A,FALSE,"Income State.";#N/A,#N/A,FALSE,"B-S"}</definedName>
    <definedName name="dsfd_4_4" hidden="1">{#N/A,#N/A,FALSE,"Income State.";#N/A,#N/A,FALSE,"B-S"}</definedName>
    <definedName name="dsfd_4_4_1" hidden="1">{#N/A,#N/A,FALSE,"Income State.";#N/A,#N/A,FALSE,"B-S"}</definedName>
    <definedName name="dsfd_4_5" hidden="1">{#N/A,#N/A,FALSE,"Income State.";#N/A,#N/A,FALSE,"B-S"}</definedName>
    <definedName name="dsfd_5" hidden="1">{#N/A,#N/A,FALSE,"Income State.";#N/A,#N/A,FALSE,"B-S"}</definedName>
    <definedName name="dsfd_5_1" hidden="1">{#N/A,#N/A,FALSE,"Income State.";#N/A,#N/A,FALSE,"B-S"}</definedName>
    <definedName name="dsfd_5_1_1" hidden="1">{#N/A,#N/A,FALSE,"Income State.";#N/A,#N/A,FALSE,"B-S"}</definedName>
    <definedName name="dsfd_5_1_1_1" hidden="1">{#N/A,#N/A,FALSE,"Income State.";#N/A,#N/A,FALSE,"B-S"}</definedName>
    <definedName name="dsfd_5_1_2" hidden="1">{#N/A,#N/A,FALSE,"Income State.";#N/A,#N/A,FALSE,"B-S"}</definedName>
    <definedName name="dsfd_5_1_3" hidden="1">{#N/A,#N/A,FALSE,"Income State.";#N/A,#N/A,FALSE,"B-S"}</definedName>
    <definedName name="dsfd_5_1_4" hidden="1">{#N/A,#N/A,FALSE,"Income State.";#N/A,#N/A,FALSE,"B-S"}</definedName>
    <definedName name="dsfd_5_1_5" hidden="1">{#N/A,#N/A,FALSE,"Income State.";#N/A,#N/A,FALSE,"B-S"}</definedName>
    <definedName name="dsfd_5_2" hidden="1">{#N/A,#N/A,FALSE,"Income State.";#N/A,#N/A,FALSE,"B-S"}</definedName>
    <definedName name="dsfd_5_2_1" hidden="1">{#N/A,#N/A,FALSE,"Income State.";#N/A,#N/A,FALSE,"B-S"}</definedName>
    <definedName name="dsfd_5_2_1_1" hidden="1">{#N/A,#N/A,FALSE,"Income State.";#N/A,#N/A,FALSE,"B-S"}</definedName>
    <definedName name="dsfd_5_2_2" hidden="1">{#N/A,#N/A,FALSE,"Income State.";#N/A,#N/A,FALSE,"B-S"}</definedName>
    <definedName name="dsfd_5_2_3" hidden="1">{#N/A,#N/A,FALSE,"Income State.";#N/A,#N/A,FALSE,"B-S"}</definedName>
    <definedName name="dsfd_5_2_4" hidden="1">{#N/A,#N/A,FALSE,"Income State.";#N/A,#N/A,FALSE,"B-S"}</definedName>
    <definedName name="dsfd_5_2_5" hidden="1">{#N/A,#N/A,FALSE,"Income State.";#N/A,#N/A,FALSE,"B-S"}</definedName>
    <definedName name="dsfd_5_3" hidden="1">{#N/A,#N/A,FALSE,"Income State.";#N/A,#N/A,FALSE,"B-S"}</definedName>
    <definedName name="dsfd_5_3_1" hidden="1">{#N/A,#N/A,FALSE,"Income State.";#N/A,#N/A,FALSE,"B-S"}</definedName>
    <definedName name="dsfd_5_4" hidden="1">{#N/A,#N/A,FALSE,"Income State.";#N/A,#N/A,FALSE,"B-S"}</definedName>
    <definedName name="dsfd_5_4_1" hidden="1">{#N/A,#N/A,FALSE,"Income State.";#N/A,#N/A,FALSE,"B-S"}</definedName>
    <definedName name="dsfd_5_5" hidden="1">{#N/A,#N/A,FALSE,"Income State.";#N/A,#N/A,FALSE,"B-S"}</definedName>
    <definedName name="DSHRS_YE00">#REF!</definedName>
    <definedName name="DSHRS_YE01">#REF!</definedName>
    <definedName name="DSHRS_YE02">#REF!</definedName>
    <definedName name="DSHRS_YE03">#REF!</definedName>
    <definedName name="DSHRS_YE04">#REF!</definedName>
    <definedName name="DSHRS_YE97">#REF!</definedName>
    <definedName name="DSHRS_YE98">#REF!</definedName>
    <definedName name="DSHRS_YE99">#REF!</definedName>
    <definedName name="DSHRS00">#REF!</definedName>
    <definedName name="DSHRS01">#REF!</definedName>
    <definedName name="DSHRS02">#REF!</definedName>
    <definedName name="DSHRS03">#REF!</definedName>
    <definedName name="DSHRS04">#REF!</definedName>
    <definedName name="DSHRS97">#REF!</definedName>
    <definedName name="DSHRS98">#REF!</definedName>
    <definedName name="DSHRS99">#REF!</definedName>
    <definedName name="DSRA">#REF!</definedName>
    <definedName name="DT1Local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TLOCAL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TLOCAL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ude" hidden="1">{"Assumptions","Best Case",FALSE,"1999 Assumptions";"Accruals",#N/A,FALSE,"Accruals and Estimates";"Income",#N/A,FALSE,"Budget Reports";"Cash",#N/A,FALSE,"Budget Reports";"BS",#N/A,FALSE,"Budget Reports"}</definedName>
    <definedName name="Dupont1" hidden="1">{#N/A,#N/A,FALSE,"COVER";#N/A,#N/A,FALSE,"VALUATION";#N/A,#N/A,FALSE,"FORECAST";#N/A,#N/A,FALSE,"FY ANALYSIS ";#N/A,#N/A,FALSE," HY ANALYSIS"}</definedName>
    <definedName name="E_ALL_AS">#REF!</definedName>
    <definedName name="EBITDA">#REF!</definedName>
    <definedName name="ed" hidden="1">{"'보고양식'!$A$58:$K$111"}</definedName>
    <definedName name="Edu_Tax">#REF!</definedName>
    <definedName name="ee" hidden="1">{"COST",#N/A,FALSE,"SYNTHESE";"MARGIN",#N/A,FALSE,"SYNTHESE";"LOT_COM",#N/A,FALSE,"SYNTHESE"}</definedName>
    <definedName name="ee_1" hidden="1">{"COST",#N/A,FALSE,"SYNTHESE";"MARGIN",#N/A,FALSE,"SYNTHESE";"LOT_COM",#N/A,FALSE,"SYNTHESE"}</definedName>
    <definedName name="ee_1_1" hidden="1">{"COST",#N/A,FALSE,"SYNTHESE";"MARGIN",#N/A,FALSE,"SYNTHESE";"LOT_COM",#N/A,FALSE,"SYNTHESE"}</definedName>
    <definedName name="ee_1_1_1" hidden="1">{"COST",#N/A,FALSE,"SYNTHESE";"MARGIN",#N/A,FALSE,"SYNTHESE";"LOT_COM",#N/A,FALSE,"SYNTHESE"}</definedName>
    <definedName name="ee_1_1_1_1" hidden="1">{"COST",#N/A,FALSE,"SYNTHESE";"MARGIN",#N/A,FALSE,"SYNTHESE";"LOT_COM",#N/A,FALSE,"SYNTHESE"}</definedName>
    <definedName name="ee_1_1_1_1_1" hidden="1">{"COST",#N/A,FALSE,"SYNTHESE";"MARGIN",#N/A,FALSE,"SYNTHESE";"LOT_COM",#N/A,FALSE,"SYNTHESE"}</definedName>
    <definedName name="ee_1_1_1_1_2" hidden="1">{"COST",#N/A,FALSE,"SYNTHESE";"MARGIN",#N/A,FALSE,"SYNTHESE";"LOT_COM",#N/A,FALSE,"SYNTHESE"}</definedName>
    <definedName name="ee_1_1_1_1_3" hidden="1">{"COST",#N/A,FALSE,"SYNTHESE";"MARGIN",#N/A,FALSE,"SYNTHESE";"LOT_COM",#N/A,FALSE,"SYNTHESE"}</definedName>
    <definedName name="ee_1_1_1_1_4" hidden="1">{"COST",#N/A,FALSE,"SYNTHESE";"MARGIN",#N/A,FALSE,"SYNTHESE";"LOT_COM",#N/A,FALSE,"SYNTHESE"}</definedName>
    <definedName name="ee_1_1_1_2" hidden="1">{"COST",#N/A,FALSE,"SYNTHESE";"MARGIN",#N/A,FALSE,"SYNTHESE";"LOT_COM",#N/A,FALSE,"SYNTHESE"}</definedName>
    <definedName name="ee_1_1_1_2_1" hidden="1">{"COST",#N/A,FALSE,"SYNTHESE";"MARGIN",#N/A,FALSE,"SYNTHESE";"LOT_COM",#N/A,FALSE,"SYNTHESE"}</definedName>
    <definedName name="ee_1_1_1_2_2" hidden="1">{"COST",#N/A,FALSE,"SYNTHESE";"MARGIN",#N/A,FALSE,"SYNTHESE";"LOT_COM",#N/A,FALSE,"SYNTHESE"}</definedName>
    <definedName name="ee_1_1_1_2_3" hidden="1">{"COST",#N/A,FALSE,"SYNTHESE";"MARGIN",#N/A,FALSE,"SYNTHESE";"LOT_COM",#N/A,FALSE,"SYNTHESE"}</definedName>
    <definedName name="ee_1_1_1_3" hidden="1">{"COST",#N/A,FALSE,"SYNTHESE";"MARGIN",#N/A,FALSE,"SYNTHESE";"LOT_COM",#N/A,FALSE,"SYNTHESE"}</definedName>
    <definedName name="ee_1_1_1_4" hidden="1">{"COST",#N/A,FALSE,"SYNTHESE";"MARGIN",#N/A,FALSE,"SYNTHESE";"LOT_COM",#N/A,FALSE,"SYNTHESE"}</definedName>
    <definedName name="ee_1_1_1_5" hidden="1">{"COST",#N/A,FALSE,"SYNTHESE";"MARGIN",#N/A,FALSE,"SYNTHESE";"LOT_COM",#N/A,FALSE,"SYNTHESE"}</definedName>
    <definedName name="ee_1_1_2" hidden="1">{"COST",#N/A,FALSE,"SYNTHESE";"MARGIN",#N/A,FALSE,"SYNTHESE";"LOT_COM",#N/A,FALSE,"SYNTHESE"}</definedName>
    <definedName name="ee_1_1_2_1" hidden="1">{"COST",#N/A,FALSE,"SYNTHESE";"MARGIN",#N/A,FALSE,"SYNTHESE";"LOT_COM",#N/A,FALSE,"SYNTHESE"}</definedName>
    <definedName name="ee_1_1_2_2" hidden="1">{"COST",#N/A,FALSE,"SYNTHESE";"MARGIN",#N/A,FALSE,"SYNTHESE";"LOT_COM",#N/A,FALSE,"SYNTHESE"}</definedName>
    <definedName name="ee_1_1_2_3" hidden="1">{"COST",#N/A,FALSE,"SYNTHESE";"MARGIN",#N/A,FALSE,"SYNTHESE";"LOT_COM",#N/A,FALSE,"SYNTHESE"}</definedName>
    <definedName name="ee_1_1_3" hidden="1">{"COST",#N/A,FALSE,"SYNTHESE";"MARGIN",#N/A,FALSE,"SYNTHESE";"LOT_COM",#N/A,FALSE,"SYNTHESE"}</definedName>
    <definedName name="ee_1_1_3_1" hidden="1">{"COST",#N/A,FALSE,"SYNTHESE";"MARGIN",#N/A,FALSE,"SYNTHESE";"LOT_COM",#N/A,FALSE,"SYNTHESE"}</definedName>
    <definedName name="ee_1_1_3_2" hidden="1">{"COST",#N/A,FALSE,"SYNTHESE";"MARGIN",#N/A,FALSE,"SYNTHESE";"LOT_COM",#N/A,FALSE,"SYNTHESE"}</definedName>
    <definedName name="ee_1_1_3_3" hidden="1">{"COST",#N/A,FALSE,"SYNTHESE";"MARGIN",#N/A,FALSE,"SYNTHESE";"LOT_COM",#N/A,FALSE,"SYNTHESE"}</definedName>
    <definedName name="ee_1_1_4" hidden="1">{"COST",#N/A,FALSE,"SYNTHESE";"MARGIN",#N/A,FALSE,"SYNTHESE";"LOT_COM",#N/A,FALSE,"SYNTHESE"}</definedName>
    <definedName name="ee_1_1_5" hidden="1">{"COST",#N/A,FALSE,"SYNTHESE";"MARGIN",#N/A,FALSE,"SYNTHESE";"LOT_COM",#N/A,FALSE,"SYNTHESE"}</definedName>
    <definedName name="ee_1_2" hidden="1">{"COST",#N/A,FALSE,"SYNTHESE";"MARGIN",#N/A,FALSE,"SYNTHESE";"LOT_COM",#N/A,FALSE,"SYNTHESE"}</definedName>
    <definedName name="ee_1_2_1" hidden="1">{"COST",#N/A,FALSE,"SYNTHESE";"MARGIN",#N/A,FALSE,"SYNTHESE";"LOT_COM",#N/A,FALSE,"SYNTHESE"}</definedName>
    <definedName name="ee_1_2_2" hidden="1">{"COST",#N/A,FALSE,"SYNTHESE";"MARGIN",#N/A,FALSE,"SYNTHESE";"LOT_COM",#N/A,FALSE,"SYNTHESE"}</definedName>
    <definedName name="ee_1_2_3" hidden="1">{"COST",#N/A,FALSE,"SYNTHESE";"MARGIN",#N/A,FALSE,"SYNTHESE";"LOT_COM",#N/A,FALSE,"SYNTHESE"}</definedName>
    <definedName name="ee_1_3" hidden="1">{"COST",#N/A,FALSE,"SYNTHESE";"MARGIN",#N/A,FALSE,"SYNTHESE";"LOT_COM",#N/A,FALSE,"SYNTHESE"}</definedName>
    <definedName name="ee_1_3_1" hidden="1">{"COST",#N/A,FALSE,"SYNTHESE";"MARGIN",#N/A,FALSE,"SYNTHESE";"LOT_COM",#N/A,FALSE,"SYNTHESE"}</definedName>
    <definedName name="ee_1_3_2" hidden="1">{"COST",#N/A,FALSE,"SYNTHESE";"MARGIN",#N/A,FALSE,"SYNTHESE";"LOT_COM",#N/A,FALSE,"SYNTHESE"}</definedName>
    <definedName name="ee_1_3_3" hidden="1">{"COST",#N/A,FALSE,"SYNTHESE";"MARGIN",#N/A,FALSE,"SYNTHESE";"LOT_COM",#N/A,FALSE,"SYNTHESE"}</definedName>
    <definedName name="ee_1_4" hidden="1">{"COST",#N/A,FALSE,"SYNTHESE";"MARGIN",#N/A,FALSE,"SYNTHESE";"LOT_COM",#N/A,FALSE,"SYNTHESE"}</definedName>
    <definedName name="ee_1_5" hidden="1">{"COST",#N/A,FALSE,"SYNTHESE";"MARGIN",#N/A,FALSE,"SYNTHESE";"LOT_COM",#N/A,FALSE,"SYNTHESE"}</definedName>
    <definedName name="ee_2" hidden="1">{"COST",#N/A,FALSE,"SYNTHESE";"MARGIN",#N/A,FALSE,"SYNTHESE";"LOT_COM",#N/A,FALSE,"SYNTHESE"}</definedName>
    <definedName name="ee_2_1" hidden="1">{"COST",#N/A,FALSE,"SYNTHESE";"MARGIN",#N/A,FALSE,"SYNTHESE";"LOT_COM",#N/A,FALSE,"SYNTHESE"}</definedName>
    <definedName name="ee_2_1_1" hidden="1">{"COST",#N/A,FALSE,"SYNTHESE";"MARGIN",#N/A,FALSE,"SYNTHESE";"LOT_COM",#N/A,FALSE,"SYNTHESE"}</definedName>
    <definedName name="ee_2_1_1_1" hidden="1">{"COST",#N/A,FALSE,"SYNTHESE";"MARGIN",#N/A,FALSE,"SYNTHESE";"LOT_COM",#N/A,FALSE,"SYNTHESE"}</definedName>
    <definedName name="ee_2_1_2" hidden="1">{"COST",#N/A,FALSE,"SYNTHESE";"MARGIN",#N/A,FALSE,"SYNTHESE";"LOT_COM",#N/A,FALSE,"SYNTHESE"}</definedName>
    <definedName name="ee_2_1_3" hidden="1">{"COST",#N/A,FALSE,"SYNTHESE";"MARGIN",#N/A,FALSE,"SYNTHESE";"LOT_COM",#N/A,FALSE,"SYNTHESE"}</definedName>
    <definedName name="ee_2_1_4" hidden="1">{"COST",#N/A,FALSE,"SYNTHESE";"MARGIN",#N/A,FALSE,"SYNTHESE";"LOT_COM",#N/A,FALSE,"SYNTHESE"}</definedName>
    <definedName name="ee_2_1_5" hidden="1">{"COST",#N/A,FALSE,"SYNTHESE";"MARGIN",#N/A,FALSE,"SYNTHESE";"LOT_COM",#N/A,FALSE,"SYNTHESE"}</definedName>
    <definedName name="ee_2_2" hidden="1">{"COST",#N/A,FALSE,"SYNTHESE";"MARGIN",#N/A,FALSE,"SYNTHESE";"LOT_COM",#N/A,FALSE,"SYNTHESE"}</definedName>
    <definedName name="ee_2_2_1" hidden="1">{"COST",#N/A,FALSE,"SYNTHESE";"MARGIN",#N/A,FALSE,"SYNTHESE";"LOT_COM",#N/A,FALSE,"SYNTHESE"}</definedName>
    <definedName name="ee_2_2_1_1" hidden="1">{"COST",#N/A,FALSE,"SYNTHESE";"MARGIN",#N/A,FALSE,"SYNTHESE";"LOT_COM",#N/A,FALSE,"SYNTHESE"}</definedName>
    <definedName name="ee_2_2_2" hidden="1">{"COST",#N/A,FALSE,"SYNTHESE";"MARGIN",#N/A,FALSE,"SYNTHESE";"LOT_COM",#N/A,FALSE,"SYNTHESE"}</definedName>
    <definedName name="ee_2_2_3" hidden="1">{"COST",#N/A,FALSE,"SYNTHESE";"MARGIN",#N/A,FALSE,"SYNTHESE";"LOT_COM",#N/A,FALSE,"SYNTHESE"}</definedName>
    <definedName name="ee_2_2_4" hidden="1">{"COST",#N/A,FALSE,"SYNTHESE";"MARGIN",#N/A,FALSE,"SYNTHESE";"LOT_COM",#N/A,FALSE,"SYNTHESE"}</definedName>
    <definedName name="ee_2_2_5" hidden="1">{"COST",#N/A,FALSE,"SYNTHESE";"MARGIN",#N/A,FALSE,"SYNTHESE";"LOT_COM",#N/A,FALSE,"SYNTHESE"}</definedName>
    <definedName name="ee_2_3" hidden="1">{"COST",#N/A,FALSE,"SYNTHESE";"MARGIN",#N/A,FALSE,"SYNTHESE";"LOT_COM",#N/A,FALSE,"SYNTHESE"}</definedName>
    <definedName name="ee_2_3_1" hidden="1">{"COST",#N/A,FALSE,"SYNTHESE";"MARGIN",#N/A,FALSE,"SYNTHESE";"LOT_COM",#N/A,FALSE,"SYNTHESE"}</definedName>
    <definedName name="ee_2_4" hidden="1">{"COST",#N/A,FALSE,"SYNTHESE";"MARGIN",#N/A,FALSE,"SYNTHESE";"LOT_COM",#N/A,FALSE,"SYNTHESE"}</definedName>
    <definedName name="ee_2_4_1" hidden="1">{"COST",#N/A,FALSE,"SYNTHESE";"MARGIN",#N/A,FALSE,"SYNTHESE";"LOT_COM",#N/A,FALSE,"SYNTHESE"}</definedName>
    <definedName name="ee_2_5" hidden="1">{"COST",#N/A,FALSE,"SYNTHESE";"MARGIN",#N/A,FALSE,"SYNTHESE";"LOT_COM",#N/A,FALSE,"SYNTHESE"}</definedName>
    <definedName name="ee_3" hidden="1">{"COST",#N/A,FALSE,"SYNTHESE";"MARGIN",#N/A,FALSE,"SYNTHESE";"LOT_COM",#N/A,FALSE,"SYNTHESE"}</definedName>
    <definedName name="ee_3_1" hidden="1">{"COST",#N/A,FALSE,"SYNTHESE";"MARGIN",#N/A,FALSE,"SYNTHESE";"LOT_COM",#N/A,FALSE,"SYNTHESE"}</definedName>
    <definedName name="ee_3_1_1" hidden="1">{"COST",#N/A,FALSE,"SYNTHESE";"MARGIN",#N/A,FALSE,"SYNTHESE";"LOT_COM",#N/A,FALSE,"SYNTHESE"}</definedName>
    <definedName name="ee_3_1_1_1" hidden="1">{"COST",#N/A,FALSE,"SYNTHESE";"MARGIN",#N/A,FALSE,"SYNTHESE";"LOT_COM",#N/A,FALSE,"SYNTHESE"}</definedName>
    <definedName name="ee_3_1_2" hidden="1">{"COST",#N/A,FALSE,"SYNTHESE";"MARGIN",#N/A,FALSE,"SYNTHESE";"LOT_COM",#N/A,FALSE,"SYNTHESE"}</definedName>
    <definedName name="ee_3_1_3" hidden="1">{"COST",#N/A,FALSE,"SYNTHESE";"MARGIN",#N/A,FALSE,"SYNTHESE";"LOT_COM",#N/A,FALSE,"SYNTHESE"}</definedName>
    <definedName name="ee_3_1_4" hidden="1">{"COST",#N/A,FALSE,"SYNTHESE";"MARGIN",#N/A,FALSE,"SYNTHESE";"LOT_COM",#N/A,FALSE,"SYNTHESE"}</definedName>
    <definedName name="ee_3_1_5" hidden="1">{"COST",#N/A,FALSE,"SYNTHESE";"MARGIN",#N/A,FALSE,"SYNTHESE";"LOT_COM",#N/A,FALSE,"SYNTHESE"}</definedName>
    <definedName name="ee_3_2" hidden="1">{"COST",#N/A,FALSE,"SYNTHESE";"MARGIN",#N/A,FALSE,"SYNTHESE";"LOT_COM",#N/A,FALSE,"SYNTHESE"}</definedName>
    <definedName name="ee_3_2_1" hidden="1">{"COST",#N/A,FALSE,"SYNTHESE";"MARGIN",#N/A,FALSE,"SYNTHESE";"LOT_COM",#N/A,FALSE,"SYNTHESE"}</definedName>
    <definedName name="ee_3_2_1_1" hidden="1">{"COST",#N/A,FALSE,"SYNTHESE";"MARGIN",#N/A,FALSE,"SYNTHESE";"LOT_COM",#N/A,FALSE,"SYNTHESE"}</definedName>
    <definedName name="ee_3_2_2" hidden="1">{"COST",#N/A,FALSE,"SYNTHESE";"MARGIN",#N/A,FALSE,"SYNTHESE";"LOT_COM",#N/A,FALSE,"SYNTHESE"}</definedName>
    <definedName name="ee_3_2_3" hidden="1">{"COST",#N/A,FALSE,"SYNTHESE";"MARGIN",#N/A,FALSE,"SYNTHESE";"LOT_COM",#N/A,FALSE,"SYNTHESE"}</definedName>
    <definedName name="ee_3_2_4" hidden="1">{"COST",#N/A,FALSE,"SYNTHESE";"MARGIN",#N/A,FALSE,"SYNTHESE";"LOT_COM",#N/A,FALSE,"SYNTHESE"}</definedName>
    <definedName name="ee_3_2_5" hidden="1">{"COST",#N/A,FALSE,"SYNTHESE";"MARGIN",#N/A,FALSE,"SYNTHESE";"LOT_COM",#N/A,FALSE,"SYNTHESE"}</definedName>
    <definedName name="ee_3_3" hidden="1">{"COST",#N/A,FALSE,"SYNTHESE";"MARGIN",#N/A,FALSE,"SYNTHESE";"LOT_COM",#N/A,FALSE,"SYNTHESE"}</definedName>
    <definedName name="ee_3_3_1" hidden="1">{"COST",#N/A,FALSE,"SYNTHESE";"MARGIN",#N/A,FALSE,"SYNTHESE";"LOT_COM",#N/A,FALSE,"SYNTHESE"}</definedName>
    <definedName name="ee_3_4" hidden="1">{"COST",#N/A,FALSE,"SYNTHESE";"MARGIN",#N/A,FALSE,"SYNTHESE";"LOT_COM",#N/A,FALSE,"SYNTHESE"}</definedName>
    <definedName name="ee_3_4_1" hidden="1">{"COST",#N/A,FALSE,"SYNTHESE";"MARGIN",#N/A,FALSE,"SYNTHESE";"LOT_COM",#N/A,FALSE,"SYNTHESE"}</definedName>
    <definedName name="ee_3_5" hidden="1">{"COST",#N/A,FALSE,"SYNTHESE";"MARGIN",#N/A,FALSE,"SYNTHESE";"LOT_COM",#N/A,FALSE,"SYNTHESE"}</definedName>
    <definedName name="ee_4" hidden="1">{"COST",#N/A,FALSE,"SYNTHESE";"MARGIN",#N/A,FALSE,"SYNTHESE";"LOT_COM",#N/A,FALSE,"SYNTHESE"}</definedName>
    <definedName name="ee_4_1" hidden="1">{"COST",#N/A,FALSE,"SYNTHESE";"MARGIN",#N/A,FALSE,"SYNTHESE";"LOT_COM",#N/A,FALSE,"SYNTHESE"}</definedName>
    <definedName name="ee_4_1_1" hidden="1">{"COST",#N/A,FALSE,"SYNTHESE";"MARGIN",#N/A,FALSE,"SYNTHESE";"LOT_COM",#N/A,FALSE,"SYNTHESE"}</definedName>
    <definedName name="ee_4_1_1_1" hidden="1">{"COST",#N/A,FALSE,"SYNTHESE";"MARGIN",#N/A,FALSE,"SYNTHESE";"LOT_COM",#N/A,FALSE,"SYNTHESE"}</definedName>
    <definedName name="ee_4_1_2" hidden="1">{"COST",#N/A,FALSE,"SYNTHESE";"MARGIN",#N/A,FALSE,"SYNTHESE";"LOT_COM",#N/A,FALSE,"SYNTHESE"}</definedName>
    <definedName name="ee_4_1_3" hidden="1">{"COST",#N/A,FALSE,"SYNTHESE";"MARGIN",#N/A,FALSE,"SYNTHESE";"LOT_COM",#N/A,FALSE,"SYNTHESE"}</definedName>
    <definedName name="ee_4_1_4" hidden="1">{"COST",#N/A,FALSE,"SYNTHESE";"MARGIN",#N/A,FALSE,"SYNTHESE";"LOT_COM",#N/A,FALSE,"SYNTHESE"}</definedName>
    <definedName name="ee_4_1_5" hidden="1">{"COST",#N/A,FALSE,"SYNTHESE";"MARGIN",#N/A,FALSE,"SYNTHESE";"LOT_COM",#N/A,FALSE,"SYNTHESE"}</definedName>
    <definedName name="ee_4_2" hidden="1">{"COST",#N/A,FALSE,"SYNTHESE";"MARGIN",#N/A,FALSE,"SYNTHESE";"LOT_COM",#N/A,FALSE,"SYNTHESE"}</definedName>
    <definedName name="ee_4_2_1" hidden="1">{"COST",#N/A,FALSE,"SYNTHESE";"MARGIN",#N/A,FALSE,"SYNTHESE";"LOT_COM",#N/A,FALSE,"SYNTHESE"}</definedName>
    <definedName name="ee_4_2_1_1" hidden="1">{"COST",#N/A,FALSE,"SYNTHESE";"MARGIN",#N/A,FALSE,"SYNTHESE";"LOT_COM",#N/A,FALSE,"SYNTHESE"}</definedName>
    <definedName name="ee_4_2_2" hidden="1">{"COST",#N/A,FALSE,"SYNTHESE";"MARGIN",#N/A,FALSE,"SYNTHESE";"LOT_COM",#N/A,FALSE,"SYNTHESE"}</definedName>
    <definedName name="ee_4_2_3" hidden="1">{"COST",#N/A,FALSE,"SYNTHESE";"MARGIN",#N/A,FALSE,"SYNTHESE";"LOT_COM",#N/A,FALSE,"SYNTHESE"}</definedName>
    <definedName name="ee_4_2_4" hidden="1">{"COST",#N/A,FALSE,"SYNTHESE";"MARGIN",#N/A,FALSE,"SYNTHESE";"LOT_COM",#N/A,FALSE,"SYNTHESE"}</definedName>
    <definedName name="ee_4_2_5" hidden="1">{"COST",#N/A,FALSE,"SYNTHESE";"MARGIN",#N/A,FALSE,"SYNTHESE";"LOT_COM",#N/A,FALSE,"SYNTHESE"}</definedName>
    <definedName name="ee_4_3" hidden="1">{"COST",#N/A,FALSE,"SYNTHESE";"MARGIN",#N/A,FALSE,"SYNTHESE";"LOT_COM",#N/A,FALSE,"SYNTHESE"}</definedName>
    <definedName name="ee_4_3_1" hidden="1">{"COST",#N/A,FALSE,"SYNTHESE";"MARGIN",#N/A,FALSE,"SYNTHESE";"LOT_COM",#N/A,FALSE,"SYNTHESE"}</definedName>
    <definedName name="ee_4_4" hidden="1">{"COST",#N/A,FALSE,"SYNTHESE";"MARGIN",#N/A,FALSE,"SYNTHESE";"LOT_COM",#N/A,FALSE,"SYNTHESE"}</definedName>
    <definedName name="ee_4_4_1" hidden="1">{"COST",#N/A,FALSE,"SYNTHESE";"MARGIN",#N/A,FALSE,"SYNTHESE";"LOT_COM",#N/A,FALSE,"SYNTHESE"}</definedName>
    <definedName name="ee_4_5" hidden="1">{"COST",#N/A,FALSE,"SYNTHESE";"MARGIN",#N/A,FALSE,"SYNTHESE";"LOT_COM",#N/A,FALSE,"SYNTHESE"}</definedName>
    <definedName name="ee_5" hidden="1">{"COST",#N/A,FALSE,"SYNTHESE";"MARGIN",#N/A,FALSE,"SYNTHESE";"LOT_COM",#N/A,FALSE,"SYNTHESE"}</definedName>
    <definedName name="ee_5_1" hidden="1">{"COST",#N/A,FALSE,"SYNTHESE";"MARGIN",#N/A,FALSE,"SYNTHESE";"LOT_COM",#N/A,FALSE,"SYNTHESE"}</definedName>
    <definedName name="ee_5_1_1" hidden="1">{"COST",#N/A,FALSE,"SYNTHESE";"MARGIN",#N/A,FALSE,"SYNTHESE";"LOT_COM",#N/A,FALSE,"SYNTHESE"}</definedName>
    <definedName name="ee_5_1_1_1" hidden="1">{"COST",#N/A,FALSE,"SYNTHESE";"MARGIN",#N/A,FALSE,"SYNTHESE";"LOT_COM",#N/A,FALSE,"SYNTHESE"}</definedName>
    <definedName name="ee_5_1_2" hidden="1">{"COST",#N/A,FALSE,"SYNTHESE";"MARGIN",#N/A,FALSE,"SYNTHESE";"LOT_COM",#N/A,FALSE,"SYNTHESE"}</definedName>
    <definedName name="ee_5_1_3" hidden="1">{"COST",#N/A,FALSE,"SYNTHESE";"MARGIN",#N/A,FALSE,"SYNTHESE";"LOT_COM",#N/A,FALSE,"SYNTHESE"}</definedName>
    <definedName name="ee_5_1_4" hidden="1">{"COST",#N/A,FALSE,"SYNTHESE";"MARGIN",#N/A,FALSE,"SYNTHESE";"LOT_COM",#N/A,FALSE,"SYNTHESE"}</definedName>
    <definedName name="ee_5_1_5" hidden="1">{"COST",#N/A,FALSE,"SYNTHESE";"MARGIN",#N/A,FALSE,"SYNTHESE";"LOT_COM",#N/A,FALSE,"SYNTHESE"}</definedName>
    <definedName name="ee_5_2" hidden="1">{"COST",#N/A,FALSE,"SYNTHESE";"MARGIN",#N/A,FALSE,"SYNTHESE";"LOT_COM",#N/A,FALSE,"SYNTHESE"}</definedName>
    <definedName name="ee_5_2_1" hidden="1">{"COST",#N/A,FALSE,"SYNTHESE";"MARGIN",#N/A,FALSE,"SYNTHESE";"LOT_COM",#N/A,FALSE,"SYNTHESE"}</definedName>
    <definedName name="ee_5_2_1_1" hidden="1">{"COST",#N/A,FALSE,"SYNTHESE";"MARGIN",#N/A,FALSE,"SYNTHESE";"LOT_COM",#N/A,FALSE,"SYNTHESE"}</definedName>
    <definedName name="ee_5_2_2" hidden="1">{"COST",#N/A,FALSE,"SYNTHESE";"MARGIN",#N/A,FALSE,"SYNTHESE";"LOT_COM",#N/A,FALSE,"SYNTHESE"}</definedName>
    <definedName name="ee_5_2_3" hidden="1">{"COST",#N/A,FALSE,"SYNTHESE";"MARGIN",#N/A,FALSE,"SYNTHESE";"LOT_COM",#N/A,FALSE,"SYNTHESE"}</definedName>
    <definedName name="ee_5_2_4" hidden="1">{"COST",#N/A,FALSE,"SYNTHESE";"MARGIN",#N/A,FALSE,"SYNTHESE";"LOT_COM",#N/A,FALSE,"SYNTHESE"}</definedName>
    <definedName name="ee_5_2_5" hidden="1">{"COST",#N/A,FALSE,"SYNTHESE";"MARGIN",#N/A,FALSE,"SYNTHESE";"LOT_COM",#N/A,FALSE,"SYNTHESE"}</definedName>
    <definedName name="ee_5_3" hidden="1">{"COST",#N/A,FALSE,"SYNTHESE";"MARGIN",#N/A,FALSE,"SYNTHESE";"LOT_COM",#N/A,FALSE,"SYNTHESE"}</definedName>
    <definedName name="ee_5_3_1" hidden="1">{"COST",#N/A,FALSE,"SYNTHESE";"MARGIN",#N/A,FALSE,"SYNTHESE";"LOT_COM",#N/A,FALSE,"SYNTHESE"}</definedName>
    <definedName name="ee_5_4" hidden="1">{"COST",#N/A,FALSE,"SYNTHESE";"MARGIN",#N/A,FALSE,"SYNTHESE";"LOT_COM",#N/A,FALSE,"SYNTHESE"}</definedName>
    <definedName name="ee_5_4_1" hidden="1">{"COST",#N/A,FALSE,"SYNTHESE";"MARGIN",#N/A,FALSE,"SYNTHESE";"LOT_COM",#N/A,FALSE,"SYNTHESE"}</definedName>
    <definedName name="ee_5_5" hidden="1">{"COST",#N/A,FALSE,"SYNTHESE";"MARGIN",#N/A,FALSE,"SYNTHESE";"LOT_COM",#N/A,FALSE,"SYNTHESE"}</definedName>
    <definedName name="eee" hidden="1">{#N/A,#N/A,FALSE,"Income State.";#N/A,#N/A,FALSE,"B-S"}</definedName>
    <definedName name="eee_1" hidden="1">{#N/A,#N/A,FALSE,"Income State.";#N/A,#N/A,FALSE,"B-S"}</definedName>
    <definedName name="eee_1_1" hidden="1">{#N/A,#N/A,FALSE,"Income State.";#N/A,#N/A,FALSE,"B-S"}</definedName>
    <definedName name="eee_1_1_1" hidden="1">{#N/A,#N/A,FALSE,"Income State.";#N/A,#N/A,FALSE,"B-S"}</definedName>
    <definedName name="eee_1_1_1_1" hidden="1">{#N/A,#N/A,FALSE,"Income State.";#N/A,#N/A,FALSE,"B-S"}</definedName>
    <definedName name="eee_1_1_1_1_1" hidden="1">{#N/A,#N/A,FALSE,"Income State.";#N/A,#N/A,FALSE,"B-S"}</definedName>
    <definedName name="eee_1_1_1_1_1_1" hidden="1">{#N/A,#N/A,FALSE,"Income State.";#N/A,#N/A,FALSE,"B-S"}</definedName>
    <definedName name="eee_1_1_1_1_1_2" hidden="1">{#N/A,#N/A,FALSE,"Income State.";#N/A,#N/A,FALSE,"B-S"}</definedName>
    <definedName name="eee_1_1_1_1_1_3" hidden="1">{#N/A,#N/A,FALSE,"Income State.";#N/A,#N/A,FALSE,"B-S"}</definedName>
    <definedName name="eee_1_1_1_1_1_4" hidden="1">{#N/A,#N/A,FALSE,"Income State.";#N/A,#N/A,FALSE,"B-S"}</definedName>
    <definedName name="eee_1_1_1_1_2" hidden="1">{#N/A,#N/A,FALSE,"Income State.";#N/A,#N/A,FALSE,"B-S"}</definedName>
    <definedName name="eee_1_1_1_1_2_1" hidden="1">{#N/A,#N/A,FALSE,"Income State.";#N/A,#N/A,FALSE,"B-S"}</definedName>
    <definedName name="eee_1_1_1_1_2_2" hidden="1">{#N/A,#N/A,FALSE,"Income State.";#N/A,#N/A,FALSE,"B-S"}</definedName>
    <definedName name="eee_1_1_1_1_2_3" hidden="1">{#N/A,#N/A,FALSE,"Income State.";#N/A,#N/A,FALSE,"B-S"}</definedName>
    <definedName name="eee_1_1_1_1_3" hidden="1">{#N/A,#N/A,FALSE,"Income State.";#N/A,#N/A,FALSE,"B-S"}</definedName>
    <definedName name="eee_1_1_1_1_4" hidden="1">{#N/A,#N/A,FALSE,"Income State.";#N/A,#N/A,FALSE,"B-S"}</definedName>
    <definedName name="eee_1_1_1_1_5" hidden="1">{#N/A,#N/A,FALSE,"Income State.";#N/A,#N/A,FALSE,"B-S"}</definedName>
    <definedName name="eee_1_1_1_2" hidden="1">{#N/A,#N/A,FALSE,"Income State.";#N/A,#N/A,FALSE,"B-S"}</definedName>
    <definedName name="eee_1_1_1_2_1" hidden="1">{#N/A,#N/A,FALSE,"Income State.";#N/A,#N/A,FALSE,"B-S"}</definedName>
    <definedName name="eee_1_1_1_2_2" hidden="1">{#N/A,#N/A,FALSE,"Income State.";#N/A,#N/A,FALSE,"B-S"}</definedName>
    <definedName name="eee_1_1_1_2_3" hidden="1">{#N/A,#N/A,FALSE,"Income State.";#N/A,#N/A,FALSE,"B-S"}</definedName>
    <definedName name="eee_1_1_1_3" hidden="1">{#N/A,#N/A,FALSE,"Income State.";#N/A,#N/A,FALSE,"B-S"}</definedName>
    <definedName name="eee_1_1_1_3_1" hidden="1">{#N/A,#N/A,FALSE,"Income State.";#N/A,#N/A,FALSE,"B-S"}</definedName>
    <definedName name="eee_1_1_1_3_2" hidden="1">{#N/A,#N/A,FALSE,"Income State.";#N/A,#N/A,FALSE,"B-S"}</definedName>
    <definedName name="eee_1_1_1_3_3" hidden="1">{#N/A,#N/A,FALSE,"Income State.";#N/A,#N/A,FALSE,"B-S"}</definedName>
    <definedName name="eee_1_1_1_4" hidden="1">{#N/A,#N/A,FALSE,"Income State.";#N/A,#N/A,FALSE,"B-S"}</definedName>
    <definedName name="eee_1_1_1_5" hidden="1">{#N/A,#N/A,FALSE,"Income State.";#N/A,#N/A,FALSE,"B-S"}</definedName>
    <definedName name="eee_1_1_2" hidden="1">{#N/A,#N/A,FALSE,"Income State.";#N/A,#N/A,FALSE,"B-S"}</definedName>
    <definedName name="eee_1_1_2_1" hidden="1">{#N/A,#N/A,FALSE,"Income State.";#N/A,#N/A,FALSE,"B-S"}</definedName>
    <definedName name="eee_1_1_2_2" hidden="1">{#N/A,#N/A,FALSE,"Income State.";#N/A,#N/A,FALSE,"B-S"}</definedName>
    <definedName name="eee_1_1_2_3" hidden="1">{#N/A,#N/A,FALSE,"Income State.";#N/A,#N/A,FALSE,"B-S"}</definedName>
    <definedName name="eee_1_1_3" hidden="1">{#N/A,#N/A,FALSE,"Income State.";#N/A,#N/A,FALSE,"B-S"}</definedName>
    <definedName name="eee_1_1_3_1" hidden="1">{#N/A,#N/A,FALSE,"Income State.";#N/A,#N/A,FALSE,"B-S"}</definedName>
    <definedName name="eee_1_1_3_2" hidden="1">{#N/A,#N/A,FALSE,"Income State.";#N/A,#N/A,FALSE,"B-S"}</definedName>
    <definedName name="eee_1_1_3_3" hidden="1">{#N/A,#N/A,FALSE,"Income State.";#N/A,#N/A,FALSE,"B-S"}</definedName>
    <definedName name="eee_1_1_4" hidden="1">{#N/A,#N/A,FALSE,"Income State.";#N/A,#N/A,FALSE,"B-S"}</definedName>
    <definedName name="eee_1_1_5" hidden="1">{#N/A,#N/A,FALSE,"Income State.";#N/A,#N/A,FALSE,"B-S"}</definedName>
    <definedName name="eee_1_2" hidden="1">{#N/A,#N/A,FALSE,"Income State.";#N/A,#N/A,FALSE,"B-S"}</definedName>
    <definedName name="eee_1_2_1" hidden="1">{#N/A,#N/A,FALSE,"Income State.";#N/A,#N/A,FALSE,"B-S"}</definedName>
    <definedName name="eee_1_2_1_1" hidden="1">{#N/A,#N/A,FALSE,"Income State.";#N/A,#N/A,FALSE,"B-S"}</definedName>
    <definedName name="eee_1_2_1_2" hidden="1">{#N/A,#N/A,FALSE,"Income State.";#N/A,#N/A,FALSE,"B-S"}</definedName>
    <definedName name="eee_1_2_1_3" hidden="1">{#N/A,#N/A,FALSE,"Income State.";#N/A,#N/A,FALSE,"B-S"}</definedName>
    <definedName name="eee_1_2_2" hidden="1">{#N/A,#N/A,FALSE,"Income State.";#N/A,#N/A,FALSE,"B-S"}</definedName>
    <definedName name="eee_1_2_2_1" hidden="1">{#N/A,#N/A,FALSE,"Income State.";#N/A,#N/A,FALSE,"B-S"}</definedName>
    <definedName name="eee_1_2_2_2" hidden="1">{#N/A,#N/A,FALSE,"Income State.";#N/A,#N/A,FALSE,"B-S"}</definedName>
    <definedName name="eee_1_2_2_3" hidden="1">{#N/A,#N/A,FALSE,"Income State.";#N/A,#N/A,FALSE,"B-S"}</definedName>
    <definedName name="eee_1_2_3" hidden="1">{#N/A,#N/A,FALSE,"Income State.";#N/A,#N/A,FALSE,"B-S"}</definedName>
    <definedName name="eee_1_2_4" hidden="1">{#N/A,#N/A,FALSE,"Income State.";#N/A,#N/A,FALSE,"B-S"}</definedName>
    <definedName name="eee_1_2_5" hidden="1">{#N/A,#N/A,FALSE,"Income State.";#N/A,#N/A,FALSE,"B-S"}</definedName>
    <definedName name="eee_1_3" hidden="1">{#N/A,#N/A,FALSE,"Income State.";#N/A,#N/A,FALSE,"B-S"}</definedName>
    <definedName name="eee_1_3_1" hidden="1">{#N/A,#N/A,FALSE,"Income State.";#N/A,#N/A,FALSE,"B-S"}</definedName>
    <definedName name="eee_1_3_1_1" hidden="1">{#N/A,#N/A,FALSE,"Income State.";#N/A,#N/A,FALSE,"B-S"}</definedName>
    <definedName name="eee_1_3_1_2" hidden="1">{#N/A,#N/A,FALSE,"Income State.";#N/A,#N/A,FALSE,"B-S"}</definedName>
    <definedName name="eee_1_3_1_3" hidden="1">{#N/A,#N/A,FALSE,"Income State.";#N/A,#N/A,FALSE,"B-S"}</definedName>
    <definedName name="eee_1_3_2" hidden="1">{#N/A,#N/A,FALSE,"Income State.";#N/A,#N/A,FALSE,"B-S"}</definedName>
    <definedName name="eee_1_3_2_1" hidden="1">{#N/A,#N/A,FALSE,"Income State.";#N/A,#N/A,FALSE,"B-S"}</definedName>
    <definedName name="eee_1_3_2_2" hidden="1">{#N/A,#N/A,FALSE,"Income State.";#N/A,#N/A,FALSE,"B-S"}</definedName>
    <definedName name="eee_1_3_2_3" hidden="1">{#N/A,#N/A,FALSE,"Income State.";#N/A,#N/A,FALSE,"B-S"}</definedName>
    <definedName name="eee_1_3_3" hidden="1">{#N/A,#N/A,FALSE,"Income State.";#N/A,#N/A,FALSE,"B-S"}</definedName>
    <definedName name="eee_1_3_4" hidden="1">{#N/A,#N/A,FALSE,"Income State.";#N/A,#N/A,FALSE,"B-S"}</definedName>
    <definedName name="eee_1_3_5" hidden="1">{#N/A,#N/A,FALSE,"Income State.";#N/A,#N/A,FALSE,"B-S"}</definedName>
    <definedName name="eee_1_4" hidden="1">{#N/A,#N/A,FALSE,"Income State.";#N/A,#N/A,FALSE,"B-S"}</definedName>
    <definedName name="eee_1_4_1" hidden="1">{#N/A,#N/A,FALSE,"Income State.";#N/A,#N/A,FALSE,"B-S"}</definedName>
    <definedName name="eee_1_4_2" hidden="1">{#N/A,#N/A,FALSE,"Income State.";#N/A,#N/A,FALSE,"B-S"}</definedName>
    <definedName name="eee_1_4_3" hidden="1">{#N/A,#N/A,FALSE,"Income State.";#N/A,#N/A,FALSE,"B-S"}</definedName>
    <definedName name="eee_1_5" hidden="1">{#N/A,#N/A,FALSE,"Income State.";#N/A,#N/A,FALSE,"B-S"}</definedName>
    <definedName name="eee_1_5_1" hidden="1">{#N/A,#N/A,FALSE,"Income State.";#N/A,#N/A,FALSE,"B-S"}</definedName>
    <definedName name="eee_1_5_2" hidden="1">{#N/A,#N/A,FALSE,"Income State.";#N/A,#N/A,FALSE,"B-S"}</definedName>
    <definedName name="eee_1_5_3" hidden="1">{#N/A,#N/A,FALSE,"Income State.";#N/A,#N/A,FALSE,"B-S"}</definedName>
    <definedName name="eee_2" hidden="1">{#N/A,#N/A,FALSE,"Income State.";#N/A,#N/A,FALSE,"B-S"}</definedName>
    <definedName name="eee_2_1" hidden="1">{#N/A,#N/A,FALSE,"Income State.";#N/A,#N/A,FALSE,"B-S"}</definedName>
    <definedName name="eee_2_1_1" hidden="1">{#N/A,#N/A,FALSE,"Income State.";#N/A,#N/A,FALSE,"B-S"}</definedName>
    <definedName name="eee_2_1_1_1" hidden="1">{#N/A,#N/A,FALSE,"Income State.";#N/A,#N/A,FALSE,"B-S"}</definedName>
    <definedName name="eee_2_1_1_1_1" hidden="1">{#N/A,#N/A,FALSE,"Income State.";#N/A,#N/A,FALSE,"B-S"}</definedName>
    <definedName name="eee_2_1_1_1_2" hidden="1">{#N/A,#N/A,FALSE,"Income State.";#N/A,#N/A,FALSE,"B-S"}</definedName>
    <definedName name="eee_2_1_1_1_3" hidden="1">{#N/A,#N/A,FALSE,"Income State.";#N/A,#N/A,FALSE,"B-S"}</definedName>
    <definedName name="eee_2_1_1_1_4" hidden="1">{#N/A,#N/A,FALSE,"Income State.";#N/A,#N/A,FALSE,"B-S"}</definedName>
    <definedName name="eee_2_1_1_2" hidden="1">{#N/A,#N/A,FALSE,"Income State.";#N/A,#N/A,FALSE,"B-S"}</definedName>
    <definedName name="eee_2_1_1_2_1" hidden="1">{#N/A,#N/A,FALSE,"Income State.";#N/A,#N/A,FALSE,"B-S"}</definedName>
    <definedName name="eee_2_1_1_2_2" hidden="1">{#N/A,#N/A,FALSE,"Income State.";#N/A,#N/A,FALSE,"B-S"}</definedName>
    <definedName name="eee_2_1_1_2_3" hidden="1">{#N/A,#N/A,FALSE,"Income State.";#N/A,#N/A,FALSE,"B-S"}</definedName>
    <definedName name="eee_2_1_1_3" hidden="1">{#N/A,#N/A,FALSE,"Income State.";#N/A,#N/A,FALSE,"B-S"}</definedName>
    <definedName name="eee_2_1_1_4" hidden="1">{#N/A,#N/A,FALSE,"Income State.";#N/A,#N/A,FALSE,"B-S"}</definedName>
    <definedName name="eee_2_1_1_5" hidden="1">{#N/A,#N/A,FALSE,"Income State.";#N/A,#N/A,FALSE,"B-S"}</definedName>
    <definedName name="eee_2_1_2" hidden="1">{#N/A,#N/A,FALSE,"Income State.";#N/A,#N/A,FALSE,"B-S"}</definedName>
    <definedName name="eee_2_1_2_1" hidden="1">{#N/A,#N/A,FALSE,"Income State.";#N/A,#N/A,FALSE,"B-S"}</definedName>
    <definedName name="eee_2_1_2_2" hidden="1">{#N/A,#N/A,FALSE,"Income State.";#N/A,#N/A,FALSE,"B-S"}</definedName>
    <definedName name="eee_2_1_2_3" hidden="1">{#N/A,#N/A,FALSE,"Income State.";#N/A,#N/A,FALSE,"B-S"}</definedName>
    <definedName name="eee_2_1_2_4" hidden="1">{#N/A,#N/A,FALSE,"Income State.";#N/A,#N/A,FALSE,"B-S"}</definedName>
    <definedName name="eee_2_1_3" hidden="1">{#N/A,#N/A,FALSE,"Income State.";#N/A,#N/A,FALSE,"B-S"}</definedName>
    <definedName name="eee_2_1_3_1" hidden="1">{#N/A,#N/A,FALSE,"Income State.";#N/A,#N/A,FALSE,"B-S"}</definedName>
    <definedName name="eee_2_1_3_2" hidden="1">{#N/A,#N/A,FALSE,"Income State.";#N/A,#N/A,FALSE,"B-S"}</definedName>
    <definedName name="eee_2_1_3_3" hidden="1">{#N/A,#N/A,FALSE,"Income State.";#N/A,#N/A,FALSE,"B-S"}</definedName>
    <definedName name="eee_2_1_3_4" hidden="1">{#N/A,#N/A,FALSE,"Income State.";#N/A,#N/A,FALSE,"B-S"}</definedName>
    <definedName name="eee_2_1_4" hidden="1">{#N/A,#N/A,FALSE,"Income State.";#N/A,#N/A,FALSE,"B-S"}</definedName>
    <definedName name="eee_2_1_4_1" hidden="1">{#N/A,#N/A,FALSE,"Income State.";#N/A,#N/A,FALSE,"B-S"}</definedName>
    <definedName name="eee_2_1_5" hidden="1">{#N/A,#N/A,FALSE,"Income State.";#N/A,#N/A,FALSE,"B-S"}</definedName>
    <definedName name="eee_2_2" hidden="1">{#N/A,#N/A,FALSE,"Income State.";#N/A,#N/A,FALSE,"B-S"}</definedName>
    <definedName name="eee_2_2_1" hidden="1">{#N/A,#N/A,FALSE,"Income State.";#N/A,#N/A,FALSE,"B-S"}</definedName>
    <definedName name="eee_2_2_1_1" hidden="1">{#N/A,#N/A,FALSE,"Income State.";#N/A,#N/A,FALSE,"B-S"}</definedName>
    <definedName name="eee_2_2_2" hidden="1">{#N/A,#N/A,FALSE,"Income State.";#N/A,#N/A,FALSE,"B-S"}</definedName>
    <definedName name="eee_2_2_3" hidden="1">{#N/A,#N/A,FALSE,"Income State.";#N/A,#N/A,FALSE,"B-S"}</definedName>
    <definedName name="eee_2_2_4" hidden="1">{#N/A,#N/A,FALSE,"Income State.";#N/A,#N/A,FALSE,"B-S"}</definedName>
    <definedName name="eee_2_2_5" hidden="1">{#N/A,#N/A,FALSE,"Income State.";#N/A,#N/A,FALSE,"B-S"}</definedName>
    <definedName name="eee_2_3" hidden="1">{#N/A,#N/A,FALSE,"Income State.";#N/A,#N/A,FALSE,"B-S"}</definedName>
    <definedName name="eee_2_3_1" hidden="1">{#N/A,#N/A,FALSE,"Income State.";#N/A,#N/A,FALSE,"B-S"}</definedName>
    <definedName name="eee_2_3_2" hidden="1">{#N/A,#N/A,FALSE,"Income State.";#N/A,#N/A,FALSE,"B-S"}</definedName>
    <definedName name="eee_2_3_3" hidden="1">{#N/A,#N/A,FALSE,"Income State.";#N/A,#N/A,FALSE,"B-S"}</definedName>
    <definedName name="eee_2_3_4" hidden="1">{#N/A,#N/A,FALSE,"Income State.";#N/A,#N/A,FALSE,"B-S"}</definedName>
    <definedName name="eee_2_4" hidden="1">{#N/A,#N/A,FALSE,"Income State.";#N/A,#N/A,FALSE,"B-S"}</definedName>
    <definedName name="eee_2_4_1" hidden="1">{#N/A,#N/A,FALSE,"Income State.";#N/A,#N/A,FALSE,"B-S"}</definedName>
    <definedName name="eee_2_5" hidden="1">{#N/A,#N/A,FALSE,"Income State.";#N/A,#N/A,FALSE,"B-S"}</definedName>
    <definedName name="eee_3" hidden="1">{#N/A,#N/A,FALSE,"Income State.";#N/A,#N/A,FALSE,"B-S"}</definedName>
    <definedName name="eee_3_1" hidden="1">{#N/A,#N/A,FALSE,"Income State.";#N/A,#N/A,FALSE,"B-S"}</definedName>
    <definedName name="eee_3_1_1" hidden="1">{#N/A,#N/A,FALSE,"Income State.";#N/A,#N/A,FALSE,"B-S"}</definedName>
    <definedName name="eee_3_1_1_1" hidden="1">{#N/A,#N/A,FALSE,"Income State.";#N/A,#N/A,FALSE,"B-S"}</definedName>
    <definedName name="eee_3_1_2" hidden="1">{#N/A,#N/A,FALSE,"Income State.";#N/A,#N/A,FALSE,"B-S"}</definedName>
    <definedName name="eee_3_1_3" hidden="1">{#N/A,#N/A,FALSE,"Income State.";#N/A,#N/A,FALSE,"B-S"}</definedName>
    <definedName name="eee_3_1_4" hidden="1">{#N/A,#N/A,FALSE,"Income State.";#N/A,#N/A,FALSE,"B-S"}</definedName>
    <definedName name="eee_3_1_5" hidden="1">{#N/A,#N/A,FALSE,"Income State.";#N/A,#N/A,FALSE,"B-S"}</definedName>
    <definedName name="eee_3_2" hidden="1">{#N/A,#N/A,FALSE,"Income State.";#N/A,#N/A,FALSE,"B-S"}</definedName>
    <definedName name="eee_3_2_1" hidden="1">{#N/A,#N/A,FALSE,"Income State.";#N/A,#N/A,FALSE,"B-S"}</definedName>
    <definedName name="eee_3_2_1_1" hidden="1">{#N/A,#N/A,FALSE,"Income State.";#N/A,#N/A,FALSE,"B-S"}</definedName>
    <definedName name="eee_3_2_2" hidden="1">{#N/A,#N/A,FALSE,"Income State.";#N/A,#N/A,FALSE,"B-S"}</definedName>
    <definedName name="eee_3_2_3" hidden="1">{#N/A,#N/A,FALSE,"Income State.";#N/A,#N/A,FALSE,"B-S"}</definedName>
    <definedName name="eee_3_2_4" hidden="1">{#N/A,#N/A,FALSE,"Income State.";#N/A,#N/A,FALSE,"B-S"}</definedName>
    <definedName name="eee_3_2_5" hidden="1">{#N/A,#N/A,FALSE,"Income State.";#N/A,#N/A,FALSE,"B-S"}</definedName>
    <definedName name="eee_3_3" hidden="1">{#N/A,#N/A,FALSE,"Income State.";#N/A,#N/A,FALSE,"B-S"}</definedName>
    <definedName name="eee_3_3_1" hidden="1">{#N/A,#N/A,FALSE,"Income State.";#N/A,#N/A,FALSE,"B-S"}</definedName>
    <definedName name="eee_3_4" hidden="1">{#N/A,#N/A,FALSE,"Income State.";#N/A,#N/A,FALSE,"B-S"}</definedName>
    <definedName name="eee_3_4_1" hidden="1">{#N/A,#N/A,FALSE,"Income State.";#N/A,#N/A,FALSE,"B-S"}</definedName>
    <definedName name="eee_3_5" hidden="1">{#N/A,#N/A,FALSE,"Income State.";#N/A,#N/A,FALSE,"B-S"}</definedName>
    <definedName name="eee_4" hidden="1">{#N/A,#N/A,FALSE,"Income State.";#N/A,#N/A,FALSE,"B-S"}</definedName>
    <definedName name="eee_4_1" hidden="1">{#N/A,#N/A,FALSE,"Income State.";#N/A,#N/A,FALSE,"B-S"}</definedName>
    <definedName name="eee_4_1_1" hidden="1">{#N/A,#N/A,FALSE,"Income State.";#N/A,#N/A,FALSE,"B-S"}</definedName>
    <definedName name="eee_4_1_1_1" hidden="1">{#N/A,#N/A,FALSE,"Income State.";#N/A,#N/A,FALSE,"B-S"}</definedName>
    <definedName name="eee_4_1_2" hidden="1">{#N/A,#N/A,FALSE,"Income State.";#N/A,#N/A,FALSE,"B-S"}</definedName>
    <definedName name="eee_4_1_3" hidden="1">{#N/A,#N/A,FALSE,"Income State.";#N/A,#N/A,FALSE,"B-S"}</definedName>
    <definedName name="eee_4_1_4" hidden="1">{#N/A,#N/A,FALSE,"Income State.";#N/A,#N/A,FALSE,"B-S"}</definedName>
    <definedName name="eee_4_1_5" hidden="1">{#N/A,#N/A,FALSE,"Income State.";#N/A,#N/A,FALSE,"B-S"}</definedName>
    <definedName name="eee_4_2" hidden="1">{#N/A,#N/A,FALSE,"Income State.";#N/A,#N/A,FALSE,"B-S"}</definedName>
    <definedName name="eee_4_2_1" hidden="1">{#N/A,#N/A,FALSE,"Income State.";#N/A,#N/A,FALSE,"B-S"}</definedName>
    <definedName name="eee_4_2_1_1" hidden="1">{#N/A,#N/A,FALSE,"Income State.";#N/A,#N/A,FALSE,"B-S"}</definedName>
    <definedName name="eee_4_2_2" hidden="1">{#N/A,#N/A,FALSE,"Income State.";#N/A,#N/A,FALSE,"B-S"}</definedName>
    <definedName name="eee_4_2_3" hidden="1">{#N/A,#N/A,FALSE,"Income State.";#N/A,#N/A,FALSE,"B-S"}</definedName>
    <definedName name="eee_4_2_4" hidden="1">{#N/A,#N/A,FALSE,"Income State.";#N/A,#N/A,FALSE,"B-S"}</definedName>
    <definedName name="eee_4_2_5" hidden="1">{#N/A,#N/A,FALSE,"Income State.";#N/A,#N/A,FALSE,"B-S"}</definedName>
    <definedName name="eee_4_3" hidden="1">{#N/A,#N/A,FALSE,"Income State.";#N/A,#N/A,FALSE,"B-S"}</definedName>
    <definedName name="eee_4_3_1" hidden="1">{#N/A,#N/A,FALSE,"Income State.";#N/A,#N/A,FALSE,"B-S"}</definedName>
    <definedName name="eee_4_4" hidden="1">{#N/A,#N/A,FALSE,"Income State.";#N/A,#N/A,FALSE,"B-S"}</definedName>
    <definedName name="eee_4_4_1" hidden="1">{#N/A,#N/A,FALSE,"Income State.";#N/A,#N/A,FALSE,"B-S"}</definedName>
    <definedName name="eee_4_5" hidden="1">{#N/A,#N/A,FALSE,"Income State.";#N/A,#N/A,FALSE,"B-S"}</definedName>
    <definedName name="eee_5" hidden="1">{#N/A,#N/A,FALSE,"Income State.";#N/A,#N/A,FALSE,"B-S"}</definedName>
    <definedName name="eee_5_1" hidden="1">{#N/A,#N/A,FALSE,"Income State.";#N/A,#N/A,FALSE,"B-S"}</definedName>
    <definedName name="eee_5_1_1" hidden="1">{#N/A,#N/A,FALSE,"Income State.";#N/A,#N/A,FALSE,"B-S"}</definedName>
    <definedName name="eee_5_1_1_1" hidden="1">{#N/A,#N/A,FALSE,"Income State.";#N/A,#N/A,FALSE,"B-S"}</definedName>
    <definedName name="eee_5_1_2" hidden="1">{#N/A,#N/A,FALSE,"Income State.";#N/A,#N/A,FALSE,"B-S"}</definedName>
    <definedName name="eee_5_1_3" hidden="1">{#N/A,#N/A,FALSE,"Income State.";#N/A,#N/A,FALSE,"B-S"}</definedName>
    <definedName name="eee_5_1_4" hidden="1">{#N/A,#N/A,FALSE,"Income State.";#N/A,#N/A,FALSE,"B-S"}</definedName>
    <definedName name="eee_5_1_5" hidden="1">{#N/A,#N/A,FALSE,"Income State.";#N/A,#N/A,FALSE,"B-S"}</definedName>
    <definedName name="eee_5_2" hidden="1">{#N/A,#N/A,FALSE,"Income State.";#N/A,#N/A,FALSE,"B-S"}</definedName>
    <definedName name="eee_5_2_1" hidden="1">{#N/A,#N/A,FALSE,"Income State.";#N/A,#N/A,FALSE,"B-S"}</definedName>
    <definedName name="eee_5_2_1_1" hidden="1">{#N/A,#N/A,FALSE,"Income State.";#N/A,#N/A,FALSE,"B-S"}</definedName>
    <definedName name="eee_5_2_2" hidden="1">{#N/A,#N/A,FALSE,"Income State.";#N/A,#N/A,FALSE,"B-S"}</definedName>
    <definedName name="eee_5_2_3" hidden="1">{#N/A,#N/A,FALSE,"Income State.";#N/A,#N/A,FALSE,"B-S"}</definedName>
    <definedName name="eee_5_2_4" hidden="1">{#N/A,#N/A,FALSE,"Income State.";#N/A,#N/A,FALSE,"B-S"}</definedName>
    <definedName name="eee_5_2_5" hidden="1">{#N/A,#N/A,FALSE,"Income State.";#N/A,#N/A,FALSE,"B-S"}</definedName>
    <definedName name="eee_5_3" hidden="1">{#N/A,#N/A,FALSE,"Income State.";#N/A,#N/A,FALSE,"B-S"}</definedName>
    <definedName name="eee_5_3_1" hidden="1">{#N/A,#N/A,FALSE,"Income State.";#N/A,#N/A,FALSE,"B-S"}</definedName>
    <definedName name="eee_5_4" hidden="1">{#N/A,#N/A,FALSE,"Income State.";#N/A,#N/A,FALSE,"B-S"}</definedName>
    <definedName name="eee_5_4_1" hidden="1">{#N/A,#N/A,FALSE,"Income State.";#N/A,#N/A,FALSE,"B-S"}</definedName>
    <definedName name="eee_5_5" hidden="1">{#N/A,#N/A,FALSE,"Income State.";#N/A,#N/A,FALSE,"B-S"}</definedName>
    <definedName name="eeeeee" hidden="1">{#N/A,#N/A,TRUE,"Config1";#N/A,#N/A,TRUE,"Config2";#N/A,#N/A,TRUE,"Config3";#N/A,#N/A,TRUE,"Config4";#N/A,#N/A,TRUE,"Config5";#N/A,#N/A,TRUE,"Config6";#N/A,#N/A,TRUE,"Config7"}</definedName>
    <definedName name="eeeeee_1" hidden="1">{#N/A,#N/A,TRUE,"Config1";#N/A,#N/A,TRUE,"Config2";#N/A,#N/A,TRUE,"Config3";#N/A,#N/A,TRUE,"Config4";#N/A,#N/A,TRUE,"Config5";#N/A,#N/A,TRUE,"Config6";#N/A,#N/A,TRUE,"Config7"}</definedName>
    <definedName name="eeeeee_1_1" hidden="1">{#N/A,#N/A,TRUE,"Config1";#N/A,#N/A,TRUE,"Config2";#N/A,#N/A,TRUE,"Config3";#N/A,#N/A,TRUE,"Config4";#N/A,#N/A,TRUE,"Config5";#N/A,#N/A,TRUE,"Config6";#N/A,#N/A,TRUE,"Config7"}</definedName>
    <definedName name="eeeeee_1_1_1" hidden="1">{#N/A,#N/A,TRUE,"Config1";#N/A,#N/A,TRUE,"Config2";#N/A,#N/A,TRUE,"Config3";#N/A,#N/A,TRUE,"Config4";#N/A,#N/A,TRUE,"Config5";#N/A,#N/A,TRUE,"Config6";#N/A,#N/A,TRUE,"Config7"}</definedName>
    <definedName name="eeeeee_1_1_1_1" hidden="1">{#N/A,#N/A,TRUE,"Config1";#N/A,#N/A,TRUE,"Config2";#N/A,#N/A,TRUE,"Config3";#N/A,#N/A,TRUE,"Config4";#N/A,#N/A,TRUE,"Config5";#N/A,#N/A,TRUE,"Config6";#N/A,#N/A,TRUE,"Config7"}</definedName>
    <definedName name="eeeeee_1_1_1_1_1" hidden="1">{#N/A,#N/A,TRUE,"Config1";#N/A,#N/A,TRUE,"Config2";#N/A,#N/A,TRUE,"Config3";#N/A,#N/A,TRUE,"Config4";#N/A,#N/A,TRUE,"Config5";#N/A,#N/A,TRUE,"Config6";#N/A,#N/A,TRUE,"Config7"}</definedName>
    <definedName name="eeeeee_1_1_1_1_2" hidden="1">{#N/A,#N/A,TRUE,"Config1";#N/A,#N/A,TRUE,"Config2";#N/A,#N/A,TRUE,"Config3";#N/A,#N/A,TRUE,"Config4";#N/A,#N/A,TRUE,"Config5";#N/A,#N/A,TRUE,"Config6";#N/A,#N/A,TRUE,"Config7"}</definedName>
    <definedName name="eeeeee_1_1_1_1_3" hidden="1">{#N/A,#N/A,TRUE,"Config1";#N/A,#N/A,TRUE,"Config2";#N/A,#N/A,TRUE,"Config3";#N/A,#N/A,TRUE,"Config4";#N/A,#N/A,TRUE,"Config5";#N/A,#N/A,TRUE,"Config6";#N/A,#N/A,TRUE,"Config7"}</definedName>
    <definedName name="eeeeee_1_1_1_1_4" hidden="1">{#N/A,#N/A,TRUE,"Config1";#N/A,#N/A,TRUE,"Config2";#N/A,#N/A,TRUE,"Config3";#N/A,#N/A,TRUE,"Config4";#N/A,#N/A,TRUE,"Config5";#N/A,#N/A,TRUE,"Config6";#N/A,#N/A,TRUE,"Config7"}</definedName>
    <definedName name="eeeeee_1_1_1_2" hidden="1">{#N/A,#N/A,TRUE,"Config1";#N/A,#N/A,TRUE,"Config2";#N/A,#N/A,TRUE,"Config3";#N/A,#N/A,TRUE,"Config4";#N/A,#N/A,TRUE,"Config5";#N/A,#N/A,TRUE,"Config6";#N/A,#N/A,TRUE,"Config7"}</definedName>
    <definedName name="eeeeee_1_1_1_2_1" hidden="1">{#N/A,#N/A,TRUE,"Config1";#N/A,#N/A,TRUE,"Config2";#N/A,#N/A,TRUE,"Config3";#N/A,#N/A,TRUE,"Config4";#N/A,#N/A,TRUE,"Config5";#N/A,#N/A,TRUE,"Config6";#N/A,#N/A,TRUE,"Config7"}</definedName>
    <definedName name="eeeeee_1_1_1_2_2" hidden="1">{#N/A,#N/A,TRUE,"Config1";#N/A,#N/A,TRUE,"Config2";#N/A,#N/A,TRUE,"Config3";#N/A,#N/A,TRUE,"Config4";#N/A,#N/A,TRUE,"Config5";#N/A,#N/A,TRUE,"Config6";#N/A,#N/A,TRUE,"Config7"}</definedName>
    <definedName name="eeeeee_1_1_1_2_3" hidden="1">{#N/A,#N/A,TRUE,"Config1";#N/A,#N/A,TRUE,"Config2";#N/A,#N/A,TRUE,"Config3";#N/A,#N/A,TRUE,"Config4";#N/A,#N/A,TRUE,"Config5";#N/A,#N/A,TRUE,"Config6";#N/A,#N/A,TRUE,"Config7"}</definedName>
    <definedName name="eeeeee_1_1_1_3" hidden="1">{#N/A,#N/A,TRUE,"Config1";#N/A,#N/A,TRUE,"Config2";#N/A,#N/A,TRUE,"Config3";#N/A,#N/A,TRUE,"Config4";#N/A,#N/A,TRUE,"Config5";#N/A,#N/A,TRUE,"Config6";#N/A,#N/A,TRUE,"Config7"}</definedName>
    <definedName name="eeeeee_1_1_1_4" hidden="1">{#N/A,#N/A,TRUE,"Config1";#N/A,#N/A,TRUE,"Config2";#N/A,#N/A,TRUE,"Config3";#N/A,#N/A,TRUE,"Config4";#N/A,#N/A,TRUE,"Config5";#N/A,#N/A,TRUE,"Config6";#N/A,#N/A,TRUE,"Config7"}</definedName>
    <definedName name="eeeeee_1_1_1_5" hidden="1">{#N/A,#N/A,TRUE,"Config1";#N/A,#N/A,TRUE,"Config2";#N/A,#N/A,TRUE,"Config3";#N/A,#N/A,TRUE,"Config4";#N/A,#N/A,TRUE,"Config5";#N/A,#N/A,TRUE,"Config6";#N/A,#N/A,TRUE,"Config7"}</definedName>
    <definedName name="eeeeee_1_1_2" hidden="1">{#N/A,#N/A,TRUE,"Config1";#N/A,#N/A,TRUE,"Config2";#N/A,#N/A,TRUE,"Config3";#N/A,#N/A,TRUE,"Config4";#N/A,#N/A,TRUE,"Config5";#N/A,#N/A,TRUE,"Config6";#N/A,#N/A,TRUE,"Config7"}</definedName>
    <definedName name="eeeeee_1_1_2_1" hidden="1">{#N/A,#N/A,TRUE,"Config1";#N/A,#N/A,TRUE,"Config2";#N/A,#N/A,TRUE,"Config3";#N/A,#N/A,TRUE,"Config4";#N/A,#N/A,TRUE,"Config5";#N/A,#N/A,TRUE,"Config6";#N/A,#N/A,TRUE,"Config7"}</definedName>
    <definedName name="eeeeee_1_1_2_2" hidden="1">{#N/A,#N/A,TRUE,"Config1";#N/A,#N/A,TRUE,"Config2";#N/A,#N/A,TRUE,"Config3";#N/A,#N/A,TRUE,"Config4";#N/A,#N/A,TRUE,"Config5";#N/A,#N/A,TRUE,"Config6";#N/A,#N/A,TRUE,"Config7"}</definedName>
    <definedName name="eeeeee_1_1_2_3" hidden="1">{#N/A,#N/A,TRUE,"Config1";#N/A,#N/A,TRUE,"Config2";#N/A,#N/A,TRUE,"Config3";#N/A,#N/A,TRUE,"Config4";#N/A,#N/A,TRUE,"Config5";#N/A,#N/A,TRUE,"Config6";#N/A,#N/A,TRUE,"Config7"}</definedName>
    <definedName name="eeeeee_1_1_3" hidden="1">{#N/A,#N/A,TRUE,"Config1";#N/A,#N/A,TRUE,"Config2";#N/A,#N/A,TRUE,"Config3";#N/A,#N/A,TRUE,"Config4";#N/A,#N/A,TRUE,"Config5";#N/A,#N/A,TRUE,"Config6";#N/A,#N/A,TRUE,"Config7"}</definedName>
    <definedName name="eeeeee_1_1_3_1" hidden="1">{#N/A,#N/A,TRUE,"Config1";#N/A,#N/A,TRUE,"Config2";#N/A,#N/A,TRUE,"Config3";#N/A,#N/A,TRUE,"Config4";#N/A,#N/A,TRUE,"Config5";#N/A,#N/A,TRUE,"Config6";#N/A,#N/A,TRUE,"Config7"}</definedName>
    <definedName name="eeeeee_1_1_3_2" hidden="1">{#N/A,#N/A,TRUE,"Config1";#N/A,#N/A,TRUE,"Config2";#N/A,#N/A,TRUE,"Config3";#N/A,#N/A,TRUE,"Config4";#N/A,#N/A,TRUE,"Config5";#N/A,#N/A,TRUE,"Config6";#N/A,#N/A,TRUE,"Config7"}</definedName>
    <definedName name="eeeeee_1_1_3_3" hidden="1">{#N/A,#N/A,TRUE,"Config1";#N/A,#N/A,TRUE,"Config2";#N/A,#N/A,TRUE,"Config3";#N/A,#N/A,TRUE,"Config4";#N/A,#N/A,TRUE,"Config5";#N/A,#N/A,TRUE,"Config6";#N/A,#N/A,TRUE,"Config7"}</definedName>
    <definedName name="eeeeee_1_1_4" hidden="1">{#N/A,#N/A,TRUE,"Config1";#N/A,#N/A,TRUE,"Config2";#N/A,#N/A,TRUE,"Config3";#N/A,#N/A,TRUE,"Config4";#N/A,#N/A,TRUE,"Config5";#N/A,#N/A,TRUE,"Config6";#N/A,#N/A,TRUE,"Config7"}</definedName>
    <definedName name="eeeeee_1_1_5" hidden="1">{#N/A,#N/A,TRUE,"Config1";#N/A,#N/A,TRUE,"Config2";#N/A,#N/A,TRUE,"Config3";#N/A,#N/A,TRUE,"Config4";#N/A,#N/A,TRUE,"Config5";#N/A,#N/A,TRUE,"Config6";#N/A,#N/A,TRUE,"Config7"}</definedName>
    <definedName name="eeeeee_1_2" hidden="1">{#N/A,#N/A,TRUE,"Config1";#N/A,#N/A,TRUE,"Config2";#N/A,#N/A,TRUE,"Config3";#N/A,#N/A,TRUE,"Config4";#N/A,#N/A,TRUE,"Config5";#N/A,#N/A,TRUE,"Config6";#N/A,#N/A,TRUE,"Config7"}</definedName>
    <definedName name="eeeeee_1_2_1" hidden="1">{#N/A,#N/A,TRUE,"Config1";#N/A,#N/A,TRUE,"Config2";#N/A,#N/A,TRUE,"Config3";#N/A,#N/A,TRUE,"Config4";#N/A,#N/A,TRUE,"Config5";#N/A,#N/A,TRUE,"Config6";#N/A,#N/A,TRUE,"Config7"}</definedName>
    <definedName name="eeeeee_1_2_2" hidden="1">{#N/A,#N/A,TRUE,"Config1";#N/A,#N/A,TRUE,"Config2";#N/A,#N/A,TRUE,"Config3";#N/A,#N/A,TRUE,"Config4";#N/A,#N/A,TRUE,"Config5";#N/A,#N/A,TRUE,"Config6";#N/A,#N/A,TRUE,"Config7"}</definedName>
    <definedName name="eeeeee_1_2_3" hidden="1">{#N/A,#N/A,TRUE,"Config1";#N/A,#N/A,TRUE,"Config2";#N/A,#N/A,TRUE,"Config3";#N/A,#N/A,TRUE,"Config4";#N/A,#N/A,TRUE,"Config5";#N/A,#N/A,TRUE,"Config6";#N/A,#N/A,TRUE,"Config7"}</definedName>
    <definedName name="eeeeee_1_3" hidden="1">{#N/A,#N/A,TRUE,"Config1";#N/A,#N/A,TRUE,"Config2";#N/A,#N/A,TRUE,"Config3";#N/A,#N/A,TRUE,"Config4";#N/A,#N/A,TRUE,"Config5";#N/A,#N/A,TRUE,"Config6";#N/A,#N/A,TRUE,"Config7"}</definedName>
    <definedName name="eeeeee_1_3_1" hidden="1">{#N/A,#N/A,TRUE,"Config1";#N/A,#N/A,TRUE,"Config2";#N/A,#N/A,TRUE,"Config3";#N/A,#N/A,TRUE,"Config4";#N/A,#N/A,TRUE,"Config5";#N/A,#N/A,TRUE,"Config6";#N/A,#N/A,TRUE,"Config7"}</definedName>
    <definedName name="eeeeee_1_3_2" hidden="1">{#N/A,#N/A,TRUE,"Config1";#N/A,#N/A,TRUE,"Config2";#N/A,#N/A,TRUE,"Config3";#N/A,#N/A,TRUE,"Config4";#N/A,#N/A,TRUE,"Config5";#N/A,#N/A,TRUE,"Config6";#N/A,#N/A,TRUE,"Config7"}</definedName>
    <definedName name="eeeeee_1_3_3" hidden="1">{#N/A,#N/A,TRUE,"Config1";#N/A,#N/A,TRUE,"Config2";#N/A,#N/A,TRUE,"Config3";#N/A,#N/A,TRUE,"Config4";#N/A,#N/A,TRUE,"Config5";#N/A,#N/A,TRUE,"Config6";#N/A,#N/A,TRUE,"Config7"}</definedName>
    <definedName name="eeeeee_1_4" hidden="1">{#N/A,#N/A,TRUE,"Config1";#N/A,#N/A,TRUE,"Config2";#N/A,#N/A,TRUE,"Config3";#N/A,#N/A,TRUE,"Config4";#N/A,#N/A,TRUE,"Config5";#N/A,#N/A,TRUE,"Config6";#N/A,#N/A,TRUE,"Config7"}</definedName>
    <definedName name="eeeeee_1_5" hidden="1">{#N/A,#N/A,TRUE,"Config1";#N/A,#N/A,TRUE,"Config2";#N/A,#N/A,TRUE,"Config3";#N/A,#N/A,TRUE,"Config4";#N/A,#N/A,TRUE,"Config5";#N/A,#N/A,TRUE,"Config6";#N/A,#N/A,TRUE,"Config7"}</definedName>
    <definedName name="eeeeee_2" hidden="1">{#N/A,#N/A,TRUE,"Config1";#N/A,#N/A,TRUE,"Config2";#N/A,#N/A,TRUE,"Config3";#N/A,#N/A,TRUE,"Config4";#N/A,#N/A,TRUE,"Config5";#N/A,#N/A,TRUE,"Config6";#N/A,#N/A,TRUE,"Config7"}</definedName>
    <definedName name="eeeeee_2_1" hidden="1">{#N/A,#N/A,TRUE,"Config1";#N/A,#N/A,TRUE,"Config2";#N/A,#N/A,TRUE,"Config3";#N/A,#N/A,TRUE,"Config4";#N/A,#N/A,TRUE,"Config5";#N/A,#N/A,TRUE,"Config6";#N/A,#N/A,TRUE,"Config7"}</definedName>
    <definedName name="eeeeee_2_1_1" hidden="1">{#N/A,#N/A,TRUE,"Config1";#N/A,#N/A,TRUE,"Config2";#N/A,#N/A,TRUE,"Config3";#N/A,#N/A,TRUE,"Config4";#N/A,#N/A,TRUE,"Config5";#N/A,#N/A,TRUE,"Config6";#N/A,#N/A,TRUE,"Config7"}</definedName>
    <definedName name="eeeeee_2_1_1_1" hidden="1">{#N/A,#N/A,TRUE,"Config1";#N/A,#N/A,TRUE,"Config2";#N/A,#N/A,TRUE,"Config3";#N/A,#N/A,TRUE,"Config4";#N/A,#N/A,TRUE,"Config5";#N/A,#N/A,TRUE,"Config6";#N/A,#N/A,TRUE,"Config7"}</definedName>
    <definedName name="eeeeee_2_1_2" hidden="1">{#N/A,#N/A,TRUE,"Config1";#N/A,#N/A,TRUE,"Config2";#N/A,#N/A,TRUE,"Config3";#N/A,#N/A,TRUE,"Config4";#N/A,#N/A,TRUE,"Config5";#N/A,#N/A,TRUE,"Config6";#N/A,#N/A,TRUE,"Config7"}</definedName>
    <definedName name="eeeeee_2_1_3" hidden="1">{#N/A,#N/A,TRUE,"Config1";#N/A,#N/A,TRUE,"Config2";#N/A,#N/A,TRUE,"Config3";#N/A,#N/A,TRUE,"Config4";#N/A,#N/A,TRUE,"Config5";#N/A,#N/A,TRUE,"Config6";#N/A,#N/A,TRUE,"Config7"}</definedName>
    <definedName name="eeeeee_2_1_4" hidden="1">{#N/A,#N/A,TRUE,"Config1";#N/A,#N/A,TRUE,"Config2";#N/A,#N/A,TRUE,"Config3";#N/A,#N/A,TRUE,"Config4";#N/A,#N/A,TRUE,"Config5";#N/A,#N/A,TRUE,"Config6";#N/A,#N/A,TRUE,"Config7"}</definedName>
    <definedName name="eeeeee_2_1_5" hidden="1">{#N/A,#N/A,TRUE,"Config1";#N/A,#N/A,TRUE,"Config2";#N/A,#N/A,TRUE,"Config3";#N/A,#N/A,TRUE,"Config4";#N/A,#N/A,TRUE,"Config5";#N/A,#N/A,TRUE,"Config6";#N/A,#N/A,TRUE,"Config7"}</definedName>
    <definedName name="eeeeee_2_2" hidden="1">{#N/A,#N/A,TRUE,"Config1";#N/A,#N/A,TRUE,"Config2";#N/A,#N/A,TRUE,"Config3";#N/A,#N/A,TRUE,"Config4";#N/A,#N/A,TRUE,"Config5";#N/A,#N/A,TRUE,"Config6";#N/A,#N/A,TRUE,"Config7"}</definedName>
    <definedName name="eeeeee_2_2_1" hidden="1">{#N/A,#N/A,TRUE,"Config1";#N/A,#N/A,TRUE,"Config2";#N/A,#N/A,TRUE,"Config3";#N/A,#N/A,TRUE,"Config4";#N/A,#N/A,TRUE,"Config5";#N/A,#N/A,TRUE,"Config6";#N/A,#N/A,TRUE,"Config7"}</definedName>
    <definedName name="eeeeee_2_2_1_1" hidden="1">{#N/A,#N/A,TRUE,"Config1";#N/A,#N/A,TRUE,"Config2";#N/A,#N/A,TRUE,"Config3";#N/A,#N/A,TRUE,"Config4";#N/A,#N/A,TRUE,"Config5";#N/A,#N/A,TRUE,"Config6";#N/A,#N/A,TRUE,"Config7"}</definedName>
    <definedName name="eeeeee_2_2_2" hidden="1">{#N/A,#N/A,TRUE,"Config1";#N/A,#N/A,TRUE,"Config2";#N/A,#N/A,TRUE,"Config3";#N/A,#N/A,TRUE,"Config4";#N/A,#N/A,TRUE,"Config5";#N/A,#N/A,TRUE,"Config6";#N/A,#N/A,TRUE,"Config7"}</definedName>
    <definedName name="eeeeee_2_2_3" hidden="1">{#N/A,#N/A,TRUE,"Config1";#N/A,#N/A,TRUE,"Config2";#N/A,#N/A,TRUE,"Config3";#N/A,#N/A,TRUE,"Config4";#N/A,#N/A,TRUE,"Config5";#N/A,#N/A,TRUE,"Config6";#N/A,#N/A,TRUE,"Config7"}</definedName>
    <definedName name="eeeeee_2_2_4" hidden="1">{#N/A,#N/A,TRUE,"Config1";#N/A,#N/A,TRUE,"Config2";#N/A,#N/A,TRUE,"Config3";#N/A,#N/A,TRUE,"Config4";#N/A,#N/A,TRUE,"Config5";#N/A,#N/A,TRUE,"Config6";#N/A,#N/A,TRUE,"Config7"}</definedName>
    <definedName name="eeeeee_2_2_5" hidden="1">{#N/A,#N/A,TRUE,"Config1";#N/A,#N/A,TRUE,"Config2";#N/A,#N/A,TRUE,"Config3";#N/A,#N/A,TRUE,"Config4";#N/A,#N/A,TRUE,"Config5";#N/A,#N/A,TRUE,"Config6";#N/A,#N/A,TRUE,"Config7"}</definedName>
    <definedName name="eeeeee_2_3" hidden="1">{#N/A,#N/A,TRUE,"Config1";#N/A,#N/A,TRUE,"Config2";#N/A,#N/A,TRUE,"Config3";#N/A,#N/A,TRUE,"Config4";#N/A,#N/A,TRUE,"Config5";#N/A,#N/A,TRUE,"Config6";#N/A,#N/A,TRUE,"Config7"}</definedName>
    <definedName name="eeeeee_2_3_1" hidden="1">{#N/A,#N/A,TRUE,"Config1";#N/A,#N/A,TRUE,"Config2";#N/A,#N/A,TRUE,"Config3";#N/A,#N/A,TRUE,"Config4";#N/A,#N/A,TRUE,"Config5";#N/A,#N/A,TRUE,"Config6";#N/A,#N/A,TRUE,"Config7"}</definedName>
    <definedName name="eeeeee_2_4" hidden="1">{#N/A,#N/A,TRUE,"Config1";#N/A,#N/A,TRUE,"Config2";#N/A,#N/A,TRUE,"Config3";#N/A,#N/A,TRUE,"Config4";#N/A,#N/A,TRUE,"Config5";#N/A,#N/A,TRUE,"Config6";#N/A,#N/A,TRUE,"Config7"}</definedName>
    <definedName name="eeeeee_2_4_1" hidden="1">{#N/A,#N/A,TRUE,"Config1";#N/A,#N/A,TRUE,"Config2";#N/A,#N/A,TRUE,"Config3";#N/A,#N/A,TRUE,"Config4";#N/A,#N/A,TRUE,"Config5";#N/A,#N/A,TRUE,"Config6";#N/A,#N/A,TRUE,"Config7"}</definedName>
    <definedName name="eeeeee_2_5" hidden="1">{#N/A,#N/A,TRUE,"Config1";#N/A,#N/A,TRUE,"Config2";#N/A,#N/A,TRUE,"Config3";#N/A,#N/A,TRUE,"Config4";#N/A,#N/A,TRUE,"Config5";#N/A,#N/A,TRUE,"Config6";#N/A,#N/A,TRUE,"Config7"}</definedName>
    <definedName name="eeeeee_3" hidden="1">{#N/A,#N/A,TRUE,"Config1";#N/A,#N/A,TRUE,"Config2";#N/A,#N/A,TRUE,"Config3";#N/A,#N/A,TRUE,"Config4";#N/A,#N/A,TRUE,"Config5";#N/A,#N/A,TRUE,"Config6";#N/A,#N/A,TRUE,"Config7"}</definedName>
    <definedName name="eeeeee_3_1" hidden="1">{#N/A,#N/A,TRUE,"Config1";#N/A,#N/A,TRUE,"Config2";#N/A,#N/A,TRUE,"Config3";#N/A,#N/A,TRUE,"Config4";#N/A,#N/A,TRUE,"Config5";#N/A,#N/A,TRUE,"Config6";#N/A,#N/A,TRUE,"Config7"}</definedName>
    <definedName name="eeeeee_3_1_1" hidden="1">{#N/A,#N/A,TRUE,"Config1";#N/A,#N/A,TRUE,"Config2";#N/A,#N/A,TRUE,"Config3";#N/A,#N/A,TRUE,"Config4";#N/A,#N/A,TRUE,"Config5";#N/A,#N/A,TRUE,"Config6";#N/A,#N/A,TRUE,"Config7"}</definedName>
    <definedName name="eeeeee_3_1_1_1" hidden="1">{#N/A,#N/A,TRUE,"Config1";#N/A,#N/A,TRUE,"Config2";#N/A,#N/A,TRUE,"Config3";#N/A,#N/A,TRUE,"Config4";#N/A,#N/A,TRUE,"Config5";#N/A,#N/A,TRUE,"Config6";#N/A,#N/A,TRUE,"Config7"}</definedName>
    <definedName name="eeeeee_3_1_2" hidden="1">{#N/A,#N/A,TRUE,"Config1";#N/A,#N/A,TRUE,"Config2";#N/A,#N/A,TRUE,"Config3";#N/A,#N/A,TRUE,"Config4";#N/A,#N/A,TRUE,"Config5";#N/A,#N/A,TRUE,"Config6";#N/A,#N/A,TRUE,"Config7"}</definedName>
    <definedName name="eeeeee_3_1_3" hidden="1">{#N/A,#N/A,TRUE,"Config1";#N/A,#N/A,TRUE,"Config2";#N/A,#N/A,TRUE,"Config3";#N/A,#N/A,TRUE,"Config4";#N/A,#N/A,TRUE,"Config5";#N/A,#N/A,TRUE,"Config6";#N/A,#N/A,TRUE,"Config7"}</definedName>
    <definedName name="eeeeee_3_1_4" hidden="1">{#N/A,#N/A,TRUE,"Config1";#N/A,#N/A,TRUE,"Config2";#N/A,#N/A,TRUE,"Config3";#N/A,#N/A,TRUE,"Config4";#N/A,#N/A,TRUE,"Config5";#N/A,#N/A,TRUE,"Config6";#N/A,#N/A,TRUE,"Config7"}</definedName>
    <definedName name="eeeeee_3_1_5" hidden="1">{#N/A,#N/A,TRUE,"Config1";#N/A,#N/A,TRUE,"Config2";#N/A,#N/A,TRUE,"Config3";#N/A,#N/A,TRUE,"Config4";#N/A,#N/A,TRUE,"Config5";#N/A,#N/A,TRUE,"Config6";#N/A,#N/A,TRUE,"Config7"}</definedName>
    <definedName name="eeeeee_3_2" hidden="1">{#N/A,#N/A,TRUE,"Config1";#N/A,#N/A,TRUE,"Config2";#N/A,#N/A,TRUE,"Config3";#N/A,#N/A,TRUE,"Config4";#N/A,#N/A,TRUE,"Config5";#N/A,#N/A,TRUE,"Config6";#N/A,#N/A,TRUE,"Config7"}</definedName>
    <definedName name="eeeeee_3_2_1" hidden="1">{#N/A,#N/A,TRUE,"Config1";#N/A,#N/A,TRUE,"Config2";#N/A,#N/A,TRUE,"Config3";#N/A,#N/A,TRUE,"Config4";#N/A,#N/A,TRUE,"Config5";#N/A,#N/A,TRUE,"Config6";#N/A,#N/A,TRUE,"Config7"}</definedName>
    <definedName name="eeeeee_3_2_1_1" hidden="1">{#N/A,#N/A,TRUE,"Config1";#N/A,#N/A,TRUE,"Config2";#N/A,#N/A,TRUE,"Config3";#N/A,#N/A,TRUE,"Config4";#N/A,#N/A,TRUE,"Config5";#N/A,#N/A,TRUE,"Config6";#N/A,#N/A,TRUE,"Config7"}</definedName>
    <definedName name="eeeeee_3_2_2" hidden="1">{#N/A,#N/A,TRUE,"Config1";#N/A,#N/A,TRUE,"Config2";#N/A,#N/A,TRUE,"Config3";#N/A,#N/A,TRUE,"Config4";#N/A,#N/A,TRUE,"Config5";#N/A,#N/A,TRUE,"Config6";#N/A,#N/A,TRUE,"Config7"}</definedName>
    <definedName name="eeeeee_3_2_3" hidden="1">{#N/A,#N/A,TRUE,"Config1";#N/A,#N/A,TRUE,"Config2";#N/A,#N/A,TRUE,"Config3";#N/A,#N/A,TRUE,"Config4";#N/A,#N/A,TRUE,"Config5";#N/A,#N/A,TRUE,"Config6";#N/A,#N/A,TRUE,"Config7"}</definedName>
    <definedName name="eeeeee_3_2_4" hidden="1">{#N/A,#N/A,TRUE,"Config1";#N/A,#N/A,TRUE,"Config2";#N/A,#N/A,TRUE,"Config3";#N/A,#N/A,TRUE,"Config4";#N/A,#N/A,TRUE,"Config5";#N/A,#N/A,TRUE,"Config6";#N/A,#N/A,TRUE,"Config7"}</definedName>
    <definedName name="eeeeee_3_2_5" hidden="1">{#N/A,#N/A,TRUE,"Config1";#N/A,#N/A,TRUE,"Config2";#N/A,#N/A,TRUE,"Config3";#N/A,#N/A,TRUE,"Config4";#N/A,#N/A,TRUE,"Config5";#N/A,#N/A,TRUE,"Config6";#N/A,#N/A,TRUE,"Config7"}</definedName>
    <definedName name="eeeeee_3_3" hidden="1">{#N/A,#N/A,TRUE,"Config1";#N/A,#N/A,TRUE,"Config2";#N/A,#N/A,TRUE,"Config3";#N/A,#N/A,TRUE,"Config4";#N/A,#N/A,TRUE,"Config5";#N/A,#N/A,TRUE,"Config6";#N/A,#N/A,TRUE,"Config7"}</definedName>
    <definedName name="eeeeee_3_3_1" hidden="1">{#N/A,#N/A,TRUE,"Config1";#N/A,#N/A,TRUE,"Config2";#N/A,#N/A,TRUE,"Config3";#N/A,#N/A,TRUE,"Config4";#N/A,#N/A,TRUE,"Config5";#N/A,#N/A,TRUE,"Config6";#N/A,#N/A,TRUE,"Config7"}</definedName>
    <definedName name="eeeeee_3_4" hidden="1">{#N/A,#N/A,TRUE,"Config1";#N/A,#N/A,TRUE,"Config2";#N/A,#N/A,TRUE,"Config3";#N/A,#N/A,TRUE,"Config4";#N/A,#N/A,TRUE,"Config5";#N/A,#N/A,TRUE,"Config6";#N/A,#N/A,TRUE,"Config7"}</definedName>
    <definedName name="eeeeee_3_4_1" hidden="1">{#N/A,#N/A,TRUE,"Config1";#N/A,#N/A,TRUE,"Config2";#N/A,#N/A,TRUE,"Config3";#N/A,#N/A,TRUE,"Config4";#N/A,#N/A,TRUE,"Config5";#N/A,#N/A,TRUE,"Config6";#N/A,#N/A,TRUE,"Config7"}</definedName>
    <definedName name="eeeeee_3_5" hidden="1">{#N/A,#N/A,TRUE,"Config1";#N/A,#N/A,TRUE,"Config2";#N/A,#N/A,TRUE,"Config3";#N/A,#N/A,TRUE,"Config4";#N/A,#N/A,TRUE,"Config5";#N/A,#N/A,TRUE,"Config6";#N/A,#N/A,TRUE,"Config7"}</definedName>
    <definedName name="eeeeee_4" hidden="1">{#N/A,#N/A,TRUE,"Config1";#N/A,#N/A,TRUE,"Config2";#N/A,#N/A,TRUE,"Config3";#N/A,#N/A,TRUE,"Config4";#N/A,#N/A,TRUE,"Config5";#N/A,#N/A,TRUE,"Config6";#N/A,#N/A,TRUE,"Config7"}</definedName>
    <definedName name="eeeeee_4_1" hidden="1">{#N/A,#N/A,TRUE,"Config1";#N/A,#N/A,TRUE,"Config2";#N/A,#N/A,TRUE,"Config3";#N/A,#N/A,TRUE,"Config4";#N/A,#N/A,TRUE,"Config5";#N/A,#N/A,TRUE,"Config6";#N/A,#N/A,TRUE,"Config7"}</definedName>
    <definedName name="eeeeee_4_1_1" hidden="1">{#N/A,#N/A,TRUE,"Config1";#N/A,#N/A,TRUE,"Config2";#N/A,#N/A,TRUE,"Config3";#N/A,#N/A,TRUE,"Config4";#N/A,#N/A,TRUE,"Config5";#N/A,#N/A,TRUE,"Config6";#N/A,#N/A,TRUE,"Config7"}</definedName>
    <definedName name="eeeeee_4_1_1_1" hidden="1">{#N/A,#N/A,TRUE,"Config1";#N/A,#N/A,TRUE,"Config2";#N/A,#N/A,TRUE,"Config3";#N/A,#N/A,TRUE,"Config4";#N/A,#N/A,TRUE,"Config5";#N/A,#N/A,TRUE,"Config6";#N/A,#N/A,TRUE,"Config7"}</definedName>
    <definedName name="eeeeee_4_1_2" hidden="1">{#N/A,#N/A,TRUE,"Config1";#N/A,#N/A,TRUE,"Config2";#N/A,#N/A,TRUE,"Config3";#N/A,#N/A,TRUE,"Config4";#N/A,#N/A,TRUE,"Config5";#N/A,#N/A,TRUE,"Config6";#N/A,#N/A,TRUE,"Config7"}</definedName>
    <definedName name="eeeeee_4_1_3" hidden="1">{#N/A,#N/A,TRUE,"Config1";#N/A,#N/A,TRUE,"Config2";#N/A,#N/A,TRUE,"Config3";#N/A,#N/A,TRUE,"Config4";#N/A,#N/A,TRUE,"Config5";#N/A,#N/A,TRUE,"Config6";#N/A,#N/A,TRUE,"Config7"}</definedName>
    <definedName name="eeeeee_4_1_4" hidden="1">{#N/A,#N/A,TRUE,"Config1";#N/A,#N/A,TRUE,"Config2";#N/A,#N/A,TRUE,"Config3";#N/A,#N/A,TRUE,"Config4";#N/A,#N/A,TRUE,"Config5";#N/A,#N/A,TRUE,"Config6";#N/A,#N/A,TRUE,"Config7"}</definedName>
    <definedName name="eeeeee_4_1_5" hidden="1">{#N/A,#N/A,TRUE,"Config1";#N/A,#N/A,TRUE,"Config2";#N/A,#N/A,TRUE,"Config3";#N/A,#N/A,TRUE,"Config4";#N/A,#N/A,TRUE,"Config5";#N/A,#N/A,TRUE,"Config6";#N/A,#N/A,TRUE,"Config7"}</definedName>
    <definedName name="eeeeee_4_2" hidden="1">{#N/A,#N/A,TRUE,"Config1";#N/A,#N/A,TRUE,"Config2";#N/A,#N/A,TRUE,"Config3";#N/A,#N/A,TRUE,"Config4";#N/A,#N/A,TRUE,"Config5";#N/A,#N/A,TRUE,"Config6";#N/A,#N/A,TRUE,"Config7"}</definedName>
    <definedName name="eeeeee_4_2_1" hidden="1">{#N/A,#N/A,TRUE,"Config1";#N/A,#N/A,TRUE,"Config2";#N/A,#N/A,TRUE,"Config3";#N/A,#N/A,TRUE,"Config4";#N/A,#N/A,TRUE,"Config5";#N/A,#N/A,TRUE,"Config6";#N/A,#N/A,TRUE,"Config7"}</definedName>
    <definedName name="eeeeee_4_2_1_1" hidden="1">{#N/A,#N/A,TRUE,"Config1";#N/A,#N/A,TRUE,"Config2";#N/A,#N/A,TRUE,"Config3";#N/A,#N/A,TRUE,"Config4";#N/A,#N/A,TRUE,"Config5";#N/A,#N/A,TRUE,"Config6";#N/A,#N/A,TRUE,"Config7"}</definedName>
    <definedName name="eeeeee_4_2_2" hidden="1">{#N/A,#N/A,TRUE,"Config1";#N/A,#N/A,TRUE,"Config2";#N/A,#N/A,TRUE,"Config3";#N/A,#N/A,TRUE,"Config4";#N/A,#N/A,TRUE,"Config5";#N/A,#N/A,TRUE,"Config6";#N/A,#N/A,TRUE,"Config7"}</definedName>
    <definedName name="eeeeee_4_2_3" hidden="1">{#N/A,#N/A,TRUE,"Config1";#N/A,#N/A,TRUE,"Config2";#N/A,#N/A,TRUE,"Config3";#N/A,#N/A,TRUE,"Config4";#N/A,#N/A,TRUE,"Config5";#N/A,#N/A,TRUE,"Config6";#N/A,#N/A,TRUE,"Config7"}</definedName>
    <definedName name="eeeeee_4_2_4" hidden="1">{#N/A,#N/A,TRUE,"Config1";#N/A,#N/A,TRUE,"Config2";#N/A,#N/A,TRUE,"Config3";#N/A,#N/A,TRUE,"Config4";#N/A,#N/A,TRUE,"Config5";#N/A,#N/A,TRUE,"Config6";#N/A,#N/A,TRUE,"Config7"}</definedName>
    <definedName name="eeeeee_4_2_5" hidden="1">{#N/A,#N/A,TRUE,"Config1";#N/A,#N/A,TRUE,"Config2";#N/A,#N/A,TRUE,"Config3";#N/A,#N/A,TRUE,"Config4";#N/A,#N/A,TRUE,"Config5";#N/A,#N/A,TRUE,"Config6";#N/A,#N/A,TRUE,"Config7"}</definedName>
    <definedName name="eeeeee_4_3" hidden="1">{#N/A,#N/A,TRUE,"Config1";#N/A,#N/A,TRUE,"Config2";#N/A,#N/A,TRUE,"Config3";#N/A,#N/A,TRUE,"Config4";#N/A,#N/A,TRUE,"Config5";#N/A,#N/A,TRUE,"Config6";#N/A,#N/A,TRUE,"Config7"}</definedName>
    <definedName name="eeeeee_4_3_1" hidden="1">{#N/A,#N/A,TRUE,"Config1";#N/A,#N/A,TRUE,"Config2";#N/A,#N/A,TRUE,"Config3";#N/A,#N/A,TRUE,"Config4";#N/A,#N/A,TRUE,"Config5";#N/A,#N/A,TRUE,"Config6";#N/A,#N/A,TRUE,"Config7"}</definedName>
    <definedName name="eeeeee_4_4" hidden="1">{#N/A,#N/A,TRUE,"Config1";#N/A,#N/A,TRUE,"Config2";#N/A,#N/A,TRUE,"Config3";#N/A,#N/A,TRUE,"Config4";#N/A,#N/A,TRUE,"Config5";#N/A,#N/A,TRUE,"Config6";#N/A,#N/A,TRUE,"Config7"}</definedName>
    <definedName name="eeeeee_4_4_1" hidden="1">{#N/A,#N/A,TRUE,"Config1";#N/A,#N/A,TRUE,"Config2";#N/A,#N/A,TRUE,"Config3";#N/A,#N/A,TRUE,"Config4";#N/A,#N/A,TRUE,"Config5";#N/A,#N/A,TRUE,"Config6";#N/A,#N/A,TRUE,"Config7"}</definedName>
    <definedName name="eeeeee_4_5" hidden="1">{#N/A,#N/A,TRUE,"Config1";#N/A,#N/A,TRUE,"Config2";#N/A,#N/A,TRUE,"Config3";#N/A,#N/A,TRUE,"Config4";#N/A,#N/A,TRUE,"Config5";#N/A,#N/A,TRUE,"Config6";#N/A,#N/A,TRUE,"Config7"}</definedName>
    <definedName name="eeeeee_5" hidden="1">{#N/A,#N/A,TRUE,"Config1";#N/A,#N/A,TRUE,"Config2";#N/A,#N/A,TRUE,"Config3";#N/A,#N/A,TRUE,"Config4";#N/A,#N/A,TRUE,"Config5";#N/A,#N/A,TRUE,"Config6";#N/A,#N/A,TRUE,"Config7"}</definedName>
    <definedName name="eeeeee_5_1" hidden="1">{#N/A,#N/A,TRUE,"Config1";#N/A,#N/A,TRUE,"Config2";#N/A,#N/A,TRUE,"Config3";#N/A,#N/A,TRUE,"Config4";#N/A,#N/A,TRUE,"Config5";#N/A,#N/A,TRUE,"Config6";#N/A,#N/A,TRUE,"Config7"}</definedName>
    <definedName name="eeeeee_5_1_1" hidden="1">{#N/A,#N/A,TRUE,"Config1";#N/A,#N/A,TRUE,"Config2";#N/A,#N/A,TRUE,"Config3";#N/A,#N/A,TRUE,"Config4";#N/A,#N/A,TRUE,"Config5";#N/A,#N/A,TRUE,"Config6";#N/A,#N/A,TRUE,"Config7"}</definedName>
    <definedName name="eeeeee_5_1_1_1" hidden="1">{#N/A,#N/A,TRUE,"Config1";#N/A,#N/A,TRUE,"Config2";#N/A,#N/A,TRUE,"Config3";#N/A,#N/A,TRUE,"Config4";#N/A,#N/A,TRUE,"Config5";#N/A,#N/A,TRUE,"Config6";#N/A,#N/A,TRUE,"Config7"}</definedName>
    <definedName name="eeeeee_5_1_2" hidden="1">{#N/A,#N/A,TRUE,"Config1";#N/A,#N/A,TRUE,"Config2";#N/A,#N/A,TRUE,"Config3";#N/A,#N/A,TRUE,"Config4";#N/A,#N/A,TRUE,"Config5";#N/A,#N/A,TRUE,"Config6";#N/A,#N/A,TRUE,"Config7"}</definedName>
    <definedName name="eeeeee_5_1_3" hidden="1">{#N/A,#N/A,TRUE,"Config1";#N/A,#N/A,TRUE,"Config2";#N/A,#N/A,TRUE,"Config3";#N/A,#N/A,TRUE,"Config4";#N/A,#N/A,TRUE,"Config5";#N/A,#N/A,TRUE,"Config6";#N/A,#N/A,TRUE,"Config7"}</definedName>
    <definedName name="eeeeee_5_1_4" hidden="1">{#N/A,#N/A,TRUE,"Config1";#N/A,#N/A,TRUE,"Config2";#N/A,#N/A,TRUE,"Config3";#N/A,#N/A,TRUE,"Config4";#N/A,#N/A,TRUE,"Config5";#N/A,#N/A,TRUE,"Config6";#N/A,#N/A,TRUE,"Config7"}</definedName>
    <definedName name="eeeeee_5_1_5" hidden="1">{#N/A,#N/A,TRUE,"Config1";#N/A,#N/A,TRUE,"Config2";#N/A,#N/A,TRUE,"Config3";#N/A,#N/A,TRUE,"Config4";#N/A,#N/A,TRUE,"Config5";#N/A,#N/A,TRUE,"Config6";#N/A,#N/A,TRUE,"Config7"}</definedName>
    <definedName name="eeeeee_5_2" hidden="1">{#N/A,#N/A,TRUE,"Config1";#N/A,#N/A,TRUE,"Config2";#N/A,#N/A,TRUE,"Config3";#N/A,#N/A,TRUE,"Config4";#N/A,#N/A,TRUE,"Config5";#N/A,#N/A,TRUE,"Config6";#N/A,#N/A,TRUE,"Config7"}</definedName>
    <definedName name="eeeeee_5_2_1" hidden="1">{#N/A,#N/A,TRUE,"Config1";#N/A,#N/A,TRUE,"Config2";#N/A,#N/A,TRUE,"Config3";#N/A,#N/A,TRUE,"Config4";#N/A,#N/A,TRUE,"Config5";#N/A,#N/A,TRUE,"Config6";#N/A,#N/A,TRUE,"Config7"}</definedName>
    <definedName name="eeeeee_5_2_1_1" hidden="1">{#N/A,#N/A,TRUE,"Config1";#N/A,#N/A,TRUE,"Config2";#N/A,#N/A,TRUE,"Config3";#N/A,#N/A,TRUE,"Config4";#N/A,#N/A,TRUE,"Config5";#N/A,#N/A,TRUE,"Config6";#N/A,#N/A,TRUE,"Config7"}</definedName>
    <definedName name="eeeeee_5_2_2" hidden="1">{#N/A,#N/A,TRUE,"Config1";#N/A,#N/A,TRUE,"Config2";#N/A,#N/A,TRUE,"Config3";#N/A,#N/A,TRUE,"Config4";#N/A,#N/A,TRUE,"Config5";#N/A,#N/A,TRUE,"Config6";#N/A,#N/A,TRUE,"Config7"}</definedName>
    <definedName name="eeeeee_5_2_3" hidden="1">{#N/A,#N/A,TRUE,"Config1";#N/A,#N/A,TRUE,"Config2";#N/A,#N/A,TRUE,"Config3";#N/A,#N/A,TRUE,"Config4";#N/A,#N/A,TRUE,"Config5";#N/A,#N/A,TRUE,"Config6";#N/A,#N/A,TRUE,"Config7"}</definedName>
    <definedName name="eeeeee_5_2_4" hidden="1">{#N/A,#N/A,TRUE,"Config1";#N/A,#N/A,TRUE,"Config2";#N/A,#N/A,TRUE,"Config3";#N/A,#N/A,TRUE,"Config4";#N/A,#N/A,TRUE,"Config5";#N/A,#N/A,TRUE,"Config6";#N/A,#N/A,TRUE,"Config7"}</definedName>
    <definedName name="eeeeee_5_2_5" hidden="1">{#N/A,#N/A,TRUE,"Config1";#N/A,#N/A,TRUE,"Config2";#N/A,#N/A,TRUE,"Config3";#N/A,#N/A,TRUE,"Config4";#N/A,#N/A,TRUE,"Config5";#N/A,#N/A,TRUE,"Config6";#N/A,#N/A,TRUE,"Config7"}</definedName>
    <definedName name="eeeeee_5_3" hidden="1">{#N/A,#N/A,TRUE,"Config1";#N/A,#N/A,TRUE,"Config2";#N/A,#N/A,TRUE,"Config3";#N/A,#N/A,TRUE,"Config4";#N/A,#N/A,TRUE,"Config5";#N/A,#N/A,TRUE,"Config6";#N/A,#N/A,TRUE,"Config7"}</definedName>
    <definedName name="eeeeee_5_3_1" hidden="1">{#N/A,#N/A,TRUE,"Config1";#N/A,#N/A,TRUE,"Config2";#N/A,#N/A,TRUE,"Config3";#N/A,#N/A,TRUE,"Config4";#N/A,#N/A,TRUE,"Config5";#N/A,#N/A,TRUE,"Config6";#N/A,#N/A,TRUE,"Config7"}</definedName>
    <definedName name="eeeeee_5_4" hidden="1">{#N/A,#N/A,TRUE,"Config1";#N/A,#N/A,TRUE,"Config2";#N/A,#N/A,TRUE,"Config3";#N/A,#N/A,TRUE,"Config4";#N/A,#N/A,TRUE,"Config5";#N/A,#N/A,TRUE,"Config6";#N/A,#N/A,TRUE,"Config7"}</definedName>
    <definedName name="eeeeee_5_4_1" hidden="1">{#N/A,#N/A,TRUE,"Config1";#N/A,#N/A,TRUE,"Config2";#N/A,#N/A,TRUE,"Config3";#N/A,#N/A,TRUE,"Config4";#N/A,#N/A,TRUE,"Config5";#N/A,#N/A,TRUE,"Config6";#N/A,#N/A,TRUE,"Config7"}</definedName>
    <definedName name="eeeeee_5_5" hidden="1">{#N/A,#N/A,TRUE,"Config1";#N/A,#N/A,TRUE,"Config2";#N/A,#N/A,TRUE,"Config3";#N/A,#N/A,TRUE,"Config4";#N/A,#N/A,TRUE,"Config5";#N/A,#N/A,TRUE,"Config6";#N/A,#N/A,TRUE,"Config7"}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F" hidden="1">{#N/A,#N/A,TRUE,"Cover sheet";#N/A,#N/A,TRUE,"DCF analysis";#N/A,#N/A,TRUE,"WACC calculation"}</definedName>
    <definedName name="efefe" hidden="1">{"mgmt forecast",#N/A,FALSE,"Mgmt Forecast";"dcf table",#N/A,FALSE,"Mgmt Forecast";"sensitivity",#N/A,FALSE,"Mgmt Forecast";"table inputs",#N/A,FALSE,"Mgmt Forecast";"calculations",#N/A,FALSE,"Mgmt Forecast"}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ND_ASSETQUALITY04">#REF!</definedName>
    <definedName name="END_BALANCESHT04">#REF!</definedName>
    <definedName name="END_CAPADEQUACY04">#REF!</definedName>
    <definedName name="END_INCSTMT04">#REF!</definedName>
    <definedName name="END_MANADJUSTS04">#REF!</definedName>
    <definedName name="END_OTHRDATA04">#REF!</definedName>
    <definedName name="END_RATIOS04">#REF!</definedName>
    <definedName name="END_REFDATA04">#REF!</definedName>
    <definedName name="EndDate" hidden="1">#REF!</definedName>
    <definedName name="endDemandExposure">#REF!</definedName>
    <definedName name="ENG_BI_LBI" hidden="1">"20S6ZT2AYX"</definedName>
    <definedName name="ENG_BI_TLA" hidden="1">"82;172;93;76;31;159;118;101;120;163;255;149;62;60;39;103;155;78;198;200;33;227;178;148;192;136;253;208;121;95;63;35"</definedName>
    <definedName name="Entity">#REF!</definedName>
    <definedName name="EPS.R">#REF!</definedName>
    <definedName name="EPS.R.F.1991">#REF!</definedName>
    <definedName name="EPS.R.F.1992">#REF!</definedName>
    <definedName name="EPS.R.F.1993">#REF!</definedName>
    <definedName name="EPS.R.F.1994">#REF!</definedName>
    <definedName name="EPS.R.F.1995">#REF!</definedName>
    <definedName name="EPS.R.F.1996">#REF!</definedName>
    <definedName name="EPS.R.F.1997">#REF!</definedName>
    <definedName name="EPS.R.Latest">#REF!</definedName>
    <definedName name="EPS_DPS">#REF!</definedName>
    <definedName name="EPS_past">#REF!</definedName>
    <definedName name="erase2" hidden="1">{#N/A,#N/A,FALSE,"Summary";#N/A,#N/A,FALSE,"CF";#N/A,#N/A,FALSE,"P&amp;L";#N/A,#N/A,FALSE,"BS";#N/A,#N/A,FALSE,"Returns";#N/A,#N/A,FALSE,"Assumptions";#N/A,#N/A,FALSE,"Analysis"}</definedName>
    <definedName name="erase3" hidden="1">{#N/A,#N/A,FALSE,"Summary";#N/A,#N/A,FALSE,"CF";#N/A,#N/A,FALSE,"P&amp;L";"summary",#N/A,FALSE,"Returns";#N/A,#N/A,FALSE,"BS";"summary",#N/A,FALSE,"Analysis";#N/A,#N/A,FALSE,"Assumptions"}</definedName>
    <definedName name="Errado" hidden="1">{"'Edit'!$A$1:$V$2277"}</definedName>
    <definedName name="erro" hidden="1">{"'Edit'!$A$1:$V$2277"}</definedName>
    <definedName name="ertg" hidden="1">{#N/A,#N/A,FALSE,"DCF Summary";#N/A,#N/A,FALSE,"Casema";#N/A,#N/A,FALSE,"Casema NoTel";#N/A,#N/A,FALSE,"UK";#N/A,#N/A,FALSE,"RCF";#N/A,#N/A,FALSE,"Intercable CZ";#N/A,#N/A,FALSE,"Interkabel P"}</definedName>
    <definedName name="ertg_1" hidden="1">{#N/A,#N/A,FALSE,"DCF Summary";#N/A,#N/A,FALSE,"Casema";#N/A,#N/A,FALSE,"Casema NoTel";#N/A,#N/A,FALSE,"UK";#N/A,#N/A,FALSE,"RCF";#N/A,#N/A,FALSE,"Intercable CZ";#N/A,#N/A,FALSE,"Interkabel P"}</definedName>
    <definedName name="ertg_1_1" hidden="1">{#N/A,#N/A,FALSE,"DCF Summary";#N/A,#N/A,FALSE,"Casema";#N/A,#N/A,FALSE,"Casema NoTel";#N/A,#N/A,FALSE,"UK";#N/A,#N/A,FALSE,"RCF";#N/A,#N/A,FALSE,"Intercable CZ";#N/A,#N/A,FALSE,"Interkabel P"}</definedName>
    <definedName name="ertg_1_1_1" hidden="1">{#N/A,#N/A,FALSE,"DCF Summary";#N/A,#N/A,FALSE,"Casema";#N/A,#N/A,FALSE,"Casema NoTel";#N/A,#N/A,FALSE,"UK";#N/A,#N/A,FALSE,"RCF";#N/A,#N/A,FALSE,"Intercable CZ";#N/A,#N/A,FALSE,"Interkabel P"}</definedName>
    <definedName name="ertg_1_1_1_1" hidden="1">{#N/A,#N/A,FALSE,"DCF Summary";#N/A,#N/A,FALSE,"Casema";#N/A,#N/A,FALSE,"Casema NoTel";#N/A,#N/A,FALSE,"UK";#N/A,#N/A,FALSE,"RCF";#N/A,#N/A,FALSE,"Intercable CZ";#N/A,#N/A,FALSE,"Interkabel P"}</definedName>
    <definedName name="ertg_1_1_1_1_1" hidden="1">{#N/A,#N/A,FALSE,"DCF Summary";#N/A,#N/A,FALSE,"Casema";#N/A,#N/A,FALSE,"Casema NoTel";#N/A,#N/A,FALSE,"UK";#N/A,#N/A,FALSE,"RCF";#N/A,#N/A,FALSE,"Intercable CZ";#N/A,#N/A,FALSE,"Interkabel P"}</definedName>
    <definedName name="ertg_1_1_1_1_1_1" hidden="1">{#N/A,#N/A,FALSE,"DCF Summary";#N/A,#N/A,FALSE,"Casema";#N/A,#N/A,FALSE,"Casema NoTel";#N/A,#N/A,FALSE,"UK";#N/A,#N/A,FALSE,"RCF";#N/A,#N/A,FALSE,"Intercable CZ";#N/A,#N/A,FALSE,"Interkabel P"}</definedName>
    <definedName name="ertg_1_1_1_1_1_2" hidden="1">{#N/A,#N/A,FALSE,"DCF Summary";#N/A,#N/A,FALSE,"Casema";#N/A,#N/A,FALSE,"Casema NoTel";#N/A,#N/A,FALSE,"UK";#N/A,#N/A,FALSE,"RCF";#N/A,#N/A,FALSE,"Intercable CZ";#N/A,#N/A,FALSE,"Interkabel P"}</definedName>
    <definedName name="ertg_1_1_1_1_1_3" hidden="1">{#N/A,#N/A,FALSE,"DCF Summary";#N/A,#N/A,FALSE,"Casema";#N/A,#N/A,FALSE,"Casema NoTel";#N/A,#N/A,FALSE,"UK";#N/A,#N/A,FALSE,"RCF";#N/A,#N/A,FALSE,"Intercable CZ";#N/A,#N/A,FALSE,"Interkabel P"}</definedName>
    <definedName name="ertg_1_1_1_1_1_4" hidden="1">{#N/A,#N/A,FALSE,"DCF Summary";#N/A,#N/A,FALSE,"Casema";#N/A,#N/A,FALSE,"Casema NoTel";#N/A,#N/A,FALSE,"UK";#N/A,#N/A,FALSE,"RCF";#N/A,#N/A,FALSE,"Intercable CZ";#N/A,#N/A,FALSE,"Interkabel P"}</definedName>
    <definedName name="ertg_1_1_1_1_2" hidden="1">{#N/A,#N/A,FALSE,"DCF Summary";#N/A,#N/A,FALSE,"Casema";#N/A,#N/A,FALSE,"Casema NoTel";#N/A,#N/A,FALSE,"UK";#N/A,#N/A,FALSE,"RCF";#N/A,#N/A,FALSE,"Intercable CZ";#N/A,#N/A,FALSE,"Interkabel P"}</definedName>
    <definedName name="ertg_1_1_1_1_2_1" hidden="1">{#N/A,#N/A,FALSE,"DCF Summary";#N/A,#N/A,FALSE,"Casema";#N/A,#N/A,FALSE,"Casema NoTel";#N/A,#N/A,FALSE,"UK";#N/A,#N/A,FALSE,"RCF";#N/A,#N/A,FALSE,"Intercable CZ";#N/A,#N/A,FALSE,"Interkabel P"}</definedName>
    <definedName name="ertg_1_1_1_1_2_2" hidden="1">{#N/A,#N/A,FALSE,"DCF Summary";#N/A,#N/A,FALSE,"Casema";#N/A,#N/A,FALSE,"Casema NoTel";#N/A,#N/A,FALSE,"UK";#N/A,#N/A,FALSE,"RCF";#N/A,#N/A,FALSE,"Intercable CZ";#N/A,#N/A,FALSE,"Interkabel P"}</definedName>
    <definedName name="ertg_1_1_1_1_2_3" hidden="1">{#N/A,#N/A,FALSE,"DCF Summary";#N/A,#N/A,FALSE,"Casema";#N/A,#N/A,FALSE,"Casema NoTel";#N/A,#N/A,FALSE,"UK";#N/A,#N/A,FALSE,"RCF";#N/A,#N/A,FALSE,"Intercable CZ";#N/A,#N/A,FALSE,"Interkabel P"}</definedName>
    <definedName name="ertg_1_1_1_1_3" hidden="1">{#N/A,#N/A,FALSE,"DCF Summary";#N/A,#N/A,FALSE,"Casema";#N/A,#N/A,FALSE,"Casema NoTel";#N/A,#N/A,FALSE,"UK";#N/A,#N/A,FALSE,"RCF";#N/A,#N/A,FALSE,"Intercable CZ";#N/A,#N/A,FALSE,"Interkabel P"}</definedName>
    <definedName name="ertg_1_1_1_1_4" hidden="1">{#N/A,#N/A,FALSE,"DCF Summary";#N/A,#N/A,FALSE,"Casema";#N/A,#N/A,FALSE,"Casema NoTel";#N/A,#N/A,FALSE,"UK";#N/A,#N/A,FALSE,"RCF";#N/A,#N/A,FALSE,"Intercable CZ";#N/A,#N/A,FALSE,"Interkabel P"}</definedName>
    <definedName name="ertg_1_1_1_1_5" hidden="1">{#N/A,#N/A,FALSE,"DCF Summary";#N/A,#N/A,FALSE,"Casema";#N/A,#N/A,FALSE,"Casema NoTel";#N/A,#N/A,FALSE,"UK";#N/A,#N/A,FALSE,"RCF";#N/A,#N/A,FALSE,"Intercable CZ";#N/A,#N/A,FALSE,"Interkabel P"}</definedName>
    <definedName name="ertg_1_1_1_2" hidden="1">{#N/A,#N/A,FALSE,"DCF Summary";#N/A,#N/A,FALSE,"Casema";#N/A,#N/A,FALSE,"Casema NoTel";#N/A,#N/A,FALSE,"UK";#N/A,#N/A,FALSE,"RCF";#N/A,#N/A,FALSE,"Intercable CZ";#N/A,#N/A,FALSE,"Interkabel P"}</definedName>
    <definedName name="ertg_1_1_1_2_1" hidden="1">{#N/A,#N/A,FALSE,"DCF Summary";#N/A,#N/A,FALSE,"Casema";#N/A,#N/A,FALSE,"Casema NoTel";#N/A,#N/A,FALSE,"UK";#N/A,#N/A,FALSE,"RCF";#N/A,#N/A,FALSE,"Intercable CZ";#N/A,#N/A,FALSE,"Interkabel P"}</definedName>
    <definedName name="ertg_1_1_1_2_2" hidden="1">{#N/A,#N/A,FALSE,"DCF Summary";#N/A,#N/A,FALSE,"Casema";#N/A,#N/A,FALSE,"Casema NoTel";#N/A,#N/A,FALSE,"UK";#N/A,#N/A,FALSE,"RCF";#N/A,#N/A,FALSE,"Intercable CZ";#N/A,#N/A,FALSE,"Interkabel P"}</definedName>
    <definedName name="ertg_1_1_1_2_3" hidden="1">{#N/A,#N/A,FALSE,"DCF Summary";#N/A,#N/A,FALSE,"Casema";#N/A,#N/A,FALSE,"Casema NoTel";#N/A,#N/A,FALSE,"UK";#N/A,#N/A,FALSE,"RCF";#N/A,#N/A,FALSE,"Intercable CZ";#N/A,#N/A,FALSE,"Interkabel P"}</definedName>
    <definedName name="ertg_1_1_1_3" hidden="1">{#N/A,#N/A,FALSE,"DCF Summary";#N/A,#N/A,FALSE,"Casema";#N/A,#N/A,FALSE,"Casema NoTel";#N/A,#N/A,FALSE,"UK";#N/A,#N/A,FALSE,"RCF";#N/A,#N/A,FALSE,"Intercable CZ";#N/A,#N/A,FALSE,"Interkabel P"}</definedName>
    <definedName name="ertg_1_1_1_3_1" hidden="1">{#N/A,#N/A,FALSE,"DCF Summary";#N/A,#N/A,FALSE,"Casema";#N/A,#N/A,FALSE,"Casema NoTel";#N/A,#N/A,FALSE,"UK";#N/A,#N/A,FALSE,"RCF";#N/A,#N/A,FALSE,"Intercable CZ";#N/A,#N/A,FALSE,"Interkabel P"}</definedName>
    <definedName name="ertg_1_1_1_3_2" hidden="1">{#N/A,#N/A,FALSE,"DCF Summary";#N/A,#N/A,FALSE,"Casema";#N/A,#N/A,FALSE,"Casema NoTel";#N/A,#N/A,FALSE,"UK";#N/A,#N/A,FALSE,"RCF";#N/A,#N/A,FALSE,"Intercable CZ";#N/A,#N/A,FALSE,"Interkabel P"}</definedName>
    <definedName name="ertg_1_1_1_3_3" hidden="1">{#N/A,#N/A,FALSE,"DCF Summary";#N/A,#N/A,FALSE,"Casema";#N/A,#N/A,FALSE,"Casema NoTel";#N/A,#N/A,FALSE,"UK";#N/A,#N/A,FALSE,"RCF";#N/A,#N/A,FALSE,"Intercable CZ";#N/A,#N/A,FALSE,"Interkabel P"}</definedName>
    <definedName name="ertg_1_1_1_4" hidden="1">{#N/A,#N/A,FALSE,"DCF Summary";#N/A,#N/A,FALSE,"Casema";#N/A,#N/A,FALSE,"Casema NoTel";#N/A,#N/A,FALSE,"UK";#N/A,#N/A,FALSE,"RCF";#N/A,#N/A,FALSE,"Intercable CZ";#N/A,#N/A,FALSE,"Interkabel P"}</definedName>
    <definedName name="ertg_1_1_1_5" hidden="1">{#N/A,#N/A,FALSE,"DCF Summary";#N/A,#N/A,FALSE,"Casema";#N/A,#N/A,FALSE,"Casema NoTel";#N/A,#N/A,FALSE,"UK";#N/A,#N/A,FALSE,"RCF";#N/A,#N/A,FALSE,"Intercable CZ";#N/A,#N/A,FALSE,"Interkabel P"}</definedName>
    <definedName name="ertg_1_1_2" hidden="1">{#N/A,#N/A,FALSE,"DCF Summary";#N/A,#N/A,FALSE,"Casema";#N/A,#N/A,FALSE,"Casema NoTel";#N/A,#N/A,FALSE,"UK";#N/A,#N/A,FALSE,"RCF";#N/A,#N/A,FALSE,"Intercable CZ";#N/A,#N/A,FALSE,"Interkabel P"}</definedName>
    <definedName name="ertg_1_1_2_1" hidden="1">{#N/A,#N/A,FALSE,"DCF Summary";#N/A,#N/A,FALSE,"Casema";#N/A,#N/A,FALSE,"Casema NoTel";#N/A,#N/A,FALSE,"UK";#N/A,#N/A,FALSE,"RCF";#N/A,#N/A,FALSE,"Intercable CZ";#N/A,#N/A,FALSE,"Interkabel P"}</definedName>
    <definedName name="ertg_1_1_2_2" hidden="1">{#N/A,#N/A,FALSE,"DCF Summary";#N/A,#N/A,FALSE,"Casema";#N/A,#N/A,FALSE,"Casema NoTel";#N/A,#N/A,FALSE,"UK";#N/A,#N/A,FALSE,"RCF";#N/A,#N/A,FALSE,"Intercable CZ";#N/A,#N/A,FALSE,"Interkabel P"}</definedName>
    <definedName name="ertg_1_1_2_3" hidden="1">{#N/A,#N/A,FALSE,"DCF Summary";#N/A,#N/A,FALSE,"Casema";#N/A,#N/A,FALSE,"Casema NoTel";#N/A,#N/A,FALSE,"UK";#N/A,#N/A,FALSE,"RCF";#N/A,#N/A,FALSE,"Intercable CZ";#N/A,#N/A,FALSE,"Interkabel P"}</definedName>
    <definedName name="ertg_1_1_3" hidden="1">{#N/A,#N/A,FALSE,"DCF Summary";#N/A,#N/A,FALSE,"Casema";#N/A,#N/A,FALSE,"Casema NoTel";#N/A,#N/A,FALSE,"UK";#N/A,#N/A,FALSE,"RCF";#N/A,#N/A,FALSE,"Intercable CZ";#N/A,#N/A,FALSE,"Interkabel P"}</definedName>
    <definedName name="ertg_1_1_3_1" hidden="1">{#N/A,#N/A,FALSE,"DCF Summary";#N/A,#N/A,FALSE,"Casema";#N/A,#N/A,FALSE,"Casema NoTel";#N/A,#N/A,FALSE,"UK";#N/A,#N/A,FALSE,"RCF";#N/A,#N/A,FALSE,"Intercable CZ";#N/A,#N/A,FALSE,"Interkabel P"}</definedName>
    <definedName name="ertg_1_1_3_2" hidden="1">{#N/A,#N/A,FALSE,"DCF Summary";#N/A,#N/A,FALSE,"Casema";#N/A,#N/A,FALSE,"Casema NoTel";#N/A,#N/A,FALSE,"UK";#N/A,#N/A,FALSE,"RCF";#N/A,#N/A,FALSE,"Intercable CZ";#N/A,#N/A,FALSE,"Interkabel P"}</definedName>
    <definedName name="ertg_1_1_3_3" hidden="1">{#N/A,#N/A,FALSE,"DCF Summary";#N/A,#N/A,FALSE,"Casema";#N/A,#N/A,FALSE,"Casema NoTel";#N/A,#N/A,FALSE,"UK";#N/A,#N/A,FALSE,"RCF";#N/A,#N/A,FALSE,"Intercable CZ";#N/A,#N/A,FALSE,"Interkabel P"}</definedName>
    <definedName name="ertg_1_1_4" hidden="1">{#N/A,#N/A,FALSE,"DCF Summary";#N/A,#N/A,FALSE,"Casema";#N/A,#N/A,FALSE,"Casema NoTel";#N/A,#N/A,FALSE,"UK";#N/A,#N/A,FALSE,"RCF";#N/A,#N/A,FALSE,"Intercable CZ";#N/A,#N/A,FALSE,"Interkabel P"}</definedName>
    <definedName name="ertg_1_1_5" hidden="1">{#N/A,#N/A,FALSE,"DCF Summary";#N/A,#N/A,FALSE,"Casema";#N/A,#N/A,FALSE,"Casema NoTel";#N/A,#N/A,FALSE,"UK";#N/A,#N/A,FALSE,"RCF";#N/A,#N/A,FALSE,"Intercable CZ";#N/A,#N/A,FALSE,"Interkabel P"}</definedName>
    <definedName name="ertg_1_2" hidden="1">{#N/A,#N/A,FALSE,"DCF Summary";#N/A,#N/A,FALSE,"Casema";#N/A,#N/A,FALSE,"Casema NoTel";#N/A,#N/A,FALSE,"UK";#N/A,#N/A,FALSE,"RCF";#N/A,#N/A,FALSE,"Intercable CZ";#N/A,#N/A,FALSE,"Interkabel P"}</definedName>
    <definedName name="ertg_1_2_1" hidden="1">{#N/A,#N/A,FALSE,"DCF Summary";#N/A,#N/A,FALSE,"Casema";#N/A,#N/A,FALSE,"Casema NoTel";#N/A,#N/A,FALSE,"UK";#N/A,#N/A,FALSE,"RCF";#N/A,#N/A,FALSE,"Intercable CZ";#N/A,#N/A,FALSE,"Interkabel P"}</definedName>
    <definedName name="ertg_1_2_1_1" hidden="1">{#N/A,#N/A,FALSE,"DCF Summary";#N/A,#N/A,FALSE,"Casema";#N/A,#N/A,FALSE,"Casema NoTel";#N/A,#N/A,FALSE,"UK";#N/A,#N/A,FALSE,"RCF";#N/A,#N/A,FALSE,"Intercable CZ";#N/A,#N/A,FALSE,"Interkabel P"}</definedName>
    <definedName name="ertg_1_2_1_2" hidden="1">{#N/A,#N/A,FALSE,"DCF Summary";#N/A,#N/A,FALSE,"Casema";#N/A,#N/A,FALSE,"Casema NoTel";#N/A,#N/A,FALSE,"UK";#N/A,#N/A,FALSE,"RCF";#N/A,#N/A,FALSE,"Intercable CZ";#N/A,#N/A,FALSE,"Interkabel P"}</definedName>
    <definedName name="ertg_1_2_1_3" hidden="1">{#N/A,#N/A,FALSE,"DCF Summary";#N/A,#N/A,FALSE,"Casema";#N/A,#N/A,FALSE,"Casema NoTel";#N/A,#N/A,FALSE,"UK";#N/A,#N/A,FALSE,"RCF";#N/A,#N/A,FALSE,"Intercable CZ";#N/A,#N/A,FALSE,"Interkabel P"}</definedName>
    <definedName name="ertg_1_2_2" hidden="1">{#N/A,#N/A,FALSE,"DCF Summary";#N/A,#N/A,FALSE,"Casema";#N/A,#N/A,FALSE,"Casema NoTel";#N/A,#N/A,FALSE,"UK";#N/A,#N/A,FALSE,"RCF";#N/A,#N/A,FALSE,"Intercable CZ";#N/A,#N/A,FALSE,"Interkabel P"}</definedName>
    <definedName name="ertg_1_2_2_1" hidden="1">{#N/A,#N/A,FALSE,"DCF Summary";#N/A,#N/A,FALSE,"Casema";#N/A,#N/A,FALSE,"Casema NoTel";#N/A,#N/A,FALSE,"UK";#N/A,#N/A,FALSE,"RCF";#N/A,#N/A,FALSE,"Intercable CZ";#N/A,#N/A,FALSE,"Interkabel P"}</definedName>
    <definedName name="ertg_1_2_2_2" hidden="1">{#N/A,#N/A,FALSE,"DCF Summary";#N/A,#N/A,FALSE,"Casema";#N/A,#N/A,FALSE,"Casema NoTel";#N/A,#N/A,FALSE,"UK";#N/A,#N/A,FALSE,"RCF";#N/A,#N/A,FALSE,"Intercable CZ";#N/A,#N/A,FALSE,"Interkabel P"}</definedName>
    <definedName name="ertg_1_2_2_3" hidden="1">{#N/A,#N/A,FALSE,"DCF Summary";#N/A,#N/A,FALSE,"Casema";#N/A,#N/A,FALSE,"Casema NoTel";#N/A,#N/A,FALSE,"UK";#N/A,#N/A,FALSE,"RCF";#N/A,#N/A,FALSE,"Intercable CZ";#N/A,#N/A,FALSE,"Interkabel P"}</definedName>
    <definedName name="ertg_1_2_3" hidden="1">{#N/A,#N/A,FALSE,"DCF Summary";#N/A,#N/A,FALSE,"Casema";#N/A,#N/A,FALSE,"Casema NoTel";#N/A,#N/A,FALSE,"UK";#N/A,#N/A,FALSE,"RCF";#N/A,#N/A,FALSE,"Intercable CZ";#N/A,#N/A,FALSE,"Interkabel P"}</definedName>
    <definedName name="ertg_1_2_4" hidden="1">{#N/A,#N/A,FALSE,"DCF Summary";#N/A,#N/A,FALSE,"Casema";#N/A,#N/A,FALSE,"Casema NoTel";#N/A,#N/A,FALSE,"UK";#N/A,#N/A,FALSE,"RCF";#N/A,#N/A,FALSE,"Intercable CZ";#N/A,#N/A,FALSE,"Interkabel P"}</definedName>
    <definedName name="ertg_1_2_5" hidden="1">{#N/A,#N/A,FALSE,"DCF Summary";#N/A,#N/A,FALSE,"Casema";#N/A,#N/A,FALSE,"Casema NoTel";#N/A,#N/A,FALSE,"UK";#N/A,#N/A,FALSE,"RCF";#N/A,#N/A,FALSE,"Intercable CZ";#N/A,#N/A,FALSE,"Interkabel P"}</definedName>
    <definedName name="ertg_1_3" hidden="1">{#N/A,#N/A,FALSE,"DCF Summary";#N/A,#N/A,FALSE,"Casema";#N/A,#N/A,FALSE,"Casema NoTel";#N/A,#N/A,FALSE,"UK";#N/A,#N/A,FALSE,"RCF";#N/A,#N/A,FALSE,"Intercable CZ";#N/A,#N/A,FALSE,"Interkabel P"}</definedName>
    <definedName name="ertg_1_3_1" hidden="1">{#N/A,#N/A,FALSE,"DCF Summary";#N/A,#N/A,FALSE,"Casema";#N/A,#N/A,FALSE,"Casema NoTel";#N/A,#N/A,FALSE,"UK";#N/A,#N/A,FALSE,"RCF";#N/A,#N/A,FALSE,"Intercable CZ";#N/A,#N/A,FALSE,"Interkabel P"}</definedName>
    <definedName name="ertg_1_3_1_1" hidden="1">{#N/A,#N/A,FALSE,"DCF Summary";#N/A,#N/A,FALSE,"Casema";#N/A,#N/A,FALSE,"Casema NoTel";#N/A,#N/A,FALSE,"UK";#N/A,#N/A,FALSE,"RCF";#N/A,#N/A,FALSE,"Intercable CZ";#N/A,#N/A,FALSE,"Interkabel P"}</definedName>
    <definedName name="ertg_1_3_1_2" hidden="1">{#N/A,#N/A,FALSE,"DCF Summary";#N/A,#N/A,FALSE,"Casema";#N/A,#N/A,FALSE,"Casema NoTel";#N/A,#N/A,FALSE,"UK";#N/A,#N/A,FALSE,"RCF";#N/A,#N/A,FALSE,"Intercable CZ";#N/A,#N/A,FALSE,"Interkabel P"}</definedName>
    <definedName name="ertg_1_3_1_3" hidden="1">{#N/A,#N/A,FALSE,"DCF Summary";#N/A,#N/A,FALSE,"Casema";#N/A,#N/A,FALSE,"Casema NoTel";#N/A,#N/A,FALSE,"UK";#N/A,#N/A,FALSE,"RCF";#N/A,#N/A,FALSE,"Intercable CZ";#N/A,#N/A,FALSE,"Interkabel P"}</definedName>
    <definedName name="ertg_1_3_2" hidden="1">{#N/A,#N/A,FALSE,"DCF Summary";#N/A,#N/A,FALSE,"Casema";#N/A,#N/A,FALSE,"Casema NoTel";#N/A,#N/A,FALSE,"UK";#N/A,#N/A,FALSE,"RCF";#N/A,#N/A,FALSE,"Intercable CZ";#N/A,#N/A,FALSE,"Interkabel P"}</definedName>
    <definedName name="ertg_1_3_2_1" hidden="1">{#N/A,#N/A,FALSE,"DCF Summary";#N/A,#N/A,FALSE,"Casema";#N/A,#N/A,FALSE,"Casema NoTel";#N/A,#N/A,FALSE,"UK";#N/A,#N/A,FALSE,"RCF";#N/A,#N/A,FALSE,"Intercable CZ";#N/A,#N/A,FALSE,"Interkabel P"}</definedName>
    <definedName name="ertg_1_3_2_2" hidden="1">{#N/A,#N/A,FALSE,"DCF Summary";#N/A,#N/A,FALSE,"Casema";#N/A,#N/A,FALSE,"Casema NoTel";#N/A,#N/A,FALSE,"UK";#N/A,#N/A,FALSE,"RCF";#N/A,#N/A,FALSE,"Intercable CZ";#N/A,#N/A,FALSE,"Interkabel P"}</definedName>
    <definedName name="ertg_1_3_2_3" hidden="1">{#N/A,#N/A,FALSE,"DCF Summary";#N/A,#N/A,FALSE,"Casema";#N/A,#N/A,FALSE,"Casema NoTel";#N/A,#N/A,FALSE,"UK";#N/A,#N/A,FALSE,"RCF";#N/A,#N/A,FALSE,"Intercable CZ";#N/A,#N/A,FALSE,"Interkabel P"}</definedName>
    <definedName name="ertg_1_3_3" hidden="1">{#N/A,#N/A,FALSE,"DCF Summary";#N/A,#N/A,FALSE,"Casema";#N/A,#N/A,FALSE,"Casema NoTel";#N/A,#N/A,FALSE,"UK";#N/A,#N/A,FALSE,"RCF";#N/A,#N/A,FALSE,"Intercable CZ";#N/A,#N/A,FALSE,"Interkabel P"}</definedName>
    <definedName name="ertg_1_3_4" hidden="1">{#N/A,#N/A,FALSE,"DCF Summary";#N/A,#N/A,FALSE,"Casema";#N/A,#N/A,FALSE,"Casema NoTel";#N/A,#N/A,FALSE,"UK";#N/A,#N/A,FALSE,"RCF";#N/A,#N/A,FALSE,"Intercable CZ";#N/A,#N/A,FALSE,"Interkabel P"}</definedName>
    <definedName name="ertg_1_3_5" hidden="1">{#N/A,#N/A,FALSE,"DCF Summary";#N/A,#N/A,FALSE,"Casema";#N/A,#N/A,FALSE,"Casema NoTel";#N/A,#N/A,FALSE,"UK";#N/A,#N/A,FALSE,"RCF";#N/A,#N/A,FALSE,"Intercable CZ";#N/A,#N/A,FALSE,"Interkabel P"}</definedName>
    <definedName name="ertg_1_4" hidden="1">{#N/A,#N/A,FALSE,"DCF Summary";#N/A,#N/A,FALSE,"Casema";#N/A,#N/A,FALSE,"Casema NoTel";#N/A,#N/A,FALSE,"UK";#N/A,#N/A,FALSE,"RCF";#N/A,#N/A,FALSE,"Intercable CZ";#N/A,#N/A,FALSE,"Interkabel P"}</definedName>
    <definedName name="ertg_1_4_1" hidden="1">{#N/A,#N/A,FALSE,"DCF Summary";#N/A,#N/A,FALSE,"Casema";#N/A,#N/A,FALSE,"Casema NoTel";#N/A,#N/A,FALSE,"UK";#N/A,#N/A,FALSE,"RCF";#N/A,#N/A,FALSE,"Intercable CZ";#N/A,#N/A,FALSE,"Interkabel P"}</definedName>
    <definedName name="ertg_1_4_2" hidden="1">{#N/A,#N/A,FALSE,"DCF Summary";#N/A,#N/A,FALSE,"Casema";#N/A,#N/A,FALSE,"Casema NoTel";#N/A,#N/A,FALSE,"UK";#N/A,#N/A,FALSE,"RCF";#N/A,#N/A,FALSE,"Intercable CZ";#N/A,#N/A,FALSE,"Interkabel P"}</definedName>
    <definedName name="ertg_1_4_3" hidden="1">{#N/A,#N/A,FALSE,"DCF Summary";#N/A,#N/A,FALSE,"Casema";#N/A,#N/A,FALSE,"Casema NoTel";#N/A,#N/A,FALSE,"UK";#N/A,#N/A,FALSE,"RCF";#N/A,#N/A,FALSE,"Intercable CZ";#N/A,#N/A,FALSE,"Interkabel P"}</definedName>
    <definedName name="ertg_1_5" hidden="1">{#N/A,#N/A,FALSE,"DCF Summary";#N/A,#N/A,FALSE,"Casema";#N/A,#N/A,FALSE,"Casema NoTel";#N/A,#N/A,FALSE,"UK";#N/A,#N/A,FALSE,"RCF";#N/A,#N/A,FALSE,"Intercable CZ";#N/A,#N/A,FALSE,"Interkabel P"}</definedName>
    <definedName name="ertg_1_5_1" hidden="1">{#N/A,#N/A,FALSE,"DCF Summary";#N/A,#N/A,FALSE,"Casema";#N/A,#N/A,FALSE,"Casema NoTel";#N/A,#N/A,FALSE,"UK";#N/A,#N/A,FALSE,"RCF";#N/A,#N/A,FALSE,"Intercable CZ";#N/A,#N/A,FALSE,"Interkabel P"}</definedName>
    <definedName name="ertg_1_5_2" hidden="1">{#N/A,#N/A,FALSE,"DCF Summary";#N/A,#N/A,FALSE,"Casema";#N/A,#N/A,FALSE,"Casema NoTel";#N/A,#N/A,FALSE,"UK";#N/A,#N/A,FALSE,"RCF";#N/A,#N/A,FALSE,"Intercable CZ";#N/A,#N/A,FALSE,"Interkabel P"}</definedName>
    <definedName name="ertg_1_5_3" hidden="1">{#N/A,#N/A,FALSE,"DCF Summary";#N/A,#N/A,FALSE,"Casema";#N/A,#N/A,FALSE,"Casema NoTel";#N/A,#N/A,FALSE,"UK";#N/A,#N/A,FALSE,"RCF";#N/A,#N/A,FALSE,"Intercable CZ";#N/A,#N/A,FALSE,"Interkabel P"}</definedName>
    <definedName name="ertg_2" hidden="1">{#N/A,#N/A,FALSE,"DCF Summary";#N/A,#N/A,FALSE,"Casema";#N/A,#N/A,FALSE,"Casema NoTel";#N/A,#N/A,FALSE,"UK";#N/A,#N/A,FALSE,"RCF";#N/A,#N/A,FALSE,"Intercable CZ";#N/A,#N/A,FALSE,"Interkabel P"}</definedName>
    <definedName name="ertg_2_1" hidden="1">{#N/A,#N/A,FALSE,"DCF Summary";#N/A,#N/A,FALSE,"Casema";#N/A,#N/A,FALSE,"Casema NoTel";#N/A,#N/A,FALSE,"UK";#N/A,#N/A,FALSE,"RCF";#N/A,#N/A,FALSE,"Intercable CZ";#N/A,#N/A,FALSE,"Interkabel P"}</definedName>
    <definedName name="ertg_2_1_1" hidden="1">{#N/A,#N/A,FALSE,"DCF Summary";#N/A,#N/A,FALSE,"Casema";#N/A,#N/A,FALSE,"Casema NoTel";#N/A,#N/A,FALSE,"UK";#N/A,#N/A,FALSE,"RCF";#N/A,#N/A,FALSE,"Intercable CZ";#N/A,#N/A,FALSE,"Interkabel P"}</definedName>
    <definedName name="ertg_2_1_1_1" hidden="1">{#N/A,#N/A,FALSE,"DCF Summary";#N/A,#N/A,FALSE,"Casema";#N/A,#N/A,FALSE,"Casema NoTel";#N/A,#N/A,FALSE,"UK";#N/A,#N/A,FALSE,"RCF";#N/A,#N/A,FALSE,"Intercable CZ";#N/A,#N/A,FALSE,"Interkabel P"}</definedName>
    <definedName name="ertg_2_1_1_1_1" hidden="1">{#N/A,#N/A,FALSE,"DCF Summary";#N/A,#N/A,FALSE,"Casema";#N/A,#N/A,FALSE,"Casema NoTel";#N/A,#N/A,FALSE,"UK";#N/A,#N/A,FALSE,"RCF";#N/A,#N/A,FALSE,"Intercable CZ";#N/A,#N/A,FALSE,"Interkabel P"}</definedName>
    <definedName name="ertg_2_1_1_1_2" hidden="1">{#N/A,#N/A,FALSE,"DCF Summary";#N/A,#N/A,FALSE,"Casema";#N/A,#N/A,FALSE,"Casema NoTel";#N/A,#N/A,FALSE,"UK";#N/A,#N/A,FALSE,"RCF";#N/A,#N/A,FALSE,"Intercable CZ";#N/A,#N/A,FALSE,"Interkabel P"}</definedName>
    <definedName name="ertg_2_1_1_1_3" hidden="1">{#N/A,#N/A,FALSE,"DCF Summary";#N/A,#N/A,FALSE,"Casema";#N/A,#N/A,FALSE,"Casema NoTel";#N/A,#N/A,FALSE,"UK";#N/A,#N/A,FALSE,"RCF";#N/A,#N/A,FALSE,"Intercable CZ";#N/A,#N/A,FALSE,"Interkabel P"}</definedName>
    <definedName name="ertg_2_1_1_1_4" hidden="1">{#N/A,#N/A,FALSE,"DCF Summary";#N/A,#N/A,FALSE,"Casema";#N/A,#N/A,FALSE,"Casema NoTel";#N/A,#N/A,FALSE,"UK";#N/A,#N/A,FALSE,"RCF";#N/A,#N/A,FALSE,"Intercable CZ";#N/A,#N/A,FALSE,"Interkabel P"}</definedName>
    <definedName name="ertg_2_1_1_2" hidden="1">{#N/A,#N/A,FALSE,"DCF Summary";#N/A,#N/A,FALSE,"Casema";#N/A,#N/A,FALSE,"Casema NoTel";#N/A,#N/A,FALSE,"UK";#N/A,#N/A,FALSE,"RCF";#N/A,#N/A,FALSE,"Intercable CZ";#N/A,#N/A,FALSE,"Interkabel P"}</definedName>
    <definedName name="ertg_2_1_1_2_1" hidden="1">{#N/A,#N/A,FALSE,"DCF Summary";#N/A,#N/A,FALSE,"Casema";#N/A,#N/A,FALSE,"Casema NoTel";#N/A,#N/A,FALSE,"UK";#N/A,#N/A,FALSE,"RCF";#N/A,#N/A,FALSE,"Intercable CZ";#N/A,#N/A,FALSE,"Interkabel P"}</definedName>
    <definedName name="ertg_2_1_1_2_2" hidden="1">{#N/A,#N/A,FALSE,"DCF Summary";#N/A,#N/A,FALSE,"Casema";#N/A,#N/A,FALSE,"Casema NoTel";#N/A,#N/A,FALSE,"UK";#N/A,#N/A,FALSE,"RCF";#N/A,#N/A,FALSE,"Intercable CZ";#N/A,#N/A,FALSE,"Interkabel P"}</definedName>
    <definedName name="ertg_2_1_1_2_3" hidden="1">{#N/A,#N/A,FALSE,"DCF Summary";#N/A,#N/A,FALSE,"Casema";#N/A,#N/A,FALSE,"Casema NoTel";#N/A,#N/A,FALSE,"UK";#N/A,#N/A,FALSE,"RCF";#N/A,#N/A,FALSE,"Intercable CZ";#N/A,#N/A,FALSE,"Interkabel P"}</definedName>
    <definedName name="ertg_2_1_1_3" hidden="1">{#N/A,#N/A,FALSE,"DCF Summary";#N/A,#N/A,FALSE,"Casema";#N/A,#N/A,FALSE,"Casema NoTel";#N/A,#N/A,FALSE,"UK";#N/A,#N/A,FALSE,"RCF";#N/A,#N/A,FALSE,"Intercable CZ";#N/A,#N/A,FALSE,"Interkabel P"}</definedName>
    <definedName name="ertg_2_1_1_4" hidden="1">{#N/A,#N/A,FALSE,"DCF Summary";#N/A,#N/A,FALSE,"Casema";#N/A,#N/A,FALSE,"Casema NoTel";#N/A,#N/A,FALSE,"UK";#N/A,#N/A,FALSE,"RCF";#N/A,#N/A,FALSE,"Intercable CZ";#N/A,#N/A,FALSE,"Interkabel P"}</definedName>
    <definedName name="ertg_2_1_1_5" hidden="1">{#N/A,#N/A,FALSE,"DCF Summary";#N/A,#N/A,FALSE,"Casema";#N/A,#N/A,FALSE,"Casema NoTel";#N/A,#N/A,FALSE,"UK";#N/A,#N/A,FALSE,"RCF";#N/A,#N/A,FALSE,"Intercable CZ";#N/A,#N/A,FALSE,"Interkabel P"}</definedName>
    <definedName name="ertg_2_1_2" hidden="1">{#N/A,#N/A,FALSE,"DCF Summary";#N/A,#N/A,FALSE,"Casema";#N/A,#N/A,FALSE,"Casema NoTel";#N/A,#N/A,FALSE,"UK";#N/A,#N/A,FALSE,"RCF";#N/A,#N/A,FALSE,"Intercable CZ";#N/A,#N/A,FALSE,"Interkabel P"}</definedName>
    <definedName name="ertg_2_1_2_1" hidden="1">{#N/A,#N/A,FALSE,"DCF Summary";#N/A,#N/A,FALSE,"Casema";#N/A,#N/A,FALSE,"Casema NoTel";#N/A,#N/A,FALSE,"UK";#N/A,#N/A,FALSE,"RCF";#N/A,#N/A,FALSE,"Intercable CZ";#N/A,#N/A,FALSE,"Interkabel P"}</definedName>
    <definedName name="ertg_2_1_2_2" hidden="1">{#N/A,#N/A,FALSE,"DCF Summary";#N/A,#N/A,FALSE,"Casema";#N/A,#N/A,FALSE,"Casema NoTel";#N/A,#N/A,FALSE,"UK";#N/A,#N/A,FALSE,"RCF";#N/A,#N/A,FALSE,"Intercable CZ";#N/A,#N/A,FALSE,"Interkabel P"}</definedName>
    <definedName name="ertg_2_1_2_3" hidden="1">{#N/A,#N/A,FALSE,"DCF Summary";#N/A,#N/A,FALSE,"Casema";#N/A,#N/A,FALSE,"Casema NoTel";#N/A,#N/A,FALSE,"UK";#N/A,#N/A,FALSE,"RCF";#N/A,#N/A,FALSE,"Intercable CZ";#N/A,#N/A,FALSE,"Interkabel P"}</definedName>
    <definedName name="ertg_2_1_3" hidden="1">{#N/A,#N/A,FALSE,"DCF Summary";#N/A,#N/A,FALSE,"Casema";#N/A,#N/A,FALSE,"Casema NoTel";#N/A,#N/A,FALSE,"UK";#N/A,#N/A,FALSE,"RCF";#N/A,#N/A,FALSE,"Intercable CZ";#N/A,#N/A,FALSE,"Interkabel P"}</definedName>
    <definedName name="ertg_2_1_3_1" hidden="1">{#N/A,#N/A,FALSE,"DCF Summary";#N/A,#N/A,FALSE,"Casema";#N/A,#N/A,FALSE,"Casema NoTel";#N/A,#N/A,FALSE,"UK";#N/A,#N/A,FALSE,"RCF";#N/A,#N/A,FALSE,"Intercable CZ";#N/A,#N/A,FALSE,"Interkabel P"}</definedName>
    <definedName name="ertg_2_1_3_2" hidden="1">{#N/A,#N/A,FALSE,"DCF Summary";#N/A,#N/A,FALSE,"Casema";#N/A,#N/A,FALSE,"Casema NoTel";#N/A,#N/A,FALSE,"UK";#N/A,#N/A,FALSE,"RCF";#N/A,#N/A,FALSE,"Intercable CZ";#N/A,#N/A,FALSE,"Interkabel P"}</definedName>
    <definedName name="ertg_2_1_3_3" hidden="1">{#N/A,#N/A,FALSE,"DCF Summary";#N/A,#N/A,FALSE,"Casema";#N/A,#N/A,FALSE,"Casema NoTel";#N/A,#N/A,FALSE,"UK";#N/A,#N/A,FALSE,"RCF";#N/A,#N/A,FALSE,"Intercable CZ";#N/A,#N/A,FALSE,"Interkabel P"}</definedName>
    <definedName name="ertg_2_1_4" hidden="1">{#N/A,#N/A,FALSE,"DCF Summary";#N/A,#N/A,FALSE,"Casema";#N/A,#N/A,FALSE,"Casema NoTel";#N/A,#N/A,FALSE,"UK";#N/A,#N/A,FALSE,"RCF";#N/A,#N/A,FALSE,"Intercable CZ";#N/A,#N/A,FALSE,"Interkabel P"}</definedName>
    <definedName name="ertg_2_1_5" hidden="1">{#N/A,#N/A,FALSE,"DCF Summary";#N/A,#N/A,FALSE,"Casema";#N/A,#N/A,FALSE,"Casema NoTel";#N/A,#N/A,FALSE,"UK";#N/A,#N/A,FALSE,"RCF";#N/A,#N/A,FALSE,"Intercable CZ";#N/A,#N/A,FALSE,"Interkabel P"}</definedName>
    <definedName name="ertg_2_2" hidden="1">{#N/A,#N/A,FALSE,"DCF Summary";#N/A,#N/A,FALSE,"Casema";#N/A,#N/A,FALSE,"Casema NoTel";#N/A,#N/A,FALSE,"UK";#N/A,#N/A,FALSE,"RCF";#N/A,#N/A,FALSE,"Intercable CZ";#N/A,#N/A,FALSE,"Interkabel P"}</definedName>
    <definedName name="ertg_2_2_1" hidden="1">{#N/A,#N/A,FALSE,"DCF Summary";#N/A,#N/A,FALSE,"Casema";#N/A,#N/A,FALSE,"Casema NoTel";#N/A,#N/A,FALSE,"UK";#N/A,#N/A,FALSE,"RCF";#N/A,#N/A,FALSE,"Intercable CZ";#N/A,#N/A,FALSE,"Interkabel P"}</definedName>
    <definedName name="ertg_2_2_2" hidden="1">{#N/A,#N/A,FALSE,"DCF Summary";#N/A,#N/A,FALSE,"Casema";#N/A,#N/A,FALSE,"Casema NoTel";#N/A,#N/A,FALSE,"UK";#N/A,#N/A,FALSE,"RCF";#N/A,#N/A,FALSE,"Intercable CZ";#N/A,#N/A,FALSE,"Interkabel P"}</definedName>
    <definedName name="ertg_2_2_3" hidden="1">{#N/A,#N/A,FALSE,"DCF Summary";#N/A,#N/A,FALSE,"Casema";#N/A,#N/A,FALSE,"Casema NoTel";#N/A,#N/A,FALSE,"UK";#N/A,#N/A,FALSE,"RCF";#N/A,#N/A,FALSE,"Intercable CZ";#N/A,#N/A,FALSE,"Interkabel P"}</definedName>
    <definedName name="ertg_2_2_4" hidden="1">{#N/A,#N/A,FALSE,"DCF Summary";#N/A,#N/A,FALSE,"Casema";#N/A,#N/A,FALSE,"Casema NoTel";#N/A,#N/A,FALSE,"UK";#N/A,#N/A,FALSE,"RCF";#N/A,#N/A,FALSE,"Intercable CZ";#N/A,#N/A,FALSE,"Interkabel P"}</definedName>
    <definedName name="ertg_2_3" hidden="1">{#N/A,#N/A,FALSE,"DCF Summary";#N/A,#N/A,FALSE,"Casema";#N/A,#N/A,FALSE,"Casema NoTel";#N/A,#N/A,FALSE,"UK";#N/A,#N/A,FALSE,"RCF";#N/A,#N/A,FALSE,"Intercable CZ";#N/A,#N/A,FALSE,"Interkabel P"}</definedName>
    <definedName name="ertg_2_3_1" hidden="1">{#N/A,#N/A,FALSE,"DCF Summary";#N/A,#N/A,FALSE,"Casema";#N/A,#N/A,FALSE,"Casema NoTel";#N/A,#N/A,FALSE,"UK";#N/A,#N/A,FALSE,"RCF";#N/A,#N/A,FALSE,"Intercable CZ";#N/A,#N/A,FALSE,"Interkabel P"}</definedName>
    <definedName name="ertg_2_3_2" hidden="1">{#N/A,#N/A,FALSE,"DCF Summary";#N/A,#N/A,FALSE,"Casema";#N/A,#N/A,FALSE,"Casema NoTel";#N/A,#N/A,FALSE,"UK";#N/A,#N/A,FALSE,"RCF";#N/A,#N/A,FALSE,"Intercable CZ";#N/A,#N/A,FALSE,"Interkabel P"}</definedName>
    <definedName name="ertg_2_3_3" hidden="1">{#N/A,#N/A,FALSE,"DCF Summary";#N/A,#N/A,FALSE,"Casema";#N/A,#N/A,FALSE,"Casema NoTel";#N/A,#N/A,FALSE,"UK";#N/A,#N/A,FALSE,"RCF";#N/A,#N/A,FALSE,"Intercable CZ";#N/A,#N/A,FALSE,"Interkabel P"}</definedName>
    <definedName name="ertg_2_3_4" hidden="1">{#N/A,#N/A,FALSE,"DCF Summary";#N/A,#N/A,FALSE,"Casema";#N/A,#N/A,FALSE,"Casema NoTel";#N/A,#N/A,FALSE,"UK";#N/A,#N/A,FALSE,"RCF";#N/A,#N/A,FALSE,"Intercable CZ";#N/A,#N/A,FALSE,"Interkabel P"}</definedName>
    <definedName name="ertg_2_4" hidden="1">{#N/A,#N/A,FALSE,"DCF Summary";#N/A,#N/A,FALSE,"Casema";#N/A,#N/A,FALSE,"Casema NoTel";#N/A,#N/A,FALSE,"UK";#N/A,#N/A,FALSE,"RCF";#N/A,#N/A,FALSE,"Intercable CZ";#N/A,#N/A,FALSE,"Interkabel P"}</definedName>
    <definedName name="ertg_2_4_1" hidden="1">{#N/A,#N/A,FALSE,"DCF Summary";#N/A,#N/A,FALSE,"Casema";#N/A,#N/A,FALSE,"Casema NoTel";#N/A,#N/A,FALSE,"UK";#N/A,#N/A,FALSE,"RCF";#N/A,#N/A,FALSE,"Intercable CZ";#N/A,#N/A,FALSE,"Interkabel P"}</definedName>
    <definedName name="ertg_2_5" hidden="1">{#N/A,#N/A,FALSE,"DCF Summary";#N/A,#N/A,FALSE,"Casema";#N/A,#N/A,FALSE,"Casema NoTel";#N/A,#N/A,FALSE,"UK";#N/A,#N/A,FALSE,"RCF";#N/A,#N/A,FALSE,"Intercable CZ";#N/A,#N/A,FALSE,"Interkabel P"}</definedName>
    <definedName name="ertg_3" hidden="1">{#N/A,#N/A,FALSE,"DCF Summary";#N/A,#N/A,FALSE,"Casema";#N/A,#N/A,FALSE,"Casema NoTel";#N/A,#N/A,FALSE,"UK";#N/A,#N/A,FALSE,"RCF";#N/A,#N/A,FALSE,"Intercable CZ";#N/A,#N/A,FALSE,"Interkabel P"}</definedName>
    <definedName name="ertg_3_1" hidden="1">{#N/A,#N/A,FALSE,"DCF Summary";#N/A,#N/A,FALSE,"Casema";#N/A,#N/A,FALSE,"Casema NoTel";#N/A,#N/A,FALSE,"UK";#N/A,#N/A,FALSE,"RCF";#N/A,#N/A,FALSE,"Intercable CZ";#N/A,#N/A,FALSE,"Interkabel P"}</definedName>
    <definedName name="ertg_3_1_1" hidden="1">{#N/A,#N/A,FALSE,"DCF Summary";#N/A,#N/A,FALSE,"Casema";#N/A,#N/A,FALSE,"Casema NoTel";#N/A,#N/A,FALSE,"UK";#N/A,#N/A,FALSE,"RCF";#N/A,#N/A,FALSE,"Intercable CZ";#N/A,#N/A,FALSE,"Interkabel P"}</definedName>
    <definedName name="ertg_3_1_2" hidden="1">{#N/A,#N/A,FALSE,"DCF Summary";#N/A,#N/A,FALSE,"Casema";#N/A,#N/A,FALSE,"Casema NoTel";#N/A,#N/A,FALSE,"UK";#N/A,#N/A,FALSE,"RCF";#N/A,#N/A,FALSE,"Intercable CZ";#N/A,#N/A,FALSE,"Interkabel P"}</definedName>
    <definedName name="ertg_3_1_3" hidden="1">{#N/A,#N/A,FALSE,"DCF Summary";#N/A,#N/A,FALSE,"Casema";#N/A,#N/A,FALSE,"Casema NoTel";#N/A,#N/A,FALSE,"UK";#N/A,#N/A,FALSE,"RCF";#N/A,#N/A,FALSE,"Intercable CZ";#N/A,#N/A,FALSE,"Interkabel P"}</definedName>
    <definedName name="ertg_3_1_4" hidden="1">{#N/A,#N/A,FALSE,"DCF Summary";#N/A,#N/A,FALSE,"Casema";#N/A,#N/A,FALSE,"Casema NoTel";#N/A,#N/A,FALSE,"UK";#N/A,#N/A,FALSE,"RCF";#N/A,#N/A,FALSE,"Intercable CZ";#N/A,#N/A,FALSE,"Interkabel P"}</definedName>
    <definedName name="ertg_3_2" hidden="1">{#N/A,#N/A,FALSE,"DCF Summary";#N/A,#N/A,FALSE,"Casema";#N/A,#N/A,FALSE,"Casema NoTel";#N/A,#N/A,FALSE,"UK";#N/A,#N/A,FALSE,"RCF";#N/A,#N/A,FALSE,"Intercable CZ";#N/A,#N/A,FALSE,"Interkabel P"}</definedName>
    <definedName name="ertg_3_2_1" hidden="1">{#N/A,#N/A,FALSE,"DCF Summary";#N/A,#N/A,FALSE,"Casema";#N/A,#N/A,FALSE,"Casema NoTel";#N/A,#N/A,FALSE,"UK";#N/A,#N/A,FALSE,"RCF";#N/A,#N/A,FALSE,"Intercable CZ";#N/A,#N/A,FALSE,"Interkabel P"}</definedName>
    <definedName name="ertg_3_2_2" hidden="1">{#N/A,#N/A,FALSE,"DCF Summary";#N/A,#N/A,FALSE,"Casema";#N/A,#N/A,FALSE,"Casema NoTel";#N/A,#N/A,FALSE,"UK";#N/A,#N/A,FALSE,"RCF";#N/A,#N/A,FALSE,"Intercable CZ";#N/A,#N/A,FALSE,"Interkabel P"}</definedName>
    <definedName name="ertg_3_2_3" hidden="1">{#N/A,#N/A,FALSE,"DCF Summary";#N/A,#N/A,FALSE,"Casema";#N/A,#N/A,FALSE,"Casema NoTel";#N/A,#N/A,FALSE,"UK";#N/A,#N/A,FALSE,"RCF";#N/A,#N/A,FALSE,"Intercable CZ";#N/A,#N/A,FALSE,"Interkabel P"}</definedName>
    <definedName name="ertg_3_2_4" hidden="1">{#N/A,#N/A,FALSE,"DCF Summary";#N/A,#N/A,FALSE,"Casema";#N/A,#N/A,FALSE,"Casema NoTel";#N/A,#N/A,FALSE,"UK";#N/A,#N/A,FALSE,"RCF";#N/A,#N/A,FALSE,"Intercable CZ";#N/A,#N/A,FALSE,"Interkabel P"}</definedName>
    <definedName name="ertg_3_3" hidden="1">{#N/A,#N/A,FALSE,"DCF Summary";#N/A,#N/A,FALSE,"Casema";#N/A,#N/A,FALSE,"Casema NoTel";#N/A,#N/A,FALSE,"UK";#N/A,#N/A,FALSE,"RCF";#N/A,#N/A,FALSE,"Intercable CZ";#N/A,#N/A,FALSE,"Interkabel P"}</definedName>
    <definedName name="ertg_3_3_1" hidden="1">{#N/A,#N/A,FALSE,"DCF Summary";#N/A,#N/A,FALSE,"Casema";#N/A,#N/A,FALSE,"Casema NoTel";#N/A,#N/A,FALSE,"UK";#N/A,#N/A,FALSE,"RCF";#N/A,#N/A,FALSE,"Intercable CZ";#N/A,#N/A,FALSE,"Interkabel P"}</definedName>
    <definedName name="ertg_3_4" hidden="1">{#N/A,#N/A,FALSE,"DCF Summary";#N/A,#N/A,FALSE,"Casema";#N/A,#N/A,FALSE,"Casema NoTel";#N/A,#N/A,FALSE,"UK";#N/A,#N/A,FALSE,"RCF";#N/A,#N/A,FALSE,"Intercable CZ";#N/A,#N/A,FALSE,"Interkabel P"}</definedName>
    <definedName name="ertg_3_4_1" hidden="1">{#N/A,#N/A,FALSE,"DCF Summary";#N/A,#N/A,FALSE,"Casema";#N/A,#N/A,FALSE,"Casema NoTel";#N/A,#N/A,FALSE,"UK";#N/A,#N/A,FALSE,"RCF";#N/A,#N/A,FALSE,"Intercable CZ";#N/A,#N/A,FALSE,"Interkabel P"}</definedName>
    <definedName name="ertg_3_5" hidden="1">{#N/A,#N/A,FALSE,"DCF Summary";#N/A,#N/A,FALSE,"Casema";#N/A,#N/A,FALSE,"Casema NoTel";#N/A,#N/A,FALSE,"UK";#N/A,#N/A,FALSE,"RCF";#N/A,#N/A,FALSE,"Intercable CZ";#N/A,#N/A,FALSE,"Interkabel P"}</definedName>
    <definedName name="ertg_4" hidden="1">{#N/A,#N/A,FALSE,"DCF Summary";#N/A,#N/A,FALSE,"Casema";#N/A,#N/A,FALSE,"Casema NoTel";#N/A,#N/A,FALSE,"UK";#N/A,#N/A,FALSE,"RCF";#N/A,#N/A,FALSE,"Intercable CZ";#N/A,#N/A,FALSE,"Interkabel P"}</definedName>
    <definedName name="ertg_4_1" hidden="1">{#N/A,#N/A,FALSE,"DCF Summary";#N/A,#N/A,FALSE,"Casema";#N/A,#N/A,FALSE,"Casema NoTel";#N/A,#N/A,FALSE,"UK";#N/A,#N/A,FALSE,"RCF";#N/A,#N/A,FALSE,"Intercable CZ";#N/A,#N/A,FALSE,"Interkabel P"}</definedName>
    <definedName name="ertg_4_1_1" hidden="1">{#N/A,#N/A,FALSE,"DCF Summary";#N/A,#N/A,FALSE,"Casema";#N/A,#N/A,FALSE,"Casema NoTel";#N/A,#N/A,FALSE,"UK";#N/A,#N/A,FALSE,"RCF";#N/A,#N/A,FALSE,"Intercable CZ";#N/A,#N/A,FALSE,"Interkabel P"}</definedName>
    <definedName name="ertg_4_1_2" hidden="1">{#N/A,#N/A,FALSE,"DCF Summary";#N/A,#N/A,FALSE,"Casema";#N/A,#N/A,FALSE,"Casema NoTel";#N/A,#N/A,FALSE,"UK";#N/A,#N/A,FALSE,"RCF";#N/A,#N/A,FALSE,"Intercable CZ";#N/A,#N/A,FALSE,"Interkabel P"}</definedName>
    <definedName name="ertg_4_1_3" hidden="1">{#N/A,#N/A,FALSE,"DCF Summary";#N/A,#N/A,FALSE,"Casema";#N/A,#N/A,FALSE,"Casema NoTel";#N/A,#N/A,FALSE,"UK";#N/A,#N/A,FALSE,"RCF";#N/A,#N/A,FALSE,"Intercable CZ";#N/A,#N/A,FALSE,"Interkabel P"}</definedName>
    <definedName name="ertg_4_1_4" hidden="1">{#N/A,#N/A,FALSE,"DCF Summary";#N/A,#N/A,FALSE,"Casema";#N/A,#N/A,FALSE,"Casema NoTel";#N/A,#N/A,FALSE,"UK";#N/A,#N/A,FALSE,"RCF";#N/A,#N/A,FALSE,"Intercable CZ";#N/A,#N/A,FALSE,"Interkabel P"}</definedName>
    <definedName name="ertg_4_2" hidden="1">{#N/A,#N/A,FALSE,"DCF Summary";#N/A,#N/A,FALSE,"Casema";#N/A,#N/A,FALSE,"Casema NoTel";#N/A,#N/A,FALSE,"UK";#N/A,#N/A,FALSE,"RCF";#N/A,#N/A,FALSE,"Intercable CZ";#N/A,#N/A,FALSE,"Interkabel P"}</definedName>
    <definedName name="ertg_4_2_1" hidden="1">{#N/A,#N/A,FALSE,"DCF Summary";#N/A,#N/A,FALSE,"Casema";#N/A,#N/A,FALSE,"Casema NoTel";#N/A,#N/A,FALSE,"UK";#N/A,#N/A,FALSE,"RCF";#N/A,#N/A,FALSE,"Intercable CZ";#N/A,#N/A,FALSE,"Interkabel P"}</definedName>
    <definedName name="ertg_4_2_2" hidden="1">{#N/A,#N/A,FALSE,"DCF Summary";#N/A,#N/A,FALSE,"Casema";#N/A,#N/A,FALSE,"Casema NoTel";#N/A,#N/A,FALSE,"UK";#N/A,#N/A,FALSE,"RCF";#N/A,#N/A,FALSE,"Intercable CZ";#N/A,#N/A,FALSE,"Interkabel P"}</definedName>
    <definedName name="ertg_4_2_3" hidden="1">{#N/A,#N/A,FALSE,"DCF Summary";#N/A,#N/A,FALSE,"Casema";#N/A,#N/A,FALSE,"Casema NoTel";#N/A,#N/A,FALSE,"UK";#N/A,#N/A,FALSE,"RCF";#N/A,#N/A,FALSE,"Intercable CZ";#N/A,#N/A,FALSE,"Interkabel P"}</definedName>
    <definedName name="ertg_4_2_4" hidden="1">{#N/A,#N/A,FALSE,"DCF Summary";#N/A,#N/A,FALSE,"Casema";#N/A,#N/A,FALSE,"Casema NoTel";#N/A,#N/A,FALSE,"UK";#N/A,#N/A,FALSE,"RCF";#N/A,#N/A,FALSE,"Intercable CZ";#N/A,#N/A,FALSE,"Interkabel P"}</definedName>
    <definedName name="ertg_4_3" hidden="1">{#N/A,#N/A,FALSE,"DCF Summary";#N/A,#N/A,FALSE,"Casema";#N/A,#N/A,FALSE,"Casema NoTel";#N/A,#N/A,FALSE,"UK";#N/A,#N/A,FALSE,"RCF";#N/A,#N/A,FALSE,"Intercable CZ";#N/A,#N/A,FALSE,"Interkabel P"}</definedName>
    <definedName name="ertg_4_3_1" hidden="1">{#N/A,#N/A,FALSE,"DCF Summary";#N/A,#N/A,FALSE,"Casema";#N/A,#N/A,FALSE,"Casema NoTel";#N/A,#N/A,FALSE,"UK";#N/A,#N/A,FALSE,"RCF";#N/A,#N/A,FALSE,"Intercable CZ";#N/A,#N/A,FALSE,"Interkabel P"}</definedName>
    <definedName name="ertg_4_4" hidden="1">{#N/A,#N/A,FALSE,"DCF Summary";#N/A,#N/A,FALSE,"Casema";#N/A,#N/A,FALSE,"Casema NoTel";#N/A,#N/A,FALSE,"UK";#N/A,#N/A,FALSE,"RCF";#N/A,#N/A,FALSE,"Intercable CZ";#N/A,#N/A,FALSE,"Interkabel P"}</definedName>
    <definedName name="ertg_4_4_1" hidden="1">{#N/A,#N/A,FALSE,"DCF Summary";#N/A,#N/A,FALSE,"Casema";#N/A,#N/A,FALSE,"Casema NoTel";#N/A,#N/A,FALSE,"UK";#N/A,#N/A,FALSE,"RCF";#N/A,#N/A,FALSE,"Intercable CZ";#N/A,#N/A,FALSE,"Interkabel P"}</definedName>
    <definedName name="ertg_4_5" hidden="1">{#N/A,#N/A,FALSE,"DCF Summary";#N/A,#N/A,FALSE,"Casema";#N/A,#N/A,FALSE,"Casema NoTel";#N/A,#N/A,FALSE,"UK";#N/A,#N/A,FALSE,"RCF";#N/A,#N/A,FALSE,"Intercable CZ";#N/A,#N/A,FALSE,"Interkabel P"}</definedName>
    <definedName name="ertg_5" hidden="1">{#N/A,#N/A,FALSE,"DCF Summary";#N/A,#N/A,FALSE,"Casema";#N/A,#N/A,FALSE,"Casema NoTel";#N/A,#N/A,FALSE,"UK";#N/A,#N/A,FALSE,"RCF";#N/A,#N/A,FALSE,"Intercable CZ";#N/A,#N/A,FALSE,"Interkabel P"}</definedName>
    <definedName name="ertg_5_1" hidden="1">{#N/A,#N/A,FALSE,"DCF Summary";#N/A,#N/A,FALSE,"Casema";#N/A,#N/A,FALSE,"Casema NoTel";#N/A,#N/A,FALSE,"UK";#N/A,#N/A,FALSE,"RCF";#N/A,#N/A,FALSE,"Intercable CZ";#N/A,#N/A,FALSE,"Interkabel P"}</definedName>
    <definedName name="ertg_5_2" hidden="1">{#N/A,#N/A,FALSE,"DCF Summary";#N/A,#N/A,FALSE,"Casema";#N/A,#N/A,FALSE,"Casema NoTel";#N/A,#N/A,FALSE,"UK";#N/A,#N/A,FALSE,"RCF";#N/A,#N/A,FALSE,"Intercable CZ";#N/A,#N/A,FALSE,"Interkabel P"}</definedName>
    <definedName name="ertg_5_3" hidden="1">{#N/A,#N/A,FALSE,"DCF Summary";#N/A,#N/A,FALSE,"Casema";#N/A,#N/A,FALSE,"Casema NoTel";#N/A,#N/A,FALSE,"UK";#N/A,#N/A,FALSE,"RCF";#N/A,#N/A,FALSE,"Intercable CZ";#N/A,#N/A,FALSE,"Interkabel P"}</definedName>
    <definedName name="ertg_5_4" hidden="1">{#N/A,#N/A,FALSE,"DCF Summary";#N/A,#N/A,FALSE,"Casema";#N/A,#N/A,FALSE,"Casema NoTel";#N/A,#N/A,FALSE,"UK";#N/A,#N/A,FALSE,"RCF";#N/A,#N/A,FALSE,"Intercable CZ";#N/A,#N/A,FALSE,"Interkabel P"}</definedName>
    <definedName name="Eshares">#REF!</definedName>
    <definedName name="ESKPI_LCY1">#REF!</definedName>
    <definedName name="ESKPI_LCY2">#REF!</definedName>
    <definedName name="ESKPI_USD1">#REF!</definedName>
    <definedName name="ESKPI_USD2">#REF!</definedName>
    <definedName name="EssAliasTable">"Default"</definedName>
    <definedName name="EssLatest">"DistrCurv1"</definedName>
    <definedName name="EssOptions">"A1100000000011000000001100000_01000"</definedName>
    <definedName name="EuroCF">#REF!</definedName>
    <definedName name="EuroCF00">#REF!</definedName>
    <definedName name="EuroCF00mm">#REF!</definedName>
    <definedName name="EuroCF00ye">#REF!</definedName>
    <definedName name="EuroCF00yemm">#REF!</definedName>
    <definedName name="EuroCF88">#REF!</definedName>
    <definedName name="EuroCF88mm">#REF!</definedName>
    <definedName name="EuroCF88ye">#REF!</definedName>
    <definedName name="EuroCF88yemm">#REF!</definedName>
    <definedName name="EuroCF89">#REF!</definedName>
    <definedName name="EuroCF89mm">#REF!</definedName>
    <definedName name="EuroCF89ye">#REF!</definedName>
    <definedName name="EuroCF89yemm">#REF!</definedName>
    <definedName name="EuroCF90">#REF!</definedName>
    <definedName name="EuroCF90mm">#REF!</definedName>
    <definedName name="EuroCF90ye">#REF!</definedName>
    <definedName name="EuroCF90yemm">#REF!</definedName>
    <definedName name="EuroCF91">#REF!</definedName>
    <definedName name="EuroCF91mm">#REF!</definedName>
    <definedName name="EuroCF91ye">#REF!</definedName>
    <definedName name="EuroCF91yemm">#REF!</definedName>
    <definedName name="EuroCF92">#REF!</definedName>
    <definedName name="EuroCF92mm">#REF!</definedName>
    <definedName name="EuroCF92ye">#REF!</definedName>
    <definedName name="EuroCF92yemm">#REF!</definedName>
    <definedName name="EuroCF93">#REF!</definedName>
    <definedName name="EuroCF93mm">#REF!</definedName>
    <definedName name="EuroCF93ye">#REF!</definedName>
    <definedName name="EuroCF93yemm">#REF!</definedName>
    <definedName name="EuroCF94">#REF!</definedName>
    <definedName name="EuroCF94mm">#REF!</definedName>
    <definedName name="EuroCF94ye">#REF!</definedName>
    <definedName name="EuroCF94yemm">#REF!</definedName>
    <definedName name="EuroCF95">#REF!</definedName>
    <definedName name="EuroCF95mm">#REF!</definedName>
    <definedName name="EuroCF95ye">#REF!</definedName>
    <definedName name="EuroCF95yemm">#REF!</definedName>
    <definedName name="EuroCF96">#REF!</definedName>
    <definedName name="EuroCF96mm">#REF!</definedName>
    <definedName name="EuroCF96ye">#REF!</definedName>
    <definedName name="EuroCF96yemm">#REF!</definedName>
    <definedName name="EuroCF97">#REF!</definedName>
    <definedName name="EuroCF97mm">#REF!</definedName>
    <definedName name="EuroCF97ye">#REF!</definedName>
    <definedName name="EuroCF97yemm">#REF!</definedName>
    <definedName name="EuroCF98">#REF!</definedName>
    <definedName name="EuroCF98mm">#REF!</definedName>
    <definedName name="EuroCF98ye">#REF!</definedName>
    <definedName name="EuroCF98yemm">#REF!</definedName>
    <definedName name="EuroCF99">#REF!</definedName>
    <definedName name="EuroCF99mm">#REF!</definedName>
    <definedName name="EuroCF99ye">#REF!</definedName>
    <definedName name="EuroCF99yemm">#REF!</definedName>
    <definedName name="EuroCFmm">#REF!</definedName>
    <definedName name="ev.Calculation" hidden="1">2</definedName>
    <definedName name="ev.Initialized" hidden="1">FALSE</definedName>
    <definedName name="EV__LASTREFTIME__" hidden="1">38910.7154166667</definedName>
    <definedName name="ew" hidden="1">"c1471"</definedName>
    <definedName name="EX">#REF!</definedName>
    <definedName name="Exchange_Rate">#REF!</definedName>
    <definedName name="Expense_Type">#REF!</definedName>
    <definedName name="Export1">#REF!</definedName>
    <definedName name="Export2">#REF!</definedName>
    <definedName name="Export3">#REF!</definedName>
    <definedName name="f" hidden="1">"iQShowAnnual"</definedName>
    <definedName name="FAIRVALUE04">#REF!</definedName>
    <definedName name="FAM_Revenue">#REF!</definedName>
    <definedName name="Fcost_dilun00">#REF!</definedName>
    <definedName name="Fcost_dilun01">#REF!</definedName>
    <definedName name="Fcost_dilun02">#REF!</definedName>
    <definedName name="Fcost_dilun03">#REF!</definedName>
    <definedName name="FCOST_DILUN04">#REF!</definedName>
    <definedName name="Fcost_dilun97">#REF!</definedName>
    <definedName name="Fcost_dilun98">#REF!</definedName>
    <definedName name="Fcost_dilun99">#REF!</definedName>
    <definedName name="fd" hidden="1">{#N/A,#N/A,FALSE,"Contribution Analysis"}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d" hidden="1">{#N/A,#N/A,FALSE,"COVER.XLS";#N/A,#N/A,FALSE,"RACT1.XLS";#N/A,#N/A,FALSE,"RACT2.XLS";#N/A,#N/A,FALSE,"ECCMP";#N/A,#N/A,FALSE,"WELDER.XLS"}</definedName>
    <definedName name="fdsa" hidden="1">"c16"</definedName>
    <definedName name="FE">#REF!</definedName>
    <definedName name="Feb_Payroll_Phasing">#REF!</definedName>
    <definedName name="FEE">#REF!</definedName>
    <definedName name="FEE00">#REF!</definedName>
    <definedName name="ff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ffff" hidden="1">#REF!</definedName>
    <definedName name="fh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FI">#REF!</definedName>
    <definedName name="final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rstMWticker">#REF!</definedName>
    <definedName name="FirstPlotDate" hidden="1">#REF!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requency" hidden="1">#REF!</definedName>
    <definedName name="fs" hidden="1">{"Annual 1996",#N/A,FALSE,"Ann-Op (Mng)";"Annual 1996",#N/A,FALSE,"Ann-Op (Rep)";"Operating Vs. Reported Earnings",#N/A,FALSE,"Rpt-Op Inc"}</definedName>
    <definedName name="FTRANSINC00">#REF!</definedName>
    <definedName name="FTRANSINC01">#REF!</definedName>
    <definedName name="FTRANSINC02">#REF!</definedName>
    <definedName name="FTRANSINC03">#REF!</definedName>
    <definedName name="FTRANSINC04">#REF!</definedName>
    <definedName name="FTRANSINC05">#REF!</definedName>
    <definedName name="FTRANSINC06">#REF!</definedName>
    <definedName name="FTRANSINC07">#REF!</definedName>
    <definedName name="FTRANSINC87">#REF!</definedName>
    <definedName name="FTRANSINC88">#REF!</definedName>
    <definedName name="FTRANSINC89">#REF!</definedName>
    <definedName name="FTRANSINC90">#REF!</definedName>
    <definedName name="FTRANSINC91">#REF!</definedName>
    <definedName name="FTRANSINC92">#REF!</definedName>
    <definedName name="FTRANSINC93">#REF!</definedName>
    <definedName name="FTRANSINC94">#REF!</definedName>
    <definedName name="FTRANSINC95">#REF!</definedName>
    <definedName name="FTRANSINC96">#REF!</definedName>
    <definedName name="FTRANSINC97">#REF!</definedName>
    <definedName name="FTRANSINC98">#REF!</definedName>
    <definedName name="FTRANSINC99">#REF!</definedName>
    <definedName name="FuelCycle" hidden="1">{#N/A,#N/A,FALSE,"AltFuel"}</definedName>
    <definedName name="FuelExpense">#REF!</definedName>
    <definedName name="fx">#REF!</definedName>
    <definedName name="FX_Curve">#REF!</definedName>
    <definedName name="FXR">#REF!</definedName>
    <definedName name="g" hidden="1">{#N/A,#N/A,TRUE,"Cover sheet";#N/A,#N/A,TRUE,"DCF analysis";#N/A,#N/A,TRUE,"WACC calculation"}</definedName>
    <definedName name="GBP00">#REF!</definedName>
    <definedName name="GCUST_LN00">#REF!</definedName>
    <definedName name="GCUST_LN01">#REF!</definedName>
    <definedName name="GCUST_LN02">#REF!</definedName>
    <definedName name="GCUST_LN03">#REF!</definedName>
    <definedName name="GCUST_LN04">#REF!</definedName>
    <definedName name="GCUST_LN97">#REF!</definedName>
    <definedName name="GCUST_LN98">#REF!</definedName>
    <definedName name="GCUST_LN99">#REF!</definedName>
    <definedName name="GDWL00">#REF!</definedName>
    <definedName name="GDWL01">#REF!</definedName>
    <definedName name="GDWL02">#REF!</definedName>
    <definedName name="GDWL03">#REF!</definedName>
    <definedName name="GDWL04">#REF!</definedName>
    <definedName name="GDWL97">#REF!</definedName>
    <definedName name="GDWL98">#REF!</definedName>
    <definedName name="GDWL99">#REF!</definedName>
    <definedName name="GENL_PROV00">#REF!</definedName>
    <definedName name="GENL_PROV01">#REF!</definedName>
    <definedName name="GENL_PROV02">#REF!</definedName>
    <definedName name="GENL_PROV03">#REF!</definedName>
    <definedName name="GENL_PROV04">#REF!</definedName>
    <definedName name="GENL_PROV97">#REF!</definedName>
    <definedName name="GENL_PROV98">#REF!</definedName>
    <definedName name="GENL_PROV99">#REF!</definedName>
    <definedName name="GENPROV00">#REF!</definedName>
    <definedName name="GENPROV01">#REF!</definedName>
    <definedName name="GENPROV02">#REF!</definedName>
    <definedName name="GENPROV03">#REF!</definedName>
    <definedName name="GENPROV04">#REF!</definedName>
    <definedName name="GENPROV05">#REF!</definedName>
    <definedName name="GENPROV06">#REF!</definedName>
    <definedName name="GENPROV07">#REF!</definedName>
    <definedName name="GENPROV87">#REF!</definedName>
    <definedName name="GENPROV88">#REF!</definedName>
    <definedName name="GENPROV89">#REF!</definedName>
    <definedName name="GENPROV90">#REF!</definedName>
    <definedName name="GENPROV91">#REF!</definedName>
    <definedName name="GENPROV92">#REF!</definedName>
    <definedName name="GENPROV93">#REF!</definedName>
    <definedName name="GENPROV94">#REF!</definedName>
    <definedName name="GENPROV95">#REF!</definedName>
    <definedName name="GENPROV96">#REF!</definedName>
    <definedName name="GENPROV97">#REF!</definedName>
    <definedName name="GENPROV98">#REF!</definedName>
    <definedName name="GENPROV99">#REF!</definedName>
    <definedName name="gfnfg" hidden="1">{#N/A,#N/A,TRUE,"DCF Summary";#N/A,#N/A,TRUE,"Casema";#N/A,#N/A,TRUE,"UK";#N/A,#N/A,TRUE,"RCF";#N/A,#N/A,TRUE,"Intercable CZ";#N/A,#N/A,TRUE,"Interkabel P";#N/A,#N/A,TRUE,"LBO-Total";#N/A,#N/A,TRUE,"LBO-Casema"}</definedName>
    <definedName name="gfnfg_1" hidden="1">{#N/A,#N/A,TRUE,"DCF Summary";#N/A,#N/A,TRUE,"Casema";#N/A,#N/A,TRUE,"UK";#N/A,#N/A,TRUE,"RCF";#N/A,#N/A,TRUE,"Intercable CZ";#N/A,#N/A,TRUE,"Interkabel P";#N/A,#N/A,TRUE,"LBO-Total";#N/A,#N/A,TRUE,"LBO-Casema"}</definedName>
    <definedName name="gfnfg_1_1" hidden="1">{#N/A,#N/A,TRUE,"DCF Summary";#N/A,#N/A,TRUE,"Casema";#N/A,#N/A,TRUE,"UK";#N/A,#N/A,TRUE,"RCF";#N/A,#N/A,TRUE,"Intercable CZ";#N/A,#N/A,TRUE,"Interkabel P";#N/A,#N/A,TRUE,"LBO-Total";#N/A,#N/A,TRUE,"LBO-Casema"}</definedName>
    <definedName name="gfnfg_1_1_1" hidden="1">{#N/A,#N/A,TRUE,"DCF Summary";#N/A,#N/A,TRUE,"Casema";#N/A,#N/A,TRUE,"UK";#N/A,#N/A,TRUE,"RCF";#N/A,#N/A,TRUE,"Intercable CZ";#N/A,#N/A,TRUE,"Interkabel P";#N/A,#N/A,TRUE,"LBO-Total";#N/A,#N/A,TRUE,"LBO-Casema"}</definedName>
    <definedName name="gfnfg_1_1_1_1" hidden="1">{#N/A,#N/A,TRUE,"DCF Summary";#N/A,#N/A,TRUE,"Casema";#N/A,#N/A,TRUE,"UK";#N/A,#N/A,TRUE,"RCF";#N/A,#N/A,TRUE,"Intercable CZ";#N/A,#N/A,TRUE,"Interkabel P";#N/A,#N/A,TRUE,"LBO-Total";#N/A,#N/A,TRUE,"LBO-Casema"}</definedName>
    <definedName name="gfnfg_1_1_1_1_1" hidden="1">{#N/A,#N/A,TRUE,"DCF Summary";#N/A,#N/A,TRUE,"Casema";#N/A,#N/A,TRUE,"UK";#N/A,#N/A,TRUE,"RCF";#N/A,#N/A,TRUE,"Intercable CZ";#N/A,#N/A,TRUE,"Interkabel P";#N/A,#N/A,TRUE,"LBO-Total";#N/A,#N/A,TRUE,"LBO-Casema"}</definedName>
    <definedName name="gfnfg_1_1_1_1_1_1" hidden="1">{#N/A,#N/A,TRUE,"DCF Summary";#N/A,#N/A,TRUE,"Casema";#N/A,#N/A,TRUE,"UK";#N/A,#N/A,TRUE,"RCF";#N/A,#N/A,TRUE,"Intercable CZ";#N/A,#N/A,TRUE,"Interkabel P";#N/A,#N/A,TRUE,"LBO-Total";#N/A,#N/A,TRUE,"LBO-Casema"}</definedName>
    <definedName name="gfnfg_1_1_1_1_1_2" hidden="1">{#N/A,#N/A,TRUE,"DCF Summary";#N/A,#N/A,TRUE,"Casema";#N/A,#N/A,TRUE,"UK";#N/A,#N/A,TRUE,"RCF";#N/A,#N/A,TRUE,"Intercable CZ";#N/A,#N/A,TRUE,"Interkabel P";#N/A,#N/A,TRUE,"LBO-Total";#N/A,#N/A,TRUE,"LBO-Casema"}</definedName>
    <definedName name="gfnfg_1_1_1_1_1_3" hidden="1">{#N/A,#N/A,TRUE,"DCF Summary";#N/A,#N/A,TRUE,"Casema";#N/A,#N/A,TRUE,"UK";#N/A,#N/A,TRUE,"RCF";#N/A,#N/A,TRUE,"Intercable CZ";#N/A,#N/A,TRUE,"Interkabel P";#N/A,#N/A,TRUE,"LBO-Total";#N/A,#N/A,TRUE,"LBO-Casema"}</definedName>
    <definedName name="gfnfg_1_1_1_1_1_4" hidden="1">{#N/A,#N/A,TRUE,"DCF Summary";#N/A,#N/A,TRUE,"Casema";#N/A,#N/A,TRUE,"UK";#N/A,#N/A,TRUE,"RCF";#N/A,#N/A,TRUE,"Intercable CZ";#N/A,#N/A,TRUE,"Interkabel P";#N/A,#N/A,TRUE,"LBO-Total";#N/A,#N/A,TRUE,"LBO-Casema"}</definedName>
    <definedName name="gfnfg_1_1_1_1_2" hidden="1">{#N/A,#N/A,TRUE,"DCF Summary";#N/A,#N/A,TRUE,"Casema";#N/A,#N/A,TRUE,"UK";#N/A,#N/A,TRUE,"RCF";#N/A,#N/A,TRUE,"Intercable CZ";#N/A,#N/A,TRUE,"Interkabel P";#N/A,#N/A,TRUE,"LBO-Total";#N/A,#N/A,TRUE,"LBO-Casema"}</definedName>
    <definedName name="gfnfg_1_1_1_1_2_1" hidden="1">{#N/A,#N/A,TRUE,"DCF Summary";#N/A,#N/A,TRUE,"Casema";#N/A,#N/A,TRUE,"UK";#N/A,#N/A,TRUE,"RCF";#N/A,#N/A,TRUE,"Intercable CZ";#N/A,#N/A,TRUE,"Interkabel P";#N/A,#N/A,TRUE,"LBO-Total";#N/A,#N/A,TRUE,"LBO-Casema"}</definedName>
    <definedName name="gfnfg_1_1_1_1_2_2" hidden="1">{#N/A,#N/A,TRUE,"DCF Summary";#N/A,#N/A,TRUE,"Casema";#N/A,#N/A,TRUE,"UK";#N/A,#N/A,TRUE,"RCF";#N/A,#N/A,TRUE,"Intercable CZ";#N/A,#N/A,TRUE,"Interkabel P";#N/A,#N/A,TRUE,"LBO-Total";#N/A,#N/A,TRUE,"LBO-Casema"}</definedName>
    <definedName name="gfnfg_1_1_1_1_2_3" hidden="1">{#N/A,#N/A,TRUE,"DCF Summary";#N/A,#N/A,TRUE,"Casema";#N/A,#N/A,TRUE,"UK";#N/A,#N/A,TRUE,"RCF";#N/A,#N/A,TRUE,"Intercable CZ";#N/A,#N/A,TRUE,"Interkabel P";#N/A,#N/A,TRUE,"LBO-Total";#N/A,#N/A,TRUE,"LBO-Casema"}</definedName>
    <definedName name="gfnfg_1_1_1_1_3" hidden="1">{#N/A,#N/A,TRUE,"DCF Summary";#N/A,#N/A,TRUE,"Casema";#N/A,#N/A,TRUE,"UK";#N/A,#N/A,TRUE,"RCF";#N/A,#N/A,TRUE,"Intercable CZ";#N/A,#N/A,TRUE,"Interkabel P";#N/A,#N/A,TRUE,"LBO-Total";#N/A,#N/A,TRUE,"LBO-Casema"}</definedName>
    <definedName name="gfnfg_1_1_1_1_4" hidden="1">{#N/A,#N/A,TRUE,"DCF Summary";#N/A,#N/A,TRUE,"Casema";#N/A,#N/A,TRUE,"UK";#N/A,#N/A,TRUE,"RCF";#N/A,#N/A,TRUE,"Intercable CZ";#N/A,#N/A,TRUE,"Interkabel P";#N/A,#N/A,TRUE,"LBO-Total";#N/A,#N/A,TRUE,"LBO-Casema"}</definedName>
    <definedName name="gfnfg_1_1_1_1_5" hidden="1">{#N/A,#N/A,TRUE,"DCF Summary";#N/A,#N/A,TRUE,"Casema";#N/A,#N/A,TRUE,"UK";#N/A,#N/A,TRUE,"RCF";#N/A,#N/A,TRUE,"Intercable CZ";#N/A,#N/A,TRUE,"Interkabel P";#N/A,#N/A,TRUE,"LBO-Total";#N/A,#N/A,TRUE,"LBO-Casema"}</definedName>
    <definedName name="gfnfg_1_1_1_2" hidden="1">{#N/A,#N/A,TRUE,"DCF Summary";#N/A,#N/A,TRUE,"Casema";#N/A,#N/A,TRUE,"UK";#N/A,#N/A,TRUE,"RCF";#N/A,#N/A,TRUE,"Intercable CZ";#N/A,#N/A,TRUE,"Interkabel P";#N/A,#N/A,TRUE,"LBO-Total";#N/A,#N/A,TRUE,"LBO-Casema"}</definedName>
    <definedName name="gfnfg_1_1_1_2_1" hidden="1">{#N/A,#N/A,TRUE,"DCF Summary";#N/A,#N/A,TRUE,"Casema";#N/A,#N/A,TRUE,"UK";#N/A,#N/A,TRUE,"RCF";#N/A,#N/A,TRUE,"Intercable CZ";#N/A,#N/A,TRUE,"Interkabel P";#N/A,#N/A,TRUE,"LBO-Total";#N/A,#N/A,TRUE,"LBO-Casema"}</definedName>
    <definedName name="gfnfg_1_1_1_2_2" hidden="1">{#N/A,#N/A,TRUE,"DCF Summary";#N/A,#N/A,TRUE,"Casema";#N/A,#N/A,TRUE,"UK";#N/A,#N/A,TRUE,"RCF";#N/A,#N/A,TRUE,"Intercable CZ";#N/A,#N/A,TRUE,"Interkabel P";#N/A,#N/A,TRUE,"LBO-Total";#N/A,#N/A,TRUE,"LBO-Casema"}</definedName>
    <definedName name="gfnfg_1_1_1_2_3" hidden="1">{#N/A,#N/A,TRUE,"DCF Summary";#N/A,#N/A,TRUE,"Casema";#N/A,#N/A,TRUE,"UK";#N/A,#N/A,TRUE,"RCF";#N/A,#N/A,TRUE,"Intercable CZ";#N/A,#N/A,TRUE,"Interkabel P";#N/A,#N/A,TRUE,"LBO-Total";#N/A,#N/A,TRUE,"LBO-Casema"}</definedName>
    <definedName name="gfnfg_1_1_1_3" hidden="1">{#N/A,#N/A,TRUE,"DCF Summary";#N/A,#N/A,TRUE,"Casema";#N/A,#N/A,TRUE,"UK";#N/A,#N/A,TRUE,"RCF";#N/A,#N/A,TRUE,"Intercable CZ";#N/A,#N/A,TRUE,"Interkabel P";#N/A,#N/A,TRUE,"LBO-Total";#N/A,#N/A,TRUE,"LBO-Casema"}</definedName>
    <definedName name="gfnfg_1_1_1_3_1" hidden="1">{#N/A,#N/A,TRUE,"DCF Summary";#N/A,#N/A,TRUE,"Casema";#N/A,#N/A,TRUE,"UK";#N/A,#N/A,TRUE,"RCF";#N/A,#N/A,TRUE,"Intercable CZ";#N/A,#N/A,TRUE,"Interkabel P";#N/A,#N/A,TRUE,"LBO-Total";#N/A,#N/A,TRUE,"LBO-Casema"}</definedName>
    <definedName name="gfnfg_1_1_1_3_2" hidden="1">{#N/A,#N/A,TRUE,"DCF Summary";#N/A,#N/A,TRUE,"Casema";#N/A,#N/A,TRUE,"UK";#N/A,#N/A,TRUE,"RCF";#N/A,#N/A,TRUE,"Intercable CZ";#N/A,#N/A,TRUE,"Interkabel P";#N/A,#N/A,TRUE,"LBO-Total";#N/A,#N/A,TRUE,"LBO-Casema"}</definedName>
    <definedName name="gfnfg_1_1_1_3_3" hidden="1">{#N/A,#N/A,TRUE,"DCF Summary";#N/A,#N/A,TRUE,"Casema";#N/A,#N/A,TRUE,"UK";#N/A,#N/A,TRUE,"RCF";#N/A,#N/A,TRUE,"Intercable CZ";#N/A,#N/A,TRUE,"Interkabel P";#N/A,#N/A,TRUE,"LBO-Total";#N/A,#N/A,TRUE,"LBO-Casema"}</definedName>
    <definedName name="gfnfg_1_1_1_4" hidden="1">{#N/A,#N/A,TRUE,"DCF Summary";#N/A,#N/A,TRUE,"Casema";#N/A,#N/A,TRUE,"UK";#N/A,#N/A,TRUE,"RCF";#N/A,#N/A,TRUE,"Intercable CZ";#N/A,#N/A,TRUE,"Interkabel P";#N/A,#N/A,TRUE,"LBO-Total";#N/A,#N/A,TRUE,"LBO-Casema"}</definedName>
    <definedName name="gfnfg_1_1_1_5" hidden="1">{#N/A,#N/A,TRUE,"DCF Summary";#N/A,#N/A,TRUE,"Casema";#N/A,#N/A,TRUE,"UK";#N/A,#N/A,TRUE,"RCF";#N/A,#N/A,TRUE,"Intercable CZ";#N/A,#N/A,TRUE,"Interkabel P";#N/A,#N/A,TRUE,"LBO-Total";#N/A,#N/A,TRUE,"LBO-Casema"}</definedName>
    <definedName name="gfnfg_1_1_2" hidden="1">{#N/A,#N/A,TRUE,"DCF Summary";#N/A,#N/A,TRUE,"Casema";#N/A,#N/A,TRUE,"UK";#N/A,#N/A,TRUE,"RCF";#N/A,#N/A,TRUE,"Intercable CZ";#N/A,#N/A,TRUE,"Interkabel P";#N/A,#N/A,TRUE,"LBO-Total";#N/A,#N/A,TRUE,"LBO-Casema"}</definedName>
    <definedName name="gfnfg_1_1_2_1" hidden="1">{#N/A,#N/A,TRUE,"DCF Summary";#N/A,#N/A,TRUE,"Casema";#N/A,#N/A,TRUE,"UK";#N/A,#N/A,TRUE,"RCF";#N/A,#N/A,TRUE,"Intercable CZ";#N/A,#N/A,TRUE,"Interkabel P";#N/A,#N/A,TRUE,"LBO-Total";#N/A,#N/A,TRUE,"LBO-Casema"}</definedName>
    <definedName name="gfnfg_1_1_2_2" hidden="1">{#N/A,#N/A,TRUE,"DCF Summary";#N/A,#N/A,TRUE,"Casema";#N/A,#N/A,TRUE,"UK";#N/A,#N/A,TRUE,"RCF";#N/A,#N/A,TRUE,"Intercable CZ";#N/A,#N/A,TRUE,"Interkabel P";#N/A,#N/A,TRUE,"LBO-Total";#N/A,#N/A,TRUE,"LBO-Casema"}</definedName>
    <definedName name="gfnfg_1_1_2_3" hidden="1">{#N/A,#N/A,TRUE,"DCF Summary";#N/A,#N/A,TRUE,"Casema";#N/A,#N/A,TRUE,"UK";#N/A,#N/A,TRUE,"RCF";#N/A,#N/A,TRUE,"Intercable CZ";#N/A,#N/A,TRUE,"Interkabel P";#N/A,#N/A,TRUE,"LBO-Total";#N/A,#N/A,TRUE,"LBO-Casema"}</definedName>
    <definedName name="gfnfg_1_1_3" hidden="1">{#N/A,#N/A,TRUE,"DCF Summary";#N/A,#N/A,TRUE,"Casema";#N/A,#N/A,TRUE,"UK";#N/A,#N/A,TRUE,"RCF";#N/A,#N/A,TRUE,"Intercable CZ";#N/A,#N/A,TRUE,"Interkabel P";#N/A,#N/A,TRUE,"LBO-Total";#N/A,#N/A,TRUE,"LBO-Casema"}</definedName>
    <definedName name="gfnfg_1_1_3_1" hidden="1">{#N/A,#N/A,TRUE,"DCF Summary";#N/A,#N/A,TRUE,"Casema";#N/A,#N/A,TRUE,"UK";#N/A,#N/A,TRUE,"RCF";#N/A,#N/A,TRUE,"Intercable CZ";#N/A,#N/A,TRUE,"Interkabel P";#N/A,#N/A,TRUE,"LBO-Total";#N/A,#N/A,TRUE,"LBO-Casema"}</definedName>
    <definedName name="gfnfg_1_1_3_2" hidden="1">{#N/A,#N/A,TRUE,"DCF Summary";#N/A,#N/A,TRUE,"Casema";#N/A,#N/A,TRUE,"UK";#N/A,#N/A,TRUE,"RCF";#N/A,#N/A,TRUE,"Intercable CZ";#N/A,#N/A,TRUE,"Interkabel P";#N/A,#N/A,TRUE,"LBO-Total";#N/A,#N/A,TRUE,"LBO-Casema"}</definedName>
    <definedName name="gfnfg_1_1_3_3" hidden="1">{#N/A,#N/A,TRUE,"DCF Summary";#N/A,#N/A,TRUE,"Casema";#N/A,#N/A,TRUE,"UK";#N/A,#N/A,TRUE,"RCF";#N/A,#N/A,TRUE,"Intercable CZ";#N/A,#N/A,TRUE,"Interkabel P";#N/A,#N/A,TRUE,"LBO-Total";#N/A,#N/A,TRUE,"LBO-Casema"}</definedName>
    <definedName name="gfnfg_1_1_4" hidden="1">{#N/A,#N/A,TRUE,"DCF Summary";#N/A,#N/A,TRUE,"Casema";#N/A,#N/A,TRUE,"UK";#N/A,#N/A,TRUE,"RCF";#N/A,#N/A,TRUE,"Intercable CZ";#N/A,#N/A,TRUE,"Interkabel P";#N/A,#N/A,TRUE,"LBO-Total";#N/A,#N/A,TRUE,"LBO-Casema"}</definedName>
    <definedName name="gfnfg_1_1_5" hidden="1">{#N/A,#N/A,TRUE,"DCF Summary";#N/A,#N/A,TRUE,"Casema";#N/A,#N/A,TRUE,"UK";#N/A,#N/A,TRUE,"RCF";#N/A,#N/A,TRUE,"Intercable CZ";#N/A,#N/A,TRUE,"Interkabel P";#N/A,#N/A,TRUE,"LBO-Total";#N/A,#N/A,TRUE,"LBO-Casema"}</definedName>
    <definedName name="gfnfg_1_2" hidden="1">{#N/A,#N/A,TRUE,"DCF Summary";#N/A,#N/A,TRUE,"Casema";#N/A,#N/A,TRUE,"UK";#N/A,#N/A,TRUE,"RCF";#N/A,#N/A,TRUE,"Intercable CZ";#N/A,#N/A,TRUE,"Interkabel P";#N/A,#N/A,TRUE,"LBO-Total";#N/A,#N/A,TRUE,"LBO-Casema"}</definedName>
    <definedName name="gfnfg_1_2_1" hidden="1">{#N/A,#N/A,TRUE,"DCF Summary";#N/A,#N/A,TRUE,"Casema";#N/A,#N/A,TRUE,"UK";#N/A,#N/A,TRUE,"RCF";#N/A,#N/A,TRUE,"Intercable CZ";#N/A,#N/A,TRUE,"Interkabel P";#N/A,#N/A,TRUE,"LBO-Total";#N/A,#N/A,TRUE,"LBO-Casema"}</definedName>
    <definedName name="gfnfg_1_2_1_1" hidden="1">{#N/A,#N/A,TRUE,"DCF Summary";#N/A,#N/A,TRUE,"Casema";#N/A,#N/A,TRUE,"UK";#N/A,#N/A,TRUE,"RCF";#N/A,#N/A,TRUE,"Intercable CZ";#N/A,#N/A,TRUE,"Interkabel P";#N/A,#N/A,TRUE,"LBO-Total";#N/A,#N/A,TRUE,"LBO-Casema"}</definedName>
    <definedName name="gfnfg_1_2_1_2" hidden="1">{#N/A,#N/A,TRUE,"DCF Summary";#N/A,#N/A,TRUE,"Casema";#N/A,#N/A,TRUE,"UK";#N/A,#N/A,TRUE,"RCF";#N/A,#N/A,TRUE,"Intercable CZ";#N/A,#N/A,TRUE,"Interkabel P";#N/A,#N/A,TRUE,"LBO-Total";#N/A,#N/A,TRUE,"LBO-Casema"}</definedName>
    <definedName name="gfnfg_1_2_1_3" hidden="1">{#N/A,#N/A,TRUE,"DCF Summary";#N/A,#N/A,TRUE,"Casema";#N/A,#N/A,TRUE,"UK";#N/A,#N/A,TRUE,"RCF";#N/A,#N/A,TRUE,"Intercable CZ";#N/A,#N/A,TRUE,"Interkabel P";#N/A,#N/A,TRUE,"LBO-Total";#N/A,#N/A,TRUE,"LBO-Casema"}</definedName>
    <definedName name="gfnfg_1_2_2" hidden="1">{#N/A,#N/A,TRUE,"DCF Summary";#N/A,#N/A,TRUE,"Casema";#N/A,#N/A,TRUE,"UK";#N/A,#N/A,TRUE,"RCF";#N/A,#N/A,TRUE,"Intercable CZ";#N/A,#N/A,TRUE,"Interkabel P";#N/A,#N/A,TRUE,"LBO-Total";#N/A,#N/A,TRUE,"LBO-Casema"}</definedName>
    <definedName name="gfnfg_1_2_2_1" hidden="1">{#N/A,#N/A,TRUE,"DCF Summary";#N/A,#N/A,TRUE,"Casema";#N/A,#N/A,TRUE,"UK";#N/A,#N/A,TRUE,"RCF";#N/A,#N/A,TRUE,"Intercable CZ";#N/A,#N/A,TRUE,"Interkabel P";#N/A,#N/A,TRUE,"LBO-Total";#N/A,#N/A,TRUE,"LBO-Casema"}</definedName>
    <definedName name="gfnfg_1_2_2_2" hidden="1">{#N/A,#N/A,TRUE,"DCF Summary";#N/A,#N/A,TRUE,"Casema";#N/A,#N/A,TRUE,"UK";#N/A,#N/A,TRUE,"RCF";#N/A,#N/A,TRUE,"Intercable CZ";#N/A,#N/A,TRUE,"Interkabel P";#N/A,#N/A,TRUE,"LBO-Total";#N/A,#N/A,TRUE,"LBO-Casema"}</definedName>
    <definedName name="gfnfg_1_2_2_3" hidden="1">{#N/A,#N/A,TRUE,"DCF Summary";#N/A,#N/A,TRUE,"Casema";#N/A,#N/A,TRUE,"UK";#N/A,#N/A,TRUE,"RCF";#N/A,#N/A,TRUE,"Intercable CZ";#N/A,#N/A,TRUE,"Interkabel P";#N/A,#N/A,TRUE,"LBO-Total";#N/A,#N/A,TRUE,"LBO-Casema"}</definedName>
    <definedName name="gfnfg_1_2_3" hidden="1">{#N/A,#N/A,TRUE,"DCF Summary";#N/A,#N/A,TRUE,"Casema";#N/A,#N/A,TRUE,"UK";#N/A,#N/A,TRUE,"RCF";#N/A,#N/A,TRUE,"Intercable CZ";#N/A,#N/A,TRUE,"Interkabel P";#N/A,#N/A,TRUE,"LBO-Total";#N/A,#N/A,TRUE,"LBO-Casema"}</definedName>
    <definedName name="gfnfg_1_2_4" hidden="1">{#N/A,#N/A,TRUE,"DCF Summary";#N/A,#N/A,TRUE,"Casema";#N/A,#N/A,TRUE,"UK";#N/A,#N/A,TRUE,"RCF";#N/A,#N/A,TRUE,"Intercable CZ";#N/A,#N/A,TRUE,"Interkabel P";#N/A,#N/A,TRUE,"LBO-Total";#N/A,#N/A,TRUE,"LBO-Casema"}</definedName>
    <definedName name="gfnfg_1_2_5" hidden="1">{#N/A,#N/A,TRUE,"DCF Summary";#N/A,#N/A,TRUE,"Casema";#N/A,#N/A,TRUE,"UK";#N/A,#N/A,TRUE,"RCF";#N/A,#N/A,TRUE,"Intercable CZ";#N/A,#N/A,TRUE,"Interkabel P";#N/A,#N/A,TRUE,"LBO-Total";#N/A,#N/A,TRUE,"LBO-Casema"}</definedName>
    <definedName name="gfnfg_1_3" hidden="1">{#N/A,#N/A,TRUE,"DCF Summary";#N/A,#N/A,TRUE,"Casema";#N/A,#N/A,TRUE,"UK";#N/A,#N/A,TRUE,"RCF";#N/A,#N/A,TRUE,"Intercable CZ";#N/A,#N/A,TRUE,"Interkabel P";#N/A,#N/A,TRUE,"LBO-Total";#N/A,#N/A,TRUE,"LBO-Casema"}</definedName>
    <definedName name="gfnfg_1_3_1" hidden="1">{#N/A,#N/A,TRUE,"DCF Summary";#N/A,#N/A,TRUE,"Casema";#N/A,#N/A,TRUE,"UK";#N/A,#N/A,TRUE,"RCF";#N/A,#N/A,TRUE,"Intercable CZ";#N/A,#N/A,TRUE,"Interkabel P";#N/A,#N/A,TRUE,"LBO-Total";#N/A,#N/A,TRUE,"LBO-Casema"}</definedName>
    <definedName name="gfnfg_1_3_1_1" hidden="1">{#N/A,#N/A,TRUE,"DCF Summary";#N/A,#N/A,TRUE,"Casema";#N/A,#N/A,TRUE,"UK";#N/A,#N/A,TRUE,"RCF";#N/A,#N/A,TRUE,"Intercable CZ";#N/A,#N/A,TRUE,"Interkabel P";#N/A,#N/A,TRUE,"LBO-Total";#N/A,#N/A,TRUE,"LBO-Casema"}</definedName>
    <definedName name="gfnfg_1_3_1_2" hidden="1">{#N/A,#N/A,TRUE,"DCF Summary";#N/A,#N/A,TRUE,"Casema";#N/A,#N/A,TRUE,"UK";#N/A,#N/A,TRUE,"RCF";#N/A,#N/A,TRUE,"Intercable CZ";#N/A,#N/A,TRUE,"Interkabel P";#N/A,#N/A,TRUE,"LBO-Total";#N/A,#N/A,TRUE,"LBO-Casema"}</definedName>
    <definedName name="gfnfg_1_3_1_3" hidden="1">{#N/A,#N/A,TRUE,"DCF Summary";#N/A,#N/A,TRUE,"Casema";#N/A,#N/A,TRUE,"UK";#N/A,#N/A,TRUE,"RCF";#N/A,#N/A,TRUE,"Intercable CZ";#N/A,#N/A,TRUE,"Interkabel P";#N/A,#N/A,TRUE,"LBO-Total";#N/A,#N/A,TRUE,"LBO-Casema"}</definedName>
    <definedName name="gfnfg_1_3_2" hidden="1">{#N/A,#N/A,TRUE,"DCF Summary";#N/A,#N/A,TRUE,"Casema";#N/A,#N/A,TRUE,"UK";#N/A,#N/A,TRUE,"RCF";#N/A,#N/A,TRUE,"Intercable CZ";#N/A,#N/A,TRUE,"Interkabel P";#N/A,#N/A,TRUE,"LBO-Total";#N/A,#N/A,TRUE,"LBO-Casema"}</definedName>
    <definedName name="gfnfg_1_3_2_1" hidden="1">{#N/A,#N/A,TRUE,"DCF Summary";#N/A,#N/A,TRUE,"Casema";#N/A,#N/A,TRUE,"UK";#N/A,#N/A,TRUE,"RCF";#N/A,#N/A,TRUE,"Intercable CZ";#N/A,#N/A,TRUE,"Interkabel P";#N/A,#N/A,TRUE,"LBO-Total";#N/A,#N/A,TRUE,"LBO-Casema"}</definedName>
    <definedName name="gfnfg_1_3_2_2" hidden="1">{#N/A,#N/A,TRUE,"DCF Summary";#N/A,#N/A,TRUE,"Casema";#N/A,#N/A,TRUE,"UK";#N/A,#N/A,TRUE,"RCF";#N/A,#N/A,TRUE,"Intercable CZ";#N/A,#N/A,TRUE,"Interkabel P";#N/A,#N/A,TRUE,"LBO-Total";#N/A,#N/A,TRUE,"LBO-Casema"}</definedName>
    <definedName name="gfnfg_1_3_2_3" hidden="1">{#N/A,#N/A,TRUE,"DCF Summary";#N/A,#N/A,TRUE,"Casema";#N/A,#N/A,TRUE,"UK";#N/A,#N/A,TRUE,"RCF";#N/A,#N/A,TRUE,"Intercable CZ";#N/A,#N/A,TRUE,"Interkabel P";#N/A,#N/A,TRUE,"LBO-Total";#N/A,#N/A,TRUE,"LBO-Casema"}</definedName>
    <definedName name="gfnfg_1_3_3" hidden="1">{#N/A,#N/A,TRUE,"DCF Summary";#N/A,#N/A,TRUE,"Casema";#N/A,#N/A,TRUE,"UK";#N/A,#N/A,TRUE,"RCF";#N/A,#N/A,TRUE,"Intercable CZ";#N/A,#N/A,TRUE,"Interkabel P";#N/A,#N/A,TRUE,"LBO-Total";#N/A,#N/A,TRUE,"LBO-Casema"}</definedName>
    <definedName name="gfnfg_1_3_4" hidden="1">{#N/A,#N/A,TRUE,"DCF Summary";#N/A,#N/A,TRUE,"Casema";#N/A,#N/A,TRUE,"UK";#N/A,#N/A,TRUE,"RCF";#N/A,#N/A,TRUE,"Intercable CZ";#N/A,#N/A,TRUE,"Interkabel P";#N/A,#N/A,TRUE,"LBO-Total";#N/A,#N/A,TRUE,"LBO-Casema"}</definedName>
    <definedName name="gfnfg_1_3_5" hidden="1">{#N/A,#N/A,TRUE,"DCF Summary";#N/A,#N/A,TRUE,"Casema";#N/A,#N/A,TRUE,"UK";#N/A,#N/A,TRUE,"RCF";#N/A,#N/A,TRUE,"Intercable CZ";#N/A,#N/A,TRUE,"Interkabel P";#N/A,#N/A,TRUE,"LBO-Total";#N/A,#N/A,TRUE,"LBO-Casema"}</definedName>
    <definedName name="gfnfg_1_4" hidden="1">{#N/A,#N/A,TRUE,"DCF Summary";#N/A,#N/A,TRUE,"Casema";#N/A,#N/A,TRUE,"UK";#N/A,#N/A,TRUE,"RCF";#N/A,#N/A,TRUE,"Intercable CZ";#N/A,#N/A,TRUE,"Interkabel P";#N/A,#N/A,TRUE,"LBO-Total";#N/A,#N/A,TRUE,"LBO-Casema"}</definedName>
    <definedName name="gfnfg_1_4_1" hidden="1">{#N/A,#N/A,TRUE,"DCF Summary";#N/A,#N/A,TRUE,"Casema";#N/A,#N/A,TRUE,"UK";#N/A,#N/A,TRUE,"RCF";#N/A,#N/A,TRUE,"Intercable CZ";#N/A,#N/A,TRUE,"Interkabel P";#N/A,#N/A,TRUE,"LBO-Total";#N/A,#N/A,TRUE,"LBO-Casema"}</definedName>
    <definedName name="gfnfg_1_4_2" hidden="1">{#N/A,#N/A,TRUE,"DCF Summary";#N/A,#N/A,TRUE,"Casema";#N/A,#N/A,TRUE,"UK";#N/A,#N/A,TRUE,"RCF";#N/A,#N/A,TRUE,"Intercable CZ";#N/A,#N/A,TRUE,"Interkabel P";#N/A,#N/A,TRUE,"LBO-Total";#N/A,#N/A,TRUE,"LBO-Casema"}</definedName>
    <definedName name="gfnfg_1_4_3" hidden="1">{#N/A,#N/A,TRUE,"DCF Summary";#N/A,#N/A,TRUE,"Casema";#N/A,#N/A,TRUE,"UK";#N/A,#N/A,TRUE,"RCF";#N/A,#N/A,TRUE,"Intercable CZ";#N/A,#N/A,TRUE,"Interkabel P";#N/A,#N/A,TRUE,"LBO-Total";#N/A,#N/A,TRUE,"LBO-Casema"}</definedName>
    <definedName name="gfnfg_1_5" hidden="1">{#N/A,#N/A,TRUE,"DCF Summary";#N/A,#N/A,TRUE,"Casema";#N/A,#N/A,TRUE,"UK";#N/A,#N/A,TRUE,"RCF";#N/A,#N/A,TRUE,"Intercable CZ";#N/A,#N/A,TRUE,"Interkabel P";#N/A,#N/A,TRUE,"LBO-Total";#N/A,#N/A,TRUE,"LBO-Casema"}</definedName>
    <definedName name="gfnfg_1_5_1" hidden="1">{#N/A,#N/A,TRUE,"DCF Summary";#N/A,#N/A,TRUE,"Casema";#N/A,#N/A,TRUE,"UK";#N/A,#N/A,TRUE,"RCF";#N/A,#N/A,TRUE,"Intercable CZ";#N/A,#N/A,TRUE,"Interkabel P";#N/A,#N/A,TRUE,"LBO-Total";#N/A,#N/A,TRUE,"LBO-Casema"}</definedName>
    <definedName name="gfnfg_1_5_2" hidden="1">{#N/A,#N/A,TRUE,"DCF Summary";#N/A,#N/A,TRUE,"Casema";#N/A,#N/A,TRUE,"UK";#N/A,#N/A,TRUE,"RCF";#N/A,#N/A,TRUE,"Intercable CZ";#N/A,#N/A,TRUE,"Interkabel P";#N/A,#N/A,TRUE,"LBO-Total";#N/A,#N/A,TRUE,"LBO-Casema"}</definedName>
    <definedName name="gfnfg_1_5_3" hidden="1">{#N/A,#N/A,TRUE,"DCF Summary";#N/A,#N/A,TRUE,"Casema";#N/A,#N/A,TRUE,"UK";#N/A,#N/A,TRUE,"RCF";#N/A,#N/A,TRUE,"Intercable CZ";#N/A,#N/A,TRUE,"Interkabel P";#N/A,#N/A,TRUE,"LBO-Total";#N/A,#N/A,TRUE,"LBO-Casema"}</definedName>
    <definedName name="gfnfg_2" hidden="1">{#N/A,#N/A,TRUE,"DCF Summary";#N/A,#N/A,TRUE,"Casema";#N/A,#N/A,TRUE,"UK";#N/A,#N/A,TRUE,"RCF";#N/A,#N/A,TRUE,"Intercable CZ";#N/A,#N/A,TRUE,"Interkabel P";#N/A,#N/A,TRUE,"LBO-Total";#N/A,#N/A,TRUE,"LBO-Casema"}</definedName>
    <definedName name="gfnfg_2_1" hidden="1">{#N/A,#N/A,TRUE,"DCF Summary";#N/A,#N/A,TRUE,"Casema";#N/A,#N/A,TRUE,"UK";#N/A,#N/A,TRUE,"RCF";#N/A,#N/A,TRUE,"Intercable CZ";#N/A,#N/A,TRUE,"Interkabel P";#N/A,#N/A,TRUE,"LBO-Total";#N/A,#N/A,TRUE,"LBO-Casema"}</definedName>
    <definedName name="gfnfg_2_1_1" hidden="1">{#N/A,#N/A,TRUE,"DCF Summary";#N/A,#N/A,TRUE,"Casema";#N/A,#N/A,TRUE,"UK";#N/A,#N/A,TRUE,"RCF";#N/A,#N/A,TRUE,"Intercable CZ";#N/A,#N/A,TRUE,"Interkabel P";#N/A,#N/A,TRUE,"LBO-Total";#N/A,#N/A,TRUE,"LBO-Casema"}</definedName>
    <definedName name="gfnfg_2_1_1_1" hidden="1">{#N/A,#N/A,TRUE,"DCF Summary";#N/A,#N/A,TRUE,"Casema";#N/A,#N/A,TRUE,"UK";#N/A,#N/A,TRUE,"RCF";#N/A,#N/A,TRUE,"Intercable CZ";#N/A,#N/A,TRUE,"Interkabel P";#N/A,#N/A,TRUE,"LBO-Total";#N/A,#N/A,TRUE,"LBO-Casema"}</definedName>
    <definedName name="gfnfg_2_1_1_1_1" hidden="1">{#N/A,#N/A,TRUE,"DCF Summary";#N/A,#N/A,TRUE,"Casema";#N/A,#N/A,TRUE,"UK";#N/A,#N/A,TRUE,"RCF";#N/A,#N/A,TRUE,"Intercable CZ";#N/A,#N/A,TRUE,"Interkabel P";#N/A,#N/A,TRUE,"LBO-Total";#N/A,#N/A,TRUE,"LBO-Casema"}</definedName>
    <definedName name="gfnfg_2_1_1_1_2" hidden="1">{#N/A,#N/A,TRUE,"DCF Summary";#N/A,#N/A,TRUE,"Casema";#N/A,#N/A,TRUE,"UK";#N/A,#N/A,TRUE,"RCF";#N/A,#N/A,TRUE,"Intercable CZ";#N/A,#N/A,TRUE,"Interkabel P";#N/A,#N/A,TRUE,"LBO-Total";#N/A,#N/A,TRUE,"LBO-Casema"}</definedName>
    <definedName name="gfnfg_2_1_1_1_3" hidden="1">{#N/A,#N/A,TRUE,"DCF Summary";#N/A,#N/A,TRUE,"Casema";#N/A,#N/A,TRUE,"UK";#N/A,#N/A,TRUE,"RCF";#N/A,#N/A,TRUE,"Intercable CZ";#N/A,#N/A,TRUE,"Interkabel P";#N/A,#N/A,TRUE,"LBO-Total";#N/A,#N/A,TRUE,"LBO-Casema"}</definedName>
    <definedName name="gfnfg_2_1_1_1_4" hidden="1">{#N/A,#N/A,TRUE,"DCF Summary";#N/A,#N/A,TRUE,"Casema";#N/A,#N/A,TRUE,"UK";#N/A,#N/A,TRUE,"RCF";#N/A,#N/A,TRUE,"Intercable CZ";#N/A,#N/A,TRUE,"Interkabel P";#N/A,#N/A,TRUE,"LBO-Total";#N/A,#N/A,TRUE,"LBO-Casema"}</definedName>
    <definedName name="gfnfg_2_1_1_2" hidden="1">{#N/A,#N/A,TRUE,"DCF Summary";#N/A,#N/A,TRUE,"Casema";#N/A,#N/A,TRUE,"UK";#N/A,#N/A,TRUE,"RCF";#N/A,#N/A,TRUE,"Intercable CZ";#N/A,#N/A,TRUE,"Interkabel P";#N/A,#N/A,TRUE,"LBO-Total";#N/A,#N/A,TRUE,"LBO-Casema"}</definedName>
    <definedName name="gfnfg_2_1_1_2_1" hidden="1">{#N/A,#N/A,TRUE,"DCF Summary";#N/A,#N/A,TRUE,"Casema";#N/A,#N/A,TRUE,"UK";#N/A,#N/A,TRUE,"RCF";#N/A,#N/A,TRUE,"Intercable CZ";#N/A,#N/A,TRUE,"Interkabel P";#N/A,#N/A,TRUE,"LBO-Total";#N/A,#N/A,TRUE,"LBO-Casema"}</definedName>
    <definedName name="gfnfg_2_1_1_2_2" hidden="1">{#N/A,#N/A,TRUE,"DCF Summary";#N/A,#N/A,TRUE,"Casema";#N/A,#N/A,TRUE,"UK";#N/A,#N/A,TRUE,"RCF";#N/A,#N/A,TRUE,"Intercable CZ";#N/A,#N/A,TRUE,"Interkabel P";#N/A,#N/A,TRUE,"LBO-Total";#N/A,#N/A,TRUE,"LBO-Casema"}</definedName>
    <definedName name="gfnfg_2_1_1_2_3" hidden="1">{#N/A,#N/A,TRUE,"DCF Summary";#N/A,#N/A,TRUE,"Casema";#N/A,#N/A,TRUE,"UK";#N/A,#N/A,TRUE,"RCF";#N/A,#N/A,TRUE,"Intercable CZ";#N/A,#N/A,TRUE,"Interkabel P";#N/A,#N/A,TRUE,"LBO-Total";#N/A,#N/A,TRUE,"LBO-Casema"}</definedName>
    <definedName name="gfnfg_2_1_1_3" hidden="1">{#N/A,#N/A,TRUE,"DCF Summary";#N/A,#N/A,TRUE,"Casema";#N/A,#N/A,TRUE,"UK";#N/A,#N/A,TRUE,"RCF";#N/A,#N/A,TRUE,"Intercable CZ";#N/A,#N/A,TRUE,"Interkabel P";#N/A,#N/A,TRUE,"LBO-Total";#N/A,#N/A,TRUE,"LBO-Casema"}</definedName>
    <definedName name="gfnfg_2_1_1_4" hidden="1">{#N/A,#N/A,TRUE,"DCF Summary";#N/A,#N/A,TRUE,"Casema";#N/A,#N/A,TRUE,"UK";#N/A,#N/A,TRUE,"RCF";#N/A,#N/A,TRUE,"Intercable CZ";#N/A,#N/A,TRUE,"Interkabel P";#N/A,#N/A,TRUE,"LBO-Total";#N/A,#N/A,TRUE,"LBO-Casema"}</definedName>
    <definedName name="gfnfg_2_1_1_5" hidden="1">{#N/A,#N/A,TRUE,"DCF Summary";#N/A,#N/A,TRUE,"Casema";#N/A,#N/A,TRUE,"UK";#N/A,#N/A,TRUE,"RCF";#N/A,#N/A,TRUE,"Intercable CZ";#N/A,#N/A,TRUE,"Interkabel P";#N/A,#N/A,TRUE,"LBO-Total";#N/A,#N/A,TRUE,"LBO-Casema"}</definedName>
    <definedName name="gfnfg_2_1_2" hidden="1">{#N/A,#N/A,TRUE,"DCF Summary";#N/A,#N/A,TRUE,"Casema";#N/A,#N/A,TRUE,"UK";#N/A,#N/A,TRUE,"RCF";#N/A,#N/A,TRUE,"Intercable CZ";#N/A,#N/A,TRUE,"Interkabel P";#N/A,#N/A,TRUE,"LBO-Total";#N/A,#N/A,TRUE,"LBO-Casema"}</definedName>
    <definedName name="gfnfg_2_1_2_1" hidden="1">{#N/A,#N/A,TRUE,"DCF Summary";#N/A,#N/A,TRUE,"Casema";#N/A,#N/A,TRUE,"UK";#N/A,#N/A,TRUE,"RCF";#N/A,#N/A,TRUE,"Intercable CZ";#N/A,#N/A,TRUE,"Interkabel P";#N/A,#N/A,TRUE,"LBO-Total";#N/A,#N/A,TRUE,"LBO-Casema"}</definedName>
    <definedName name="gfnfg_2_1_2_2" hidden="1">{#N/A,#N/A,TRUE,"DCF Summary";#N/A,#N/A,TRUE,"Casema";#N/A,#N/A,TRUE,"UK";#N/A,#N/A,TRUE,"RCF";#N/A,#N/A,TRUE,"Intercable CZ";#N/A,#N/A,TRUE,"Interkabel P";#N/A,#N/A,TRUE,"LBO-Total";#N/A,#N/A,TRUE,"LBO-Casema"}</definedName>
    <definedName name="gfnfg_2_1_2_3" hidden="1">{#N/A,#N/A,TRUE,"DCF Summary";#N/A,#N/A,TRUE,"Casema";#N/A,#N/A,TRUE,"UK";#N/A,#N/A,TRUE,"RCF";#N/A,#N/A,TRUE,"Intercable CZ";#N/A,#N/A,TRUE,"Interkabel P";#N/A,#N/A,TRUE,"LBO-Total";#N/A,#N/A,TRUE,"LBO-Casema"}</definedName>
    <definedName name="gfnfg_2_1_3" hidden="1">{#N/A,#N/A,TRUE,"DCF Summary";#N/A,#N/A,TRUE,"Casema";#N/A,#N/A,TRUE,"UK";#N/A,#N/A,TRUE,"RCF";#N/A,#N/A,TRUE,"Intercable CZ";#N/A,#N/A,TRUE,"Interkabel P";#N/A,#N/A,TRUE,"LBO-Total";#N/A,#N/A,TRUE,"LBO-Casema"}</definedName>
    <definedName name="gfnfg_2_1_3_1" hidden="1">{#N/A,#N/A,TRUE,"DCF Summary";#N/A,#N/A,TRUE,"Casema";#N/A,#N/A,TRUE,"UK";#N/A,#N/A,TRUE,"RCF";#N/A,#N/A,TRUE,"Intercable CZ";#N/A,#N/A,TRUE,"Interkabel P";#N/A,#N/A,TRUE,"LBO-Total";#N/A,#N/A,TRUE,"LBO-Casema"}</definedName>
    <definedName name="gfnfg_2_1_3_2" hidden="1">{#N/A,#N/A,TRUE,"DCF Summary";#N/A,#N/A,TRUE,"Casema";#N/A,#N/A,TRUE,"UK";#N/A,#N/A,TRUE,"RCF";#N/A,#N/A,TRUE,"Intercable CZ";#N/A,#N/A,TRUE,"Interkabel P";#N/A,#N/A,TRUE,"LBO-Total";#N/A,#N/A,TRUE,"LBO-Casema"}</definedName>
    <definedName name="gfnfg_2_1_3_3" hidden="1">{#N/A,#N/A,TRUE,"DCF Summary";#N/A,#N/A,TRUE,"Casema";#N/A,#N/A,TRUE,"UK";#N/A,#N/A,TRUE,"RCF";#N/A,#N/A,TRUE,"Intercable CZ";#N/A,#N/A,TRUE,"Interkabel P";#N/A,#N/A,TRUE,"LBO-Total";#N/A,#N/A,TRUE,"LBO-Casema"}</definedName>
    <definedName name="gfnfg_2_1_4" hidden="1">{#N/A,#N/A,TRUE,"DCF Summary";#N/A,#N/A,TRUE,"Casema";#N/A,#N/A,TRUE,"UK";#N/A,#N/A,TRUE,"RCF";#N/A,#N/A,TRUE,"Intercable CZ";#N/A,#N/A,TRUE,"Interkabel P";#N/A,#N/A,TRUE,"LBO-Total";#N/A,#N/A,TRUE,"LBO-Casema"}</definedName>
    <definedName name="gfnfg_2_1_5" hidden="1">{#N/A,#N/A,TRUE,"DCF Summary";#N/A,#N/A,TRUE,"Casema";#N/A,#N/A,TRUE,"UK";#N/A,#N/A,TRUE,"RCF";#N/A,#N/A,TRUE,"Intercable CZ";#N/A,#N/A,TRUE,"Interkabel P";#N/A,#N/A,TRUE,"LBO-Total";#N/A,#N/A,TRUE,"LBO-Casema"}</definedName>
    <definedName name="gfnfg_2_2" hidden="1">{#N/A,#N/A,TRUE,"DCF Summary";#N/A,#N/A,TRUE,"Casema";#N/A,#N/A,TRUE,"UK";#N/A,#N/A,TRUE,"RCF";#N/A,#N/A,TRUE,"Intercable CZ";#N/A,#N/A,TRUE,"Interkabel P";#N/A,#N/A,TRUE,"LBO-Total";#N/A,#N/A,TRUE,"LBO-Casema"}</definedName>
    <definedName name="gfnfg_2_2_1" hidden="1">{#N/A,#N/A,TRUE,"DCF Summary";#N/A,#N/A,TRUE,"Casema";#N/A,#N/A,TRUE,"UK";#N/A,#N/A,TRUE,"RCF";#N/A,#N/A,TRUE,"Intercable CZ";#N/A,#N/A,TRUE,"Interkabel P";#N/A,#N/A,TRUE,"LBO-Total";#N/A,#N/A,TRUE,"LBO-Casema"}</definedName>
    <definedName name="gfnfg_2_2_2" hidden="1">{#N/A,#N/A,TRUE,"DCF Summary";#N/A,#N/A,TRUE,"Casema";#N/A,#N/A,TRUE,"UK";#N/A,#N/A,TRUE,"RCF";#N/A,#N/A,TRUE,"Intercable CZ";#N/A,#N/A,TRUE,"Interkabel P";#N/A,#N/A,TRUE,"LBO-Total";#N/A,#N/A,TRUE,"LBO-Casema"}</definedName>
    <definedName name="gfnfg_2_2_3" hidden="1">{#N/A,#N/A,TRUE,"DCF Summary";#N/A,#N/A,TRUE,"Casema";#N/A,#N/A,TRUE,"UK";#N/A,#N/A,TRUE,"RCF";#N/A,#N/A,TRUE,"Intercable CZ";#N/A,#N/A,TRUE,"Interkabel P";#N/A,#N/A,TRUE,"LBO-Total";#N/A,#N/A,TRUE,"LBO-Casema"}</definedName>
    <definedName name="gfnfg_2_2_4" hidden="1">{#N/A,#N/A,TRUE,"DCF Summary";#N/A,#N/A,TRUE,"Casema";#N/A,#N/A,TRUE,"UK";#N/A,#N/A,TRUE,"RCF";#N/A,#N/A,TRUE,"Intercable CZ";#N/A,#N/A,TRUE,"Interkabel P";#N/A,#N/A,TRUE,"LBO-Total";#N/A,#N/A,TRUE,"LBO-Casema"}</definedName>
    <definedName name="gfnfg_2_3" hidden="1">{#N/A,#N/A,TRUE,"DCF Summary";#N/A,#N/A,TRUE,"Casema";#N/A,#N/A,TRUE,"UK";#N/A,#N/A,TRUE,"RCF";#N/A,#N/A,TRUE,"Intercable CZ";#N/A,#N/A,TRUE,"Interkabel P";#N/A,#N/A,TRUE,"LBO-Total";#N/A,#N/A,TRUE,"LBO-Casema"}</definedName>
    <definedName name="gfnfg_2_3_1" hidden="1">{#N/A,#N/A,TRUE,"DCF Summary";#N/A,#N/A,TRUE,"Casema";#N/A,#N/A,TRUE,"UK";#N/A,#N/A,TRUE,"RCF";#N/A,#N/A,TRUE,"Intercable CZ";#N/A,#N/A,TRUE,"Interkabel P";#N/A,#N/A,TRUE,"LBO-Total";#N/A,#N/A,TRUE,"LBO-Casema"}</definedName>
    <definedName name="gfnfg_2_3_2" hidden="1">{#N/A,#N/A,TRUE,"DCF Summary";#N/A,#N/A,TRUE,"Casema";#N/A,#N/A,TRUE,"UK";#N/A,#N/A,TRUE,"RCF";#N/A,#N/A,TRUE,"Intercable CZ";#N/A,#N/A,TRUE,"Interkabel P";#N/A,#N/A,TRUE,"LBO-Total";#N/A,#N/A,TRUE,"LBO-Casema"}</definedName>
    <definedName name="gfnfg_2_3_3" hidden="1">{#N/A,#N/A,TRUE,"DCF Summary";#N/A,#N/A,TRUE,"Casema";#N/A,#N/A,TRUE,"UK";#N/A,#N/A,TRUE,"RCF";#N/A,#N/A,TRUE,"Intercable CZ";#N/A,#N/A,TRUE,"Interkabel P";#N/A,#N/A,TRUE,"LBO-Total";#N/A,#N/A,TRUE,"LBO-Casema"}</definedName>
    <definedName name="gfnfg_2_3_4" hidden="1">{#N/A,#N/A,TRUE,"DCF Summary";#N/A,#N/A,TRUE,"Casema";#N/A,#N/A,TRUE,"UK";#N/A,#N/A,TRUE,"RCF";#N/A,#N/A,TRUE,"Intercable CZ";#N/A,#N/A,TRUE,"Interkabel P";#N/A,#N/A,TRUE,"LBO-Total";#N/A,#N/A,TRUE,"LBO-Casema"}</definedName>
    <definedName name="gfnfg_2_4" hidden="1">{#N/A,#N/A,TRUE,"DCF Summary";#N/A,#N/A,TRUE,"Casema";#N/A,#N/A,TRUE,"UK";#N/A,#N/A,TRUE,"RCF";#N/A,#N/A,TRUE,"Intercable CZ";#N/A,#N/A,TRUE,"Interkabel P";#N/A,#N/A,TRUE,"LBO-Total";#N/A,#N/A,TRUE,"LBO-Casema"}</definedName>
    <definedName name="gfnfg_2_4_1" hidden="1">{#N/A,#N/A,TRUE,"DCF Summary";#N/A,#N/A,TRUE,"Casema";#N/A,#N/A,TRUE,"UK";#N/A,#N/A,TRUE,"RCF";#N/A,#N/A,TRUE,"Intercable CZ";#N/A,#N/A,TRUE,"Interkabel P";#N/A,#N/A,TRUE,"LBO-Total";#N/A,#N/A,TRUE,"LBO-Casema"}</definedName>
    <definedName name="gfnfg_2_5" hidden="1">{#N/A,#N/A,TRUE,"DCF Summary";#N/A,#N/A,TRUE,"Casema";#N/A,#N/A,TRUE,"UK";#N/A,#N/A,TRUE,"RCF";#N/A,#N/A,TRUE,"Intercable CZ";#N/A,#N/A,TRUE,"Interkabel P";#N/A,#N/A,TRUE,"LBO-Total";#N/A,#N/A,TRUE,"LBO-Casema"}</definedName>
    <definedName name="gfnfg_3" hidden="1">{#N/A,#N/A,TRUE,"DCF Summary";#N/A,#N/A,TRUE,"Casema";#N/A,#N/A,TRUE,"UK";#N/A,#N/A,TRUE,"RCF";#N/A,#N/A,TRUE,"Intercable CZ";#N/A,#N/A,TRUE,"Interkabel P";#N/A,#N/A,TRUE,"LBO-Total";#N/A,#N/A,TRUE,"LBO-Casema"}</definedName>
    <definedName name="gfnfg_3_1" hidden="1">{#N/A,#N/A,TRUE,"DCF Summary";#N/A,#N/A,TRUE,"Casema";#N/A,#N/A,TRUE,"UK";#N/A,#N/A,TRUE,"RCF";#N/A,#N/A,TRUE,"Intercable CZ";#N/A,#N/A,TRUE,"Interkabel P";#N/A,#N/A,TRUE,"LBO-Total";#N/A,#N/A,TRUE,"LBO-Casema"}</definedName>
    <definedName name="gfnfg_3_1_1" hidden="1">{#N/A,#N/A,TRUE,"DCF Summary";#N/A,#N/A,TRUE,"Casema";#N/A,#N/A,TRUE,"UK";#N/A,#N/A,TRUE,"RCF";#N/A,#N/A,TRUE,"Intercable CZ";#N/A,#N/A,TRUE,"Interkabel P";#N/A,#N/A,TRUE,"LBO-Total";#N/A,#N/A,TRUE,"LBO-Casema"}</definedName>
    <definedName name="gfnfg_3_1_2" hidden="1">{#N/A,#N/A,TRUE,"DCF Summary";#N/A,#N/A,TRUE,"Casema";#N/A,#N/A,TRUE,"UK";#N/A,#N/A,TRUE,"RCF";#N/A,#N/A,TRUE,"Intercable CZ";#N/A,#N/A,TRUE,"Interkabel P";#N/A,#N/A,TRUE,"LBO-Total";#N/A,#N/A,TRUE,"LBO-Casema"}</definedName>
    <definedName name="gfnfg_3_1_3" hidden="1">{#N/A,#N/A,TRUE,"DCF Summary";#N/A,#N/A,TRUE,"Casema";#N/A,#N/A,TRUE,"UK";#N/A,#N/A,TRUE,"RCF";#N/A,#N/A,TRUE,"Intercable CZ";#N/A,#N/A,TRUE,"Interkabel P";#N/A,#N/A,TRUE,"LBO-Total";#N/A,#N/A,TRUE,"LBO-Casema"}</definedName>
    <definedName name="gfnfg_3_1_4" hidden="1">{#N/A,#N/A,TRUE,"DCF Summary";#N/A,#N/A,TRUE,"Casema";#N/A,#N/A,TRUE,"UK";#N/A,#N/A,TRUE,"RCF";#N/A,#N/A,TRUE,"Intercable CZ";#N/A,#N/A,TRUE,"Interkabel P";#N/A,#N/A,TRUE,"LBO-Total";#N/A,#N/A,TRUE,"LBO-Casema"}</definedName>
    <definedName name="gfnfg_3_2" hidden="1">{#N/A,#N/A,TRUE,"DCF Summary";#N/A,#N/A,TRUE,"Casema";#N/A,#N/A,TRUE,"UK";#N/A,#N/A,TRUE,"RCF";#N/A,#N/A,TRUE,"Intercable CZ";#N/A,#N/A,TRUE,"Interkabel P";#N/A,#N/A,TRUE,"LBO-Total";#N/A,#N/A,TRUE,"LBO-Casema"}</definedName>
    <definedName name="gfnfg_3_2_1" hidden="1">{#N/A,#N/A,TRUE,"DCF Summary";#N/A,#N/A,TRUE,"Casema";#N/A,#N/A,TRUE,"UK";#N/A,#N/A,TRUE,"RCF";#N/A,#N/A,TRUE,"Intercable CZ";#N/A,#N/A,TRUE,"Interkabel P";#N/A,#N/A,TRUE,"LBO-Total";#N/A,#N/A,TRUE,"LBO-Casema"}</definedName>
    <definedName name="gfnfg_3_2_2" hidden="1">{#N/A,#N/A,TRUE,"DCF Summary";#N/A,#N/A,TRUE,"Casema";#N/A,#N/A,TRUE,"UK";#N/A,#N/A,TRUE,"RCF";#N/A,#N/A,TRUE,"Intercable CZ";#N/A,#N/A,TRUE,"Interkabel P";#N/A,#N/A,TRUE,"LBO-Total";#N/A,#N/A,TRUE,"LBO-Casema"}</definedName>
    <definedName name="gfnfg_3_2_3" hidden="1">{#N/A,#N/A,TRUE,"DCF Summary";#N/A,#N/A,TRUE,"Casema";#N/A,#N/A,TRUE,"UK";#N/A,#N/A,TRUE,"RCF";#N/A,#N/A,TRUE,"Intercable CZ";#N/A,#N/A,TRUE,"Interkabel P";#N/A,#N/A,TRUE,"LBO-Total";#N/A,#N/A,TRUE,"LBO-Casema"}</definedName>
    <definedName name="gfnfg_3_2_4" hidden="1">{#N/A,#N/A,TRUE,"DCF Summary";#N/A,#N/A,TRUE,"Casema";#N/A,#N/A,TRUE,"UK";#N/A,#N/A,TRUE,"RCF";#N/A,#N/A,TRUE,"Intercable CZ";#N/A,#N/A,TRUE,"Interkabel P";#N/A,#N/A,TRUE,"LBO-Total";#N/A,#N/A,TRUE,"LBO-Casema"}</definedName>
    <definedName name="gfnfg_3_3" hidden="1">{#N/A,#N/A,TRUE,"DCF Summary";#N/A,#N/A,TRUE,"Casema";#N/A,#N/A,TRUE,"UK";#N/A,#N/A,TRUE,"RCF";#N/A,#N/A,TRUE,"Intercable CZ";#N/A,#N/A,TRUE,"Interkabel P";#N/A,#N/A,TRUE,"LBO-Total";#N/A,#N/A,TRUE,"LBO-Casema"}</definedName>
    <definedName name="gfnfg_3_3_1" hidden="1">{#N/A,#N/A,TRUE,"DCF Summary";#N/A,#N/A,TRUE,"Casema";#N/A,#N/A,TRUE,"UK";#N/A,#N/A,TRUE,"RCF";#N/A,#N/A,TRUE,"Intercable CZ";#N/A,#N/A,TRUE,"Interkabel P";#N/A,#N/A,TRUE,"LBO-Total";#N/A,#N/A,TRUE,"LBO-Casema"}</definedName>
    <definedName name="gfnfg_3_4" hidden="1">{#N/A,#N/A,TRUE,"DCF Summary";#N/A,#N/A,TRUE,"Casema";#N/A,#N/A,TRUE,"UK";#N/A,#N/A,TRUE,"RCF";#N/A,#N/A,TRUE,"Intercable CZ";#N/A,#N/A,TRUE,"Interkabel P";#N/A,#N/A,TRUE,"LBO-Total";#N/A,#N/A,TRUE,"LBO-Casema"}</definedName>
    <definedName name="gfnfg_3_4_1" hidden="1">{#N/A,#N/A,TRUE,"DCF Summary";#N/A,#N/A,TRUE,"Casema";#N/A,#N/A,TRUE,"UK";#N/A,#N/A,TRUE,"RCF";#N/A,#N/A,TRUE,"Intercable CZ";#N/A,#N/A,TRUE,"Interkabel P";#N/A,#N/A,TRUE,"LBO-Total";#N/A,#N/A,TRUE,"LBO-Casema"}</definedName>
    <definedName name="gfnfg_3_5" hidden="1">{#N/A,#N/A,TRUE,"DCF Summary";#N/A,#N/A,TRUE,"Casema";#N/A,#N/A,TRUE,"UK";#N/A,#N/A,TRUE,"RCF";#N/A,#N/A,TRUE,"Intercable CZ";#N/A,#N/A,TRUE,"Interkabel P";#N/A,#N/A,TRUE,"LBO-Total";#N/A,#N/A,TRUE,"LBO-Casema"}</definedName>
    <definedName name="gfnfg_4" hidden="1">{#N/A,#N/A,TRUE,"DCF Summary";#N/A,#N/A,TRUE,"Casema";#N/A,#N/A,TRUE,"UK";#N/A,#N/A,TRUE,"RCF";#N/A,#N/A,TRUE,"Intercable CZ";#N/A,#N/A,TRUE,"Interkabel P";#N/A,#N/A,TRUE,"LBO-Total";#N/A,#N/A,TRUE,"LBO-Casema"}</definedName>
    <definedName name="gfnfg_4_1" hidden="1">{#N/A,#N/A,TRUE,"DCF Summary";#N/A,#N/A,TRUE,"Casema";#N/A,#N/A,TRUE,"UK";#N/A,#N/A,TRUE,"RCF";#N/A,#N/A,TRUE,"Intercable CZ";#N/A,#N/A,TRUE,"Interkabel P";#N/A,#N/A,TRUE,"LBO-Total";#N/A,#N/A,TRUE,"LBO-Casema"}</definedName>
    <definedName name="gfnfg_4_1_1" hidden="1">{#N/A,#N/A,TRUE,"DCF Summary";#N/A,#N/A,TRUE,"Casema";#N/A,#N/A,TRUE,"UK";#N/A,#N/A,TRUE,"RCF";#N/A,#N/A,TRUE,"Intercable CZ";#N/A,#N/A,TRUE,"Interkabel P";#N/A,#N/A,TRUE,"LBO-Total";#N/A,#N/A,TRUE,"LBO-Casema"}</definedName>
    <definedName name="gfnfg_4_1_2" hidden="1">{#N/A,#N/A,TRUE,"DCF Summary";#N/A,#N/A,TRUE,"Casema";#N/A,#N/A,TRUE,"UK";#N/A,#N/A,TRUE,"RCF";#N/A,#N/A,TRUE,"Intercable CZ";#N/A,#N/A,TRUE,"Interkabel P";#N/A,#N/A,TRUE,"LBO-Total";#N/A,#N/A,TRUE,"LBO-Casema"}</definedName>
    <definedName name="gfnfg_4_1_3" hidden="1">{#N/A,#N/A,TRUE,"DCF Summary";#N/A,#N/A,TRUE,"Casema";#N/A,#N/A,TRUE,"UK";#N/A,#N/A,TRUE,"RCF";#N/A,#N/A,TRUE,"Intercable CZ";#N/A,#N/A,TRUE,"Interkabel P";#N/A,#N/A,TRUE,"LBO-Total";#N/A,#N/A,TRUE,"LBO-Casema"}</definedName>
    <definedName name="gfnfg_4_1_4" hidden="1">{#N/A,#N/A,TRUE,"DCF Summary";#N/A,#N/A,TRUE,"Casema";#N/A,#N/A,TRUE,"UK";#N/A,#N/A,TRUE,"RCF";#N/A,#N/A,TRUE,"Intercable CZ";#N/A,#N/A,TRUE,"Interkabel P";#N/A,#N/A,TRUE,"LBO-Total";#N/A,#N/A,TRUE,"LBO-Casema"}</definedName>
    <definedName name="gfnfg_4_2" hidden="1">{#N/A,#N/A,TRUE,"DCF Summary";#N/A,#N/A,TRUE,"Casema";#N/A,#N/A,TRUE,"UK";#N/A,#N/A,TRUE,"RCF";#N/A,#N/A,TRUE,"Intercable CZ";#N/A,#N/A,TRUE,"Interkabel P";#N/A,#N/A,TRUE,"LBO-Total";#N/A,#N/A,TRUE,"LBO-Casema"}</definedName>
    <definedName name="gfnfg_4_2_1" hidden="1">{#N/A,#N/A,TRUE,"DCF Summary";#N/A,#N/A,TRUE,"Casema";#N/A,#N/A,TRUE,"UK";#N/A,#N/A,TRUE,"RCF";#N/A,#N/A,TRUE,"Intercable CZ";#N/A,#N/A,TRUE,"Interkabel P";#N/A,#N/A,TRUE,"LBO-Total";#N/A,#N/A,TRUE,"LBO-Casema"}</definedName>
    <definedName name="gfnfg_4_2_2" hidden="1">{#N/A,#N/A,TRUE,"DCF Summary";#N/A,#N/A,TRUE,"Casema";#N/A,#N/A,TRUE,"UK";#N/A,#N/A,TRUE,"RCF";#N/A,#N/A,TRUE,"Intercable CZ";#N/A,#N/A,TRUE,"Interkabel P";#N/A,#N/A,TRUE,"LBO-Total";#N/A,#N/A,TRUE,"LBO-Casema"}</definedName>
    <definedName name="gfnfg_4_2_3" hidden="1">{#N/A,#N/A,TRUE,"DCF Summary";#N/A,#N/A,TRUE,"Casema";#N/A,#N/A,TRUE,"UK";#N/A,#N/A,TRUE,"RCF";#N/A,#N/A,TRUE,"Intercable CZ";#N/A,#N/A,TRUE,"Interkabel P";#N/A,#N/A,TRUE,"LBO-Total";#N/A,#N/A,TRUE,"LBO-Casema"}</definedName>
    <definedName name="gfnfg_4_2_4" hidden="1">{#N/A,#N/A,TRUE,"DCF Summary";#N/A,#N/A,TRUE,"Casema";#N/A,#N/A,TRUE,"UK";#N/A,#N/A,TRUE,"RCF";#N/A,#N/A,TRUE,"Intercable CZ";#N/A,#N/A,TRUE,"Interkabel P";#N/A,#N/A,TRUE,"LBO-Total";#N/A,#N/A,TRUE,"LBO-Casema"}</definedName>
    <definedName name="gfnfg_4_3" hidden="1">{#N/A,#N/A,TRUE,"DCF Summary";#N/A,#N/A,TRUE,"Casema";#N/A,#N/A,TRUE,"UK";#N/A,#N/A,TRUE,"RCF";#N/A,#N/A,TRUE,"Intercable CZ";#N/A,#N/A,TRUE,"Interkabel P";#N/A,#N/A,TRUE,"LBO-Total";#N/A,#N/A,TRUE,"LBO-Casema"}</definedName>
    <definedName name="gfnfg_4_3_1" hidden="1">{#N/A,#N/A,TRUE,"DCF Summary";#N/A,#N/A,TRUE,"Casema";#N/A,#N/A,TRUE,"UK";#N/A,#N/A,TRUE,"RCF";#N/A,#N/A,TRUE,"Intercable CZ";#N/A,#N/A,TRUE,"Interkabel P";#N/A,#N/A,TRUE,"LBO-Total";#N/A,#N/A,TRUE,"LBO-Casema"}</definedName>
    <definedName name="gfnfg_4_4" hidden="1">{#N/A,#N/A,TRUE,"DCF Summary";#N/A,#N/A,TRUE,"Casema";#N/A,#N/A,TRUE,"UK";#N/A,#N/A,TRUE,"RCF";#N/A,#N/A,TRUE,"Intercable CZ";#N/A,#N/A,TRUE,"Interkabel P";#N/A,#N/A,TRUE,"LBO-Total";#N/A,#N/A,TRUE,"LBO-Casema"}</definedName>
    <definedName name="gfnfg_4_4_1" hidden="1">{#N/A,#N/A,TRUE,"DCF Summary";#N/A,#N/A,TRUE,"Casema";#N/A,#N/A,TRUE,"UK";#N/A,#N/A,TRUE,"RCF";#N/A,#N/A,TRUE,"Intercable CZ";#N/A,#N/A,TRUE,"Interkabel P";#N/A,#N/A,TRUE,"LBO-Total";#N/A,#N/A,TRUE,"LBO-Casema"}</definedName>
    <definedName name="gfnfg_4_5" hidden="1">{#N/A,#N/A,TRUE,"DCF Summary";#N/A,#N/A,TRUE,"Casema";#N/A,#N/A,TRUE,"UK";#N/A,#N/A,TRUE,"RCF";#N/A,#N/A,TRUE,"Intercable CZ";#N/A,#N/A,TRUE,"Interkabel P";#N/A,#N/A,TRUE,"LBO-Total";#N/A,#N/A,TRUE,"LBO-Casema"}</definedName>
    <definedName name="gfnfg_5" hidden="1">{#N/A,#N/A,TRUE,"DCF Summary";#N/A,#N/A,TRUE,"Casema";#N/A,#N/A,TRUE,"UK";#N/A,#N/A,TRUE,"RCF";#N/A,#N/A,TRUE,"Intercable CZ";#N/A,#N/A,TRUE,"Interkabel P";#N/A,#N/A,TRUE,"LBO-Total";#N/A,#N/A,TRUE,"LBO-Casema"}</definedName>
    <definedName name="gfnfg_5_1" hidden="1">{#N/A,#N/A,TRUE,"DCF Summary";#N/A,#N/A,TRUE,"Casema";#N/A,#N/A,TRUE,"UK";#N/A,#N/A,TRUE,"RCF";#N/A,#N/A,TRUE,"Intercable CZ";#N/A,#N/A,TRUE,"Interkabel P";#N/A,#N/A,TRUE,"LBO-Total";#N/A,#N/A,TRUE,"LBO-Casema"}</definedName>
    <definedName name="gfnfg_5_2" hidden="1">{#N/A,#N/A,TRUE,"DCF Summary";#N/A,#N/A,TRUE,"Casema";#N/A,#N/A,TRUE,"UK";#N/A,#N/A,TRUE,"RCF";#N/A,#N/A,TRUE,"Intercable CZ";#N/A,#N/A,TRUE,"Interkabel P";#N/A,#N/A,TRUE,"LBO-Total";#N/A,#N/A,TRUE,"LBO-Casema"}</definedName>
    <definedName name="gfnfg_5_3" hidden="1">{#N/A,#N/A,TRUE,"DCF Summary";#N/A,#N/A,TRUE,"Casema";#N/A,#N/A,TRUE,"UK";#N/A,#N/A,TRUE,"RCF";#N/A,#N/A,TRUE,"Intercable CZ";#N/A,#N/A,TRUE,"Interkabel P";#N/A,#N/A,TRUE,"LBO-Total";#N/A,#N/A,TRUE,"LBO-Casema"}</definedName>
    <definedName name="gfnfg_5_4" hidden="1">{#N/A,#N/A,TRUE,"DCF Summary";#N/A,#N/A,TRUE,"Casema";#N/A,#N/A,TRUE,"UK";#N/A,#N/A,TRUE,"RCF";#N/A,#N/A,TRUE,"Intercable CZ";#N/A,#N/A,TRUE,"Interkabel P";#N/A,#N/A,TRUE,"LBO-Total";#N/A,#N/A,TRUE,"LBO-Casema"}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gg" hidden="1">{"'Edit'!$A$1:$V$2277"}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2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2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2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2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2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3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3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3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3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3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3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3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4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4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5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5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1_5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3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4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5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_Class">#REF!</definedName>
    <definedName name="Global_US">#REF!</definedName>
    <definedName name="GNS_STAKES00">#REF!</definedName>
    <definedName name="GNS_STAKES01">#REF!</definedName>
    <definedName name="GNS_STAKES02">#REF!</definedName>
    <definedName name="GNS_STAKES03">#REF!</definedName>
    <definedName name="GNS_STAKES04">#REF!</definedName>
    <definedName name="GNS_STAKES97">#REF!</definedName>
    <definedName name="GNS_STAKES98">#REF!</definedName>
    <definedName name="GNS_STAKES99">#REF!</definedName>
    <definedName name="GOI00">#REF!</definedName>
    <definedName name="GOODWILL00">#REF!</definedName>
    <definedName name="GOODWILL01">#REF!</definedName>
    <definedName name="GOODWILL02">#REF!</definedName>
    <definedName name="GOODWILL03">#REF!</definedName>
    <definedName name="GOODWILL04">#REF!</definedName>
    <definedName name="GOODWILL05">#REF!</definedName>
    <definedName name="GOODWILL06">#REF!</definedName>
    <definedName name="GOODWILL07">#REF!</definedName>
    <definedName name="GOODWILL87">#REF!</definedName>
    <definedName name="GOODWILL88">#REF!</definedName>
    <definedName name="GOODWILL89">#REF!</definedName>
    <definedName name="GOODWILL90">#REF!</definedName>
    <definedName name="GOODWILL91">#REF!</definedName>
    <definedName name="GOODWILL92">#REF!</definedName>
    <definedName name="GOODWILL93">#REF!</definedName>
    <definedName name="GOODWILL94">#REF!</definedName>
    <definedName name="GOODWILL95">#REF!</definedName>
    <definedName name="GOODWILL96">#REF!</definedName>
    <definedName name="GOODWILL97">#REF!</definedName>
    <definedName name="GOODWILL98">#REF!</definedName>
    <definedName name="GOODWILL99">#REF!</definedName>
    <definedName name="GOPS">#REF!</definedName>
    <definedName name="GPROV_GLN00">#REF!</definedName>
    <definedName name="GPROV_GLN01">#REF!</definedName>
    <definedName name="GPROV_GLN02">#REF!</definedName>
    <definedName name="GPROV_GLN03">#REF!</definedName>
    <definedName name="GPROV_GLN04">#REF!</definedName>
    <definedName name="GPROV_GLN97">#REF!</definedName>
    <definedName name="GPROV_GLN98">#REF!</definedName>
    <definedName name="GPROV_GLN99">#REF!</definedName>
    <definedName name="GR_AEPS00">#REF!</definedName>
    <definedName name="GR_AEPS01">#REF!</definedName>
    <definedName name="GR_AEPS02">#REF!</definedName>
    <definedName name="GR_AEPS03">#REF!</definedName>
    <definedName name="GR_AEPS04">#REF!</definedName>
    <definedName name="GR_AEPS97">#REF!</definedName>
    <definedName name="GR_AEPS98">#REF!</definedName>
    <definedName name="GR_AEPS99">#REF!</definedName>
    <definedName name="GR_DEPS00">#REF!</definedName>
    <definedName name="GR_DEPS01">#REF!</definedName>
    <definedName name="GR_DEPS02">#REF!</definedName>
    <definedName name="GR_DEPS03">#REF!</definedName>
    <definedName name="GR_DEPS04">#REF!</definedName>
    <definedName name="GR_DEPS97">#REF!</definedName>
    <definedName name="GR_DEPS98">#REF!</definedName>
    <definedName name="GR_DEPS99">#REF!</definedName>
    <definedName name="GR_OPPS00">#REF!</definedName>
    <definedName name="GR_OPPS01">#REF!</definedName>
    <definedName name="GR_OPPS02">#REF!</definedName>
    <definedName name="GR_OPPS03">#REF!</definedName>
    <definedName name="GR_OPPS04">#REF!</definedName>
    <definedName name="GR_OPPS97">#REF!</definedName>
    <definedName name="GR_OPPS98">#REF!</definedName>
    <definedName name="GR_OPPS99">#REF!</definedName>
    <definedName name="Graph_CoC">OFFSET(#REF!,0,0,1,#REF!)</definedName>
    <definedName name="Graph_Frequency">OFFSET(#REF!,0,MATCH(99.9999,#REF!,-1)-1,1,COUNT(#REF!)-(MATCH(99.9999,#REF!,-1)-1))</definedName>
    <definedName name="Graph_Frequency_Titles">OFFSET(#REF!,-1,MATCH(99.9999,#REF!,-1)-1,1,COUNT(#REF!)-(MATCH(99.9999,#REF!,-1)-1))</definedName>
    <definedName name="Graph_MarginalROE">OFFSET(#REF!,0,0,1,#REF!)</definedName>
    <definedName name="Graph_Phase">OFFSET(#REF!,0,0,1,#REF!)</definedName>
    <definedName name="Graph_PVRI">OFFSET(#REF!,0,0,1,#REF!)</definedName>
    <definedName name="Graph_ROE">OFFSET(#REF!,0,0,1,#REF!)</definedName>
    <definedName name="GraphPage" hidden="1">#REF!</definedName>
    <definedName name="Gridlines" hidden="1">#REF!</definedName>
    <definedName name="GRLOAN00">#REF!</definedName>
    <definedName name="GRLOAN01">#REF!</definedName>
    <definedName name="GRLOAN02">#REF!</definedName>
    <definedName name="GRLOAN03">#REF!</definedName>
    <definedName name="GRLOAN04">#REF!</definedName>
    <definedName name="GRLOAN05">#REF!</definedName>
    <definedName name="GRLOAN06">#REF!</definedName>
    <definedName name="GRLOAN07">#REF!</definedName>
    <definedName name="GRLOAN87">#REF!</definedName>
    <definedName name="GRLOAN88">#REF!</definedName>
    <definedName name="GRLOAN89">#REF!</definedName>
    <definedName name="GRLOAN90">#REF!</definedName>
    <definedName name="GRLOAN91">#REF!</definedName>
    <definedName name="GRLOAN92">#REF!</definedName>
    <definedName name="GRLOAN93">#REF!</definedName>
    <definedName name="GRLOAN94">#REF!</definedName>
    <definedName name="GRLOAN95">#REF!</definedName>
    <definedName name="GRLOAN96">#REF!</definedName>
    <definedName name="GRLOAN97">#REF!</definedName>
    <definedName name="GRLOAN98">#REF!</definedName>
    <definedName name="GRLOAN99">#REF!</definedName>
    <definedName name="GROSS_SHRS00">#REF!</definedName>
    <definedName name="GROSS_SHRS01">#REF!</definedName>
    <definedName name="GROSS_SHRS02">#REF!</definedName>
    <definedName name="GROSS_SHRS03">#REF!</definedName>
    <definedName name="GROSS_SHRS04">#REF!</definedName>
    <definedName name="GROSS_SHRS97">#REF!</definedName>
    <definedName name="GROSS_SHRS98">#REF!</definedName>
    <definedName name="GROSS_SHRS99">#REF!</definedName>
    <definedName name="GROSSNPL00">#REF!</definedName>
    <definedName name="GROSSNPL01">#REF!</definedName>
    <definedName name="GROSSNPL02">#REF!</definedName>
    <definedName name="GROSSNPL03">#REF!</definedName>
    <definedName name="GROSSNPL04">#REF!</definedName>
    <definedName name="GROSSNPL97">#REF!</definedName>
    <definedName name="GROSSNPL98">#REF!</definedName>
    <definedName name="GROSSNPL99">#REF!</definedName>
    <definedName name="Grouppl" hidden="1">{#N/A,#N/A,FALSE,"GROUPBAL"}</definedName>
    <definedName name="GRPNAVPS00">#REF!</definedName>
    <definedName name="GRPNAVPS01">#REF!</definedName>
    <definedName name="GRPNAVPS02">#REF!</definedName>
    <definedName name="GRPNAVPS03">#REF!</definedName>
    <definedName name="GRPNAVPS04">#REF!</definedName>
    <definedName name="GRPNAVPS97">#REF!</definedName>
    <definedName name="GRPNAVPS98">#REF!</definedName>
    <definedName name="GRPNAVPS99">#REF!</definedName>
    <definedName name="GW_DEP00">#REF!</definedName>
    <definedName name="GW_DEP01">#REF!</definedName>
    <definedName name="GW_DEP02">#REF!</definedName>
    <definedName name="GW_DEP03">#REF!</definedName>
    <definedName name="GW_DEP04">#REF!</definedName>
    <definedName name="GW_DEP97">#REF!</definedName>
    <definedName name="GW_DEP98">#REF!</definedName>
    <definedName name="GW_DEP99">#REF!</definedName>
    <definedName name="GW_DEPN00">#REF!</definedName>
    <definedName name="GW_DEPN01">#REF!</definedName>
    <definedName name="GW_DEPN02">#REF!</definedName>
    <definedName name="GW_DEPN03">#REF!</definedName>
    <definedName name="GW_DEPN97">#REF!</definedName>
    <definedName name="GW_DEPN98">#REF!</definedName>
    <definedName name="GW_DEPN99">#REF!</definedName>
    <definedName name="ha" hidden="1">{#N/A,#N/A,FALSE,"Budget96 Revised"}</definedName>
    <definedName name="HDCNT00">#REF!</definedName>
    <definedName name="HDCNT01">#REF!</definedName>
    <definedName name="HDCNT02">#REF!</definedName>
    <definedName name="HDCNT03">#REF!</definedName>
    <definedName name="HDCNT04">#REF!</definedName>
    <definedName name="HDCNT97">#REF!</definedName>
    <definedName name="HDCNT98">#REF!</definedName>
    <definedName name="HDCNT99">#REF!</definedName>
    <definedName name="Header1" hidden="1">IF(COUNTA(#REF!)=0,0,INDEX(#REF!,MATCH(ROW(#REF!),#REF!,TRUE)))+1</definedName>
    <definedName name="Header2" hidden="1">#N/A</definedName>
    <definedName name="Header6" hidden="1">#N/A</definedName>
    <definedName name="Hearing">#REF!</definedName>
    <definedName name="Help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i">#REF!</definedName>
    <definedName name="HiLiColour">#REF!</definedName>
    <definedName name="hiulj" hidden="1">{"EVA",#N/A,FALSE,"EVA";"WACC",#N/A,FALSE,"WACC"}</definedName>
    <definedName name="hiulj_1" hidden="1">{"EVA",#N/A,FALSE,"EVA";"WACC",#N/A,FALSE,"WACC"}</definedName>
    <definedName name="hiulj_1_1" hidden="1">{"EVA",#N/A,FALSE,"EVA";"WACC",#N/A,FALSE,"WACC"}</definedName>
    <definedName name="hiulj_1_1_1" hidden="1">{"EVA",#N/A,FALSE,"EVA";"WACC",#N/A,FALSE,"WACC"}</definedName>
    <definedName name="hiulj_1_1_1_1" hidden="1">{"EVA",#N/A,FALSE,"EVA";"WACC",#N/A,FALSE,"WACC"}</definedName>
    <definedName name="hiulj_1_1_1_1_1" hidden="1">{"EVA",#N/A,FALSE,"EVA";"WACC",#N/A,FALSE,"WACC"}</definedName>
    <definedName name="hiulj_1_1_1_1_1_1" hidden="1">{"EVA",#N/A,FALSE,"EVA";"WACC",#N/A,FALSE,"WACC"}</definedName>
    <definedName name="hiulj_1_1_1_1_1_2" hidden="1">{"EVA",#N/A,FALSE,"EVA";"WACC",#N/A,FALSE,"WACC"}</definedName>
    <definedName name="hiulj_1_1_1_1_1_3" hidden="1">{"EVA",#N/A,FALSE,"EVA";"WACC",#N/A,FALSE,"WACC"}</definedName>
    <definedName name="hiulj_1_1_1_1_1_4" hidden="1">{"EVA",#N/A,FALSE,"EVA";"WACC",#N/A,FALSE,"WACC"}</definedName>
    <definedName name="hiulj_1_1_1_1_2" hidden="1">{"EVA",#N/A,FALSE,"EVA";"WACC",#N/A,FALSE,"WACC"}</definedName>
    <definedName name="hiulj_1_1_1_1_2_1" hidden="1">{"EVA",#N/A,FALSE,"EVA";"WACC",#N/A,FALSE,"WACC"}</definedName>
    <definedName name="hiulj_1_1_1_1_2_2" hidden="1">{"EVA",#N/A,FALSE,"EVA";"WACC",#N/A,FALSE,"WACC"}</definedName>
    <definedName name="hiulj_1_1_1_1_2_3" hidden="1">{"EVA",#N/A,FALSE,"EVA";"WACC",#N/A,FALSE,"WACC"}</definedName>
    <definedName name="hiulj_1_1_1_1_3" hidden="1">{"EVA",#N/A,FALSE,"EVA";"WACC",#N/A,FALSE,"WACC"}</definedName>
    <definedName name="hiulj_1_1_1_1_4" hidden="1">{"EVA",#N/A,FALSE,"EVA";"WACC",#N/A,FALSE,"WACC"}</definedName>
    <definedName name="hiulj_1_1_1_1_5" hidden="1">{"EVA",#N/A,FALSE,"EVA";"WACC",#N/A,FALSE,"WACC"}</definedName>
    <definedName name="hiulj_1_1_1_2" hidden="1">{"EVA",#N/A,FALSE,"EVA";"WACC",#N/A,FALSE,"WACC"}</definedName>
    <definedName name="hiulj_1_1_1_2_1" hidden="1">{"EVA",#N/A,FALSE,"EVA";"WACC",#N/A,FALSE,"WACC"}</definedName>
    <definedName name="hiulj_1_1_1_2_2" hidden="1">{"EVA",#N/A,FALSE,"EVA";"WACC",#N/A,FALSE,"WACC"}</definedName>
    <definedName name="hiulj_1_1_1_2_3" hidden="1">{"EVA",#N/A,FALSE,"EVA";"WACC",#N/A,FALSE,"WACC"}</definedName>
    <definedName name="hiulj_1_1_1_3" hidden="1">{"EVA",#N/A,FALSE,"EVA";"WACC",#N/A,FALSE,"WACC"}</definedName>
    <definedName name="hiulj_1_1_1_3_1" hidden="1">{"EVA",#N/A,FALSE,"EVA";"WACC",#N/A,FALSE,"WACC"}</definedName>
    <definedName name="hiulj_1_1_1_3_2" hidden="1">{"EVA",#N/A,FALSE,"EVA";"WACC",#N/A,FALSE,"WACC"}</definedName>
    <definedName name="hiulj_1_1_1_3_3" hidden="1">{"EVA",#N/A,FALSE,"EVA";"WACC",#N/A,FALSE,"WACC"}</definedName>
    <definedName name="hiulj_1_1_1_4" hidden="1">{"EVA",#N/A,FALSE,"EVA";"WACC",#N/A,FALSE,"WACC"}</definedName>
    <definedName name="hiulj_1_1_1_5" hidden="1">{"EVA",#N/A,FALSE,"EVA";"WACC",#N/A,FALSE,"WACC"}</definedName>
    <definedName name="hiulj_1_1_2" hidden="1">{"EVA",#N/A,FALSE,"EVA";"WACC",#N/A,FALSE,"WACC"}</definedName>
    <definedName name="hiulj_1_1_2_1" hidden="1">{"EVA",#N/A,FALSE,"EVA";"WACC",#N/A,FALSE,"WACC"}</definedName>
    <definedName name="hiulj_1_1_2_2" hidden="1">{"EVA",#N/A,FALSE,"EVA";"WACC",#N/A,FALSE,"WACC"}</definedName>
    <definedName name="hiulj_1_1_2_3" hidden="1">{"EVA",#N/A,FALSE,"EVA";"WACC",#N/A,FALSE,"WACC"}</definedName>
    <definedName name="hiulj_1_1_3" hidden="1">{"EVA",#N/A,FALSE,"EVA";"WACC",#N/A,FALSE,"WACC"}</definedName>
    <definedName name="hiulj_1_1_3_1" hidden="1">{"EVA",#N/A,FALSE,"EVA";"WACC",#N/A,FALSE,"WACC"}</definedName>
    <definedName name="hiulj_1_1_3_2" hidden="1">{"EVA",#N/A,FALSE,"EVA";"WACC",#N/A,FALSE,"WACC"}</definedName>
    <definedName name="hiulj_1_1_3_3" hidden="1">{"EVA",#N/A,FALSE,"EVA";"WACC",#N/A,FALSE,"WACC"}</definedName>
    <definedName name="hiulj_1_1_4" hidden="1">{"EVA",#N/A,FALSE,"EVA";"WACC",#N/A,FALSE,"WACC"}</definedName>
    <definedName name="hiulj_1_1_5" hidden="1">{"EVA",#N/A,FALSE,"EVA";"WACC",#N/A,FALSE,"WACC"}</definedName>
    <definedName name="hiulj_1_2" hidden="1">{"EVA",#N/A,FALSE,"EVA";"WACC",#N/A,FALSE,"WACC"}</definedName>
    <definedName name="hiulj_1_2_1" hidden="1">{"EVA",#N/A,FALSE,"EVA";"WACC",#N/A,FALSE,"WACC"}</definedName>
    <definedName name="hiulj_1_2_1_1" hidden="1">{"EVA",#N/A,FALSE,"EVA";"WACC",#N/A,FALSE,"WACC"}</definedName>
    <definedName name="hiulj_1_2_1_2" hidden="1">{"EVA",#N/A,FALSE,"EVA";"WACC",#N/A,FALSE,"WACC"}</definedName>
    <definedName name="hiulj_1_2_1_3" hidden="1">{"EVA",#N/A,FALSE,"EVA";"WACC",#N/A,FALSE,"WACC"}</definedName>
    <definedName name="hiulj_1_2_2" hidden="1">{"EVA",#N/A,FALSE,"EVA";"WACC",#N/A,FALSE,"WACC"}</definedName>
    <definedName name="hiulj_1_2_2_1" hidden="1">{"EVA",#N/A,FALSE,"EVA";"WACC",#N/A,FALSE,"WACC"}</definedName>
    <definedName name="hiulj_1_2_2_2" hidden="1">{"EVA",#N/A,FALSE,"EVA";"WACC",#N/A,FALSE,"WACC"}</definedName>
    <definedName name="hiulj_1_2_2_3" hidden="1">{"EVA",#N/A,FALSE,"EVA";"WACC",#N/A,FALSE,"WACC"}</definedName>
    <definedName name="hiulj_1_2_3" hidden="1">{"EVA",#N/A,FALSE,"EVA";"WACC",#N/A,FALSE,"WACC"}</definedName>
    <definedName name="hiulj_1_2_4" hidden="1">{"EVA",#N/A,FALSE,"EVA";"WACC",#N/A,FALSE,"WACC"}</definedName>
    <definedName name="hiulj_1_2_5" hidden="1">{"EVA",#N/A,FALSE,"EVA";"WACC",#N/A,FALSE,"WACC"}</definedName>
    <definedName name="hiulj_1_3" hidden="1">{"EVA",#N/A,FALSE,"EVA";"WACC",#N/A,FALSE,"WACC"}</definedName>
    <definedName name="hiulj_1_3_1" hidden="1">{"EVA",#N/A,FALSE,"EVA";"WACC",#N/A,FALSE,"WACC"}</definedName>
    <definedName name="hiulj_1_3_1_1" hidden="1">{"EVA",#N/A,FALSE,"EVA";"WACC",#N/A,FALSE,"WACC"}</definedName>
    <definedName name="hiulj_1_3_1_2" hidden="1">{"EVA",#N/A,FALSE,"EVA";"WACC",#N/A,FALSE,"WACC"}</definedName>
    <definedName name="hiulj_1_3_1_3" hidden="1">{"EVA",#N/A,FALSE,"EVA";"WACC",#N/A,FALSE,"WACC"}</definedName>
    <definedName name="hiulj_1_3_2" hidden="1">{"EVA",#N/A,FALSE,"EVA";"WACC",#N/A,FALSE,"WACC"}</definedName>
    <definedName name="hiulj_1_3_2_1" hidden="1">{"EVA",#N/A,FALSE,"EVA";"WACC",#N/A,FALSE,"WACC"}</definedName>
    <definedName name="hiulj_1_3_2_2" hidden="1">{"EVA",#N/A,FALSE,"EVA";"WACC",#N/A,FALSE,"WACC"}</definedName>
    <definedName name="hiulj_1_3_2_3" hidden="1">{"EVA",#N/A,FALSE,"EVA";"WACC",#N/A,FALSE,"WACC"}</definedName>
    <definedName name="hiulj_1_3_3" hidden="1">{"EVA",#N/A,FALSE,"EVA";"WACC",#N/A,FALSE,"WACC"}</definedName>
    <definedName name="hiulj_1_3_4" hidden="1">{"EVA",#N/A,FALSE,"EVA";"WACC",#N/A,FALSE,"WACC"}</definedName>
    <definedName name="hiulj_1_3_5" hidden="1">{"EVA",#N/A,FALSE,"EVA";"WACC",#N/A,FALSE,"WACC"}</definedName>
    <definedName name="hiulj_1_4" hidden="1">{"EVA",#N/A,FALSE,"EVA";"WACC",#N/A,FALSE,"WACC"}</definedName>
    <definedName name="hiulj_1_4_1" hidden="1">{"EVA",#N/A,FALSE,"EVA";"WACC",#N/A,FALSE,"WACC"}</definedName>
    <definedName name="hiulj_1_4_2" hidden="1">{"EVA",#N/A,FALSE,"EVA";"WACC",#N/A,FALSE,"WACC"}</definedName>
    <definedName name="hiulj_1_4_3" hidden="1">{"EVA",#N/A,FALSE,"EVA";"WACC",#N/A,FALSE,"WACC"}</definedName>
    <definedName name="hiulj_1_5" hidden="1">{"EVA",#N/A,FALSE,"EVA";"WACC",#N/A,FALSE,"WACC"}</definedName>
    <definedName name="hiulj_1_5_1" hidden="1">{"EVA",#N/A,FALSE,"EVA";"WACC",#N/A,FALSE,"WACC"}</definedName>
    <definedName name="hiulj_1_5_2" hidden="1">{"EVA",#N/A,FALSE,"EVA";"WACC",#N/A,FALSE,"WACC"}</definedName>
    <definedName name="hiulj_1_5_3" hidden="1">{"EVA",#N/A,FALSE,"EVA";"WACC",#N/A,FALSE,"WACC"}</definedName>
    <definedName name="hiulj_2" hidden="1">{"EVA",#N/A,FALSE,"EVA";"WACC",#N/A,FALSE,"WACC"}</definedName>
    <definedName name="hiulj_2_1" hidden="1">{"EVA",#N/A,FALSE,"EVA";"WACC",#N/A,FALSE,"WACC"}</definedName>
    <definedName name="hiulj_2_1_1" hidden="1">{"EVA",#N/A,FALSE,"EVA";"WACC",#N/A,FALSE,"WACC"}</definedName>
    <definedName name="hiulj_2_1_1_1" hidden="1">{"EVA",#N/A,FALSE,"EVA";"WACC",#N/A,FALSE,"WACC"}</definedName>
    <definedName name="hiulj_2_1_1_1_1" hidden="1">{"EVA",#N/A,FALSE,"EVA";"WACC",#N/A,FALSE,"WACC"}</definedName>
    <definedName name="hiulj_2_1_1_1_2" hidden="1">{"EVA",#N/A,FALSE,"EVA";"WACC",#N/A,FALSE,"WACC"}</definedName>
    <definedName name="hiulj_2_1_1_1_3" hidden="1">{"EVA",#N/A,FALSE,"EVA";"WACC",#N/A,FALSE,"WACC"}</definedName>
    <definedName name="hiulj_2_1_1_1_4" hidden="1">{"EVA",#N/A,FALSE,"EVA";"WACC",#N/A,FALSE,"WACC"}</definedName>
    <definedName name="hiulj_2_1_1_2" hidden="1">{"EVA",#N/A,FALSE,"EVA";"WACC",#N/A,FALSE,"WACC"}</definedName>
    <definedName name="hiulj_2_1_1_2_1" hidden="1">{"EVA",#N/A,FALSE,"EVA";"WACC",#N/A,FALSE,"WACC"}</definedName>
    <definedName name="hiulj_2_1_1_2_2" hidden="1">{"EVA",#N/A,FALSE,"EVA";"WACC",#N/A,FALSE,"WACC"}</definedName>
    <definedName name="hiulj_2_1_1_2_3" hidden="1">{"EVA",#N/A,FALSE,"EVA";"WACC",#N/A,FALSE,"WACC"}</definedName>
    <definedName name="hiulj_2_1_1_3" hidden="1">{"EVA",#N/A,FALSE,"EVA";"WACC",#N/A,FALSE,"WACC"}</definedName>
    <definedName name="hiulj_2_1_1_4" hidden="1">{"EVA",#N/A,FALSE,"EVA";"WACC",#N/A,FALSE,"WACC"}</definedName>
    <definedName name="hiulj_2_1_1_5" hidden="1">{"EVA",#N/A,FALSE,"EVA";"WACC",#N/A,FALSE,"WACC"}</definedName>
    <definedName name="hiulj_2_1_2" hidden="1">{"EVA",#N/A,FALSE,"EVA";"WACC",#N/A,FALSE,"WACC"}</definedName>
    <definedName name="hiulj_2_1_2_1" hidden="1">{"EVA",#N/A,FALSE,"EVA";"WACC",#N/A,FALSE,"WACC"}</definedName>
    <definedName name="hiulj_2_1_2_2" hidden="1">{"EVA",#N/A,FALSE,"EVA";"WACC",#N/A,FALSE,"WACC"}</definedName>
    <definedName name="hiulj_2_1_2_3" hidden="1">{"EVA",#N/A,FALSE,"EVA";"WACC",#N/A,FALSE,"WACC"}</definedName>
    <definedName name="hiulj_2_1_3" hidden="1">{"EVA",#N/A,FALSE,"EVA";"WACC",#N/A,FALSE,"WACC"}</definedName>
    <definedName name="hiulj_2_1_3_1" hidden="1">{"EVA",#N/A,FALSE,"EVA";"WACC",#N/A,FALSE,"WACC"}</definedName>
    <definedName name="hiulj_2_1_3_2" hidden="1">{"EVA",#N/A,FALSE,"EVA";"WACC",#N/A,FALSE,"WACC"}</definedName>
    <definedName name="hiulj_2_1_3_3" hidden="1">{"EVA",#N/A,FALSE,"EVA";"WACC",#N/A,FALSE,"WACC"}</definedName>
    <definedName name="hiulj_2_1_4" hidden="1">{"EVA",#N/A,FALSE,"EVA";"WACC",#N/A,FALSE,"WACC"}</definedName>
    <definedName name="hiulj_2_1_5" hidden="1">{"EVA",#N/A,FALSE,"EVA";"WACC",#N/A,FALSE,"WACC"}</definedName>
    <definedName name="hiulj_2_2" hidden="1">{"EVA",#N/A,FALSE,"EVA";"WACC",#N/A,FALSE,"WACC"}</definedName>
    <definedName name="hiulj_2_2_1" hidden="1">{"EVA",#N/A,FALSE,"EVA";"WACC",#N/A,FALSE,"WACC"}</definedName>
    <definedName name="hiulj_2_2_2" hidden="1">{"EVA",#N/A,FALSE,"EVA";"WACC",#N/A,FALSE,"WACC"}</definedName>
    <definedName name="hiulj_2_2_3" hidden="1">{"EVA",#N/A,FALSE,"EVA";"WACC",#N/A,FALSE,"WACC"}</definedName>
    <definedName name="hiulj_2_2_4" hidden="1">{"EVA",#N/A,FALSE,"EVA";"WACC",#N/A,FALSE,"WACC"}</definedName>
    <definedName name="hiulj_2_3" hidden="1">{"EVA",#N/A,FALSE,"EVA";"WACC",#N/A,FALSE,"WACC"}</definedName>
    <definedName name="hiulj_2_3_1" hidden="1">{"EVA",#N/A,FALSE,"EVA";"WACC",#N/A,FALSE,"WACC"}</definedName>
    <definedName name="hiulj_2_3_2" hidden="1">{"EVA",#N/A,FALSE,"EVA";"WACC",#N/A,FALSE,"WACC"}</definedName>
    <definedName name="hiulj_2_3_3" hidden="1">{"EVA",#N/A,FALSE,"EVA";"WACC",#N/A,FALSE,"WACC"}</definedName>
    <definedName name="hiulj_2_3_4" hidden="1">{"EVA",#N/A,FALSE,"EVA";"WACC",#N/A,FALSE,"WACC"}</definedName>
    <definedName name="hiulj_2_4" hidden="1">{"EVA",#N/A,FALSE,"EVA";"WACC",#N/A,FALSE,"WACC"}</definedName>
    <definedName name="hiulj_2_4_1" hidden="1">{"EVA",#N/A,FALSE,"EVA";"WACC",#N/A,FALSE,"WACC"}</definedName>
    <definedName name="hiulj_2_5" hidden="1">{"EVA",#N/A,FALSE,"EVA";"WACC",#N/A,FALSE,"WACC"}</definedName>
    <definedName name="hiulj_3" hidden="1">{"EVA",#N/A,FALSE,"EVA";"WACC",#N/A,FALSE,"WACC"}</definedName>
    <definedName name="hiulj_3_1" hidden="1">{"EVA",#N/A,FALSE,"EVA";"WACC",#N/A,FALSE,"WACC"}</definedName>
    <definedName name="hiulj_3_1_1" hidden="1">{"EVA",#N/A,FALSE,"EVA";"WACC",#N/A,FALSE,"WACC"}</definedName>
    <definedName name="hiulj_3_1_2" hidden="1">{"EVA",#N/A,FALSE,"EVA";"WACC",#N/A,FALSE,"WACC"}</definedName>
    <definedName name="hiulj_3_1_3" hidden="1">{"EVA",#N/A,FALSE,"EVA";"WACC",#N/A,FALSE,"WACC"}</definedName>
    <definedName name="hiulj_3_1_4" hidden="1">{"EVA",#N/A,FALSE,"EVA";"WACC",#N/A,FALSE,"WACC"}</definedName>
    <definedName name="hiulj_3_2" hidden="1">{"EVA",#N/A,FALSE,"EVA";"WACC",#N/A,FALSE,"WACC"}</definedName>
    <definedName name="hiulj_3_2_1" hidden="1">{"EVA",#N/A,FALSE,"EVA";"WACC",#N/A,FALSE,"WACC"}</definedName>
    <definedName name="hiulj_3_2_2" hidden="1">{"EVA",#N/A,FALSE,"EVA";"WACC",#N/A,FALSE,"WACC"}</definedName>
    <definedName name="hiulj_3_2_3" hidden="1">{"EVA",#N/A,FALSE,"EVA";"WACC",#N/A,FALSE,"WACC"}</definedName>
    <definedName name="hiulj_3_2_4" hidden="1">{"EVA",#N/A,FALSE,"EVA";"WACC",#N/A,FALSE,"WACC"}</definedName>
    <definedName name="hiulj_3_3" hidden="1">{"EVA",#N/A,FALSE,"EVA";"WACC",#N/A,FALSE,"WACC"}</definedName>
    <definedName name="hiulj_3_3_1" hidden="1">{"EVA",#N/A,FALSE,"EVA";"WACC",#N/A,FALSE,"WACC"}</definedName>
    <definedName name="hiulj_3_4" hidden="1">{"EVA",#N/A,FALSE,"EVA";"WACC",#N/A,FALSE,"WACC"}</definedName>
    <definedName name="hiulj_3_4_1" hidden="1">{"EVA",#N/A,FALSE,"EVA";"WACC",#N/A,FALSE,"WACC"}</definedName>
    <definedName name="hiulj_3_5" hidden="1">{"EVA",#N/A,FALSE,"EVA";"WACC",#N/A,FALSE,"WACC"}</definedName>
    <definedName name="hiulj_4" hidden="1">{"EVA",#N/A,FALSE,"EVA";"WACC",#N/A,FALSE,"WACC"}</definedName>
    <definedName name="hiulj_4_1" hidden="1">{"EVA",#N/A,FALSE,"EVA";"WACC",#N/A,FALSE,"WACC"}</definedName>
    <definedName name="hiulj_4_1_1" hidden="1">{"EVA",#N/A,FALSE,"EVA";"WACC",#N/A,FALSE,"WACC"}</definedName>
    <definedName name="hiulj_4_1_2" hidden="1">{"EVA",#N/A,FALSE,"EVA";"WACC",#N/A,FALSE,"WACC"}</definedName>
    <definedName name="hiulj_4_1_3" hidden="1">{"EVA",#N/A,FALSE,"EVA";"WACC",#N/A,FALSE,"WACC"}</definedName>
    <definedName name="hiulj_4_1_4" hidden="1">{"EVA",#N/A,FALSE,"EVA";"WACC",#N/A,FALSE,"WACC"}</definedName>
    <definedName name="hiulj_4_2" hidden="1">{"EVA",#N/A,FALSE,"EVA";"WACC",#N/A,FALSE,"WACC"}</definedName>
    <definedName name="hiulj_4_2_1" hidden="1">{"EVA",#N/A,FALSE,"EVA";"WACC",#N/A,FALSE,"WACC"}</definedName>
    <definedName name="hiulj_4_2_2" hidden="1">{"EVA",#N/A,FALSE,"EVA";"WACC",#N/A,FALSE,"WACC"}</definedName>
    <definedName name="hiulj_4_2_3" hidden="1">{"EVA",#N/A,FALSE,"EVA";"WACC",#N/A,FALSE,"WACC"}</definedName>
    <definedName name="hiulj_4_2_4" hidden="1">{"EVA",#N/A,FALSE,"EVA";"WACC",#N/A,FALSE,"WACC"}</definedName>
    <definedName name="hiulj_4_3" hidden="1">{"EVA",#N/A,FALSE,"EVA";"WACC",#N/A,FALSE,"WACC"}</definedName>
    <definedName name="hiulj_4_3_1" hidden="1">{"EVA",#N/A,FALSE,"EVA";"WACC",#N/A,FALSE,"WACC"}</definedName>
    <definedName name="hiulj_4_4" hidden="1">{"EVA",#N/A,FALSE,"EVA";"WACC",#N/A,FALSE,"WACC"}</definedName>
    <definedName name="hiulj_4_4_1" hidden="1">{"EVA",#N/A,FALSE,"EVA";"WACC",#N/A,FALSE,"WACC"}</definedName>
    <definedName name="hiulj_4_5" hidden="1">{"EVA",#N/A,FALSE,"EVA";"WACC",#N/A,FALSE,"WACC"}</definedName>
    <definedName name="hiulj_5" hidden="1">{"EVA",#N/A,FALSE,"EVA";"WACC",#N/A,FALSE,"WACC"}</definedName>
    <definedName name="hiulj_5_1" hidden="1">{"EVA",#N/A,FALSE,"EVA";"WACC",#N/A,FALSE,"WACC"}</definedName>
    <definedName name="hiulj_5_2" hidden="1">{"EVA",#N/A,FALSE,"EVA";"WACC",#N/A,FALSE,"WACC"}</definedName>
    <definedName name="hiulj_5_3" hidden="1">{"EVA",#N/A,FALSE,"EVA";"WACC",#N/A,FALSE,"WACC"}</definedName>
    <definedName name="hiulj_5_4" hidden="1">{"EVA",#N/A,FALSE,"EVA";"WACC",#N/A,FALSE,"WACC"}</definedName>
    <definedName name="hjhjhj" hidden="1">{"'Edit'!$A$1:$V$2277"}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NoUpload" hidden="1">0</definedName>
    <definedName name="hn.RolledForward" hidden="1">FALSE</definedName>
    <definedName name="hn.YearLabel" hidden="1">#REF!</definedName>
    <definedName name="hnfg" hidden="1">{#N/A,#N/A,FALSE,"DCF Summary";#N/A,#N/A,FALSE,"Casema";#N/A,#N/A,FALSE,"Casema NoTel";#N/A,#N/A,FALSE,"UK";#N/A,#N/A,FALSE,"RCF";#N/A,#N/A,FALSE,"Intercable CZ";#N/A,#N/A,FALSE,"Interkabel P"}</definedName>
    <definedName name="hnfg_1" hidden="1">{#N/A,#N/A,FALSE,"DCF Summary";#N/A,#N/A,FALSE,"Casema";#N/A,#N/A,FALSE,"Casema NoTel";#N/A,#N/A,FALSE,"UK";#N/A,#N/A,FALSE,"RCF";#N/A,#N/A,FALSE,"Intercable CZ";#N/A,#N/A,FALSE,"Interkabel P"}</definedName>
    <definedName name="hnfg_1_1" hidden="1">{#N/A,#N/A,FALSE,"DCF Summary";#N/A,#N/A,FALSE,"Casema";#N/A,#N/A,FALSE,"Casema NoTel";#N/A,#N/A,FALSE,"UK";#N/A,#N/A,FALSE,"RCF";#N/A,#N/A,FALSE,"Intercable CZ";#N/A,#N/A,FALSE,"Interkabel P"}</definedName>
    <definedName name="hnfg_1_1_1" hidden="1">{#N/A,#N/A,FALSE,"DCF Summary";#N/A,#N/A,FALSE,"Casema";#N/A,#N/A,FALSE,"Casema NoTel";#N/A,#N/A,FALSE,"UK";#N/A,#N/A,FALSE,"RCF";#N/A,#N/A,FALSE,"Intercable CZ";#N/A,#N/A,FALSE,"Interkabel P"}</definedName>
    <definedName name="hnfg_1_1_1_1" hidden="1">{#N/A,#N/A,FALSE,"DCF Summary";#N/A,#N/A,FALSE,"Casema";#N/A,#N/A,FALSE,"Casema NoTel";#N/A,#N/A,FALSE,"UK";#N/A,#N/A,FALSE,"RCF";#N/A,#N/A,FALSE,"Intercable CZ";#N/A,#N/A,FALSE,"Interkabel P"}</definedName>
    <definedName name="hnfg_1_1_1_1_1" hidden="1">{#N/A,#N/A,FALSE,"DCF Summary";#N/A,#N/A,FALSE,"Casema";#N/A,#N/A,FALSE,"Casema NoTel";#N/A,#N/A,FALSE,"UK";#N/A,#N/A,FALSE,"RCF";#N/A,#N/A,FALSE,"Intercable CZ";#N/A,#N/A,FALSE,"Interkabel P"}</definedName>
    <definedName name="hnfg_1_1_1_1_1_1" hidden="1">{#N/A,#N/A,FALSE,"DCF Summary";#N/A,#N/A,FALSE,"Casema";#N/A,#N/A,FALSE,"Casema NoTel";#N/A,#N/A,FALSE,"UK";#N/A,#N/A,FALSE,"RCF";#N/A,#N/A,FALSE,"Intercable CZ";#N/A,#N/A,FALSE,"Interkabel P"}</definedName>
    <definedName name="hnfg_1_1_1_1_1_2" hidden="1">{#N/A,#N/A,FALSE,"DCF Summary";#N/A,#N/A,FALSE,"Casema";#N/A,#N/A,FALSE,"Casema NoTel";#N/A,#N/A,FALSE,"UK";#N/A,#N/A,FALSE,"RCF";#N/A,#N/A,FALSE,"Intercable CZ";#N/A,#N/A,FALSE,"Interkabel P"}</definedName>
    <definedName name="hnfg_1_1_1_1_1_3" hidden="1">{#N/A,#N/A,FALSE,"DCF Summary";#N/A,#N/A,FALSE,"Casema";#N/A,#N/A,FALSE,"Casema NoTel";#N/A,#N/A,FALSE,"UK";#N/A,#N/A,FALSE,"RCF";#N/A,#N/A,FALSE,"Intercable CZ";#N/A,#N/A,FALSE,"Interkabel P"}</definedName>
    <definedName name="hnfg_1_1_1_1_1_4" hidden="1">{#N/A,#N/A,FALSE,"DCF Summary";#N/A,#N/A,FALSE,"Casema";#N/A,#N/A,FALSE,"Casema NoTel";#N/A,#N/A,FALSE,"UK";#N/A,#N/A,FALSE,"RCF";#N/A,#N/A,FALSE,"Intercable CZ";#N/A,#N/A,FALSE,"Interkabel P"}</definedName>
    <definedName name="hnfg_1_1_1_1_2" hidden="1">{#N/A,#N/A,FALSE,"DCF Summary";#N/A,#N/A,FALSE,"Casema";#N/A,#N/A,FALSE,"Casema NoTel";#N/A,#N/A,FALSE,"UK";#N/A,#N/A,FALSE,"RCF";#N/A,#N/A,FALSE,"Intercable CZ";#N/A,#N/A,FALSE,"Interkabel P"}</definedName>
    <definedName name="hnfg_1_1_1_1_2_1" hidden="1">{#N/A,#N/A,FALSE,"DCF Summary";#N/A,#N/A,FALSE,"Casema";#N/A,#N/A,FALSE,"Casema NoTel";#N/A,#N/A,FALSE,"UK";#N/A,#N/A,FALSE,"RCF";#N/A,#N/A,FALSE,"Intercable CZ";#N/A,#N/A,FALSE,"Interkabel P"}</definedName>
    <definedName name="hnfg_1_1_1_1_2_2" hidden="1">{#N/A,#N/A,FALSE,"DCF Summary";#N/A,#N/A,FALSE,"Casema";#N/A,#N/A,FALSE,"Casema NoTel";#N/A,#N/A,FALSE,"UK";#N/A,#N/A,FALSE,"RCF";#N/A,#N/A,FALSE,"Intercable CZ";#N/A,#N/A,FALSE,"Interkabel P"}</definedName>
    <definedName name="hnfg_1_1_1_1_2_3" hidden="1">{#N/A,#N/A,FALSE,"DCF Summary";#N/A,#N/A,FALSE,"Casema";#N/A,#N/A,FALSE,"Casema NoTel";#N/A,#N/A,FALSE,"UK";#N/A,#N/A,FALSE,"RCF";#N/A,#N/A,FALSE,"Intercable CZ";#N/A,#N/A,FALSE,"Interkabel P"}</definedName>
    <definedName name="hnfg_1_1_1_1_3" hidden="1">{#N/A,#N/A,FALSE,"DCF Summary";#N/A,#N/A,FALSE,"Casema";#N/A,#N/A,FALSE,"Casema NoTel";#N/A,#N/A,FALSE,"UK";#N/A,#N/A,FALSE,"RCF";#N/A,#N/A,FALSE,"Intercable CZ";#N/A,#N/A,FALSE,"Interkabel P"}</definedName>
    <definedName name="hnfg_1_1_1_1_4" hidden="1">{#N/A,#N/A,FALSE,"DCF Summary";#N/A,#N/A,FALSE,"Casema";#N/A,#N/A,FALSE,"Casema NoTel";#N/A,#N/A,FALSE,"UK";#N/A,#N/A,FALSE,"RCF";#N/A,#N/A,FALSE,"Intercable CZ";#N/A,#N/A,FALSE,"Interkabel P"}</definedName>
    <definedName name="hnfg_1_1_1_1_5" hidden="1">{#N/A,#N/A,FALSE,"DCF Summary";#N/A,#N/A,FALSE,"Casema";#N/A,#N/A,FALSE,"Casema NoTel";#N/A,#N/A,FALSE,"UK";#N/A,#N/A,FALSE,"RCF";#N/A,#N/A,FALSE,"Intercable CZ";#N/A,#N/A,FALSE,"Interkabel P"}</definedName>
    <definedName name="hnfg_1_1_1_2" hidden="1">{#N/A,#N/A,FALSE,"DCF Summary";#N/A,#N/A,FALSE,"Casema";#N/A,#N/A,FALSE,"Casema NoTel";#N/A,#N/A,FALSE,"UK";#N/A,#N/A,FALSE,"RCF";#N/A,#N/A,FALSE,"Intercable CZ";#N/A,#N/A,FALSE,"Interkabel P"}</definedName>
    <definedName name="hnfg_1_1_1_2_1" hidden="1">{#N/A,#N/A,FALSE,"DCF Summary";#N/A,#N/A,FALSE,"Casema";#N/A,#N/A,FALSE,"Casema NoTel";#N/A,#N/A,FALSE,"UK";#N/A,#N/A,FALSE,"RCF";#N/A,#N/A,FALSE,"Intercable CZ";#N/A,#N/A,FALSE,"Interkabel P"}</definedName>
    <definedName name="hnfg_1_1_1_2_2" hidden="1">{#N/A,#N/A,FALSE,"DCF Summary";#N/A,#N/A,FALSE,"Casema";#N/A,#N/A,FALSE,"Casema NoTel";#N/A,#N/A,FALSE,"UK";#N/A,#N/A,FALSE,"RCF";#N/A,#N/A,FALSE,"Intercable CZ";#N/A,#N/A,FALSE,"Interkabel P"}</definedName>
    <definedName name="hnfg_1_1_1_2_3" hidden="1">{#N/A,#N/A,FALSE,"DCF Summary";#N/A,#N/A,FALSE,"Casema";#N/A,#N/A,FALSE,"Casema NoTel";#N/A,#N/A,FALSE,"UK";#N/A,#N/A,FALSE,"RCF";#N/A,#N/A,FALSE,"Intercable CZ";#N/A,#N/A,FALSE,"Interkabel P"}</definedName>
    <definedName name="hnfg_1_1_1_3" hidden="1">{#N/A,#N/A,FALSE,"DCF Summary";#N/A,#N/A,FALSE,"Casema";#N/A,#N/A,FALSE,"Casema NoTel";#N/A,#N/A,FALSE,"UK";#N/A,#N/A,FALSE,"RCF";#N/A,#N/A,FALSE,"Intercable CZ";#N/A,#N/A,FALSE,"Interkabel P"}</definedName>
    <definedName name="hnfg_1_1_1_3_1" hidden="1">{#N/A,#N/A,FALSE,"DCF Summary";#N/A,#N/A,FALSE,"Casema";#N/A,#N/A,FALSE,"Casema NoTel";#N/A,#N/A,FALSE,"UK";#N/A,#N/A,FALSE,"RCF";#N/A,#N/A,FALSE,"Intercable CZ";#N/A,#N/A,FALSE,"Interkabel P"}</definedName>
    <definedName name="hnfg_1_1_1_3_2" hidden="1">{#N/A,#N/A,FALSE,"DCF Summary";#N/A,#N/A,FALSE,"Casema";#N/A,#N/A,FALSE,"Casema NoTel";#N/A,#N/A,FALSE,"UK";#N/A,#N/A,FALSE,"RCF";#N/A,#N/A,FALSE,"Intercable CZ";#N/A,#N/A,FALSE,"Interkabel P"}</definedName>
    <definedName name="hnfg_1_1_1_3_3" hidden="1">{#N/A,#N/A,FALSE,"DCF Summary";#N/A,#N/A,FALSE,"Casema";#N/A,#N/A,FALSE,"Casema NoTel";#N/A,#N/A,FALSE,"UK";#N/A,#N/A,FALSE,"RCF";#N/A,#N/A,FALSE,"Intercable CZ";#N/A,#N/A,FALSE,"Interkabel P"}</definedName>
    <definedName name="hnfg_1_1_1_4" hidden="1">{#N/A,#N/A,FALSE,"DCF Summary";#N/A,#N/A,FALSE,"Casema";#N/A,#N/A,FALSE,"Casema NoTel";#N/A,#N/A,FALSE,"UK";#N/A,#N/A,FALSE,"RCF";#N/A,#N/A,FALSE,"Intercable CZ";#N/A,#N/A,FALSE,"Interkabel P"}</definedName>
    <definedName name="hnfg_1_1_1_5" hidden="1">{#N/A,#N/A,FALSE,"DCF Summary";#N/A,#N/A,FALSE,"Casema";#N/A,#N/A,FALSE,"Casema NoTel";#N/A,#N/A,FALSE,"UK";#N/A,#N/A,FALSE,"RCF";#N/A,#N/A,FALSE,"Intercable CZ";#N/A,#N/A,FALSE,"Interkabel P"}</definedName>
    <definedName name="hnfg_1_1_2" hidden="1">{#N/A,#N/A,FALSE,"DCF Summary";#N/A,#N/A,FALSE,"Casema";#N/A,#N/A,FALSE,"Casema NoTel";#N/A,#N/A,FALSE,"UK";#N/A,#N/A,FALSE,"RCF";#N/A,#N/A,FALSE,"Intercable CZ";#N/A,#N/A,FALSE,"Interkabel P"}</definedName>
    <definedName name="hnfg_1_1_2_1" hidden="1">{#N/A,#N/A,FALSE,"DCF Summary";#N/A,#N/A,FALSE,"Casema";#N/A,#N/A,FALSE,"Casema NoTel";#N/A,#N/A,FALSE,"UK";#N/A,#N/A,FALSE,"RCF";#N/A,#N/A,FALSE,"Intercable CZ";#N/A,#N/A,FALSE,"Interkabel P"}</definedName>
    <definedName name="hnfg_1_1_2_2" hidden="1">{#N/A,#N/A,FALSE,"DCF Summary";#N/A,#N/A,FALSE,"Casema";#N/A,#N/A,FALSE,"Casema NoTel";#N/A,#N/A,FALSE,"UK";#N/A,#N/A,FALSE,"RCF";#N/A,#N/A,FALSE,"Intercable CZ";#N/A,#N/A,FALSE,"Interkabel P"}</definedName>
    <definedName name="hnfg_1_1_2_3" hidden="1">{#N/A,#N/A,FALSE,"DCF Summary";#N/A,#N/A,FALSE,"Casema";#N/A,#N/A,FALSE,"Casema NoTel";#N/A,#N/A,FALSE,"UK";#N/A,#N/A,FALSE,"RCF";#N/A,#N/A,FALSE,"Intercable CZ";#N/A,#N/A,FALSE,"Interkabel P"}</definedName>
    <definedName name="hnfg_1_1_3" hidden="1">{#N/A,#N/A,FALSE,"DCF Summary";#N/A,#N/A,FALSE,"Casema";#N/A,#N/A,FALSE,"Casema NoTel";#N/A,#N/A,FALSE,"UK";#N/A,#N/A,FALSE,"RCF";#N/A,#N/A,FALSE,"Intercable CZ";#N/A,#N/A,FALSE,"Interkabel P"}</definedName>
    <definedName name="hnfg_1_1_3_1" hidden="1">{#N/A,#N/A,FALSE,"DCF Summary";#N/A,#N/A,FALSE,"Casema";#N/A,#N/A,FALSE,"Casema NoTel";#N/A,#N/A,FALSE,"UK";#N/A,#N/A,FALSE,"RCF";#N/A,#N/A,FALSE,"Intercable CZ";#N/A,#N/A,FALSE,"Interkabel P"}</definedName>
    <definedName name="hnfg_1_1_3_2" hidden="1">{#N/A,#N/A,FALSE,"DCF Summary";#N/A,#N/A,FALSE,"Casema";#N/A,#N/A,FALSE,"Casema NoTel";#N/A,#N/A,FALSE,"UK";#N/A,#N/A,FALSE,"RCF";#N/A,#N/A,FALSE,"Intercable CZ";#N/A,#N/A,FALSE,"Interkabel P"}</definedName>
    <definedName name="hnfg_1_1_3_3" hidden="1">{#N/A,#N/A,FALSE,"DCF Summary";#N/A,#N/A,FALSE,"Casema";#N/A,#N/A,FALSE,"Casema NoTel";#N/A,#N/A,FALSE,"UK";#N/A,#N/A,FALSE,"RCF";#N/A,#N/A,FALSE,"Intercable CZ";#N/A,#N/A,FALSE,"Interkabel P"}</definedName>
    <definedName name="hnfg_1_1_4" hidden="1">{#N/A,#N/A,FALSE,"DCF Summary";#N/A,#N/A,FALSE,"Casema";#N/A,#N/A,FALSE,"Casema NoTel";#N/A,#N/A,FALSE,"UK";#N/A,#N/A,FALSE,"RCF";#N/A,#N/A,FALSE,"Intercable CZ";#N/A,#N/A,FALSE,"Interkabel P"}</definedName>
    <definedName name="hnfg_1_1_5" hidden="1">{#N/A,#N/A,FALSE,"DCF Summary";#N/A,#N/A,FALSE,"Casema";#N/A,#N/A,FALSE,"Casema NoTel";#N/A,#N/A,FALSE,"UK";#N/A,#N/A,FALSE,"RCF";#N/A,#N/A,FALSE,"Intercable CZ";#N/A,#N/A,FALSE,"Interkabel P"}</definedName>
    <definedName name="hnfg_1_2" hidden="1">{#N/A,#N/A,FALSE,"DCF Summary";#N/A,#N/A,FALSE,"Casema";#N/A,#N/A,FALSE,"Casema NoTel";#N/A,#N/A,FALSE,"UK";#N/A,#N/A,FALSE,"RCF";#N/A,#N/A,FALSE,"Intercable CZ";#N/A,#N/A,FALSE,"Interkabel P"}</definedName>
    <definedName name="hnfg_1_2_1" hidden="1">{#N/A,#N/A,FALSE,"DCF Summary";#N/A,#N/A,FALSE,"Casema";#N/A,#N/A,FALSE,"Casema NoTel";#N/A,#N/A,FALSE,"UK";#N/A,#N/A,FALSE,"RCF";#N/A,#N/A,FALSE,"Intercable CZ";#N/A,#N/A,FALSE,"Interkabel P"}</definedName>
    <definedName name="hnfg_1_2_1_1" hidden="1">{#N/A,#N/A,FALSE,"DCF Summary";#N/A,#N/A,FALSE,"Casema";#N/A,#N/A,FALSE,"Casema NoTel";#N/A,#N/A,FALSE,"UK";#N/A,#N/A,FALSE,"RCF";#N/A,#N/A,FALSE,"Intercable CZ";#N/A,#N/A,FALSE,"Interkabel P"}</definedName>
    <definedName name="hnfg_1_2_1_2" hidden="1">{#N/A,#N/A,FALSE,"DCF Summary";#N/A,#N/A,FALSE,"Casema";#N/A,#N/A,FALSE,"Casema NoTel";#N/A,#N/A,FALSE,"UK";#N/A,#N/A,FALSE,"RCF";#N/A,#N/A,FALSE,"Intercable CZ";#N/A,#N/A,FALSE,"Interkabel P"}</definedName>
    <definedName name="hnfg_1_2_1_3" hidden="1">{#N/A,#N/A,FALSE,"DCF Summary";#N/A,#N/A,FALSE,"Casema";#N/A,#N/A,FALSE,"Casema NoTel";#N/A,#N/A,FALSE,"UK";#N/A,#N/A,FALSE,"RCF";#N/A,#N/A,FALSE,"Intercable CZ";#N/A,#N/A,FALSE,"Interkabel P"}</definedName>
    <definedName name="hnfg_1_2_2" hidden="1">{#N/A,#N/A,FALSE,"DCF Summary";#N/A,#N/A,FALSE,"Casema";#N/A,#N/A,FALSE,"Casema NoTel";#N/A,#N/A,FALSE,"UK";#N/A,#N/A,FALSE,"RCF";#N/A,#N/A,FALSE,"Intercable CZ";#N/A,#N/A,FALSE,"Interkabel P"}</definedName>
    <definedName name="hnfg_1_2_2_1" hidden="1">{#N/A,#N/A,FALSE,"DCF Summary";#N/A,#N/A,FALSE,"Casema";#N/A,#N/A,FALSE,"Casema NoTel";#N/A,#N/A,FALSE,"UK";#N/A,#N/A,FALSE,"RCF";#N/A,#N/A,FALSE,"Intercable CZ";#N/A,#N/A,FALSE,"Interkabel P"}</definedName>
    <definedName name="hnfg_1_2_2_2" hidden="1">{#N/A,#N/A,FALSE,"DCF Summary";#N/A,#N/A,FALSE,"Casema";#N/A,#N/A,FALSE,"Casema NoTel";#N/A,#N/A,FALSE,"UK";#N/A,#N/A,FALSE,"RCF";#N/A,#N/A,FALSE,"Intercable CZ";#N/A,#N/A,FALSE,"Interkabel P"}</definedName>
    <definedName name="hnfg_1_2_2_3" hidden="1">{#N/A,#N/A,FALSE,"DCF Summary";#N/A,#N/A,FALSE,"Casema";#N/A,#N/A,FALSE,"Casema NoTel";#N/A,#N/A,FALSE,"UK";#N/A,#N/A,FALSE,"RCF";#N/A,#N/A,FALSE,"Intercable CZ";#N/A,#N/A,FALSE,"Interkabel P"}</definedName>
    <definedName name="hnfg_1_2_3" hidden="1">{#N/A,#N/A,FALSE,"DCF Summary";#N/A,#N/A,FALSE,"Casema";#N/A,#N/A,FALSE,"Casema NoTel";#N/A,#N/A,FALSE,"UK";#N/A,#N/A,FALSE,"RCF";#N/A,#N/A,FALSE,"Intercable CZ";#N/A,#N/A,FALSE,"Interkabel P"}</definedName>
    <definedName name="hnfg_1_2_4" hidden="1">{#N/A,#N/A,FALSE,"DCF Summary";#N/A,#N/A,FALSE,"Casema";#N/A,#N/A,FALSE,"Casema NoTel";#N/A,#N/A,FALSE,"UK";#N/A,#N/A,FALSE,"RCF";#N/A,#N/A,FALSE,"Intercable CZ";#N/A,#N/A,FALSE,"Interkabel P"}</definedName>
    <definedName name="hnfg_1_2_5" hidden="1">{#N/A,#N/A,FALSE,"DCF Summary";#N/A,#N/A,FALSE,"Casema";#N/A,#N/A,FALSE,"Casema NoTel";#N/A,#N/A,FALSE,"UK";#N/A,#N/A,FALSE,"RCF";#N/A,#N/A,FALSE,"Intercable CZ";#N/A,#N/A,FALSE,"Interkabel P"}</definedName>
    <definedName name="hnfg_1_3" hidden="1">{#N/A,#N/A,FALSE,"DCF Summary";#N/A,#N/A,FALSE,"Casema";#N/A,#N/A,FALSE,"Casema NoTel";#N/A,#N/A,FALSE,"UK";#N/A,#N/A,FALSE,"RCF";#N/A,#N/A,FALSE,"Intercable CZ";#N/A,#N/A,FALSE,"Interkabel P"}</definedName>
    <definedName name="hnfg_1_3_1" hidden="1">{#N/A,#N/A,FALSE,"DCF Summary";#N/A,#N/A,FALSE,"Casema";#N/A,#N/A,FALSE,"Casema NoTel";#N/A,#N/A,FALSE,"UK";#N/A,#N/A,FALSE,"RCF";#N/A,#N/A,FALSE,"Intercable CZ";#N/A,#N/A,FALSE,"Interkabel P"}</definedName>
    <definedName name="hnfg_1_3_1_1" hidden="1">{#N/A,#N/A,FALSE,"DCF Summary";#N/A,#N/A,FALSE,"Casema";#N/A,#N/A,FALSE,"Casema NoTel";#N/A,#N/A,FALSE,"UK";#N/A,#N/A,FALSE,"RCF";#N/A,#N/A,FALSE,"Intercable CZ";#N/A,#N/A,FALSE,"Interkabel P"}</definedName>
    <definedName name="hnfg_1_3_1_2" hidden="1">{#N/A,#N/A,FALSE,"DCF Summary";#N/A,#N/A,FALSE,"Casema";#N/A,#N/A,FALSE,"Casema NoTel";#N/A,#N/A,FALSE,"UK";#N/A,#N/A,FALSE,"RCF";#N/A,#N/A,FALSE,"Intercable CZ";#N/A,#N/A,FALSE,"Interkabel P"}</definedName>
    <definedName name="hnfg_1_3_1_3" hidden="1">{#N/A,#N/A,FALSE,"DCF Summary";#N/A,#N/A,FALSE,"Casema";#N/A,#N/A,FALSE,"Casema NoTel";#N/A,#N/A,FALSE,"UK";#N/A,#N/A,FALSE,"RCF";#N/A,#N/A,FALSE,"Intercable CZ";#N/A,#N/A,FALSE,"Interkabel P"}</definedName>
    <definedName name="hnfg_1_3_2" hidden="1">{#N/A,#N/A,FALSE,"DCF Summary";#N/A,#N/A,FALSE,"Casema";#N/A,#N/A,FALSE,"Casema NoTel";#N/A,#N/A,FALSE,"UK";#N/A,#N/A,FALSE,"RCF";#N/A,#N/A,FALSE,"Intercable CZ";#N/A,#N/A,FALSE,"Interkabel P"}</definedName>
    <definedName name="hnfg_1_3_2_1" hidden="1">{#N/A,#N/A,FALSE,"DCF Summary";#N/A,#N/A,FALSE,"Casema";#N/A,#N/A,FALSE,"Casema NoTel";#N/A,#N/A,FALSE,"UK";#N/A,#N/A,FALSE,"RCF";#N/A,#N/A,FALSE,"Intercable CZ";#N/A,#N/A,FALSE,"Interkabel P"}</definedName>
    <definedName name="hnfg_1_3_2_2" hidden="1">{#N/A,#N/A,FALSE,"DCF Summary";#N/A,#N/A,FALSE,"Casema";#N/A,#N/A,FALSE,"Casema NoTel";#N/A,#N/A,FALSE,"UK";#N/A,#N/A,FALSE,"RCF";#N/A,#N/A,FALSE,"Intercable CZ";#N/A,#N/A,FALSE,"Interkabel P"}</definedName>
    <definedName name="hnfg_1_3_2_3" hidden="1">{#N/A,#N/A,FALSE,"DCF Summary";#N/A,#N/A,FALSE,"Casema";#N/A,#N/A,FALSE,"Casema NoTel";#N/A,#N/A,FALSE,"UK";#N/A,#N/A,FALSE,"RCF";#N/A,#N/A,FALSE,"Intercable CZ";#N/A,#N/A,FALSE,"Interkabel P"}</definedName>
    <definedName name="hnfg_1_3_3" hidden="1">{#N/A,#N/A,FALSE,"DCF Summary";#N/A,#N/A,FALSE,"Casema";#N/A,#N/A,FALSE,"Casema NoTel";#N/A,#N/A,FALSE,"UK";#N/A,#N/A,FALSE,"RCF";#N/A,#N/A,FALSE,"Intercable CZ";#N/A,#N/A,FALSE,"Interkabel P"}</definedName>
    <definedName name="hnfg_1_3_4" hidden="1">{#N/A,#N/A,FALSE,"DCF Summary";#N/A,#N/A,FALSE,"Casema";#N/A,#N/A,FALSE,"Casema NoTel";#N/A,#N/A,FALSE,"UK";#N/A,#N/A,FALSE,"RCF";#N/A,#N/A,FALSE,"Intercable CZ";#N/A,#N/A,FALSE,"Interkabel P"}</definedName>
    <definedName name="hnfg_1_3_5" hidden="1">{#N/A,#N/A,FALSE,"DCF Summary";#N/A,#N/A,FALSE,"Casema";#N/A,#N/A,FALSE,"Casema NoTel";#N/A,#N/A,FALSE,"UK";#N/A,#N/A,FALSE,"RCF";#N/A,#N/A,FALSE,"Intercable CZ";#N/A,#N/A,FALSE,"Interkabel P"}</definedName>
    <definedName name="hnfg_1_4" hidden="1">{#N/A,#N/A,FALSE,"DCF Summary";#N/A,#N/A,FALSE,"Casema";#N/A,#N/A,FALSE,"Casema NoTel";#N/A,#N/A,FALSE,"UK";#N/A,#N/A,FALSE,"RCF";#N/A,#N/A,FALSE,"Intercable CZ";#N/A,#N/A,FALSE,"Interkabel P"}</definedName>
    <definedName name="hnfg_1_4_1" hidden="1">{#N/A,#N/A,FALSE,"DCF Summary";#N/A,#N/A,FALSE,"Casema";#N/A,#N/A,FALSE,"Casema NoTel";#N/A,#N/A,FALSE,"UK";#N/A,#N/A,FALSE,"RCF";#N/A,#N/A,FALSE,"Intercable CZ";#N/A,#N/A,FALSE,"Interkabel P"}</definedName>
    <definedName name="hnfg_1_4_2" hidden="1">{#N/A,#N/A,FALSE,"DCF Summary";#N/A,#N/A,FALSE,"Casema";#N/A,#N/A,FALSE,"Casema NoTel";#N/A,#N/A,FALSE,"UK";#N/A,#N/A,FALSE,"RCF";#N/A,#N/A,FALSE,"Intercable CZ";#N/A,#N/A,FALSE,"Interkabel P"}</definedName>
    <definedName name="hnfg_1_4_3" hidden="1">{#N/A,#N/A,FALSE,"DCF Summary";#N/A,#N/A,FALSE,"Casema";#N/A,#N/A,FALSE,"Casema NoTel";#N/A,#N/A,FALSE,"UK";#N/A,#N/A,FALSE,"RCF";#N/A,#N/A,FALSE,"Intercable CZ";#N/A,#N/A,FALSE,"Interkabel P"}</definedName>
    <definedName name="hnfg_1_5" hidden="1">{#N/A,#N/A,FALSE,"DCF Summary";#N/A,#N/A,FALSE,"Casema";#N/A,#N/A,FALSE,"Casema NoTel";#N/A,#N/A,FALSE,"UK";#N/A,#N/A,FALSE,"RCF";#N/A,#N/A,FALSE,"Intercable CZ";#N/A,#N/A,FALSE,"Interkabel P"}</definedName>
    <definedName name="hnfg_1_5_1" hidden="1">{#N/A,#N/A,FALSE,"DCF Summary";#N/A,#N/A,FALSE,"Casema";#N/A,#N/A,FALSE,"Casema NoTel";#N/A,#N/A,FALSE,"UK";#N/A,#N/A,FALSE,"RCF";#N/A,#N/A,FALSE,"Intercable CZ";#N/A,#N/A,FALSE,"Interkabel P"}</definedName>
    <definedName name="hnfg_1_5_2" hidden="1">{#N/A,#N/A,FALSE,"DCF Summary";#N/A,#N/A,FALSE,"Casema";#N/A,#N/A,FALSE,"Casema NoTel";#N/A,#N/A,FALSE,"UK";#N/A,#N/A,FALSE,"RCF";#N/A,#N/A,FALSE,"Intercable CZ";#N/A,#N/A,FALSE,"Interkabel P"}</definedName>
    <definedName name="hnfg_1_5_3" hidden="1">{#N/A,#N/A,FALSE,"DCF Summary";#N/A,#N/A,FALSE,"Casema";#N/A,#N/A,FALSE,"Casema NoTel";#N/A,#N/A,FALSE,"UK";#N/A,#N/A,FALSE,"RCF";#N/A,#N/A,FALSE,"Intercable CZ";#N/A,#N/A,FALSE,"Interkabel P"}</definedName>
    <definedName name="hnfg_2" hidden="1">{#N/A,#N/A,FALSE,"DCF Summary";#N/A,#N/A,FALSE,"Casema";#N/A,#N/A,FALSE,"Casema NoTel";#N/A,#N/A,FALSE,"UK";#N/A,#N/A,FALSE,"RCF";#N/A,#N/A,FALSE,"Intercable CZ";#N/A,#N/A,FALSE,"Interkabel P"}</definedName>
    <definedName name="hnfg_2_1" hidden="1">{#N/A,#N/A,FALSE,"DCF Summary";#N/A,#N/A,FALSE,"Casema";#N/A,#N/A,FALSE,"Casema NoTel";#N/A,#N/A,FALSE,"UK";#N/A,#N/A,FALSE,"RCF";#N/A,#N/A,FALSE,"Intercable CZ";#N/A,#N/A,FALSE,"Interkabel P"}</definedName>
    <definedName name="hnfg_2_1_1" hidden="1">{#N/A,#N/A,FALSE,"DCF Summary";#N/A,#N/A,FALSE,"Casema";#N/A,#N/A,FALSE,"Casema NoTel";#N/A,#N/A,FALSE,"UK";#N/A,#N/A,FALSE,"RCF";#N/A,#N/A,FALSE,"Intercable CZ";#N/A,#N/A,FALSE,"Interkabel P"}</definedName>
    <definedName name="hnfg_2_1_1_1" hidden="1">{#N/A,#N/A,FALSE,"DCF Summary";#N/A,#N/A,FALSE,"Casema";#N/A,#N/A,FALSE,"Casema NoTel";#N/A,#N/A,FALSE,"UK";#N/A,#N/A,FALSE,"RCF";#N/A,#N/A,FALSE,"Intercable CZ";#N/A,#N/A,FALSE,"Interkabel P"}</definedName>
    <definedName name="hnfg_2_1_1_1_1" hidden="1">{#N/A,#N/A,FALSE,"DCF Summary";#N/A,#N/A,FALSE,"Casema";#N/A,#N/A,FALSE,"Casema NoTel";#N/A,#N/A,FALSE,"UK";#N/A,#N/A,FALSE,"RCF";#N/A,#N/A,FALSE,"Intercable CZ";#N/A,#N/A,FALSE,"Interkabel P"}</definedName>
    <definedName name="hnfg_2_1_1_1_2" hidden="1">{#N/A,#N/A,FALSE,"DCF Summary";#N/A,#N/A,FALSE,"Casema";#N/A,#N/A,FALSE,"Casema NoTel";#N/A,#N/A,FALSE,"UK";#N/A,#N/A,FALSE,"RCF";#N/A,#N/A,FALSE,"Intercable CZ";#N/A,#N/A,FALSE,"Interkabel P"}</definedName>
    <definedName name="hnfg_2_1_1_1_3" hidden="1">{#N/A,#N/A,FALSE,"DCF Summary";#N/A,#N/A,FALSE,"Casema";#N/A,#N/A,FALSE,"Casema NoTel";#N/A,#N/A,FALSE,"UK";#N/A,#N/A,FALSE,"RCF";#N/A,#N/A,FALSE,"Intercable CZ";#N/A,#N/A,FALSE,"Interkabel P"}</definedName>
    <definedName name="hnfg_2_1_1_1_4" hidden="1">{#N/A,#N/A,FALSE,"DCF Summary";#N/A,#N/A,FALSE,"Casema";#N/A,#N/A,FALSE,"Casema NoTel";#N/A,#N/A,FALSE,"UK";#N/A,#N/A,FALSE,"RCF";#N/A,#N/A,FALSE,"Intercable CZ";#N/A,#N/A,FALSE,"Interkabel P"}</definedName>
    <definedName name="hnfg_2_1_1_2" hidden="1">{#N/A,#N/A,FALSE,"DCF Summary";#N/A,#N/A,FALSE,"Casema";#N/A,#N/A,FALSE,"Casema NoTel";#N/A,#N/A,FALSE,"UK";#N/A,#N/A,FALSE,"RCF";#N/A,#N/A,FALSE,"Intercable CZ";#N/A,#N/A,FALSE,"Interkabel P"}</definedName>
    <definedName name="hnfg_2_1_1_2_1" hidden="1">{#N/A,#N/A,FALSE,"DCF Summary";#N/A,#N/A,FALSE,"Casema";#N/A,#N/A,FALSE,"Casema NoTel";#N/A,#N/A,FALSE,"UK";#N/A,#N/A,FALSE,"RCF";#N/A,#N/A,FALSE,"Intercable CZ";#N/A,#N/A,FALSE,"Interkabel P"}</definedName>
    <definedName name="hnfg_2_1_1_2_2" hidden="1">{#N/A,#N/A,FALSE,"DCF Summary";#N/A,#N/A,FALSE,"Casema";#N/A,#N/A,FALSE,"Casema NoTel";#N/A,#N/A,FALSE,"UK";#N/A,#N/A,FALSE,"RCF";#N/A,#N/A,FALSE,"Intercable CZ";#N/A,#N/A,FALSE,"Interkabel P"}</definedName>
    <definedName name="hnfg_2_1_1_2_3" hidden="1">{#N/A,#N/A,FALSE,"DCF Summary";#N/A,#N/A,FALSE,"Casema";#N/A,#N/A,FALSE,"Casema NoTel";#N/A,#N/A,FALSE,"UK";#N/A,#N/A,FALSE,"RCF";#N/A,#N/A,FALSE,"Intercable CZ";#N/A,#N/A,FALSE,"Interkabel P"}</definedName>
    <definedName name="hnfg_2_1_1_3" hidden="1">{#N/A,#N/A,FALSE,"DCF Summary";#N/A,#N/A,FALSE,"Casema";#N/A,#N/A,FALSE,"Casema NoTel";#N/A,#N/A,FALSE,"UK";#N/A,#N/A,FALSE,"RCF";#N/A,#N/A,FALSE,"Intercable CZ";#N/A,#N/A,FALSE,"Interkabel P"}</definedName>
    <definedName name="hnfg_2_1_1_4" hidden="1">{#N/A,#N/A,FALSE,"DCF Summary";#N/A,#N/A,FALSE,"Casema";#N/A,#N/A,FALSE,"Casema NoTel";#N/A,#N/A,FALSE,"UK";#N/A,#N/A,FALSE,"RCF";#N/A,#N/A,FALSE,"Intercable CZ";#N/A,#N/A,FALSE,"Interkabel P"}</definedName>
    <definedName name="hnfg_2_1_1_5" hidden="1">{#N/A,#N/A,FALSE,"DCF Summary";#N/A,#N/A,FALSE,"Casema";#N/A,#N/A,FALSE,"Casema NoTel";#N/A,#N/A,FALSE,"UK";#N/A,#N/A,FALSE,"RCF";#N/A,#N/A,FALSE,"Intercable CZ";#N/A,#N/A,FALSE,"Interkabel P"}</definedName>
    <definedName name="hnfg_2_1_2" hidden="1">{#N/A,#N/A,FALSE,"DCF Summary";#N/A,#N/A,FALSE,"Casema";#N/A,#N/A,FALSE,"Casema NoTel";#N/A,#N/A,FALSE,"UK";#N/A,#N/A,FALSE,"RCF";#N/A,#N/A,FALSE,"Intercable CZ";#N/A,#N/A,FALSE,"Interkabel P"}</definedName>
    <definedName name="hnfg_2_1_2_1" hidden="1">{#N/A,#N/A,FALSE,"DCF Summary";#N/A,#N/A,FALSE,"Casema";#N/A,#N/A,FALSE,"Casema NoTel";#N/A,#N/A,FALSE,"UK";#N/A,#N/A,FALSE,"RCF";#N/A,#N/A,FALSE,"Intercable CZ";#N/A,#N/A,FALSE,"Interkabel P"}</definedName>
    <definedName name="hnfg_2_1_2_2" hidden="1">{#N/A,#N/A,FALSE,"DCF Summary";#N/A,#N/A,FALSE,"Casema";#N/A,#N/A,FALSE,"Casema NoTel";#N/A,#N/A,FALSE,"UK";#N/A,#N/A,FALSE,"RCF";#N/A,#N/A,FALSE,"Intercable CZ";#N/A,#N/A,FALSE,"Interkabel P"}</definedName>
    <definedName name="hnfg_2_1_2_3" hidden="1">{#N/A,#N/A,FALSE,"DCF Summary";#N/A,#N/A,FALSE,"Casema";#N/A,#N/A,FALSE,"Casema NoTel";#N/A,#N/A,FALSE,"UK";#N/A,#N/A,FALSE,"RCF";#N/A,#N/A,FALSE,"Intercable CZ";#N/A,#N/A,FALSE,"Interkabel P"}</definedName>
    <definedName name="hnfg_2_1_3" hidden="1">{#N/A,#N/A,FALSE,"DCF Summary";#N/A,#N/A,FALSE,"Casema";#N/A,#N/A,FALSE,"Casema NoTel";#N/A,#N/A,FALSE,"UK";#N/A,#N/A,FALSE,"RCF";#N/A,#N/A,FALSE,"Intercable CZ";#N/A,#N/A,FALSE,"Interkabel P"}</definedName>
    <definedName name="hnfg_2_1_3_1" hidden="1">{#N/A,#N/A,FALSE,"DCF Summary";#N/A,#N/A,FALSE,"Casema";#N/A,#N/A,FALSE,"Casema NoTel";#N/A,#N/A,FALSE,"UK";#N/A,#N/A,FALSE,"RCF";#N/A,#N/A,FALSE,"Intercable CZ";#N/A,#N/A,FALSE,"Interkabel P"}</definedName>
    <definedName name="hnfg_2_1_3_2" hidden="1">{#N/A,#N/A,FALSE,"DCF Summary";#N/A,#N/A,FALSE,"Casema";#N/A,#N/A,FALSE,"Casema NoTel";#N/A,#N/A,FALSE,"UK";#N/A,#N/A,FALSE,"RCF";#N/A,#N/A,FALSE,"Intercable CZ";#N/A,#N/A,FALSE,"Interkabel P"}</definedName>
    <definedName name="hnfg_2_1_3_3" hidden="1">{#N/A,#N/A,FALSE,"DCF Summary";#N/A,#N/A,FALSE,"Casema";#N/A,#N/A,FALSE,"Casema NoTel";#N/A,#N/A,FALSE,"UK";#N/A,#N/A,FALSE,"RCF";#N/A,#N/A,FALSE,"Intercable CZ";#N/A,#N/A,FALSE,"Interkabel P"}</definedName>
    <definedName name="hnfg_2_1_4" hidden="1">{#N/A,#N/A,FALSE,"DCF Summary";#N/A,#N/A,FALSE,"Casema";#N/A,#N/A,FALSE,"Casema NoTel";#N/A,#N/A,FALSE,"UK";#N/A,#N/A,FALSE,"RCF";#N/A,#N/A,FALSE,"Intercable CZ";#N/A,#N/A,FALSE,"Interkabel P"}</definedName>
    <definedName name="hnfg_2_1_5" hidden="1">{#N/A,#N/A,FALSE,"DCF Summary";#N/A,#N/A,FALSE,"Casema";#N/A,#N/A,FALSE,"Casema NoTel";#N/A,#N/A,FALSE,"UK";#N/A,#N/A,FALSE,"RCF";#N/A,#N/A,FALSE,"Intercable CZ";#N/A,#N/A,FALSE,"Interkabel P"}</definedName>
    <definedName name="hnfg_2_2" hidden="1">{#N/A,#N/A,FALSE,"DCF Summary";#N/A,#N/A,FALSE,"Casema";#N/A,#N/A,FALSE,"Casema NoTel";#N/A,#N/A,FALSE,"UK";#N/A,#N/A,FALSE,"RCF";#N/A,#N/A,FALSE,"Intercable CZ";#N/A,#N/A,FALSE,"Interkabel P"}</definedName>
    <definedName name="hnfg_2_2_1" hidden="1">{#N/A,#N/A,FALSE,"DCF Summary";#N/A,#N/A,FALSE,"Casema";#N/A,#N/A,FALSE,"Casema NoTel";#N/A,#N/A,FALSE,"UK";#N/A,#N/A,FALSE,"RCF";#N/A,#N/A,FALSE,"Intercable CZ";#N/A,#N/A,FALSE,"Interkabel P"}</definedName>
    <definedName name="hnfg_2_2_2" hidden="1">{#N/A,#N/A,FALSE,"DCF Summary";#N/A,#N/A,FALSE,"Casema";#N/A,#N/A,FALSE,"Casema NoTel";#N/A,#N/A,FALSE,"UK";#N/A,#N/A,FALSE,"RCF";#N/A,#N/A,FALSE,"Intercable CZ";#N/A,#N/A,FALSE,"Interkabel P"}</definedName>
    <definedName name="hnfg_2_2_3" hidden="1">{#N/A,#N/A,FALSE,"DCF Summary";#N/A,#N/A,FALSE,"Casema";#N/A,#N/A,FALSE,"Casema NoTel";#N/A,#N/A,FALSE,"UK";#N/A,#N/A,FALSE,"RCF";#N/A,#N/A,FALSE,"Intercable CZ";#N/A,#N/A,FALSE,"Interkabel P"}</definedName>
    <definedName name="hnfg_2_2_4" hidden="1">{#N/A,#N/A,FALSE,"DCF Summary";#N/A,#N/A,FALSE,"Casema";#N/A,#N/A,FALSE,"Casema NoTel";#N/A,#N/A,FALSE,"UK";#N/A,#N/A,FALSE,"RCF";#N/A,#N/A,FALSE,"Intercable CZ";#N/A,#N/A,FALSE,"Interkabel P"}</definedName>
    <definedName name="hnfg_2_3" hidden="1">{#N/A,#N/A,FALSE,"DCF Summary";#N/A,#N/A,FALSE,"Casema";#N/A,#N/A,FALSE,"Casema NoTel";#N/A,#N/A,FALSE,"UK";#N/A,#N/A,FALSE,"RCF";#N/A,#N/A,FALSE,"Intercable CZ";#N/A,#N/A,FALSE,"Interkabel P"}</definedName>
    <definedName name="hnfg_2_3_1" hidden="1">{#N/A,#N/A,FALSE,"DCF Summary";#N/A,#N/A,FALSE,"Casema";#N/A,#N/A,FALSE,"Casema NoTel";#N/A,#N/A,FALSE,"UK";#N/A,#N/A,FALSE,"RCF";#N/A,#N/A,FALSE,"Intercable CZ";#N/A,#N/A,FALSE,"Interkabel P"}</definedName>
    <definedName name="hnfg_2_3_2" hidden="1">{#N/A,#N/A,FALSE,"DCF Summary";#N/A,#N/A,FALSE,"Casema";#N/A,#N/A,FALSE,"Casema NoTel";#N/A,#N/A,FALSE,"UK";#N/A,#N/A,FALSE,"RCF";#N/A,#N/A,FALSE,"Intercable CZ";#N/A,#N/A,FALSE,"Interkabel P"}</definedName>
    <definedName name="hnfg_2_3_3" hidden="1">{#N/A,#N/A,FALSE,"DCF Summary";#N/A,#N/A,FALSE,"Casema";#N/A,#N/A,FALSE,"Casema NoTel";#N/A,#N/A,FALSE,"UK";#N/A,#N/A,FALSE,"RCF";#N/A,#N/A,FALSE,"Intercable CZ";#N/A,#N/A,FALSE,"Interkabel P"}</definedName>
    <definedName name="hnfg_2_3_4" hidden="1">{#N/A,#N/A,FALSE,"DCF Summary";#N/A,#N/A,FALSE,"Casema";#N/A,#N/A,FALSE,"Casema NoTel";#N/A,#N/A,FALSE,"UK";#N/A,#N/A,FALSE,"RCF";#N/A,#N/A,FALSE,"Intercable CZ";#N/A,#N/A,FALSE,"Interkabel P"}</definedName>
    <definedName name="hnfg_2_4" hidden="1">{#N/A,#N/A,FALSE,"DCF Summary";#N/A,#N/A,FALSE,"Casema";#N/A,#N/A,FALSE,"Casema NoTel";#N/A,#N/A,FALSE,"UK";#N/A,#N/A,FALSE,"RCF";#N/A,#N/A,FALSE,"Intercable CZ";#N/A,#N/A,FALSE,"Interkabel P"}</definedName>
    <definedName name="hnfg_2_4_1" hidden="1">{#N/A,#N/A,FALSE,"DCF Summary";#N/A,#N/A,FALSE,"Casema";#N/A,#N/A,FALSE,"Casema NoTel";#N/A,#N/A,FALSE,"UK";#N/A,#N/A,FALSE,"RCF";#N/A,#N/A,FALSE,"Intercable CZ";#N/A,#N/A,FALSE,"Interkabel P"}</definedName>
    <definedName name="hnfg_2_5" hidden="1">{#N/A,#N/A,FALSE,"DCF Summary";#N/A,#N/A,FALSE,"Casema";#N/A,#N/A,FALSE,"Casema NoTel";#N/A,#N/A,FALSE,"UK";#N/A,#N/A,FALSE,"RCF";#N/A,#N/A,FALSE,"Intercable CZ";#N/A,#N/A,FALSE,"Interkabel P"}</definedName>
    <definedName name="hnfg_3" hidden="1">{#N/A,#N/A,FALSE,"DCF Summary";#N/A,#N/A,FALSE,"Casema";#N/A,#N/A,FALSE,"Casema NoTel";#N/A,#N/A,FALSE,"UK";#N/A,#N/A,FALSE,"RCF";#N/A,#N/A,FALSE,"Intercable CZ";#N/A,#N/A,FALSE,"Interkabel P"}</definedName>
    <definedName name="hnfg_3_1" hidden="1">{#N/A,#N/A,FALSE,"DCF Summary";#N/A,#N/A,FALSE,"Casema";#N/A,#N/A,FALSE,"Casema NoTel";#N/A,#N/A,FALSE,"UK";#N/A,#N/A,FALSE,"RCF";#N/A,#N/A,FALSE,"Intercable CZ";#N/A,#N/A,FALSE,"Interkabel P"}</definedName>
    <definedName name="hnfg_3_1_1" hidden="1">{#N/A,#N/A,FALSE,"DCF Summary";#N/A,#N/A,FALSE,"Casema";#N/A,#N/A,FALSE,"Casema NoTel";#N/A,#N/A,FALSE,"UK";#N/A,#N/A,FALSE,"RCF";#N/A,#N/A,FALSE,"Intercable CZ";#N/A,#N/A,FALSE,"Interkabel P"}</definedName>
    <definedName name="hnfg_3_1_2" hidden="1">{#N/A,#N/A,FALSE,"DCF Summary";#N/A,#N/A,FALSE,"Casema";#N/A,#N/A,FALSE,"Casema NoTel";#N/A,#N/A,FALSE,"UK";#N/A,#N/A,FALSE,"RCF";#N/A,#N/A,FALSE,"Intercable CZ";#N/A,#N/A,FALSE,"Interkabel P"}</definedName>
    <definedName name="hnfg_3_1_3" hidden="1">{#N/A,#N/A,FALSE,"DCF Summary";#N/A,#N/A,FALSE,"Casema";#N/A,#N/A,FALSE,"Casema NoTel";#N/A,#N/A,FALSE,"UK";#N/A,#N/A,FALSE,"RCF";#N/A,#N/A,FALSE,"Intercable CZ";#N/A,#N/A,FALSE,"Interkabel P"}</definedName>
    <definedName name="hnfg_3_1_4" hidden="1">{#N/A,#N/A,FALSE,"DCF Summary";#N/A,#N/A,FALSE,"Casema";#N/A,#N/A,FALSE,"Casema NoTel";#N/A,#N/A,FALSE,"UK";#N/A,#N/A,FALSE,"RCF";#N/A,#N/A,FALSE,"Intercable CZ";#N/A,#N/A,FALSE,"Interkabel P"}</definedName>
    <definedName name="hnfg_3_2" hidden="1">{#N/A,#N/A,FALSE,"DCF Summary";#N/A,#N/A,FALSE,"Casema";#N/A,#N/A,FALSE,"Casema NoTel";#N/A,#N/A,FALSE,"UK";#N/A,#N/A,FALSE,"RCF";#N/A,#N/A,FALSE,"Intercable CZ";#N/A,#N/A,FALSE,"Interkabel P"}</definedName>
    <definedName name="hnfg_3_2_1" hidden="1">{#N/A,#N/A,FALSE,"DCF Summary";#N/A,#N/A,FALSE,"Casema";#N/A,#N/A,FALSE,"Casema NoTel";#N/A,#N/A,FALSE,"UK";#N/A,#N/A,FALSE,"RCF";#N/A,#N/A,FALSE,"Intercable CZ";#N/A,#N/A,FALSE,"Interkabel P"}</definedName>
    <definedName name="hnfg_3_2_2" hidden="1">{#N/A,#N/A,FALSE,"DCF Summary";#N/A,#N/A,FALSE,"Casema";#N/A,#N/A,FALSE,"Casema NoTel";#N/A,#N/A,FALSE,"UK";#N/A,#N/A,FALSE,"RCF";#N/A,#N/A,FALSE,"Intercable CZ";#N/A,#N/A,FALSE,"Interkabel P"}</definedName>
    <definedName name="hnfg_3_2_3" hidden="1">{#N/A,#N/A,FALSE,"DCF Summary";#N/A,#N/A,FALSE,"Casema";#N/A,#N/A,FALSE,"Casema NoTel";#N/A,#N/A,FALSE,"UK";#N/A,#N/A,FALSE,"RCF";#N/A,#N/A,FALSE,"Intercable CZ";#N/A,#N/A,FALSE,"Interkabel P"}</definedName>
    <definedName name="hnfg_3_2_4" hidden="1">{#N/A,#N/A,FALSE,"DCF Summary";#N/A,#N/A,FALSE,"Casema";#N/A,#N/A,FALSE,"Casema NoTel";#N/A,#N/A,FALSE,"UK";#N/A,#N/A,FALSE,"RCF";#N/A,#N/A,FALSE,"Intercable CZ";#N/A,#N/A,FALSE,"Interkabel P"}</definedName>
    <definedName name="hnfg_3_3" hidden="1">{#N/A,#N/A,FALSE,"DCF Summary";#N/A,#N/A,FALSE,"Casema";#N/A,#N/A,FALSE,"Casema NoTel";#N/A,#N/A,FALSE,"UK";#N/A,#N/A,FALSE,"RCF";#N/A,#N/A,FALSE,"Intercable CZ";#N/A,#N/A,FALSE,"Interkabel P"}</definedName>
    <definedName name="hnfg_3_3_1" hidden="1">{#N/A,#N/A,FALSE,"DCF Summary";#N/A,#N/A,FALSE,"Casema";#N/A,#N/A,FALSE,"Casema NoTel";#N/A,#N/A,FALSE,"UK";#N/A,#N/A,FALSE,"RCF";#N/A,#N/A,FALSE,"Intercable CZ";#N/A,#N/A,FALSE,"Interkabel P"}</definedName>
    <definedName name="hnfg_3_4" hidden="1">{#N/A,#N/A,FALSE,"DCF Summary";#N/A,#N/A,FALSE,"Casema";#N/A,#N/A,FALSE,"Casema NoTel";#N/A,#N/A,FALSE,"UK";#N/A,#N/A,FALSE,"RCF";#N/A,#N/A,FALSE,"Intercable CZ";#N/A,#N/A,FALSE,"Interkabel P"}</definedName>
    <definedName name="hnfg_3_4_1" hidden="1">{#N/A,#N/A,FALSE,"DCF Summary";#N/A,#N/A,FALSE,"Casema";#N/A,#N/A,FALSE,"Casema NoTel";#N/A,#N/A,FALSE,"UK";#N/A,#N/A,FALSE,"RCF";#N/A,#N/A,FALSE,"Intercable CZ";#N/A,#N/A,FALSE,"Interkabel P"}</definedName>
    <definedName name="hnfg_3_5" hidden="1">{#N/A,#N/A,FALSE,"DCF Summary";#N/A,#N/A,FALSE,"Casema";#N/A,#N/A,FALSE,"Casema NoTel";#N/A,#N/A,FALSE,"UK";#N/A,#N/A,FALSE,"RCF";#N/A,#N/A,FALSE,"Intercable CZ";#N/A,#N/A,FALSE,"Interkabel P"}</definedName>
    <definedName name="hnfg_4" hidden="1">{#N/A,#N/A,FALSE,"DCF Summary";#N/A,#N/A,FALSE,"Casema";#N/A,#N/A,FALSE,"Casema NoTel";#N/A,#N/A,FALSE,"UK";#N/A,#N/A,FALSE,"RCF";#N/A,#N/A,FALSE,"Intercable CZ";#N/A,#N/A,FALSE,"Interkabel P"}</definedName>
    <definedName name="hnfg_4_1" hidden="1">{#N/A,#N/A,FALSE,"DCF Summary";#N/A,#N/A,FALSE,"Casema";#N/A,#N/A,FALSE,"Casema NoTel";#N/A,#N/A,FALSE,"UK";#N/A,#N/A,FALSE,"RCF";#N/A,#N/A,FALSE,"Intercable CZ";#N/A,#N/A,FALSE,"Interkabel P"}</definedName>
    <definedName name="hnfg_4_1_1" hidden="1">{#N/A,#N/A,FALSE,"DCF Summary";#N/A,#N/A,FALSE,"Casema";#N/A,#N/A,FALSE,"Casema NoTel";#N/A,#N/A,FALSE,"UK";#N/A,#N/A,FALSE,"RCF";#N/A,#N/A,FALSE,"Intercable CZ";#N/A,#N/A,FALSE,"Interkabel P"}</definedName>
    <definedName name="hnfg_4_1_2" hidden="1">{#N/A,#N/A,FALSE,"DCF Summary";#N/A,#N/A,FALSE,"Casema";#N/A,#N/A,FALSE,"Casema NoTel";#N/A,#N/A,FALSE,"UK";#N/A,#N/A,FALSE,"RCF";#N/A,#N/A,FALSE,"Intercable CZ";#N/A,#N/A,FALSE,"Interkabel P"}</definedName>
    <definedName name="hnfg_4_1_3" hidden="1">{#N/A,#N/A,FALSE,"DCF Summary";#N/A,#N/A,FALSE,"Casema";#N/A,#N/A,FALSE,"Casema NoTel";#N/A,#N/A,FALSE,"UK";#N/A,#N/A,FALSE,"RCF";#N/A,#N/A,FALSE,"Intercable CZ";#N/A,#N/A,FALSE,"Interkabel P"}</definedName>
    <definedName name="hnfg_4_1_4" hidden="1">{#N/A,#N/A,FALSE,"DCF Summary";#N/A,#N/A,FALSE,"Casema";#N/A,#N/A,FALSE,"Casema NoTel";#N/A,#N/A,FALSE,"UK";#N/A,#N/A,FALSE,"RCF";#N/A,#N/A,FALSE,"Intercable CZ";#N/A,#N/A,FALSE,"Interkabel P"}</definedName>
    <definedName name="hnfg_4_2" hidden="1">{#N/A,#N/A,FALSE,"DCF Summary";#N/A,#N/A,FALSE,"Casema";#N/A,#N/A,FALSE,"Casema NoTel";#N/A,#N/A,FALSE,"UK";#N/A,#N/A,FALSE,"RCF";#N/A,#N/A,FALSE,"Intercable CZ";#N/A,#N/A,FALSE,"Interkabel P"}</definedName>
    <definedName name="hnfg_4_2_1" hidden="1">{#N/A,#N/A,FALSE,"DCF Summary";#N/A,#N/A,FALSE,"Casema";#N/A,#N/A,FALSE,"Casema NoTel";#N/A,#N/A,FALSE,"UK";#N/A,#N/A,FALSE,"RCF";#N/A,#N/A,FALSE,"Intercable CZ";#N/A,#N/A,FALSE,"Interkabel P"}</definedName>
    <definedName name="hnfg_4_2_2" hidden="1">{#N/A,#N/A,FALSE,"DCF Summary";#N/A,#N/A,FALSE,"Casema";#N/A,#N/A,FALSE,"Casema NoTel";#N/A,#N/A,FALSE,"UK";#N/A,#N/A,FALSE,"RCF";#N/A,#N/A,FALSE,"Intercable CZ";#N/A,#N/A,FALSE,"Interkabel P"}</definedName>
    <definedName name="hnfg_4_2_3" hidden="1">{#N/A,#N/A,FALSE,"DCF Summary";#N/A,#N/A,FALSE,"Casema";#N/A,#N/A,FALSE,"Casema NoTel";#N/A,#N/A,FALSE,"UK";#N/A,#N/A,FALSE,"RCF";#N/A,#N/A,FALSE,"Intercable CZ";#N/A,#N/A,FALSE,"Interkabel P"}</definedName>
    <definedName name="hnfg_4_2_4" hidden="1">{#N/A,#N/A,FALSE,"DCF Summary";#N/A,#N/A,FALSE,"Casema";#N/A,#N/A,FALSE,"Casema NoTel";#N/A,#N/A,FALSE,"UK";#N/A,#N/A,FALSE,"RCF";#N/A,#N/A,FALSE,"Intercable CZ";#N/A,#N/A,FALSE,"Interkabel P"}</definedName>
    <definedName name="hnfg_4_3" hidden="1">{#N/A,#N/A,FALSE,"DCF Summary";#N/A,#N/A,FALSE,"Casema";#N/A,#N/A,FALSE,"Casema NoTel";#N/A,#N/A,FALSE,"UK";#N/A,#N/A,FALSE,"RCF";#N/A,#N/A,FALSE,"Intercable CZ";#N/A,#N/A,FALSE,"Interkabel P"}</definedName>
    <definedName name="hnfg_4_3_1" hidden="1">{#N/A,#N/A,FALSE,"DCF Summary";#N/A,#N/A,FALSE,"Casema";#N/A,#N/A,FALSE,"Casema NoTel";#N/A,#N/A,FALSE,"UK";#N/A,#N/A,FALSE,"RCF";#N/A,#N/A,FALSE,"Intercable CZ";#N/A,#N/A,FALSE,"Interkabel P"}</definedName>
    <definedName name="hnfg_4_4" hidden="1">{#N/A,#N/A,FALSE,"DCF Summary";#N/A,#N/A,FALSE,"Casema";#N/A,#N/A,FALSE,"Casema NoTel";#N/A,#N/A,FALSE,"UK";#N/A,#N/A,FALSE,"RCF";#N/A,#N/A,FALSE,"Intercable CZ";#N/A,#N/A,FALSE,"Interkabel P"}</definedName>
    <definedName name="hnfg_4_4_1" hidden="1">{#N/A,#N/A,FALSE,"DCF Summary";#N/A,#N/A,FALSE,"Casema";#N/A,#N/A,FALSE,"Casema NoTel";#N/A,#N/A,FALSE,"UK";#N/A,#N/A,FALSE,"RCF";#N/A,#N/A,FALSE,"Intercable CZ";#N/A,#N/A,FALSE,"Interkabel P"}</definedName>
    <definedName name="hnfg_4_5" hidden="1">{#N/A,#N/A,FALSE,"DCF Summary";#N/A,#N/A,FALSE,"Casema";#N/A,#N/A,FALSE,"Casema NoTel";#N/A,#N/A,FALSE,"UK";#N/A,#N/A,FALSE,"RCF";#N/A,#N/A,FALSE,"Intercable CZ";#N/A,#N/A,FALSE,"Interkabel P"}</definedName>
    <definedName name="hnfg_5" hidden="1">{#N/A,#N/A,FALSE,"DCF Summary";#N/A,#N/A,FALSE,"Casema";#N/A,#N/A,FALSE,"Casema NoTel";#N/A,#N/A,FALSE,"UK";#N/A,#N/A,FALSE,"RCF";#N/A,#N/A,FALSE,"Intercable CZ";#N/A,#N/A,FALSE,"Interkabel P"}</definedName>
    <definedName name="hnfg_5_1" hidden="1">{#N/A,#N/A,FALSE,"DCF Summary";#N/A,#N/A,FALSE,"Casema";#N/A,#N/A,FALSE,"Casema NoTel";#N/A,#N/A,FALSE,"UK";#N/A,#N/A,FALSE,"RCF";#N/A,#N/A,FALSE,"Intercable CZ";#N/A,#N/A,FALSE,"Interkabel P"}</definedName>
    <definedName name="hnfg_5_2" hidden="1">{#N/A,#N/A,FALSE,"DCF Summary";#N/A,#N/A,FALSE,"Casema";#N/A,#N/A,FALSE,"Casema NoTel";#N/A,#N/A,FALSE,"UK";#N/A,#N/A,FALSE,"RCF";#N/A,#N/A,FALSE,"Intercable CZ";#N/A,#N/A,FALSE,"Interkabel P"}</definedName>
    <definedName name="hnfg_5_3" hidden="1">{#N/A,#N/A,FALSE,"DCF Summary";#N/A,#N/A,FALSE,"Casema";#N/A,#N/A,FALSE,"Casema NoTel";#N/A,#N/A,FALSE,"UK";#N/A,#N/A,FALSE,"RCF";#N/A,#N/A,FALSE,"Intercable CZ";#N/A,#N/A,FALSE,"Interkabel P"}</definedName>
    <definedName name="hnfg_5_4" hidden="1">{#N/A,#N/A,FALSE,"DCF Summary";#N/A,#N/A,FALSE,"Casema";#N/A,#N/A,FALSE,"Casema NoTel";#N/A,#N/A,FALSE,"UK";#N/A,#N/A,FALSE,"RCF";#N/A,#N/A,FALSE,"Intercable CZ";#N/A,#N/A,FALSE,"Interkabel P"}</definedName>
    <definedName name="HO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LD_DIVS00">#REF!</definedName>
    <definedName name="HOLD_DIVS01">#REF!</definedName>
    <definedName name="HOLD_DIVS02">#REF!</definedName>
    <definedName name="HOLD_DIVS03">#REF!</definedName>
    <definedName name="HOLD_DIVS04">#REF!</definedName>
    <definedName name="HOLD_DIVS97">#REF!</definedName>
    <definedName name="HOLD_DIVS98">#REF!</definedName>
    <definedName name="HOLD_DIVS99">#REF!</definedName>
    <definedName name="HOMFE" hidden="1">{#N/A,#N/A,FALSE,"Assessment";#N/A,#N/A,FALSE,"Staffing";#N/A,#N/A,FALSE,"Hires";#N/A,#N/A,FALSE,"Assumptions"}</definedName>
    <definedName name="houy" hidden="1">{#N/A,#N/A,FALSE,"AD_Purchase";#N/A,#N/A,FALSE,"Credit";#N/A,#N/A,FALSE,"PF Acquisition";#N/A,#N/A,FALSE,"PF Offering"}</definedName>
    <definedName name="Hrs_Day" hidden="1">#REF!</definedName>
    <definedName name="HTML_CodePage" hidden="1">1252</definedName>
    <definedName name="HTML_Control" hidden="1">{"'Sheet1'!$A$1:$H$145"}</definedName>
    <definedName name="HTML_Control_1" hidden="1">{"'Sheet1'!$A$1:$H$145"}</definedName>
    <definedName name="HTML_Control_1_1" hidden="1">{"'Sheet1'!$A$1:$H$145"}</definedName>
    <definedName name="HTML_Control_1_1_1" hidden="1">{"'Sheet1'!$A$1:$H$145"}</definedName>
    <definedName name="HTML_Control_1_1_2" hidden="1">{"'Sheet1'!$A$1:$H$145"}</definedName>
    <definedName name="HTML_Control_1_1_3" hidden="1">{"'Sheet1'!$A$1:$H$145"}</definedName>
    <definedName name="HTML_Control_1_2" hidden="1">{"'Sheet1'!$A$1:$H$145"}</definedName>
    <definedName name="HTML_Control_1_2_1" hidden="1">{"'Sheet1'!$A$1:$H$145"}</definedName>
    <definedName name="HTML_Control_1_2_2" hidden="1">{"'Sheet1'!$A$1:$H$145"}</definedName>
    <definedName name="HTML_Control_1_2_3" hidden="1">{"'Sheet1'!$A$1:$H$145"}</definedName>
    <definedName name="HTML_Control_1_3" hidden="1">{"'Sheet1'!$A$1:$H$145"}</definedName>
    <definedName name="HTML_Control_1_4" hidden="1">{"'Sheet1'!$A$1:$H$145"}</definedName>
    <definedName name="HTML_Control_1_5" hidden="1">{"'Sheet1'!$A$1:$H$145"}</definedName>
    <definedName name="HTML_Control_2" hidden="1">{"'Sheet1'!$A$1:$H$145"}</definedName>
    <definedName name="HTML_Control_2_1" hidden="1">{"'Sheet1'!$A$1:$H$145"}</definedName>
    <definedName name="HTML_Control_2_2" hidden="1">{"'Sheet1'!$A$1:$H$145"}</definedName>
    <definedName name="HTML_Control_2_3" hidden="1">{"'Sheet1'!$A$1:$H$145"}</definedName>
    <definedName name="HTML_Control_3" hidden="1">{"'Sheet1'!$A$1:$H$145"}</definedName>
    <definedName name="HTML_Control_3_1" hidden="1">{"'Sheet1'!$A$1:$H$145"}</definedName>
    <definedName name="HTML_Control_3_2" hidden="1">{"'Sheet1'!$A$1:$H$145"}</definedName>
    <definedName name="HTML_Control_3_3" hidden="1">{"'Sheet1'!$A$1:$H$145"}</definedName>
    <definedName name="HTML_Control_4" hidden="1">{"'Sheet1'!$A$1:$H$145"}</definedName>
    <definedName name="HTML_Control_5" hidden="1">{"'Sheet1'!$A$1:$H$145"}</definedName>
    <definedName name="HTML_Control2" hidden="1">{"'Sheet8'!$B$1:$K$44","'Sheet8'!$B$50:$K$97"}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" hidden="1">"D:\내문서\MyHTML.htm"</definedName>
    <definedName name="HTML_PathFileMac" hidden="1">"Macintosh HD:HomePageStuff:New_Home_Page:datafile:ctryprem.html"</definedName>
    <definedName name="HTML_Title" hidden="1">"Country Risk Premiums"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ntrol" hidden="1">{"'Edit'!$A$1:$V$2277"}</definedName>
    <definedName name="HTMLCount" hidden="1">1</definedName>
    <definedName name="HW" hidden="1">#REF!</definedName>
    <definedName name="HY">#REF!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D_COMPANY_9_104">#REF!</definedName>
    <definedName name="ID_GROUP_10404">#REF!</definedName>
    <definedName name="II" hidden="1">#REF!</definedName>
    <definedName name="IN">#REF!</definedName>
    <definedName name="INC_ASSOCTS00">#REF!</definedName>
    <definedName name="INC_ASSOCTS01">#REF!</definedName>
    <definedName name="INC_ASSOCTS02">#REF!</definedName>
    <definedName name="INC_ASSOCTS03">#REF!</definedName>
    <definedName name="INC_ASSOCTS04">#REF!</definedName>
    <definedName name="INC_ASSOCTS97">#REF!</definedName>
    <definedName name="INC_ASSOCTS98">#REF!</definedName>
    <definedName name="INC_ASSOCTS99">#REF!</definedName>
    <definedName name="IncomeStatement" hidden="1">#REF!</definedName>
    <definedName name="IncomeStatement6Years" hidden="1">{"IncStatement 6 years",#N/A,FALSE,"FinStateUS"}</definedName>
    <definedName name="Incremental_tenants">#REF!</definedName>
    <definedName name="Incremental_towers">#REF!</definedName>
    <definedName name="INCTAX00">#REF!</definedName>
    <definedName name="INCTAX01">#REF!</definedName>
    <definedName name="INCTAX02">#REF!</definedName>
    <definedName name="INCTAX03">#REF!</definedName>
    <definedName name="INCTAX04">#REF!</definedName>
    <definedName name="INCTAX05">#REF!</definedName>
    <definedName name="INCTAX06">#REF!</definedName>
    <definedName name="INCTAX07">#REF!</definedName>
    <definedName name="INCTAX87">#REF!</definedName>
    <definedName name="INCTAX88">#REF!</definedName>
    <definedName name="INCTAX89">#REF!</definedName>
    <definedName name="INCTAX90">#REF!</definedName>
    <definedName name="INCTAX91">#REF!</definedName>
    <definedName name="INCTAX92">#REF!</definedName>
    <definedName name="INCTAX93">#REF!</definedName>
    <definedName name="INCTAX94">#REF!</definedName>
    <definedName name="INCTAX95">#REF!</definedName>
    <definedName name="INCTAX96">#REF!</definedName>
    <definedName name="INCTAX97">#REF!</definedName>
    <definedName name="INCTAX98">#REF!</definedName>
    <definedName name="INCTAX99">#REF!</definedName>
    <definedName name="Index">#REF!</definedName>
    <definedName name="IndType" hidden="1">#REF!</definedName>
    <definedName name="INFO_BI_EXE_NAME" hidden="1">"BICEVOLUTION.EXE"</definedName>
    <definedName name="INFO_EXE_SERVER_PATH" hidden="1">"C:\Program Files\Evolution\BICEVOLUTION.EXE"</definedName>
    <definedName name="INFO_INSTANCE_ID" hidden="1">"0"</definedName>
    <definedName name="INFO_INSTANCE_NAME" hidden="1">"Management Pack D-2-6 (Ev4)_20070605_19_20_59_2020.xls"</definedName>
    <definedName name="INFO_REPORT_CODE" hidden="1">"E4-GL01-2-6"</definedName>
    <definedName name="INFO_REPORT_ID" hidden="1">"2"</definedName>
    <definedName name="INFO_REPORT_NAME" hidden="1">"Management Pack D-2-6 (Ev4)"</definedName>
    <definedName name="INFO_RUN_USER" hidden="1">""</definedName>
    <definedName name="INFO_RUN_WORKSTATION" hidden="1">"LISA"</definedName>
    <definedName name="input">#REF!</definedName>
    <definedName name="INSTI_FUM00">#REF!</definedName>
    <definedName name="INSTI_FUM01">#REF!</definedName>
    <definedName name="INSTI_FUM02">#REF!</definedName>
    <definedName name="INSTI_FUM03">#REF!</definedName>
    <definedName name="INSTI_FUM04">#REF!</definedName>
    <definedName name="INSTI_FUM97">#REF!</definedName>
    <definedName name="INSTI_FUM98">#REF!</definedName>
    <definedName name="INSTI_FUM99">#REF!</definedName>
    <definedName name="Insurance">#REF!</definedName>
    <definedName name="INSURE_INC00">#REF!</definedName>
    <definedName name="INSURE_INC01">#REF!</definedName>
    <definedName name="INSURE_INC02">#REF!</definedName>
    <definedName name="INSURE_INC03">#REF!</definedName>
    <definedName name="INSURE_INC04">#REF!</definedName>
    <definedName name="INSURE_INC97">#REF!</definedName>
    <definedName name="INSURE_INC98">#REF!</definedName>
    <definedName name="INSURE_INC99">#REF!</definedName>
    <definedName name="INTBOND00">#REF!</definedName>
    <definedName name="INTBOND01">#REF!</definedName>
    <definedName name="INTBOND02">#REF!</definedName>
    <definedName name="INTBOND03">#REF!</definedName>
    <definedName name="INTBOND04">#REF!</definedName>
    <definedName name="INTBOND05">#REF!</definedName>
    <definedName name="INTBOND06">#REF!</definedName>
    <definedName name="INTBOND07">#REF!</definedName>
    <definedName name="INTBOND87">#REF!</definedName>
    <definedName name="INTBOND88">#REF!</definedName>
    <definedName name="INTBOND89">#REF!</definedName>
    <definedName name="INTBOND90">#REF!</definedName>
    <definedName name="INTBOND91">#REF!</definedName>
    <definedName name="INTBOND92">#REF!</definedName>
    <definedName name="INTBOND93">#REF!</definedName>
    <definedName name="INTBOND94">#REF!</definedName>
    <definedName name="INTBOND95">#REF!</definedName>
    <definedName name="INTBOND96">#REF!</definedName>
    <definedName name="INTBOND97">#REF!</definedName>
    <definedName name="INTBOND98">#REF!</definedName>
    <definedName name="INTBOND99">#REF!</definedName>
    <definedName name="INTCUST">#REF!</definedName>
    <definedName name="INTCUST00">#REF!</definedName>
    <definedName name="INTCUST01">#REF!</definedName>
    <definedName name="INTCUST02">#REF!</definedName>
    <definedName name="INTCUST03">#REF!</definedName>
    <definedName name="INTCUST04">#REF!</definedName>
    <definedName name="INTCUST05">#REF!</definedName>
    <definedName name="INTCUST06">#REF!</definedName>
    <definedName name="INTCUST07">#REF!</definedName>
    <definedName name="INTCUST87">#REF!</definedName>
    <definedName name="INTCUST88">#REF!</definedName>
    <definedName name="INTCUST89">#REF!</definedName>
    <definedName name="INTCUST90">#REF!</definedName>
    <definedName name="INTCUST91">#REF!</definedName>
    <definedName name="INTCUST92">#REF!</definedName>
    <definedName name="INTCUST93">#REF!</definedName>
    <definedName name="INTCUST94">#REF!</definedName>
    <definedName name="INTCUST95">#REF!</definedName>
    <definedName name="INTCUST97">#REF!</definedName>
    <definedName name="INTCUST98">#REF!</definedName>
    <definedName name="INTCUST99">#REF!</definedName>
    <definedName name="INTDEBT00">#REF!</definedName>
    <definedName name="INTDEBT01">#REF!</definedName>
    <definedName name="INTDEBT02">#REF!</definedName>
    <definedName name="INTDEBT03">#REF!</definedName>
    <definedName name="INTDEBT04">#REF!</definedName>
    <definedName name="INTDEBT05">#REF!</definedName>
    <definedName name="INTDEBT06">#REF!</definedName>
    <definedName name="INTDEBT07">#REF!</definedName>
    <definedName name="INTDEBT87">#REF!</definedName>
    <definedName name="INTDEBT88">#REF!</definedName>
    <definedName name="INTDEBT89">#REF!</definedName>
    <definedName name="INTDEBT90">#REF!</definedName>
    <definedName name="INTDEBT91">#REF!</definedName>
    <definedName name="INTDEBT92">#REF!</definedName>
    <definedName name="INTDEBT93">#REF!</definedName>
    <definedName name="INTDEBT94">#REF!</definedName>
    <definedName name="INTDEBT95">#REF!</definedName>
    <definedName name="INTDEBT96">#REF!</definedName>
    <definedName name="INTDEBT97">#REF!</definedName>
    <definedName name="INTDEBT98">#REF!</definedName>
    <definedName name="INTDEBT99">#REF!</definedName>
    <definedName name="INTDEPS">#REF!</definedName>
    <definedName name="INTDEPS00">#REF!</definedName>
    <definedName name="INTDEPS01">#REF!</definedName>
    <definedName name="INTDEPS02">#REF!</definedName>
    <definedName name="INTDEPS03">#REF!</definedName>
    <definedName name="INTDEPS04">#REF!</definedName>
    <definedName name="INTDEPS05">#REF!</definedName>
    <definedName name="INTDEPS06">#REF!</definedName>
    <definedName name="INTDEPS07">#REF!</definedName>
    <definedName name="INTDEPS87">#REF!</definedName>
    <definedName name="INTDEPS88">#REF!</definedName>
    <definedName name="INTDEPS89">#REF!</definedName>
    <definedName name="INTDEPS90">#REF!</definedName>
    <definedName name="INTDEPS91">#REF!</definedName>
    <definedName name="INTDEPS92">#REF!</definedName>
    <definedName name="INTDEPS93">#REF!</definedName>
    <definedName name="INTDEPS94">#REF!</definedName>
    <definedName name="INTDEPS95">#REF!</definedName>
    <definedName name="INTDEPS96">#REF!</definedName>
    <definedName name="INTDEPS97">#REF!</definedName>
    <definedName name="INTDEPS98">#REF!</definedName>
    <definedName name="INTDEPS99">#REF!</definedName>
    <definedName name="INTEARN_ASST00">#REF!</definedName>
    <definedName name="INTEARN_ASST01">#REF!</definedName>
    <definedName name="INTEARN_ASST02">#REF!</definedName>
    <definedName name="INTEARN_ASST03">#REF!</definedName>
    <definedName name="INTEARN_ASST04">#REF!</definedName>
    <definedName name="INTEARN_ASST97">#REF!</definedName>
    <definedName name="INTEARN_ASST98">#REF!</definedName>
    <definedName name="INTEARN_ASST99">#REF!</definedName>
    <definedName name="INTERBANKA00">#REF!</definedName>
    <definedName name="INTERBANKA01">#REF!</definedName>
    <definedName name="INTERBANKA02">#REF!</definedName>
    <definedName name="INTERBANKA03">#REF!</definedName>
    <definedName name="INTERBANKA04">#REF!</definedName>
    <definedName name="INTERBANKA05">#REF!</definedName>
    <definedName name="INTERBANKA06">#REF!</definedName>
    <definedName name="INTERBANKA07">#REF!</definedName>
    <definedName name="INTERBANKA87">#REF!</definedName>
    <definedName name="INTERBANKA88">#REF!</definedName>
    <definedName name="INTERBANKA89">#REF!</definedName>
    <definedName name="INTERBANKA90">#REF!</definedName>
    <definedName name="INTERBANKA91">#REF!</definedName>
    <definedName name="INTERBANKA92">#REF!</definedName>
    <definedName name="INTERBANKA93">#REF!</definedName>
    <definedName name="INTERBANKA94">#REF!</definedName>
    <definedName name="INTERBANKA95">#REF!</definedName>
    <definedName name="INTERBANKA96">#REF!</definedName>
    <definedName name="INTERBANKA97">#REF!</definedName>
    <definedName name="INTERBANKA98">#REF!</definedName>
    <definedName name="INTERBANKA99">#REF!</definedName>
    <definedName name="INTERBANKF00">#REF!</definedName>
    <definedName name="INTERBANKF01">#REF!</definedName>
    <definedName name="INTERBANKF02">#REF!</definedName>
    <definedName name="INTERBANKF03">#REF!</definedName>
    <definedName name="INTERBANKF04">#REF!</definedName>
    <definedName name="INTERBANKF05">#REF!</definedName>
    <definedName name="INTERBANKF06">#REF!</definedName>
    <definedName name="INTERBANKF07">#REF!</definedName>
    <definedName name="INTERBANKF87">#REF!</definedName>
    <definedName name="INTERBANKF88">#REF!</definedName>
    <definedName name="INTERBANKF89">#REF!</definedName>
    <definedName name="INTERBANKF90">#REF!</definedName>
    <definedName name="INTERBANKF91">#REF!</definedName>
    <definedName name="INTERBANKF92">#REF!</definedName>
    <definedName name="INTERBANKF93">#REF!</definedName>
    <definedName name="INTERBANKF94">#REF!</definedName>
    <definedName name="INTERBANKF95">#REF!</definedName>
    <definedName name="INTERBANKF96">#REF!</definedName>
    <definedName name="INTERBANKF97">#REF!</definedName>
    <definedName name="INTERBANKF98">#REF!</definedName>
    <definedName name="INTERBANKF99">#REF!</definedName>
    <definedName name="Interims">#REF!</definedName>
    <definedName name="INTEXP00">#REF!</definedName>
    <definedName name="INTEXP01">#REF!</definedName>
    <definedName name="INTEXP02">#REF!</definedName>
    <definedName name="INTEXP03">#REF!</definedName>
    <definedName name="INTEXP04">#REF!</definedName>
    <definedName name="INTEXP05">#REF!</definedName>
    <definedName name="INTEXP06">#REF!</definedName>
    <definedName name="INTEXP07">#REF!</definedName>
    <definedName name="INTEXP87">#REF!</definedName>
    <definedName name="INTEXP88">#REF!</definedName>
    <definedName name="INTEXP89">#REF!</definedName>
    <definedName name="INTEXP90">#REF!</definedName>
    <definedName name="INTEXP91">#REF!</definedName>
    <definedName name="INTEXP92">#REF!</definedName>
    <definedName name="INTEXP93">#REF!</definedName>
    <definedName name="INTEXP94">#REF!</definedName>
    <definedName name="INTEXP95">#REF!</definedName>
    <definedName name="INTEXP96">#REF!</definedName>
    <definedName name="INTEXP97">#REF!</definedName>
    <definedName name="INTEXP98">#REF!</definedName>
    <definedName name="INTEXP99">#REF!</definedName>
    <definedName name="Intinc00">#REF!</definedName>
    <definedName name="Intinc01">#REF!</definedName>
    <definedName name="Intinc02">#REF!</definedName>
    <definedName name="Intinc03">#REF!</definedName>
    <definedName name="Intinc04">#REF!</definedName>
    <definedName name="Intinc05">#REF!</definedName>
    <definedName name="Intinc06">#REF!</definedName>
    <definedName name="Intinc07">#REF!</definedName>
    <definedName name="Intinc91">#REF!</definedName>
    <definedName name="Intinc92">#REF!</definedName>
    <definedName name="Intinc93">#REF!</definedName>
    <definedName name="Intinc94">#REF!</definedName>
    <definedName name="Intinc95">#REF!</definedName>
    <definedName name="Intinc96">#REF!</definedName>
    <definedName name="Intinc97">#REF!</definedName>
    <definedName name="Intinc98">#REF!</definedName>
    <definedName name="Intinc99">#REF!</definedName>
    <definedName name="INTMRGN00">#REF!</definedName>
    <definedName name="INTMRGN01">#REF!</definedName>
    <definedName name="INTMRGN02">#REF!</definedName>
    <definedName name="INTMRGN03">#REF!</definedName>
    <definedName name="INTMRGN04">#REF!</definedName>
    <definedName name="INTMRGN97">#REF!</definedName>
    <definedName name="INTMRGN98">#REF!</definedName>
    <definedName name="INTMRGN99">#REF!</definedName>
    <definedName name="INVESTPORTF00">#REF!</definedName>
    <definedName name="INVESTPORTF01">#REF!</definedName>
    <definedName name="INVESTPORTF02">#REF!</definedName>
    <definedName name="INVESTPORTF03">#REF!</definedName>
    <definedName name="INVESTPORTF04">#REF!</definedName>
    <definedName name="INVESTPORTF05">#REF!</definedName>
    <definedName name="INVESTPORTF06">#REF!</definedName>
    <definedName name="INVESTPORTF07">#REF!</definedName>
    <definedName name="INVESTPORTF87">#REF!</definedName>
    <definedName name="INVESTPORTF88">#REF!</definedName>
    <definedName name="INVESTPORTF89">#REF!</definedName>
    <definedName name="INVESTPORTF90">#REF!</definedName>
    <definedName name="INVESTPORTF91">#REF!</definedName>
    <definedName name="INVESTPORTF92">#REF!</definedName>
    <definedName name="INVESTPORTF93">#REF!</definedName>
    <definedName name="INVESTPORTF94">#REF!</definedName>
    <definedName name="INVESTPORTF95">#REF!</definedName>
    <definedName name="INVESTPORTF96">#REF!</definedName>
    <definedName name="INVESTPORTF97">#REF!</definedName>
    <definedName name="INVESTPORTF98">#REF!</definedName>
    <definedName name="INVESTPORTF99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ING_STANDARD_CIQ" hidden="1">"c5092"</definedName>
    <definedName name="IQ_ACCOUNTING_STANDARD_CIQ_COL" hidden="1">"c11739"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"c16174"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"c16134"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" hidden="1">"c4983"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EST_CIQ" hidden="1">"c4541"</definedName>
    <definedName name="IQ_BASIC_OUTSTANDING_CURRENT_HIGH_EST" hidden="1">"c4129"</definedName>
    <definedName name="IQ_BASIC_OUTSTANDING_CURRENT_HIGH_EST_CIQ" hidden="1">"c4542"</definedName>
    <definedName name="IQ_BASIC_OUTSTANDING_CURRENT_LOW_EST" hidden="1">"c4130"</definedName>
    <definedName name="IQ_BASIC_OUTSTANDING_CURRENT_LOW_EST_CIQ" hidden="1">"c4543"</definedName>
    <definedName name="IQ_BASIC_OUTSTANDING_CURRENT_MEDIAN_EST" hidden="1">"c4131"</definedName>
    <definedName name="IQ_BASIC_OUTSTANDING_CURRENT_MEDIAN_EST_CIQ" hidden="1">"c4544"</definedName>
    <definedName name="IQ_BASIC_OUTSTANDING_CURRENT_NUM_EST" hidden="1">"c4132"</definedName>
    <definedName name="IQ_BASIC_OUTSTANDING_CURRENT_NUM_EST_CIQ" hidden="1">"c4545"</definedName>
    <definedName name="IQ_BASIC_OUTSTANDING_CURRENT_STDDEV_EST" hidden="1">"c4133"</definedName>
    <definedName name="IQ_BASIC_OUTSTANDING_CURRENT_STDDEV_EST_CIQ" hidden="1">"c4546"</definedName>
    <definedName name="IQ_BASIC_OUTSTANDING_EST" hidden="1">"c4134"</definedName>
    <definedName name="IQ_BASIC_OUTSTANDING_EST_CIQ" hidden="1">"c4547"</definedName>
    <definedName name="IQ_BASIC_OUTSTANDING_HIGH_EST" hidden="1">"c4135"</definedName>
    <definedName name="IQ_BASIC_OUTSTANDING_HIGH_EST_CIQ" hidden="1">"c4548"</definedName>
    <definedName name="IQ_BASIC_OUTSTANDING_LOW_EST" hidden="1">"c4136"</definedName>
    <definedName name="IQ_BASIC_OUTSTANDING_LOW_EST_CIQ" hidden="1">"c4549"</definedName>
    <definedName name="IQ_BASIC_OUTSTANDING_MEDIAN_EST" hidden="1">"c4137"</definedName>
    <definedName name="IQ_BASIC_OUTSTANDING_MEDIAN_EST_CIQ" hidden="1">"c4550"</definedName>
    <definedName name="IQ_BASIC_OUTSTANDING_NUM_EST" hidden="1">"c4138"</definedName>
    <definedName name="IQ_BASIC_OUTSTANDING_NUM_EST_CIQ" hidden="1">"c4551"</definedName>
    <definedName name="IQ_BASIC_OUTSTANDING_STDDEV_EST" hidden="1">"c4139"</definedName>
    <definedName name="IQ_BASIC_OUTSTANDING_STDDEV_EST_CIQ" hidden="1">"c4552"</definedName>
    <definedName name="IQ_BASIC_WEIGHT" hidden="1">"c87"</definedName>
    <definedName name="IQ_BASIC_WEIGHT_EST" hidden="1">"c4140"</definedName>
    <definedName name="IQ_BASIC_WEIGHT_EST_CIQ" hidden="1">"c4553"</definedName>
    <definedName name="IQ_BASIC_WEIGHT_GUIDANCE" hidden="1">"c4141"</definedName>
    <definedName name="IQ_BASIC_WEIGHT_HIGH_EST" hidden="1">"c4142"</definedName>
    <definedName name="IQ_BASIC_WEIGHT_HIGH_EST_CIQ" hidden="1">"c4554"</definedName>
    <definedName name="IQ_BASIC_WEIGHT_LOW_EST" hidden="1">"c4143"</definedName>
    <definedName name="IQ_BASIC_WEIGHT_LOW_EST_CIQ" hidden="1">"c4555"</definedName>
    <definedName name="IQ_BASIC_WEIGHT_MEDIAN_EST" hidden="1">"c4144"</definedName>
    <definedName name="IQ_BASIC_WEIGHT_MEDIAN_EST_CIQ" hidden="1">"c4556"</definedName>
    <definedName name="IQ_BASIC_WEIGHT_NUM_EST" hidden="1">"c4145"</definedName>
    <definedName name="IQ_BASIC_WEIGHT_NUM_EST_CIQ" hidden="1">"c4557"</definedName>
    <definedName name="IQ_BASIC_WEIGHT_STDDEV_EST" hidden="1">"c4146"</definedName>
    <definedName name="IQ_BASIC_WEIGHT_STDDEV_EST_CIQ" hidden="1">"c4558"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ACT_OR_EST_REUT" hidden="1">"c5471"</definedName>
    <definedName name="IQ_BV_EST" hidden="1">"c5624"</definedName>
    <definedName name="IQ_BV_EST_CIQ" hidden="1">"c4737"</definedName>
    <definedName name="IQ_BV_EST_REUT" hidden="1">"c5403"</definedName>
    <definedName name="IQ_BV_HIGH_EST" hidden="1">"c5626"</definedName>
    <definedName name="IQ_BV_HIGH_EST_CIQ" hidden="1">"c4739"</definedName>
    <definedName name="IQ_BV_HIGH_EST_REUT" hidden="1">"c5405"</definedName>
    <definedName name="IQ_BV_LOW_EST" hidden="1">"c5627"</definedName>
    <definedName name="IQ_BV_LOW_EST_CIQ" hidden="1">"c4740"</definedName>
    <definedName name="IQ_BV_LOW_EST_REUT" hidden="1">"c5406"</definedName>
    <definedName name="IQ_BV_MEDIAN_EST" hidden="1">"c5625"</definedName>
    <definedName name="IQ_BV_MEDIAN_EST_CIQ" hidden="1">"c4738"</definedName>
    <definedName name="IQ_BV_MEDIAN_EST_REUT" hidden="1">"c5404"</definedName>
    <definedName name="IQ_BV_NUM_EST" hidden="1">"c5628"</definedName>
    <definedName name="IQ_BV_NUM_EST_CIQ" hidden="1">"c4741"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" hidden="1">"c5072"</definedName>
    <definedName name="IQ_BV_SHARE_ACT_OR_EST_CIQ_COL" hidden="1">"c11719"</definedName>
    <definedName name="IQ_BV_SHARE_ACT_OR_EST_REUT" hidden="1">"c5477"</definedName>
    <definedName name="IQ_BV_SHARE_ACT_OR_EST_THOM" hidden="1">"c5312"</definedName>
    <definedName name="IQ_BV_SHARE_EST" hidden="1">"c3541"</definedName>
    <definedName name="IQ_BV_SHARE_EST_CIQ" hidden="1">"c3800"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CIQ" hidden="1">"c3802"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CIQ" hidden="1">"c3803"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CIQ" hidden="1">"c3801"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CIQ" hidden="1">"c3804"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CIQ" hidden="1">"c3805"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CIQ" hidden="1">"c4742"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"c16151"</definedName>
    <definedName name="IQ_CABLE_ARPU_ANALOG" hidden="1">"c16146"</definedName>
    <definedName name="IQ_CABLE_ARPU_BASIC" hidden="1">"c16148"</definedName>
    <definedName name="IQ_CABLE_ARPU_BBAND" hidden="1">"c16150"</definedName>
    <definedName name="IQ_CABLE_ARPU_DIG" hidden="1">"c16147"</definedName>
    <definedName name="IQ_CABLE_ARPU_PHONE" hidden="1">"c16149"</definedName>
    <definedName name="IQ_CABLE_BASIC_PENETRATION" hidden="1">"c16130"</definedName>
    <definedName name="IQ_CABLE_BBAND_PENETRATION" hidden="1">"c16131"</definedName>
    <definedName name="IQ_CABLE_BBAND_PENETRATION_THP" hidden="1">"c16132"</definedName>
    <definedName name="IQ_CABLE_CHURN" hidden="1">"c16156"</definedName>
    <definedName name="IQ_CABLE_CHURN_BASIC" hidden="1">"c16153"</definedName>
    <definedName name="IQ_CABLE_CHURN_BBAND" hidden="1">"c16155"</definedName>
    <definedName name="IQ_CABLE_CHURN_DIG" hidden="1">"c16152"</definedName>
    <definedName name="IQ_CABLE_CHURN_PHONE" hidden="1">"c16154"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"c16145"</definedName>
    <definedName name="IQ_CABLE_OTHER_REV" hidden="1">"c16164"</definedName>
    <definedName name="IQ_CABLE_PHONE_PENETRATION" hidden="1">"c16133"</definedName>
    <definedName name="IQ_CABLE_PROGRAMMING_COSTS" hidden="1">"c16144"</definedName>
    <definedName name="IQ_CABLE_REV_ADVERT" hidden="1">"c16162"</definedName>
    <definedName name="IQ_CABLE_REV_ANALOG" hidden="1">"c16157"</definedName>
    <definedName name="IQ_CABLE_REV_BASIC" hidden="1">"c16159"</definedName>
    <definedName name="IQ_CABLE_REV_BBAND" hidden="1">"c16160"</definedName>
    <definedName name="IQ_CABLE_REV_COMMERCIAL" hidden="1">"c16163"</definedName>
    <definedName name="IQ_CABLE_REV_DIG" hidden="1">"c16158"</definedName>
    <definedName name="IQ_CABLE_REV_PHONE" hidden="1">"c16161"</definedName>
    <definedName name="IQ_CABLE_RGU" hidden="1">"c16143"</definedName>
    <definedName name="IQ_CABLE_SUBS_ANALOG" hidden="1">"c16135"</definedName>
    <definedName name="IQ_CABLE_SUBS_BASIC" hidden="1">"c16137"</definedName>
    <definedName name="IQ_CABLE_SUBS_BBAND" hidden="1">"c16138"</definedName>
    <definedName name="IQ_CABLE_SUBS_BUNDLED" hidden="1">"c16141"</definedName>
    <definedName name="IQ_CABLE_SUBS_BUS_PHONE" hidden="1">"c15773"</definedName>
    <definedName name="IQ_CABLE_SUBS_DIG" hidden="1">"c16136"</definedName>
    <definedName name="IQ_CABLE_SUBS_LONG_DIST_PHONE" hidden="1">"c15775"</definedName>
    <definedName name="IQ_CABLE_SUBS_NON_VIDEO" hidden="1">"c16140"</definedName>
    <definedName name="IQ_CABLE_SUBS_PHONE" hidden="1">"c16139"</definedName>
    <definedName name="IQ_CABLE_SUBS_RES_PHONE" hidden="1">"c15772"</definedName>
    <definedName name="IQ_CABLE_SUBS_SATELITE" hidden="1">"c15771"</definedName>
    <definedName name="IQ_CABLE_SUBS_TOTAL" hidden="1">"c16142"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"c16165"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" hidden="1">"c5071"</definedName>
    <definedName name="IQ_CAPEX_ACT_OR_EST_CIQ_COL" hidden="1">"c11718"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CIQ" hidden="1">"c3807"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CIQ" hidden="1">"c3809"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CIQ" hidden="1">"c3810"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CIQ" hidden="1">"c3808"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CIQ" hidden="1">"c3811"</definedName>
    <definedName name="IQ_CAPEX_NUM_EST_REUT" hidden="1">"c3973"</definedName>
    <definedName name="IQ_CAPEX_NUM_EST_THOM" hidden="1">"c5506"</definedName>
    <definedName name="IQ_CAPEX_PCT_REV" hidden="1">"c19144"</definedName>
    <definedName name="IQ_CAPEX_STDDEV_EST" hidden="1">"c3522"</definedName>
    <definedName name="IQ_CAPEX_STDDEV_EST_CIQ" hidden="1">"c3812"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EST_CIQ" hidden="1">"c4565"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EST_CIQ" hidden="1">"c4568"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EST_CIQ" hidden="1">"c4569"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MEDIAN_EST_CIQ" hidden="1">"c4570"</definedName>
    <definedName name="IQ_CASH_FLOW_NUM_EST" hidden="1">"c4159"</definedName>
    <definedName name="IQ_CASH_FLOW_NUM_EST_CIQ" hidden="1">"c4571"</definedName>
    <definedName name="IQ_CASH_FLOW_STDDEV_EST" hidden="1">"c4160"</definedName>
    <definedName name="IQ_CASH_FLOW_STDDEV_EST_CIQ" hidden="1">"c4572"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EST_CIQ" hidden="1">"c4575"</definedName>
    <definedName name="IQ_CASH_OPER_GUIDANCE" hidden="1">"c4165"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EST_CIQ" hidden="1">"c4578"</definedName>
    <definedName name="IQ_CASH_OPER_HIGH_GUIDANCE" hidden="1">"c4185"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EST_CIQ" hidden="1">"c4768"</definedName>
    <definedName name="IQ_CASH_OPER_LOW_GUIDANCE" hidden="1">"c4225"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MEDIAN_EST_CIQ" hidden="1">"c4771"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NUM_EST_CIQ" hidden="1">"c4772"</definedName>
    <definedName name="IQ_CASH_OPER_STDDEV_EST" hidden="1">"c4247"</definedName>
    <definedName name="IQ_CASH_OPER_STDDEV_EST_CIQ" hidden="1">"c4773"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EST_CIQ" hidden="1">"c4775"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EST_CIQ" hidden="1">"c4777"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EST_CIQ" hidden="1">"c4778"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MEDIAN_EST_CIQ" hidden="1">"c4779"</definedName>
    <definedName name="IQ_CASH_ST_INVEST_NUM_EST" hidden="1">"c4254"</definedName>
    <definedName name="IQ_CASH_ST_INVEST_NUM_EST_CIQ" hidden="1">"c4780"</definedName>
    <definedName name="IQ_CASH_ST_INVEST_STDDEV_EST" hidden="1">"c4255"</definedName>
    <definedName name="IQ_CASH_ST_INVEST_STDDEV_EST_CIQ" hidden="1">"c4781"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IQ" hidden="1">"c5061"</definedName>
    <definedName name="IQ_CFPS_ACT_OR_EST_CIQ_COL" hidden="1">"c11708"</definedName>
    <definedName name="IQ_CFPS_ACT_OR_EST_REUT" hidden="1">"c5463"</definedName>
    <definedName name="IQ_CFPS_ACT_OR_EST_THOM" hidden="1">"c5301"</definedName>
    <definedName name="IQ_CFPS_EST" hidden="1">"c1667"</definedName>
    <definedName name="IQ_CFPS_EST_CIQ" hidden="1">"c3675"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CIQ" hidden="1">"c3677"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CIQ" hidden="1">"c3678"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CIQ" hidden="1">"c3676"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CIQ" hidden="1">"c3679"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CIQ" hidden="1">"c3680"</definedName>
    <definedName name="IQ_CFPS_STDDEV_EST_REUT" hidden="1">"c3849"</definedName>
    <definedName name="IQ_CFPS_STDDEV_EST_THOM" hidden="1">"c4011"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"c16173"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EST_CIQ" hidden="1">"c4783"</definedName>
    <definedName name="IQ_DEBT_EQUITY_HIGH_EST" hidden="1">"c4258"</definedName>
    <definedName name="IQ_DEBT_EQUITY_HIGH_EST_CIQ" hidden="1">"c4784"</definedName>
    <definedName name="IQ_DEBT_EQUITY_LOW_EST" hidden="1">"c4259"</definedName>
    <definedName name="IQ_DEBT_EQUITY_LOW_EST_CIQ" hidden="1">"c4785"</definedName>
    <definedName name="IQ_DEBT_EQUITY_MEDIAN_EST" hidden="1">"c4260"</definedName>
    <definedName name="IQ_DEBT_EQUITY_MEDIAN_EST_CIQ" hidden="1">"c4786"</definedName>
    <definedName name="IQ_DEBT_EQUITY_NUM_EST" hidden="1">"c4261"</definedName>
    <definedName name="IQ_DEBT_EQUITY_NUM_EST_CIQ" hidden="1">"c4787"</definedName>
    <definedName name="IQ_DEBT_EQUITY_STDDEV_EST" hidden="1">"c4262"</definedName>
    <definedName name="IQ_DEBT_EQUITY_STDDEV_EST_CIQ" hidden="1">"c4788"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EST_CIQ" hidden="1">"c4789"</definedName>
    <definedName name="IQ_DILUT_OUTSTANDING_CURRENT_HIGH_EST" hidden="1">"c4264"</definedName>
    <definedName name="IQ_DILUT_OUTSTANDING_CURRENT_HIGH_EST_CIQ" hidden="1">"c4790"</definedName>
    <definedName name="IQ_DILUT_OUTSTANDING_CURRENT_LOW_EST" hidden="1">"c4265"</definedName>
    <definedName name="IQ_DILUT_OUTSTANDING_CURRENT_LOW_EST_CIQ" hidden="1">"c4791"</definedName>
    <definedName name="IQ_DILUT_OUTSTANDING_CURRENT_MEDIAN_EST" hidden="1">"c4266"</definedName>
    <definedName name="IQ_DILUT_OUTSTANDING_CURRENT_MEDIAN_EST_CIQ" hidden="1">"c4792"</definedName>
    <definedName name="IQ_DILUT_OUTSTANDING_CURRENT_NUM_EST" hidden="1">"c4267"</definedName>
    <definedName name="IQ_DILUT_OUTSTANDING_CURRENT_NUM_EST_CIQ" hidden="1">"c4793"</definedName>
    <definedName name="IQ_DILUT_OUTSTANDING_CURRENT_STDDEV_EST" hidden="1">"c4268"</definedName>
    <definedName name="IQ_DILUT_OUTSTANDING_CURRENT_STDDEV_EST_CIQ" hidden="1">"c4794"</definedName>
    <definedName name="IQ_DILUT_WEIGHT" hidden="1">"c326"</definedName>
    <definedName name="IQ_DILUT_WEIGHT_EST" hidden="1">"c4269"</definedName>
    <definedName name="IQ_DILUT_WEIGHT_EST_CIQ" hidden="1">"c4795"</definedName>
    <definedName name="IQ_DILUT_WEIGHT_GUIDANCE" hidden="1">"c4270"</definedName>
    <definedName name="IQ_DILUT_WEIGHT_HIGH_EST" hidden="1">"c4271"</definedName>
    <definedName name="IQ_DILUT_WEIGHT_HIGH_EST_CIQ" hidden="1">"c4796"</definedName>
    <definedName name="IQ_DILUT_WEIGHT_LOW_EST" hidden="1">"c4272"</definedName>
    <definedName name="IQ_DILUT_WEIGHT_LOW_EST_CIQ" hidden="1">"c4797"</definedName>
    <definedName name="IQ_DILUT_WEIGHT_MEDIAN_EST" hidden="1">"c4273"</definedName>
    <definedName name="IQ_DILUT_WEIGHT_MEDIAN_EST_CIQ" hidden="1">"c4798"</definedName>
    <definedName name="IQ_DILUT_WEIGHT_NUM_EST" hidden="1">"c4274"</definedName>
    <definedName name="IQ_DILUT_WEIGHT_NUM_EST_CIQ" hidden="1">"c4799"</definedName>
    <definedName name="IQ_DILUT_WEIGHT_STDDEV_EST" hidden="1">"c4275"</definedName>
    <definedName name="IQ_DILUT_WEIGHT_STDDEV_EST_CIQ" hidden="1">"c4800"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EST_CIQ" hidden="1">"c4821"</definedName>
    <definedName name="IQ_DIVIDEND_HIGH_EST" hidden="1">"c4297"</definedName>
    <definedName name="IQ_DIVIDEND_HIGH_EST_CIQ" hidden="1">"c4822"</definedName>
    <definedName name="IQ_DIVIDEND_LOW_EST" hidden="1">"c4298"</definedName>
    <definedName name="IQ_DIVIDEND_LOW_EST_CIQ" hidden="1">"c4823"</definedName>
    <definedName name="IQ_DIVIDEND_MEDIAN_EST" hidden="1">"c4299"</definedName>
    <definedName name="IQ_DIVIDEND_MEDIAN_EST_CIQ" hidden="1">"c4824"</definedName>
    <definedName name="IQ_DIVIDEND_NUM_EST" hidden="1">"c4300"</definedName>
    <definedName name="IQ_DIVIDEND_NUM_EST_CIQ" hidden="1">"c4825"</definedName>
    <definedName name="IQ_DIVIDEND_STDDEV_EST" hidden="1">"c4301"</definedName>
    <definedName name="IQ_DIVIDEND_STDDEV_EST_CIQ" hidden="1">"c4826"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" hidden="1">"c5062"</definedName>
    <definedName name="IQ_DPS_ACT_OR_EST_CIQ_COL" hidden="1">"c11709"</definedName>
    <definedName name="IQ_DPS_ACT_OR_EST_REUT" hidden="1">"c5464"</definedName>
    <definedName name="IQ_DPS_ACT_OR_EST_THOM" hidden="1">"c5302"</definedName>
    <definedName name="IQ_DPS_EST" hidden="1">"c1674"</definedName>
    <definedName name="IQ_DPS_EST_BOTTOM_UP" hidden="1">"c5493"</definedName>
    <definedName name="IQ_DPS_EST_BOTTOM_UP_CIQ" hidden="1">"c12030"</definedName>
    <definedName name="IQ_DPS_EST_BOTTOM_UP_REUT" hidden="1">"c5501"</definedName>
    <definedName name="IQ_DPS_EST_CIQ" hidden="1">"c3682"</definedName>
    <definedName name="IQ_DPS_EST_REUT" hidden="1">"c3851"</definedName>
    <definedName name="IQ_DPS_EST_THOM" hidden="1">"c4013"</definedName>
    <definedName name="IQ_DPS_GUIDANCE" hidden="1">"c4302"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CIQ" hidden="1">"c3684"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CIQ" hidden="1">"c3685"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CIQ" hidden="1">"c3683"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CIQ" hidden="1">"c3686"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CIQ" hidden="1">"c3687"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" hidden="1">"c5063"</definedName>
    <definedName name="IQ_EBIT_ACT_OR_EST_CIQ_COL" hidden="1">"c11710"</definedName>
    <definedName name="IQ_EBIT_ACT_OR_EST_REUT" hidden="1">"c5465"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CIQ" hidden="1">"c4674"</definedName>
    <definedName name="IQ_EBIT_EST_REUT" hidden="1">"c5333"</definedName>
    <definedName name="IQ_EBIT_EST_THOM" hidden="1">"c5105"</definedName>
    <definedName name="IQ_EBIT_EXCL_SBC" hidden="1">"c3082"</definedName>
    <definedName name="IQ_EBIT_GUIDANCE" hidden="1">"c4303"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" hidden="1">"c4831"</definedName>
    <definedName name="IQ_EBIT_GW_ACT_OR_EST_CIQ_COL" hidden="1">"c11478"</definedName>
    <definedName name="IQ_EBIT_GW_EST" hidden="1">"c4305"</definedName>
    <definedName name="IQ_EBIT_GW_EST_CIQ" hidden="1">"c4830"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EST_CIQ" hidden="1">"c4833"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EST_CIQ" hidden="1">"c4834"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MEDIAN_EST_CIQ" hidden="1">"c4835"</definedName>
    <definedName name="IQ_EBIT_GW_NUM_EST" hidden="1">"c4311"</definedName>
    <definedName name="IQ_EBIT_GW_NUM_EST_CIQ" hidden="1">"c4836"</definedName>
    <definedName name="IQ_EBIT_GW_STDDEV_EST" hidden="1">"c4312"</definedName>
    <definedName name="IQ_EBIT_GW_STDDEV_EST_CIQ" hidden="1">"c4837"</definedName>
    <definedName name="IQ_EBIT_HIGH_EST" hidden="1">"c1683"</definedName>
    <definedName name="IQ_EBIT_HIGH_EST_CIQ" hidden="1">"c4676"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CIQ" hidden="1">"c4677"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MEDIAN_EST_CIQ" hidden="1">"c4675"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CIQ" hidden="1">"c4678"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EST_CIQ" hidden="1">"c4840"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EST_CIQ" hidden="1">"c4844"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EST_CIQ" hidden="1">"c4847"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EST_CIQ" hidden="1">"c4848"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MEDIAN_EST_CIQ" hidden="1">"c4849"</definedName>
    <definedName name="IQ_EBIT_SBC_GW_NUM_EST" hidden="1">"c4325"</definedName>
    <definedName name="IQ_EBIT_SBC_GW_NUM_EST_CIQ" hidden="1">"c4850"</definedName>
    <definedName name="IQ_EBIT_SBC_GW_STDDEV_EST" hidden="1">"c4326"</definedName>
    <definedName name="IQ_EBIT_SBC_GW_STDDEV_EST_CIQ" hidden="1">"c4851"</definedName>
    <definedName name="IQ_EBIT_SBC_HIGH_EST" hidden="1">"c4328"</definedName>
    <definedName name="IQ_EBIT_SBC_HIGH_EST_CIQ" hidden="1">"c4853"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EST_CIQ" hidden="1">"c4854"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MEDIAN_EST_CIQ" hidden="1">"c4855"</definedName>
    <definedName name="IQ_EBIT_SBC_NUM_EST" hidden="1">"c4331"</definedName>
    <definedName name="IQ_EBIT_SBC_NUM_EST_CIQ" hidden="1">"c4856"</definedName>
    <definedName name="IQ_EBIT_SBC_STDDEV_EST" hidden="1">"c4332"</definedName>
    <definedName name="IQ_EBIT_SBC_STDDEV_EST_CIQ" hidden="1">"c4857"</definedName>
    <definedName name="IQ_EBIT_STDDEV_EST" hidden="1">"c1686"</definedName>
    <definedName name="IQ_EBIT_STDDEV_EST_CIQ" hidden="1">"c4679"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ACT_OR_EST_THOM" hidden="1">"c5300"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UIDANCE" hidden="1">"c4334"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EST_CIQ" hidden="1">"c4861"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EST_CIQ" hidden="1">"c4864"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EST_CIQ" hidden="1">"c4865"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MEDIAN_EST_CIQ" hidden="1">"c4866"</definedName>
    <definedName name="IQ_EBITDA_SBC_NUM_EST" hidden="1">"c4342"</definedName>
    <definedName name="IQ_EBITDA_SBC_NUM_EST_CIQ" hidden="1">"c4867"</definedName>
    <definedName name="IQ_EBITDA_SBC_STDDEV_EST" hidden="1">"c4343"</definedName>
    <definedName name="IQ_EBITDA_SBC_STDDEV_EST_CIQ" hidden="1">"c4868"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GUIDANCE_CIQ" hidden="1">"c4870"</definedName>
    <definedName name="IQ_EBT_GAAP_GUIDANCE_CIQ_COL" hidden="1">"c11517"</definedName>
    <definedName name="IQ_EBT_GAAP_HIGH_GUIDANCE" hidden="1">"c4174"</definedName>
    <definedName name="IQ_EBT_GAAP_HIGH_GUIDANCE_CIQ" hidden="1">"c4586"</definedName>
    <definedName name="IQ_EBT_GAAP_HIGH_GUIDANCE_CIQ_COL" hidden="1">"c11235"</definedName>
    <definedName name="IQ_EBT_GAAP_LOW_GUIDANCE" hidden="1">"c4214"</definedName>
    <definedName name="IQ_EBT_GAAP_LOW_GUIDANCE_CIQ" hidden="1">"c4626"</definedName>
    <definedName name="IQ_EBT_GAAP_LOW_GUIDANCE_CIQ_COL" hidden="1">"c11275"</definedName>
    <definedName name="IQ_EBT_GUIDANCE" hidden="1">"c4346"</definedName>
    <definedName name="IQ_EBT_GUIDANCE_CIQ" hidden="1">"c4871"</definedName>
    <definedName name="IQ_EBT_GUIDANCE_CIQ_COL" hidden="1">"c11518"</definedName>
    <definedName name="IQ_EBT_GW_GUIDANCE" hidden="1">"c4347"</definedName>
    <definedName name="IQ_EBT_GW_GUIDANCE_CIQ" hidden="1">"c4872"</definedName>
    <definedName name="IQ_EBT_GW_GUIDANCE_CIQ_COL" hidden="1">"c11519"</definedName>
    <definedName name="IQ_EBT_GW_HIGH_GUIDANCE" hidden="1">"c4175"</definedName>
    <definedName name="IQ_EBT_GW_HIGH_GUIDANCE_CIQ" hidden="1">"c4587"</definedName>
    <definedName name="IQ_EBT_GW_HIGH_GUIDANCE_CIQ_COL" hidden="1">"c11236"</definedName>
    <definedName name="IQ_EBT_GW_LOW_GUIDANCE" hidden="1">"c4215"</definedName>
    <definedName name="IQ_EBT_GW_LOW_GUIDANCE_CIQ" hidden="1">"c4627"</definedName>
    <definedName name="IQ_EBT_GW_LOW_GUIDANCE_CIQ_COL" hidden="1">"c11276"</definedName>
    <definedName name="IQ_EBT_HIGH_GUIDANCE" hidden="1">"c4173"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EST_CIQ" hidden="1">"c4874"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EST_CIQ" hidden="1">"c4878"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EST_CIQ" hidden="1">"c4881"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EST_CIQ" hidden="1">"c4882"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MEDIAN_EST_CIQ" hidden="1">"c4883"</definedName>
    <definedName name="IQ_EBT_SBC_GW_NUM_EST" hidden="1">"c4359"</definedName>
    <definedName name="IQ_EBT_SBC_GW_NUM_EST_CIQ" hidden="1">"c4884"</definedName>
    <definedName name="IQ_EBT_SBC_GW_STDDEV_EST" hidden="1">"c4360"</definedName>
    <definedName name="IQ_EBT_SBC_GW_STDDEV_EST_CIQ" hidden="1">"c4885"</definedName>
    <definedName name="IQ_EBT_SBC_HIGH_EST" hidden="1">"c4362"</definedName>
    <definedName name="IQ_EBT_SBC_HIGH_EST_CIQ" hidden="1">"c4887"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EST_CIQ" hidden="1">"c4888"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MEDIAN_EST_CIQ" hidden="1">"c4889"</definedName>
    <definedName name="IQ_EBT_SBC_NUM_EST" hidden="1">"c4365"</definedName>
    <definedName name="IQ_EBT_SBC_NUM_EST_CIQ" hidden="1">"c4890"</definedName>
    <definedName name="IQ_EBT_SBC_STDDEV_EST" hidden="1">"c4366"</definedName>
    <definedName name="IQ_EBT_SBC_STDDEV_EST_CIQ" hidden="1">"c4891"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"c16242"</definedName>
    <definedName name="IQ_ECS_NUM_SHAREHOLDERS_ABS" hidden="1">"c16243"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 hidden="1">"c4893"</definedName>
    <definedName name="IQ_EPS_EXCL_GUIDANCE_CIQ_COL" hidden="1">"c11540"</definedName>
    <definedName name="IQ_EPS_EXCL_HIGH_GUIDANCE" hidden="1">"c4369"</definedName>
    <definedName name="IQ_EPS_EXCL_HIGH_GUIDANCE_CIQ" hidden="1">"c4894"</definedName>
    <definedName name="IQ_EPS_EXCL_HIGH_GUIDANCE_CIQ_COL" hidden="1">"c11541"</definedName>
    <definedName name="IQ_EPS_EXCL_LOW_GUIDANCE" hidden="1">"c4204"</definedName>
    <definedName name="IQ_EPS_EXCL_LOW_GUIDANCE_CIQ" hidden="1">"c4616"</definedName>
    <definedName name="IQ_EPS_EXCL_LOW_GUIDANCE_CIQ_COL" hidden="1">"c11265"</definedName>
    <definedName name="IQ_EPS_GAAP_GUIDANCE" hidden="1">"c4370"</definedName>
    <definedName name="IQ_EPS_GAAP_GUIDANCE_CIQ" hidden="1">"c4895"</definedName>
    <definedName name="IQ_EPS_GAAP_GUIDANCE_CIQ_COL" hidden="1">"c11542"</definedName>
    <definedName name="IQ_EPS_GAAP_HIGH_GUIDANCE" hidden="1">"c4371"</definedName>
    <definedName name="IQ_EPS_GAAP_HIGH_GUIDANCE_CIQ" hidden="1">"c4896"</definedName>
    <definedName name="IQ_EPS_GAAP_HIGH_GUIDANCE_CIQ_COL" hidden="1">"c11543"</definedName>
    <definedName name="IQ_EPS_GAAP_LOW_GUIDANCE" hidden="1">"c4205"</definedName>
    <definedName name="IQ_EPS_GAAP_LOW_GUIDANCE_CIQ" hidden="1">"c4617"</definedName>
    <definedName name="IQ_EPS_GAAP_LOW_GUIDANCE_CIQ_COL" hidden="1">"c11266"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EST_CIQ" hidden="1">"c4900"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EST_CIQ" hidden="1">"c4904"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EST_CIQ" hidden="1">"c4907"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EST_CIQ" hidden="1">"c4908"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MEDIAN_EST_CIQ" hidden="1">"c4909"</definedName>
    <definedName name="IQ_EPS_SBC_GW_NUM_EST" hidden="1">"c4385"</definedName>
    <definedName name="IQ_EPS_SBC_GW_NUM_EST_CIQ" hidden="1">"c4910"</definedName>
    <definedName name="IQ_EPS_SBC_GW_STDDEV_EST" hidden="1">"c4386"</definedName>
    <definedName name="IQ_EPS_SBC_GW_STDDEV_EST_CIQ" hidden="1">"c4911"</definedName>
    <definedName name="IQ_EPS_SBC_HIGH_EST" hidden="1">"c4388"</definedName>
    <definedName name="IQ_EPS_SBC_HIGH_EST_CIQ" hidden="1">"c4913"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EST_CIQ" hidden="1">"c4914"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MEDIAN_EST_CIQ" hidden="1">"c4915"</definedName>
    <definedName name="IQ_EPS_SBC_NUM_EST" hidden="1">"c4391"</definedName>
    <definedName name="IQ_EPS_SBC_NUM_EST_CIQ" hidden="1">"c4916"</definedName>
    <definedName name="IQ_EPS_SBC_STDDEV_EST" hidden="1">"c4392"</definedName>
    <definedName name="IQ_EPS_SBC_STDDEV_EST_CIQ" hidden="1">"c4917"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CIQ" hidden="1">"c4743"</definedName>
    <definedName name="IQ_EST_ACT_BV_REUT" hidden="1">"c5409"</definedName>
    <definedName name="IQ_EST_ACT_BV_SHARE" hidden="1">"c3549"</definedName>
    <definedName name="IQ_EST_ACT_BV_SHARE_CIQ" hidden="1">"c3806"</definedName>
    <definedName name="IQ_EST_ACT_BV_SHARE_REUT" hidden="1">"c5445"</definedName>
    <definedName name="IQ_EST_ACT_BV_SHARE_THOM" hidden="1">"c4026"</definedName>
    <definedName name="IQ_EST_ACT_CAPEX" hidden="1">"c3546"</definedName>
    <definedName name="IQ_EST_ACT_CAPEX_CIQ" hidden="1">"c3813"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FLOW_CIQ" hidden="1">"c4919"</definedName>
    <definedName name="IQ_EST_ACT_CASH_OPER" hidden="1">"c4395"</definedName>
    <definedName name="IQ_EST_ACT_CASH_OPER_CIQ" hidden="1">"c4920"</definedName>
    <definedName name="IQ_EST_ACT_CFPS" hidden="1">"c1673"</definedName>
    <definedName name="IQ_EST_ACT_CFPS_CIQ" hidden="1">"c3681"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" hidden="1">"c4921"</definedName>
    <definedName name="IQ_EST_ACT_DISTRIBUTABLE_CASH_CIQ_COL" hidden="1">"c11568"</definedName>
    <definedName name="IQ_EST_ACT_DISTRIBUTABLE_CASH_SHARE" hidden="1">"c4397"</definedName>
    <definedName name="IQ_EST_ACT_DISTRIBUTABLE_CASH_SHARE_CIQ" hidden="1">"c4922"</definedName>
    <definedName name="IQ_EST_ACT_DPS" hidden="1">"c1680"</definedName>
    <definedName name="IQ_EST_ACT_DPS_CIQ" hidden="1">"c3688"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CIQ" hidden="1">"c4680"</definedName>
    <definedName name="IQ_EST_ACT_EBIT_GW" hidden="1">"c4398"</definedName>
    <definedName name="IQ_EST_ACT_EBIT_GW_CIQ" hidden="1">"c4923"</definedName>
    <definedName name="IQ_EST_ACT_EBIT_REUT" hidden="1">"c5339"</definedName>
    <definedName name="IQ_EST_ACT_EBIT_SBC" hidden="1">"c4399"</definedName>
    <definedName name="IQ_EST_ACT_EBIT_SBC_CIQ" hidden="1">"c4924"</definedName>
    <definedName name="IQ_EST_ACT_EBIT_SBC_GW" hidden="1">"c4400"</definedName>
    <definedName name="IQ_EST_ACT_EBIT_SBC_GW_CIQ" hidden="1">"c4925"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SBC_CIQ" hidden="1">"c4926"</definedName>
    <definedName name="IQ_EST_ACT_EBITDA_THOM" hidden="1">"c3998"</definedName>
    <definedName name="IQ_EST_ACT_EBT_SBC" hidden="1">"c4402"</definedName>
    <definedName name="IQ_EST_ACT_EBT_SBC_CIQ" hidden="1">"c4927"</definedName>
    <definedName name="IQ_EST_ACT_EBT_SBC_GW" hidden="1">"c4403"</definedName>
    <definedName name="IQ_EST_ACT_EBT_SBC_GW_CIQ" hidden="1">"c4928"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CIQ" hidden="1">"c4929"</definedName>
    <definedName name="IQ_EST_ACT_EPS_SBC_GW" hidden="1">"c4405"</definedName>
    <definedName name="IQ_EST_ACT_EPS_SBC_GW_CIQ" hidden="1">"c4930"</definedName>
    <definedName name="IQ_EST_ACT_EPS_THOM" hidden="1">"c5294"</definedName>
    <definedName name="IQ_EST_ACT_FFO" hidden="1">"c4407"</definedName>
    <definedName name="IQ_EST_ACT_FFO_ADJ" hidden="1">"c4406"</definedName>
    <definedName name="IQ_EST_ACT_FFO_ADJ_CIQ" hidden="1">"c4931"</definedName>
    <definedName name="IQ_EST_ACT_FFO_CIQ" hidden="1">"c3674"</definedName>
    <definedName name="IQ_EST_ACT_FFO_CIQ_COL" hidden="1">"c11579"</definedName>
    <definedName name="IQ_EST_ACT_FFO_REUT" hidden="1">"c3843"</definedName>
    <definedName name="IQ_EST_ACT_FFO_SHARE" hidden="1">"c1666"</definedName>
    <definedName name="IQ_EST_ACT_FFO_SHARE_CIQ" hidden="1">"c4932"</definedName>
    <definedName name="IQ_EST_ACT_FFO_SHARE_SHARE_REUT" hidden="1">"c3843"</definedName>
    <definedName name="IQ_EST_ACT_FFO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MAINT_CAPEX_CIQ" hidden="1">"c4933"</definedName>
    <definedName name="IQ_EST_ACT_NAV" hidden="1">"c1757"</definedName>
    <definedName name="IQ_EST_ACT_NAV_SHARE" hidden="1">"c5608"</definedName>
    <definedName name="IQ_EST_ACT_NAV_SHARE_CIQ" hidden="1">"c12031"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CIQ" hidden="1">"c3820"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CIQ" hidden="1">"c4708"</definedName>
    <definedName name="IQ_EST_ACT_NI_GW" hidden="1">"c1729"</definedName>
    <definedName name="IQ_EST_ACT_NI_GW_CIQ" hidden="1">"c4715"</definedName>
    <definedName name="IQ_EST_ACT_NI_GW_REUT" hidden="1">"c5381"</definedName>
    <definedName name="IQ_EST_ACT_NI_REPORTED" hidden="1">"c1736"</definedName>
    <definedName name="IQ_EST_ACT_NI_REPORTED_CIQ" hidden="1">"c4722"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CIQ" hidden="1">"c4934"</definedName>
    <definedName name="IQ_EST_ACT_NI_SBC_GW" hidden="1">"c4410"</definedName>
    <definedName name="IQ_EST_ACT_NI_SBC_GW_CIQ" hidden="1">"c4935"</definedName>
    <definedName name="IQ_EST_ACT_NI_THOM" hidden="1">"c5132"</definedName>
    <definedName name="IQ_EST_ACT_OPER_INC" hidden="1">"c1694"</definedName>
    <definedName name="IQ_EST_ACT_OPER_INC_CIQ" hidden="1">"c12016"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CIQ" hidden="1">"c4694"</definedName>
    <definedName name="IQ_EST_ACT_PRETAX_GW_INC_REUT" hidden="1">"c5360"</definedName>
    <definedName name="IQ_EST_ACT_PRETAX_INC" hidden="1">"c1701"</definedName>
    <definedName name="IQ_EST_ACT_PRETAX_INC_CIQ" hidden="1">"c4687"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CIQ" hidden="1">"c4701"</definedName>
    <definedName name="IQ_EST_ACT_PRETAX_REPORT_INC_REUT" hidden="1">"c5367"</definedName>
    <definedName name="IQ_EST_ACT_RECURRING_PROFIT" hidden="1">"c4411"</definedName>
    <definedName name="IQ_EST_ACT_RECURRING_PROFIT_CIQ" hidden="1">"c4936"</definedName>
    <definedName name="IQ_EST_ACT_RECURRING_PROFIT_SHARE" hidden="1">"c4412"</definedName>
    <definedName name="IQ_EST_ACT_RECURRING_PROFIT_SHARE_CIQ" hidden="1">"c4937"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REUT" hidden="1">"c5433"</definedName>
    <definedName name="IQ_EST_BV_SHARE_DIFF" hidden="1">"c4147"</definedName>
    <definedName name="IQ_EST_BV_SHARE_DIFF_CIQ" hidden="1">"c4559"</definedName>
    <definedName name="IQ_EST_BV_SHARE_SURPRISE_PERCENT" hidden="1">"c4148"</definedName>
    <definedName name="IQ_EST_BV_SHARE_SURPRISE_PERCENT_CIQ" hidden="1">"c4560"</definedName>
    <definedName name="IQ_EST_BV_SURPRISE_PERCENT_REUT" hidden="1">"c5434"</definedName>
    <definedName name="IQ_EST_CAPEX_DIFF" hidden="1">"c4149"</definedName>
    <definedName name="IQ_EST_CAPEX_DIFF_CIQ" hidden="1">"c4561"</definedName>
    <definedName name="IQ_EST_CAPEX_GROWTH_1YR" hidden="1">"c3588"</definedName>
    <definedName name="IQ_EST_CAPEX_GROWTH_1YR_CIQ" hidden="1">"c4972"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CIQ" hidden="1">"c4973"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CIQ" hidden="1">"c4974"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CIQ" hidden="1">"c4975"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PEX_SURPRISE_PERCENT_CIQ" hidden="1">"c4563"</definedName>
    <definedName name="IQ_EST_CASH_FLOW_DIFF" hidden="1">"c4152"</definedName>
    <definedName name="IQ_EST_CASH_FLOW_DIFF_CIQ" hidden="1">"c4564"</definedName>
    <definedName name="IQ_EST_CASH_FLOW_DIFF_CIQ_COL" hidden="1">"c11213"</definedName>
    <definedName name="IQ_EST_CASH_FLOW_SURPRISE_PERCENT" hidden="1">"c4161"</definedName>
    <definedName name="IQ_EST_CASH_FLOW_SURPRISE_PERCENT_CIQ" hidden="1">"c4573"</definedName>
    <definedName name="IQ_EST_CASH_FLOW_SURPRISE_PERCENT_CIQ_COL" hidden="1">"c11222"</definedName>
    <definedName name="IQ_EST_CASH_OPER_DIFF" hidden="1">"c4162"</definedName>
    <definedName name="IQ_EST_CASH_OPER_DIFF_CIQ" hidden="1">"c4574"</definedName>
    <definedName name="IQ_EST_CASH_OPER_DIFF_CIQ_COL" hidden="1">"c11223"</definedName>
    <definedName name="IQ_EST_CASH_OPER_SURPRISE_PERCENT" hidden="1">"c4248"</definedName>
    <definedName name="IQ_EST_CASH_OPER_SURPRISE_PERCENT_CIQ" hidden="1">"c4774"</definedName>
    <definedName name="IQ_EST_CASH_OPER_SURPRISE_PERCENT_CIQ_COL" hidden="1">"c11421"</definedName>
    <definedName name="IQ_EST_CFPS_DIFF" hidden="1">"c1871"</definedName>
    <definedName name="IQ_EST_CFPS_DIFF_CIQ" hidden="1">"c3723"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CIQ" hidden="1">"c3709"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CIQ" hidden="1">"c3710"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CIQ" hidden="1">"c3711"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CIQ" hidden="1">"c3712"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CIQ" hidden="1">"c3724"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" hidden="1">"c4801"</definedName>
    <definedName name="IQ_EST_DISTRIBUTABLE_CASH_DIFF_CIQ_COL" hidden="1">"c11448"</definedName>
    <definedName name="IQ_EST_DISTRIBUTABLE_CASH_GROWTH_1YR" hidden="1">"c4413"</definedName>
    <definedName name="IQ_EST_DISTRIBUTABLE_CASH_GROWTH_1YR_CIQ" hidden="1">"c4938"</definedName>
    <definedName name="IQ_EST_DISTRIBUTABLE_CASH_GROWTH_1YR_CIQ_COL" hidden="1">"c11585"</definedName>
    <definedName name="IQ_EST_DISTRIBUTABLE_CASH_GROWTH_2YR" hidden="1">"c4414"</definedName>
    <definedName name="IQ_EST_DISTRIBUTABLE_CASH_GROWTH_2YR_CIQ" hidden="1">"c4939"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" hidden="1">"c4940"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" hidden="1">"c4941"</definedName>
    <definedName name="IQ_EST_DISTRIBUTABLE_CASH_SEQ_GROWTH_Q_CIQ_COL" hidden="1">"c11588"</definedName>
    <definedName name="IQ_EST_DISTRIBUTABLE_CASH_SHARE_DIFF" hidden="1">"c4284"</definedName>
    <definedName name="IQ_EST_DISTRIBUTABLE_CASH_SHARE_DIFF_CIQ" hidden="1">"c4809"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" hidden="1">"c4942"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" hidden="1">"c4943"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" hidden="1">"c4944"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" hidden="1">"c4945"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" hidden="1">"c4818"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" hidden="1">"c4820"</definedName>
    <definedName name="IQ_EST_DISTRIBUTABLE_CASH_SURPRISE_PERCENT_CIQ_COL" hidden="1">"c11467"</definedName>
    <definedName name="IQ_EST_DPS_DIFF" hidden="1">"c1873"</definedName>
    <definedName name="IQ_EST_DPS_DIFF_CIQ" hidden="1">"c3725"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CIQ" hidden="1">"c3713"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CIQ" hidden="1">"c3714"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CIQ" hidden="1">"c3715"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CIQ" hidden="1">"c3716"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CIQ" hidden="1">"c3726"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CIQ" hidden="1">"c4747"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" hidden="1">"c4829"</definedName>
    <definedName name="IQ_EST_EBIT_GW_DIFF_CIQ_COL" hidden="1">"c11476"</definedName>
    <definedName name="IQ_EST_EBIT_GW_SURPRISE_PERCENT" hidden="1">"c4313"</definedName>
    <definedName name="IQ_EST_EBIT_GW_SURPRISE_PERCENT_CIQ" hidden="1">"c4838"</definedName>
    <definedName name="IQ_EST_EBIT_GW_SURPRISE_PERCENT_CIQ_COL" hidden="1">"c11485"</definedName>
    <definedName name="IQ_EST_EBIT_SBC_DIFF" hidden="1">"c4314"</definedName>
    <definedName name="IQ_EST_EBIT_SBC_DIFF_CIQ" hidden="1">"c4839"</definedName>
    <definedName name="IQ_EST_EBIT_SBC_DIFF_CIQ_COL" hidden="1">"c11486"</definedName>
    <definedName name="IQ_EST_EBIT_SBC_GW_DIFF" hidden="1">"c4318"</definedName>
    <definedName name="IQ_EST_EBIT_SBC_GW_DIFF_CIQ" hidden="1">"c4843"</definedName>
    <definedName name="IQ_EST_EBIT_SBC_GW_DIFF_CIQ_COL" hidden="1">"c11490"</definedName>
    <definedName name="IQ_EST_EBIT_SBC_GW_SURPRISE_PERCENT" hidden="1">"c4327"</definedName>
    <definedName name="IQ_EST_EBIT_SBC_GW_SURPRISE_PERCENT_CIQ" hidden="1">"c4852"</definedName>
    <definedName name="IQ_EST_EBIT_SBC_GW_SURPRISE_PERCENT_CIQ_COL" hidden="1">"c11499"</definedName>
    <definedName name="IQ_EST_EBIT_SBC_SURPRISE_PERCENT" hidden="1">"c4333"</definedName>
    <definedName name="IQ_EST_EBIT_SBC_SURPRISE_PERCENT_CIQ" hidden="1">"c4858"</definedName>
    <definedName name="IQ_EST_EBIT_SBC_SURPRISE_PERCENT_CIQ_COL" hidden="1">"c11505"</definedName>
    <definedName name="IQ_EST_EBIT_SURPRISE_PERCENT" hidden="1">"c1876"</definedName>
    <definedName name="IQ_EST_EBIT_SURPRISE_PERCENT_CIQ" hidden="1">"c4748"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" hidden="1">"c4860"</definedName>
    <definedName name="IQ_EST_EBITDA_SBC_DIFF_CIQ_COL" hidden="1">"c11507"</definedName>
    <definedName name="IQ_EST_EBITDA_SBC_SURPRISE_PERCENT" hidden="1">"c4344"</definedName>
    <definedName name="IQ_EST_EBITDA_SBC_SURPRISE_PERCENT_CIQ" hidden="1">"c4869"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" hidden="1">"c4873"</definedName>
    <definedName name="IQ_EST_EBT_SBC_DIFF_CIQ_COL" hidden="1">"c11520"</definedName>
    <definedName name="IQ_EST_EBT_SBC_GW_DIFF" hidden="1">"c4352"</definedName>
    <definedName name="IQ_EST_EBT_SBC_GW_DIFF_CIQ" hidden="1">"c4877"</definedName>
    <definedName name="IQ_EST_EBT_SBC_GW_DIFF_CIQ_COL" hidden="1">"c11524"</definedName>
    <definedName name="IQ_EST_EBT_SBC_GW_SURPRISE_PERCENT" hidden="1">"c4361"</definedName>
    <definedName name="IQ_EST_EBT_SBC_GW_SURPRISE_PERCENT_CIQ" hidden="1">"c4886"</definedName>
    <definedName name="IQ_EST_EBT_SBC_GW_SURPRISE_PERCENT_CIQ_COL" hidden="1">"c11533"</definedName>
    <definedName name="IQ_EST_EBT_SBC_SURPRISE_PERCENT" hidden="1">"c4367"</definedName>
    <definedName name="IQ_EST_EBT_SBC_SURPRISE_PERCENT_CIQ" hidden="1">"c4892"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" hidden="1">"c4899"</definedName>
    <definedName name="IQ_EST_EPS_SBC_DIFF_CIQ_COL" hidden="1">"c11546"</definedName>
    <definedName name="IQ_EST_EPS_SBC_GW_DIFF" hidden="1">"c4378"</definedName>
    <definedName name="IQ_EST_EPS_SBC_GW_DIFF_CIQ" hidden="1">"c4903"</definedName>
    <definedName name="IQ_EST_EPS_SBC_GW_DIFF_CIQ_COL" hidden="1">"c11550"</definedName>
    <definedName name="IQ_EST_EPS_SBC_GW_SURPRISE_PERCENT" hidden="1">"c4387"</definedName>
    <definedName name="IQ_EST_EPS_SBC_GW_SURPRISE_PERCENT_CIQ" hidden="1">"c4912"</definedName>
    <definedName name="IQ_EST_EPS_SBC_GW_SURPRISE_PERCENT_CIQ_COL" hidden="1">"c11559"</definedName>
    <definedName name="IQ_EST_EPS_SBC_SURPRISE_PERCENT" hidden="1">"c4393"</definedName>
    <definedName name="IQ_EST_EPS_SBC_SURPRISE_PERCENT_CIQ" hidden="1">"c4918"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DIFF_CIQ" hidden="1">"c4958"</definedName>
    <definedName name="IQ_EST_FFO_ADJ_DIFF_CIQ_COL" hidden="1">"c11605"</definedName>
    <definedName name="IQ_EST_FFO_ADJ_GROWTH_1YR" hidden="1">"c4421"</definedName>
    <definedName name="IQ_EST_FFO_ADJ_GROWTH_1YR_CIQ" hidden="1">"c4946"</definedName>
    <definedName name="IQ_EST_FFO_ADJ_GROWTH_1YR_CIQ_COL" hidden="1">"c11593"</definedName>
    <definedName name="IQ_EST_FFO_ADJ_GROWTH_2YR" hidden="1">"c4422"</definedName>
    <definedName name="IQ_EST_FFO_ADJ_GROWTH_2YR_CIQ" hidden="1">"c4947"</definedName>
    <definedName name="IQ_EST_FFO_ADJ_GROWTH_2YR_CIQ_COL" hidden="1">"c11594"</definedName>
    <definedName name="IQ_EST_FFO_ADJ_GROWTH_Q_1YR" hidden="1">"c4423"</definedName>
    <definedName name="IQ_EST_FFO_ADJ_GROWTH_Q_1YR_CIQ" hidden="1">"c4948"</definedName>
    <definedName name="IQ_EST_FFO_ADJ_GROWTH_Q_1YR_CIQ_COL" hidden="1">"c11595"</definedName>
    <definedName name="IQ_EST_FFO_ADJ_SEQ_GROWTH_Q" hidden="1">"c4424"</definedName>
    <definedName name="IQ_EST_FFO_ADJ_SEQ_GROWTH_Q_CIQ" hidden="1">"c4949"</definedName>
    <definedName name="IQ_EST_FFO_ADJ_SEQ_GROWTH_Q_CIQ_COL" hidden="1">"c11596"</definedName>
    <definedName name="IQ_EST_FFO_ADJ_SURPRISE_PERCENT" hidden="1">"c4442"</definedName>
    <definedName name="IQ_EST_FFO_ADJ_SURPRISE_PERCENT_CIQ" hidden="1">"c4967"</definedName>
    <definedName name="IQ_EST_FFO_ADJ_SURPRISE_PERCENT_CIQ_COL" hidden="1">"c11614"</definedName>
    <definedName name="IQ_EST_FFO_DIFF" hidden="1">"c4444"</definedName>
    <definedName name="IQ_EST_FFO_DIFF_CIQ" hidden="1">"c3721"</definedName>
    <definedName name="IQ_EST_FFO_DIFF_CIQ_COL" hidden="1">"c11616"</definedName>
    <definedName name="IQ_EST_FFO_DIFF_REUT" hidden="1">"c3890"</definedName>
    <definedName name="IQ_EST_FFO_DIFF_THOM" hidden="1">"c5186"</definedName>
    <definedName name="IQ_EST_FFO_GROWTH_1YR" hidden="1">"c4425"</definedName>
    <definedName name="IQ_EST_FFO_GROWTH_1YR_CIQ" hidden="1">"c3705"</definedName>
    <definedName name="IQ_EST_FFO_GROWTH_1YR_CIQ_COL" hidden="1">"c11597"</definedName>
    <definedName name="IQ_EST_FFO_GROWTH_1YR_REUT" hidden="1">"c3874"</definedName>
    <definedName name="IQ_EST_FFO_GROWTH_1YR_THOM" hidden="1">"c5170"</definedName>
    <definedName name="IQ_EST_FFO_GROWTH_2YR" hidden="1">"c4426"</definedName>
    <definedName name="IQ_EST_FFO_GROWTH_2YR_CIQ" hidden="1">"c3706"</definedName>
    <definedName name="IQ_EST_FFO_GROWTH_2YR_CIQ_COL" hidden="1">"c11598"</definedName>
    <definedName name="IQ_EST_FFO_GROWTH_2YR_REUT" hidden="1">"c3875"</definedName>
    <definedName name="IQ_EST_FFO_GROWTH_2YR_THOM" hidden="1">"c5171"</definedName>
    <definedName name="IQ_EST_FFO_GROWTH_Q_1YR" hidden="1">"c4427"</definedName>
    <definedName name="IQ_EST_FFO_GROWTH_Q_1YR_CIQ" hidden="1">"c3707"</definedName>
    <definedName name="IQ_EST_FFO_GROWTH_Q_1YR_CIQ_COL" hidden="1">"c11599"</definedName>
    <definedName name="IQ_EST_FFO_GROWTH_Q_1YR_REUT" hidden="1">"c3876"</definedName>
    <definedName name="IQ_EST_FFO_GROWTH_Q_1YR_THOM" hidden="1">"c5172"</definedName>
    <definedName name="IQ_EST_FFO_SEQ_GROWTH_Q" hidden="1">"c4428"</definedName>
    <definedName name="IQ_EST_FFO_SEQ_GROWTH_Q_CIQ" hidden="1">"c3708"</definedName>
    <definedName name="IQ_EST_FFO_SEQ_GROWTH_Q_CIQ_COL" hidden="1">"c11600"</definedName>
    <definedName name="IQ_EST_FFO_SEQ_GROWTH_Q_REUT" hidden="1">"c3877"</definedName>
    <definedName name="IQ_EST_FFO_SEQ_GROWTH_Q_THOM" hidden="1">"c5173"</definedName>
    <definedName name="IQ_EST_FFO_SHARE_DIFF" hidden="1">"c1869"</definedName>
    <definedName name="IQ_EST_FFO_SHARE_DIFF_CIQ" hidden="1">"c4969"</definedName>
    <definedName name="IQ_EST_FFO_SHARE_DIFF_THOM" hidden="1">"c5186"</definedName>
    <definedName name="IQ_EST_FFO_SHARE_GROWTH_1YR" hidden="1">"c1770"</definedName>
    <definedName name="IQ_EST_FFO_SHARE_GROWTH_1YR_CIQ" hidden="1">"c4950"</definedName>
    <definedName name="IQ_EST_FFO_SHARE_GROWTH_2YR" hidden="1">"c1771"</definedName>
    <definedName name="IQ_EST_FFO_SHARE_GROWTH_2YR_CIQ" hidden="1">"c4951"</definedName>
    <definedName name="IQ_EST_FFO_SHARE_GROWTH_Q_1YR" hidden="1">"c1772"</definedName>
    <definedName name="IQ_EST_FFO_SHARE_GROWTH_Q_1YR_CIQ" hidden="1">"c4952"</definedName>
    <definedName name="IQ_EST_FFO_SHARE_SEQ_GROWTH_Q" hidden="1">"c1773"</definedName>
    <definedName name="IQ_EST_FFO_SHARE_SEQ_GROWTH_Q_CIQ" hidden="1">"c4953"</definedName>
    <definedName name="IQ_EST_FFO_SHARE_SHARE_DIFF_REUT" hidden="1">"c3890"</definedName>
    <definedName name="IQ_EST_FFO_SHARE_SHARE_SURPRISE_PERCENT_REUT" hidden="1">"c3891"</definedName>
    <definedName name="IQ_EST_FFO_SHARE_SURPRISE_PERCENT" hidden="1">"c1870"</definedName>
    <definedName name="IQ_EST_FFO_SHARE_SURPRISE_PERCENT_CIQ" hidden="1">"c4982"</definedName>
    <definedName name="IQ_EST_FFO_SHARE_SURPRISE_PERCENT_THOM" hidden="1">"c5187"</definedName>
    <definedName name="IQ_EST_FFO_SURPRISE_PERCENT" hidden="1">"c4453"</definedName>
    <definedName name="IQ_EST_FFO_SURPRISE_PERCENT_CIQ" hidden="1">"c3722"</definedName>
    <definedName name="IQ_EST_FFO_SURPRISE_PERCENT_CIQ_COL" hidden="1">"c11629"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" hidden="1">"c4985"</definedName>
    <definedName name="IQ_EST_MAINT_CAPEX_DIFF_CIQ_COL" hidden="1">"c11632"</definedName>
    <definedName name="IQ_EST_MAINT_CAPEX_GROWTH_1YR" hidden="1">"c4429"</definedName>
    <definedName name="IQ_EST_MAINT_CAPEX_GROWTH_1YR_CIQ" hidden="1">"c4954"</definedName>
    <definedName name="IQ_EST_MAINT_CAPEX_GROWTH_1YR_CIQ_COL" hidden="1">"c11601"</definedName>
    <definedName name="IQ_EST_MAINT_CAPEX_GROWTH_2YR" hidden="1">"c4430"</definedName>
    <definedName name="IQ_EST_MAINT_CAPEX_GROWTH_2YR_CIQ" hidden="1">"c4955"</definedName>
    <definedName name="IQ_EST_MAINT_CAPEX_GROWTH_2YR_CIQ_COL" hidden="1">"c11602"</definedName>
    <definedName name="IQ_EST_MAINT_CAPEX_GROWTH_Q_1YR" hidden="1">"c4431"</definedName>
    <definedName name="IQ_EST_MAINT_CAPEX_GROWTH_Q_1YR_CIQ" hidden="1">"c4956"</definedName>
    <definedName name="IQ_EST_MAINT_CAPEX_GROWTH_Q_1YR_CIQ_COL" hidden="1">"c11603"</definedName>
    <definedName name="IQ_EST_MAINT_CAPEX_SEQ_GROWTH_Q" hidden="1">"c4432"</definedName>
    <definedName name="IQ_EST_MAINT_CAPEX_SEQ_GROWTH_Q_CIQ" hidden="1">"c4957"</definedName>
    <definedName name="IQ_EST_MAINT_CAPEX_SEQ_GROWTH_Q_CIQ_COL" hidden="1">"c11604"</definedName>
    <definedName name="IQ_EST_MAINT_CAPEX_SURPRISE_PERCENT" hidden="1">"c4465"</definedName>
    <definedName name="IQ_EST_MAINT_CAPEX_SURPRISE_PERCENT_CIQ" hidden="1">"c5003"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DIFF_CIQ" hidden="1">"c5004"</definedName>
    <definedName name="IQ_EST_NET_DEBT_SURPRISE_PERCENT" hidden="1">"c4468"</definedName>
    <definedName name="IQ_EST_NET_DEBT_SURPRISE_PERCENT_CIQ" hidden="1">"c5006"</definedName>
    <definedName name="IQ_EST_NEXT_EARNINGS_DATE" hidden="1">"c13591"</definedName>
    <definedName name="IQ_EST_NI_DIFF" hidden="1">"c1885"</definedName>
    <definedName name="IQ_EST_NI_DIFF_CIQ" hidden="1">"c4755"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CIQ" hidden="1">"c4757"</definedName>
    <definedName name="IQ_EST_NI_GW_DIFF_REUT" hidden="1">"c5425"</definedName>
    <definedName name="IQ_EST_NI_GW_SURPRISE_PERCENT" hidden="1">"c1888"</definedName>
    <definedName name="IQ_EST_NI_GW_SURPRISE_PERCENT_CIQ" hidden="1">"c4758"</definedName>
    <definedName name="IQ_EST_NI_GW_SURPRISE_PERCENT_REUT" hidden="1">"c5426"</definedName>
    <definedName name="IQ_EST_NI_REPORT_DIFF" hidden="1">"c1889"</definedName>
    <definedName name="IQ_EST_NI_REPORT_DIFF_CIQ" hidden="1">"c4759"</definedName>
    <definedName name="IQ_EST_NI_REPORT_DIFF_REUT" hidden="1">"c5427"</definedName>
    <definedName name="IQ_EST_NI_REPORT_SURPRISE_PERCENT" hidden="1">"c1890"</definedName>
    <definedName name="IQ_EST_NI_REPORT_SURPRISE_PERCENT_CIQ" hidden="1">"c4760"</definedName>
    <definedName name="IQ_EST_NI_REPORT_SURPRISE_PERCENT_REUT" hidden="1">"c5428"</definedName>
    <definedName name="IQ_EST_NI_SBC_DIFF" hidden="1">"c4472"</definedName>
    <definedName name="IQ_EST_NI_SBC_DIFF_CIQ" hidden="1">"c5010"</definedName>
    <definedName name="IQ_EST_NI_SBC_DIFF_CIQ_COL" hidden="1">"c11657"</definedName>
    <definedName name="IQ_EST_NI_SBC_GW_DIFF" hidden="1">"c4476"</definedName>
    <definedName name="IQ_EST_NI_SBC_GW_DIFF_CIQ" hidden="1">"c5014"</definedName>
    <definedName name="IQ_EST_NI_SBC_GW_DIFF_CIQ_COL" hidden="1">"c11661"</definedName>
    <definedName name="IQ_EST_NI_SBC_GW_SURPRISE_PERCENT" hidden="1">"c4485"</definedName>
    <definedName name="IQ_EST_NI_SBC_GW_SURPRISE_PERCENT_CIQ" hidden="1">"c5023"</definedName>
    <definedName name="IQ_EST_NI_SBC_GW_SURPRISE_PERCENT_CIQ_COL" hidden="1">"c11670"</definedName>
    <definedName name="IQ_EST_NI_SBC_SURPRISE_PERCENT" hidden="1">"c4491"</definedName>
    <definedName name="IQ_EST_NI_SBC_SURPRISE_PERCENT_CIQ" hidden="1">"c5029"</definedName>
    <definedName name="IQ_EST_NI_SBC_SURPRISE_PERCENT_CIQ_COL" hidden="1">"c11676"</definedName>
    <definedName name="IQ_EST_NI_SURPRISE_PERCENT" hidden="1">"c1886"</definedName>
    <definedName name="IQ_EST_NI_SURPRISE_PERCENT_CIQ" hidden="1">"c4756"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CIQ" hidden="1">"c3701"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THOM" hidden="1">"c5165"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CIQ" hidden="1">"c3703"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CIQ" hidden="1">"c12017"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CIQ" hidden="1">"c12018"</definedName>
    <definedName name="IQ_EST_OPER_INC_SURPRISE_PERCENT_REUT" hidden="1">"c5416"</definedName>
    <definedName name="IQ_EST_OPER_INC_SURPRISE_PERCENT_THOM" hidden="1">"c5195"</definedName>
    <definedName name="IQ_EST_PERIOD_ID" hidden="1">"c13923"</definedName>
    <definedName name="IQ_EST_PRE_TAX_DIFF" hidden="1">"c1879"</definedName>
    <definedName name="IQ_EST_PRE_TAX_DIFF_CIQ" hidden="1">"c4749"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CIQ" hidden="1">"c4751"</definedName>
    <definedName name="IQ_EST_PRE_TAX_GW_DIFF_REUT" hidden="1">"c5419"</definedName>
    <definedName name="IQ_EST_PRE_TAX_GW_SURPRISE_PERCENT" hidden="1">"c1882"</definedName>
    <definedName name="IQ_EST_PRE_TAX_GW_SURPRISE_PERCENT_CIQ" hidden="1">"c4752"</definedName>
    <definedName name="IQ_EST_PRE_TAX_GW_SURPRISE_PERCENT_REUT" hidden="1">"c5420"</definedName>
    <definedName name="IQ_EST_PRE_TAX_REPORT_DIFF" hidden="1">"c1883"</definedName>
    <definedName name="IQ_EST_PRE_TAX_REPORT_DIFF_CIQ" hidden="1">"c4753"</definedName>
    <definedName name="IQ_EST_PRE_TAX_REPORT_DIFF_REUT" hidden="1">"c5421"</definedName>
    <definedName name="IQ_EST_PRE_TAX_REPORT_SURPRISE_PERCENT" hidden="1">"c1884"</definedName>
    <definedName name="IQ_EST_PRE_TAX_REPORT_SURPRISE_PERCENT_CIQ" hidden="1">"c4754"</definedName>
    <definedName name="IQ_EST_PRE_TAX_REPORT_SURPRISE_PERCENT_REUT" hidden="1">"c5422"</definedName>
    <definedName name="IQ_EST_PRE_TAX_SURPRISE_PERCENT" hidden="1">"c1880"</definedName>
    <definedName name="IQ_EST_PRE_TAX_SURPRISE_PERCENT_CIQ" hidden="1">"c4750"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" hidden="1">"c5043"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" hidden="1">"c5053"</definedName>
    <definedName name="IQ_EST_RECURRING_PROFIT_SHARE_SURPRISE_PERCENT_CIQ_COL" hidden="1">"c11700"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CODE_">"019802400"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 hidden="1">"c16186"</definedName>
    <definedName name="IQ_FFO_EST" hidden="1">"c4445"</definedName>
    <definedName name="IQ_FFO_EST_CIQ" hidden="1">"c3668"</definedName>
    <definedName name="IQ_FFO_EST_CIQ_COL" hidden="1">"c11617"</definedName>
    <definedName name="IQ_FFO_EST_REUT" hidden="1">"c3837"</definedName>
    <definedName name="IQ_FFO_EST_THOM" hidden="1">"c3999"</definedName>
    <definedName name="IQ_FFO_GUIDANCE" hidden="1">"c4443"</definedName>
    <definedName name="IQ_FFO_GUIDANCE_CIQ" hidden="1">"c4968"</definedName>
    <definedName name="IQ_FFO_GUIDANCE_CIQ_COL" hidden="1">"c11615"</definedName>
    <definedName name="IQ_FFO_HIGH_EST" hidden="1">"c4448"</definedName>
    <definedName name="IQ_FFO_HIGH_EST_CIQ" hidden="1">"c3670"</definedName>
    <definedName name="IQ_FFO_HIGH_EST_CIQ_COL" hidden="1">"c11624"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 hidden="1">"c4596"</definedName>
    <definedName name="IQ_FFO_HIGH_GUIDANCE_CIQ_COL" hidden="1">"c11245"</definedName>
    <definedName name="IQ_FFO_LOW_EST" hidden="1">"c4449"</definedName>
    <definedName name="IQ_FFO_LOW_EST_CIQ" hidden="1">"c3671"</definedName>
    <definedName name="IQ_FFO_LOW_EST_CIQ_COL" hidden="1">"c11625"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 hidden="1">"c4636"</definedName>
    <definedName name="IQ_FFO_LOW_GUIDANCE_CIQ_COL" hidden="1">"c11285"</definedName>
    <definedName name="IQ_FFO_MEDIAN_EST" hidden="1">"c4450"</definedName>
    <definedName name="IQ_FFO_MEDIAN_EST_CIQ" hidden="1">"c3669"</definedName>
    <definedName name="IQ_FFO_MEDIAN_EST_CIQ_COL" hidden="1">"c11626"</definedName>
    <definedName name="IQ_FFO_MEDIAN_EST_REUT" hidden="1">"c3838"</definedName>
    <definedName name="IQ_FFO_MEDIAN_EST_THOM" hidden="1">"c4000"</definedName>
    <definedName name="IQ_FFO_NUM_EST" hidden="1">"c4451"</definedName>
    <definedName name="IQ_FFO_NUM_EST_CIQ" hidden="1">"c3672"</definedName>
    <definedName name="IQ_FFO_NUM_EST_CIQ_COL" hidden="1">"c11627"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ACT_OR_EST_CIQ_COL" hidden="1">"c11618"</definedName>
    <definedName name="IQ_FFO_SHARE_EST" hidden="1">"c418"</definedName>
    <definedName name="IQ_FFO_SHARE_EST_CIQ" hidden="1">"c4970"</definedName>
    <definedName name="IQ_FFO_SHARE_EST_THOM" hidden="1">"c3999"</definedName>
    <definedName name="IQ_FFO_SHARE_GUIDANCE" hidden="1">"c4447"</definedName>
    <definedName name="IQ_FFO_SHARE_GUIDANCE_CIQ" hidden="1">"c4976"</definedName>
    <definedName name="IQ_FFO_SHARE_GUIDANCE_CIQ_COL" hidden="1">"c11623"</definedName>
    <definedName name="IQ_FFO_SHARE_HIGH_EST" hidden="1">"c419"</definedName>
    <definedName name="IQ_FFO_SHARE_HIGH_EST_CIQ" hidden="1">"c4977"</definedName>
    <definedName name="IQ_FFO_SHARE_HIGH_EST_THOM" hidden="1">"c4001"</definedName>
    <definedName name="IQ_FFO_SHARE_HIGH_GUIDANCE" hidden="1">"c4203"</definedName>
    <definedName name="IQ_FFO_SHARE_HIGH_GUIDANCE_CIQ" hidden="1">"c4615"</definedName>
    <definedName name="IQ_FFO_SHARE_HIGH_GUIDANCE_CIQ_COL" hidden="1">"c11264"</definedName>
    <definedName name="IQ_FFO_SHARE_LOW_EST" hidden="1">"c420"</definedName>
    <definedName name="IQ_FFO_SHARE_LOW_EST_CIQ" hidden="1">"c4978"</definedName>
    <definedName name="IQ_FFO_SHARE_LOW_EST_THOM" hidden="1">"c4002"</definedName>
    <definedName name="IQ_FFO_SHARE_LOW_GUIDANCE" hidden="1">"c4243"</definedName>
    <definedName name="IQ_FFO_SHARE_LOW_GUIDANCE_CIQ" hidden="1">"c4655"</definedName>
    <definedName name="IQ_FFO_SHARE_LOW_GUIDANCE_CIQ_COL" hidden="1">"c11304"</definedName>
    <definedName name="IQ_FFO_SHARE_MEDIAN_EST" hidden="1">"c1665"</definedName>
    <definedName name="IQ_FFO_SHARE_MEDIAN_EST_CIQ" hidden="1">"c4979"</definedName>
    <definedName name="IQ_FFO_SHARE_MEDIAN_EST_THOM" hidden="1">"c4000"</definedName>
    <definedName name="IQ_FFO_SHARE_NUM_EST" hidden="1">"c421"</definedName>
    <definedName name="IQ_FFO_SHARE_NUM_EST_CIQ" hidden="1">"c4980"</definedName>
    <definedName name="IQ_FFO_SHARE_NUM_EST_THOM" hidden="1">"c4003"</definedName>
    <definedName name="IQ_FFO_SHARE_SHARE_EST_REUT" hidden="1">"c3837"</definedName>
    <definedName name="IQ_FFO_SHARE_SHARE_HIGH_EST_REUT" hidden="1">"c3839"</definedName>
    <definedName name="IQ_FFO_SHARE_SHARE_LOW_EST_REUT" hidden="1">"c3840"</definedName>
    <definedName name="IQ_FFO_SHARE_SHARE_MEDIAN_EST_REUT" hidden="1">"c3838"</definedName>
    <definedName name="IQ_FFO_SHARE_SHARE_NUM_EST_REUT" hidden="1">"c3841"</definedName>
    <definedName name="IQ_FFO_SHARE_SHARE_STDDEV_EST_REUT" hidden="1">"c3842"</definedName>
    <definedName name="IQ_FFO_SHARE_STDDEV_EST" hidden="1">"c422"</definedName>
    <definedName name="IQ_FFO_SHARE_STDDEV_EST_CIQ" hidden="1">"c4981"</definedName>
    <definedName name="IQ_FFO_SHARE_STDDEV_EST_THOM" hidden="1">"c4004"</definedName>
    <definedName name="IQ_FFO_SHARES_BASIC" hidden="1">"c16185"</definedName>
    <definedName name="IQ_FFO_SHARES_DILUTED" hidden="1">"c16187"</definedName>
    <definedName name="IQ_FFO_STDDEV_EST" hidden="1">"c4452"</definedName>
    <definedName name="IQ_FFO_STDDEV_EST_CIQ" hidden="1">"c3673"</definedName>
    <definedName name="IQ_FFO_STDDEV_EST_CIQ_COL" hidden="1">"c11628"</definedName>
    <definedName name="IQ_FFO_STDDEV_EST_REUT" hidden="1">"c3842"</definedName>
    <definedName name="IQ_FFO_STDDEV_EST_THOM" hidden="1">"c4004"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THOM" hidden="1">"c6803"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"c16172"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EST_CIQ" hidden="1">"c4986"</definedName>
    <definedName name="IQ_MAINT_CAPEX_GUIDANCE" hidden="1">"c4459"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EST_CIQ" hidden="1">"c4989"</definedName>
    <definedName name="IQ_MAINT_CAPEX_HIGH_GUIDANCE" hidden="1">"c4197"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EST_CIQ" hidden="1">"c4990"</definedName>
    <definedName name="IQ_MAINT_CAPEX_LOW_GUIDANCE" hidden="1">"c4237"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MEDIAN_EST_CIQ" hidden="1">"c4991"</definedName>
    <definedName name="IQ_MAINT_CAPEX_NUM_EST" hidden="1">"c4463"</definedName>
    <definedName name="IQ_MAINT_CAPEX_NUM_EST_CIQ" hidden="1">"c5001"</definedName>
    <definedName name="IQ_MAINT_CAPEX_STDDEV_EST" hidden="1">"c4464"</definedName>
    <definedName name="IQ_MAINT_CAPEX_STDDEV_EST_CIQ" hidden="1">"c5002"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LIST" hidden="1">"c19092"</definedName>
    <definedName name="IQ_NAMES_REVISION_DATE_" hidden="1">41535.7557986111</definedName>
    <definedName name="IQ_NAMES_REVISION_DATE__1" hidden="1">40203.4350925926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 hidden="1">"c15996"</definedName>
    <definedName name="IQ_NAV_SHARE_ACT_OR_EST" hidden="1">"c2225"</definedName>
    <definedName name="IQ_NAV_SHARE_ACT_OR_EST_CIQ" hidden="1">"c12038"</definedName>
    <definedName name="IQ_NAV_SHARE_ACT_OR_EST_REUT" hidden="1">"c5623"</definedName>
    <definedName name="IQ_NAV_SHARE_EST" hidden="1">"c5609"</definedName>
    <definedName name="IQ_NAV_SHARE_EST_CIQ" hidden="1">"c12032"</definedName>
    <definedName name="IQ_NAV_SHARE_EST_REUT" hidden="1">"c5617"</definedName>
    <definedName name="IQ_NAV_SHARE_HIGH_EST" hidden="1">"c5612"</definedName>
    <definedName name="IQ_NAV_SHARE_HIGH_EST_CIQ" hidden="1">"c12035"</definedName>
    <definedName name="IQ_NAV_SHARE_HIGH_EST_REUT" hidden="1">"c5620"</definedName>
    <definedName name="IQ_NAV_SHARE_LOW_EST" hidden="1">"c5613"</definedName>
    <definedName name="IQ_NAV_SHARE_LOW_EST_CIQ" hidden="1">"c12036"</definedName>
    <definedName name="IQ_NAV_SHARE_LOW_EST_REUT" hidden="1">"c5621"</definedName>
    <definedName name="IQ_NAV_SHARE_MEDIAN_EST" hidden="1">"c5610"</definedName>
    <definedName name="IQ_NAV_SHARE_MEDIAN_EST_CIQ" hidden="1">"c12033"</definedName>
    <definedName name="IQ_NAV_SHARE_MEDIAN_EST_REUT" hidden="1">"c5618"</definedName>
    <definedName name="IQ_NAV_SHARE_NUM_EST" hidden="1">"c5614"</definedName>
    <definedName name="IQ_NAV_SHARE_NUM_EST_CIQ" hidden="1">"c12037"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CIQ" hidden="1">"c12034"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" hidden="1">"c5070"</definedName>
    <definedName name="IQ_NET_DEBT_ACT_OR_EST_CIQ_COL" hidden="1">"c11717"</definedName>
    <definedName name="IQ_NET_DEBT_ACT_OR_EST_REUT" hidden="1">"c5473"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CIQ" hidden="1">"c3814"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CIQ" hidden="1">"c3816"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CIQ" hidden="1">"c3817"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CIQ" hidden="1">"c3815"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CIQ" hidden="1">"c3818"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CIQ" hidden="1">"c3819"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" hidden="1">"c5065"</definedName>
    <definedName name="IQ_NI_ACT_OR_EST_CIQ_COL" hidden="1">"c11712"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CIQ" hidden="1">"c4702"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GUIDANCE_CIQ" hidden="1">"c5008"</definedName>
    <definedName name="IQ_NI_GAAP_GUIDANCE_CIQ_COL" hidden="1">"c11655"</definedName>
    <definedName name="IQ_NI_GAAP_HIGH_GUIDANCE" hidden="1">"c4177"</definedName>
    <definedName name="IQ_NI_GAAP_HIGH_GUIDANCE_CIQ" hidden="1">"c4589"</definedName>
    <definedName name="IQ_NI_GAAP_HIGH_GUIDANCE_CIQ_COL" hidden="1">"c11238"</definedName>
    <definedName name="IQ_NI_GAAP_LOW_GUIDANCE" hidden="1">"c4217"</definedName>
    <definedName name="IQ_NI_GAAP_LOW_GUIDANCE_CIQ" hidden="1">"c4629"</definedName>
    <definedName name="IQ_NI_GAAP_LOW_GUIDANCE_CIQ_COL" hidden="1">"c11278"</definedName>
    <definedName name="IQ_NI_GUIDANCE" hidden="1">"c4469"</definedName>
    <definedName name="IQ_NI_GUIDANCE_CIQ" hidden="1">"c5007"</definedName>
    <definedName name="IQ_NI_GUIDANCE_CIQ_COL" hidden="1">"c11654"</definedName>
    <definedName name="IQ_NI_GW_EST" hidden="1">"c1723"</definedName>
    <definedName name="IQ_NI_GW_EST_CIQ" hidden="1">"c4709"</definedName>
    <definedName name="IQ_NI_GW_EST_REUT" hidden="1">"c5375"</definedName>
    <definedName name="IQ_NI_GW_GUIDANCE" hidden="1">"c4471"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EST_CIQ" hidden="1">"c4711"</definedName>
    <definedName name="IQ_NI_GW_HIGH_EST_REUT" hidden="1">"c5377"</definedName>
    <definedName name="IQ_NI_GW_HIGH_GUIDANCE" hidden="1">"c4178"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EST_CIQ" hidden="1">"c4712"</definedName>
    <definedName name="IQ_NI_GW_LOW_EST_REUT" hidden="1">"c5378"</definedName>
    <definedName name="IQ_NI_GW_LOW_GUIDANCE" hidden="1">"c4218"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MEDIAN_EST_CIQ" hidden="1">"c4710"</definedName>
    <definedName name="IQ_NI_GW_MEDIAN_EST_REUT" hidden="1">"c5376"</definedName>
    <definedName name="IQ_NI_GW_NUM_EST" hidden="1">"c1727"</definedName>
    <definedName name="IQ_NI_GW_NUM_EST_CIQ" hidden="1">"c4713"</definedName>
    <definedName name="IQ_NI_GW_NUM_EST_REUT" hidden="1">"c5379"</definedName>
    <definedName name="IQ_NI_GW_STDDEV_EST" hidden="1">"c1728"</definedName>
    <definedName name="IQ_NI_GW_STDDEV_EST_CIQ" hidden="1">"c4714"</definedName>
    <definedName name="IQ_NI_GW_STDDEV_EST_REUT" hidden="1">"c5380"</definedName>
    <definedName name="IQ_NI_HIGH_EST" hidden="1">"c1718"</definedName>
    <definedName name="IQ_NI_HIGH_EST_CIQ" hidden="1">"c4704"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CIQ" hidden="1">"c4705"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CIQ" hidden="1">"c4703"</definedName>
    <definedName name="IQ_NI_MEDIAN_EST_REUT" hidden="1">"c5369"</definedName>
    <definedName name="IQ_NI_MEDIAN_EST_THOM" hidden="1">"c5127"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IQ" hidden="1">"c4706"</definedName>
    <definedName name="IQ_NI_NUM_EST_REUT" hidden="1">"c5372"</definedName>
    <definedName name="IQ_NI_NUM_EST_THOM" hidden="1">"c5130"</definedName>
    <definedName name="IQ_NI_REPORTED_EST" hidden="1">"c1730"</definedName>
    <definedName name="IQ_NI_REPORTED_EST_CIQ" hidden="1">"c4716"</definedName>
    <definedName name="IQ_NI_REPORTED_EST_REUT" hidden="1">"c5382"</definedName>
    <definedName name="IQ_NI_REPORTED_HIGH_EST" hidden="1">"c1732"</definedName>
    <definedName name="IQ_NI_REPORTED_HIGH_EST_CIQ" hidden="1">"c4718"</definedName>
    <definedName name="IQ_NI_REPORTED_HIGH_EST_REUT" hidden="1">"c5384"</definedName>
    <definedName name="IQ_NI_REPORTED_LOW_EST" hidden="1">"c1733"</definedName>
    <definedName name="IQ_NI_REPORTED_LOW_EST_CIQ" hidden="1">"c4719"</definedName>
    <definedName name="IQ_NI_REPORTED_LOW_EST_REUT" hidden="1">"c5385"</definedName>
    <definedName name="IQ_NI_REPORTED_MEDIAN_EST" hidden="1">"c1731"</definedName>
    <definedName name="IQ_NI_REPORTED_MEDIAN_EST_CIQ" hidden="1">"c4717"</definedName>
    <definedName name="IQ_NI_REPORTED_MEDIAN_EST_REUT" hidden="1">"c5383"</definedName>
    <definedName name="IQ_NI_REPORTED_NUM_EST" hidden="1">"c1734"</definedName>
    <definedName name="IQ_NI_REPORTED_NUM_EST_CIQ" hidden="1">"c4720"</definedName>
    <definedName name="IQ_NI_REPORTED_NUM_EST_REUT" hidden="1">"c5386"</definedName>
    <definedName name="IQ_NI_REPORTED_STDDEV_EST" hidden="1">"c1735"</definedName>
    <definedName name="IQ_NI_REPORTED_STDDEV_EST_CIQ" hidden="1">"c4721"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EST_CIQ" hidden="1">"c5011"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EST_CIQ" hidden="1">"c5015"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EST_CIQ" hidden="1">"c5018"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EST_CIQ" hidden="1">"c5019"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MEDIAN_EST_CIQ" hidden="1">"c5020"</definedName>
    <definedName name="IQ_NI_SBC_GW_NUM_EST" hidden="1">"c4483"</definedName>
    <definedName name="IQ_NI_SBC_GW_NUM_EST_CIQ" hidden="1">"c5021"</definedName>
    <definedName name="IQ_NI_SBC_GW_STDDEV_EST" hidden="1">"c4484"</definedName>
    <definedName name="IQ_NI_SBC_GW_STDDEV_EST_CIQ" hidden="1">"c5022"</definedName>
    <definedName name="IQ_NI_SBC_HIGH_EST" hidden="1">"c4486"</definedName>
    <definedName name="IQ_NI_SBC_HIGH_EST_CIQ" hidden="1">"c5024"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EST_CIQ" hidden="1">"c5025"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MEDIAN_EST_CIQ" hidden="1">"c5026"</definedName>
    <definedName name="IQ_NI_SBC_NUM_EST" hidden="1">"c4489"</definedName>
    <definedName name="IQ_NI_SBC_NUM_EST_CIQ" hidden="1">"c5027"</definedName>
    <definedName name="IQ_NI_SBC_STDDEV_EST" hidden="1">"c4490"</definedName>
    <definedName name="IQ_NI_SBC_STDDEV_EST_CIQ" hidden="1">"c5028"</definedName>
    <definedName name="IQ_NI_SFAS" hidden="1">"c795"</definedName>
    <definedName name="IQ_NI_STDDEV_EST" hidden="1">"c1721"</definedName>
    <definedName name="IQ_NI_STDDEV_EST_CIQ" hidden="1">"c4707"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CIQ" hidden="1">"c12019"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CIQ" hidden="1">"c12010"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CIQ" hidden="1">"c12012"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CIQ" hidden="1">"c12013"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CIQ" hidden="1">"c12011"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CIQ" hidden="1">"c12014"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CIQ" hidden="1">"c12015"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THOM" hidden="1">"c15237"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CIQ" hidden="1">"c3755"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CIQ" hidden="1">"c3756"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CIQ" hidden="1">"c3752"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CIQ" hidden="1">"c3753"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CIQ" hidden="1">"c3754"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CIQ" hidden="1">"c3750"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CIQ" hidden="1">"c3751"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CIQ" hidden="1">"c3793"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CIQ" hidden="1">"c3762"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CIQ" hidden="1">"c3763"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CIQ" hidden="1">"c3759"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CIQ" hidden="1">"c3760"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CIQ" hidden="1">"c3761"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CIQ" hidden="1">"c3757"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CIQ" hidden="1">"c3758"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CIQ" hidden="1">"c3794"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WEEK" hidden="1">"c1823"</definedName>
    <definedName name="IQ_PERCENT_CHANGE_EST_FFO_SHARE_SHARE_WEEK_REUT" hidden="1">"c3964"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"c16170"</definedName>
    <definedName name="IQ_POSTPAID_SUBS" hidden="1">"c16167"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" hidden="1">"c5064"</definedName>
    <definedName name="IQ_PRE_TAX_ACT_OR_EST_CIQ_COL" hidden="1">"c11711"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"c16169"</definedName>
    <definedName name="IQ_PREPAID_EXP" hidden="1">"c1068"</definedName>
    <definedName name="IQ_PREPAID_EXPEN" hidden="1">"c1418"</definedName>
    <definedName name="IQ_PREPAID_SUBS" hidden="1">"c16166"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IQ" hidden="1">"c4688"</definedName>
    <definedName name="IQ_PRETAX_GW_INC_EST_REUT" hidden="1">"c5354"</definedName>
    <definedName name="IQ_PRETAX_GW_INC_HIGH_EST" hidden="1">"c1704"</definedName>
    <definedName name="IQ_PRETAX_GW_INC_HIGH_EST_CIQ" hidden="1">"c4690"</definedName>
    <definedName name="IQ_PRETAX_GW_INC_HIGH_EST_REUT" hidden="1">"c5356"</definedName>
    <definedName name="IQ_PRETAX_GW_INC_LOW_EST" hidden="1">"c1705"</definedName>
    <definedName name="IQ_PRETAX_GW_INC_LOW_EST_CIQ" hidden="1">"c4691"</definedName>
    <definedName name="IQ_PRETAX_GW_INC_LOW_EST_REUT" hidden="1">"c5357"</definedName>
    <definedName name="IQ_PRETAX_GW_INC_MEDIAN_EST" hidden="1">"c1703"</definedName>
    <definedName name="IQ_PRETAX_GW_INC_MEDIAN_EST_CIQ" hidden="1">"c4689"</definedName>
    <definedName name="IQ_PRETAX_GW_INC_MEDIAN_EST_REUT" hidden="1">"c5355"</definedName>
    <definedName name="IQ_PRETAX_GW_INC_NUM_EST" hidden="1">"c1706"</definedName>
    <definedName name="IQ_PRETAX_GW_INC_NUM_EST_CIQ" hidden="1">"c4692"</definedName>
    <definedName name="IQ_PRETAX_GW_INC_NUM_EST_REUT" hidden="1">"c5358"</definedName>
    <definedName name="IQ_PRETAX_GW_INC_STDDEV_EST" hidden="1">"c1707"</definedName>
    <definedName name="IQ_PRETAX_GW_INC_STDDEV_EST_CIQ" hidden="1">"c4693"</definedName>
    <definedName name="IQ_PRETAX_GW_INC_STDDEV_EST_REUT" hidden="1">"c5359"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CIQ" hidden="1">"c4681"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CIQ" hidden="1">"c4683"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CIQ" hidden="1">"c4684"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CIQ" hidden="1">"c4682"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CIQ" hidden="1">"c4685"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CIQ" hidden="1">"c4686"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EST_CIQ" hidden="1">"c4695"</definedName>
    <definedName name="IQ_PRETAX_REPORT_INC_EST_REUT" hidden="1">"c5361"</definedName>
    <definedName name="IQ_PRETAX_REPORT_INC_HIGH_EST" hidden="1">"c1711"</definedName>
    <definedName name="IQ_PRETAX_REPORT_INC_HIGH_EST_CIQ" hidden="1">"c4697"</definedName>
    <definedName name="IQ_PRETAX_REPORT_INC_HIGH_EST_REUT" hidden="1">"c5363"</definedName>
    <definedName name="IQ_PRETAX_REPORT_INC_LOW_EST" hidden="1">"c1712"</definedName>
    <definedName name="IQ_PRETAX_REPORT_INC_LOW_EST_CIQ" hidden="1">"c4698"</definedName>
    <definedName name="IQ_PRETAX_REPORT_INC_LOW_EST_REUT" hidden="1">"c5364"</definedName>
    <definedName name="IQ_PRETAX_REPORT_INC_MEDIAN_EST" hidden="1">"c1710"</definedName>
    <definedName name="IQ_PRETAX_REPORT_INC_MEDIAN_EST_CIQ" hidden="1">"c4696"</definedName>
    <definedName name="IQ_PRETAX_REPORT_INC_MEDIAN_EST_REUT" hidden="1">"c5362"</definedName>
    <definedName name="IQ_PRETAX_REPORT_INC_NUM_EST" hidden="1">"c1713"</definedName>
    <definedName name="IQ_PRETAX_REPORT_INC_NUM_EST_CIQ" hidden="1">"c4699"</definedName>
    <definedName name="IQ_PRETAX_REPORT_INC_NUM_EST_REUT" hidden="1">"c5365"</definedName>
    <definedName name="IQ_PRETAX_REPORT_INC_STDDEV_EST" hidden="1">"c1714"</definedName>
    <definedName name="IQ_PRETAX_REPORT_INC_STDDEV_EST_CIQ" hidden="1">"c4700"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CFPS_FWD" hidden="1">"c2237"</definedName>
    <definedName name="IQ_PRICE_CFPS_FWD_CIQ" hidden="1">"c4046"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EST_CIQ" hidden="1">"c5030"</definedName>
    <definedName name="IQ_PRICE_VOLATILITY_EST_CIQ_COL" hidden="1">"c11677"</definedName>
    <definedName name="IQ_PRICE_VOLATILITY_HIGH" hidden="1">"c4493"</definedName>
    <definedName name="IQ_PRICE_VOLATILITY_HIGH_CIQ" hidden="1">"c5031"</definedName>
    <definedName name="IQ_PRICE_VOLATILITY_HIGH_CIQ_COL" hidden="1">"c11678"</definedName>
    <definedName name="IQ_PRICE_VOLATILITY_LOW" hidden="1">"c4494"</definedName>
    <definedName name="IQ_PRICE_VOLATILITY_LOW_CIQ" hidden="1">"c5032"</definedName>
    <definedName name="IQ_PRICE_VOLATILITY_LOW_CIQ_COL" hidden="1">"c11679"</definedName>
    <definedName name="IQ_PRICE_VOLATILITY_MEDIAN" hidden="1">"c4495"</definedName>
    <definedName name="IQ_PRICE_VOLATILITY_MEDIAN_CIQ" hidden="1">"c5033"</definedName>
    <definedName name="IQ_PRICE_VOLATILITY_MEDIAN_CIQ_COL" hidden="1">"c11680"</definedName>
    <definedName name="IQ_PRICE_VOLATILITY_NUM" hidden="1">"c4496"</definedName>
    <definedName name="IQ_PRICE_VOLATILITY_NUM_CIQ" hidden="1">"c5034"</definedName>
    <definedName name="IQ_PRICE_VOLATILITY_NUM_CIQ_COL" hidden="1">"c11681"</definedName>
    <definedName name="IQ_PRICE_VOLATILITY_STDDEV" hidden="1">"c4497"</definedName>
    <definedName name="IQ_PRICE_VOLATILITY_STDDEV_CIQ" hidden="1">"c5035"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EST_CIQ" hidden="1">"c5037"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EST_CIQ" hidden="1">"c5039"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EST_CIQ" hidden="1">"c5040"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MEDIAN_EST_CIQ" hidden="1">"c5041"</definedName>
    <definedName name="IQ_RECURRING_PROFIT_NUM_EST" hidden="1">"c4504"</definedName>
    <definedName name="IQ_RECURRING_PROFIT_NUM_EST_CIQ" hidden="1">"c5042"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EST_CIQ" hidden="1">"c5044"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EST_CIQ" hidden="1">"c5048"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EST_CIQ" hidden="1">"c5049"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MEDIAN_EST_CIQ" hidden="1">"c5050"</definedName>
    <definedName name="IQ_RECURRING_PROFIT_SHARE_NUM_EST" hidden="1">"c4513"</definedName>
    <definedName name="IQ_RECURRING_PROFIT_SHARE_NUM_EST_CIQ" hidden="1">"c5051"</definedName>
    <definedName name="IQ_RECURRING_PROFIT_SHARE_STDDEV_EST" hidden="1">"c4514"</definedName>
    <definedName name="IQ_RECURRING_PROFIT_SHARE_STDDEV_EST_CIQ" hidden="1">"c5052"</definedName>
    <definedName name="IQ_RECURRING_PROFIT_STDDEV_EST" hidden="1">"c4516"</definedName>
    <definedName name="IQ_RECURRING_PROFIT_STDDEV_EST_CIQ" hidden="1">"c5054"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CIQ" hidden="1">"c12020"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CIQ" hidden="1">"c3828"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CIQ" hidden="1">"c3830"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CIQ" hidden="1">"c3831"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CIQ" hidden="1">"c3829"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CIQ" hidden="1">"c3832"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CIQ" hidden="1">"c3833"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CIQ" hidden="1">"c12021"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CIQ" hidden="1">"c3821"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CIQ" hidden="1">"c3823"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CIQ" hidden="1">"c3824"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CIQ" hidden="1">"c3822"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CIQ" hidden="1">"c3825"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CIQ" hidden="1">"c3826"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CT_OR_EST_THOM" hidden="1">"c5299"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UIDANCE" hidden="1">"c4519"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40291.4128587963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ST_CIQ" hidden="1">"c5073"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HIGH_EST_CIQ" hidden="1">"c5074"</definedName>
    <definedName name="IQ_STOCK_BASED_LOW_EST" hidden="1">"c4522"</definedName>
    <definedName name="IQ_STOCK_BASED_LOW_EST_CIQ" hidden="1">"c5075"</definedName>
    <definedName name="IQ_STOCK_BASED_MEDIAN_EST" hidden="1">"c4523"</definedName>
    <definedName name="IQ_STOCK_BASED_MEDIAN_EST_CIQ" hidden="1">"c5076"</definedName>
    <definedName name="IQ_STOCK_BASED_NUM_EST" hidden="1">"c4524"</definedName>
    <definedName name="IQ_STOCK_BASED_NUM_EST_CIQ" hidden="1">"c5077"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STDDEV_EST_CIQ" hidden="1">"c5078"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IQ" hidden="1">"c4047"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CIQ" hidden="1">"c5079"</definedName>
    <definedName name="IQ_TEV_EST_THOM" hidden="1">"c5529"</definedName>
    <definedName name="IQ_TEV_HIGH_EST" hidden="1">"c4527"</definedName>
    <definedName name="IQ_TEV_HIGH_EST_CIQ" hidden="1">"c5080"</definedName>
    <definedName name="IQ_TEV_HIGH_EST_THOM" hidden="1">"c5530"</definedName>
    <definedName name="IQ_TEV_LOW_EST" hidden="1">"c4528"</definedName>
    <definedName name="IQ_TEV_LOW_EST_CIQ" hidden="1">"c5081"</definedName>
    <definedName name="IQ_TEV_LOW_EST_THOM" hidden="1">"c5531"</definedName>
    <definedName name="IQ_TEV_MEDIAN_EST" hidden="1">"c4529"</definedName>
    <definedName name="IQ_TEV_MEDIAN_EST_CIQ" hidden="1">"c5082"</definedName>
    <definedName name="IQ_TEV_MEDIAN_EST_THOM" hidden="1">"c5532"</definedName>
    <definedName name="IQ_TEV_NUM_EST" hidden="1">"c4530"</definedName>
    <definedName name="IQ_TEV_NUM_EST_CIQ" hidden="1">"c5083"</definedName>
    <definedName name="IQ_TEV_NUM_EST_THOM" hidden="1">"c5533"</definedName>
    <definedName name="IQ_TEV_STDDEV_EST" hidden="1">"c4531"</definedName>
    <definedName name="IQ_TEV_STDDEV_EST_CIQ" hidden="1">"c5084"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"c16171"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ST_CIQ" hidden="1">"c5085"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EST_CIQ" hidden="1">"c5087"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EST_CIQ" hidden="1">"c5088"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MEDIAN_EST_CIQ" hidden="1">"c5089"</definedName>
    <definedName name="IQ_TOTAL_DEBT_NON_CURRENT" hidden="1">"c6191"</definedName>
    <definedName name="IQ_TOTAL_DEBT_NUM_EST" hidden="1">"c4537"</definedName>
    <definedName name="IQ_TOTAL_DEBT_NUM_EST_CIQ" hidden="1">"c5090"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BT_STDDEV_EST_CIQ" hidden="1">"c5091"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"c16168"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"iQShowAll"</definedName>
    <definedName name="IS">#REF!</definedName>
    <definedName name="IS_All___RWFm">#REF!</definedName>
    <definedName name="IS_MLL">#REF!</definedName>
    <definedName name="IS_MS">#REF!</definedName>
    <definedName name="IS_Owned">#REF!</definedName>
    <definedName name="isa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2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2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2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2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2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3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3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3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3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3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3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3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4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4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5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5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1_5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3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4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a_5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IsColHidden" hidden="1">FALSE</definedName>
    <definedName name="ISDATE">OFFSET(#REF!,,,,COUNT(#REF!))</definedName>
    <definedName name="IsLTMColHidden" hidden="1">FALSE</definedName>
    <definedName name="ISRESTRICTED04">#REF!</definedName>
    <definedName name="Item_Type">#REF!</definedName>
    <definedName name="ItemStart" hidden="1">#REF!</definedName>
    <definedName name="ITGR">#REF!</definedName>
    <definedName name="ITGRMS">#REF!</definedName>
    <definedName name="ITR">OFFSET(OFFSET(#REF!,#REF!,0),,,#REF!)</definedName>
    <definedName name="iuh" hidden="1">{"mgmt forecast",#N/A,FALSE,"Mgmt Forecast";"dcf table",#N/A,FALSE,"Mgmt Forecast";"sensitivity",#N/A,FALSE,"Mgmt Forecast";"table inputs",#N/A,FALSE,"Mgmt Forecast";"calculations",#N/A,FALSE,"Mgmt Forecast"}</definedName>
    <definedName name="j" hidden="1">{#N/A,#N/A,FALSE,"Output";#N/A,#N/A,FALSE,"Cover Sheet";#N/A,#N/A,FALSE,"Current Mkt. Projections"}</definedName>
    <definedName name="Jan_Payroll_Phasing">#REF!</definedName>
    <definedName name="jd" hidden="1">{#N/A,#N/A,FALSE,"INT_Compare";#N/A,#N/A,FALSE,"INT_Current Forecast";#N/A,#N/A,FALSE,"INT_Prior Forecast";#N/A,#N/A,FALSE,"INT_LRP";#N/A,#N/A,FALSE,"INT_CURPLAN"}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gjgj" hidden="1">{#N/A,#N/A,FALSE,"COVER.XLS";#N/A,#N/A,FALSE,"RACT1.XLS";#N/A,#N/A,FALSE,"RACT2.XLS";#N/A,#N/A,FALSE,"ECCMP";#N/A,#N/A,FALSE,"WELDER.XLS"}</definedName>
    <definedName name="jhgj" hidden="1">{"COST",#N/A,FALSE,"SYNTHESE";"MARGIN",#N/A,FALSE,"SYNTHESE";"LOT_COM",#N/A,FALSE,"SYNTHESE"}</definedName>
    <definedName name="jhgj_1" hidden="1">{"COST",#N/A,FALSE,"SYNTHESE";"MARGIN",#N/A,FALSE,"SYNTHESE";"LOT_COM",#N/A,FALSE,"SYNTHESE"}</definedName>
    <definedName name="jhgj_1_1" hidden="1">{"COST",#N/A,FALSE,"SYNTHESE";"MARGIN",#N/A,FALSE,"SYNTHESE";"LOT_COM",#N/A,FALSE,"SYNTHESE"}</definedName>
    <definedName name="jhgj_1_1_1" hidden="1">{"COST",#N/A,FALSE,"SYNTHESE";"MARGIN",#N/A,FALSE,"SYNTHESE";"LOT_COM",#N/A,FALSE,"SYNTHESE"}</definedName>
    <definedName name="jhgj_1_1_1_1" hidden="1">{"COST",#N/A,FALSE,"SYNTHESE";"MARGIN",#N/A,FALSE,"SYNTHESE";"LOT_COM",#N/A,FALSE,"SYNTHESE"}</definedName>
    <definedName name="jhgj_1_1_1_1_1" hidden="1">{"COST",#N/A,FALSE,"SYNTHESE";"MARGIN",#N/A,FALSE,"SYNTHESE";"LOT_COM",#N/A,FALSE,"SYNTHESE"}</definedName>
    <definedName name="jhgj_1_1_1_1_1_1" hidden="1">{"COST",#N/A,FALSE,"SYNTHESE";"MARGIN",#N/A,FALSE,"SYNTHESE";"LOT_COM",#N/A,FALSE,"SYNTHESE"}</definedName>
    <definedName name="jhgj_1_1_1_1_1_2" hidden="1">{"COST",#N/A,FALSE,"SYNTHESE";"MARGIN",#N/A,FALSE,"SYNTHESE";"LOT_COM",#N/A,FALSE,"SYNTHESE"}</definedName>
    <definedName name="jhgj_1_1_1_1_1_3" hidden="1">{"COST",#N/A,FALSE,"SYNTHESE";"MARGIN",#N/A,FALSE,"SYNTHESE";"LOT_COM",#N/A,FALSE,"SYNTHESE"}</definedName>
    <definedName name="jhgj_1_1_1_1_1_4" hidden="1">{"COST",#N/A,FALSE,"SYNTHESE";"MARGIN",#N/A,FALSE,"SYNTHESE";"LOT_COM",#N/A,FALSE,"SYNTHESE"}</definedName>
    <definedName name="jhgj_1_1_1_1_2" hidden="1">{"COST",#N/A,FALSE,"SYNTHESE";"MARGIN",#N/A,FALSE,"SYNTHESE";"LOT_COM",#N/A,FALSE,"SYNTHESE"}</definedName>
    <definedName name="jhgj_1_1_1_1_2_1" hidden="1">{"COST",#N/A,FALSE,"SYNTHESE";"MARGIN",#N/A,FALSE,"SYNTHESE";"LOT_COM",#N/A,FALSE,"SYNTHESE"}</definedName>
    <definedName name="jhgj_1_1_1_1_2_2" hidden="1">{"COST",#N/A,FALSE,"SYNTHESE";"MARGIN",#N/A,FALSE,"SYNTHESE";"LOT_COM",#N/A,FALSE,"SYNTHESE"}</definedName>
    <definedName name="jhgj_1_1_1_1_2_3" hidden="1">{"COST",#N/A,FALSE,"SYNTHESE";"MARGIN",#N/A,FALSE,"SYNTHESE";"LOT_COM",#N/A,FALSE,"SYNTHESE"}</definedName>
    <definedName name="jhgj_1_1_1_1_3" hidden="1">{"COST",#N/A,FALSE,"SYNTHESE";"MARGIN",#N/A,FALSE,"SYNTHESE";"LOT_COM",#N/A,FALSE,"SYNTHESE"}</definedName>
    <definedName name="jhgj_1_1_1_1_4" hidden="1">{"COST",#N/A,FALSE,"SYNTHESE";"MARGIN",#N/A,FALSE,"SYNTHESE";"LOT_COM",#N/A,FALSE,"SYNTHESE"}</definedName>
    <definedName name="jhgj_1_1_1_1_5" hidden="1">{"COST",#N/A,FALSE,"SYNTHESE";"MARGIN",#N/A,FALSE,"SYNTHESE";"LOT_COM",#N/A,FALSE,"SYNTHESE"}</definedName>
    <definedName name="jhgj_1_1_1_2" hidden="1">{"COST",#N/A,FALSE,"SYNTHESE";"MARGIN",#N/A,FALSE,"SYNTHESE";"LOT_COM",#N/A,FALSE,"SYNTHESE"}</definedName>
    <definedName name="jhgj_1_1_1_2_1" hidden="1">{"COST",#N/A,FALSE,"SYNTHESE";"MARGIN",#N/A,FALSE,"SYNTHESE";"LOT_COM",#N/A,FALSE,"SYNTHESE"}</definedName>
    <definedName name="jhgj_1_1_1_2_2" hidden="1">{"COST",#N/A,FALSE,"SYNTHESE";"MARGIN",#N/A,FALSE,"SYNTHESE";"LOT_COM",#N/A,FALSE,"SYNTHESE"}</definedName>
    <definedName name="jhgj_1_1_1_2_3" hidden="1">{"COST",#N/A,FALSE,"SYNTHESE";"MARGIN",#N/A,FALSE,"SYNTHESE";"LOT_COM",#N/A,FALSE,"SYNTHESE"}</definedName>
    <definedName name="jhgj_1_1_1_3" hidden="1">{"COST",#N/A,FALSE,"SYNTHESE";"MARGIN",#N/A,FALSE,"SYNTHESE";"LOT_COM",#N/A,FALSE,"SYNTHESE"}</definedName>
    <definedName name="jhgj_1_1_1_3_1" hidden="1">{"COST",#N/A,FALSE,"SYNTHESE";"MARGIN",#N/A,FALSE,"SYNTHESE";"LOT_COM",#N/A,FALSE,"SYNTHESE"}</definedName>
    <definedName name="jhgj_1_1_1_3_2" hidden="1">{"COST",#N/A,FALSE,"SYNTHESE";"MARGIN",#N/A,FALSE,"SYNTHESE";"LOT_COM",#N/A,FALSE,"SYNTHESE"}</definedName>
    <definedName name="jhgj_1_1_1_3_3" hidden="1">{"COST",#N/A,FALSE,"SYNTHESE";"MARGIN",#N/A,FALSE,"SYNTHESE";"LOT_COM",#N/A,FALSE,"SYNTHESE"}</definedName>
    <definedName name="jhgj_1_1_1_4" hidden="1">{"COST",#N/A,FALSE,"SYNTHESE";"MARGIN",#N/A,FALSE,"SYNTHESE";"LOT_COM",#N/A,FALSE,"SYNTHESE"}</definedName>
    <definedName name="jhgj_1_1_1_5" hidden="1">{"COST",#N/A,FALSE,"SYNTHESE";"MARGIN",#N/A,FALSE,"SYNTHESE";"LOT_COM",#N/A,FALSE,"SYNTHESE"}</definedName>
    <definedName name="jhgj_1_1_2" hidden="1">{"COST",#N/A,FALSE,"SYNTHESE";"MARGIN",#N/A,FALSE,"SYNTHESE";"LOT_COM",#N/A,FALSE,"SYNTHESE"}</definedName>
    <definedName name="jhgj_1_1_2_1" hidden="1">{"COST",#N/A,FALSE,"SYNTHESE";"MARGIN",#N/A,FALSE,"SYNTHESE";"LOT_COM",#N/A,FALSE,"SYNTHESE"}</definedName>
    <definedName name="jhgj_1_1_2_2" hidden="1">{"COST",#N/A,FALSE,"SYNTHESE";"MARGIN",#N/A,FALSE,"SYNTHESE";"LOT_COM",#N/A,FALSE,"SYNTHESE"}</definedName>
    <definedName name="jhgj_1_1_2_3" hidden="1">{"COST",#N/A,FALSE,"SYNTHESE";"MARGIN",#N/A,FALSE,"SYNTHESE";"LOT_COM",#N/A,FALSE,"SYNTHESE"}</definedName>
    <definedName name="jhgj_1_1_3" hidden="1">{"COST",#N/A,FALSE,"SYNTHESE";"MARGIN",#N/A,FALSE,"SYNTHESE";"LOT_COM",#N/A,FALSE,"SYNTHESE"}</definedName>
    <definedName name="jhgj_1_1_3_1" hidden="1">{"COST",#N/A,FALSE,"SYNTHESE";"MARGIN",#N/A,FALSE,"SYNTHESE";"LOT_COM",#N/A,FALSE,"SYNTHESE"}</definedName>
    <definedName name="jhgj_1_1_3_2" hidden="1">{"COST",#N/A,FALSE,"SYNTHESE";"MARGIN",#N/A,FALSE,"SYNTHESE";"LOT_COM",#N/A,FALSE,"SYNTHESE"}</definedName>
    <definedName name="jhgj_1_1_3_3" hidden="1">{"COST",#N/A,FALSE,"SYNTHESE";"MARGIN",#N/A,FALSE,"SYNTHESE";"LOT_COM",#N/A,FALSE,"SYNTHESE"}</definedName>
    <definedName name="jhgj_1_1_4" hidden="1">{"COST",#N/A,FALSE,"SYNTHESE";"MARGIN",#N/A,FALSE,"SYNTHESE";"LOT_COM",#N/A,FALSE,"SYNTHESE"}</definedName>
    <definedName name="jhgj_1_1_5" hidden="1">{"COST",#N/A,FALSE,"SYNTHESE";"MARGIN",#N/A,FALSE,"SYNTHESE";"LOT_COM",#N/A,FALSE,"SYNTHESE"}</definedName>
    <definedName name="jhgj_1_2" hidden="1">{"COST",#N/A,FALSE,"SYNTHESE";"MARGIN",#N/A,FALSE,"SYNTHESE";"LOT_COM",#N/A,FALSE,"SYNTHESE"}</definedName>
    <definedName name="jhgj_1_2_1" hidden="1">{"COST",#N/A,FALSE,"SYNTHESE";"MARGIN",#N/A,FALSE,"SYNTHESE";"LOT_COM",#N/A,FALSE,"SYNTHESE"}</definedName>
    <definedName name="jhgj_1_2_1_1" hidden="1">{"COST",#N/A,FALSE,"SYNTHESE";"MARGIN",#N/A,FALSE,"SYNTHESE";"LOT_COM",#N/A,FALSE,"SYNTHESE"}</definedName>
    <definedName name="jhgj_1_2_1_2" hidden="1">{"COST",#N/A,FALSE,"SYNTHESE";"MARGIN",#N/A,FALSE,"SYNTHESE";"LOT_COM",#N/A,FALSE,"SYNTHESE"}</definedName>
    <definedName name="jhgj_1_2_1_3" hidden="1">{"COST",#N/A,FALSE,"SYNTHESE";"MARGIN",#N/A,FALSE,"SYNTHESE";"LOT_COM",#N/A,FALSE,"SYNTHESE"}</definedName>
    <definedName name="jhgj_1_2_2" hidden="1">{"COST",#N/A,FALSE,"SYNTHESE";"MARGIN",#N/A,FALSE,"SYNTHESE";"LOT_COM",#N/A,FALSE,"SYNTHESE"}</definedName>
    <definedName name="jhgj_1_2_2_1" hidden="1">{"COST",#N/A,FALSE,"SYNTHESE";"MARGIN",#N/A,FALSE,"SYNTHESE";"LOT_COM",#N/A,FALSE,"SYNTHESE"}</definedName>
    <definedName name="jhgj_1_2_2_2" hidden="1">{"COST",#N/A,FALSE,"SYNTHESE";"MARGIN",#N/A,FALSE,"SYNTHESE";"LOT_COM",#N/A,FALSE,"SYNTHESE"}</definedName>
    <definedName name="jhgj_1_2_2_3" hidden="1">{"COST",#N/A,FALSE,"SYNTHESE";"MARGIN",#N/A,FALSE,"SYNTHESE";"LOT_COM",#N/A,FALSE,"SYNTHESE"}</definedName>
    <definedName name="jhgj_1_2_3" hidden="1">{"COST",#N/A,FALSE,"SYNTHESE";"MARGIN",#N/A,FALSE,"SYNTHESE";"LOT_COM",#N/A,FALSE,"SYNTHESE"}</definedName>
    <definedName name="jhgj_1_2_4" hidden="1">{"COST",#N/A,FALSE,"SYNTHESE";"MARGIN",#N/A,FALSE,"SYNTHESE";"LOT_COM",#N/A,FALSE,"SYNTHESE"}</definedName>
    <definedName name="jhgj_1_2_5" hidden="1">{"COST",#N/A,FALSE,"SYNTHESE";"MARGIN",#N/A,FALSE,"SYNTHESE";"LOT_COM",#N/A,FALSE,"SYNTHESE"}</definedName>
    <definedName name="jhgj_1_3" hidden="1">{"COST",#N/A,FALSE,"SYNTHESE";"MARGIN",#N/A,FALSE,"SYNTHESE";"LOT_COM",#N/A,FALSE,"SYNTHESE"}</definedName>
    <definedName name="jhgj_1_3_1" hidden="1">{"COST",#N/A,FALSE,"SYNTHESE";"MARGIN",#N/A,FALSE,"SYNTHESE";"LOT_COM",#N/A,FALSE,"SYNTHESE"}</definedName>
    <definedName name="jhgj_1_3_1_1" hidden="1">{"COST",#N/A,FALSE,"SYNTHESE";"MARGIN",#N/A,FALSE,"SYNTHESE";"LOT_COM",#N/A,FALSE,"SYNTHESE"}</definedName>
    <definedName name="jhgj_1_3_1_2" hidden="1">{"COST",#N/A,FALSE,"SYNTHESE";"MARGIN",#N/A,FALSE,"SYNTHESE";"LOT_COM",#N/A,FALSE,"SYNTHESE"}</definedName>
    <definedName name="jhgj_1_3_1_3" hidden="1">{"COST",#N/A,FALSE,"SYNTHESE";"MARGIN",#N/A,FALSE,"SYNTHESE";"LOT_COM",#N/A,FALSE,"SYNTHESE"}</definedName>
    <definedName name="jhgj_1_3_2" hidden="1">{"COST",#N/A,FALSE,"SYNTHESE";"MARGIN",#N/A,FALSE,"SYNTHESE";"LOT_COM",#N/A,FALSE,"SYNTHESE"}</definedName>
    <definedName name="jhgj_1_3_2_1" hidden="1">{"COST",#N/A,FALSE,"SYNTHESE";"MARGIN",#N/A,FALSE,"SYNTHESE";"LOT_COM",#N/A,FALSE,"SYNTHESE"}</definedName>
    <definedName name="jhgj_1_3_2_2" hidden="1">{"COST",#N/A,FALSE,"SYNTHESE";"MARGIN",#N/A,FALSE,"SYNTHESE";"LOT_COM",#N/A,FALSE,"SYNTHESE"}</definedName>
    <definedName name="jhgj_1_3_2_3" hidden="1">{"COST",#N/A,FALSE,"SYNTHESE";"MARGIN",#N/A,FALSE,"SYNTHESE";"LOT_COM",#N/A,FALSE,"SYNTHESE"}</definedName>
    <definedName name="jhgj_1_3_3" hidden="1">{"COST",#N/A,FALSE,"SYNTHESE";"MARGIN",#N/A,FALSE,"SYNTHESE";"LOT_COM",#N/A,FALSE,"SYNTHESE"}</definedName>
    <definedName name="jhgj_1_3_4" hidden="1">{"COST",#N/A,FALSE,"SYNTHESE";"MARGIN",#N/A,FALSE,"SYNTHESE";"LOT_COM",#N/A,FALSE,"SYNTHESE"}</definedName>
    <definedName name="jhgj_1_3_5" hidden="1">{"COST",#N/A,FALSE,"SYNTHESE";"MARGIN",#N/A,FALSE,"SYNTHESE";"LOT_COM",#N/A,FALSE,"SYNTHESE"}</definedName>
    <definedName name="jhgj_1_4" hidden="1">{"COST",#N/A,FALSE,"SYNTHESE";"MARGIN",#N/A,FALSE,"SYNTHESE";"LOT_COM",#N/A,FALSE,"SYNTHESE"}</definedName>
    <definedName name="jhgj_1_4_1" hidden="1">{"COST",#N/A,FALSE,"SYNTHESE";"MARGIN",#N/A,FALSE,"SYNTHESE";"LOT_COM",#N/A,FALSE,"SYNTHESE"}</definedName>
    <definedName name="jhgj_1_4_2" hidden="1">{"COST",#N/A,FALSE,"SYNTHESE";"MARGIN",#N/A,FALSE,"SYNTHESE";"LOT_COM",#N/A,FALSE,"SYNTHESE"}</definedName>
    <definedName name="jhgj_1_4_3" hidden="1">{"COST",#N/A,FALSE,"SYNTHESE";"MARGIN",#N/A,FALSE,"SYNTHESE";"LOT_COM",#N/A,FALSE,"SYNTHESE"}</definedName>
    <definedName name="jhgj_1_5" hidden="1">{"COST",#N/A,FALSE,"SYNTHESE";"MARGIN",#N/A,FALSE,"SYNTHESE";"LOT_COM",#N/A,FALSE,"SYNTHESE"}</definedName>
    <definedName name="jhgj_1_5_1" hidden="1">{"COST",#N/A,FALSE,"SYNTHESE";"MARGIN",#N/A,FALSE,"SYNTHESE";"LOT_COM",#N/A,FALSE,"SYNTHESE"}</definedName>
    <definedName name="jhgj_1_5_2" hidden="1">{"COST",#N/A,FALSE,"SYNTHESE";"MARGIN",#N/A,FALSE,"SYNTHESE";"LOT_COM",#N/A,FALSE,"SYNTHESE"}</definedName>
    <definedName name="jhgj_1_5_3" hidden="1">{"COST",#N/A,FALSE,"SYNTHESE";"MARGIN",#N/A,FALSE,"SYNTHESE";"LOT_COM",#N/A,FALSE,"SYNTHESE"}</definedName>
    <definedName name="jhgj_2" hidden="1">{"COST",#N/A,FALSE,"SYNTHESE";"MARGIN",#N/A,FALSE,"SYNTHESE";"LOT_COM",#N/A,FALSE,"SYNTHESE"}</definedName>
    <definedName name="jhgj_2_1" hidden="1">{"COST",#N/A,FALSE,"SYNTHESE";"MARGIN",#N/A,FALSE,"SYNTHESE";"LOT_COM",#N/A,FALSE,"SYNTHESE"}</definedName>
    <definedName name="jhgj_2_1_1" hidden="1">{"COST",#N/A,FALSE,"SYNTHESE";"MARGIN",#N/A,FALSE,"SYNTHESE";"LOT_COM",#N/A,FALSE,"SYNTHESE"}</definedName>
    <definedName name="jhgj_2_1_1_1" hidden="1">{"COST",#N/A,FALSE,"SYNTHESE";"MARGIN",#N/A,FALSE,"SYNTHESE";"LOT_COM",#N/A,FALSE,"SYNTHESE"}</definedName>
    <definedName name="jhgj_2_1_1_1_1" hidden="1">{"COST",#N/A,FALSE,"SYNTHESE";"MARGIN",#N/A,FALSE,"SYNTHESE";"LOT_COM",#N/A,FALSE,"SYNTHESE"}</definedName>
    <definedName name="jhgj_2_1_1_1_2" hidden="1">{"COST",#N/A,FALSE,"SYNTHESE";"MARGIN",#N/A,FALSE,"SYNTHESE";"LOT_COM",#N/A,FALSE,"SYNTHESE"}</definedName>
    <definedName name="jhgj_2_1_1_1_3" hidden="1">{"COST",#N/A,FALSE,"SYNTHESE";"MARGIN",#N/A,FALSE,"SYNTHESE";"LOT_COM",#N/A,FALSE,"SYNTHESE"}</definedName>
    <definedName name="jhgj_2_1_1_1_4" hidden="1">{"COST",#N/A,FALSE,"SYNTHESE";"MARGIN",#N/A,FALSE,"SYNTHESE";"LOT_COM",#N/A,FALSE,"SYNTHESE"}</definedName>
    <definedName name="jhgj_2_1_1_2" hidden="1">{"COST",#N/A,FALSE,"SYNTHESE";"MARGIN",#N/A,FALSE,"SYNTHESE";"LOT_COM",#N/A,FALSE,"SYNTHESE"}</definedName>
    <definedName name="jhgj_2_1_1_2_1" hidden="1">{"COST",#N/A,FALSE,"SYNTHESE";"MARGIN",#N/A,FALSE,"SYNTHESE";"LOT_COM",#N/A,FALSE,"SYNTHESE"}</definedName>
    <definedName name="jhgj_2_1_1_2_2" hidden="1">{"COST",#N/A,FALSE,"SYNTHESE";"MARGIN",#N/A,FALSE,"SYNTHESE";"LOT_COM",#N/A,FALSE,"SYNTHESE"}</definedName>
    <definedName name="jhgj_2_1_1_2_3" hidden="1">{"COST",#N/A,FALSE,"SYNTHESE";"MARGIN",#N/A,FALSE,"SYNTHESE";"LOT_COM",#N/A,FALSE,"SYNTHESE"}</definedName>
    <definedName name="jhgj_2_1_1_3" hidden="1">{"COST",#N/A,FALSE,"SYNTHESE";"MARGIN",#N/A,FALSE,"SYNTHESE";"LOT_COM",#N/A,FALSE,"SYNTHESE"}</definedName>
    <definedName name="jhgj_2_1_1_4" hidden="1">{"COST",#N/A,FALSE,"SYNTHESE";"MARGIN",#N/A,FALSE,"SYNTHESE";"LOT_COM",#N/A,FALSE,"SYNTHESE"}</definedName>
    <definedName name="jhgj_2_1_1_5" hidden="1">{"COST",#N/A,FALSE,"SYNTHESE";"MARGIN",#N/A,FALSE,"SYNTHESE";"LOT_COM",#N/A,FALSE,"SYNTHESE"}</definedName>
    <definedName name="jhgj_2_1_2" hidden="1">{"COST",#N/A,FALSE,"SYNTHESE";"MARGIN",#N/A,FALSE,"SYNTHESE";"LOT_COM",#N/A,FALSE,"SYNTHESE"}</definedName>
    <definedName name="jhgj_2_1_2_1" hidden="1">{"COST",#N/A,FALSE,"SYNTHESE";"MARGIN",#N/A,FALSE,"SYNTHESE";"LOT_COM",#N/A,FALSE,"SYNTHESE"}</definedName>
    <definedName name="jhgj_2_1_2_2" hidden="1">{"COST",#N/A,FALSE,"SYNTHESE";"MARGIN",#N/A,FALSE,"SYNTHESE";"LOT_COM",#N/A,FALSE,"SYNTHESE"}</definedName>
    <definedName name="jhgj_2_1_2_3" hidden="1">{"COST",#N/A,FALSE,"SYNTHESE";"MARGIN",#N/A,FALSE,"SYNTHESE";"LOT_COM",#N/A,FALSE,"SYNTHESE"}</definedName>
    <definedName name="jhgj_2_1_2_4" hidden="1">{"COST",#N/A,FALSE,"SYNTHESE";"MARGIN",#N/A,FALSE,"SYNTHESE";"LOT_COM",#N/A,FALSE,"SYNTHESE"}</definedName>
    <definedName name="jhgj_2_1_3" hidden="1">{"COST",#N/A,FALSE,"SYNTHESE";"MARGIN",#N/A,FALSE,"SYNTHESE";"LOT_COM",#N/A,FALSE,"SYNTHESE"}</definedName>
    <definedName name="jhgj_2_1_3_1" hidden="1">{"COST",#N/A,FALSE,"SYNTHESE";"MARGIN",#N/A,FALSE,"SYNTHESE";"LOT_COM",#N/A,FALSE,"SYNTHESE"}</definedName>
    <definedName name="jhgj_2_1_3_2" hidden="1">{"COST",#N/A,FALSE,"SYNTHESE";"MARGIN",#N/A,FALSE,"SYNTHESE";"LOT_COM",#N/A,FALSE,"SYNTHESE"}</definedName>
    <definedName name="jhgj_2_1_3_3" hidden="1">{"COST",#N/A,FALSE,"SYNTHESE";"MARGIN",#N/A,FALSE,"SYNTHESE";"LOT_COM",#N/A,FALSE,"SYNTHESE"}</definedName>
    <definedName name="jhgj_2_1_3_4" hidden="1">{"COST",#N/A,FALSE,"SYNTHESE";"MARGIN",#N/A,FALSE,"SYNTHESE";"LOT_COM",#N/A,FALSE,"SYNTHESE"}</definedName>
    <definedName name="jhgj_2_1_4" hidden="1">{"COST",#N/A,FALSE,"SYNTHESE";"MARGIN",#N/A,FALSE,"SYNTHESE";"LOT_COM",#N/A,FALSE,"SYNTHESE"}</definedName>
    <definedName name="jhgj_2_1_4_1" hidden="1">{"COST",#N/A,FALSE,"SYNTHESE";"MARGIN",#N/A,FALSE,"SYNTHESE";"LOT_COM",#N/A,FALSE,"SYNTHESE"}</definedName>
    <definedName name="jhgj_2_1_5" hidden="1">{"COST",#N/A,FALSE,"SYNTHESE";"MARGIN",#N/A,FALSE,"SYNTHESE";"LOT_COM",#N/A,FALSE,"SYNTHESE"}</definedName>
    <definedName name="jhgj_2_2" hidden="1">{"COST",#N/A,FALSE,"SYNTHESE";"MARGIN",#N/A,FALSE,"SYNTHESE";"LOT_COM",#N/A,FALSE,"SYNTHESE"}</definedName>
    <definedName name="jhgj_2_2_1" hidden="1">{"COST",#N/A,FALSE,"SYNTHESE";"MARGIN",#N/A,FALSE,"SYNTHESE";"LOT_COM",#N/A,FALSE,"SYNTHESE"}</definedName>
    <definedName name="jhgj_2_2_1_1" hidden="1">{"COST",#N/A,FALSE,"SYNTHESE";"MARGIN",#N/A,FALSE,"SYNTHESE";"LOT_COM",#N/A,FALSE,"SYNTHESE"}</definedName>
    <definedName name="jhgj_2_2_2" hidden="1">{"COST",#N/A,FALSE,"SYNTHESE";"MARGIN",#N/A,FALSE,"SYNTHESE";"LOT_COM",#N/A,FALSE,"SYNTHESE"}</definedName>
    <definedName name="jhgj_2_2_3" hidden="1">{"COST",#N/A,FALSE,"SYNTHESE";"MARGIN",#N/A,FALSE,"SYNTHESE";"LOT_COM",#N/A,FALSE,"SYNTHESE"}</definedName>
    <definedName name="jhgj_2_2_4" hidden="1">{"COST",#N/A,FALSE,"SYNTHESE";"MARGIN",#N/A,FALSE,"SYNTHESE";"LOT_COM",#N/A,FALSE,"SYNTHESE"}</definedName>
    <definedName name="jhgj_2_2_5" hidden="1">{"COST",#N/A,FALSE,"SYNTHESE";"MARGIN",#N/A,FALSE,"SYNTHESE";"LOT_COM",#N/A,FALSE,"SYNTHESE"}</definedName>
    <definedName name="jhgj_2_3" hidden="1">{"COST",#N/A,FALSE,"SYNTHESE";"MARGIN",#N/A,FALSE,"SYNTHESE";"LOT_COM",#N/A,FALSE,"SYNTHESE"}</definedName>
    <definedName name="jhgj_2_3_1" hidden="1">{"COST",#N/A,FALSE,"SYNTHESE";"MARGIN",#N/A,FALSE,"SYNTHESE";"LOT_COM",#N/A,FALSE,"SYNTHESE"}</definedName>
    <definedName name="jhgj_2_3_2" hidden="1">{"COST",#N/A,FALSE,"SYNTHESE";"MARGIN",#N/A,FALSE,"SYNTHESE";"LOT_COM",#N/A,FALSE,"SYNTHESE"}</definedName>
    <definedName name="jhgj_2_3_3" hidden="1">{"COST",#N/A,FALSE,"SYNTHESE";"MARGIN",#N/A,FALSE,"SYNTHESE";"LOT_COM",#N/A,FALSE,"SYNTHESE"}</definedName>
    <definedName name="jhgj_2_3_4" hidden="1">{"COST",#N/A,FALSE,"SYNTHESE";"MARGIN",#N/A,FALSE,"SYNTHESE";"LOT_COM",#N/A,FALSE,"SYNTHESE"}</definedName>
    <definedName name="jhgj_2_4" hidden="1">{"COST",#N/A,FALSE,"SYNTHESE";"MARGIN",#N/A,FALSE,"SYNTHESE";"LOT_COM",#N/A,FALSE,"SYNTHESE"}</definedName>
    <definedName name="jhgj_2_4_1" hidden="1">{"COST",#N/A,FALSE,"SYNTHESE";"MARGIN",#N/A,FALSE,"SYNTHESE";"LOT_COM",#N/A,FALSE,"SYNTHESE"}</definedName>
    <definedName name="jhgj_2_5" hidden="1">{"COST",#N/A,FALSE,"SYNTHESE";"MARGIN",#N/A,FALSE,"SYNTHESE";"LOT_COM",#N/A,FALSE,"SYNTHESE"}</definedName>
    <definedName name="jhgj_3" hidden="1">{"COST",#N/A,FALSE,"SYNTHESE";"MARGIN",#N/A,FALSE,"SYNTHESE";"LOT_COM",#N/A,FALSE,"SYNTHESE"}</definedName>
    <definedName name="jhgj_3_1" hidden="1">{"COST",#N/A,FALSE,"SYNTHESE";"MARGIN",#N/A,FALSE,"SYNTHESE";"LOT_COM",#N/A,FALSE,"SYNTHESE"}</definedName>
    <definedName name="jhgj_3_1_1" hidden="1">{"COST",#N/A,FALSE,"SYNTHESE";"MARGIN",#N/A,FALSE,"SYNTHESE";"LOT_COM",#N/A,FALSE,"SYNTHESE"}</definedName>
    <definedName name="jhgj_3_1_1_1" hidden="1">{"COST",#N/A,FALSE,"SYNTHESE";"MARGIN",#N/A,FALSE,"SYNTHESE";"LOT_COM",#N/A,FALSE,"SYNTHESE"}</definedName>
    <definedName name="jhgj_3_1_2" hidden="1">{"COST",#N/A,FALSE,"SYNTHESE";"MARGIN",#N/A,FALSE,"SYNTHESE";"LOT_COM",#N/A,FALSE,"SYNTHESE"}</definedName>
    <definedName name="jhgj_3_1_3" hidden="1">{"COST",#N/A,FALSE,"SYNTHESE";"MARGIN",#N/A,FALSE,"SYNTHESE";"LOT_COM",#N/A,FALSE,"SYNTHESE"}</definedName>
    <definedName name="jhgj_3_1_4" hidden="1">{"COST",#N/A,FALSE,"SYNTHESE";"MARGIN",#N/A,FALSE,"SYNTHESE";"LOT_COM",#N/A,FALSE,"SYNTHESE"}</definedName>
    <definedName name="jhgj_3_1_5" hidden="1">{"COST",#N/A,FALSE,"SYNTHESE";"MARGIN",#N/A,FALSE,"SYNTHESE";"LOT_COM",#N/A,FALSE,"SYNTHESE"}</definedName>
    <definedName name="jhgj_3_2" hidden="1">{"COST",#N/A,FALSE,"SYNTHESE";"MARGIN",#N/A,FALSE,"SYNTHESE";"LOT_COM",#N/A,FALSE,"SYNTHESE"}</definedName>
    <definedName name="jhgj_3_2_1" hidden="1">{"COST",#N/A,FALSE,"SYNTHESE";"MARGIN",#N/A,FALSE,"SYNTHESE";"LOT_COM",#N/A,FALSE,"SYNTHESE"}</definedName>
    <definedName name="jhgj_3_2_1_1" hidden="1">{"COST",#N/A,FALSE,"SYNTHESE";"MARGIN",#N/A,FALSE,"SYNTHESE";"LOT_COM",#N/A,FALSE,"SYNTHESE"}</definedName>
    <definedName name="jhgj_3_2_2" hidden="1">{"COST",#N/A,FALSE,"SYNTHESE";"MARGIN",#N/A,FALSE,"SYNTHESE";"LOT_COM",#N/A,FALSE,"SYNTHESE"}</definedName>
    <definedName name="jhgj_3_2_3" hidden="1">{"COST",#N/A,FALSE,"SYNTHESE";"MARGIN",#N/A,FALSE,"SYNTHESE";"LOT_COM",#N/A,FALSE,"SYNTHESE"}</definedName>
    <definedName name="jhgj_3_2_4" hidden="1">{"COST",#N/A,FALSE,"SYNTHESE";"MARGIN",#N/A,FALSE,"SYNTHESE";"LOT_COM",#N/A,FALSE,"SYNTHESE"}</definedName>
    <definedName name="jhgj_3_2_5" hidden="1">{"COST",#N/A,FALSE,"SYNTHESE";"MARGIN",#N/A,FALSE,"SYNTHESE";"LOT_COM",#N/A,FALSE,"SYNTHESE"}</definedName>
    <definedName name="jhgj_3_3" hidden="1">{"COST",#N/A,FALSE,"SYNTHESE";"MARGIN",#N/A,FALSE,"SYNTHESE";"LOT_COM",#N/A,FALSE,"SYNTHESE"}</definedName>
    <definedName name="jhgj_3_3_1" hidden="1">{"COST",#N/A,FALSE,"SYNTHESE";"MARGIN",#N/A,FALSE,"SYNTHESE";"LOT_COM",#N/A,FALSE,"SYNTHESE"}</definedName>
    <definedName name="jhgj_3_4" hidden="1">{"COST",#N/A,FALSE,"SYNTHESE";"MARGIN",#N/A,FALSE,"SYNTHESE";"LOT_COM",#N/A,FALSE,"SYNTHESE"}</definedName>
    <definedName name="jhgj_3_4_1" hidden="1">{"COST",#N/A,FALSE,"SYNTHESE";"MARGIN",#N/A,FALSE,"SYNTHESE";"LOT_COM",#N/A,FALSE,"SYNTHESE"}</definedName>
    <definedName name="jhgj_3_5" hidden="1">{"COST",#N/A,FALSE,"SYNTHESE";"MARGIN",#N/A,FALSE,"SYNTHESE";"LOT_COM",#N/A,FALSE,"SYNTHESE"}</definedName>
    <definedName name="jhgj_4" hidden="1">{"COST",#N/A,FALSE,"SYNTHESE";"MARGIN",#N/A,FALSE,"SYNTHESE";"LOT_COM",#N/A,FALSE,"SYNTHESE"}</definedName>
    <definedName name="jhgj_4_1" hidden="1">{"COST",#N/A,FALSE,"SYNTHESE";"MARGIN",#N/A,FALSE,"SYNTHESE";"LOT_COM",#N/A,FALSE,"SYNTHESE"}</definedName>
    <definedName name="jhgj_4_1_1" hidden="1">{"COST",#N/A,FALSE,"SYNTHESE";"MARGIN",#N/A,FALSE,"SYNTHESE";"LOT_COM",#N/A,FALSE,"SYNTHESE"}</definedName>
    <definedName name="jhgj_4_1_1_1" hidden="1">{"COST",#N/A,FALSE,"SYNTHESE";"MARGIN",#N/A,FALSE,"SYNTHESE";"LOT_COM",#N/A,FALSE,"SYNTHESE"}</definedName>
    <definedName name="jhgj_4_1_2" hidden="1">{"COST",#N/A,FALSE,"SYNTHESE";"MARGIN",#N/A,FALSE,"SYNTHESE";"LOT_COM",#N/A,FALSE,"SYNTHESE"}</definedName>
    <definedName name="jhgj_4_1_3" hidden="1">{"COST",#N/A,FALSE,"SYNTHESE";"MARGIN",#N/A,FALSE,"SYNTHESE";"LOT_COM",#N/A,FALSE,"SYNTHESE"}</definedName>
    <definedName name="jhgj_4_1_4" hidden="1">{"COST",#N/A,FALSE,"SYNTHESE";"MARGIN",#N/A,FALSE,"SYNTHESE";"LOT_COM",#N/A,FALSE,"SYNTHESE"}</definedName>
    <definedName name="jhgj_4_1_5" hidden="1">{"COST",#N/A,FALSE,"SYNTHESE";"MARGIN",#N/A,FALSE,"SYNTHESE";"LOT_COM",#N/A,FALSE,"SYNTHESE"}</definedName>
    <definedName name="jhgj_4_2" hidden="1">{"COST",#N/A,FALSE,"SYNTHESE";"MARGIN",#N/A,FALSE,"SYNTHESE";"LOT_COM",#N/A,FALSE,"SYNTHESE"}</definedName>
    <definedName name="jhgj_4_2_1" hidden="1">{"COST",#N/A,FALSE,"SYNTHESE";"MARGIN",#N/A,FALSE,"SYNTHESE";"LOT_COM",#N/A,FALSE,"SYNTHESE"}</definedName>
    <definedName name="jhgj_4_2_1_1" hidden="1">{"COST",#N/A,FALSE,"SYNTHESE";"MARGIN",#N/A,FALSE,"SYNTHESE";"LOT_COM",#N/A,FALSE,"SYNTHESE"}</definedName>
    <definedName name="jhgj_4_2_2" hidden="1">{"COST",#N/A,FALSE,"SYNTHESE";"MARGIN",#N/A,FALSE,"SYNTHESE";"LOT_COM",#N/A,FALSE,"SYNTHESE"}</definedName>
    <definedName name="jhgj_4_2_3" hidden="1">{"COST",#N/A,FALSE,"SYNTHESE";"MARGIN",#N/A,FALSE,"SYNTHESE";"LOT_COM",#N/A,FALSE,"SYNTHESE"}</definedName>
    <definedName name="jhgj_4_2_4" hidden="1">{"COST",#N/A,FALSE,"SYNTHESE";"MARGIN",#N/A,FALSE,"SYNTHESE";"LOT_COM",#N/A,FALSE,"SYNTHESE"}</definedName>
    <definedName name="jhgj_4_2_5" hidden="1">{"COST",#N/A,FALSE,"SYNTHESE";"MARGIN",#N/A,FALSE,"SYNTHESE";"LOT_COM",#N/A,FALSE,"SYNTHESE"}</definedName>
    <definedName name="jhgj_4_3" hidden="1">{"COST",#N/A,FALSE,"SYNTHESE";"MARGIN",#N/A,FALSE,"SYNTHESE";"LOT_COM",#N/A,FALSE,"SYNTHESE"}</definedName>
    <definedName name="jhgj_4_3_1" hidden="1">{"COST",#N/A,FALSE,"SYNTHESE";"MARGIN",#N/A,FALSE,"SYNTHESE";"LOT_COM",#N/A,FALSE,"SYNTHESE"}</definedName>
    <definedName name="jhgj_4_4" hidden="1">{"COST",#N/A,FALSE,"SYNTHESE";"MARGIN",#N/A,FALSE,"SYNTHESE";"LOT_COM",#N/A,FALSE,"SYNTHESE"}</definedName>
    <definedName name="jhgj_4_4_1" hidden="1">{"COST",#N/A,FALSE,"SYNTHESE";"MARGIN",#N/A,FALSE,"SYNTHESE";"LOT_COM",#N/A,FALSE,"SYNTHESE"}</definedName>
    <definedName name="jhgj_4_5" hidden="1">{"COST",#N/A,FALSE,"SYNTHESE";"MARGIN",#N/A,FALSE,"SYNTHESE";"LOT_COM",#N/A,FALSE,"SYNTHESE"}</definedName>
    <definedName name="jhgj_5" hidden="1">{"COST",#N/A,FALSE,"SYNTHESE";"MARGIN",#N/A,FALSE,"SYNTHESE";"LOT_COM",#N/A,FALSE,"SYNTHESE"}</definedName>
    <definedName name="jhgj_5_1" hidden="1">{"COST",#N/A,FALSE,"SYNTHESE";"MARGIN",#N/A,FALSE,"SYNTHESE";"LOT_COM",#N/A,FALSE,"SYNTHESE"}</definedName>
    <definedName name="jhgj_5_1_1" hidden="1">{"COST",#N/A,FALSE,"SYNTHESE";"MARGIN",#N/A,FALSE,"SYNTHESE";"LOT_COM",#N/A,FALSE,"SYNTHESE"}</definedName>
    <definedName name="jhgj_5_1_1_1" hidden="1">{"COST",#N/A,FALSE,"SYNTHESE";"MARGIN",#N/A,FALSE,"SYNTHESE";"LOT_COM",#N/A,FALSE,"SYNTHESE"}</definedName>
    <definedName name="jhgj_5_1_2" hidden="1">{"COST",#N/A,FALSE,"SYNTHESE";"MARGIN",#N/A,FALSE,"SYNTHESE";"LOT_COM",#N/A,FALSE,"SYNTHESE"}</definedName>
    <definedName name="jhgj_5_1_3" hidden="1">{"COST",#N/A,FALSE,"SYNTHESE";"MARGIN",#N/A,FALSE,"SYNTHESE";"LOT_COM",#N/A,FALSE,"SYNTHESE"}</definedName>
    <definedName name="jhgj_5_1_4" hidden="1">{"COST",#N/A,FALSE,"SYNTHESE";"MARGIN",#N/A,FALSE,"SYNTHESE";"LOT_COM",#N/A,FALSE,"SYNTHESE"}</definedName>
    <definedName name="jhgj_5_1_5" hidden="1">{"COST",#N/A,FALSE,"SYNTHESE";"MARGIN",#N/A,FALSE,"SYNTHESE";"LOT_COM",#N/A,FALSE,"SYNTHESE"}</definedName>
    <definedName name="jhgj_5_2" hidden="1">{"COST",#N/A,FALSE,"SYNTHESE";"MARGIN",#N/A,FALSE,"SYNTHESE";"LOT_COM",#N/A,FALSE,"SYNTHESE"}</definedName>
    <definedName name="jhgj_5_2_1" hidden="1">{"COST",#N/A,FALSE,"SYNTHESE";"MARGIN",#N/A,FALSE,"SYNTHESE";"LOT_COM",#N/A,FALSE,"SYNTHESE"}</definedName>
    <definedName name="jhgj_5_2_1_1" hidden="1">{"COST",#N/A,FALSE,"SYNTHESE";"MARGIN",#N/A,FALSE,"SYNTHESE";"LOT_COM",#N/A,FALSE,"SYNTHESE"}</definedName>
    <definedName name="jhgj_5_2_2" hidden="1">{"COST",#N/A,FALSE,"SYNTHESE";"MARGIN",#N/A,FALSE,"SYNTHESE";"LOT_COM",#N/A,FALSE,"SYNTHESE"}</definedName>
    <definedName name="jhgj_5_2_3" hidden="1">{"COST",#N/A,FALSE,"SYNTHESE";"MARGIN",#N/A,FALSE,"SYNTHESE";"LOT_COM",#N/A,FALSE,"SYNTHESE"}</definedName>
    <definedName name="jhgj_5_2_4" hidden="1">{"COST",#N/A,FALSE,"SYNTHESE";"MARGIN",#N/A,FALSE,"SYNTHESE";"LOT_COM",#N/A,FALSE,"SYNTHESE"}</definedName>
    <definedName name="jhgj_5_2_5" hidden="1">{"COST",#N/A,FALSE,"SYNTHESE";"MARGIN",#N/A,FALSE,"SYNTHESE";"LOT_COM",#N/A,FALSE,"SYNTHESE"}</definedName>
    <definedName name="jhgj_5_3" hidden="1">{"COST",#N/A,FALSE,"SYNTHESE";"MARGIN",#N/A,FALSE,"SYNTHESE";"LOT_COM",#N/A,FALSE,"SYNTHESE"}</definedName>
    <definedName name="jhgj_5_3_1" hidden="1">{"COST",#N/A,FALSE,"SYNTHESE";"MARGIN",#N/A,FALSE,"SYNTHESE";"LOT_COM",#N/A,FALSE,"SYNTHESE"}</definedName>
    <definedName name="jhgj_5_4" hidden="1">{"COST",#N/A,FALSE,"SYNTHESE";"MARGIN",#N/A,FALSE,"SYNTHESE";"LOT_COM",#N/A,FALSE,"SYNTHESE"}</definedName>
    <definedName name="jhgj_5_4_1" hidden="1">{"COST",#N/A,FALSE,"SYNTHESE";"MARGIN",#N/A,FALSE,"SYNTHESE";"LOT_COM",#N/A,FALSE,"SYNTHESE"}</definedName>
    <definedName name="jhgj_5_5" hidden="1">{"COST",#N/A,FALSE,"SYNTHESE";"MARGIN",#N/A,FALSE,"SYNTHESE";"LOT_COM",#N/A,FALSE,"SYNTHESE"}</definedName>
    <definedName name="jj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JNS_Date_Calendar">#REF!</definedName>
    <definedName name="JNS_Date_Quarters">#REF!</definedName>
    <definedName name="johanna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Jose" hidden="1">{"vi1",#N/A,FALSE,"Financial Statements";"vi2",#N/A,FALSE,"Financial Statements";#N/A,#N/A,FALSE,"DCF"}</definedName>
    <definedName name="Jul_Payroll_Phasing">#REF!</definedName>
    <definedName name="JUN">#REF!</definedName>
    <definedName name="Jun_Payroll_Phasing">#REF!</definedName>
    <definedName name="kdjfldsfn____" hidden="1">{"fdsup://Directions/FactSet Auditing Viewer?action=AUDIT_VALUE&amp;DB=129&amp;ID1=B3WJHK&amp;VALUEID=18352&amp;SDATE=2011&amp;PERIODTYPE=ANN_STD&amp;SCFT=3&amp;window=popup_no_bar&amp;width=385&amp;height=120&amp;START_MAXIMIZED=FALSE&amp;creator=factset&amp;display_string=Audit"}</definedName>
    <definedName name="KeyOperators">OFFSET(#REF!,,,COUNTA(#REF!))</definedName>
    <definedName name="kh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KHN" hidden="1">{"'보고양식'!$A$58:$K$111"}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j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2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2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2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2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2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2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2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2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3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3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3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3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3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3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3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3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4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4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4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5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5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1_5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2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3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4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2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3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3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3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3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3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3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3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3_2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3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3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3_4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3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4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4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4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4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4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4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4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4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4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4_2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4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4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4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4_4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4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5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5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5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_5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k" hidden="1">{"'Edit'!$A$1:$V$2277"}</definedName>
    <definedName name="kk" hidden="1">{#N/A,#N/A,FALSE,"Output";#N/A,#N/A,FALSE,"Cover Sheet";#N/A,#N/A,FALSE,"Current Mkt. Projections"}</definedName>
    <definedName name="KKK" hidden="1">{#N/A,#N/A,FALSE,"Assessment";#N/A,#N/A,FALSE,"Staffing";#N/A,#N/A,FALSE,"Hires";#N/A,#N/A,FALSE,"Assumptions"}</definedName>
    <definedName name="kskk" hidden="1">{#N/A,#N/A,FALSE,"COVER.XLS";#N/A,#N/A,FALSE,"RACT1.XLS";#N/A,#N/A,FALSE,"RACT2.XLS";#N/A,#N/A,FALSE,"ECCMP";#N/A,#N/A,FALSE,"WELDER.XLS"}</definedName>
    <definedName name="KSUModel">#REF!</definedName>
    <definedName name="kvs" hidden="1">{#N/A,#N/A,FALSE,"COVER1.XLS ";#N/A,#N/A,FALSE,"RACT1.XLS";#N/A,#N/A,FALSE,"RACT2.XLS";#N/A,#N/A,FALSE,"ECCMP";#N/A,#N/A,FALSE,"WELDER.XLS"}</definedName>
    <definedName name="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2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2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2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2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2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3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3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3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3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3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3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3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4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4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5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5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1_5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1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3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4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5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L_ALL_AS">#REF!</definedName>
    <definedName name="LaborExpense">#REF!</definedName>
    <definedName name="LANDRIGHTS">#REF!</definedName>
    <definedName name="lastmonth_cusips">#REF!</definedName>
    <definedName name="lastmonth_prices">#REF!</definedName>
    <definedName name="lastmonth_spreads">#REF!</definedName>
    <definedName name="lastmonth_spreads_OAS">#REF!</definedName>
    <definedName name="lastmonth_tickers">#REF!</definedName>
    <definedName name="lastmonth_times">#REF!</definedName>
    <definedName name="lastmonth_volume">#REF!</definedName>
    <definedName name="latinAmericaCountries">#REF!</definedName>
    <definedName name="limcount" hidden="1">1</definedName>
    <definedName name="Linking_1">#REF!</definedName>
    <definedName name="Linking_10">#REF!</definedName>
    <definedName name="Linking_11">#REF!</definedName>
    <definedName name="Linking_14">#REF!</definedName>
    <definedName name="Linking_15">#REF!</definedName>
    <definedName name="Linking_16">#REF!</definedName>
    <definedName name="Linking_17">#REF!</definedName>
    <definedName name="Linking_18">#REF!</definedName>
    <definedName name="Linking_2">#REF!</definedName>
    <definedName name="Linking_25">#REF!</definedName>
    <definedName name="Linking_27">#REF!</definedName>
    <definedName name="Linking_28">#REF!</definedName>
    <definedName name="Linking_29">#REF!</definedName>
    <definedName name="Linking_3">#REF!</definedName>
    <definedName name="Linking_30">#REF!</definedName>
    <definedName name="Linking_31">#REF!</definedName>
    <definedName name="Linking_32">#REF!</definedName>
    <definedName name="Linking_33">#REF!</definedName>
    <definedName name="Linking_36">#REF!</definedName>
    <definedName name="Linking_39">#REF!</definedName>
    <definedName name="Linking_4">#REF!</definedName>
    <definedName name="Linking_41">#REF!</definedName>
    <definedName name="Linking_45">#REF!</definedName>
    <definedName name="Linking_5">#REF!</definedName>
    <definedName name="Linking_51">#REF!</definedName>
    <definedName name="Linking_52">#REF!</definedName>
    <definedName name="Linking_53">#REF!</definedName>
    <definedName name="Linking_54">#REF!</definedName>
    <definedName name="Linking_55">#REF!</definedName>
    <definedName name="Linking_57">#REF!,#REF!</definedName>
    <definedName name="Linking_58">#REF!</definedName>
    <definedName name="Linking_59">#REF!</definedName>
    <definedName name="Linking_60">#REF!</definedName>
    <definedName name="Linking_61">#REF!</definedName>
    <definedName name="Linking_62">#REF!</definedName>
    <definedName name="Linking_63">#REF!</definedName>
    <definedName name="Linking_64">#REF!</definedName>
    <definedName name="Linking_65">#REF!</definedName>
    <definedName name="Linking_66">#REF!</definedName>
    <definedName name="Linking_68">#REF!</definedName>
    <definedName name="Linking_69">#REF!</definedName>
    <definedName name="Linking_7">#REF!</definedName>
    <definedName name="Linking_70">#REF!</definedName>
    <definedName name="Linking_71">#REF!</definedName>
    <definedName name="Linking_73">#REF!</definedName>
    <definedName name="Linking_74">#REF!</definedName>
    <definedName name="Linking_77">#REF!</definedName>
    <definedName name="Linking_78">#REF!</definedName>
    <definedName name="Linking_8">#REF!</definedName>
    <definedName name="Linking_81">#REF!</definedName>
    <definedName name="Linking_82">#REF!</definedName>
    <definedName name="Linking_9">#REF!</definedName>
    <definedName name="Linking_90">#REF!</definedName>
    <definedName name="Linking_Range_10">#REF!</definedName>
    <definedName name="Linking_Range_11">#REF!</definedName>
    <definedName name="Linking_Range_14">#REF!</definedName>
    <definedName name="Linking_Range_18">#REF!</definedName>
    <definedName name="Linking_Range_19">#REF!</definedName>
    <definedName name="Linking_Range_26">#REF!</definedName>
    <definedName name="Linking_Range_27">#REF!</definedName>
    <definedName name="Linking_Range_28">#REF!</definedName>
    <definedName name="Linking_Range_29">#REF!</definedName>
    <definedName name="Linking_Range_30">#REF!</definedName>
    <definedName name="Linking_Range_31">#REF!</definedName>
    <definedName name="Linking_Range_32">#REF!</definedName>
    <definedName name="Linking_Range_33">#REF!</definedName>
    <definedName name="Linking_Range_34">#REF!</definedName>
    <definedName name="Linking_Range_35">#REF!</definedName>
    <definedName name="Linking_Range_36">#REF!</definedName>
    <definedName name="Linking_Range_40">#REF!</definedName>
    <definedName name="Linking_Range_41">#REF!</definedName>
    <definedName name="Linking_Range_43">#REF!</definedName>
    <definedName name="Linking_Range_44">#REF!</definedName>
    <definedName name="Linking_Range_48">#REF!</definedName>
    <definedName name="Linking_Range_49">#REF!</definedName>
    <definedName name="Linking_Range_5">#REF!</definedName>
    <definedName name="Linking_Range_51">#REF!</definedName>
    <definedName name="Linking_Range_52">#REF!</definedName>
    <definedName name="Linking_Range_53">#REF!</definedName>
    <definedName name="Linking_Range_54">#REF!</definedName>
    <definedName name="Linking_Range_58">#REF!</definedName>
    <definedName name="Linking_Range_6">#REF!</definedName>
    <definedName name="Linking_Range_62">#REF!</definedName>
    <definedName name="Linking_Range_64">#REF!</definedName>
    <definedName name="Linking_Range_68">#REF!</definedName>
    <definedName name="Linking_Range_7">#REF!</definedName>
    <definedName name="Linking_Range_71">#REF!</definedName>
    <definedName name="Linking_Range_72">#REF!</definedName>
    <definedName name="Linking_Range_73">#REF!</definedName>
    <definedName name="Linking_Range_74">#REF!</definedName>
    <definedName name="Linking_Range_75">#REF!</definedName>
    <definedName name="Linking_Range_76">#REF!</definedName>
    <definedName name="Linking_Range_77">#REF!</definedName>
    <definedName name="Linking_Range_8">#REF!</definedName>
    <definedName name="Linking_Range_82">#REF!</definedName>
    <definedName name="Linking_Range_83">#REF!</definedName>
    <definedName name="Linking_Range_84">#REF!</definedName>
    <definedName name="Linking_Range_85">#REF!</definedName>
    <definedName name="Linking_Range_9">#REF!</definedName>
    <definedName name="Linking_Text_1">#REF!</definedName>
    <definedName name="Linking_Text_2">#REF!</definedName>
    <definedName name="list1">#REF!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l" hidden="1">{#N/A,#N/A,FALSE,"Income State.";#N/A,#N/A,FALSE,"B-S"}</definedName>
    <definedName name="lll_1" hidden="1">{#N/A,#N/A,FALSE,"Income State.";#N/A,#N/A,FALSE,"B-S"}</definedName>
    <definedName name="lll_1_1" hidden="1">{#N/A,#N/A,FALSE,"Income State.";#N/A,#N/A,FALSE,"B-S"}</definedName>
    <definedName name="lll_1_1_1" hidden="1">{#N/A,#N/A,FALSE,"Income State.";#N/A,#N/A,FALSE,"B-S"}</definedName>
    <definedName name="lll_1_1_1_1" hidden="1">{#N/A,#N/A,FALSE,"Income State.";#N/A,#N/A,FALSE,"B-S"}</definedName>
    <definedName name="lll_1_1_1_1_1" hidden="1">{#N/A,#N/A,FALSE,"Income State.";#N/A,#N/A,FALSE,"B-S"}</definedName>
    <definedName name="lll_1_1_1_1_1_1" hidden="1">{#N/A,#N/A,FALSE,"Income State.";#N/A,#N/A,FALSE,"B-S"}</definedName>
    <definedName name="lll_1_1_1_1_1_2" hidden="1">{#N/A,#N/A,FALSE,"Income State.";#N/A,#N/A,FALSE,"B-S"}</definedName>
    <definedName name="lll_1_1_1_1_1_3" hidden="1">{#N/A,#N/A,FALSE,"Income State.";#N/A,#N/A,FALSE,"B-S"}</definedName>
    <definedName name="lll_1_1_1_1_1_4" hidden="1">{#N/A,#N/A,FALSE,"Income State.";#N/A,#N/A,FALSE,"B-S"}</definedName>
    <definedName name="lll_1_1_1_1_2" hidden="1">{#N/A,#N/A,FALSE,"Income State.";#N/A,#N/A,FALSE,"B-S"}</definedName>
    <definedName name="lll_1_1_1_1_2_1" hidden="1">{#N/A,#N/A,FALSE,"Income State.";#N/A,#N/A,FALSE,"B-S"}</definedName>
    <definedName name="lll_1_1_1_1_2_2" hidden="1">{#N/A,#N/A,FALSE,"Income State.";#N/A,#N/A,FALSE,"B-S"}</definedName>
    <definedName name="lll_1_1_1_1_2_3" hidden="1">{#N/A,#N/A,FALSE,"Income State.";#N/A,#N/A,FALSE,"B-S"}</definedName>
    <definedName name="lll_1_1_1_1_3" hidden="1">{#N/A,#N/A,FALSE,"Income State.";#N/A,#N/A,FALSE,"B-S"}</definedName>
    <definedName name="lll_1_1_1_1_4" hidden="1">{#N/A,#N/A,FALSE,"Income State.";#N/A,#N/A,FALSE,"B-S"}</definedName>
    <definedName name="lll_1_1_1_1_5" hidden="1">{#N/A,#N/A,FALSE,"Income State.";#N/A,#N/A,FALSE,"B-S"}</definedName>
    <definedName name="lll_1_1_1_2" hidden="1">{#N/A,#N/A,FALSE,"Income State.";#N/A,#N/A,FALSE,"B-S"}</definedName>
    <definedName name="lll_1_1_1_2_1" hidden="1">{#N/A,#N/A,FALSE,"Income State.";#N/A,#N/A,FALSE,"B-S"}</definedName>
    <definedName name="lll_1_1_1_2_2" hidden="1">{#N/A,#N/A,FALSE,"Income State.";#N/A,#N/A,FALSE,"B-S"}</definedName>
    <definedName name="lll_1_1_1_2_3" hidden="1">{#N/A,#N/A,FALSE,"Income State.";#N/A,#N/A,FALSE,"B-S"}</definedName>
    <definedName name="lll_1_1_1_3" hidden="1">{#N/A,#N/A,FALSE,"Income State.";#N/A,#N/A,FALSE,"B-S"}</definedName>
    <definedName name="lll_1_1_1_3_1" hidden="1">{#N/A,#N/A,FALSE,"Income State.";#N/A,#N/A,FALSE,"B-S"}</definedName>
    <definedName name="lll_1_1_1_3_2" hidden="1">{#N/A,#N/A,FALSE,"Income State.";#N/A,#N/A,FALSE,"B-S"}</definedName>
    <definedName name="lll_1_1_1_3_3" hidden="1">{#N/A,#N/A,FALSE,"Income State.";#N/A,#N/A,FALSE,"B-S"}</definedName>
    <definedName name="lll_1_1_1_4" hidden="1">{#N/A,#N/A,FALSE,"Income State.";#N/A,#N/A,FALSE,"B-S"}</definedName>
    <definedName name="lll_1_1_1_5" hidden="1">{#N/A,#N/A,FALSE,"Income State.";#N/A,#N/A,FALSE,"B-S"}</definedName>
    <definedName name="lll_1_1_2" hidden="1">{#N/A,#N/A,FALSE,"Income State.";#N/A,#N/A,FALSE,"B-S"}</definedName>
    <definedName name="lll_1_1_2_1" hidden="1">{#N/A,#N/A,FALSE,"Income State.";#N/A,#N/A,FALSE,"B-S"}</definedName>
    <definedName name="lll_1_1_2_2" hidden="1">{#N/A,#N/A,FALSE,"Income State.";#N/A,#N/A,FALSE,"B-S"}</definedName>
    <definedName name="lll_1_1_2_3" hidden="1">{#N/A,#N/A,FALSE,"Income State.";#N/A,#N/A,FALSE,"B-S"}</definedName>
    <definedName name="lll_1_1_3" hidden="1">{#N/A,#N/A,FALSE,"Income State.";#N/A,#N/A,FALSE,"B-S"}</definedName>
    <definedName name="lll_1_1_3_1" hidden="1">{#N/A,#N/A,FALSE,"Income State.";#N/A,#N/A,FALSE,"B-S"}</definedName>
    <definedName name="lll_1_1_3_2" hidden="1">{#N/A,#N/A,FALSE,"Income State.";#N/A,#N/A,FALSE,"B-S"}</definedName>
    <definedName name="lll_1_1_3_3" hidden="1">{#N/A,#N/A,FALSE,"Income State.";#N/A,#N/A,FALSE,"B-S"}</definedName>
    <definedName name="lll_1_1_4" hidden="1">{#N/A,#N/A,FALSE,"Income State.";#N/A,#N/A,FALSE,"B-S"}</definedName>
    <definedName name="lll_1_1_5" hidden="1">{#N/A,#N/A,FALSE,"Income State.";#N/A,#N/A,FALSE,"B-S"}</definedName>
    <definedName name="lll_1_2" hidden="1">{#N/A,#N/A,FALSE,"Income State.";#N/A,#N/A,FALSE,"B-S"}</definedName>
    <definedName name="lll_1_2_1" hidden="1">{#N/A,#N/A,FALSE,"Income State.";#N/A,#N/A,FALSE,"B-S"}</definedName>
    <definedName name="lll_1_2_1_1" hidden="1">{#N/A,#N/A,FALSE,"Income State.";#N/A,#N/A,FALSE,"B-S"}</definedName>
    <definedName name="lll_1_2_1_2" hidden="1">{#N/A,#N/A,FALSE,"Income State.";#N/A,#N/A,FALSE,"B-S"}</definedName>
    <definedName name="lll_1_2_1_3" hidden="1">{#N/A,#N/A,FALSE,"Income State.";#N/A,#N/A,FALSE,"B-S"}</definedName>
    <definedName name="lll_1_2_2" hidden="1">{#N/A,#N/A,FALSE,"Income State.";#N/A,#N/A,FALSE,"B-S"}</definedName>
    <definedName name="lll_1_2_2_1" hidden="1">{#N/A,#N/A,FALSE,"Income State.";#N/A,#N/A,FALSE,"B-S"}</definedName>
    <definedName name="lll_1_2_2_2" hidden="1">{#N/A,#N/A,FALSE,"Income State.";#N/A,#N/A,FALSE,"B-S"}</definedName>
    <definedName name="lll_1_2_2_3" hidden="1">{#N/A,#N/A,FALSE,"Income State.";#N/A,#N/A,FALSE,"B-S"}</definedName>
    <definedName name="lll_1_2_3" hidden="1">{#N/A,#N/A,FALSE,"Income State.";#N/A,#N/A,FALSE,"B-S"}</definedName>
    <definedName name="lll_1_2_4" hidden="1">{#N/A,#N/A,FALSE,"Income State.";#N/A,#N/A,FALSE,"B-S"}</definedName>
    <definedName name="lll_1_2_5" hidden="1">{#N/A,#N/A,FALSE,"Income State.";#N/A,#N/A,FALSE,"B-S"}</definedName>
    <definedName name="lll_1_3" hidden="1">{#N/A,#N/A,FALSE,"Income State.";#N/A,#N/A,FALSE,"B-S"}</definedName>
    <definedName name="lll_1_3_1" hidden="1">{#N/A,#N/A,FALSE,"Income State.";#N/A,#N/A,FALSE,"B-S"}</definedName>
    <definedName name="lll_1_3_1_1" hidden="1">{#N/A,#N/A,FALSE,"Income State.";#N/A,#N/A,FALSE,"B-S"}</definedName>
    <definedName name="lll_1_3_1_2" hidden="1">{#N/A,#N/A,FALSE,"Income State.";#N/A,#N/A,FALSE,"B-S"}</definedName>
    <definedName name="lll_1_3_1_3" hidden="1">{#N/A,#N/A,FALSE,"Income State.";#N/A,#N/A,FALSE,"B-S"}</definedName>
    <definedName name="lll_1_3_2" hidden="1">{#N/A,#N/A,FALSE,"Income State.";#N/A,#N/A,FALSE,"B-S"}</definedName>
    <definedName name="lll_1_3_2_1" hidden="1">{#N/A,#N/A,FALSE,"Income State.";#N/A,#N/A,FALSE,"B-S"}</definedName>
    <definedName name="lll_1_3_2_2" hidden="1">{#N/A,#N/A,FALSE,"Income State.";#N/A,#N/A,FALSE,"B-S"}</definedName>
    <definedName name="lll_1_3_2_3" hidden="1">{#N/A,#N/A,FALSE,"Income State.";#N/A,#N/A,FALSE,"B-S"}</definedName>
    <definedName name="lll_1_3_3" hidden="1">{#N/A,#N/A,FALSE,"Income State.";#N/A,#N/A,FALSE,"B-S"}</definedName>
    <definedName name="lll_1_3_4" hidden="1">{#N/A,#N/A,FALSE,"Income State.";#N/A,#N/A,FALSE,"B-S"}</definedName>
    <definedName name="lll_1_3_5" hidden="1">{#N/A,#N/A,FALSE,"Income State.";#N/A,#N/A,FALSE,"B-S"}</definedName>
    <definedName name="lll_1_4" hidden="1">{#N/A,#N/A,FALSE,"Income State.";#N/A,#N/A,FALSE,"B-S"}</definedName>
    <definedName name="lll_1_4_1" hidden="1">{#N/A,#N/A,FALSE,"Income State.";#N/A,#N/A,FALSE,"B-S"}</definedName>
    <definedName name="lll_1_4_2" hidden="1">{#N/A,#N/A,FALSE,"Income State.";#N/A,#N/A,FALSE,"B-S"}</definedName>
    <definedName name="lll_1_4_3" hidden="1">{#N/A,#N/A,FALSE,"Income State.";#N/A,#N/A,FALSE,"B-S"}</definedName>
    <definedName name="lll_1_5" hidden="1">{#N/A,#N/A,FALSE,"Income State.";#N/A,#N/A,FALSE,"B-S"}</definedName>
    <definedName name="lll_1_5_1" hidden="1">{#N/A,#N/A,FALSE,"Income State.";#N/A,#N/A,FALSE,"B-S"}</definedName>
    <definedName name="lll_1_5_2" hidden="1">{#N/A,#N/A,FALSE,"Income State.";#N/A,#N/A,FALSE,"B-S"}</definedName>
    <definedName name="lll_1_5_3" hidden="1">{#N/A,#N/A,FALSE,"Income State.";#N/A,#N/A,FALSE,"B-S"}</definedName>
    <definedName name="lll_2" hidden="1">{#N/A,#N/A,FALSE,"Income State.";#N/A,#N/A,FALSE,"B-S"}</definedName>
    <definedName name="lll_2_1" hidden="1">{#N/A,#N/A,FALSE,"Income State.";#N/A,#N/A,FALSE,"B-S"}</definedName>
    <definedName name="lll_2_1_1" hidden="1">{#N/A,#N/A,FALSE,"Income State.";#N/A,#N/A,FALSE,"B-S"}</definedName>
    <definedName name="lll_2_1_1_1" hidden="1">{#N/A,#N/A,FALSE,"Income State.";#N/A,#N/A,FALSE,"B-S"}</definedName>
    <definedName name="lll_2_1_1_1_1" hidden="1">{#N/A,#N/A,FALSE,"Income State.";#N/A,#N/A,FALSE,"B-S"}</definedName>
    <definedName name="lll_2_1_1_1_2" hidden="1">{#N/A,#N/A,FALSE,"Income State.";#N/A,#N/A,FALSE,"B-S"}</definedName>
    <definedName name="lll_2_1_1_1_3" hidden="1">{#N/A,#N/A,FALSE,"Income State.";#N/A,#N/A,FALSE,"B-S"}</definedName>
    <definedName name="lll_2_1_1_1_4" hidden="1">{#N/A,#N/A,FALSE,"Income State.";#N/A,#N/A,FALSE,"B-S"}</definedName>
    <definedName name="lll_2_1_1_2" hidden="1">{#N/A,#N/A,FALSE,"Income State.";#N/A,#N/A,FALSE,"B-S"}</definedName>
    <definedName name="lll_2_1_1_2_1" hidden="1">{#N/A,#N/A,FALSE,"Income State.";#N/A,#N/A,FALSE,"B-S"}</definedName>
    <definedName name="lll_2_1_1_2_2" hidden="1">{#N/A,#N/A,FALSE,"Income State.";#N/A,#N/A,FALSE,"B-S"}</definedName>
    <definedName name="lll_2_1_1_2_3" hidden="1">{#N/A,#N/A,FALSE,"Income State.";#N/A,#N/A,FALSE,"B-S"}</definedName>
    <definedName name="lll_2_1_1_3" hidden="1">{#N/A,#N/A,FALSE,"Income State.";#N/A,#N/A,FALSE,"B-S"}</definedName>
    <definedName name="lll_2_1_1_4" hidden="1">{#N/A,#N/A,FALSE,"Income State.";#N/A,#N/A,FALSE,"B-S"}</definedName>
    <definedName name="lll_2_1_1_5" hidden="1">{#N/A,#N/A,FALSE,"Income State.";#N/A,#N/A,FALSE,"B-S"}</definedName>
    <definedName name="lll_2_1_2" hidden="1">{#N/A,#N/A,FALSE,"Income State.";#N/A,#N/A,FALSE,"B-S"}</definedName>
    <definedName name="lll_2_1_2_1" hidden="1">{#N/A,#N/A,FALSE,"Income State.";#N/A,#N/A,FALSE,"B-S"}</definedName>
    <definedName name="lll_2_1_2_2" hidden="1">{#N/A,#N/A,FALSE,"Income State.";#N/A,#N/A,FALSE,"B-S"}</definedName>
    <definedName name="lll_2_1_2_3" hidden="1">{#N/A,#N/A,FALSE,"Income State.";#N/A,#N/A,FALSE,"B-S"}</definedName>
    <definedName name="lll_2_1_3" hidden="1">{#N/A,#N/A,FALSE,"Income State.";#N/A,#N/A,FALSE,"B-S"}</definedName>
    <definedName name="lll_2_1_3_1" hidden="1">{#N/A,#N/A,FALSE,"Income State.";#N/A,#N/A,FALSE,"B-S"}</definedName>
    <definedName name="lll_2_1_3_2" hidden="1">{#N/A,#N/A,FALSE,"Income State.";#N/A,#N/A,FALSE,"B-S"}</definedName>
    <definedName name="lll_2_1_3_3" hidden="1">{#N/A,#N/A,FALSE,"Income State.";#N/A,#N/A,FALSE,"B-S"}</definedName>
    <definedName name="lll_2_1_4" hidden="1">{#N/A,#N/A,FALSE,"Income State.";#N/A,#N/A,FALSE,"B-S"}</definedName>
    <definedName name="lll_2_1_5" hidden="1">{#N/A,#N/A,FALSE,"Income State.";#N/A,#N/A,FALSE,"B-S"}</definedName>
    <definedName name="lll_2_2" hidden="1">{#N/A,#N/A,FALSE,"Income State.";#N/A,#N/A,FALSE,"B-S"}</definedName>
    <definedName name="lll_2_2_1" hidden="1">{#N/A,#N/A,FALSE,"Income State.";#N/A,#N/A,FALSE,"B-S"}</definedName>
    <definedName name="lll_2_2_2" hidden="1">{#N/A,#N/A,FALSE,"Income State.";#N/A,#N/A,FALSE,"B-S"}</definedName>
    <definedName name="lll_2_2_3" hidden="1">{#N/A,#N/A,FALSE,"Income State.";#N/A,#N/A,FALSE,"B-S"}</definedName>
    <definedName name="lll_2_2_4" hidden="1">{#N/A,#N/A,FALSE,"Income State.";#N/A,#N/A,FALSE,"B-S"}</definedName>
    <definedName name="lll_2_3" hidden="1">{#N/A,#N/A,FALSE,"Income State.";#N/A,#N/A,FALSE,"B-S"}</definedName>
    <definedName name="lll_2_3_1" hidden="1">{#N/A,#N/A,FALSE,"Income State.";#N/A,#N/A,FALSE,"B-S"}</definedName>
    <definedName name="lll_2_3_2" hidden="1">{#N/A,#N/A,FALSE,"Income State.";#N/A,#N/A,FALSE,"B-S"}</definedName>
    <definedName name="lll_2_3_3" hidden="1">{#N/A,#N/A,FALSE,"Income State.";#N/A,#N/A,FALSE,"B-S"}</definedName>
    <definedName name="lll_2_3_4" hidden="1">{#N/A,#N/A,FALSE,"Income State.";#N/A,#N/A,FALSE,"B-S"}</definedName>
    <definedName name="lll_2_4" hidden="1">{#N/A,#N/A,FALSE,"Income State.";#N/A,#N/A,FALSE,"B-S"}</definedName>
    <definedName name="lll_2_4_1" hidden="1">{#N/A,#N/A,FALSE,"Income State.";#N/A,#N/A,FALSE,"B-S"}</definedName>
    <definedName name="lll_2_5" hidden="1">{#N/A,#N/A,FALSE,"Income State.";#N/A,#N/A,FALSE,"B-S"}</definedName>
    <definedName name="lll_3" hidden="1">{#N/A,#N/A,FALSE,"Income State.";#N/A,#N/A,FALSE,"B-S"}</definedName>
    <definedName name="lll_3_1" hidden="1">{#N/A,#N/A,FALSE,"Income State.";#N/A,#N/A,FALSE,"B-S"}</definedName>
    <definedName name="lll_3_1_1" hidden="1">{#N/A,#N/A,FALSE,"Income State.";#N/A,#N/A,FALSE,"B-S"}</definedName>
    <definedName name="lll_3_1_2" hidden="1">{#N/A,#N/A,FALSE,"Income State.";#N/A,#N/A,FALSE,"B-S"}</definedName>
    <definedName name="lll_3_1_3" hidden="1">{#N/A,#N/A,FALSE,"Income State.";#N/A,#N/A,FALSE,"B-S"}</definedName>
    <definedName name="lll_3_1_4" hidden="1">{#N/A,#N/A,FALSE,"Income State.";#N/A,#N/A,FALSE,"B-S"}</definedName>
    <definedName name="lll_3_2" hidden="1">{#N/A,#N/A,FALSE,"Income State.";#N/A,#N/A,FALSE,"B-S"}</definedName>
    <definedName name="lll_3_2_1" hidden="1">{#N/A,#N/A,FALSE,"Income State.";#N/A,#N/A,FALSE,"B-S"}</definedName>
    <definedName name="lll_3_2_2" hidden="1">{#N/A,#N/A,FALSE,"Income State.";#N/A,#N/A,FALSE,"B-S"}</definedName>
    <definedName name="lll_3_2_3" hidden="1">{#N/A,#N/A,FALSE,"Income State.";#N/A,#N/A,FALSE,"B-S"}</definedName>
    <definedName name="lll_3_2_4" hidden="1">{#N/A,#N/A,FALSE,"Income State.";#N/A,#N/A,FALSE,"B-S"}</definedName>
    <definedName name="lll_3_3" hidden="1">{#N/A,#N/A,FALSE,"Income State.";#N/A,#N/A,FALSE,"B-S"}</definedName>
    <definedName name="lll_3_3_1" hidden="1">{#N/A,#N/A,FALSE,"Income State.";#N/A,#N/A,FALSE,"B-S"}</definedName>
    <definedName name="lll_3_4" hidden="1">{#N/A,#N/A,FALSE,"Income State.";#N/A,#N/A,FALSE,"B-S"}</definedName>
    <definedName name="lll_3_4_1" hidden="1">{#N/A,#N/A,FALSE,"Income State.";#N/A,#N/A,FALSE,"B-S"}</definedName>
    <definedName name="lll_3_5" hidden="1">{#N/A,#N/A,FALSE,"Income State.";#N/A,#N/A,FALSE,"B-S"}</definedName>
    <definedName name="lll_4" hidden="1">{#N/A,#N/A,FALSE,"Income State.";#N/A,#N/A,FALSE,"B-S"}</definedName>
    <definedName name="lll_4_1" hidden="1">{#N/A,#N/A,FALSE,"Income State.";#N/A,#N/A,FALSE,"B-S"}</definedName>
    <definedName name="lll_4_1_1" hidden="1">{#N/A,#N/A,FALSE,"Income State.";#N/A,#N/A,FALSE,"B-S"}</definedName>
    <definedName name="lll_4_1_2" hidden="1">{#N/A,#N/A,FALSE,"Income State.";#N/A,#N/A,FALSE,"B-S"}</definedName>
    <definedName name="lll_4_1_3" hidden="1">{#N/A,#N/A,FALSE,"Income State.";#N/A,#N/A,FALSE,"B-S"}</definedName>
    <definedName name="lll_4_1_4" hidden="1">{#N/A,#N/A,FALSE,"Income State.";#N/A,#N/A,FALSE,"B-S"}</definedName>
    <definedName name="lll_4_2" hidden="1">{#N/A,#N/A,FALSE,"Income State.";#N/A,#N/A,FALSE,"B-S"}</definedName>
    <definedName name="lll_4_2_1" hidden="1">{#N/A,#N/A,FALSE,"Income State.";#N/A,#N/A,FALSE,"B-S"}</definedName>
    <definedName name="lll_4_2_2" hidden="1">{#N/A,#N/A,FALSE,"Income State.";#N/A,#N/A,FALSE,"B-S"}</definedName>
    <definedName name="lll_4_2_3" hidden="1">{#N/A,#N/A,FALSE,"Income State.";#N/A,#N/A,FALSE,"B-S"}</definedName>
    <definedName name="lll_4_2_4" hidden="1">{#N/A,#N/A,FALSE,"Income State.";#N/A,#N/A,FALSE,"B-S"}</definedName>
    <definedName name="lll_4_3" hidden="1">{#N/A,#N/A,FALSE,"Income State.";#N/A,#N/A,FALSE,"B-S"}</definedName>
    <definedName name="lll_4_3_1" hidden="1">{#N/A,#N/A,FALSE,"Income State.";#N/A,#N/A,FALSE,"B-S"}</definedName>
    <definedName name="lll_4_4" hidden="1">{#N/A,#N/A,FALSE,"Income State.";#N/A,#N/A,FALSE,"B-S"}</definedName>
    <definedName name="lll_4_4_1" hidden="1">{#N/A,#N/A,FALSE,"Income State.";#N/A,#N/A,FALSE,"B-S"}</definedName>
    <definedName name="lll_4_5" hidden="1">{#N/A,#N/A,FALSE,"Income State.";#N/A,#N/A,FALSE,"B-S"}</definedName>
    <definedName name="lll_5" hidden="1">{#N/A,#N/A,FALSE,"Income State.";#N/A,#N/A,FALSE,"B-S"}</definedName>
    <definedName name="lll_5_1" hidden="1">{#N/A,#N/A,FALSE,"Income State.";#N/A,#N/A,FALSE,"B-S"}</definedName>
    <definedName name="lll_5_2" hidden="1">{#N/A,#N/A,FALSE,"Income State.";#N/A,#N/A,FALSE,"B-S"}</definedName>
    <definedName name="lll_5_3" hidden="1">{#N/A,#N/A,FALSE,"Income State.";#N/A,#N/A,FALSE,"B-S"}</definedName>
    <definedName name="lll_5_4" hidden="1">{#N/A,#N/A,FALSE,"Income State.";#N/A,#N/A,FALSE,"B-S"}</definedName>
    <definedName name="LM_Date_Calendar">#REF!</definedName>
    <definedName name="LM_Date_Quarters">#REF!</definedName>
    <definedName name="LOAN" hidden="1">{#N/A,#N/A,FALSE,"Income State.";#N/A,#N/A,FALSE,"B-S"}</definedName>
    <definedName name="LOAN_1" hidden="1">{#N/A,#N/A,FALSE,"Income State.";#N/A,#N/A,FALSE,"B-S"}</definedName>
    <definedName name="LOAN_1_1" hidden="1">{#N/A,#N/A,FALSE,"Income State.";#N/A,#N/A,FALSE,"B-S"}</definedName>
    <definedName name="LOAN_1_1_1" hidden="1">{#N/A,#N/A,FALSE,"Income State.";#N/A,#N/A,FALSE,"B-S"}</definedName>
    <definedName name="LOAN_1_1_1_1" hidden="1">{#N/A,#N/A,FALSE,"Income State.";#N/A,#N/A,FALSE,"B-S"}</definedName>
    <definedName name="LOAN_1_1_1_1_1" hidden="1">{#N/A,#N/A,FALSE,"Income State.";#N/A,#N/A,FALSE,"B-S"}</definedName>
    <definedName name="LOAN_1_1_1_1_1_1" hidden="1">{#N/A,#N/A,FALSE,"Income State.";#N/A,#N/A,FALSE,"B-S"}</definedName>
    <definedName name="LOAN_1_1_1_1_1_2" hidden="1">{#N/A,#N/A,FALSE,"Income State.";#N/A,#N/A,FALSE,"B-S"}</definedName>
    <definedName name="LOAN_1_1_1_1_1_3" hidden="1">{#N/A,#N/A,FALSE,"Income State.";#N/A,#N/A,FALSE,"B-S"}</definedName>
    <definedName name="LOAN_1_1_1_1_1_4" hidden="1">{#N/A,#N/A,FALSE,"Income State.";#N/A,#N/A,FALSE,"B-S"}</definedName>
    <definedName name="LOAN_1_1_1_1_2" hidden="1">{#N/A,#N/A,FALSE,"Income State.";#N/A,#N/A,FALSE,"B-S"}</definedName>
    <definedName name="LOAN_1_1_1_1_2_1" hidden="1">{#N/A,#N/A,FALSE,"Income State.";#N/A,#N/A,FALSE,"B-S"}</definedName>
    <definedName name="LOAN_1_1_1_1_2_2" hidden="1">{#N/A,#N/A,FALSE,"Income State.";#N/A,#N/A,FALSE,"B-S"}</definedName>
    <definedName name="LOAN_1_1_1_1_2_3" hidden="1">{#N/A,#N/A,FALSE,"Income State.";#N/A,#N/A,FALSE,"B-S"}</definedName>
    <definedName name="LOAN_1_1_1_1_3" hidden="1">{#N/A,#N/A,FALSE,"Income State.";#N/A,#N/A,FALSE,"B-S"}</definedName>
    <definedName name="LOAN_1_1_1_1_4" hidden="1">{#N/A,#N/A,FALSE,"Income State.";#N/A,#N/A,FALSE,"B-S"}</definedName>
    <definedName name="LOAN_1_1_1_1_5" hidden="1">{#N/A,#N/A,FALSE,"Income State.";#N/A,#N/A,FALSE,"B-S"}</definedName>
    <definedName name="LOAN_1_1_1_2" hidden="1">{#N/A,#N/A,FALSE,"Income State.";#N/A,#N/A,FALSE,"B-S"}</definedName>
    <definedName name="LOAN_1_1_1_2_1" hidden="1">{#N/A,#N/A,FALSE,"Income State.";#N/A,#N/A,FALSE,"B-S"}</definedName>
    <definedName name="LOAN_1_1_1_2_2" hidden="1">{#N/A,#N/A,FALSE,"Income State.";#N/A,#N/A,FALSE,"B-S"}</definedName>
    <definedName name="LOAN_1_1_1_2_3" hidden="1">{#N/A,#N/A,FALSE,"Income State.";#N/A,#N/A,FALSE,"B-S"}</definedName>
    <definedName name="LOAN_1_1_1_3" hidden="1">{#N/A,#N/A,FALSE,"Income State.";#N/A,#N/A,FALSE,"B-S"}</definedName>
    <definedName name="LOAN_1_1_1_3_1" hidden="1">{#N/A,#N/A,FALSE,"Income State.";#N/A,#N/A,FALSE,"B-S"}</definedName>
    <definedName name="LOAN_1_1_1_3_2" hidden="1">{#N/A,#N/A,FALSE,"Income State.";#N/A,#N/A,FALSE,"B-S"}</definedName>
    <definedName name="LOAN_1_1_1_3_3" hidden="1">{#N/A,#N/A,FALSE,"Income State.";#N/A,#N/A,FALSE,"B-S"}</definedName>
    <definedName name="LOAN_1_1_1_4" hidden="1">{#N/A,#N/A,FALSE,"Income State.";#N/A,#N/A,FALSE,"B-S"}</definedName>
    <definedName name="LOAN_1_1_1_5" hidden="1">{#N/A,#N/A,FALSE,"Income State.";#N/A,#N/A,FALSE,"B-S"}</definedName>
    <definedName name="LOAN_1_1_2" hidden="1">{#N/A,#N/A,FALSE,"Income State.";#N/A,#N/A,FALSE,"B-S"}</definedName>
    <definedName name="LOAN_1_1_2_1" hidden="1">{#N/A,#N/A,FALSE,"Income State.";#N/A,#N/A,FALSE,"B-S"}</definedName>
    <definedName name="LOAN_1_1_2_2" hidden="1">{#N/A,#N/A,FALSE,"Income State.";#N/A,#N/A,FALSE,"B-S"}</definedName>
    <definedName name="LOAN_1_1_2_3" hidden="1">{#N/A,#N/A,FALSE,"Income State.";#N/A,#N/A,FALSE,"B-S"}</definedName>
    <definedName name="LOAN_1_1_3" hidden="1">{#N/A,#N/A,FALSE,"Income State.";#N/A,#N/A,FALSE,"B-S"}</definedName>
    <definedName name="LOAN_1_1_3_1" hidden="1">{#N/A,#N/A,FALSE,"Income State.";#N/A,#N/A,FALSE,"B-S"}</definedName>
    <definedName name="LOAN_1_1_3_2" hidden="1">{#N/A,#N/A,FALSE,"Income State.";#N/A,#N/A,FALSE,"B-S"}</definedName>
    <definedName name="LOAN_1_1_3_3" hidden="1">{#N/A,#N/A,FALSE,"Income State.";#N/A,#N/A,FALSE,"B-S"}</definedName>
    <definedName name="LOAN_1_1_4" hidden="1">{#N/A,#N/A,FALSE,"Income State.";#N/A,#N/A,FALSE,"B-S"}</definedName>
    <definedName name="LOAN_1_1_5" hidden="1">{#N/A,#N/A,FALSE,"Income State.";#N/A,#N/A,FALSE,"B-S"}</definedName>
    <definedName name="LOAN_1_2" hidden="1">{#N/A,#N/A,FALSE,"Income State.";#N/A,#N/A,FALSE,"B-S"}</definedName>
    <definedName name="LOAN_1_2_1" hidden="1">{#N/A,#N/A,FALSE,"Income State.";#N/A,#N/A,FALSE,"B-S"}</definedName>
    <definedName name="LOAN_1_2_1_1" hidden="1">{#N/A,#N/A,FALSE,"Income State.";#N/A,#N/A,FALSE,"B-S"}</definedName>
    <definedName name="LOAN_1_2_1_2" hidden="1">{#N/A,#N/A,FALSE,"Income State.";#N/A,#N/A,FALSE,"B-S"}</definedName>
    <definedName name="LOAN_1_2_1_3" hidden="1">{#N/A,#N/A,FALSE,"Income State.";#N/A,#N/A,FALSE,"B-S"}</definedName>
    <definedName name="LOAN_1_2_2" hidden="1">{#N/A,#N/A,FALSE,"Income State.";#N/A,#N/A,FALSE,"B-S"}</definedName>
    <definedName name="LOAN_1_2_2_1" hidden="1">{#N/A,#N/A,FALSE,"Income State.";#N/A,#N/A,FALSE,"B-S"}</definedName>
    <definedName name="LOAN_1_2_2_2" hidden="1">{#N/A,#N/A,FALSE,"Income State.";#N/A,#N/A,FALSE,"B-S"}</definedName>
    <definedName name="LOAN_1_2_2_3" hidden="1">{#N/A,#N/A,FALSE,"Income State.";#N/A,#N/A,FALSE,"B-S"}</definedName>
    <definedName name="LOAN_1_2_3" hidden="1">{#N/A,#N/A,FALSE,"Income State.";#N/A,#N/A,FALSE,"B-S"}</definedName>
    <definedName name="LOAN_1_2_4" hidden="1">{#N/A,#N/A,FALSE,"Income State.";#N/A,#N/A,FALSE,"B-S"}</definedName>
    <definedName name="LOAN_1_2_5" hidden="1">{#N/A,#N/A,FALSE,"Income State.";#N/A,#N/A,FALSE,"B-S"}</definedName>
    <definedName name="LOAN_1_3" hidden="1">{#N/A,#N/A,FALSE,"Income State.";#N/A,#N/A,FALSE,"B-S"}</definedName>
    <definedName name="LOAN_1_3_1" hidden="1">{#N/A,#N/A,FALSE,"Income State.";#N/A,#N/A,FALSE,"B-S"}</definedName>
    <definedName name="LOAN_1_3_1_1" hidden="1">{#N/A,#N/A,FALSE,"Income State.";#N/A,#N/A,FALSE,"B-S"}</definedName>
    <definedName name="LOAN_1_3_1_2" hidden="1">{#N/A,#N/A,FALSE,"Income State.";#N/A,#N/A,FALSE,"B-S"}</definedName>
    <definedName name="LOAN_1_3_1_3" hidden="1">{#N/A,#N/A,FALSE,"Income State.";#N/A,#N/A,FALSE,"B-S"}</definedName>
    <definedName name="LOAN_1_3_2" hidden="1">{#N/A,#N/A,FALSE,"Income State.";#N/A,#N/A,FALSE,"B-S"}</definedName>
    <definedName name="LOAN_1_3_2_1" hidden="1">{#N/A,#N/A,FALSE,"Income State.";#N/A,#N/A,FALSE,"B-S"}</definedName>
    <definedName name="LOAN_1_3_2_2" hidden="1">{#N/A,#N/A,FALSE,"Income State.";#N/A,#N/A,FALSE,"B-S"}</definedName>
    <definedName name="LOAN_1_3_2_3" hidden="1">{#N/A,#N/A,FALSE,"Income State.";#N/A,#N/A,FALSE,"B-S"}</definedName>
    <definedName name="LOAN_1_3_3" hidden="1">{#N/A,#N/A,FALSE,"Income State.";#N/A,#N/A,FALSE,"B-S"}</definedName>
    <definedName name="LOAN_1_3_4" hidden="1">{#N/A,#N/A,FALSE,"Income State.";#N/A,#N/A,FALSE,"B-S"}</definedName>
    <definedName name="LOAN_1_3_5" hidden="1">{#N/A,#N/A,FALSE,"Income State.";#N/A,#N/A,FALSE,"B-S"}</definedName>
    <definedName name="LOAN_1_4" hidden="1">{#N/A,#N/A,FALSE,"Income State.";#N/A,#N/A,FALSE,"B-S"}</definedName>
    <definedName name="LOAN_1_4_1" hidden="1">{#N/A,#N/A,FALSE,"Income State.";#N/A,#N/A,FALSE,"B-S"}</definedName>
    <definedName name="LOAN_1_4_2" hidden="1">{#N/A,#N/A,FALSE,"Income State.";#N/A,#N/A,FALSE,"B-S"}</definedName>
    <definedName name="LOAN_1_4_3" hidden="1">{#N/A,#N/A,FALSE,"Income State.";#N/A,#N/A,FALSE,"B-S"}</definedName>
    <definedName name="LOAN_1_5" hidden="1">{#N/A,#N/A,FALSE,"Income State.";#N/A,#N/A,FALSE,"B-S"}</definedName>
    <definedName name="LOAN_1_5_1" hidden="1">{#N/A,#N/A,FALSE,"Income State.";#N/A,#N/A,FALSE,"B-S"}</definedName>
    <definedName name="LOAN_1_5_2" hidden="1">{#N/A,#N/A,FALSE,"Income State.";#N/A,#N/A,FALSE,"B-S"}</definedName>
    <definedName name="LOAN_1_5_3" hidden="1">{#N/A,#N/A,FALSE,"Income State.";#N/A,#N/A,FALSE,"B-S"}</definedName>
    <definedName name="LOAN_2" hidden="1">{#N/A,#N/A,FALSE,"Income State.";#N/A,#N/A,FALSE,"B-S"}</definedName>
    <definedName name="LOAN_2_1" hidden="1">{#N/A,#N/A,FALSE,"Income State.";#N/A,#N/A,FALSE,"B-S"}</definedName>
    <definedName name="LOAN_2_1_1" hidden="1">{#N/A,#N/A,FALSE,"Income State.";#N/A,#N/A,FALSE,"B-S"}</definedName>
    <definedName name="LOAN_2_1_1_1" hidden="1">{#N/A,#N/A,FALSE,"Income State.";#N/A,#N/A,FALSE,"B-S"}</definedName>
    <definedName name="LOAN_2_1_1_1_1" hidden="1">{#N/A,#N/A,FALSE,"Income State.";#N/A,#N/A,FALSE,"B-S"}</definedName>
    <definedName name="LOAN_2_1_1_1_2" hidden="1">{#N/A,#N/A,FALSE,"Income State.";#N/A,#N/A,FALSE,"B-S"}</definedName>
    <definedName name="LOAN_2_1_1_1_3" hidden="1">{#N/A,#N/A,FALSE,"Income State.";#N/A,#N/A,FALSE,"B-S"}</definedName>
    <definedName name="LOAN_2_1_1_1_4" hidden="1">{#N/A,#N/A,FALSE,"Income State.";#N/A,#N/A,FALSE,"B-S"}</definedName>
    <definedName name="LOAN_2_1_1_2" hidden="1">{#N/A,#N/A,FALSE,"Income State.";#N/A,#N/A,FALSE,"B-S"}</definedName>
    <definedName name="LOAN_2_1_1_2_1" hidden="1">{#N/A,#N/A,FALSE,"Income State.";#N/A,#N/A,FALSE,"B-S"}</definedName>
    <definedName name="LOAN_2_1_1_2_2" hidden="1">{#N/A,#N/A,FALSE,"Income State.";#N/A,#N/A,FALSE,"B-S"}</definedName>
    <definedName name="LOAN_2_1_1_2_3" hidden="1">{#N/A,#N/A,FALSE,"Income State.";#N/A,#N/A,FALSE,"B-S"}</definedName>
    <definedName name="LOAN_2_1_1_3" hidden="1">{#N/A,#N/A,FALSE,"Income State.";#N/A,#N/A,FALSE,"B-S"}</definedName>
    <definedName name="LOAN_2_1_1_4" hidden="1">{#N/A,#N/A,FALSE,"Income State.";#N/A,#N/A,FALSE,"B-S"}</definedName>
    <definedName name="LOAN_2_1_1_5" hidden="1">{#N/A,#N/A,FALSE,"Income State.";#N/A,#N/A,FALSE,"B-S"}</definedName>
    <definedName name="LOAN_2_1_2" hidden="1">{#N/A,#N/A,FALSE,"Income State.";#N/A,#N/A,FALSE,"B-S"}</definedName>
    <definedName name="LOAN_2_1_2_1" hidden="1">{#N/A,#N/A,FALSE,"Income State.";#N/A,#N/A,FALSE,"B-S"}</definedName>
    <definedName name="LOAN_2_1_2_2" hidden="1">{#N/A,#N/A,FALSE,"Income State.";#N/A,#N/A,FALSE,"B-S"}</definedName>
    <definedName name="LOAN_2_1_2_3" hidden="1">{#N/A,#N/A,FALSE,"Income State.";#N/A,#N/A,FALSE,"B-S"}</definedName>
    <definedName name="LOAN_2_1_2_4" hidden="1">{#N/A,#N/A,FALSE,"Income State.";#N/A,#N/A,FALSE,"B-S"}</definedName>
    <definedName name="LOAN_2_1_3" hidden="1">{#N/A,#N/A,FALSE,"Income State.";#N/A,#N/A,FALSE,"B-S"}</definedName>
    <definedName name="LOAN_2_1_3_1" hidden="1">{#N/A,#N/A,FALSE,"Income State.";#N/A,#N/A,FALSE,"B-S"}</definedName>
    <definedName name="LOAN_2_1_3_2" hidden="1">{#N/A,#N/A,FALSE,"Income State.";#N/A,#N/A,FALSE,"B-S"}</definedName>
    <definedName name="LOAN_2_1_3_3" hidden="1">{#N/A,#N/A,FALSE,"Income State.";#N/A,#N/A,FALSE,"B-S"}</definedName>
    <definedName name="LOAN_2_1_3_4" hidden="1">{#N/A,#N/A,FALSE,"Income State.";#N/A,#N/A,FALSE,"B-S"}</definedName>
    <definedName name="LOAN_2_1_4" hidden="1">{#N/A,#N/A,FALSE,"Income State.";#N/A,#N/A,FALSE,"B-S"}</definedName>
    <definedName name="LOAN_2_1_4_1" hidden="1">{#N/A,#N/A,FALSE,"Income State.";#N/A,#N/A,FALSE,"B-S"}</definedName>
    <definedName name="LOAN_2_1_5" hidden="1">{#N/A,#N/A,FALSE,"Income State.";#N/A,#N/A,FALSE,"B-S"}</definedName>
    <definedName name="LOAN_2_2" hidden="1">{#N/A,#N/A,FALSE,"Income State.";#N/A,#N/A,FALSE,"B-S"}</definedName>
    <definedName name="LOAN_2_2_1" hidden="1">{#N/A,#N/A,FALSE,"Income State.";#N/A,#N/A,FALSE,"B-S"}</definedName>
    <definedName name="LOAN_2_2_1_1" hidden="1">{#N/A,#N/A,FALSE,"Income State.";#N/A,#N/A,FALSE,"B-S"}</definedName>
    <definedName name="LOAN_2_2_2" hidden="1">{#N/A,#N/A,FALSE,"Income State.";#N/A,#N/A,FALSE,"B-S"}</definedName>
    <definedName name="LOAN_2_2_3" hidden="1">{#N/A,#N/A,FALSE,"Income State.";#N/A,#N/A,FALSE,"B-S"}</definedName>
    <definedName name="LOAN_2_2_4" hidden="1">{#N/A,#N/A,FALSE,"Income State.";#N/A,#N/A,FALSE,"B-S"}</definedName>
    <definedName name="LOAN_2_2_5" hidden="1">{#N/A,#N/A,FALSE,"Income State.";#N/A,#N/A,FALSE,"B-S"}</definedName>
    <definedName name="LOAN_2_3" hidden="1">{#N/A,#N/A,FALSE,"Income State.";#N/A,#N/A,FALSE,"B-S"}</definedName>
    <definedName name="LOAN_2_3_1" hidden="1">{#N/A,#N/A,FALSE,"Income State.";#N/A,#N/A,FALSE,"B-S"}</definedName>
    <definedName name="LOAN_2_3_2" hidden="1">{#N/A,#N/A,FALSE,"Income State.";#N/A,#N/A,FALSE,"B-S"}</definedName>
    <definedName name="LOAN_2_3_3" hidden="1">{#N/A,#N/A,FALSE,"Income State.";#N/A,#N/A,FALSE,"B-S"}</definedName>
    <definedName name="LOAN_2_3_4" hidden="1">{#N/A,#N/A,FALSE,"Income State.";#N/A,#N/A,FALSE,"B-S"}</definedName>
    <definedName name="LOAN_2_4" hidden="1">{#N/A,#N/A,FALSE,"Income State.";#N/A,#N/A,FALSE,"B-S"}</definedName>
    <definedName name="LOAN_2_4_1" hidden="1">{#N/A,#N/A,FALSE,"Income State.";#N/A,#N/A,FALSE,"B-S"}</definedName>
    <definedName name="LOAN_2_5" hidden="1">{#N/A,#N/A,FALSE,"Income State.";#N/A,#N/A,FALSE,"B-S"}</definedName>
    <definedName name="LOAN_3" hidden="1">{#N/A,#N/A,FALSE,"Income State.";#N/A,#N/A,FALSE,"B-S"}</definedName>
    <definedName name="LOAN_3_1" hidden="1">{#N/A,#N/A,FALSE,"Income State.";#N/A,#N/A,FALSE,"B-S"}</definedName>
    <definedName name="LOAN_3_1_1" hidden="1">{#N/A,#N/A,FALSE,"Income State.";#N/A,#N/A,FALSE,"B-S"}</definedName>
    <definedName name="LOAN_3_1_1_1" hidden="1">{#N/A,#N/A,FALSE,"Income State.";#N/A,#N/A,FALSE,"B-S"}</definedName>
    <definedName name="LOAN_3_1_2" hidden="1">{#N/A,#N/A,FALSE,"Income State.";#N/A,#N/A,FALSE,"B-S"}</definedName>
    <definedName name="LOAN_3_1_3" hidden="1">{#N/A,#N/A,FALSE,"Income State.";#N/A,#N/A,FALSE,"B-S"}</definedName>
    <definedName name="LOAN_3_1_4" hidden="1">{#N/A,#N/A,FALSE,"Income State.";#N/A,#N/A,FALSE,"B-S"}</definedName>
    <definedName name="LOAN_3_1_5" hidden="1">{#N/A,#N/A,FALSE,"Income State.";#N/A,#N/A,FALSE,"B-S"}</definedName>
    <definedName name="LOAN_3_2" hidden="1">{#N/A,#N/A,FALSE,"Income State.";#N/A,#N/A,FALSE,"B-S"}</definedName>
    <definedName name="LOAN_3_2_1" hidden="1">{#N/A,#N/A,FALSE,"Income State.";#N/A,#N/A,FALSE,"B-S"}</definedName>
    <definedName name="LOAN_3_2_1_1" hidden="1">{#N/A,#N/A,FALSE,"Income State.";#N/A,#N/A,FALSE,"B-S"}</definedName>
    <definedName name="LOAN_3_2_2" hidden="1">{#N/A,#N/A,FALSE,"Income State.";#N/A,#N/A,FALSE,"B-S"}</definedName>
    <definedName name="LOAN_3_2_3" hidden="1">{#N/A,#N/A,FALSE,"Income State.";#N/A,#N/A,FALSE,"B-S"}</definedName>
    <definedName name="LOAN_3_2_4" hidden="1">{#N/A,#N/A,FALSE,"Income State.";#N/A,#N/A,FALSE,"B-S"}</definedName>
    <definedName name="LOAN_3_2_5" hidden="1">{#N/A,#N/A,FALSE,"Income State.";#N/A,#N/A,FALSE,"B-S"}</definedName>
    <definedName name="LOAN_3_3" hidden="1">{#N/A,#N/A,FALSE,"Income State.";#N/A,#N/A,FALSE,"B-S"}</definedName>
    <definedName name="LOAN_3_3_1" hidden="1">{#N/A,#N/A,FALSE,"Income State.";#N/A,#N/A,FALSE,"B-S"}</definedName>
    <definedName name="LOAN_3_4" hidden="1">{#N/A,#N/A,FALSE,"Income State.";#N/A,#N/A,FALSE,"B-S"}</definedName>
    <definedName name="LOAN_3_4_1" hidden="1">{#N/A,#N/A,FALSE,"Income State.";#N/A,#N/A,FALSE,"B-S"}</definedName>
    <definedName name="LOAN_3_5" hidden="1">{#N/A,#N/A,FALSE,"Income State.";#N/A,#N/A,FALSE,"B-S"}</definedName>
    <definedName name="LOAN_4" hidden="1">{#N/A,#N/A,FALSE,"Income State.";#N/A,#N/A,FALSE,"B-S"}</definedName>
    <definedName name="LOAN_4_1" hidden="1">{#N/A,#N/A,FALSE,"Income State.";#N/A,#N/A,FALSE,"B-S"}</definedName>
    <definedName name="LOAN_4_1_1" hidden="1">{#N/A,#N/A,FALSE,"Income State.";#N/A,#N/A,FALSE,"B-S"}</definedName>
    <definedName name="LOAN_4_1_1_1" hidden="1">{#N/A,#N/A,FALSE,"Income State.";#N/A,#N/A,FALSE,"B-S"}</definedName>
    <definedName name="LOAN_4_1_2" hidden="1">{#N/A,#N/A,FALSE,"Income State.";#N/A,#N/A,FALSE,"B-S"}</definedName>
    <definedName name="LOAN_4_1_3" hidden="1">{#N/A,#N/A,FALSE,"Income State.";#N/A,#N/A,FALSE,"B-S"}</definedName>
    <definedName name="LOAN_4_1_4" hidden="1">{#N/A,#N/A,FALSE,"Income State.";#N/A,#N/A,FALSE,"B-S"}</definedName>
    <definedName name="LOAN_4_1_5" hidden="1">{#N/A,#N/A,FALSE,"Income State.";#N/A,#N/A,FALSE,"B-S"}</definedName>
    <definedName name="LOAN_4_2" hidden="1">{#N/A,#N/A,FALSE,"Income State.";#N/A,#N/A,FALSE,"B-S"}</definedName>
    <definedName name="LOAN_4_2_1" hidden="1">{#N/A,#N/A,FALSE,"Income State.";#N/A,#N/A,FALSE,"B-S"}</definedName>
    <definedName name="LOAN_4_2_1_1" hidden="1">{#N/A,#N/A,FALSE,"Income State.";#N/A,#N/A,FALSE,"B-S"}</definedName>
    <definedName name="LOAN_4_2_2" hidden="1">{#N/A,#N/A,FALSE,"Income State.";#N/A,#N/A,FALSE,"B-S"}</definedName>
    <definedName name="LOAN_4_2_3" hidden="1">{#N/A,#N/A,FALSE,"Income State.";#N/A,#N/A,FALSE,"B-S"}</definedName>
    <definedName name="LOAN_4_2_4" hidden="1">{#N/A,#N/A,FALSE,"Income State.";#N/A,#N/A,FALSE,"B-S"}</definedName>
    <definedName name="LOAN_4_2_5" hidden="1">{#N/A,#N/A,FALSE,"Income State.";#N/A,#N/A,FALSE,"B-S"}</definedName>
    <definedName name="LOAN_4_3" hidden="1">{#N/A,#N/A,FALSE,"Income State.";#N/A,#N/A,FALSE,"B-S"}</definedName>
    <definedName name="LOAN_4_3_1" hidden="1">{#N/A,#N/A,FALSE,"Income State.";#N/A,#N/A,FALSE,"B-S"}</definedName>
    <definedName name="LOAN_4_4" hidden="1">{#N/A,#N/A,FALSE,"Income State.";#N/A,#N/A,FALSE,"B-S"}</definedName>
    <definedName name="LOAN_4_4_1" hidden="1">{#N/A,#N/A,FALSE,"Income State.";#N/A,#N/A,FALSE,"B-S"}</definedName>
    <definedName name="LOAN_4_5" hidden="1">{#N/A,#N/A,FALSE,"Income State.";#N/A,#N/A,FALSE,"B-S"}</definedName>
    <definedName name="LOAN_5" hidden="1">{#N/A,#N/A,FALSE,"Income State.";#N/A,#N/A,FALSE,"B-S"}</definedName>
    <definedName name="LOAN_5_1" hidden="1">{#N/A,#N/A,FALSE,"Income State.";#N/A,#N/A,FALSE,"B-S"}</definedName>
    <definedName name="LOAN_5_1_1" hidden="1">{#N/A,#N/A,FALSE,"Income State.";#N/A,#N/A,FALSE,"B-S"}</definedName>
    <definedName name="LOAN_5_1_1_1" hidden="1">{#N/A,#N/A,FALSE,"Income State.";#N/A,#N/A,FALSE,"B-S"}</definedName>
    <definedName name="LOAN_5_1_2" hidden="1">{#N/A,#N/A,FALSE,"Income State.";#N/A,#N/A,FALSE,"B-S"}</definedName>
    <definedName name="LOAN_5_1_3" hidden="1">{#N/A,#N/A,FALSE,"Income State.";#N/A,#N/A,FALSE,"B-S"}</definedName>
    <definedName name="LOAN_5_1_4" hidden="1">{#N/A,#N/A,FALSE,"Income State.";#N/A,#N/A,FALSE,"B-S"}</definedName>
    <definedName name="LOAN_5_1_5" hidden="1">{#N/A,#N/A,FALSE,"Income State.";#N/A,#N/A,FALSE,"B-S"}</definedName>
    <definedName name="LOAN_5_2" hidden="1">{#N/A,#N/A,FALSE,"Income State.";#N/A,#N/A,FALSE,"B-S"}</definedName>
    <definedName name="LOAN_5_2_1" hidden="1">{#N/A,#N/A,FALSE,"Income State.";#N/A,#N/A,FALSE,"B-S"}</definedName>
    <definedName name="LOAN_5_2_1_1" hidden="1">{#N/A,#N/A,FALSE,"Income State.";#N/A,#N/A,FALSE,"B-S"}</definedName>
    <definedName name="LOAN_5_2_2" hidden="1">{#N/A,#N/A,FALSE,"Income State.";#N/A,#N/A,FALSE,"B-S"}</definedName>
    <definedName name="LOAN_5_2_3" hidden="1">{#N/A,#N/A,FALSE,"Income State.";#N/A,#N/A,FALSE,"B-S"}</definedName>
    <definedName name="LOAN_5_2_4" hidden="1">{#N/A,#N/A,FALSE,"Income State.";#N/A,#N/A,FALSE,"B-S"}</definedName>
    <definedName name="LOAN_5_2_5" hidden="1">{#N/A,#N/A,FALSE,"Income State.";#N/A,#N/A,FALSE,"B-S"}</definedName>
    <definedName name="LOAN_5_3" hidden="1">{#N/A,#N/A,FALSE,"Income State.";#N/A,#N/A,FALSE,"B-S"}</definedName>
    <definedName name="LOAN_5_3_1" hidden="1">{#N/A,#N/A,FALSE,"Income State.";#N/A,#N/A,FALSE,"B-S"}</definedName>
    <definedName name="LOAN_5_4" hidden="1">{#N/A,#N/A,FALSE,"Income State.";#N/A,#N/A,FALSE,"B-S"}</definedName>
    <definedName name="LOAN_5_4_1" hidden="1">{#N/A,#N/A,FALSE,"Income State.";#N/A,#N/A,FALSE,"B-S"}</definedName>
    <definedName name="LOAN_5_5" hidden="1">{#N/A,#N/A,FALSE,"Income State.";#N/A,#N/A,FALSE,"B-S"}</definedName>
    <definedName name="LOB">#REF!</definedName>
    <definedName name="LOCAL_MYSQL_DATE_FORMAT" localSheetId="1" hidden="1">REPT(_3105__FDSAUDITLINK__,4)&amp;#REF!&amp;REPT(_31__FDSAUDITLINK__,2)&amp;#REF!&amp;REPT(_3099__FDSAUDITLINK__,2)&amp;" "&amp;REPT(_3099__FDSAUDITLINK__,2)&amp;__a1_1_1_1_2_1&amp;REPT(#REF!,2)&amp;__a1_1_1_1_2_1&amp;REPT(__a1_1_1_3_1,2)</definedName>
    <definedName name="LOCAL_MYSQL_DATE_FORMAT" hidden="1">REPT(_3105__FDSAUDITLINK__,4)&amp;#REF!&amp;REPT(_31__FDSAUDITLINK__,2)&amp;#REF!&amp;REPT(_3099__FDSAUDITLINK__,2)&amp;" "&amp;REPT(_3099__FDSAUDITLINK__,2)&amp;__a1_1_1_1_2_1&amp;REPT(#REF!,2)&amp;__a1_1_1_1_2_1&amp;REPT(__a1_1_1_3_1,2)</definedName>
    <definedName name="LoCode">#REF!</definedName>
    <definedName name="LongTermRec">#REF!</definedName>
    <definedName name="LotusGraphChart1" hidden="1">#REF!</definedName>
    <definedName name="lotusgraphchart1b" hidden="1">#REF!</definedName>
    <definedName name="lotusgraphchart1x" hidden="1">#REF!</definedName>
    <definedName name="LOV_FinGlDesktopEntryPageDef_CurrencyCode" hidden="1">#REF!</definedName>
    <definedName name="LOV_FinGlDesktopEntryPageDef_HeaderAccountingPeriodList" hidden="1">#REF!</definedName>
    <definedName name="LOV_FinGlDesktopEntryPageDef_HeaderLedgerIdList" hidden="1">#REF!</definedName>
    <definedName name="LOV_FinGlDesktopEntryPageDef_HeaderReversalPeriodList" hidden="1">#REF!</definedName>
    <definedName name="LOV_FinGlDesktopEntryPageDef_HeaderSourceList" hidden="1">#REF!</definedName>
    <definedName name="LOV_FinGlDesktopEntryPageDef_UserCurrencyConversionType" hidden="1">#REF!</definedName>
    <definedName name="LT_Rec">#REF!</definedName>
    <definedName name="lu_map">#REF!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PlaceofPath" hidden="1">"G:\SECTORS\Household\HOUSEHOL\WILKE\GILLETTE\GENERAL\G_VDF.xls"</definedName>
    <definedName name="MAR">#REF!</definedName>
    <definedName name="Mar_Payroll_Phasing">#REF!</definedName>
    <definedName name="Market">#REF!</definedName>
    <definedName name="MATCH">#REF!</definedName>
    <definedName name="matching.scenarios.list">#REF!</definedName>
    <definedName name="MaterialExpense">#REF!</definedName>
    <definedName name="MATURITY">#REF!</definedName>
    <definedName name="May_Payroll_Phasing">#REF!</definedName>
    <definedName name="MDEBT00">#REF!</definedName>
    <definedName name="MDEBT01">#REF!</definedName>
    <definedName name="MDEBT02">#REF!</definedName>
    <definedName name="MDEBT03">#REF!</definedName>
    <definedName name="MDEBT04">#REF!</definedName>
    <definedName name="MDEBT05">#REF!</definedName>
    <definedName name="MDEBT06">#REF!</definedName>
    <definedName name="MDEBT07">#REF!</definedName>
    <definedName name="MDEBT87">#REF!</definedName>
    <definedName name="MDEBT88">#REF!</definedName>
    <definedName name="MDEBT89">#REF!</definedName>
    <definedName name="MDEBT90">#REF!</definedName>
    <definedName name="MDEBT91">#REF!</definedName>
    <definedName name="MDEBT92">#REF!</definedName>
    <definedName name="MDEBT93">#REF!</definedName>
    <definedName name="MDEBT94">#REF!</definedName>
    <definedName name="MDEBT95">#REF!</definedName>
    <definedName name="MDEBT96">#REF!</definedName>
    <definedName name="MDEBT97">#REF!</definedName>
    <definedName name="MDEBT98">#REF!</definedName>
    <definedName name="MDEBT99">#REF!</definedName>
    <definedName name="mDivisor">1000000</definedName>
    <definedName name="memo" hidden="1">{"Assumptions","Mid Case",TRUE,"1999 Assumptions";"Accruals",#N/A,TRUE,"Accruals and Estimates";"Income",#N/A,TRUE,"Budget Reports";"Cash",#N/A,TRUE,"Budget Reports";"BS",#N/A,TRUE,"Budget Reports"}</definedName>
    <definedName name="MetricsData">#REF!</definedName>
    <definedName name="MetricsGraph">#REF!</definedName>
    <definedName name="middleEastAfricaStates">#REF!</definedName>
    <definedName name="mil">#REF!</definedName>
    <definedName name="MINOR">#REF!</definedName>
    <definedName name="MINOR00">#REF!</definedName>
    <definedName name="MINOR01">#REF!</definedName>
    <definedName name="MINOR02">#REF!</definedName>
    <definedName name="MINOR03">#REF!</definedName>
    <definedName name="MINOR04">#REF!</definedName>
    <definedName name="MINOR97">#REF!</definedName>
    <definedName name="MINOR98">#REF!</definedName>
    <definedName name="MINOR99">#REF!</definedName>
    <definedName name="MINORTIER1_00">#REF!</definedName>
    <definedName name="MINORTIER1_01">#REF!</definedName>
    <definedName name="MINORTIER1_02">#REF!</definedName>
    <definedName name="MINORTIER1_03">#REF!</definedName>
    <definedName name="MINORTIER1_97">#REF!</definedName>
    <definedName name="MINORTIER1_98">#REF!</definedName>
    <definedName name="MINORTIER1_99">#REF!</definedName>
    <definedName name="MINORTIER104">#REF!</definedName>
    <definedName name="MK">#REF!</definedName>
    <definedName name="MKTVAL_STK00">#REF!</definedName>
    <definedName name="MKTVAL_STK01">#REF!</definedName>
    <definedName name="MKTVAL_STK02">#REF!</definedName>
    <definedName name="MKTVAL_STK03">#REF!</definedName>
    <definedName name="MKTVAL_STK04">#REF!</definedName>
    <definedName name="MKTVAL_STK97">#REF!</definedName>
    <definedName name="MKTVAL_STK98">#REF!</definedName>
    <definedName name="MKTVAL_STK99">#REF!</definedName>
    <definedName name="MLL___Tenants">#REF!</definedName>
    <definedName name="mll_collections">#REF!</definedName>
    <definedName name="Model_Date_Quarters">#REF!</definedName>
    <definedName name="MonitorCol">1</definedName>
    <definedName name="MonitorRow">1</definedName>
    <definedName name="Month">12</definedName>
    <definedName name="months">#REF!</definedName>
    <definedName name="Months_Year">#REF!</definedName>
    <definedName name="monthsyear">#REF!</definedName>
    <definedName name="ms_accruals">#REF!</definedName>
    <definedName name="ms_collections">#REF!</definedName>
    <definedName name="MTH">#REF!</definedName>
    <definedName name="Mth_Report">#REF!</definedName>
    <definedName name="MTN_WHT">#REF!</definedName>
    <definedName name="MWTRSL">#REF!</definedName>
    <definedName name="MyRange_E">#REF!</definedName>
    <definedName name="MyRange_H">#REF!</definedName>
    <definedName name="MyRange_J">#REF!</definedName>
    <definedName name="MyRange_K">#REF!</definedName>
    <definedName name="MyRange_L">#REF!</definedName>
    <definedName name="MyRange_M">#REF!</definedName>
    <definedName name="MyRange_N">#REF!</definedName>
    <definedName name="MyRange_O">#REF!</definedName>
    <definedName name="MyRange_P">#REF!</definedName>
    <definedName name="MyRange_R">#REF!</definedName>
    <definedName name="MyRange_z">#REF!</definedName>
    <definedName name="n" hidden="1">{#N/A,#N/A,TRUE,"DCF Summary";#N/A,#N/A,TRUE,"Casema";#N/A,#N/A,TRUE,"UK";#N/A,#N/A,TRUE,"RCF";#N/A,#N/A,TRUE,"Intercable CZ";#N/A,#N/A,TRUE,"Interkabel P";#N/A,#N/A,TRUE,"LBO-Total";#N/A,#N/A,TRUE,"LBO-Casema"}</definedName>
    <definedName name="NA">#REF!</definedName>
    <definedName name="Nams">#REF!</definedName>
    <definedName name="NAV00">#REF!</definedName>
    <definedName name="NET_OTHR00">#REF!</definedName>
    <definedName name="NET_OTHR01">#REF!</definedName>
    <definedName name="NET_OTHR02">#REF!</definedName>
    <definedName name="NET_OTHR03">#REF!</definedName>
    <definedName name="NET_OTHR04">#REF!</definedName>
    <definedName name="NET_OTHR97">#REF!</definedName>
    <definedName name="NET_OTHR98">#REF!</definedName>
    <definedName name="NET_OTHR99">#REF!</definedName>
    <definedName name="NETCUST_LN00">#REF!</definedName>
    <definedName name="NETCUST_LN01">#REF!</definedName>
    <definedName name="NETCUST_LN02">#REF!</definedName>
    <definedName name="NETCUST_LN03">#REF!</definedName>
    <definedName name="NETCUST_LN04">#REF!</definedName>
    <definedName name="NETCUST_LN97">#REF!</definedName>
    <definedName name="NETCUST_LN98">#REF!</definedName>
    <definedName name="NETCUST_LN99">#REF!</definedName>
    <definedName name="NETPROFIT00">#REF!</definedName>
    <definedName name="NETPROFIT01">#REF!</definedName>
    <definedName name="NETPROFIT02">#REF!</definedName>
    <definedName name="NETPROFIT03">#REF!</definedName>
    <definedName name="NETPROFIT04">#REF!</definedName>
    <definedName name="NETPROFIT97">#REF!</definedName>
    <definedName name="NETPROFIT98">#REF!</definedName>
    <definedName name="NETPROFIT99">#REF!</definedName>
    <definedName name="NETROE00">#REF!</definedName>
    <definedName name="NETROE01">#REF!</definedName>
    <definedName name="NETROE02">#REF!</definedName>
    <definedName name="NETROE03">#REF!</definedName>
    <definedName name="NETROE04">#REF!</definedName>
    <definedName name="NETROE97">#REF!</definedName>
    <definedName name="NETROE98">#REF!</definedName>
    <definedName name="NETROE99">#REF!</definedName>
    <definedName name="NETRONAV00">#REF!</definedName>
    <definedName name="NETRONAV01">#REF!</definedName>
    <definedName name="NETRONAV02">#REF!</definedName>
    <definedName name="NETRONAV03">#REF!</definedName>
    <definedName name="NETRONAV04">#REF!</definedName>
    <definedName name="NETRONAV97">#REF!</definedName>
    <definedName name="NETRONAV98">#REF!</definedName>
    <definedName name="NETRONAV99">#REF!</definedName>
    <definedName name="NETRORWA00">#REF!</definedName>
    <definedName name="NETRORWA01">#REF!</definedName>
    <definedName name="NETRORWA02">#REF!</definedName>
    <definedName name="NETRORWA03">#REF!</definedName>
    <definedName name="NETRORWA04">#REF!</definedName>
    <definedName name="NETRORWA97">#REF!</definedName>
    <definedName name="NETRORWA98">#REF!</definedName>
    <definedName name="NETRORWA99">#REF!</definedName>
    <definedName name="new" hidden="1">#REF!</definedName>
    <definedName name="new.bts.ms.sc1">#REF!</definedName>
    <definedName name="new.bts.ms.sc2">#REF!</definedName>
    <definedName name="new.bts.ms.sc3">#REF!</definedName>
    <definedName name="new.bts.ms.sc4">#REF!</definedName>
    <definedName name="new.bts.ms.sc5">#REF!</definedName>
    <definedName name="new.bts.ms.sc6">#REF!</definedName>
    <definedName name="new.bts.ms.sc7">#REF!</definedName>
    <definedName name="new.bts.ms.sc8">#REF!</definedName>
    <definedName name="New_Entrant">#REF!</definedName>
    <definedName name="NgnEuro">#REF!</definedName>
    <definedName name="NI00">#REF!</definedName>
    <definedName name="NIBT01">#REF!</definedName>
    <definedName name="NIBT02">#REF!</definedName>
    <definedName name="NIBT03">#REF!</definedName>
    <definedName name="NIBT04">#REF!</definedName>
    <definedName name="NIBT05">#REF!</definedName>
    <definedName name="NIBT06">#REF!</definedName>
    <definedName name="NIBT07">#REF!</definedName>
    <definedName name="NIBT87">#REF!</definedName>
    <definedName name="NIBT88">#REF!</definedName>
    <definedName name="NIBT89">#REF!</definedName>
    <definedName name="NIBT90">#REF!</definedName>
    <definedName name="NIBT91">#REF!</definedName>
    <definedName name="NIBT92">#REF!</definedName>
    <definedName name="NIBT93">#REF!</definedName>
    <definedName name="NIBT94">#REF!</definedName>
    <definedName name="NIBT95">#REF!</definedName>
    <definedName name="NII_TI00">#REF!</definedName>
    <definedName name="NII_TI01">#REF!</definedName>
    <definedName name="NII_TI02">#REF!</definedName>
    <definedName name="NII_TI03">#REF!</definedName>
    <definedName name="NII_TI04">#REF!</definedName>
    <definedName name="NII_TI97">#REF!</definedName>
    <definedName name="NII_TI98">#REF!</definedName>
    <definedName name="NII_TI99">#REF!</definedName>
    <definedName name="No_Solar">#REF!</definedName>
    <definedName name="northAmericaCountries">#REF!</definedName>
    <definedName name="Note" hidden="1">#REF!</definedName>
    <definedName name="Nov_Payroll_Phasing">#REF!</definedName>
    <definedName name="NPLCOVER00">#REF!</definedName>
    <definedName name="NPLCOVER01">#REF!</definedName>
    <definedName name="NPLCOVER02">#REF!</definedName>
    <definedName name="NPLCOVER03">#REF!</definedName>
    <definedName name="NPLCOVER04">#REF!</definedName>
    <definedName name="NPLCOVER97">#REF!</definedName>
    <definedName name="NPLCOVER98">#REF!</definedName>
    <definedName name="NPLCOVER99">#REF!</definedName>
    <definedName name="NRE00">#REF!</definedName>
    <definedName name="NRI00">#REF!</definedName>
    <definedName name="NRP00">#REF!</definedName>
    <definedName name="NSProjectionMethodIndex">#REF!</definedName>
    <definedName name="NSRequiredLevelOfEvidenceItems">#REF!</definedName>
    <definedName name="NSTargetedTestingItems">#REF!</definedName>
    <definedName name="NvsASD">"V1998-12-31"</definedName>
    <definedName name="NvsAutoDrillOk">"VN"</definedName>
    <definedName name="NvsElapsedTime">0.0000194444437511265</definedName>
    <definedName name="NvsEndTime">36147.6191892361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"V1900-01-01"</definedName>
    <definedName name="NvsPanelSetid">"VCNSOL"</definedName>
    <definedName name="NvsParentRef">#REF!</definedName>
    <definedName name="NvsReqBU">"VBU118"</definedName>
    <definedName name="NvsReqBUOnly">"VN"</definedName>
    <definedName name="NvsTransLed">"VN"</definedName>
    <definedName name="NvsTreeASD">"V1998-12-31"</definedName>
    <definedName name="NvsValTbl.ACCOUNT">"GL_ACCOUNT_TBL"</definedName>
    <definedName name="NvsValTbl.BUSINESS_UNIT">"BUS_UNIT_TBL_FS"</definedName>
    <definedName name="NvsValTbl.CURRENCY_CD">"CURRENCY_CD_TBL"</definedName>
    <definedName name="NvsValTbl.DEPTID">"DEPARTMENT_TBL"</definedName>
    <definedName name="NvsValTbl.FUNCT">"FUNCT_TBL"</definedName>
    <definedName name="NvsValTbl.GL_LOCATION">"GL_LOCATION_TBL"</definedName>
    <definedName name="NvsValTbl.OPERATING_UNIT">"OPER_UNIT_TBL"</definedName>
    <definedName name="NvsValTbl.PRODUCT">"PRODUCT_TBL"</definedName>
    <definedName name="NvsValTbl.PROJECT">"PROJ_ALL_VW"</definedName>
    <definedName name="o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O_M">#REF!</definedName>
    <definedName name="OBS00">#REF!</definedName>
    <definedName name="Oct_Payroll_Phasing">#REF!</definedName>
    <definedName name="ok" hidden="1">{#N/A,#N/A,FALSE,"COVER1.XLS ";#N/A,#N/A,FALSE,"RACT1.XLS";#N/A,#N/A,FALSE,"RACT2.XLS";#N/A,#N/A,FALSE,"ECCMP";#N/A,#N/A,FALSE,"WELDER.XLS"}</definedName>
    <definedName name="old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ld_Ebitda">175394.668484188</definedName>
    <definedName name="OldBrPt">#REF!</definedName>
    <definedName name="OldBrPt1">#REF!</definedName>
    <definedName name="OldBrPt2">#REF!</definedName>
    <definedName name="OldBrPt3">#REF!</definedName>
    <definedName name="OldBrPt4">#REF!</definedName>
    <definedName name="OldBrPt5">#REF!</definedName>
    <definedName name="oldc" hidden="1">{#N/A,#N/A,FALSE,"Income State.";#N/A,#N/A,FALSE,"B-S"}</definedName>
    <definedName name="oldc_1" hidden="1">{#N/A,#N/A,FALSE,"Income State.";#N/A,#N/A,FALSE,"B-S"}</definedName>
    <definedName name="oldc_1_1" hidden="1">{#N/A,#N/A,FALSE,"Income State.";#N/A,#N/A,FALSE,"B-S"}</definedName>
    <definedName name="oldc_1_1_1" hidden="1">{#N/A,#N/A,FALSE,"Income State.";#N/A,#N/A,FALSE,"B-S"}</definedName>
    <definedName name="oldc_1_1_1_1" hidden="1">{#N/A,#N/A,FALSE,"Income State.";#N/A,#N/A,FALSE,"B-S"}</definedName>
    <definedName name="oldc_1_1_1_1_1" hidden="1">{#N/A,#N/A,FALSE,"Income State.";#N/A,#N/A,FALSE,"B-S"}</definedName>
    <definedName name="oldc_1_1_1_1_1_1" hidden="1">{#N/A,#N/A,FALSE,"Income State.";#N/A,#N/A,FALSE,"B-S"}</definedName>
    <definedName name="oldc_1_1_1_1_1_2" hidden="1">{#N/A,#N/A,FALSE,"Income State.";#N/A,#N/A,FALSE,"B-S"}</definedName>
    <definedName name="oldc_1_1_1_1_1_3" hidden="1">{#N/A,#N/A,FALSE,"Income State.";#N/A,#N/A,FALSE,"B-S"}</definedName>
    <definedName name="oldc_1_1_1_1_1_4" hidden="1">{#N/A,#N/A,FALSE,"Income State.";#N/A,#N/A,FALSE,"B-S"}</definedName>
    <definedName name="oldc_1_1_1_1_2" hidden="1">{#N/A,#N/A,FALSE,"Income State.";#N/A,#N/A,FALSE,"B-S"}</definedName>
    <definedName name="oldc_1_1_1_1_2_1" hidden="1">{#N/A,#N/A,FALSE,"Income State.";#N/A,#N/A,FALSE,"B-S"}</definedName>
    <definedName name="oldc_1_1_1_1_2_2" hidden="1">{#N/A,#N/A,FALSE,"Income State.";#N/A,#N/A,FALSE,"B-S"}</definedName>
    <definedName name="oldc_1_1_1_1_2_3" hidden="1">{#N/A,#N/A,FALSE,"Income State.";#N/A,#N/A,FALSE,"B-S"}</definedName>
    <definedName name="oldc_1_1_1_1_3" hidden="1">{#N/A,#N/A,FALSE,"Income State.";#N/A,#N/A,FALSE,"B-S"}</definedName>
    <definedName name="oldc_1_1_1_1_4" hidden="1">{#N/A,#N/A,FALSE,"Income State.";#N/A,#N/A,FALSE,"B-S"}</definedName>
    <definedName name="oldc_1_1_1_1_5" hidden="1">{#N/A,#N/A,FALSE,"Income State.";#N/A,#N/A,FALSE,"B-S"}</definedName>
    <definedName name="oldc_1_1_1_2" hidden="1">{#N/A,#N/A,FALSE,"Income State.";#N/A,#N/A,FALSE,"B-S"}</definedName>
    <definedName name="oldc_1_1_1_2_1" hidden="1">{#N/A,#N/A,FALSE,"Income State.";#N/A,#N/A,FALSE,"B-S"}</definedName>
    <definedName name="oldc_1_1_1_2_2" hidden="1">{#N/A,#N/A,FALSE,"Income State.";#N/A,#N/A,FALSE,"B-S"}</definedName>
    <definedName name="oldc_1_1_1_2_3" hidden="1">{#N/A,#N/A,FALSE,"Income State.";#N/A,#N/A,FALSE,"B-S"}</definedName>
    <definedName name="oldc_1_1_1_3" hidden="1">{#N/A,#N/A,FALSE,"Income State.";#N/A,#N/A,FALSE,"B-S"}</definedName>
    <definedName name="oldc_1_1_1_3_1" hidden="1">{#N/A,#N/A,FALSE,"Income State.";#N/A,#N/A,FALSE,"B-S"}</definedName>
    <definedName name="oldc_1_1_1_3_2" hidden="1">{#N/A,#N/A,FALSE,"Income State.";#N/A,#N/A,FALSE,"B-S"}</definedName>
    <definedName name="oldc_1_1_1_3_3" hidden="1">{#N/A,#N/A,FALSE,"Income State.";#N/A,#N/A,FALSE,"B-S"}</definedName>
    <definedName name="oldc_1_1_1_4" hidden="1">{#N/A,#N/A,FALSE,"Income State.";#N/A,#N/A,FALSE,"B-S"}</definedName>
    <definedName name="oldc_1_1_1_5" hidden="1">{#N/A,#N/A,FALSE,"Income State.";#N/A,#N/A,FALSE,"B-S"}</definedName>
    <definedName name="oldc_1_1_2" hidden="1">{#N/A,#N/A,FALSE,"Income State.";#N/A,#N/A,FALSE,"B-S"}</definedName>
    <definedName name="oldc_1_1_2_1" hidden="1">{#N/A,#N/A,FALSE,"Income State.";#N/A,#N/A,FALSE,"B-S"}</definedName>
    <definedName name="oldc_1_1_2_2" hidden="1">{#N/A,#N/A,FALSE,"Income State.";#N/A,#N/A,FALSE,"B-S"}</definedName>
    <definedName name="oldc_1_1_2_3" hidden="1">{#N/A,#N/A,FALSE,"Income State.";#N/A,#N/A,FALSE,"B-S"}</definedName>
    <definedName name="oldc_1_1_3" hidden="1">{#N/A,#N/A,FALSE,"Income State.";#N/A,#N/A,FALSE,"B-S"}</definedName>
    <definedName name="oldc_1_1_3_1" hidden="1">{#N/A,#N/A,FALSE,"Income State.";#N/A,#N/A,FALSE,"B-S"}</definedName>
    <definedName name="oldc_1_1_3_2" hidden="1">{#N/A,#N/A,FALSE,"Income State.";#N/A,#N/A,FALSE,"B-S"}</definedName>
    <definedName name="oldc_1_1_3_3" hidden="1">{#N/A,#N/A,FALSE,"Income State.";#N/A,#N/A,FALSE,"B-S"}</definedName>
    <definedName name="oldc_1_1_4" hidden="1">{#N/A,#N/A,FALSE,"Income State.";#N/A,#N/A,FALSE,"B-S"}</definedName>
    <definedName name="oldc_1_1_5" hidden="1">{#N/A,#N/A,FALSE,"Income State.";#N/A,#N/A,FALSE,"B-S"}</definedName>
    <definedName name="oldc_1_2" hidden="1">{#N/A,#N/A,FALSE,"Income State.";#N/A,#N/A,FALSE,"B-S"}</definedName>
    <definedName name="oldc_1_2_1" hidden="1">{#N/A,#N/A,FALSE,"Income State.";#N/A,#N/A,FALSE,"B-S"}</definedName>
    <definedName name="oldc_1_2_1_1" hidden="1">{#N/A,#N/A,FALSE,"Income State.";#N/A,#N/A,FALSE,"B-S"}</definedName>
    <definedName name="oldc_1_2_1_2" hidden="1">{#N/A,#N/A,FALSE,"Income State.";#N/A,#N/A,FALSE,"B-S"}</definedName>
    <definedName name="oldc_1_2_1_3" hidden="1">{#N/A,#N/A,FALSE,"Income State.";#N/A,#N/A,FALSE,"B-S"}</definedName>
    <definedName name="oldc_1_2_2" hidden="1">{#N/A,#N/A,FALSE,"Income State.";#N/A,#N/A,FALSE,"B-S"}</definedName>
    <definedName name="oldc_1_2_2_1" hidden="1">{#N/A,#N/A,FALSE,"Income State.";#N/A,#N/A,FALSE,"B-S"}</definedName>
    <definedName name="oldc_1_2_2_2" hidden="1">{#N/A,#N/A,FALSE,"Income State.";#N/A,#N/A,FALSE,"B-S"}</definedName>
    <definedName name="oldc_1_2_2_3" hidden="1">{#N/A,#N/A,FALSE,"Income State.";#N/A,#N/A,FALSE,"B-S"}</definedName>
    <definedName name="oldc_1_2_3" hidden="1">{#N/A,#N/A,FALSE,"Income State.";#N/A,#N/A,FALSE,"B-S"}</definedName>
    <definedName name="oldc_1_2_4" hidden="1">{#N/A,#N/A,FALSE,"Income State.";#N/A,#N/A,FALSE,"B-S"}</definedName>
    <definedName name="oldc_1_2_5" hidden="1">{#N/A,#N/A,FALSE,"Income State.";#N/A,#N/A,FALSE,"B-S"}</definedName>
    <definedName name="oldc_1_3" hidden="1">{#N/A,#N/A,FALSE,"Income State.";#N/A,#N/A,FALSE,"B-S"}</definedName>
    <definedName name="oldc_1_3_1" hidden="1">{#N/A,#N/A,FALSE,"Income State.";#N/A,#N/A,FALSE,"B-S"}</definedName>
    <definedName name="oldc_1_3_1_1" hidden="1">{#N/A,#N/A,FALSE,"Income State.";#N/A,#N/A,FALSE,"B-S"}</definedName>
    <definedName name="oldc_1_3_1_2" hidden="1">{#N/A,#N/A,FALSE,"Income State.";#N/A,#N/A,FALSE,"B-S"}</definedName>
    <definedName name="oldc_1_3_1_3" hidden="1">{#N/A,#N/A,FALSE,"Income State.";#N/A,#N/A,FALSE,"B-S"}</definedName>
    <definedName name="oldc_1_3_2" hidden="1">{#N/A,#N/A,FALSE,"Income State.";#N/A,#N/A,FALSE,"B-S"}</definedName>
    <definedName name="oldc_1_3_2_1" hidden="1">{#N/A,#N/A,FALSE,"Income State.";#N/A,#N/A,FALSE,"B-S"}</definedName>
    <definedName name="oldc_1_3_2_2" hidden="1">{#N/A,#N/A,FALSE,"Income State.";#N/A,#N/A,FALSE,"B-S"}</definedName>
    <definedName name="oldc_1_3_2_3" hidden="1">{#N/A,#N/A,FALSE,"Income State.";#N/A,#N/A,FALSE,"B-S"}</definedName>
    <definedName name="oldc_1_3_3" hidden="1">{#N/A,#N/A,FALSE,"Income State.";#N/A,#N/A,FALSE,"B-S"}</definedName>
    <definedName name="oldc_1_3_4" hidden="1">{#N/A,#N/A,FALSE,"Income State.";#N/A,#N/A,FALSE,"B-S"}</definedName>
    <definedName name="oldc_1_3_5" hidden="1">{#N/A,#N/A,FALSE,"Income State.";#N/A,#N/A,FALSE,"B-S"}</definedName>
    <definedName name="oldc_1_4" hidden="1">{#N/A,#N/A,FALSE,"Income State.";#N/A,#N/A,FALSE,"B-S"}</definedName>
    <definedName name="oldc_1_4_1" hidden="1">{#N/A,#N/A,FALSE,"Income State.";#N/A,#N/A,FALSE,"B-S"}</definedName>
    <definedName name="oldc_1_4_2" hidden="1">{#N/A,#N/A,FALSE,"Income State.";#N/A,#N/A,FALSE,"B-S"}</definedName>
    <definedName name="oldc_1_4_3" hidden="1">{#N/A,#N/A,FALSE,"Income State.";#N/A,#N/A,FALSE,"B-S"}</definedName>
    <definedName name="oldc_1_5" hidden="1">{#N/A,#N/A,FALSE,"Income State.";#N/A,#N/A,FALSE,"B-S"}</definedName>
    <definedName name="oldc_1_5_1" hidden="1">{#N/A,#N/A,FALSE,"Income State.";#N/A,#N/A,FALSE,"B-S"}</definedName>
    <definedName name="oldc_1_5_2" hidden="1">{#N/A,#N/A,FALSE,"Income State.";#N/A,#N/A,FALSE,"B-S"}</definedName>
    <definedName name="oldc_1_5_3" hidden="1">{#N/A,#N/A,FALSE,"Income State.";#N/A,#N/A,FALSE,"B-S"}</definedName>
    <definedName name="oldc_2" hidden="1">{#N/A,#N/A,FALSE,"Income State.";#N/A,#N/A,FALSE,"B-S"}</definedName>
    <definedName name="oldc_2_1" hidden="1">{#N/A,#N/A,FALSE,"Income State.";#N/A,#N/A,FALSE,"B-S"}</definedName>
    <definedName name="oldc_2_1_1" hidden="1">{#N/A,#N/A,FALSE,"Income State.";#N/A,#N/A,FALSE,"B-S"}</definedName>
    <definedName name="oldc_2_1_1_1" hidden="1">{#N/A,#N/A,FALSE,"Income State.";#N/A,#N/A,FALSE,"B-S"}</definedName>
    <definedName name="oldc_2_1_1_1_1" hidden="1">{#N/A,#N/A,FALSE,"Income State.";#N/A,#N/A,FALSE,"B-S"}</definedName>
    <definedName name="oldc_2_1_1_1_2" hidden="1">{#N/A,#N/A,FALSE,"Income State.";#N/A,#N/A,FALSE,"B-S"}</definedName>
    <definedName name="oldc_2_1_1_1_3" hidden="1">{#N/A,#N/A,FALSE,"Income State.";#N/A,#N/A,FALSE,"B-S"}</definedName>
    <definedName name="oldc_2_1_1_1_4" hidden="1">{#N/A,#N/A,FALSE,"Income State.";#N/A,#N/A,FALSE,"B-S"}</definedName>
    <definedName name="oldc_2_1_1_2" hidden="1">{#N/A,#N/A,FALSE,"Income State.";#N/A,#N/A,FALSE,"B-S"}</definedName>
    <definedName name="oldc_2_1_1_2_1" hidden="1">{#N/A,#N/A,FALSE,"Income State.";#N/A,#N/A,FALSE,"B-S"}</definedName>
    <definedName name="oldc_2_1_1_2_2" hidden="1">{#N/A,#N/A,FALSE,"Income State.";#N/A,#N/A,FALSE,"B-S"}</definedName>
    <definedName name="oldc_2_1_1_2_3" hidden="1">{#N/A,#N/A,FALSE,"Income State.";#N/A,#N/A,FALSE,"B-S"}</definedName>
    <definedName name="oldc_2_1_1_3" hidden="1">{#N/A,#N/A,FALSE,"Income State.";#N/A,#N/A,FALSE,"B-S"}</definedName>
    <definedName name="oldc_2_1_1_4" hidden="1">{#N/A,#N/A,FALSE,"Income State.";#N/A,#N/A,FALSE,"B-S"}</definedName>
    <definedName name="oldc_2_1_1_5" hidden="1">{#N/A,#N/A,FALSE,"Income State.";#N/A,#N/A,FALSE,"B-S"}</definedName>
    <definedName name="oldc_2_1_2" hidden="1">{#N/A,#N/A,FALSE,"Income State.";#N/A,#N/A,FALSE,"B-S"}</definedName>
    <definedName name="oldc_2_1_2_1" hidden="1">{#N/A,#N/A,FALSE,"Income State.";#N/A,#N/A,FALSE,"B-S"}</definedName>
    <definedName name="oldc_2_1_2_2" hidden="1">{#N/A,#N/A,FALSE,"Income State.";#N/A,#N/A,FALSE,"B-S"}</definedName>
    <definedName name="oldc_2_1_2_3" hidden="1">{#N/A,#N/A,FALSE,"Income State.";#N/A,#N/A,FALSE,"B-S"}</definedName>
    <definedName name="oldc_2_1_3" hidden="1">{#N/A,#N/A,FALSE,"Income State.";#N/A,#N/A,FALSE,"B-S"}</definedName>
    <definedName name="oldc_2_1_3_1" hidden="1">{#N/A,#N/A,FALSE,"Income State.";#N/A,#N/A,FALSE,"B-S"}</definedName>
    <definedName name="oldc_2_1_3_2" hidden="1">{#N/A,#N/A,FALSE,"Income State.";#N/A,#N/A,FALSE,"B-S"}</definedName>
    <definedName name="oldc_2_1_3_3" hidden="1">{#N/A,#N/A,FALSE,"Income State.";#N/A,#N/A,FALSE,"B-S"}</definedName>
    <definedName name="oldc_2_1_4" hidden="1">{#N/A,#N/A,FALSE,"Income State.";#N/A,#N/A,FALSE,"B-S"}</definedName>
    <definedName name="oldc_2_1_5" hidden="1">{#N/A,#N/A,FALSE,"Income State.";#N/A,#N/A,FALSE,"B-S"}</definedName>
    <definedName name="oldc_2_2" hidden="1">{#N/A,#N/A,FALSE,"Income State.";#N/A,#N/A,FALSE,"B-S"}</definedName>
    <definedName name="oldc_2_2_1" hidden="1">{#N/A,#N/A,FALSE,"Income State.";#N/A,#N/A,FALSE,"B-S"}</definedName>
    <definedName name="oldc_2_2_2" hidden="1">{#N/A,#N/A,FALSE,"Income State.";#N/A,#N/A,FALSE,"B-S"}</definedName>
    <definedName name="oldc_2_2_3" hidden="1">{#N/A,#N/A,FALSE,"Income State.";#N/A,#N/A,FALSE,"B-S"}</definedName>
    <definedName name="oldc_2_2_4" hidden="1">{#N/A,#N/A,FALSE,"Income State.";#N/A,#N/A,FALSE,"B-S"}</definedName>
    <definedName name="oldc_2_3" hidden="1">{#N/A,#N/A,FALSE,"Income State.";#N/A,#N/A,FALSE,"B-S"}</definedName>
    <definedName name="oldc_2_3_1" hidden="1">{#N/A,#N/A,FALSE,"Income State.";#N/A,#N/A,FALSE,"B-S"}</definedName>
    <definedName name="oldc_2_3_2" hidden="1">{#N/A,#N/A,FALSE,"Income State.";#N/A,#N/A,FALSE,"B-S"}</definedName>
    <definedName name="oldc_2_3_3" hidden="1">{#N/A,#N/A,FALSE,"Income State.";#N/A,#N/A,FALSE,"B-S"}</definedName>
    <definedName name="oldc_2_3_4" hidden="1">{#N/A,#N/A,FALSE,"Income State.";#N/A,#N/A,FALSE,"B-S"}</definedName>
    <definedName name="oldc_2_4" hidden="1">{#N/A,#N/A,FALSE,"Income State.";#N/A,#N/A,FALSE,"B-S"}</definedName>
    <definedName name="oldc_2_4_1" hidden="1">{#N/A,#N/A,FALSE,"Income State.";#N/A,#N/A,FALSE,"B-S"}</definedName>
    <definedName name="oldc_2_5" hidden="1">{#N/A,#N/A,FALSE,"Income State.";#N/A,#N/A,FALSE,"B-S"}</definedName>
    <definedName name="oldc_3" hidden="1">{#N/A,#N/A,FALSE,"Income State.";#N/A,#N/A,FALSE,"B-S"}</definedName>
    <definedName name="oldc_3_1" hidden="1">{#N/A,#N/A,FALSE,"Income State.";#N/A,#N/A,FALSE,"B-S"}</definedName>
    <definedName name="oldc_3_1_1" hidden="1">{#N/A,#N/A,FALSE,"Income State.";#N/A,#N/A,FALSE,"B-S"}</definedName>
    <definedName name="oldc_3_1_2" hidden="1">{#N/A,#N/A,FALSE,"Income State.";#N/A,#N/A,FALSE,"B-S"}</definedName>
    <definedName name="oldc_3_1_3" hidden="1">{#N/A,#N/A,FALSE,"Income State.";#N/A,#N/A,FALSE,"B-S"}</definedName>
    <definedName name="oldc_3_1_4" hidden="1">{#N/A,#N/A,FALSE,"Income State.";#N/A,#N/A,FALSE,"B-S"}</definedName>
    <definedName name="oldc_3_2" hidden="1">{#N/A,#N/A,FALSE,"Income State.";#N/A,#N/A,FALSE,"B-S"}</definedName>
    <definedName name="oldc_3_2_1" hidden="1">{#N/A,#N/A,FALSE,"Income State.";#N/A,#N/A,FALSE,"B-S"}</definedName>
    <definedName name="oldc_3_2_2" hidden="1">{#N/A,#N/A,FALSE,"Income State.";#N/A,#N/A,FALSE,"B-S"}</definedName>
    <definedName name="oldc_3_2_3" hidden="1">{#N/A,#N/A,FALSE,"Income State.";#N/A,#N/A,FALSE,"B-S"}</definedName>
    <definedName name="oldc_3_2_4" hidden="1">{#N/A,#N/A,FALSE,"Income State.";#N/A,#N/A,FALSE,"B-S"}</definedName>
    <definedName name="oldc_3_3" hidden="1">{#N/A,#N/A,FALSE,"Income State.";#N/A,#N/A,FALSE,"B-S"}</definedName>
    <definedName name="oldc_3_3_1" hidden="1">{#N/A,#N/A,FALSE,"Income State.";#N/A,#N/A,FALSE,"B-S"}</definedName>
    <definedName name="oldc_3_4" hidden="1">{#N/A,#N/A,FALSE,"Income State.";#N/A,#N/A,FALSE,"B-S"}</definedName>
    <definedName name="oldc_3_4_1" hidden="1">{#N/A,#N/A,FALSE,"Income State.";#N/A,#N/A,FALSE,"B-S"}</definedName>
    <definedName name="oldc_3_5" hidden="1">{#N/A,#N/A,FALSE,"Income State.";#N/A,#N/A,FALSE,"B-S"}</definedName>
    <definedName name="oldc_4" hidden="1">{#N/A,#N/A,FALSE,"Income State.";#N/A,#N/A,FALSE,"B-S"}</definedName>
    <definedName name="oldc_4_1" hidden="1">{#N/A,#N/A,FALSE,"Income State.";#N/A,#N/A,FALSE,"B-S"}</definedName>
    <definedName name="oldc_4_1_1" hidden="1">{#N/A,#N/A,FALSE,"Income State.";#N/A,#N/A,FALSE,"B-S"}</definedName>
    <definedName name="oldc_4_1_2" hidden="1">{#N/A,#N/A,FALSE,"Income State.";#N/A,#N/A,FALSE,"B-S"}</definedName>
    <definedName name="oldc_4_1_3" hidden="1">{#N/A,#N/A,FALSE,"Income State.";#N/A,#N/A,FALSE,"B-S"}</definedName>
    <definedName name="oldc_4_1_4" hidden="1">{#N/A,#N/A,FALSE,"Income State.";#N/A,#N/A,FALSE,"B-S"}</definedName>
    <definedName name="oldc_4_2" hidden="1">{#N/A,#N/A,FALSE,"Income State.";#N/A,#N/A,FALSE,"B-S"}</definedName>
    <definedName name="oldc_4_2_1" hidden="1">{#N/A,#N/A,FALSE,"Income State.";#N/A,#N/A,FALSE,"B-S"}</definedName>
    <definedName name="oldc_4_2_2" hidden="1">{#N/A,#N/A,FALSE,"Income State.";#N/A,#N/A,FALSE,"B-S"}</definedName>
    <definedName name="oldc_4_2_3" hidden="1">{#N/A,#N/A,FALSE,"Income State.";#N/A,#N/A,FALSE,"B-S"}</definedName>
    <definedName name="oldc_4_2_4" hidden="1">{#N/A,#N/A,FALSE,"Income State.";#N/A,#N/A,FALSE,"B-S"}</definedName>
    <definedName name="oldc_4_3" hidden="1">{#N/A,#N/A,FALSE,"Income State.";#N/A,#N/A,FALSE,"B-S"}</definedName>
    <definedName name="oldc_4_3_1" hidden="1">{#N/A,#N/A,FALSE,"Income State.";#N/A,#N/A,FALSE,"B-S"}</definedName>
    <definedName name="oldc_4_4" hidden="1">{#N/A,#N/A,FALSE,"Income State.";#N/A,#N/A,FALSE,"B-S"}</definedName>
    <definedName name="oldc_4_4_1" hidden="1">{#N/A,#N/A,FALSE,"Income State.";#N/A,#N/A,FALSE,"B-S"}</definedName>
    <definedName name="oldc_4_5" hidden="1">{#N/A,#N/A,FALSE,"Income State.";#N/A,#N/A,FALSE,"B-S"}</definedName>
    <definedName name="oldc_5" hidden="1">{#N/A,#N/A,FALSE,"Income State.";#N/A,#N/A,FALSE,"B-S"}</definedName>
    <definedName name="oldc_5_1" hidden="1">{#N/A,#N/A,FALSE,"Income State.";#N/A,#N/A,FALSE,"B-S"}</definedName>
    <definedName name="oldc_5_2" hidden="1">{#N/A,#N/A,FALSE,"Income State.";#N/A,#N/A,FALSE,"B-S"}</definedName>
    <definedName name="oldc_5_3" hidden="1">{#N/A,#N/A,FALSE,"Income State.";#N/A,#N/A,FALSE,"B-S"}</definedName>
    <definedName name="oldc_5_4" hidden="1">{#N/A,#N/A,FALSE,"Income State.";#N/A,#N/A,FALSE,"B-S"}</definedName>
    <definedName name="olddsfd" hidden="1">{#N/A,#N/A,FALSE,"Income State.";#N/A,#N/A,FALSE,"B-S"}</definedName>
    <definedName name="olddsfd_1" hidden="1">{#N/A,#N/A,FALSE,"Income State.";#N/A,#N/A,FALSE,"B-S"}</definedName>
    <definedName name="olddsfd_1_1" hidden="1">{#N/A,#N/A,FALSE,"Income State.";#N/A,#N/A,FALSE,"B-S"}</definedName>
    <definedName name="olddsfd_1_1_1" hidden="1">{#N/A,#N/A,FALSE,"Income State.";#N/A,#N/A,FALSE,"B-S"}</definedName>
    <definedName name="olddsfd_1_1_1_1" hidden="1">{#N/A,#N/A,FALSE,"Income State.";#N/A,#N/A,FALSE,"B-S"}</definedName>
    <definedName name="olddsfd_1_1_1_1_1" hidden="1">{#N/A,#N/A,FALSE,"Income State.";#N/A,#N/A,FALSE,"B-S"}</definedName>
    <definedName name="olddsfd_1_1_1_1_1_1" hidden="1">{#N/A,#N/A,FALSE,"Income State.";#N/A,#N/A,FALSE,"B-S"}</definedName>
    <definedName name="olddsfd_1_1_1_1_1_2" hidden="1">{#N/A,#N/A,FALSE,"Income State.";#N/A,#N/A,FALSE,"B-S"}</definedName>
    <definedName name="olddsfd_1_1_1_1_1_3" hidden="1">{#N/A,#N/A,FALSE,"Income State.";#N/A,#N/A,FALSE,"B-S"}</definedName>
    <definedName name="olddsfd_1_1_1_1_1_4" hidden="1">{#N/A,#N/A,FALSE,"Income State.";#N/A,#N/A,FALSE,"B-S"}</definedName>
    <definedName name="olddsfd_1_1_1_1_2" hidden="1">{#N/A,#N/A,FALSE,"Income State.";#N/A,#N/A,FALSE,"B-S"}</definedName>
    <definedName name="olddsfd_1_1_1_1_2_1" hidden="1">{#N/A,#N/A,FALSE,"Income State.";#N/A,#N/A,FALSE,"B-S"}</definedName>
    <definedName name="olddsfd_1_1_1_1_2_2" hidden="1">{#N/A,#N/A,FALSE,"Income State.";#N/A,#N/A,FALSE,"B-S"}</definedName>
    <definedName name="olddsfd_1_1_1_1_2_3" hidden="1">{#N/A,#N/A,FALSE,"Income State.";#N/A,#N/A,FALSE,"B-S"}</definedName>
    <definedName name="olddsfd_1_1_1_1_3" hidden="1">{#N/A,#N/A,FALSE,"Income State.";#N/A,#N/A,FALSE,"B-S"}</definedName>
    <definedName name="olddsfd_1_1_1_1_4" hidden="1">{#N/A,#N/A,FALSE,"Income State.";#N/A,#N/A,FALSE,"B-S"}</definedName>
    <definedName name="olddsfd_1_1_1_1_5" hidden="1">{#N/A,#N/A,FALSE,"Income State.";#N/A,#N/A,FALSE,"B-S"}</definedName>
    <definedName name="olddsfd_1_1_1_2" hidden="1">{#N/A,#N/A,FALSE,"Income State.";#N/A,#N/A,FALSE,"B-S"}</definedName>
    <definedName name="olddsfd_1_1_1_2_1" hidden="1">{#N/A,#N/A,FALSE,"Income State.";#N/A,#N/A,FALSE,"B-S"}</definedName>
    <definedName name="olddsfd_1_1_1_2_2" hidden="1">{#N/A,#N/A,FALSE,"Income State.";#N/A,#N/A,FALSE,"B-S"}</definedName>
    <definedName name="olddsfd_1_1_1_2_3" hidden="1">{#N/A,#N/A,FALSE,"Income State.";#N/A,#N/A,FALSE,"B-S"}</definedName>
    <definedName name="olddsfd_1_1_1_3" hidden="1">{#N/A,#N/A,FALSE,"Income State.";#N/A,#N/A,FALSE,"B-S"}</definedName>
    <definedName name="olddsfd_1_1_1_3_1" hidden="1">{#N/A,#N/A,FALSE,"Income State.";#N/A,#N/A,FALSE,"B-S"}</definedName>
    <definedName name="olddsfd_1_1_1_3_2" hidden="1">{#N/A,#N/A,FALSE,"Income State.";#N/A,#N/A,FALSE,"B-S"}</definedName>
    <definedName name="olddsfd_1_1_1_3_3" hidden="1">{#N/A,#N/A,FALSE,"Income State.";#N/A,#N/A,FALSE,"B-S"}</definedName>
    <definedName name="olddsfd_1_1_1_4" hidden="1">{#N/A,#N/A,FALSE,"Income State.";#N/A,#N/A,FALSE,"B-S"}</definedName>
    <definedName name="olddsfd_1_1_1_5" hidden="1">{#N/A,#N/A,FALSE,"Income State.";#N/A,#N/A,FALSE,"B-S"}</definedName>
    <definedName name="olddsfd_1_1_2" hidden="1">{#N/A,#N/A,FALSE,"Income State.";#N/A,#N/A,FALSE,"B-S"}</definedName>
    <definedName name="olddsfd_1_1_2_1" hidden="1">{#N/A,#N/A,FALSE,"Income State.";#N/A,#N/A,FALSE,"B-S"}</definedName>
    <definedName name="olddsfd_1_1_2_2" hidden="1">{#N/A,#N/A,FALSE,"Income State.";#N/A,#N/A,FALSE,"B-S"}</definedName>
    <definedName name="olddsfd_1_1_2_3" hidden="1">{#N/A,#N/A,FALSE,"Income State.";#N/A,#N/A,FALSE,"B-S"}</definedName>
    <definedName name="olddsfd_1_1_3" hidden="1">{#N/A,#N/A,FALSE,"Income State.";#N/A,#N/A,FALSE,"B-S"}</definedName>
    <definedName name="olddsfd_1_1_3_1" hidden="1">{#N/A,#N/A,FALSE,"Income State.";#N/A,#N/A,FALSE,"B-S"}</definedName>
    <definedName name="olddsfd_1_1_3_2" hidden="1">{#N/A,#N/A,FALSE,"Income State.";#N/A,#N/A,FALSE,"B-S"}</definedName>
    <definedName name="olddsfd_1_1_3_3" hidden="1">{#N/A,#N/A,FALSE,"Income State.";#N/A,#N/A,FALSE,"B-S"}</definedName>
    <definedName name="olddsfd_1_1_4" hidden="1">{#N/A,#N/A,FALSE,"Income State.";#N/A,#N/A,FALSE,"B-S"}</definedName>
    <definedName name="olddsfd_1_1_5" hidden="1">{#N/A,#N/A,FALSE,"Income State.";#N/A,#N/A,FALSE,"B-S"}</definedName>
    <definedName name="olddsfd_1_2" hidden="1">{#N/A,#N/A,FALSE,"Income State.";#N/A,#N/A,FALSE,"B-S"}</definedName>
    <definedName name="olddsfd_1_2_1" hidden="1">{#N/A,#N/A,FALSE,"Income State.";#N/A,#N/A,FALSE,"B-S"}</definedName>
    <definedName name="olddsfd_1_2_1_1" hidden="1">{#N/A,#N/A,FALSE,"Income State.";#N/A,#N/A,FALSE,"B-S"}</definedName>
    <definedName name="olddsfd_1_2_1_2" hidden="1">{#N/A,#N/A,FALSE,"Income State.";#N/A,#N/A,FALSE,"B-S"}</definedName>
    <definedName name="olddsfd_1_2_1_3" hidden="1">{#N/A,#N/A,FALSE,"Income State.";#N/A,#N/A,FALSE,"B-S"}</definedName>
    <definedName name="olddsfd_1_2_2" hidden="1">{#N/A,#N/A,FALSE,"Income State.";#N/A,#N/A,FALSE,"B-S"}</definedName>
    <definedName name="olddsfd_1_2_2_1" hidden="1">{#N/A,#N/A,FALSE,"Income State.";#N/A,#N/A,FALSE,"B-S"}</definedName>
    <definedName name="olddsfd_1_2_2_2" hidden="1">{#N/A,#N/A,FALSE,"Income State.";#N/A,#N/A,FALSE,"B-S"}</definedName>
    <definedName name="olddsfd_1_2_2_3" hidden="1">{#N/A,#N/A,FALSE,"Income State.";#N/A,#N/A,FALSE,"B-S"}</definedName>
    <definedName name="olddsfd_1_2_3" hidden="1">{#N/A,#N/A,FALSE,"Income State.";#N/A,#N/A,FALSE,"B-S"}</definedName>
    <definedName name="olddsfd_1_2_4" hidden="1">{#N/A,#N/A,FALSE,"Income State.";#N/A,#N/A,FALSE,"B-S"}</definedName>
    <definedName name="olddsfd_1_2_5" hidden="1">{#N/A,#N/A,FALSE,"Income State.";#N/A,#N/A,FALSE,"B-S"}</definedName>
    <definedName name="olddsfd_1_3" hidden="1">{#N/A,#N/A,FALSE,"Income State.";#N/A,#N/A,FALSE,"B-S"}</definedName>
    <definedName name="olddsfd_1_3_1" hidden="1">{#N/A,#N/A,FALSE,"Income State.";#N/A,#N/A,FALSE,"B-S"}</definedName>
    <definedName name="olddsfd_1_3_1_1" hidden="1">{#N/A,#N/A,FALSE,"Income State.";#N/A,#N/A,FALSE,"B-S"}</definedName>
    <definedName name="olddsfd_1_3_1_2" hidden="1">{#N/A,#N/A,FALSE,"Income State.";#N/A,#N/A,FALSE,"B-S"}</definedName>
    <definedName name="olddsfd_1_3_1_3" hidden="1">{#N/A,#N/A,FALSE,"Income State.";#N/A,#N/A,FALSE,"B-S"}</definedName>
    <definedName name="olddsfd_1_3_2" hidden="1">{#N/A,#N/A,FALSE,"Income State.";#N/A,#N/A,FALSE,"B-S"}</definedName>
    <definedName name="olddsfd_1_3_2_1" hidden="1">{#N/A,#N/A,FALSE,"Income State.";#N/A,#N/A,FALSE,"B-S"}</definedName>
    <definedName name="olddsfd_1_3_2_2" hidden="1">{#N/A,#N/A,FALSE,"Income State.";#N/A,#N/A,FALSE,"B-S"}</definedName>
    <definedName name="olddsfd_1_3_2_3" hidden="1">{#N/A,#N/A,FALSE,"Income State.";#N/A,#N/A,FALSE,"B-S"}</definedName>
    <definedName name="olddsfd_1_3_3" hidden="1">{#N/A,#N/A,FALSE,"Income State.";#N/A,#N/A,FALSE,"B-S"}</definedName>
    <definedName name="olddsfd_1_3_4" hidden="1">{#N/A,#N/A,FALSE,"Income State.";#N/A,#N/A,FALSE,"B-S"}</definedName>
    <definedName name="olddsfd_1_3_5" hidden="1">{#N/A,#N/A,FALSE,"Income State.";#N/A,#N/A,FALSE,"B-S"}</definedName>
    <definedName name="olddsfd_1_4" hidden="1">{#N/A,#N/A,FALSE,"Income State.";#N/A,#N/A,FALSE,"B-S"}</definedName>
    <definedName name="olddsfd_1_4_1" hidden="1">{#N/A,#N/A,FALSE,"Income State.";#N/A,#N/A,FALSE,"B-S"}</definedName>
    <definedName name="olddsfd_1_4_2" hidden="1">{#N/A,#N/A,FALSE,"Income State.";#N/A,#N/A,FALSE,"B-S"}</definedName>
    <definedName name="olddsfd_1_4_3" hidden="1">{#N/A,#N/A,FALSE,"Income State.";#N/A,#N/A,FALSE,"B-S"}</definedName>
    <definedName name="olddsfd_1_5" hidden="1">{#N/A,#N/A,FALSE,"Income State.";#N/A,#N/A,FALSE,"B-S"}</definedName>
    <definedName name="olddsfd_1_5_1" hidden="1">{#N/A,#N/A,FALSE,"Income State.";#N/A,#N/A,FALSE,"B-S"}</definedName>
    <definedName name="olddsfd_1_5_2" hidden="1">{#N/A,#N/A,FALSE,"Income State.";#N/A,#N/A,FALSE,"B-S"}</definedName>
    <definedName name="olddsfd_1_5_3" hidden="1">{#N/A,#N/A,FALSE,"Income State.";#N/A,#N/A,FALSE,"B-S"}</definedName>
    <definedName name="olddsfd_2" hidden="1">{#N/A,#N/A,FALSE,"Income State.";#N/A,#N/A,FALSE,"B-S"}</definedName>
    <definedName name="olddsfd_2_1" hidden="1">{#N/A,#N/A,FALSE,"Income State.";#N/A,#N/A,FALSE,"B-S"}</definedName>
    <definedName name="olddsfd_2_1_1" hidden="1">{#N/A,#N/A,FALSE,"Income State.";#N/A,#N/A,FALSE,"B-S"}</definedName>
    <definedName name="olddsfd_2_1_1_1" hidden="1">{#N/A,#N/A,FALSE,"Income State.";#N/A,#N/A,FALSE,"B-S"}</definedName>
    <definedName name="olddsfd_2_1_1_1_1" hidden="1">{#N/A,#N/A,FALSE,"Income State.";#N/A,#N/A,FALSE,"B-S"}</definedName>
    <definedName name="olddsfd_2_1_1_1_2" hidden="1">{#N/A,#N/A,FALSE,"Income State.";#N/A,#N/A,FALSE,"B-S"}</definedName>
    <definedName name="olddsfd_2_1_1_1_3" hidden="1">{#N/A,#N/A,FALSE,"Income State.";#N/A,#N/A,FALSE,"B-S"}</definedName>
    <definedName name="olddsfd_2_1_1_1_4" hidden="1">{#N/A,#N/A,FALSE,"Income State.";#N/A,#N/A,FALSE,"B-S"}</definedName>
    <definedName name="olddsfd_2_1_1_2" hidden="1">{#N/A,#N/A,FALSE,"Income State.";#N/A,#N/A,FALSE,"B-S"}</definedName>
    <definedName name="olddsfd_2_1_1_2_1" hidden="1">{#N/A,#N/A,FALSE,"Income State.";#N/A,#N/A,FALSE,"B-S"}</definedName>
    <definedName name="olddsfd_2_1_1_2_2" hidden="1">{#N/A,#N/A,FALSE,"Income State.";#N/A,#N/A,FALSE,"B-S"}</definedName>
    <definedName name="olddsfd_2_1_1_2_3" hidden="1">{#N/A,#N/A,FALSE,"Income State.";#N/A,#N/A,FALSE,"B-S"}</definedName>
    <definedName name="olddsfd_2_1_1_3" hidden="1">{#N/A,#N/A,FALSE,"Income State.";#N/A,#N/A,FALSE,"B-S"}</definedName>
    <definedName name="olddsfd_2_1_1_4" hidden="1">{#N/A,#N/A,FALSE,"Income State.";#N/A,#N/A,FALSE,"B-S"}</definedName>
    <definedName name="olddsfd_2_1_1_5" hidden="1">{#N/A,#N/A,FALSE,"Income State.";#N/A,#N/A,FALSE,"B-S"}</definedName>
    <definedName name="olddsfd_2_1_2" hidden="1">{#N/A,#N/A,FALSE,"Income State.";#N/A,#N/A,FALSE,"B-S"}</definedName>
    <definedName name="olddsfd_2_1_2_1" hidden="1">{#N/A,#N/A,FALSE,"Income State.";#N/A,#N/A,FALSE,"B-S"}</definedName>
    <definedName name="olddsfd_2_1_2_2" hidden="1">{#N/A,#N/A,FALSE,"Income State.";#N/A,#N/A,FALSE,"B-S"}</definedName>
    <definedName name="olddsfd_2_1_2_3" hidden="1">{#N/A,#N/A,FALSE,"Income State.";#N/A,#N/A,FALSE,"B-S"}</definedName>
    <definedName name="olddsfd_2_1_3" hidden="1">{#N/A,#N/A,FALSE,"Income State.";#N/A,#N/A,FALSE,"B-S"}</definedName>
    <definedName name="olddsfd_2_1_3_1" hidden="1">{#N/A,#N/A,FALSE,"Income State.";#N/A,#N/A,FALSE,"B-S"}</definedName>
    <definedName name="olddsfd_2_1_3_2" hidden="1">{#N/A,#N/A,FALSE,"Income State.";#N/A,#N/A,FALSE,"B-S"}</definedName>
    <definedName name="olddsfd_2_1_3_3" hidden="1">{#N/A,#N/A,FALSE,"Income State.";#N/A,#N/A,FALSE,"B-S"}</definedName>
    <definedName name="olddsfd_2_1_4" hidden="1">{#N/A,#N/A,FALSE,"Income State.";#N/A,#N/A,FALSE,"B-S"}</definedName>
    <definedName name="olddsfd_2_1_5" hidden="1">{#N/A,#N/A,FALSE,"Income State.";#N/A,#N/A,FALSE,"B-S"}</definedName>
    <definedName name="olddsfd_2_2" hidden="1">{#N/A,#N/A,FALSE,"Income State.";#N/A,#N/A,FALSE,"B-S"}</definedName>
    <definedName name="olddsfd_2_2_1" hidden="1">{#N/A,#N/A,FALSE,"Income State.";#N/A,#N/A,FALSE,"B-S"}</definedName>
    <definedName name="olddsfd_2_2_2" hidden="1">{#N/A,#N/A,FALSE,"Income State.";#N/A,#N/A,FALSE,"B-S"}</definedName>
    <definedName name="olddsfd_2_2_3" hidden="1">{#N/A,#N/A,FALSE,"Income State.";#N/A,#N/A,FALSE,"B-S"}</definedName>
    <definedName name="olddsfd_2_2_4" hidden="1">{#N/A,#N/A,FALSE,"Income State.";#N/A,#N/A,FALSE,"B-S"}</definedName>
    <definedName name="olddsfd_2_3" hidden="1">{#N/A,#N/A,FALSE,"Income State.";#N/A,#N/A,FALSE,"B-S"}</definedName>
    <definedName name="olddsfd_2_3_1" hidden="1">{#N/A,#N/A,FALSE,"Income State.";#N/A,#N/A,FALSE,"B-S"}</definedName>
    <definedName name="olddsfd_2_3_2" hidden="1">{#N/A,#N/A,FALSE,"Income State.";#N/A,#N/A,FALSE,"B-S"}</definedName>
    <definedName name="olddsfd_2_3_3" hidden="1">{#N/A,#N/A,FALSE,"Income State.";#N/A,#N/A,FALSE,"B-S"}</definedName>
    <definedName name="olddsfd_2_3_4" hidden="1">{#N/A,#N/A,FALSE,"Income State.";#N/A,#N/A,FALSE,"B-S"}</definedName>
    <definedName name="olddsfd_2_4" hidden="1">{#N/A,#N/A,FALSE,"Income State.";#N/A,#N/A,FALSE,"B-S"}</definedName>
    <definedName name="olddsfd_2_4_1" hidden="1">{#N/A,#N/A,FALSE,"Income State.";#N/A,#N/A,FALSE,"B-S"}</definedName>
    <definedName name="olddsfd_2_5" hidden="1">{#N/A,#N/A,FALSE,"Income State.";#N/A,#N/A,FALSE,"B-S"}</definedName>
    <definedName name="olddsfd_3" hidden="1">{#N/A,#N/A,FALSE,"Income State.";#N/A,#N/A,FALSE,"B-S"}</definedName>
    <definedName name="olddsfd_3_1" hidden="1">{#N/A,#N/A,FALSE,"Income State.";#N/A,#N/A,FALSE,"B-S"}</definedName>
    <definedName name="olddsfd_3_1_1" hidden="1">{#N/A,#N/A,FALSE,"Income State.";#N/A,#N/A,FALSE,"B-S"}</definedName>
    <definedName name="olddsfd_3_1_2" hidden="1">{#N/A,#N/A,FALSE,"Income State.";#N/A,#N/A,FALSE,"B-S"}</definedName>
    <definedName name="olddsfd_3_1_3" hidden="1">{#N/A,#N/A,FALSE,"Income State.";#N/A,#N/A,FALSE,"B-S"}</definedName>
    <definedName name="olddsfd_3_1_4" hidden="1">{#N/A,#N/A,FALSE,"Income State.";#N/A,#N/A,FALSE,"B-S"}</definedName>
    <definedName name="olddsfd_3_2" hidden="1">{#N/A,#N/A,FALSE,"Income State.";#N/A,#N/A,FALSE,"B-S"}</definedName>
    <definedName name="olddsfd_3_2_1" hidden="1">{#N/A,#N/A,FALSE,"Income State.";#N/A,#N/A,FALSE,"B-S"}</definedName>
    <definedName name="olddsfd_3_2_2" hidden="1">{#N/A,#N/A,FALSE,"Income State.";#N/A,#N/A,FALSE,"B-S"}</definedName>
    <definedName name="olddsfd_3_2_3" hidden="1">{#N/A,#N/A,FALSE,"Income State.";#N/A,#N/A,FALSE,"B-S"}</definedName>
    <definedName name="olddsfd_3_2_4" hidden="1">{#N/A,#N/A,FALSE,"Income State.";#N/A,#N/A,FALSE,"B-S"}</definedName>
    <definedName name="olddsfd_3_3" hidden="1">{#N/A,#N/A,FALSE,"Income State.";#N/A,#N/A,FALSE,"B-S"}</definedName>
    <definedName name="olddsfd_3_3_1" hidden="1">{#N/A,#N/A,FALSE,"Income State.";#N/A,#N/A,FALSE,"B-S"}</definedName>
    <definedName name="olddsfd_3_4" hidden="1">{#N/A,#N/A,FALSE,"Income State.";#N/A,#N/A,FALSE,"B-S"}</definedName>
    <definedName name="olddsfd_3_4_1" hidden="1">{#N/A,#N/A,FALSE,"Income State.";#N/A,#N/A,FALSE,"B-S"}</definedName>
    <definedName name="olddsfd_3_5" hidden="1">{#N/A,#N/A,FALSE,"Income State.";#N/A,#N/A,FALSE,"B-S"}</definedName>
    <definedName name="olddsfd_4" hidden="1">{#N/A,#N/A,FALSE,"Income State.";#N/A,#N/A,FALSE,"B-S"}</definedName>
    <definedName name="olddsfd_4_1" hidden="1">{#N/A,#N/A,FALSE,"Income State.";#N/A,#N/A,FALSE,"B-S"}</definedName>
    <definedName name="olddsfd_4_1_1" hidden="1">{#N/A,#N/A,FALSE,"Income State.";#N/A,#N/A,FALSE,"B-S"}</definedName>
    <definedName name="olddsfd_4_1_2" hidden="1">{#N/A,#N/A,FALSE,"Income State.";#N/A,#N/A,FALSE,"B-S"}</definedName>
    <definedName name="olddsfd_4_1_3" hidden="1">{#N/A,#N/A,FALSE,"Income State.";#N/A,#N/A,FALSE,"B-S"}</definedName>
    <definedName name="olddsfd_4_1_4" hidden="1">{#N/A,#N/A,FALSE,"Income State.";#N/A,#N/A,FALSE,"B-S"}</definedName>
    <definedName name="olddsfd_4_2" hidden="1">{#N/A,#N/A,FALSE,"Income State.";#N/A,#N/A,FALSE,"B-S"}</definedName>
    <definedName name="olddsfd_4_2_1" hidden="1">{#N/A,#N/A,FALSE,"Income State.";#N/A,#N/A,FALSE,"B-S"}</definedName>
    <definedName name="olddsfd_4_2_2" hidden="1">{#N/A,#N/A,FALSE,"Income State.";#N/A,#N/A,FALSE,"B-S"}</definedName>
    <definedName name="olddsfd_4_2_3" hidden="1">{#N/A,#N/A,FALSE,"Income State.";#N/A,#N/A,FALSE,"B-S"}</definedName>
    <definedName name="olddsfd_4_2_4" hidden="1">{#N/A,#N/A,FALSE,"Income State.";#N/A,#N/A,FALSE,"B-S"}</definedName>
    <definedName name="olddsfd_4_3" hidden="1">{#N/A,#N/A,FALSE,"Income State.";#N/A,#N/A,FALSE,"B-S"}</definedName>
    <definedName name="olddsfd_4_3_1" hidden="1">{#N/A,#N/A,FALSE,"Income State.";#N/A,#N/A,FALSE,"B-S"}</definedName>
    <definedName name="olddsfd_4_4" hidden="1">{#N/A,#N/A,FALSE,"Income State.";#N/A,#N/A,FALSE,"B-S"}</definedName>
    <definedName name="olddsfd_4_4_1" hidden="1">{#N/A,#N/A,FALSE,"Income State.";#N/A,#N/A,FALSE,"B-S"}</definedName>
    <definedName name="olddsfd_4_5" hidden="1">{#N/A,#N/A,FALSE,"Income State.";#N/A,#N/A,FALSE,"B-S"}</definedName>
    <definedName name="olddsfd_5" hidden="1">{#N/A,#N/A,FALSE,"Income State.";#N/A,#N/A,FALSE,"B-S"}</definedName>
    <definedName name="olddsfd_5_1" hidden="1">{#N/A,#N/A,FALSE,"Income State.";#N/A,#N/A,FALSE,"B-S"}</definedName>
    <definedName name="olddsfd_5_2" hidden="1">{#N/A,#N/A,FALSE,"Income State.";#N/A,#N/A,FALSE,"B-S"}</definedName>
    <definedName name="olddsfd_5_3" hidden="1">{#N/A,#N/A,FALSE,"Income State.";#N/A,#N/A,FALSE,"B-S"}</definedName>
    <definedName name="olddsfd_5_4" hidden="1">{#N/A,#N/A,FALSE,"Income State.";#N/A,#N/A,FALSE,"B-S"}</definedName>
    <definedName name="oldeee" hidden="1">{#N/A,#N/A,FALSE,"Income State.";#N/A,#N/A,FALSE,"B-S"}</definedName>
    <definedName name="oldeee_1" hidden="1">{#N/A,#N/A,FALSE,"Income State.";#N/A,#N/A,FALSE,"B-S"}</definedName>
    <definedName name="oldeee_1_1" hidden="1">{#N/A,#N/A,FALSE,"Income State.";#N/A,#N/A,FALSE,"B-S"}</definedName>
    <definedName name="oldeee_1_1_1" hidden="1">{#N/A,#N/A,FALSE,"Income State.";#N/A,#N/A,FALSE,"B-S"}</definedName>
    <definedName name="oldeee_1_1_1_1" hidden="1">{#N/A,#N/A,FALSE,"Income State.";#N/A,#N/A,FALSE,"B-S"}</definedName>
    <definedName name="oldeee_1_1_1_1_1" hidden="1">{#N/A,#N/A,FALSE,"Income State.";#N/A,#N/A,FALSE,"B-S"}</definedName>
    <definedName name="oldeee_1_1_1_1_1_1" hidden="1">{#N/A,#N/A,FALSE,"Income State.";#N/A,#N/A,FALSE,"B-S"}</definedName>
    <definedName name="oldeee_1_1_1_1_1_2" hidden="1">{#N/A,#N/A,FALSE,"Income State.";#N/A,#N/A,FALSE,"B-S"}</definedName>
    <definedName name="oldeee_1_1_1_1_1_3" hidden="1">{#N/A,#N/A,FALSE,"Income State.";#N/A,#N/A,FALSE,"B-S"}</definedName>
    <definedName name="oldeee_1_1_1_1_1_4" hidden="1">{#N/A,#N/A,FALSE,"Income State.";#N/A,#N/A,FALSE,"B-S"}</definedName>
    <definedName name="oldeee_1_1_1_1_2" hidden="1">{#N/A,#N/A,FALSE,"Income State.";#N/A,#N/A,FALSE,"B-S"}</definedName>
    <definedName name="oldeee_1_1_1_1_2_1" hidden="1">{#N/A,#N/A,FALSE,"Income State.";#N/A,#N/A,FALSE,"B-S"}</definedName>
    <definedName name="oldeee_1_1_1_1_2_2" hidden="1">{#N/A,#N/A,FALSE,"Income State.";#N/A,#N/A,FALSE,"B-S"}</definedName>
    <definedName name="oldeee_1_1_1_1_2_3" hidden="1">{#N/A,#N/A,FALSE,"Income State.";#N/A,#N/A,FALSE,"B-S"}</definedName>
    <definedName name="oldeee_1_1_1_1_3" hidden="1">{#N/A,#N/A,FALSE,"Income State.";#N/A,#N/A,FALSE,"B-S"}</definedName>
    <definedName name="oldeee_1_1_1_1_4" hidden="1">{#N/A,#N/A,FALSE,"Income State.";#N/A,#N/A,FALSE,"B-S"}</definedName>
    <definedName name="oldeee_1_1_1_1_5" hidden="1">{#N/A,#N/A,FALSE,"Income State.";#N/A,#N/A,FALSE,"B-S"}</definedName>
    <definedName name="oldeee_1_1_1_2" hidden="1">{#N/A,#N/A,FALSE,"Income State.";#N/A,#N/A,FALSE,"B-S"}</definedName>
    <definedName name="oldeee_1_1_1_2_1" hidden="1">{#N/A,#N/A,FALSE,"Income State.";#N/A,#N/A,FALSE,"B-S"}</definedName>
    <definedName name="oldeee_1_1_1_2_2" hidden="1">{#N/A,#N/A,FALSE,"Income State.";#N/A,#N/A,FALSE,"B-S"}</definedName>
    <definedName name="oldeee_1_1_1_2_3" hidden="1">{#N/A,#N/A,FALSE,"Income State.";#N/A,#N/A,FALSE,"B-S"}</definedName>
    <definedName name="oldeee_1_1_1_3" hidden="1">{#N/A,#N/A,FALSE,"Income State.";#N/A,#N/A,FALSE,"B-S"}</definedName>
    <definedName name="oldeee_1_1_1_3_1" hidden="1">{#N/A,#N/A,FALSE,"Income State.";#N/A,#N/A,FALSE,"B-S"}</definedName>
    <definedName name="oldeee_1_1_1_3_2" hidden="1">{#N/A,#N/A,FALSE,"Income State.";#N/A,#N/A,FALSE,"B-S"}</definedName>
    <definedName name="oldeee_1_1_1_3_3" hidden="1">{#N/A,#N/A,FALSE,"Income State.";#N/A,#N/A,FALSE,"B-S"}</definedName>
    <definedName name="oldeee_1_1_1_4" hidden="1">{#N/A,#N/A,FALSE,"Income State.";#N/A,#N/A,FALSE,"B-S"}</definedName>
    <definedName name="oldeee_1_1_1_5" hidden="1">{#N/A,#N/A,FALSE,"Income State.";#N/A,#N/A,FALSE,"B-S"}</definedName>
    <definedName name="oldeee_1_1_2" hidden="1">{#N/A,#N/A,FALSE,"Income State.";#N/A,#N/A,FALSE,"B-S"}</definedName>
    <definedName name="oldeee_1_1_2_1" hidden="1">{#N/A,#N/A,FALSE,"Income State.";#N/A,#N/A,FALSE,"B-S"}</definedName>
    <definedName name="oldeee_1_1_2_2" hidden="1">{#N/A,#N/A,FALSE,"Income State.";#N/A,#N/A,FALSE,"B-S"}</definedName>
    <definedName name="oldeee_1_1_2_3" hidden="1">{#N/A,#N/A,FALSE,"Income State.";#N/A,#N/A,FALSE,"B-S"}</definedName>
    <definedName name="oldeee_1_1_3" hidden="1">{#N/A,#N/A,FALSE,"Income State.";#N/A,#N/A,FALSE,"B-S"}</definedName>
    <definedName name="oldeee_1_1_3_1" hidden="1">{#N/A,#N/A,FALSE,"Income State.";#N/A,#N/A,FALSE,"B-S"}</definedName>
    <definedName name="oldeee_1_1_3_2" hidden="1">{#N/A,#N/A,FALSE,"Income State.";#N/A,#N/A,FALSE,"B-S"}</definedName>
    <definedName name="oldeee_1_1_3_3" hidden="1">{#N/A,#N/A,FALSE,"Income State.";#N/A,#N/A,FALSE,"B-S"}</definedName>
    <definedName name="oldeee_1_1_4" hidden="1">{#N/A,#N/A,FALSE,"Income State.";#N/A,#N/A,FALSE,"B-S"}</definedName>
    <definedName name="oldeee_1_1_5" hidden="1">{#N/A,#N/A,FALSE,"Income State.";#N/A,#N/A,FALSE,"B-S"}</definedName>
    <definedName name="oldeee_1_2" hidden="1">{#N/A,#N/A,FALSE,"Income State.";#N/A,#N/A,FALSE,"B-S"}</definedName>
    <definedName name="oldeee_1_2_1" hidden="1">{#N/A,#N/A,FALSE,"Income State.";#N/A,#N/A,FALSE,"B-S"}</definedName>
    <definedName name="oldeee_1_2_1_1" hidden="1">{#N/A,#N/A,FALSE,"Income State.";#N/A,#N/A,FALSE,"B-S"}</definedName>
    <definedName name="oldeee_1_2_1_2" hidden="1">{#N/A,#N/A,FALSE,"Income State.";#N/A,#N/A,FALSE,"B-S"}</definedName>
    <definedName name="oldeee_1_2_1_3" hidden="1">{#N/A,#N/A,FALSE,"Income State.";#N/A,#N/A,FALSE,"B-S"}</definedName>
    <definedName name="oldeee_1_2_2" hidden="1">{#N/A,#N/A,FALSE,"Income State.";#N/A,#N/A,FALSE,"B-S"}</definedName>
    <definedName name="oldeee_1_2_2_1" hidden="1">{#N/A,#N/A,FALSE,"Income State.";#N/A,#N/A,FALSE,"B-S"}</definedName>
    <definedName name="oldeee_1_2_2_2" hidden="1">{#N/A,#N/A,FALSE,"Income State.";#N/A,#N/A,FALSE,"B-S"}</definedName>
    <definedName name="oldeee_1_2_2_3" hidden="1">{#N/A,#N/A,FALSE,"Income State.";#N/A,#N/A,FALSE,"B-S"}</definedName>
    <definedName name="oldeee_1_2_3" hidden="1">{#N/A,#N/A,FALSE,"Income State.";#N/A,#N/A,FALSE,"B-S"}</definedName>
    <definedName name="oldeee_1_2_4" hidden="1">{#N/A,#N/A,FALSE,"Income State.";#N/A,#N/A,FALSE,"B-S"}</definedName>
    <definedName name="oldeee_1_2_5" hidden="1">{#N/A,#N/A,FALSE,"Income State.";#N/A,#N/A,FALSE,"B-S"}</definedName>
    <definedName name="oldeee_1_3" hidden="1">{#N/A,#N/A,FALSE,"Income State.";#N/A,#N/A,FALSE,"B-S"}</definedName>
    <definedName name="oldeee_1_3_1" hidden="1">{#N/A,#N/A,FALSE,"Income State.";#N/A,#N/A,FALSE,"B-S"}</definedName>
    <definedName name="oldeee_1_3_1_1" hidden="1">{#N/A,#N/A,FALSE,"Income State.";#N/A,#N/A,FALSE,"B-S"}</definedName>
    <definedName name="oldeee_1_3_1_2" hidden="1">{#N/A,#N/A,FALSE,"Income State.";#N/A,#N/A,FALSE,"B-S"}</definedName>
    <definedName name="oldeee_1_3_1_3" hidden="1">{#N/A,#N/A,FALSE,"Income State.";#N/A,#N/A,FALSE,"B-S"}</definedName>
    <definedName name="oldeee_1_3_2" hidden="1">{#N/A,#N/A,FALSE,"Income State.";#N/A,#N/A,FALSE,"B-S"}</definedName>
    <definedName name="oldeee_1_3_2_1" hidden="1">{#N/A,#N/A,FALSE,"Income State.";#N/A,#N/A,FALSE,"B-S"}</definedName>
    <definedName name="oldeee_1_3_2_2" hidden="1">{#N/A,#N/A,FALSE,"Income State.";#N/A,#N/A,FALSE,"B-S"}</definedName>
    <definedName name="oldeee_1_3_2_3" hidden="1">{#N/A,#N/A,FALSE,"Income State.";#N/A,#N/A,FALSE,"B-S"}</definedName>
    <definedName name="oldeee_1_3_3" hidden="1">{#N/A,#N/A,FALSE,"Income State.";#N/A,#N/A,FALSE,"B-S"}</definedName>
    <definedName name="oldeee_1_3_4" hidden="1">{#N/A,#N/A,FALSE,"Income State.";#N/A,#N/A,FALSE,"B-S"}</definedName>
    <definedName name="oldeee_1_3_5" hidden="1">{#N/A,#N/A,FALSE,"Income State.";#N/A,#N/A,FALSE,"B-S"}</definedName>
    <definedName name="oldeee_1_4" hidden="1">{#N/A,#N/A,FALSE,"Income State.";#N/A,#N/A,FALSE,"B-S"}</definedName>
    <definedName name="oldeee_1_4_1" hidden="1">{#N/A,#N/A,FALSE,"Income State.";#N/A,#N/A,FALSE,"B-S"}</definedName>
    <definedName name="oldeee_1_4_2" hidden="1">{#N/A,#N/A,FALSE,"Income State.";#N/A,#N/A,FALSE,"B-S"}</definedName>
    <definedName name="oldeee_1_4_3" hidden="1">{#N/A,#N/A,FALSE,"Income State.";#N/A,#N/A,FALSE,"B-S"}</definedName>
    <definedName name="oldeee_1_5" hidden="1">{#N/A,#N/A,FALSE,"Income State.";#N/A,#N/A,FALSE,"B-S"}</definedName>
    <definedName name="oldeee_1_5_1" hidden="1">{#N/A,#N/A,FALSE,"Income State.";#N/A,#N/A,FALSE,"B-S"}</definedName>
    <definedName name="oldeee_1_5_2" hidden="1">{#N/A,#N/A,FALSE,"Income State.";#N/A,#N/A,FALSE,"B-S"}</definedName>
    <definedName name="oldeee_1_5_3" hidden="1">{#N/A,#N/A,FALSE,"Income State.";#N/A,#N/A,FALSE,"B-S"}</definedName>
    <definedName name="oldeee_2" hidden="1">{#N/A,#N/A,FALSE,"Income State.";#N/A,#N/A,FALSE,"B-S"}</definedName>
    <definedName name="oldeee_2_1" hidden="1">{#N/A,#N/A,FALSE,"Income State.";#N/A,#N/A,FALSE,"B-S"}</definedName>
    <definedName name="oldeee_2_1_1" hidden="1">{#N/A,#N/A,FALSE,"Income State.";#N/A,#N/A,FALSE,"B-S"}</definedName>
    <definedName name="oldeee_2_1_1_1" hidden="1">{#N/A,#N/A,FALSE,"Income State.";#N/A,#N/A,FALSE,"B-S"}</definedName>
    <definedName name="oldeee_2_1_1_1_1" hidden="1">{#N/A,#N/A,FALSE,"Income State.";#N/A,#N/A,FALSE,"B-S"}</definedName>
    <definedName name="oldeee_2_1_1_1_2" hidden="1">{#N/A,#N/A,FALSE,"Income State.";#N/A,#N/A,FALSE,"B-S"}</definedName>
    <definedName name="oldeee_2_1_1_1_3" hidden="1">{#N/A,#N/A,FALSE,"Income State.";#N/A,#N/A,FALSE,"B-S"}</definedName>
    <definedName name="oldeee_2_1_1_1_4" hidden="1">{#N/A,#N/A,FALSE,"Income State.";#N/A,#N/A,FALSE,"B-S"}</definedName>
    <definedName name="oldeee_2_1_1_2" hidden="1">{#N/A,#N/A,FALSE,"Income State.";#N/A,#N/A,FALSE,"B-S"}</definedName>
    <definedName name="oldeee_2_1_1_2_1" hidden="1">{#N/A,#N/A,FALSE,"Income State.";#N/A,#N/A,FALSE,"B-S"}</definedName>
    <definedName name="oldeee_2_1_1_2_2" hidden="1">{#N/A,#N/A,FALSE,"Income State.";#N/A,#N/A,FALSE,"B-S"}</definedName>
    <definedName name="oldeee_2_1_1_2_3" hidden="1">{#N/A,#N/A,FALSE,"Income State.";#N/A,#N/A,FALSE,"B-S"}</definedName>
    <definedName name="oldeee_2_1_1_3" hidden="1">{#N/A,#N/A,FALSE,"Income State.";#N/A,#N/A,FALSE,"B-S"}</definedName>
    <definedName name="oldeee_2_1_1_4" hidden="1">{#N/A,#N/A,FALSE,"Income State.";#N/A,#N/A,FALSE,"B-S"}</definedName>
    <definedName name="oldeee_2_1_1_5" hidden="1">{#N/A,#N/A,FALSE,"Income State.";#N/A,#N/A,FALSE,"B-S"}</definedName>
    <definedName name="oldeee_2_1_2" hidden="1">{#N/A,#N/A,FALSE,"Income State.";#N/A,#N/A,FALSE,"B-S"}</definedName>
    <definedName name="oldeee_2_1_2_1" hidden="1">{#N/A,#N/A,FALSE,"Income State.";#N/A,#N/A,FALSE,"B-S"}</definedName>
    <definedName name="oldeee_2_1_2_2" hidden="1">{#N/A,#N/A,FALSE,"Income State.";#N/A,#N/A,FALSE,"B-S"}</definedName>
    <definedName name="oldeee_2_1_2_3" hidden="1">{#N/A,#N/A,FALSE,"Income State.";#N/A,#N/A,FALSE,"B-S"}</definedName>
    <definedName name="oldeee_2_1_3" hidden="1">{#N/A,#N/A,FALSE,"Income State.";#N/A,#N/A,FALSE,"B-S"}</definedName>
    <definedName name="oldeee_2_1_3_1" hidden="1">{#N/A,#N/A,FALSE,"Income State.";#N/A,#N/A,FALSE,"B-S"}</definedName>
    <definedName name="oldeee_2_1_3_2" hidden="1">{#N/A,#N/A,FALSE,"Income State.";#N/A,#N/A,FALSE,"B-S"}</definedName>
    <definedName name="oldeee_2_1_3_3" hidden="1">{#N/A,#N/A,FALSE,"Income State.";#N/A,#N/A,FALSE,"B-S"}</definedName>
    <definedName name="oldeee_2_1_4" hidden="1">{#N/A,#N/A,FALSE,"Income State.";#N/A,#N/A,FALSE,"B-S"}</definedName>
    <definedName name="oldeee_2_1_5" hidden="1">{#N/A,#N/A,FALSE,"Income State.";#N/A,#N/A,FALSE,"B-S"}</definedName>
    <definedName name="oldeee_2_2" hidden="1">{#N/A,#N/A,FALSE,"Income State.";#N/A,#N/A,FALSE,"B-S"}</definedName>
    <definedName name="oldeee_2_2_1" hidden="1">{#N/A,#N/A,FALSE,"Income State.";#N/A,#N/A,FALSE,"B-S"}</definedName>
    <definedName name="oldeee_2_2_2" hidden="1">{#N/A,#N/A,FALSE,"Income State.";#N/A,#N/A,FALSE,"B-S"}</definedName>
    <definedName name="oldeee_2_2_3" hidden="1">{#N/A,#N/A,FALSE,"Income State.";#N/A,#N/A,FALSE,"B-S"}</definedName>
    <definedName name="oldeee_2_2_4" hidden="1">{#N/A,#N/A,FALSE,"Income State.";#N/A,#N/A,FALSE,"B-S"}</definedName>
    <definedName name="oldeee_2_3" hidden="1">{#N/A,#N/A,FALSE,"Income State.";#N/A,#N/A,FALSE,"B-S"}</definedName>
    <definedName name="oldeee_2_3_1" hidden="1">{#N/A,#N/A,FALSE,"Income State.";#N/A,#N/A,FALSE,"B-S"}</definedName>
    <definedName name="oldeee_2_3_2" hidden="1">{#N/A,#N/A,FALSE,"Income State.";#N/A,#N/A,FALSE,"B-S"}</definedName>
    <definedName name="oldeee_2_3_3" hidden="1">{#N/A,#N/A,FALSE,"Income State.";#N/A,#N/A,FALSE,"B-S"}</definedName>
    <definedName name="oldeee_2_3_4" hidden="1">{#N/A,#N/A,FALSE,"Income State.";#N/A,#N/A,FALSE,"B-S"}</definedName>
    <definedName name="oldeee_2_4" hidden="1">{#N/A,#N/A,FALSE,"Income State.";#N/A,#N/A,FALSE,"B-S"}</definedName>
    <definedName name="oldeee_2_4_1" hidden="1">{#N/A,#N/A,FALSE,"Income State.";#N/A,#N/A,FALSE,"B-S"}</definedName>
    <definedName name="oldeee_2_5" hidden="1">{#N/A,#N/A,FALSE,"Income State.";#N/A,#N/A,FALSE,"B-S"}</definedName>
    <definedName name="oldeee_3" hidden="1">{#N/A,#N/A,FALSE,"Income State.";#N/A,#N/A,FALSE,"B-S"}</definedName>
    <definedName name="oldeee_3_1" hidden="1">{#N/A,#N/A,FALSE,"Income State.";#N/A,#N/A,FALSE,"B-S"}</definedName>
    <definedName name="oldeee_3_1_1" hidden="1">{#N/A,#N/A,FALSE,"Income State.";#N/A,#N/A,FALSE,"B-S"}</definedName>
    <definedName name="oldeee_3_1_2" hidden="1">{#N/A,#N/A,FALSE,"Income State.";#N/A,#N/A,FALSE,"B-S"}</definedName>
    <definedName name="oldeee_3_1_3" hidden="1">{#N/A,#N/A,FALSE,"Income State.";#N/A,#N/A,FALSE,"B-S"}</definedName>
    <definedName name="oldeee_3_1_4" hidden="1">{#N/A,#N/A,FALSE,"Income State.";#N/A,#N/A,FALSE,"B-S"}</definedName>
    <definedName name="oldeee_3_2" hidden="1">{#N/A,#N/A,FALSE,"Income State.";#N/A,#N/A,FALSE,"B-S"}</definedName>
    <definedName name="oldeee_3_2_1" hidden="1">{#N/A,#N/A,FALSE,"Income State.";#N/A,#N/A,FALSE,"B-S"}</definedName>
    <definedName name="oldeee_3_2_2" hidden="1">{#N/A,#N/A,FALSE,"Income State.";#N/A,#N/A,FALSE,"B-S"}</definedName>
    <definedName name="oldeee_3_2_3" hidden="1">{#N/A,#N/A,FALSE,"Income State.";#N/A,#N/A,FALSE,"B-S"}</definedName>
    <definedName name="oldeee_3_2_4" hidden="1">{#N/A,#N/A,FALSE,"Income State.";#N/A,#N/A,FALSE,"B-S"}</definedName>
    <definedName name="oldeee_3_3" hidden="1">{#N/A,#N/A,FALSE,"Income State.";#N/A,#N/A,FALSE,"B-S"}</definedName>
    <definedName name="oldeee_3_3_1" hidden="1">{#N/A,#N/A,FALSE,"Income State.";#N/A,#N/A,FALSE,"B-S"}</definedName>
    <definedName name="oldeee_3_4" hidden="1">{#N/A,#N/A,FALSE,"Income State.";#N/A,#N/A,FALSE,"B-S"}</definedName>
    <definedName name="oldeee_3_4_1" hidden="1">{#N/A,#N/A,FALSE,"Income State.";#N/A,#N/A,FALSE,"B-S"}</definedName>
    <definedName name="oldeee_3_5" hidden="1">{#N/A,#N/A,FALSE,"Income State.";#N/A,#N/A,FALSE,"B-S"}</definedName>
    <definedName name="oldeee_4" hidden="1">{#N/A,#N/A,FALSE,"Income State.";#N/A,#N/A,FALSE,"B-S"}</definedName>
    <definedName name="oldeee_4_1" hidden="1">{#N/A,#N/A,FALSE,"Income State.";#N/A,#N/A,FALSE,"B-S"}</definedName>
    <definedName name="oldeee_4_1_1" hidden="1">{#N/A,#N/A,FALSE,"Income State.";#N/A,#N/A,FALSE,"B-S"}</definedName>
    <definedName name="oldeee_4_1_2" hidden="1">{#N/A,#N/A,FALSE,"Income State.";#N/A,#N/A,FALSE,"B-S"}</definedName>
    <definedName name="oldeee_4_1_3" hidden="1">{#N/A,#N/A,FALSE,"Income State.";#N/A,#N/A,FALSE,"B-S"}</definedName>
    <definedName name="oldeee_4_1_4" hidden="1">{#N/A,#N/A,FALSE,"Income State.";#N/A,#N/A,FALSE,"B-S"}</definedName>
    <definedName name="oldeee_4_2" hidden="1">{#N/A,#N/A,FALSE,"Income State.";#N/A,#N/A,FALSE,"B-S"}</definedName>
    <definedName name="oldeee_4_2_1" hidden="1">{#N/A,#N/A,FALSE,"Income State.";#N/A,#N/A,FALSE,"B-S"}</definedName>
    <definedName name="oldeee_4_2_2" hidden="1">{#N/A,#N/A,FALSE,"Income State.";#N/A,#N/A,FALSE,"B-S"}</definedName>
    <definedName name="oldeee_4_2_3" hidden="1">{#N/A,#N/A,FALSE,"Income State.";#N/A,#N/A,FALSE,"B-S"}</definedName>
    <definedName name="oldeee_4_2_4" hidden="1">{#N/A,#N/A,FALSE,"Income State.";#N/A,#N/A,FALSE,"B-S"}</definedName>
    <definedName name="oldeee_4_3" hidden="1">{#N/A,#N/A,FALSE,"Income State.";#N/A,#N/A,FALSE,"B-S"}</definedName>
    <definedName name="oldeee_4_3_1" hidden="1">{#N/A,#N/A,FALSE,"Income State.";#N/A,#N/A,FALSE,"B-S"}</definedName>
    <definedName name="oldeee_4_4" hidden="1">{#N/A,#N/A,FALSE,"Income State.";#N/A,#N/A,FALSE,"B-S"}</definedName>
    <definedName name="oldeee_4_4_1" hidden="1">{#N/A,#N/A,FALSE,"Income State.";#N/A,#N/A,FALSE,"B-S"}</definedName>
    <definedName name="oldeee_4_5" hidden="1">{#N/A,#N/A,FALSE,"Income State.";#N/A,#N/A,FALSE,"B-S"}</definedName>
    <definedName name="oldeee_5" hidden="1">{#N/A,#N/A,FALSE,"Income State.";#N/A,#N/A,FALSE,"B-S"}</definedName>
    <definedName name="oldeee_5_1" hidden="1">{#N/A,#N/A,FALSE,"Income State.";#N/A,#N/A,FALSE,"B-S"}</definedName>
    <definedName name="oldeee_5_2" hidden="1">{#N/A,#N/A,FALSE,"Income State.";#N/A,#N/A,FALSE,"B-S"}</definedName>
    <definedName name="oldeee_5_3" hidden="1">{#N/A,#N/A,FALSE,"Income State.";#N/A,#N/A,FALSE,"B-S"}</definedName>
    <definedName name="oldeee_5_4" hidden="1">{#N/A,#N/A,FALSE,"Income State.";#N/A,#N/A,FALSE,"B-S"}</definedName>
    <definedName name="oldloan" hidden="1">{#N/A,#N/A,FALSE,"Income State.";#N/A,#N/A,FALSE,"B-S"}</definedName>
    <definedName name="oldloan_1" hidden="1">{#N/A,#N/A,FALSE,"Income State.";#N/A,#N/A,FALSE,"B-S"}</definedName>
    <definedName name="oldloan_1_1" hidden="1">{#N/A,#N/A,FALSE,"Income State.";#N/A,#N/A,FALSE,"B-S"}</definedName>
    <definedName name="oldloan_1_1_1" hidden="1">{#N/A,#N/A,FALSE,"Income State.";#N/A,#N/A,FALSE,"B-S"}</definedName>
    <definedName name="oldloan_1_1_1_1" hidden="1">{#N/A,#N/A,FALSE,"Income State.";#N/A,#N/A,FALSE,"B-S"}</definedName>
    <definedName name="oldloan_1_1_1_1_1" hidden="1">{#N/A,#N/A,FALSE,"Income State.";#N/A,#N/A,FALSE,"B-S"}</definedName>
    <definedName name="oldloan_1_1_1_1_1_1" hidden="1">{#N/A,#N/A,FALSE,"Income State.";#N/A,#N/A,FALSE,"B-S"}</definedName>
    <definedName name="oldloan_1_1_1_1_1_2" hidden="1">{#N/A,#N/A,FALSE,"Income State.";#N/A,#N/A,FALSE,"B-S"}</definedName>
    <definedName name="oldloan_1_1_1_1_1_3" hidden="1">{#N/A,#N/A,FALSE,"Income State.";#N/A,#N/A,FALSE,"B-S"}</definedName>
    <definedName name="oldloan_1_1_1_1_1_4" hidden="1">{#N/A,#N/A,FALSE,"Income State.";#N/A,#N/A,FALSE,"B-S"}</definedName>
    <definedName name="oldloan_1_1_1_1_2" hidden="1">{#N/A,#N/A,FALSE,"Income State.";#N/A,#N/A,FALSE,"B-S"}</definedName>
    <definedName name="oldloan_1_1_1_1_2_1" hidden="1">{#N/A,#N/A,FALSE,"Income State.";#N/A,#N/A,FALSE,"B-S"}</definedName>
    <definedName name="oldloan_1_1_1_1_2_2" hidden="1">{#N/A,#N/A,FALSE,"Income State.";#N/A,#N/A,FALSE,"B-S"}</definedName>
    <definedName name="oldloan_1_1_1_1_2_3" hidden="1">{#N/A,#N/A,FALSE,"Income State.";#N/A,#N/A,FALSE,"B-S"}</definedName>
    <definedName name="oldloan_1_1_1_1_3" hidden="1">{#N/A,#N/A,FALSE,"Income State.";#N/A,#N/A,FALSE,"B-S"}</definedName>
    <definedName name="oldloan_1_1_1_1_4" hidden="1">{#N/A,#N/A,FALSE,"Income State.";#N/A,#N/A,FALSE,"B-S"}</definedName>
    <definedName name="oldloan_1_1_1_1_5" hidden="1">{#N/A,#N/A,FALSE,"Income State.";#N/A,#N/A,FALSE,"B-S"}</definedName>
    <definedName name="oldloan_1_1_1_2" hidden="1">{#N/A,#N/A,FALSE,"Income State.";#N/A,#N/A,FALSE,"B-S"}</definedName>
    <definedName name="oldloan_1_1_1_2_1" hidden="1">{#N/A,#N/A,FALSE,"Income State.";#N/A,#N/A,FALSE,"B-S"}</definedName>
    <definedName name="oldloan_1_1_1_2_2" hidden="1">{#N/A,#N/A,FALSE,"Income State.";#N/A,#N/A,FALSE,"B-S"}</definedName>
    <definedName name="oldloan_1_1_1_2_3" hidden="1">{#N/A,#N/A,FALSE,"Income State.";#N/A,#N/A,FALSE,"B-S"}</definedName>
    <definedName name="oldloan_1_1_1_3" hidden="1">{#N/A,#N/A,FALSE,"Income State.";#N/A,#N/A,FALSE,"B-S"}</definedName>
    <definedName name="oldloan_1_1_1_3_1" hidden="1">{#N/A,#N/A,FALSE,"Income State.";#N/A,#N/A,FALSE,"B-S"}</definedName>
    <definedName name="oldloan_1_1_1_3_2" hidden="1">{#N/A,#N/A,FALSE,"Income State.";#N/A,#N/A,FALSE,"B-S"}</definedName>
    <definedName name="oldloan_1_1_1_3_3" hidden="1">{#N/A,#N/A,FALSE,"Income State.";#N/A,#N/A,FALSE,"B-S"}</definedName>
    <definedName name="oldloan_1_1_1_4" hidden="1">{#N/A,#N/A,FALSE,"Income State.";#N/A,#N/A,FALSE,"B-S"}</definedName>
    <definedName name="oldloan_1_1_1_5" hidden="1">{#N/A,#N/A,FALSE,"Income State.";#N/A,#N/A,FALSE,"B-S"}</definedName>
    <definedName name="oldloan_1_1_2" hidden="1">{#N/A,#N/A,FALSE,"Income State.";#N/A,#N/A,FALSE,"B-S"}</definedName>
    <definedName name="oldloan_1_1_2_1" hidden="1">{#N/A,#N/A,FALSE,"Income State.";#N/A,#N/A,FALSE,"B-S"}</definedName>
    <definedName name="oldloan_1_1_2_2" hidden="1">{#N/A,#N/A,FALSE,"Income State.";#N/A,#N/A,FALSE,"B-S"}</definedName>
    <definedName name="oldloan_1_1_2_3" hidden="1">{#N/A,#N/A,FALSE,"Income State.";#N/A,#N/A,FALSE,"B-S"}</definedName>
    <definedName name="oldloan_1_1_3" hidden="1">{#N/A,#N/A,FALSE,"Income State.";#N/A,#N/A,FALSE,"B-S"}</definedName>
    <definedName name="oldloan_1_1_3_1" hidden="1">{#N/A,#N/A,FALSE,"Income State.";#N/A,#N/A,FALSE,"B-S"}</definedName>
    <definedName name="oldloan_1_1_3_2" hidden="1">{#N/A,#N/A,FALSE,"Income State.";#N/A,#N/A,FALSE,"B-S"}</definedName>
    <definedName name="oldloan_1_1_3_3" hidden="1">{#N/A,#N/A,FALSE,"Income State.";#N/A,#N/A,FALSE,"B-S"}</definedName>
    <definedName name="oldloan_1_1_4" hidden="1">{#N/A,#N/A,FALSE,"Income State.";#N/A,#N/A,FALSE,"B-S"}</definedName>
    <definedName name="oldloan_1_1_5" hidden="1">{#N/A,#N/A,FALSE,"Income State.";#N/A,#N/A,FALSE,"B-S"}</definedName>
    <definedName name="oldloan_1_2" hidden="1">{#N/A,#N/A,FALSE,"Income State.";#N/A,#N/A,FALSE,"B-S"}</definedName>
    <definedName name="oldloan_1_2_1" hidden="1">{#N/A,#N/A,FALSE,"Income State.";#N/A,#N/A,FALSE,"B-S"}</definedName>
    <definedName name="oldloan_1_2_1_1" hidden="1">{#N/A,#N/A,FALSE,"Income State.";#N/A,#N/A,FALSE,"B-S"}</definedName>
    <definedName name="oldloan_1_2_1_2" hidden="1">{#N/A,#N/A,FALSE,"Income State.";#N/A,#N/A,FALSE,"B-S"}</definedName>
    <definedName name="oldloan_1_2_1_3" hidden="1">{#N/A,#N/A,FALSE,"Income State.";#N/A,#N/A,FALSE,"B-S"}</definedName>
    <definedName name="oldloan_1_2_2" hidden="1">{#N/A,#N/A,FALSE,"Income State.";#N/A,#N/A,FALSE,"B-S"}</definedName>
    <definedName name="oldloan_1_2_2_1" hidden="1">{#N/A,#N/A,FALSE,"Income State.";#N/A,#N/A,FALSE,"B-S"}</definedName>
    <definedName name="oldloan_1_2_2_2" hidden="1">{#N/A,#N/A,FALSE,"Income State.";#N/A,#N/A,FALSE,"B-S"}</definedName>
    <definedName name="oldloan_1_2_2_3" hidden="1">{#N/A,#N/A,FALSE,"Income State.";#N/A,#N/A,FALSE,"B-S"}</definedName>
    <definedName name="oldloan_1_2_3" hidden="1">{#N/A,#N/A,FALSE,"Income State.";#N/A,#N/A,FALSE,"B-S"}</definedName>
    <definedName name="oldloan_1_2_4" hidden="1">{#N/A,#N/A,FALSE,"Income State.";#N/A,#N/A,FALSE,"B-S"}</definedName>
    <definedName name="oldloan_1_2_5" hidden="1">{#N/A,#N/A,FALSE,"Income State.";#N/A,#N/A,FALSE,"B-S"}</definedName>
    <definedName name="oldloan_1_3" hidden="1">{#N/A,#N/A,FALSE,"Income State.";#N/A,#N/A,FALSE,"B-S"}</definedName>
    <definedName name="oldloan_1_3_1" hidden="1">{#N/A,#N/A,FALSE,"Income State.";#N/A,#N/A,FALSE,"B-S"}</definedName>
    <definedName name="oldloan_1_3_1_1" hidden="1">{#N/A,#N/A,FALSE,"Income State.";#N/A,#N/A,FALSE,"B-S"}</definedName>
    <definedName name="oldloan_1_3_1_2" hidden="1">{#N/A,#N/A,FALSE,"Income State.";#N/A,#N/A,FALSE,"B-S"}</definedName>
    <definedName name="oldloan_1_3_1_3" hidden="1">{#N/A,#N/A,FALSE,"Income State.";#N/A,#N/A,FALSE,"B-S"}</definedName>
    <definedName name="oldloan_1_3_2" hidden="1">{#N/A,#N/A,FALSE,"Income State.";#N/A,#N/A,FALSE,"B-S"}</definedName>
    <definedName name="oldloan_1_3_2_1" hidden="1">{#N/A,#N/A,FALSE,"Income State.";#N/A,#N/A,FALSE,"B-S"}</definedName>
    <definedName name="oldloan_1_3_2_2" hidden="1">{#N/A,#N/A,FALSE,"Income State.";#N/A,#N/A,FALSE,"B-S"}</definedName>
    <definedName name="oldloan_1_3_2_3" hidden="1">{#N/A,#N/A,FALSE,"Income State.";#N/A,#N/A,FALSE,"B-S"}</definedName>
    <definedName name="oldloan_1_3_3" hidden="1">{#N/A,#N/A,FALSE,"Income State.";#N/A,#N/A,FALSE,"B-S"}</definedName>
    <definedName name="oldloan_1_3_4" hidden="1">{#N/A,#N/A,FALSE,"Income State.";#N/A,#N/A,FALSE,"B-S"}</definedName>
    <definedName name="oldloan_1_3_5" hidden="1">{#N/A,#N/A,FALSE,"Income State.";#N/A,#N/A,FALSE,"B-S"}</definedName>
    <definedName name="oldloan_1_4" hidden="1">{#N/A,#N/A,FALSE,"Income State.";#N/A,#N/A,FALSE,"B-S"}</definedName>
    <definedName name="oldloan_1_4_1" hidden="1">{#N/A,#N/A,FALSE,"Income State.";#N/A,#N/A,FALSE,"B-S"}</definedName>
    <definedName name="oldloan_1_4_2" hidden="1">{#N/A,#N/A,FALSE,"Income State.";#N/A,#N/A,FALSE,"B-S"}</definedName>
    <definedName name="oldloan_1_4_3" hidden="1">{#N/A,#N/A,FALSE,"Income State.";#N/A,#N/A,FALSE,"B-S"}</definedName>
    <definedName name="oldloan_1_5" hidden="1">{#N/A,#N/A,FALSE,"Income State.";#N/A,#N/A,FALSE,"B-S"}</definedName>
    <definedName name="oldloan_1_5_1" hidden="1">{#N/A,#N/A,FALSE,"Income State.";#N/A,#N/A,FALSE,"B-S"}</definedName>
    <definedName name="oldloan_1_5_2" hidden="1">{#N/A,#N/A,FALSE,"Income State.";#N/A,#N/A,FALSE,"B-S"}</definedName>
    <definedName name="oldloan_1_5_3" hidden="1">{#N/A,#N/A,FALSE,"Income State.";#N/A,#N/A,FALSE,"B-S"}</definedName>
    <definedName name="oldloan_2" hidden="1">{#N/A,#N/A,FALSE,"Income State.";#N/A,#N/A,FALSE,"B-S"}</definedName>
    <definedName name="oldloan_2_1" hidden="1">{#N/A,#N/A,FALSE,"Income State.";#N/A,#N/A,FALSE,"B-S"}</definedName>
    <definedName name="oldloan_2_1_1" hidden="1">{#N/A,#N/A,FALSE,"Income State.";#N/A,#N/A,FALSE,"B-S"}</definedName>
    <definedName name="oldloan_2_1_1_1" hidden="1">{#N/A,#N/A,FALSE,"Income State.";#N/A,#N/A,FALSE,"B-S"}</definedName>
    <definedName name="oldloan_2_1_1_1_1" hidden="1">{#N/A,#N/A,FALSE,"Income State.";#N/A,#N/A,FALSE,"B-S"}</definedName>
    <definedName name="oldloan_2_1_1_1_2" hidden="1">{#N/A,#N/A,FALSE,"Income State.";#N/A,#N/A,FALSE,"B-S"}</definedName>
    <definedName name="oldloan_2_1_1_1_3" hidden="1">{#N/A,#N/A,FALSE,"Income State.";#N/A,#N/A,FALSE,"B-S"}</definedName>
    <definedName name="oldloan_2_1_1_1_4" hidden="1">{#N/A,#N/A,FALSE,"Income State.";#N/A,#N/A,FALSE,"B-S"}</definedName>
    <definedName name="oldloan_2_1_1_2" hidden="1">{#N/A,#N/A,FALSE,"Income State.";#N/A,#N/A,FALSE,"B-S"}</definedName>
    <definedName name="oldloan_2_1_1_2_1" hidden="1">{#N/A,#N/A,FALSE,"Income State.";#N/A,#N/A,FALSE,"B-S"}</definedName>
    <definedName name="oldloan_2_1_1_2_2" hidden="1">{#N/A,#N/A,FALSE,"Income State.";#N/A,#N/A,FALSE,"B-S"}</definedName>
    <definedName name="oldloan_2_1_1_2_3" hidden="1">{#N/A,#N/A,FALSE,"Income State.";#N/A,#N/A,FALSE,"B-S"}</definedName>
    <definedName name="oldloan_2_1_1_3" hidden="1">{#N/A,#N/A,FALSE,"Income State.";#N/A,#N/A,FALSE,"B-S"}</definedName>
    <definedName name="oldloan_2_1_1_4" hidden="1">{#N/A,#N/A,FALSE,"Income State.";#N/A,#N/A,FALSE,"B-S"}</definedName>
    <definedName name="oldloan_2_1_1_5" hidden="1">{#N/A,#N/A,FALSE,"Income State.";#N/A,#N/A,FALSE,"B-S"}</definedName>
    <definedName name="oldloan_2_1_2" hidden="1">{#N/A,#N/A,FALSE,"Income State.";#N/A,#N/A,FALSE,"B-S"}</definedName>
    <definedName name="oldloan_2_1_2_1" hidden="1">{#N/A,#N/A,FALSE,"Income State.";#N/A,#N/A,FALSE,"B-S"}</definedName>
    <definedName name="oldloan_2_1_2_2" hidden="1">{#N/A,#N/A,FALSE,"Income State.";#N/A,#N/A,FALSE,"B-S"}</definedName>
    <definedName name="oldloan_2_1_2_3" hidden="1">{#N/A,#N/A,FALSE,"Income State.";#N/A,#N/A,FALSE,"B-S"}</definedName>
    <definedName name="oldloan_2_1_3" hidden="1">{#N/A,#N/A,FALSE,"Income State.";#N/A,#N/A,FALSE,"B-S"}</definedName>
    <definedName name="oldloan_2_1_3_1" hidden="1">{#N/A,#N/A,FALSE,"Income State.";#N/A,#N/A,FALSE,"B-S"}</definedName>
    <definedName name="oldloan_2_1_3_2" hidden="1">{#N/A,#N/A,FALSE,"Income State.";#N/A,#N/A,FALSE,"B-S"}</definedName>
    <definedName name="oldloan_2_1_3_3" hidden="1">{#N/A,#N/A,FALSE,"Income State.";#N/A,#N/A,FALSE,"B-S"}</definedName>
    <definedName name="oldloan_2_1_4" hidden="1">{#N/A,#N/A,FALSE,"Income State.";#N/A,#N/A,FALSE,"B-S"}</definedName>
    <definedName name="oldloan_2_1_5" hidden="1">{#N/A,#N/A,FALSE,"Income State.";#N/A,#N/A,FALSE,"B-S"}</definedName>
    <definedName name="oldloan_2_2" hidden="1">{#N/A,#N/A,FALSE,"Income State.";#N/A,#N/A,FALSE,"B-S"}</definedName>
    <definedName name="oldloan_2_2_1" hidden="1">{#N/A,#N/A,FALSE,"Income State.";#N/A,#N/A,FALSE,"B-S"}</definedName>
    <definedName name="oldloan_2_2_2" hidden="1">{#N/A,#N/A,FALSE,"Income State.";#N/A,#N/A,FALSE,"B-S"}</definedName>
    <definedName name="oldloan_2_2_3" hidden="1">{#N/A,#N/A,FALSE,"Income State.";#N/A,#N/A,FALSE,"B-S"}</definedName>
    <definedName name="oldloan_2_2_4" hidden="1">{#N/A,#N/A,FALSE,"Income State.";#N/A,#N/A,FALSE,"B-S"}</definedName>
    <definedName name="oldloan_2_3" hidden="1">{#N/A,#N/A,FALSE,"Income State.";#N/A,#N/A,FALSE,"B-S"}</definedName>
    <definedName name="oldloan_2_3_1" hidden="1">{#N/A,#N/A,FALSE,"Income State.";#N/A,#N/A,FALSE,"B-S"}</definedName>
    <definedName name="oldloan_2_3_2" hidden="1">{#N/A,#N/A,FALSE,"Income State.";#N/A,#N/A,FALSE,"B-S"}</definedName>
    <definedName name="oldloan_2_3_3" hidden="1">{#N/A,#N/A,FALSE,"Income State.";#N/A,#N/A,FALSE,"B-S"}</definedName>
    <definedName name="oldloan_2_3_4" hidden="1">{#N/A,#N/A,FALSE,"Income State.";#N/A,#N/A,FALSE,"B-S"}</definedName>
    <definedName name="oldloan_2_4" hidden="1">{#N/A,#N/A,FALSE,"Income State.";#N/A,#N/A,FALSE,"B-S"}</definedName>
    <definedName name="oldloan_2_4_1" hidden="1">{#N/A,#N/A,FALSE,"Income State.";#N/A,#N/A,FALSE,"B-S"}</definedName>
    <definedName name="oldloan_2_5" hidden="1">{#N/A,#N/A,FALSE,"Income State.";#N/A,#N/A,FALSE,"B-S"}</definedName>
    <definedName name="oldloan_3" hidden="1">{#N/A,#N/A,FALSE,"Income State.";#N/A,#N/A,FALSE,"B-S"}</definedName>
    <definedName name="oldloan_3_1" hidden="1">{#N/A,#N/A,FALSE,"Income State.";#N/A,#N/A,FALSE,"B-S"}</definedName>
    <definedName name="oldloan_3_1_1" hidden="1">{#N/A,#N/A,FALSE,"Income State.";#N/A,#N/A,FALSE,"B-S"}</definedName>
    <definedName name="oldloan_3_1_2" hidden="1">{#N/A,#N/A,FALSE,"Income State.";#N/A,#N/A,FALSE,"B-S"}</definedName>
    <definedName name="oldloan_3_1_3" hidden="1">{#N/A,#N/A,FALSE,"Income State.";#N/A,#N/A,FALSE,"B-S"}</definedName>
    <definedName name="oldloan_3_1_4" hidden="1">{#N/A,#N/A,FALSE,"Income State.";#N/A,#N/A,FALSE,"B-S"}</definedName>
    <definedName name="oldloan_3_2" hidden="1">{#N/A,#N/A,FALSE,"Income State.";#N/A,#N/A,FALSE,"B-S"}</definedName>
    <definedName name="oldloan_3_2_1" hidden="1">{#N/A,#N/A,FALSE,"Income State.";#N/A,#N/A,FALSE,"B-S"}</definedName>
    <definedName name="oldloan_3_2_2" hidden="1">{#N/A,#N/A,FALSE,"Income State.";#N/A,#N/A,FALSE,"B-S"}</definedName>
    <definedName name="oldloan_3_2_3" hidden="1">{#N/A,#N/A,FALSE,"Income State.";#N/A,#N/A,FALSE,"B-S"}</definedName>
    <definedName name="oldloan_3_2_4" hidden="1">{#N/A,#N/A,FALSE,"Income State.";#N/A,#N/A,FALSE,"B-S"}</definedName>
    <definedName name="oldloan_3_3" hidden="1">{#N/A,#N/A,FALSE,"Income State.";#N/A,#N/A,FALSE,"B-S"}</definedName>
    <definedName name="oldloan_3_3_1" hidden="1">{#N/A,#N/A,FALSE,"Income State.";#N/A,#N/A,FALSE,"B-S"}</definedName>
    <definedName name="oldloan_3_4" hidden="1">{#N/A,#N/A,FALSE,"Income State.";#N/A,#N/A,FALSE,"B-S"}</definedName>
    <definedName name="oldloan_3_4_1" hidden="1">{#N/A,#N/A,FALSE,"Income State.";#N/A,#N/A,FALSE,"B-S"}</definedName>
    <definedName name="oldloan_3_5" hidden="1">{#N/A,#N/A,FALSE,"Income State.";#N/A,#N/A,FALSE,"B-S"}</definedName>
    <definedName name="oldloan_4" hidden="1">{#N/A,#N/A,FALSE,"Income State.";#N/A,#N/A,FALSE,"B-S"}</definedName>
    <definedName name="oldloan_4_1" hidden="1">{#N/A,#N/A,FALSE,"Income State.";#N/A,#N/A,FALSE,"B-S"}</definedName>
    <definedName name="oldloan_4_1_1" hidden="1">{#N/A,#N/A,FALSE,"Income State.";#N/A,#N/A,FALSE,"B-S"}</definedName>
    <definedName name="oldloan_4_1_2" hidden="1">{#N/A,#N/A,FALSE,"Income State.";#N/A,#N/A,FALSE,"B-S"}</definedName>
    <definedName name="oldloan_4_1_3" hidden="1">{#N/A,#N/A,FALSE,"Income State.";#N/A,#N/A,FALSE,"B-S"}</definedName>
    <definedName name="oldloan_4_1_4" hidden="1">{#N/A,#N/A,FALSE,"Income State.";#N/A,#N/A,FALSE,"B-S"}</definedName>
    <definedName name="oldloan_4_2" hidden="1">{#N/A,#N/A,FALSE,"Income State.";#N/A,#N/A,FALSE,"B-S"}</definedName>
    <definedName name="oldloan_4_2_1" hidden="1">{#N/A,#N/A,FALSE,"Income State.";#N/A,#N/A,FALSE,"B-S"}</definedName>
    <definedName name="oldloan_4_2_2" hidden="1">{#N/A,#N/A,FALSE,"Income State.";#N/A,#N/A,FALSE,"B-S"}</definedName>
    <definedName name="oldloan_4_2_3" hidden="1">{#N/A,#N/A,FALSE,"Income State.";#N/A,#N/A,FALSE,"B-S"}</definedName>
    <definedName name="oldloan_4_2_4" hidden="1">{#N/A,#N/A,FALSE,"Income State.";#N/A,#N/A,FALSE,"B-S"}</definedName>
    <definedName name="oldloan_4_3" hidden="1">{#N/A,#N/A,FALSE,"Income State.";#N/A,#N/A,FALSE,"B-S"}</definedName>
    <definedName name="oldloan_4_3_1" hidden="1">{#N/A,#N/A,FALSE,"Income State.";#N/A,#N/A,FALSE,"B-S"}</definedName>
    <definedName name="oldloan_4_4" hidden="1">{#N/A,#N/A,FALSE,"Income State.";#N/A,#N/A,FALSE,"B-S"}</definedName>
    <definedName name="oldloan_4_4_1" hidden="1">{#N/A,#N/A,FALSE,"Income State.";#N/A,#N/A,FALSE,"B-S"}</definedName>
    <definedName name="oldloan_4_5" hidden="1">{#N/A,#N/A,FALSE,"Income State.";#N/A,#N/A,FALSE,"B-S"}</definedName>
    <definedName name="oldloan_5" hidden="1">{#N/A,#N/A,FALSE,"Income State.";#N/A,#N/A,FALSE,"B-S"}</definedName>
    <definedName name="oldloan_5_1" hidden="1">{#N/A,#N/A,FALSE,"Income State.";#N/A,#N/A,FALSE,"B-S"}</definedName>
    <definedName name="oldloan_5_2" hidden="1">{#N/A,#N/A,FALSE,"Income State.";#N/A,#N/A,FALSE,"B-S"}</definedName>
    <definedName name="oldloan_5_3" hidden="1">{#N/A,#N/A,FALSE,"Income State.";#N/A,#N/A,FALSE,"B-S"}</definedName>
    <definedName name="oldloan_5_4" hidden="1">{#N/A,#N/A,FALSE,"Income State.";#N/A,#N/A,FALSE,"B-S"}</definedName>
    <definedName name="oldwrnisbs" hidden="1">{#N/A,#N/A,FALSE,"Income State.";#N/A,#N/A,FALSE,"B-S"}</definedName>
    <definedName name="oldwrnisbs_1" hidden="1">{#N/A,#N/A,FALSE,"Income State.";#N/A,#N/A,FALSE,"B-S"}</definedName>
    <definedName name="oldwrnisbs_1_1" hidden="1">{#N/A,#N/A,FALSE,"Income State.";#N/A,#N/A,FALSE,"B-S"}</definedName>
    <definedName name="oldwrnisbs_1_1_1" hidden="1">{#N/A,#N/A,FALSE,"Income State.";#N/A,#N/A,FALSE,"B-S"}</definedName>
    <definedName name="oldwrnisbs_1_1_1_1" hidden="1">{#N/A,#N/A,FALSE,"Income State.";#N/A,#N/A,FALSE,"B-S"}</definedName>
    <definedName name="oldwrnisbs_1_1_1_1_1" hidden="1">{#N/A,#N/A,FALSE,"Income State.";#N/A,#N/A,FALSE,"B-S"}</definedName>
    <definedName name="oldwrnisbs_1_1_1_1_1_1" hidden="1">{#N/A,#N/A,FALSE,"Income State.";#N/A,#N/A,FALSE,"B-S"}</definedName>
    <definedName name="oldwrnisbs_1_1_1_1_1_2" hidden="1">{#N/A,#N/A,FALSE,"Income State.";#N/A,#N/A,FALSE,"B-S"}</definedName>
    <definedName name="oldwrnisbs_1_1_1_1_1_3" hidden="1">{#N/A,#N/A,FALSE,"Income State.";#N/A,#N/A,FALSE,"B-S"}</definedName>
    <definedName name="oldwrnisbs_1_1_1_1_1_4" hidden="1">{#N/A,#N/A,FALSE,"Income State.";#N/A,#N/A,FALSE,"B-S"}</definedName>
    <definedName name="oldwrnisbs_1_1_1_1_2" hidden="1">{#N/A,#N/A,FALSE,"Income State.";#N/A,#N/A,FALSE,"B-S"}</definedName>
    <definedName name="oldwrnisbs_1_1_1_1_2_1" hidden="1">{#N/A,#N/A,FALSE,"Income State.";#N/A,#N/A,FALSE,"B-S"}</definedName>
    <definedName name="oldwrnisbs_1_1_1_1_2_2" hidden="1">{#N/A,#N/A,FALSE,"Income State.";#N/A,#N/A,FALSE,"B-S"}</definedName>
    <definedName name="oldwrnisbs_1_1_1_1_2_3" hidden="1">{#N/A,#N/A,FALSE,"Income State.";#N/A,#N/A,FALSE,"B-S"}</definedName>
    <definedName name="oldwrnisbs_1_1_1_1_3" hidden="1">{#N/A,#N/A,FALSE,"Income State.";#N/A,#N/A,FALSE,"B-S"}</definedName>
    <definedName name="oldwrnisbs_1_1_1_1_4" hidden="1">{#N/A,#N/A,FALSE,"Income State.";#N/A,#N/A,FALSE,"B-S"}</definedName>
    <definedName name="oldwrnisbs_1_1_1_1_5" hidden="1">{#N/A,#N/A,FALSE,"Income State.";#N/A,#N/A,FALSE,"B-S"}</definedName>
    <definedName name="oldwrnisbs_1_1_1_2" hidden="1">{#N/A,#N/A,FALSE,"Income State.";#N/A,#N/A,FALSE,"B-S"}</definedName>
    <definedName name="oldwrnisbs_1_1_1_2_1" hidden="1">{#N/A,#N/A,FALSE,"Income State.";#N/A,#N/A,FALSE,"B-S"}</definedName>
    <definedName name="oldwrnisbs_1_1_1_2_2" hidden="1">{#N/A,#N/A,FALSE,"Income State.";#N/A,#N/A,FALSE,"B-S"}</definedName>
    <definedName name="oldwrnisbs_1_1_1_2_3" hidden="1">{#N/A,#N/A,FALSE,"Income State.";#N/A,#N/A,FALSE,"B-S"}</definedName>
    <definedName name="oldwrnisbs_1_1_1_3" hidden="1">{#N/A,#N/A,FALSE,"Income State.";#N/A,#N/A,FALSE,"B-S"}</definedName>
    <definedName name="oldwrnisbs_1_1_1_3_1" hidden="1">{#N/A,#N/A,FALSE,"Income State.";#N/A,#N/A,FALSE,"B-S"}</definedName>
    <definedName name="oldwrnisbs_1_1_1_3_2" hidden="1">{#N/A,#N/A,FALSE,"Income State.";#N/A,#N/A,FALSE,"B-S"}</definedName>
    <definedName name="oldwrnisbs_1_1_1_3_3" hidden="1">{#N/A,#N/A,FALSE,"Income State.";#N/A,#N/A,FALSE,"B-S"}</definedName>
    <definedName name="oldwrnisbs_1_1_1_4" hidden="1">{#N/A,#N/A,FALSE,"Income State.";#N/A,#N/A,FALSE,"B-S"}</definedName>
    <definedName name="oldwrnisbs_1_1_1_5" hidden="1">{#N/A,#N/A,FALSE,"Income State.";#N/A,#N/A,FALSE,"B-S"}</definedName>
    <definedName name="oldwrnisbs_1_1_2" hidden="1">{#N/A,#N/A,FALSE,"Income State.";#N/A,#N/A,FALSE,"B-S"}</definedName>
    <definedName name="oldwrnisbs_1_1_2_1" hidden="1">{#N/A,#N/A,FALSE,"Income State.";#N/A,#N/A,FALSE,"B-S"}</definedName>
    <definedName name="oldwrnisbs_1_1_2_2" hidden="1">{#N/A,#N/A,FALSE,"Income State.";#N/A,#N/A,FALSE,"B-S"}</definedName>
    <definedName name="oldwrnisbs_1_1_2_3" hidden="1">{#N/A,#N/A,FALSE,"Income State.";#N/A,#N/A,FALSE,"B-S"}</definedName>
    <definedName name="oldwrnisbs_1_1_3" hidden="1">{#N/A,#N/A,FALSE,"Income State.";#N/A,#N/A,FALSE,"B-S"}</definedName>
    <definedName name="oldwrnisbs_1_1_3_1" hidden="1">{#N/A,#N/A,FALSE,"Income State.";#N/A,#N/A,FALSE,"B-S"}</definedName>
    <definedName name="oldwrnisbs_1_1_3_2" hidden="1">{#N/A,#N/A,FALSE,"Income State.";#N/A,#N/A,FALSE,"B-S"}</definedName>
    <definedName name="oldwrnisbs_1_1_3_3" hidden="1">{#N/A,#N/A,FALSE,"Income State.";#N/A,#N/A,FALSE,"B-S"}</definedName>
    <definedName name="oldwrnisbs_1_1_4" hidden="1">{#N/A,#N/A,FALSE,"Income State.";#N/A,#N/A,FALSE,"B-S"}</definedName>
    <definedName name="oldwrnisbs_1_1_5" hidden="1">{#N/A,#N/A,FALSE,"Income State.";#N/A,#N/A,FALSE,"B-S"}</definedName>
    <definedName name="oldwrnisbs_1_2" hidden="1">{#N/A,#N/A,FALSE,"Income State.";#N/A,#N/A,FALSE,"B-S"}</definedName>
    <definedName name="oldwrnisbs_1_2_1" hidden="1">{#N/A,#N/A,FALSE,"Income State.";#N/A,#N/A,FALSE,"B-S"}</definedName>
    <definedName name="oldwrnisbs_1_2_1_1" hidden="1">{#N/A,#N/A,FALSE,"Income State.";#N/A,#N/A,FALSE,"B-S"}</definedName>
    <definedName name="oldwrnisbs_1_2_1_2" hidden="1">{#N/A,#N/A,FALSE,"Income State.";#N/A,#N/A,FALSE,"B-S"}</definedName>
    <definedName name="oldwrnisbs_1_2_1_3" hidden="1">{#N/A,#N/A,FALSE,"Income State.";#N/A,#N/A,FALSE,"B-S"}</definedName>
    <definedName name="oldwrnisbs_1_2_2" hidden="1">{#N/A,#N/A,FALSE,"Income State.";#N/A,#N/A,FALSE,"B-S"}</definedName>
    <definedName name="oldwrnisbs_1_2_2_1" hidden="1">{#N/A,#N/A,FALSE,"Income State.";#N/A,#N/A,FALSE,"B-S"}</definedName>
    <definedName name="oldwrnisbs_1_2_2_2" hidden="1">{#N/A,#N/A,FALSE,"Income State.";#N/A,#N/A,FALSE,"B-S"}</definedName>
    <definedName name="oldwrnisbs_1_2_2_3" hidden="1">{#N/A,#N/A,FALSE,"Income State.";#N/A,#N/A,FALSE,"B-S"}</definedName>
    <definedName name="oldwrnisbs_1_2_3" hidden="1">{#N/A,#N/A,FALSE,"Income State.";#N/A,#N/A,FALSE,"B-S"}</definedName>
    <definedName name="oldwrnisbs_1_2_4" hidden="1">{#N/A,#N/A,FALSE,"Income State.";#N/A,#N/A,FALSE,"B-S"}</definedName>
    <definedName name="oldwrnisbs_1_2_5" hidden="1">{#N/A,#N/A,FALSE,"Income State.";#N/A,#N/A,FALSE,"B-S"}</definedName>
    <definedName name="oldwrnisbs_1_3" hidden="1">{#N/A,#N/A,FALSE,"Income State.";#N/A,#N/A,FALSE,"B-S"}</definedName>
    <definedName name="oldwrnisbs_1_3_1" hidden="1">{#N/A,#N/A,FALSE,"Income State.";#N/A,#N/A,FALSE,"B-S"}</definedName>
    <definedName name="oldwrnisbs_1_3_1_1" hidden="1">{#N/A,#N/A,FALSE,"Income State.";#N/A,#N/A,FALSE,"B-S"}</definedName>
    <definedName name="oldwrnisbs_1_3_1_2" hidden="1">{#N/A,#N/A,FALSE,"Income State.";#N/A,#N/A,FALSE,"B-S"}</definedName>
    <definedName name="oldwrnisbs_1_3_1_3" hidden="1">{#N/A,#N/A,FALSE,"Income State.";#N/A,#N/A,FALSE,"B-S"}</definedName>
    <definedName name="oldwrnisbs_1_3_2" hidden="1">{#N/A,#N/A,FALSE,"Income State.";#N/A,#N/A,FALSE,"B-S"}</definedName>
    <definedName name="oldwrnisbs_1_3_2_1" hidden="1">{#N/A,#N/A,FALSE,"Income State.";#N/A,#N/A,FALSE,"B-S"}</definedName>
    <definedName name="oldwrnisbs_1_3_2_2" hidden="1">{#N/A,#N/A,FALSE,"Income State.";#N/A,#N/A,FALSE,"B-S"}</definedName>
    <definedName name="oldwrnisbs_1_3_2_3" hidden="1">{#N/A,#N/A,FALSE,"Income State.";#N/A,#N/A,FALSE,"B-S"}</definedName>
    <definedName name="oldwrnisbs_1_3_3" hidden="1">{#N/A,#N/A,FALSE,"Income State.";#N/A,#N/A,FALSE,"B-S"}</definedName>
    <definedName name="oldwrnisbs_1_3_4" hidden="1">{#N/A,#N/A,FALSE,"Income State.";#N/A,#N/A,FALSE,"B-S"}</definedName>
    <definedName name="oldwrnisbs_1_3_5" hidden="1">{#N/A,#N/A,FALSE,"Income State.";#N/A,#N/A,FALSE,"B-S"}</definedName>
    <definedName name="oldwrnisbs_1_4" hidden="1">{#N/A,#N/A,FALSE,"Income State.";#N/A,#N/A,FALSE,"B-S"}</definedName>
    <definedName name="oldwrnisbs_1_4_1" hidden="1">{#N/A,#N/A,FALSE,"Income State.";#N/A,#N/A,FALSE,"B-S"}</definedName>
    <definedName name="oldwrnisbs_1_4_2" hidden="1">{#N/A,#N/A,FALSE,"Income State.";#N/A,#N/A,FALSE,"B-S"}</definedName>
    <definedName name="oldwrnisbs_1_4_3" hidden="1">{#N/A,#N/A,FALSE,"Income State.";#N/A,#N/A,FALSE,"B-S"}</definedName>
    <definedName name="oldwrnisbs_1_5" hidden="1">{#N/A,#N/A,FALSE,"Income State.";#N/A,#N/A,FALSE,"B-S"}</definedName>
    <definedName name="oldwrnisbs_1_5_1" hidden="1">{#N/A,#N/A,FALSE,"Income State.";#N/A,#N/A,FALSE,"B-S"}</definedName>
    <definedName name="oldwrnisbs_1_5_2" hidden="1">{#N/A,#N/A,FALSE,"Income State.";#N/A,#N/A,FALSE,"B-S"}</definedName>
    <definedName name="oldwrnisbs_1_5_3" hidden="1">{#N/A,#N/A,FALSE,"Income State.";#N/A,#N/A,FALSE,"B-S"}</definedName>
    <definedName name="oldwrnisbs_2" hidden="1">{#N/A,#N/A,FALSE,"Income State.";#N/A,#N/A,FALSE,"B-S"}</definedName>
    <definedName name="oldwrnisbs_2_1" hidden="1">{#N/A,#N/A,FALSE,"Income State.";#N/A,#N/A,FALSE,"B-S"}</definedName>
    <definedName name="oldwrnisbs_2_1_1" hidden="1">{#N/A,#N/A,FALSE,"Income State.";#N/A,#N/A,FALSE,"B-S"}</definedName>
    <definedName name="oldwrnisbs_2_1_1_1" hidden="1">{#N/A,#N/A,FALSE,"Income State.";#N/A,#N/A,FALSE,"B-S"}</definedName>
    <definedName name="oldwrnisbs_2_1_1_1_1" hidden="1">{#N/A,#N/A,FALSE,"Income State.";#N/A,#N/A,FALSE,"B-S"}</definedName>
    <definedName name="oldwrnisbs_2_1_1_1_2" hidden="1">{#N/A,#N/A,FALSE,"Income State.";#N/A,#N/A,FALSE,"B-S"}</definedName>
    <definedName name="oldwrnisbs_2_1_1_1_3" hidden="1">{#N/A,#N/A,FALSE,"Income State.";#N/A,#N/A,FALSE,"B-S"}</definedName>
    <definedName name="oldwrnisbs_2_1_1_1_4" hidden="1">{#N/A,#N/A,FALSE,"Income State.";#N/A,#N/A,FALSE,"B-S"}</definedName>
    <definedName name="oldwrnisbs_2_1_1_2" hidden="1">{#N/A,#N/A,FALSE,"Income State.";#N/A,#N/A,FALSE,"B-S"}</definedName>
    <definedName name="oldwrnisbs_2_1_1_2_1" hidden="1">{#N/A,#N/A,FALSE,"Income State.";#N/A,#N/A,FALSE,"B-S"}</definedName>
    <definedName name="oldwrnisbs_2_1_1_2_2" hidden="1">{#N/A,#N/A,FALSE,"Income State.";#N/A,#N/A,FALSE,"B-S"}</definedName>
    <definedName name="oldwrnisbs_2_1_1_2_3" hidden="1">{#N/A,#N/A,FALSE,"Income State.";#N/A,#N/A,FALSE,"B-S"}</definedName>
    <definedName name="oldwrnisbs_2_1_1_3" hidden="1">{#N/A,#N/A,FALSE,"Income State.";#N/A,#N/A,FALSE,"B-S"}</definedName>
    <definedName name="oldwrnisbs_2_1_1_4" hidden="1">{#N/A,#N/A,FALSE,"Income State.";#N/A,#N/A,FALSE,"B-S"}</definedName>
    <definedName name="oldwrnisbs_2_1_1_5" hidden="1">{#N/A,#N/A,FALSE,"Income State.";#N/A,#N/A,FALSE,"B-S"}</definedName>
    <definedName name="oldwrnisbs_2_1_2" hidden="1">{#N/A,#N/A,FALSE,"Income State.";#N/A,#N/A,FALSE,"B-S"}</definedName>
    <definedName name="oldwrnisbs_2_1_2_1" hidden="1">{#N/A,#N/A,FALSE,"Income State.";#N/A,#N/A,FALSE,"B-S"}</definedName>
    <definedName name="oldwrnisbs_2_1_2_2" hidden="1">{#N/A,#N/A,FALSE,"Income State.";#N/A,#N/A,FALSE,"B-S"}</definedName>
    <definedName name="oldwrnisbs_2_1_2_3" hidden="1">{#N/A,#N/A,FALSE,"Income State.";#N/A,#N/A,FALSE,"B-S"}</definedName>
    <definedName name="oldwrnisbs_2_1_3" hidden="1">{#N/A,#N/A,FALSE,"Income State.";#N/A,#N/A,FALSE,"B-S"}</definedName>
    <definedName name="oldwrnisbs_2_1_3_1" hidden="1">{#N/A,#N/A,FALSE,"Income State.";#N/A,#N/A,FALSE,"B-S"}</definedName>
    <definedName name="oldwrnisbs_2_1_3_2" hidden="1">{#N/A,#N/A,FALSE,"Income State.";#N/A,#N/A,FALSE,"B-S"}</definedName>
    <definedName name="oldwrnisbs_2_1_3_3" hidden="1">{#N/A,#N/A,FALSE,"Income State.";#N/A,#N/A,FALSE,"B-S"}</definedName>
    <definedName name="oldwrnisbs_2_1_4" hidden="1">{#N/A,#N/A,FALSE,"Income State.";#N/A,#N/A,FALSE,"B-S"}</definedName>
    <definedName name="oldwrnisbs_2_1_5" hidden="1">{#N/A,#N/A,FALSE,"Income State.";#N/A,#N/A,FALSE,"B-S"}</definedName>
    <definedName name="oldwrnisbs_2_2" hidden="1">{#N/A,#N/A,FALSE,"Income State.";#N/A,#N/A,FALSE,"B-S"}</definedName>
    <definedName name="oldwrnisbs_2_2_1" hidden="1">{#N/A,#N/A,FALSE,"Income State.";#N/A,#N/A,FALSE,"B-S"}</definedName>
    <definedName name="oldwrnisbs_2_2_2" hidden="1">{#N/A,#N/A,FALSE,"Income State.";#N/A,#N/A,FALSE,"B-S"}</definedName>
    <definedName name="oldwrnisbs_2_2_3" hidden="1">{#N/A,#N/A,FALSE,"Income State.";#N/A,#N/A,FALSE,"B-S"}</definedName>
    <definedName name="oldwrnisbs_2_2_4" hidden="1">{#N/A,#N/A,FALSE,"Income State.";#N/A,#N/A,FALSE,"B-S"}</definedName>
    <definedName name="oldwrnisbs_2_3" hidden="1">{#N/A,#N/A,FALSE,"Income State.";#N/A,#N/A,FALSE,"B-S"}</definedName>
    <definedName name="oldwrnisbs_2_3_1" hidden="1">{#N/A,#N/A,FALSE,"Income State.";#N/A,#N/A,FALSE,"B-S"}</definedName>
    <definedName name="oldwrnisbs_2_3_2" hidden="1">{#N/A,#N/A,FALSE,"Income State.";#N/A,#N/A,FALSE,"B-S"}</definedName>
    <definedName name="oldwrnisbs_2_3_3" hidden="1">{#N/A,#N/A,FALSE,"Income State.";#N/A,#N/A,FALSE,"B-S"}</definedName>
    <definedName name="oldwrnisbs_2_3_4" hidden="1">{#N/A,#N/A,FALSE,"Income State.";#N/A,#N/A,FALSE,"B-S"}</definedName>
    <definedName name="oldwrnisbs_2_4" hidden="1">{#N/A,#N/A,FALSE,"Income State.";#N/A,#N/A,FALSE,"B-S"}</definedName>
    <definedName name="oldwrnisbs_2_4_1" hidden="1">{#N/A,#N/A,FALSE,"Income State.";#N/A,#N/A,FALSE,"B-S"}</definedName>
    <definedName name="oldwrnisbs_2_5" hidden="1">{#N/A,#N/A,FALSE,"Income State.";#N/A,#N/A,FALSE,"B-S"}</definedName>
    <definedName name="oldwrnisbs_3" hidden="1">{#N/A,#N/A,FALSE,"Income State.";#N/A,#N/A,FALSE,"B-S"}</definedName>
    <definedName name="oldwrnisbs_3_1" hidden="1">{#N/A,#N/A,FALSE,"Income State.";#N/A,#N/A,FALSE,"B-S"}</definedName>
    <definedName name="oldwrnisbs_3_1_1" hidden="1">{#N/A,#N/A,FALSE,"Income State.";#N/A,#N/A,FALSE,"B-S"}</definedName>
    <definedName name="oldwrnisbs_3_1_2" hidden="1">{#N/A,#N/A,FALSE,"Income State.";#N/A,#N/A,FALSE,"B-S"}</definedName>
    <definedName name="oldwrnisbs_3_1_3" hidden="1">{#N/A,#N/A,FALSE,"Income State.";#N/A,#N/A,FALSE,"B-S"}</definedName>
    <definedName name="oldwrnisbs_3_1_4" hidden="1">{#N/A,#N/A,FALSE,"Income State.";#N/A,#N/A,FALSE,"B-S"}</definedName>
    <definedName name="oldwrnisbs_3_2" hidden="1">{#N/A,#N/A,FALSE,"Income State.";#N/A,#N/A,FALSE,"B-S"}</definedName>
    <definedName name="oldwrnisbs_3_2_1" hidden="1">{#N/A,#N/A,FALSE,"Income State.";#N/A,#N/A,FALSE,"B-S"}</definedName>
    <definedName name="oldwrnisbs_3_2_2" hidden="1">{#N/A,#N/A,FALSE,"Income State.";#N/A,#N/A,FALSE,"B-S"}</definedName>
    <definedName name="oldwrnisbs_3_2_3" hidden="1">{#N/A,#N/A,FALSE,"Income State.";#N/A,#N/A,FALSE,"B-S"}</definedName>
    <definedName name="oldwrnisbs_3_2_4" hidden="1">{#N/A,#N/A,FALSE,"Income State.";#N/A,#N/A,FALSE,"B-S"}</definedName>
    <definedName name="oldwrnisbs_3_3" hidden="1">{#N/A,#N/A,FALSE,"Income State.";#N/A,#N/A,FALSE,"B-S"}</definedName>
    <definedName name="oldwrnisbs_3_3_1" hidden="1">{#N/A,#N/A,FALSE,"Income State.";#N/A,#N/A,FALSE,"B-S"}</definedName>
    <definedName name="oldwrnisbs_3_4" hidden="1">{#N/A,#N/A,FALSE,"Income State.";#N/A,#N/A,FALSE,"B-S"}</definedName>
    <definedName name="oldwrnisbs_3_4_1" hidden="1">{#N/A,#N/A,FALSE,"Income State.";#N/A,#N/A,FALSE,"B-S"}</definedName>
    <definedName name="oldwrnisbs_3_5" hidden="1">{#N/A,#N/A,FALSE,"Income State.";#N/A,#N/A,FALSE,"B-S"}</definedName>
    <definedName name="oldwrnisbs_4" hidden="1">{#N/A,#N/A,FALSE,"Income State.";#N/A,#N/A,FALSE,"B-S"}</definedName>
    <definedName name="oldwrnisbs_4_1" hidden="1">{#N/A,#N/A,FALSE,"Income State.";#N/A,#N/A,FALSE,"B-S"}</definedName>
    <definedName name="oldwrnisbs_4_1_1" hidden="1">{#N/A,#N/A,FALSE,"Income State.";#N/A,#N/A,FALSE,"B-S"}</definedName>
    <definedName name="oldwrnisbs_4_1_2" hidden="1">{#N/A,#N/A,FALSE,"Income State.";#N/A,#N/A,FALSE,"B-S"}</definedName>
    <definedName name="oldwrnisbs_4_1_3" hidden="1">{#N/A,#N/A,FALSE,"Income State.";#N/A,#N/A,FALSE,"B-S"}</definedName>
    <definedName name="oldwrnisbs_4_1_4" hidden="1">{#N/A,#N/A,FALSE,"Income State.";#N/A,#N/A,FALSE,"B-S"}</definedName>
    <definedName name="oldwrnisbs_4_2" hidden="1">{#N/A,#N/A,FALSE,"Income State.";#N/A,#N/A,FALSE,"B-S"}</definedName>
    <definedName name="oldwrnisbs_4_2_1" hidden="1">{#N/A,#N/A,FALSE,"Income State.";#N/A,#N/A,FALSE,"B-S"}</definedName>
    <definedName name="oldwrnisbs_4_2_2" hidden="1">{#N/A,#N/A,FALSE,"Income State.";#N/A,#N/A,FALSE,"B-S"}</definedName>
    <definedName name="oldwrnisbs_4_2_3" hidden="1">{#N/A,#N/A,FALSE,"Income State.";#N/A,#N/A,FALSE,"B-S"}</definedName>
    <definedName name="oldwrnisbs_4_2_4" hidden="1">{#N/A,#N/A,FALSE,"Income State.";#N/A,#N/A,FALSE,"B-S"}</definedName>
    <definedName name="oldwrnisbs_4_3" hidden="1">{#N/A,#N/A,FALSE,"Income State.";#N/A,#N/A,FALSE,"B-S"}</definedName>
    <definedName name="oldwrnisbs_4_3_1" hidden="1">{#N/A,#N/A,FALSE,"Income State.";#N/A,#N/A,FALSE,"B-S"}</definedName>
    <definedName name="oldwrnisbs_4_4" hidden="1">{#N/A,#N/A,FALSE,"Income State.";#N/A,#N/A,FALSE,"B-S"}</definedName>
    <definedName name="oldwrnisbs_4_4_1" hidden="1">{#N/A,#N/A,FALSE,"Income State.";#N/A,#N/A,FALSE,"B-S"}</definedName>
    <definedName name="oldwrnisbs_4_5" hidden="1">{#N/A,#N/A,FALSE,"Income State.";#N/A,#N/A,FALSE,"B-S"}</definedName>
    <definedName name="oldwrnisbs_5" hidden="1">{#N/A,#N/A,FALSE,"Income State.";#N/A,#N/A,FALSE,"B-S"}</definedName>
    <definedName name="oldwrnisbs_5_1" hidden="1">{#N/A,#N/A,FALSE,"Income State.";#N/A,#N/A,FALSE,"B-S"}</definedName>
    <definedName name="oldwrnisbs_5_2" hidden="1">{#N/A,#N/A,FALSE,"Income State.";#N/A,#N/A,FALSE,"B-S"}</definedName>
    <definedName name="oldwrnisbs_5_3" hidden="1">{#N/A,#N/A,FALSE,"Income State.";#N/A,#N/A,FALSE,"B-S"}</definedName>
    <definedName name="oldwrnisbs_5_4" hidden="1">{#N/A,#N/A,FALSE,"Income State.";#N/A,#N/A,FALSE,"B-S"}</definedName>
    <definedName name="oldxxx" hidden="1">{#N/A,#N/A,FALSE,"Income State.";#N/A,#N/A,FALSE,"B-S"}</definedName>
    <definedName name="oldxxx_1" hidden="1">{#N/A,#N/A,FALSE,"Income State.";#N/A,#N/A,FALSE,"B-S"}</definedName>
    <definedName name="oldxxx_1_1" hidden="1">{#N/A,#N/A,FALSE,"Income State.";#N/A,#N/A,FALSE,"B-S"}</definedName>
    <definedName name="oldxxx_1_1_1" hidden="1">{#N/A,#N/A,FALSE,"Income State.";#N/A,#N/A,FALSE,"B-S"}</definedName>
    <definedName name="oldxxx_1_1_1_1" hidden="1">{#N/A,#N/A,FALSE,"Income State.";#N/A,#N/A,FALSE,"B-S"}</definedName>
    <definedName name="oldxxx_1_1_1_1_1" hidden="1">{#N/A,#N/A,FALSE,"Income State.";#N/A,#N/A,FALSE,"B-S"}</definedName>
    <definedName name="oldxxx_1_1_1_1_1_1" hidden="1">{#N/A,#N/A,FALSE,"Income State.";#N/A,#N/A,FALSE,"B-S"}</definedName>
    <definedName name="oldxxx_1_1_1_1_1_2" hidden="1">{#N/A,#N/A,FALSE,"Income State.";#N/A,#N/A,FALSE,"B-S"}</definedName>
    <definedName name="oldxxx_1_1_1_1_1_3" hidden="1">{#N/A,#N/A,FALSE,"Income State.";#N/A,#N/A,FALSE,"B-S"}</definedName>
    <definedName name="oldxxx_1_1_1_1_1_4" hidden="1">{#N/A,#N/A,FALSE,"Income State.";#N/A,#N/A,FALSE,"B-S"}</definedName>
    <definedName name="oldxxx_1_1_1_1_2" hidden="1">{#N/A,#N/A,FALSE,"Income State.";#N/A,#N/A,FALSE,"B-S"}</definedName>
    <definedName name="oldxxx_1_1_1_1_2_1" hidden="1">{#N/A,#N/A,FALSE,"Income State.";#N/A,#N/A,FALSE,"B-S"}</definedName>
    <definedName name="oldxxx_1_1_1_1_2_2" hidden="1">{#N/A,#N/A,FALSE,"Income State.";#N/A,#N/A,FALSE,"B-S"}</definedName>
    <definedName name="oldxxx_1_1_1_1_2_3" hidden="1">{#N/A,#N/A,FALSE,"Income State.";#N/A,#N/A,FALSE,"B-S"}</definedName>
    <definedName name="oldxxx_1_1_1_1_3" hidden="1">{#N/A,#N/A,FALSE,"Income State.";#N/A,#N/A,FALSE,"B-S"}</definedName>
    <definedName name="oldxxx_1_1_1_1_4" hidden="1">{#N/A,#N/A,FALSE,"Income State.";#N/A,#N/A,FALSE,"B-S"}</definedName>
    <definedName name="oldxxx_1_1_1_1_5" hidden="1">{#N/A,#N/A,FALSE,"Income State.";#N/A,#N/A,FALSE,"B-S"}</definedName>
    <definedName name="oldxxx_1_1_1_2" hidden="1">{#N/A,#N/A,FALSE,"Income State.";#N/A,#N/A,FALSE,"B-S"}</definedName>
    <definedName name="oldxxx_1_1_1_2_1" hidden="1">{#N/A,#N/A,FALSE,"Income State.";#N/A,#N/A,FALSE,"B-S"}</definedName>
    <definedName name="oldxxx_1_1_1_2_2" hidden="1">{#N/A,#N/A,FALSE,"Income State.";#N/A,#N/A,FALSE,"B-S"}</definedName>
    <definedName name="oldxxx_1_1_1_2_3" hidden="1">{#N/A,#N/A,FALSE,"Income State.";#N/A,#N/A,FALSE,"B-S"}</definedName>
    <definedName name="oldxxx_1_1_1_3" hidden="1">{#N/A,#N/A,FALSE,"Income State.";#N/A,#N/A,FALSE,"B-S"}</definedName>
    <definedName name="oldxxx_1_1_1_3_1" hidden="1">{#N/A,#N/A,FALSE,"Income State.";#N/A,#N/A,FALSE,"B-S"}</definedName>
    <definedName name="oldxxx_1_1_1_3_2" hidden="1">{#N/A,#N/A,FALSE,"Income State.";#N/A,#N/A,FALSE,"B-S"}</definedName>
    <definedName name="oldxxx_1_1_1_3_3" hidden="1">{#N/A,#N/A,FALSE,"Income State.";#N/A,#N/A,FALSE,"B-S"}</definedName>
    <definedName name="oldxxx_1_1_1_4" hidden="1">{#N/A,#N/A,FALSE,"Income State.";#N/A,#N/A,FALSE,"B-S"}</definedName>
    <definedName name="oldxxx_1_1_1_5" hidden="1">{#N/A,#N/A,FALSE,"Income State.";#N/A,#N/A,FALSE,"B-S"}</definedName>
    <definedName name="oldxxx_1_1_2" hidden="1">{#N/A,#N/A,FALSE,"Income State.";#N/A,#N/A,FALSE,"B-S"}</definedName>
    <definedName name="oldxxx_1_1_2_1" hidden="1">{#N/A,#N/A,FALSE,"Income State.";#N/A,#N/A,FALSE,"B-S"}</definedName>
    <definedName name="oldxxx_1_1_2_2" hidden="1">{#N/A,#N/A,FALSE,"Income State.";#N/A,#N/A,FALSE,"B-S"}</definedName>
    <definedName name="oldxxx_1_1_2_3" hidden="1">{#N/A,#N/A,FALSE,"Income State.";#N/A,#N/A,FALSE,"B-S"}</definedName>
    <definedName name="oldxxx_1_1_3" hidden="1">{#N/A,#N/A,FALSE,"Income State.";#N/A,#N/A,FALSE,"B-S"}</definedName>
    <definedName name="oldxxx_1_1_3_1" hidden="1">{#N/A,#N/A,FALSE,"Income State.";#N/A,#N/A,FALSE,"B-S"}</definedName>
    <definedName name="oldxxx_1_1_3_2" hidden="1">{#N/A,#N/A,FALSE,"Income State.";#N/A,#N/A,FALSE,"B-S"}</definedName>
    <definedName name="oldxxx_1_1_3_3" hidden="1">{#N/A,#N/A,FALSE,"Income State.";#N/A,#N/A,FALSE,"B-S"}</definedName>
    <definedName name="oldxxx_1_1_4" hidden="1">{#N/A,#N/A,FALSE,"Income State.";#N/A,#N/A,FALSE,"B-S"}</definedName>
    <definedName name="oldxxx_1_1_5" hidden="1">{#N/A,#N/A,FALSE,"Income State.";#N/A,#N/A,FALSE,"B-S"}</definedName>
    <definedName name="oldxxx_1_2" hidden="1">{#N/A,#N/A,FALSE,"Income State.";#N/A,#N/A,FALSE,"B-S"}</definedName>
    <definedName name="oldxxx_1_2_1" hidden="1">{#N/A,#N/A,FALSE,"Income State.";#N/A,#N/A,FALSE,"B-S"}</definedName>
    <definedName name="oldxxx_1_2_1_1" hidden="1">{#N/A,#N/A,FALSE,"Income State.";#N/A,#N/A,FALSE,"B-S"}</definedName>
    <definedName name="oldxxx_1_2_1_2" hidden="1">{#N/A,#N/A,FALSE,"Income State.";#N/A,#N/A,FALSE,"B-S"}</definedName>
    <definedName name="oldxxx_1_2_1_3" hidden="1">{#N/A,#N/A,FALSE,"Income State.";#N/A,#N/A,FALSE,"B-S"}</definedName>
    <definedName name="oldxxx_1_2_2" hidden="1">{#N/A,#N/A,FALSE,"Income State.";#N/A,#N/A,FALSE,"B-S"}</definedName>
    <definedName name="oldxxx_1_2_2_1" hidden="1">{#N/A,#N/A,FALSE,"Income State.";#N/A,#N/A,FALSE,"B-S"}</definedName>
    <definedName name="oldxxx_1_2_2_2" hidden="1">{#N/A,#N/A,FALSE,"Income State.";#N/A,#N/A,FALSE,"B-S"}</definedName>
    <definedName name="oldxxx_1_2_2_3" hidden="1">{#N/A,#N/A,FALSE,"Income State.";#N/A,#N/A,FALSE,"B-S"}</definedName>
    <definedName name="oldxxx_1_2_3" hidden="1">{#N/A,#N/A,FALSE,"Income State.";#N/A,#N/A,FALSE,"B-S"}</definedName>
    <definedName name="oldxxx_1_2_4" hidden="1">{#N/A,#N/A,FALSE,"Income State.";#N/A,#N/A,FALSE,"B-S"}</definedName>
    <definedName name="oldxxx_1_2_5" hidden="1">{#N/A,#N/A,FALSE,"Income State.";#N/A,#N/A,FALSE,"B-S"}</definedName>
    <definedName name="oldxxx_1_3" hidden="1">{#N/A,#N/A,FALSE,"Income State.";#N/A,#N/A,FALSE,"B-S"}</definedName>
    <definedName name="oldxxx_1_3_1" hidden="1">{#N/A,#N/A,FALSE,"Income State.";#N/A,#N/A,FALSE,"B-S"}</definedName>
    <definedName name="oldxxx_1_3_1_1" hidden="1">{#N/A,#N/A,FALSE,"Income State.";#N/A,#N/A,FALSE,"B-S"}</definedName>
    <definedName name="oldxxx_1_3_1_2" hidden="1">{#N/A,#N/A,FALSE,"Income State.";#N/A,#N/A,FALSE,"B-S"}</definedName>
    <definedName name="oldxxx_1_3_1_3" hidden="1">{#N/A,#N/A,FALSE,"Income State.";#N/A,#N/A,FALSE,"B-S"}</definedName>
    <definedName name="oldxxx_1_3_2" hidden="1">{#N/A,#N/A,FALSE,"Income State.";#N/A,#N/A,FALSE,"B-S"}</definedName>
    <definedName name="oldxxx_1_3_2_1" hidden="1">{#N/A,#N/A,FALSE,"Income State.";#N/A,#N/A,FALSE,"B-S"}</definedName>
    <definedName name="oldxxx_1_3_2_2" hidden="1">{#N/A,#N/A,FALSE,"Income State.";#N/A,#N/A,FALSE,"B-S"}</definedName>
    <definedName name="oldxxx_1_3_2_3" hidden="1">{#N/A,#N/A,FALSE,"Income State.";#N/A,#N/A,FALSE,"B-S"}</definedName>
    <definedName name="oldxxx_1_3_3" hidden="1">{#N/A,#N/A,FALSE,"Income State.";#N/A,#N/A,FALSE,"B-S"}</definedName>
    <definedName name="oldxxx_1_3_4" hidden="1">{#N/A,#N/A,FALSE,"Income State.";#N/A,#N/A,FALSE,"B-S"}</definedName>
    <definedName name="oldxxx_1_3_5" hidden="1">{#N/A,#N/A,FALSE,"Income State.";#N/A,#N/A,FALSE,"B-S"}</definedName>
    <definedName name="oldxxx_1_4" hidden="1">{#N/A,#N/A,FALSE,"Income State.";#N/A,#N/A,FALSE,"B-S"}</definedName>
    <definedName name="oldxxx_1_4_1" hidden="1">{#N/A,#N/A,FALSE,"Income State.";#N/A,#N/A,FALSE,"B-S"}</definedName>
    <definedName name="oldxxx_1_4_2" hidden="1">{#N/A,#N/A,FALSE,"Income State.";#N/A,#N/A,FALSE,"B-S"}</definedName>
    <definedName name="oldxxx_1_4_3" hidden="1">{#N/A,#N/A,FALSE,"Income State.";#N/A,#N/A,FALSE,"B-S"}</definedName>
    <definedName name="oldxxx_1_5" hidden="1">{#N/A,#N/A,FALSE,"Income State.";#N/A,#N/A,FALSE,"B-S"}</definedName>
    <definedName name="oldxxx_1_5_1" hidden="1">{#N/A,#N/A,FALSE,"Income State.";#N/A,#N/A,FALSE,"B-S"}</definedName>
    <definedName name="oldxxx_1_5_2" hidden="1">{#N/A,#N/A,FALSE,"Income State.";#N/A,#N/A,FALSE,"B-S"}</definedName>
    <definedName name="oldxxx_1_5_3" hidden="1">{#N/A,#N/A,FALSE,"Income State.";#N/A,#N/A,FALSE,"B-S"}</definedName>
    <definedName name="oldxxx_2" hidden="1">{#N/A,#N/A,FALSE,"Income State.";#N/A,#N/A,FALSE,"B-S"}</definedName>
    <definedName name="oldxxx_2_1" hidden="1">{#N/A,#N/A,FALSE,"Income State.";#N/A,#N/A,FALSE,"B-S"}</definedName>
    <definedName name="oldxxx_2_1_1" hidden="1">{#N/A,#N/A,FALSE,"Income State.";#N/A,#N/A,FALSE,"B-S"}</definedName>
    <definedName name="oldxxx_2_1_1_1" hidden="1">{#N/A,#N/A,FALSE,"Income State.";#N/A,#N/A,FALSE,"B-S"}</definedName>
    <definedName name="oldxxx_2_1_1_1_1" hidden="1">{#N/A,#N/A,FALSE,"Income State.";#N/A,#N/A,FALSE,"B-S"}</definedName>
    <definedName name="oldxxx_2_1_1_1_2" hidden="1">{#N/A,#N/A,FALSE,"Income State.";#N/A,#N/A,FALSE,"B-S"}</definedName>
    <definedName name="oldxxx_2_1_1_1_3" hidden="1">{#N/A,#N/A,FALSE,"Income State.";#N/A,#N/A,FALSE,"B-S"}</definedName>
    <definedName name="oldxxx_2_1_1_1_4" hidden="1">{#N/A,#N/A,FALSE,"Income State.";#N/A,#N/A,FALSE,"B-S"}</definedName>
    <definedName name="oldxxx_2_1_1_2" hidden="1">{#N/A,#N/A,FALSE,"Income State.";#N/A,#N/A,FALSE,"B-S"}</definedName>
    <definedName name="oldxxx_2_1_1_2_1" hidden="1">{#N/A,#N/A,FALSE,"Income State.";#N/A,#N/A,FALSE,"B-S"}</definedName>
    <definedName name="oldxxx_2_1_1_2_2" hidden="1">{#N/A,#N/A,FALSE,"Income State.";#N/A,#N/A,FALSE,"B-S"}</definedName>
    <definedName name="oldxxx_2_1_1_2_3" hidden="1">{#N/A,#N/A,FALSE,"Income State.";#N/A,#N/A,FALSE,"B-S"}</definedName>
    <definedName name="oldxxx_2_1_1_3" hidden="1">{#N/A,#N/A,FALSE,"Income State.";#N/A,#N/A,FALSE,"B-S"}</definedName>
    <definedName name="oldxxx_2_1_1_4" hidden="1">{#N/A,#N/A,FALSE,"Income State.";#N/A,#N/A,FALSE,"B-S"}</definedName>
    <definedName name="oldxxx_2_1_1_5" hidden="1">{#N/A,#N/A,FALSE,"Income State.";#N/A,#N/A,FALSE,"B-S"}</definedName>
    <definedName name="oldxxx_2_1_2" hidden="1">{#N/A,#N/A,FALSE,"Income State.";#N/A,#N/A,FALSE,"B-S"}</definedName>
    <definedName name="oldxxx_2_1_2_1" hidden="1">{#N/A,#N/A,FALSE,"Income State.";#N/A,#N/A,FALSE,"B-S"}</definedName>
    <definedName name="oldxxx_2_1_2_2" hidden="1">{#N/A,#N/A,FALSE,"Income State.";#N/A,#N/A,FALSE,"B-S"}</definedName>
    <definedName name="oldxxx_2_1_2_3" hidden="1">{#N/A,#N/A,FALSE,"Income State.";#N/A,#N/A,FALSE,"B-S"}</definedName>
    <definedName name="oldxxx_2_1_3" hidden="1">{#N/A,#N/A,FALSE,"Income State.";#N/A,#N/A,FALSE,"B-S"}</definedName>
    <definedName name="oldxxx_2_1_3_1" hidden="1">{#N/A,#N/A,FALSE,"Income State.";#N/A,#N/A,FALSE,"B-S"}</definedName>
    <definedName name="oldxxx_2_1_3_2" hidden="1">{#N/A,#N/A,FALSE,"Income State.";#N/A,#N/A,FALSE,"B-S"}</definedName>
    <definedName name="oldxxx_2_1_3_3" hidden="1">{#N/A,#N/A,FALSE,"Income State.";#N/A,#N/A,FALSE,"B-S"}</definedName>
    <definedName name="oldxxx_2_1_4" hidden="1">{#N/A,#N/A,FALSE,"Income State.";#N/A,#N/A,FALSE,"B-S"}</definedName>
    <definedName name="oldxxx_2_1_5" hidden="1">{#N/A,#N/A,FALSE,"Income State.";#N/A,#N/A,FALSE,"B-S"}</definedName>
    <definedName name="oldxxx_2_2" hidden="1">{#N/A,#N/A,FALSE,"Income State.";#N/A,#N/A,FALSE,"B-S"}</definedName>
    <definedName name="oldxxx_2_2_1" hidden="1">{#N/A,#N/A,FALSE,"Income State.";#N/A,#N/A,FALSE,"B-S"}</definedName>
    <definedName name="oldxxx_2_2_2" hidden="1">{#N/A,#N/A,FALSE,"Income State.";#N/A,#N/A,FALSE,"B-S"}</definedName>
    <definedName name="oldxxx_2_2_3" hidden="1">{#N/A,#N/A,FALSE,"Income State.";#N/A,#N/A,FALSE,"B-S"}</definedName>
    <definedName name="oldxxx_2_2_4" hidden="1">{#N/A,#N/A,FALSE,"Income State.";#N/A,#N/A,FALSE,"B-S"}</definedName>
    <definedName name="oldxxx_2_3" hidden="1">{#N/A,#N/A,FALSE,"Income State.";#N/A,#N/A,FALSE,"B-S"}</definedName>
    <definedName name="oldxxx_2_3_1" hidden="1">{#N/A,#N/A,FALSE,"Income State.";#N/A,#N/A,FALSE,"B-S"}</definedName>
    <definedName name="oldxxx_2_3_2" hidden="1">{#N/A,#N/A,FALSE,"Income State.";#N/A,#N/A,FALSE,"B-S"}</definedName>
    <definedName name="oldxxx_2_3_3" hidden="1">{#N/A,#N/A,FALSE,"Income State.";#N/A,#N/A,FALSE,"B-S"}</definedName>
    <definedName name="oldxxx_2_3_4" hidden="1">{#N/A,#N/A,FALSE,"Income State.";#N/A,#N/A,FALSE,"B-S"}</definedName>
    <definedName name="oldxxx_2_4" hidden="1">{#N/A,#N/A,FALSE,"Income State.";#N/A,#N/A,FALSE,"B-S"}</definedName>
    <definedName name="oldxxx_2_4_1" hidden="1">{#N/A,#N/A,FALSE,"Income State.";#N/A,#N/A,FALSE,"B-S"}</definedName>
    <definedName name="oldxxx_2_5" hidden="1">{#N/A,#N/A,FALSE,"Income State.";#N/A,#N/A,FALSE,"B-S"}</definedName>
    <definedName name="oldxxx_3" hidden="1">{#N/A,#N/A,FALSE,"Income State.";#N/A,#N/A,FALSE,"B-S"}</definedName>
    <definedName name="oldxxx_3_1" hidden="1">{#N/A,#N/A,FALSE,"Income State.";#N/A,#N/A,FALSE,"B-S"}</definedName>
    <definedName name="oldxxx_3_1_1" hidden="1">{#N/A,#N/A,FALSE,"Income State.";#N/A,#N/A,FALSE,"B-S"}</definedName>
    <definedName name="oldxxx_3_1_2" hidden="1">{#N/A,#N/A,FALSE,"Income State.";#N/A,#N/A,FALSE,"B-S"}</definedName>
    <definedName name="oldxxx_3_1_3" hidden="1">{#N/A,#N/A,FALSE,"Income State.";#N/A,#N/A,FALSE,"B-S"}</definedName>
    <definedName name="oldxxx_3_1_4" hidden="1">{#N/A,#N/A,FALSE,"Income State.";#N/A,#N/A,FALSE,"B-S"}</definedName>
    <definedName name="oldxxx_3_2" hidden="1">{#N/A,#N/A,FALSE,"Income State.";#N/A,#N/A,FALSE,"B-S"}</definedName>
    <definedName name="oldxxx_3_2_1" hidden="1">{#N/A,#N/A,FALSE,"Income State.";#N/A,#N/A,FALSE,"B-S"}</definedName>
    <definedName name="oldxxx_3_2_2" hidden="1">{#N/A,#N/A,FALSE,"Income State.";#N/A,#N/A,FALSE,"B-S"}</definedName>
    <definedName name="oldxxx_3_2_3" hidden="1">{#N/A,#N/A,FALSE,"Income State.";#N/A,#N/A,FALSE,"B-S"}</definedName>
    <definedName name="oldxxx_3_2_4" hidden="1">{#N/A,#N/A,FALSE,"Income State.";#N/A,#N/A,FALSE,"B-S"}</definedName>
    <definedName name="oldxxx_3_3" hidden="1">{#N/A,#N/A,FALSE,"Income State.";#N/A,#N/A,FALSE,"B-S"}</definedName>
    <definedName name="oldxxx_3_3_1" hidden="1">{#N/A,#N/A,FALSE,"Income State.";#N/A,#N/A,FALSE,"B-S"}</definedName>
    <definedName name="oldxxx_3_4" hidden="1">{#N/A,#N/A,FALSE,"Income State.";#N/A,#N/A,FALSE,"B-S"}</definedName>
    <definedName name="oldxxx_3_4_1" hidden="1">{#N/A,#N/A,FALSE,"Income State.";#N/A,#N/A,FALSE,"B-S"}</definedName>
    <definedName name="oldxxx_3_5" hidden="1">{#N/A,#N/A,FALSE,"Income State.";#N/A,#N/A,FALSE,"B-S"}</definedName>
    <definedName name="oldxxx_4" hidden="1">{#N/A,#N/A,FALSE,"Income State.";#N/A,#N/A,FALSE,"B-S"}</definedName>
    <definedName name="oldxxx_4_1" hidden="1">{#N/A,#N/A,FALSE,"Income State.";#N/A,#N/A,FALSE,"B-S"}</definedName>
    <definedName name="oldxxx_4_1_1" hidden="1">{#N/A,#N/A,FALSE,"Income State.";#N/A,#N/A,FALSE,"B-S"}</definedName>
    <definedName name="oldxxx_4_1_2" hidden="1">{#N/A,#N/A,FALSE,"Income State.";#N/A,#N/A,FALSE,"B-S"}</definedName>
    <definedName name="oldxxx_4_1_3" hidden="1">{#N/A,#N/A,FALSE,"Income State.";#N/A,#N/A,FALSE,"B-S"}</definedName>
    <definedName name="oldxxx_4_1_4" hidden="1">{#N/A,#N/A,FALSE,"Income State.";#N/A,#N/A,FALSE,"B-S"}</definedName>
    <definedName name="oldxxx_4_2" hidden="1">{#N/A,#N/A,FALSE,"Income State.";#N/A,#N/A,FALSE,"B-S"}</definedName>
    <definedName name="oldxxx_4_2_1" hidden="1">{#N/A,#N/A,FALSE,"Income State.";#N/A,#N/A,FALSE,"B-S"}</definedName>
    <definedName name="oldxxx_4_2_2" hidden="1">{#N/A,#N/A,FALSE,"Income State.";#N/A,#N/A,FALSE,"B-S"}</definedName>
    <definedName name="oldxxx_4_2_3" hidden="1">{#N/A,#N/A,FALSE,"Income State.";#N/A,#N/A,FALSE,"B-S"}</definedName>
    <definedName name="oldxxx_4_2_4" hidden="1">{#N/A,#N/A,FALSE,"Income State.";#N/A,#N/A,FALSE,"B-S"}</definedName>
    <definedName name="oldxxx_4_3" hidden="1">{#N/A,#N/A,FALSE,"Income State.";#N/A,#N/A,FALSE,"B-S"}</definedName>
    <definedName name="oldxxx_4_3_1" hidden="1">{#N/A,#N/A,FALSE,"Income State.";#N/A,#N/A,FALSE,"B-S"}</definedName>
    <definedName name="oldxxx_4_4" hidden="1">{#N/A,#N/A,FALSE,"Income State.";#N/A,#N/A,FALSE,"B-S"}</definedName>
    <definedName name="oldxxx_4_4_1" hidden="1">{#N/A,#N/A,FALSE,"Income State.";#N/A,#N/A,FALSE,"B-S"}</definedName>
    <definedName name="oldxxx_4_5" hidden="1">{#N/A,#N/A,FALSE,"Income State.";#N/A,#N/A,FALSE,"B-S"}</definedName>
    <definedName name="oldxxx_5" hidden="1">{#N/A,#N/A,FALSE,"Income State.";#N/A,#N/A,FALSE,"B-S"}</definedName>
    <definedName name="oldxxx_5_1" hidden="1">{#N/A,#N/A,FALSE,"Income State.";#N/A,#N/A,FALSE,"B-S"}</definedName>
    <definedName name="oldxxx_5_2" hidden="1">{#N/A,#N/A,FALSE,"Income State.";#N/A,#N/A,FALSE,"B-S"}</definedName>
    <definedName name="oldxxx_5_3" hidden="1">{#N/A,#N/A,FALSE,"Income State.";#N/A,#N/A,FALSE,"B-S"}</definedName>
    <definedName name="oldxxx_5_4" hidden="1">{#N/A,#N/A,FALSE,"Income State.";#N/A,#N/A,FALSE,"B-S"}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" hidden="1">{#N/A,#N/A,FALSE,"Income State.";#N/A,#N/A,FALSE,"B-S"}</definedName>
    <definedName name="ooo_1" hidden="1">{#N/A,#N/A,FALSE,"Income State.";#N/A,#N/A,FALSE,"B-S"}</definedName>
    <definedName name="ooo_1_1" hidden="1">{#N/A,#N/A,FALSE,"Income State.";#N/A,#N/A,FALSE,"B-S"}</definedName>
    <definedName name="ooo_1_1_1" hidden="1">{#N/A,#N/A,FALSE,"Income State.";#N/A,#N/A,FALSE,"B-S"}</definedName>
    <definedName name="ooo_1_1_1_1" hidden="1">{#N/A,#N/A,FALSE,"Income State.";#N/A,#N/A,FALSE,"B-S"}</definedName>
    <definedName name="ooo_1_1_1_1_1" hidden="1">{#N/A,#N/A,FALSE,"Income State.";#N/A,#N/A,FALSE,"B-S"}</definedName>
    <definedName name="ooo_1_1_1_1_1_1" hidden="1">{#N/A,#N/A,FALSE,"Income State.";#N/A,#N/A,FALSE,"B-S"}</definedName>
    <definedName name="ooo_1_1_1_1_1_2" hidden="1">{#N/A,#N/A,FALSE,"Income State.";#N/A,#N/A,FALSE,"B-S"}</definedName>
    <definedName name="ooo_1_1_1_1_1_3" hidden="1">{#N/A,#N/A,FALSE,"Income State.";#N/A,#N/A,FALSE,"B-S"}</definedName>
    <definedName name="ooo_1_1_1_1_1_4" hidden="1">{#N/A,#N/A,FALSE,"Income State.";#N/A,#N/A,FALSE,"B-S"}</definedName>
    <definedName name="ooo_1_1_1_1_2" hidden="1">{#N/A,#N/A,FALSE,"Income State.";#N/A,#N/A,FALSE,"B-S"}</definedName>
    <definedName name="ooo_1_1_1_1_2_1" hidden="1">{#N/A,#N/A,FALSE,"Income State.";#N/A,#N/A,FALSE,"B-S"}</definedName>
    <definedName name="ooo_1_1_1_1_2_2" hidden="1">{#N/A,#N/A,FALSE,"Income State.";#N/A,#N/A,FALSE,"B-S"}</definedName>
    <definedName name="ooo_1_1_1_1_2_3" hidden="1">{#N/A,#N/A,FALSE,"Income State.";#N/A,#N/A,FALSE,"B-S"}</definedName>
    <definedName name="ooo_1_1_1_1_3" hidden="1">{#N/A,#N/A,FALSE,"Income State.";#N/A,#N/A,FALSE,"B-S"}</definedName>
    <definedName name="ooo_1_1_1_1_4" hidden="1">{#N/A,#N/A,FALSE,"Income State.";#N/A,#N/A,FALSE,"B-S"}</definedName>
    <definedName name="ooo_1_1_1_1_5" hidden="1">{#N/A,#N/A,FALSE,"Income State.";#N/A,#N/A,FALSE,"B-S"}</definedName>
    <definedName name="ooo_1_1_1_2" hidden="1">{#N/A,#N/A,FALSE,"Income State.";#N/A,#N/A,FALSE,"B-S"}</definedName>
    <definedName name="ooo_1_1_1_2_1" hidden="1">{#N/A,#N/A,FALSE,"Income State.";#N/A,#N/A,FALSE,"B-S"}</definedName>
    <definedName name="ooo_1_1_1_2_2" hidden="1">{#N/A,#N/A,FALSE,"Income State.";#N/A,#N/A,FALSE,"B-S"}</definedName>
    <definedName name="ooo_1_1_1_2_3" hidden="1">{#N/A,#N/A,FALSE,"Income State.";#N/A,#N/A,FALSE,"B-S"}</definedName>
    <definedName name="ooo_1_1_1_3" hidden="1">{#N/A,#N/A,FALSE,"Income State.";#N/A,#N/A,FALSE,"B-S"}</definedName>
    <definedName name="ooo_1_1_1_3_1" hidden="1">{#N/A,#N/A,FALSE,"Income State.";#N/A,#N/A,FALSE,"B-S"}</definedName>
    <definedName name="ooo_1_1_1_3_2" hidden="1">{#N/A,#N/A,FALSE,"Income State.";#N/A,#N/A,FALSE,"B-S"}</definedName>
    <definedName name="ooo_1_1_1_3_3" hidden="1">{#N/A,#N/A,FALSE,"Income State.";#N/A,#N/A,FALSE,"B-S"}</definedName>
    <definedName name="ooo_1_1_1_4" hidden="1">{#N/A,#N/A,FALSE,"Income State.";#N/A,#N/A,FALSE,"B-S"}</definedName>
    <definedName name="ooo_1_1_1_5" hidden="1">{#N/A,#N/A,FALSE,"Income State.";#N/A,#N/A,FALSE,"B-S"}</definedName>
    <definedName name="ooo_1_1_2" hidden="1">{#N/A,#N/A,FALSE,"Income State.";#N/A,#N/A,FALSE,"B-S"}</definedName>
    <definedName name="ooo_1_1_2_1" hidden="1">{#N/A,#N/A,FALSE,"Income State.";#N/A,#N/A,FALSE,"B-S"}</definedName>
    <definedName name="ooo_1_1_2_2" hidden="1">{#N/A,#N/A,FALSE,"Income State.";#N/A,#N/A,FALSE,"B-S"}</definedName>
    <definedName name="ooo_1_1_2_3" hidden="1">{#N/A,#N/A,FALSE,"Income State.";#N/A,#N/A,FALSE,"B-S"}</definedName>
    <definedName name="ooo_1_1_3" hidden="1">{#N/A,#N/A,FALSE,"Income State.";#N/A,#N/A,FALSE,"B-S"}</definedName>
    <definedName name="ooo_1_1_3_1" hidden="1">{#N/A,#N/A,FALSE,"Income State.";#N/A,#N/A,FALSE,"B-S"}</definedName>
    <definedName name="ooo_1_1_3_2" hidden="1">{#N/A,#N/A,FALSE,"Income State.";#N/A,#N/A,FALSE,"B-S"}</definedName>
    <definedName name="ooo_1_1_3_3" hidden="1">{#N/A,#N/A,FALSE,"Income State.";#N/A,#N/A,FALSE,"B-S"}</definedName>
    <definedName name="ooo_1_1_4" hidden="1">{#N/A,#N/A,FALSE,"Income State.";#N/A,#N/A,FALSE,"B-S"}</definedName>
    <definedName name="ooo_1_1_5" hidden="1">{#N/A,#N/A,FALSE,"Income State.";#N/A,#N/A,FALSE,"B-S"}</definedName>
    <definedName name="ooo_1_2" hidden="1">{#N/A,#N/A,FALSE,"Income State.";#N/A,#N/A,FALSE,"B-S"}</definedName>
    <definedName name="ooo_1_2_1" hidden="1">{#N/A,#N/A,FALSE,"Income State.";#N/A,#N/A,FALSE,"B-S"}</definedName>
    <definedName name="ooo_1_2_1_1" hidden="1">{#N/A,#N/A,FALSE,"Income State.";#N/A,#N/A,FALSE,"B-S"}</definedName>
    <definedName name="ooo_1_2_1_2" hidden="1">{#N/A,#N/A,FALSE,"Income State.";#N/A,#N/A,FALSE,"B-S"}</definedName>
    <definedName name="ooo_1_2_1_3" hidden="1">{#N/A,#N/A,FALSE,"Income State.";#N/A,#N/A,FALSE,"B-S"}</definedName>
    <definedName name="ooo_1_2_2" hidden="1">{#N/A,#N/A,FALSE,"Income State.";#N/A,#N/A,FALSE,"B-S"}</definedName>
    <definedName name="ooo_1_2_2_1" hidden="1">{#N/A,#N/A,FALSE,"Income State.";#N/A,#N/A,FALSE,"B-S"}</definedName>
    <definedName name="ooo_1_2_2_2" hidden="1">{#N/A,#N/A,FALSE,"Income State.";#N/A,#N/A,FALSE,"B-S"}</definedName>
    <definedName name="ooo_1_2_2_3" hidden="1">{#N/A,#N/A,FALSE,"Income State.";#N/A,#N/A,FALSE,"B-S"}</definedName>
    <definedName name="ooo_1_2_3" hidden="1">{#N/A,#N/A,FALSE,"Income State.";#N/A,#N/A,FALSE,"B-S"}</definedName>
    <definedName name="ooo_1_2_4" hidden="1">{#N/A,#N/A,FALSE,"Income State.";#N/A,#N/A,FALSE,"B-S"}</definedName>
    <definedName name="ooo_1_2_5" hidden="1">{#N/A,#N/A,FALSE,"Income State.";#N/A,#N/A,FALSE,"B-S"}</definedName>
    <definedName name="ooo_1_3" hidden="1">{#N/A,#N/A,FALSE,"Income State.";#N/A,#N/A,FALSE,"B-S"}</definedName>
    <definedName name="ooo_1_3_1" hidden="1">{#N/A,#N/A,FALSE,"Income State.";#N/A,#N/A,FALSE,"B-S"}</definedName>
    <definedName name="ooo_1_3_1_1" hidden="1">{#N/A,#N/A,FALSE,"Income State.";#N/A,#N/A,FALSE,"B-S"}</definedName>
    <definedName name="ooo_1_3_1_2" hidden="1">{#N/A,#N/A,FALSE,"Income State.";#N/A,#N/A,FALSE,"B-S"}</definedName>
    <definedName name="ooo_1_3_1_3" hidden="1">{#N/A,#N/A,FALSE,"Income State.";#N/A,#N/A,FALSE,"B-S"}</definedName>
    <definedName name="ooo_1_3_2" hidden="1">{#N/A,#N/A,FALSE,"Income State.";#N/A,#N/A,FALSE,"B-S"}</definedName>
    <definedName name="ooo_1_3_2_1" hidden="1">{#N/A,#N/A,FALSE,"Income State.";#N/A,#N/A,FALSE,"B-S"}</definedName>
    <definedName name="ooo_1_3_2_2" hidden="1">{#N/A,#N/A,FALSE,"Income State.";#N/A,#N/A,FALSE,"B-S"}</definedName>
    <definedName name="ooo_1_3_2_3" hidden="1">{#N/A,#N/A,FALSE,"Income State.";#N/A,#N/A,FALSE,"B-S"}</definedName>
    <definedName name="ooo_1_3_3" hidden="1">{#N/A,#N/A,FALSE,"Income State.";#N/A,#N/A,FALSE,"B-S"}</definedName>
    <definedName name="ooo_1_3_4" hidden="1">{#N/A,#N/A,FALSE,"Income State.";#N/A,#N/A,FALSE,"B-S"}</definedName>
    <definedName name="ooo_1_3_5" hidden="1">{#N/A,#N/A,FALSE,"Income State.";#N/A,#N/A,FALSE,"B-S"}</definedName>
    <definedName name="ooo_1_4" hidden="1">{#N/A,#N/A,FALSE,"Income State.";#N/A,#N/A,FALSE,"B-S"}</definedName>
    <definedName name="ooo_1_4_1" hidden="1">{#N/A,#N/A,FALSE,"Income State.";#N/A,#N/A,FALSE,"B-S"}</definedName>
    <definedName name="ooo_1_4_2" hidden="1">{#N/A,#N/A,FALSE,"Income State.";#N/A,#N/A,FALSE,"B-S"}</definedName>
    <definedName name="ooo_1_4_3" hidden="1">{#N/A,#N/A,FALSE,"Income State.";#N/A,#N/A,FALSE,"B-S"}</definedName>
    <definedName name="ooo_1_5" hidden="1">{#N/A,#N/A,FALSE,"Income State.";#N/A,#N/A,FALSE,"B-S"}</definedName>
    <definedName name="ooo_1_5_1" hidden="1">{#N/A,#N/A,FALSE,"Income State.";#N/A,#N/A,FALSE,"B-S"}</definedName>
    <definedName name="ooo_1_5_2" hidden="1">{#N/A,#N/A,FALSE,"Income State.";#N/A,#N/A,FALSE,"B-S"}</definedName>
    <definedName name="ooo_1_5_3" hidden="1">{#N/A,#N/A,FALSE,"Income State.";#N/A,#N/A,FALSE,"B-S"}</definedName>
    <definedName name="ooo_2" hidden="1">{#N/A,#N/A,FALSE,"Income State.";#N/A,#N/A,FALSE,"B-S"}</definedName>
    <definedName name="ooo_2_1" hidden="1">{#N/A,#N/A,FALSE,"Income State.";#N/A,#N/A,FALSE,"B-S"}</definedName>
    <definedName name="ooo_2_1_1" hidden="1">{#N/A,#N/A,FALSE,"Income State.";#N/A,#N/A,FALSE,"B-S"}</definedName>
    <definedName name="ooo_2_1_1_1" hidden="1">{#N/A,#N/A,FALSE,"Income State.";#N/A,#N/A,FALSE,"B-S"}</definedName>
    <definedName name="ooo_2_1_1_1_1" hidden="1">{#N/A,#N/A,FALSE,"Income State.";#N/A,#N/A,FALSE,"B-S"}</definedName>
    <definedName name="ooo_2_1_1_1_2" hidden="1">{#N/A,#N/A,FALSE,"Income State.";#N/A,#N/A,FALSE,"B-S"}</definedName>
    <definedName name="ooo_2_1_1_1_3" hidden="1">{#N/A,#N/A,FALSE,"Income State.";#N/A,#N/A,FALSE,"B-S"}</definedName>
    <definedName name="ooo_2_1_1_1_4" hidden="1">{#N/A,#N/A,FALSE,"Income State.";#N/A,#N/A,FALSE,"B-S"}</definedName>
    <definedName name="ooo_2_1_1_2" hidden="1">{#N/A,#N/A,FALSE,"Income State.";#N/A,#N/A,FALSE,"B-S"}</definedName>
    <definedName name="ooo_2_1_1_2_1" hidden="1">{#N/A,#N/A,FALSE,"Income State.";#N/A,#N/A,FALSE,"B-S"}</definedName>
    <definedName name="ooo_2_1_1_2_2" hidden="1">{#N/A,#N/A,FALSE,"Income State.";#N/A,#N/A,FALSE,"B-S"}</definedName>
    <definedName name="ooo_2_1_1_2_3" hidden="1">{#N/A,#N/A,FALSE,"Income State.";#N/A,#N/A,FALSE,"B-S"}</definedName>
    <definedName name="ooo_2_1_1_3" hidden="1">{#N/A,#N/A,FALSE,"Income State.";#N/A,#N/A,FALSE,"B-S"}</definedName>
    <definedName name="ooo_2_1_1_4" hidden="1">{#N/A,#N/A,FALSE,"Income State.";#N/A,#N/A,FALSE,"B-S"}</definedName>
    <definedName name="ooo_2_1_1_5" hidden="1">{#N/A,#N/A,FALSE,"Income State.";#N/A,#N/A,FALSE,"B-S"}</definedName>
    <definedName name="ooo_2_1_2" hidden="1">{#N/A,#N/A,FALSE,"Income State.";#N/A,#N/A,FALSE,"B-S"}</definedName>
    <definedName name="ooo_2_1_2_1" hidden="1">{#N/A,#N/A,FALSE,"Income State.";#N/A,#N/A,FALSE,"B-S"}</definedName>
    <definedName name="ooo_2_1_2_2" hidden="1">{#N/A,#N/A,FALSE,"Income State.";#N/A,#N/A,FALSE,"B-S"}</definedName>
    <definedName name="ooo_2_1_2_3" hidden="1">{#N/A,#N/A,FALSE,"Income State.";#N/A,#N/A,FALSE,"B-S"}</definedName>
    <definedName name="ooo_2_1_3" hidden="1">{#N/A,#N/A,FALSE,"Income State.";#N/A,#N/A,FALSE,"B-S"}</definedName>
    <definedName name="ooo_2_1_3_1" hidden="1">{#N/A,#N/A,FALSE,"Income State.";#N/A,#N/A,FALSE,"B-S"}</definedName>
    <definedName name="ooo_2_1_3_2" hidden="1">{#N/A,#N/A,FALSE,"Income State.";#N/A,#N/A,FALSE,"B-S"}</definedName>
    <definedName name="ooo_2_1_3_3" hidden="1">{#N/A,#N/A,FALSE,"Income State.";#N/A,#N/A,FALSE,"B-S"}</definedName>
    <definedName name="ooo_2_1_4" hidden="1">{#N/A,#N/A,FALSE,"Income State.";#N/A,#N/A,FALSE,"B-S"}</definedName>
    <definedName name="ooo_2_1_5" hidden="1">{#N/A,#N/A,FALSE,"Income State.";#N/A,#N/A,FALSE,"B-S"}</definedName>
    <definedName name="ooo_2_2" hidden="1">{#N/A,#N/A,FALSE,"Income State.";#N/A,#N/A,FALSE,"B-S"}</definedName>
    <definedName name="ooo_2_2_1" hidden="1">{#N/A,#N/A,FALSE,"Income State.";#N/A,#N/A,FALSE,"B-S"}</definedName>
    <definedName name="ooo_2_2_2" hidden="1">{#N/A,#N/A,FALSE,"Income State.";#N/A,#N/A,FALSE,"B-S"}</definedName>
    <definedName name="ooo_2_2_3" hidden="1">{#N/A,#N/A,FALSE,"Income State.";#N/A,#N/A,FALSE,"B-S"}</definedName>
    <definedName name="ooo_2_2_4" hidden="1">{#N/A,#N/A,FALSE,"Income State.";#N/A,#N/A,FALSE,"B-S"}</definedName>
    <definedName name="ooo_2_3" hidden="1">{#N/A,#N/A,FALSE,"Income State.";#N/A,#N/A,FALSE,"B-S"}</definedName>
    <definedName name="ooo_2_3_1" hidden="1">{#N/A,#N/A,FALSE,"Income State.";#N/A,#N/A,FALSE,"B-S"}</definedName>
    <definedName name="ooo_2_3_2" hidden="1">{#N/A,#N/A,FALSE,"Income State.";#N/A,#N/A,FALSE,"B-S"}</definedName>
    <definedName name="ooo_2_3_3" hidden="1">{#N/A,#N/A,FALSE,"Income State.";#N/A,#N/A,FALSE,"B-S"}</definedName>
    <definedName name="ooo_2_3_4" hidden="1">{#N/A,#N/A,FALSE,"Income State.";#N/A,#N/A,FALSE,"B-S"}</definedName>
    <definedName name="ooo_2_4" hidden="1">{#N/A,#N/A,FALSE,"Income State.";#N/A,#N/A,FALSE,"B-S"}</definedName>
    <definedName name="ooo_2_4_1" hidden="1">{#N/A,#N/A,FALSE,"Income State.";#N/A,#N/A,FALSE,"B-S"}</definedName>
    <definedName name="ooo_2_5" hidden="1">{#N/A,#N/A,FALSE,"Income State.";#N/A,#N/A,FALSE,"B-S"}</definedName>
    <definedName name="ooo_3" hidden="1">{#N/A,#N/A,FALSE,"Income State.";#N/A,#N/A,FALSE,"B-S"}</definedName>
    <definedName name="ooo_3_1" hidden="1">{#N/A,#N/A,FALSE,"Income State.";#N/A,#N/A,FALSE,"B-S"}</definedName>
    <definedName name="ooo_3_1_1" hidden="1">{#N/A,#N/A,FALSE,"Income State.";#N/A,#N/A,FALSE,"B-S"}</definedName>
    <definedName name="ooo_3_1_2" hidden="1">{#N/A,#N/A,FALSE,"Income State.";#N/A,#N/A,FALSE,"B-S"}</definedName>
    <definedName name="ooo_3_1_3" hidden="1">{#N/A,#N/A,FALSE,"Income State.";#N/A,#N/A,FALSE,"B-S"}</definedName>
    <definedName name="ooo_3_1_4" hidden="1">{#N/A,#N/A,FALSE,"Income State.";#N/A,#N/A,FALSE,"B-S"}</definedName>
    <definedName name="ooo_3_2" hidden="1">{#N/A,#N/A,FALSE,"Income State.";#N/A,#N/A,FALSE,"B-S"}</definedName>
    <definedName name="ooo_3_2_1" hidden="1">{#N/A,#N/A,FALSE,"Income State.";#N/A,#N/A,FALSE,"B-S"}</definedName>
    <definedName name="ooo_3_2_2" hidden="1">{#N/A,#N/A,FALSE,"Income State.";#N/A,#N/A,FALSE,"B-S"}</definedName>
    <definedName name="ooo_3_2_3" hidden="1">{#N/A,#N/A,FALSE,"Income State.";#N/A,#N/A,FALSE,"B-S"}</definedName>
    <definedName name="ooo_3_2_4" hidden="1">{#N/A,#N/A,FALSE,"Income State.";#N/A,#N/A,FALSE,"B-S"}</definedName>
    <definedName name="ooo_3_3" hidden="1">{#N/A,#N/A,FALSE,"Income State.";#N/A,#N/A,FALSE,"B-S"}</definedName>
    <definedName name="ooo_3_3_1" hidden="1">{#N/A,#N/A,FALSE,"Income State.";#N/A,#N/A,FALSE,"B-S"}</definedName>
    <definedName name="ooo_3_4" hidden="1">{#N/A,#N/A,FALSE,"Income State.";#N/A,#N/A,FALSE,"B-S"}</definedName>
    <definedName name="ooo_3_4_1" hidden="1">{#N/A,#N/A,FALSE,"Income State.";#N/A,#N/A,FALSE,"B-S"}</definedName>
    <definedName name="ooo_3_5" hidden="1">{#N/A,#N/A,FALSE,"Income State.";#N/A,#N/A,FALSE,"B-S"}</definedName>
    <definedName name="ooo_4" hidden="1">{#N/A,#N/A,FALSE,"Income State.";#N/A,#N/A,FALSE,"B-S"}</definedName>
    <definedName name="ooo_4_1" hidden="1">{#N/A,#N/A,FALSE,"Income State.";#N/A,#N/A,FALSE,"B-S"}</definedName>
    <definedName name="ooo_4_1_1" hidden="1">{#N/A,#N/A,FALSE,"Income State.";#N/A,#N/A,FALSE,"B-S"}</definedName>
    <definedName name="ooo_4_1_2" hidden="1">{#N/A,#N/A,FALSE,"Income State.";#N/A,#N/A,FALSE,"B-S"}</definedName>
    <definedName name="ooo_4_1_3" hidden="1">{#N/A,#N/A,FALSE,"Income State.";#N/A,#N/A,FALSE,"B-S"}</definedName>
    <definedName name="ooo_4_1_4" hidden="1">{#N/A,#N/A,FALSE,"Income State.";#N/A,#N/A,FALSE,"B-S"}</definedName>
    <definedName name="ooo_4_2" hidden="1">{#N/A,#N/A,FALSE,"Income State.";#N/A,#N/A,FALSE,"B-S"}</definedName>
    <definedName name="ooo_4_2_1" hidden="1">{#N/A,#N/A,FALSE,"Income State.";#N/A,#N/A,FALSE,"B-S"}</definedName>
    <definedName name="ooo_4_2_2" hidden="1">{#N/A,#N/A,FALSE,"Income State.";#N/A,#N/A,FALSE,"B-S"}</definedName>
    <definedName name="ooo_4_2_3" hidden="1">{#N/A,#N/A,FALSE,"Income State.";#N/A,#N/A,FALSE,"B-S"}</definedName>
    <definedName name="ooo_4_2_4" hidden="1">{#N/A,#N/A,FALSE,"Income State.";#N/A,#N/A,FALSE,"B-S"}</definedName>
    <definedName name="ooo_4_3" hidden="1">{#N/A,#N/A,FALSE,"Income State.";#N/A,#N/A,FALSE,"B-S"}</definedName>
    <definedName name="ooo_4_3_1" hidden="1">{#N/A,#N/A,FALSE,"Income State.";#N/A,#N/A,FALSE,"B-S"}</definedName>
    <definedName name="ooo_4_4" hidden="1">{#N/A,#N/A,FALSE,"Income State.";#N/A,#N/A,FALSE,"B-S"}</definedName>
    <definedName name="ooo_4_4_1" hidden="1">{#N/A,#N/A,FALSE,"Income State.";#N/A,#N/A,FALSE,"B-S"}</definedName>
    <definedName name="ooo_4_5" hidden="1">{#N/A,#N/A,FALSE,"Income State.";#N/A,#N/A,FALSE,"B-S"}</definedName>
    <definedName name="ooo_5" hidden="1">{#N/A,#N/A,FALSE,"Income State.";#N/A,#N/A,FALSE,"B-S"}</definedName>
    <definedName name="ooo_5_1" hidden="1">{#N/A,#N/A,FALSE,"Income State.";#N/A,#N/A,FALSE,"B-S"}</definedName>
    <definedName name="ooo_5_2" hidden="1">{#N/A,#N/A,FALSE,"Income State.";#N/A,#N/A,FALSE,"B-S"}</definedName>
    <definedName name="ooo_5_3" hidden="1">{#N/A,#N/A,FALSE,"Income State.";#N/A,#N/A,FALSE,"B-S"}</definedName>
    <definedName name="ooo_5_4" hidden="1">{#N/A,#N/A,FALSE,"Income State.";#N/A,#N/A,FALSE,"B-S"}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pCo">#REF!</definedName>
    <definedName name="Opentable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opex" hidden="1">{#N/A,#N/A,TRUE,"Config1";#N/A,#N/A,TRUE,"Config2";#N/A,#N/A,TRUE,"Config3";#N/A,#N/A,TRUE,"Config4";#N/A,#N/A,TRUE,"Config5";#N/A,#N/A,TRUE,"Config6";#N/A,#N/A,TRUE,"Config7"}</definedName>
    <definedName name="opex_1" hidden="1">{#N/A,#N/A,TRUE,"Config1";#N/A,#N/A,TRUE,"Config2";#N/A,#N/A,TRUE,"Config3";#N/A,#N/A,TRUE,"Config4";#N/A,#N/A,TRUE,"Config5";#N/A,#N/A,TRUE,"Config6";#N/A,#N/A,TRUE,"Config7"}</definedName>
    <definedName name="opex_1_1" hidden="1">{#N/A,#N/A,TRUE,"Config1";#N/A,#N/A,TRUE,"Config2";#N/A,#N/A,TRUE,"Config3";#N/A,#N/A,TRUE,"Config4";#N/A,#N/A,TRUE,"Config5";#N/A,#N/A,TRUE,"Config6";#N/A,#N/A,TRUE,"Config7"}</definedName>
    <definedName name="opex_1_1_1" hidden="1">{#N/A,#N/A,TRUE,"Config1";#N/A,#N/A,TRUE,"Config2";#N/A,#N/A,TRUE,"Config3";#N/A,#N/A,TRUE,"Config4";#N/A,#N/A,TRUE,"Config5";#N/A,#N/A,TRUE,"Config6";#N/A,#N/A,TRUE,"Config7"}</definedName>
    <definedName name="opex_1_1_1_1" hidden="1">{#N/A,#N/A,TRUE,"Config1";#N/A,#N/A,TRUE,"Config2";#N/A,#N/A,TRUE,"Config3";#N/A,#N/A,TRUE,"Config4";#N/A,#N/A,TRUE,"Config5";#N/A,#N/A,TRUE,"Config6";#N/A,#N/A,TRUE,"Config7"}</definedName>
    <definedName name="opex_1_1_1_1_1" hidden="1">{#N/A,#N/A,TRUE,"Config1";#N/A,#N/A,TRUE,"Config2";#N/A,#N/A,TRUE,"Config3";#N/A,#N/A,TRUE,"Config4";#N/A,#N/A,TRUE,"Config5";#N/A,#N/A,TRUE,"Config6";#N/A,#N/A,TRUE,"Config7"}</definedName>
    <definedName name="opex_1_1_1_1_2" hidden="1">{#N/A,#N/A,TRUE,"Config1";#N/A,#N/A,TRUE,"Config2";#N/A,#N/A,TRUE,"Config3";#N/A,#N/A,TRUE,"Config4";#N/A,#N/A,TRUE,"Config5";#N/A,#N/A,TRUE,"Config6";#N/A,#N/A,TRUE,"Config7"}</definedName>
    <definedName name="opex_1_1_1_1_3" hidden="1">{#N/A,#N/A,TRUE,"Config1";#N/A,#N/A,TRUE,"Config2";#N/A,#N/A,TRUE,"Config3";#N/A,#N/A,TRUE,"Config4";#N/A,#N/A,TRUE,"Config5";#N/A,#N/A,TRUE,"Config6";#N/A,#N/A,TRUE,"Config7"}</definedName>
    <definedName name="opex_1_1_1_1_4" hidden="1">{#N/A,#N/A,TRUE,"Config1";#N/A,#N/A,TRUE,"Config2";#N/A,#N/A,TRUE,"Config3";#N/A,#N/A,TRUE,"Config4";#N/A,#N/A,TRUE,"Config5";#N/A,#N/A,TRUE,"Config6";#N/A,#N/A,TRUE,"Config7"}</definedName>
    <definedName name="opex_1_1_1_2" hidden="1">{#N/A,#N/A,TRUE,"Config1";#N/A,#N/A,TRUE,"Config2";#N/A,#N/A,TRUE,"Config3";#N/A,#N/A,TRUE,"Config4";#N/A,#N/A,TRUE,"Config5";#N/A,#N/A,TRUE,"Config6";#N/A,#N/A,TRUE,"Config7"}</definedName>
    <definedName name="opex_1_1_1_2_1" hidden="1">{#N/A,#N/A,TRUE,"Config1";#N/A,#N/A,TRUE,"Config2";#N/A,#N/A,TRUE,"Config3";#N/A,#N/A,TRUE,"Config4";#N/A,#N/A,TRUE,"Config5";#N/A,#N/A,TRUE,"Config6";#N/A,#N/A,TRUE,"Config7"}</definedName>
    <definedName name="opex_1_1_1_2_2" hidden="1">{#N/A,#N/A,TRUE,"Config1";#N/A,#N/A,TRUE,"Config2";#N/A,#N/A,TRUE,"Config3";#N/A,#N/A,TRUE,"Config4";#N/A,#N/A,TRUE,"Config5";#N/A,#N/A,TRUE,"Config6";#N/A,#N/A,TRUE,"Config7"}</definedName>
    <definedName name="opex_1_1_1_2_3" hidden="1">{#N/A,#N/A,TRUE,"Config1";#N/A,#N/A,TRUE,"Config2";#N/A,#N/A,TRUE,"Config3";#N/A,#N/A,TRUE,"Config4";#N/A,#N/A,TRUE,"Config5";#N/A,#N/A,TRUE,"Config6";#N/A,#N/A,TRUE,"Config7"}</definedName>
    <definedName name="opex_1_1_1_3" hidden="1">{#N/A,#N/A,TRUE,"Config1";#N/A,#N/A,TRUE,"Config2";#N/A,#N/A,TRUE,"Config3";#N/A,#N/A,TRUE,"Config4";#N/A,#N/A,TRUE,"Config5";#N/A,#N/A,TRUE,"Config6";#N/A,#N/A,TRUE,"Config7"}</definedName>
    <definedName name="opex_1_1_1_4" hidden="1">{#N/A,#N/A,TRUE,"Config1";#N/A,#N/A,TRUE,"Config2";#N/A,#N/A,TRUE,"Config3";#N/A,#N/A,TRUE,"Config4";#N/A,#N/A,TRUE,"Config5";#N/A,#N/A,TRUE,"Config6";#N/A,#N/A,TRUE,"Config7"}</definedName>
    <definedName name="opex_1_1_1_5" hidden="1">{#N/A,#N/A,TRUE,"Config1";#N/A,#N/A,TRUE,"Config2";#N/A,#N/A,TRUE,"Config3";#N/A,#N/A,TRUE,"Config4";#N/A,#N/A,TRUE,"Config5";#N/A,#N/A,TRUE,"Config6";#N/A,#N/A,TRUE,"Config7"}</definedName>
    <definedName name="opex_1_1_2" hidden="1">{#N/A,#N/A,TRUE,"Config1";#N/A,#N/A,TRUE,"Config2";#N/A,#N/A,TRUE,"Config3";#N/A,#N/A,TRUE,"Config4";#N/A,#N/A,TRUE,"Config5";#N/A,#N/A,TRUE,"Config6";#N/A,#N/A,TRUE,"Config7"}</definedName>
    <definedName name="opex_1_1_2_1" hidden="1">{#N/A,#N/A,TRUE,"Config1";#N/A,#N/A,TRUE,"Config2";#N/A,#N/A,TRUE,"Config3";#N/A,#N/A,TRUE,"Config4";#N/A,#N/A,TRUE,"Config5";#N/A,#N/A,TRUE,"Config6";#N/A,#N/A,TRUE,"Config7"}</definedName>
    <definedName name="opex_1_1_2_2" hidden="1">{#N/A,#N/A,TRUE,"Config1";#N/A,#N/A,TRUE,"Config2";#N/A,#N/A,TRUE,"Config3";#N/A,#N/A,TRUE,"Config4";#N/A,#N/A,TRUE,"Config5";#N/A,#N/A,TRUE,"Config6";#N/A,#N/A,TRUE,"Config7"}</definedName>
    <definedName name="opex_1_1_2_3" hidden="1">{#N/A,#N/A,TRUE,"Config1";#N/A,#N/A,TRUE,"Config2";#N/A,#N/A,TRUE,"Config3";#N/A,#N/A,TRUE,"Config4";#N/A,#N/A,TRUE,"Config5";#N/A,#N/A,TRUE,"Config6";#N/A,#N/A,TRUE,"Config7"}</definedName>
    <definedName name="opex_1_1_3" hidden="1">{#N/A,#N/A,TRUE,"Config1";#N/A,#N/A,TRUE,"Config2";#N/A,#N/A,TRUE,"Config3";#N/A,#N/A,TRUE,"Config4";#N/A,#N/A,TRUE,"Config5";#N/A,#N/A,TRUE,"Config6";#N/A,#N/A,TRUE,"Config7"}</definedName>
    <definedName name="opex_1_1_3_1" hidden="1">{#N/A,#N/A,TRUE,"Config1";#N/A,#N/A,TRUE,"Config2";#N/A,#N/A,TRUE,"Config3";#N/A,#N/A,TRUE,"Config4";#N/A,#N/A,TRUE,"Config5";#N/A,#N/A,TRUE,"Config6";#N/A,#N/A,TRUE,"Config7"}</definedName>
    <definedName name="opex_1_1_3_2" hidden="1">{#N/A,#N/A,TRUE,"Config1";#N/A,#N/A,TRUE,"Config2";#N/A,#N/A,TRUE,"Config3";#N/A,#N/A,TRUE,"Config4";#N/A,#N/A,TRUE,"Config5";#N/A,#N/A,TRUE,"Config6";#N/A,#N/A,TRUE,"Config7"}</definedName>
    <definedName name="opex_1_1_3_3" hidden="1">{#N/A,#N/A,TRUE,"Config1";#N/A,#N/A,TRUE,"Config2";#N/A,#N/A,TRUE,"Config3";#N/A,#N/A,TRUE,"Config4";#N/A,#N/A,TRUE,"Config5";#N/A,#N/A,TRUE,"Config6";#N/A,#N/A,TRUE,"Config7"}</definedName>
    <definedName name="opex_1_1_4" hidden="1">{#N/A,#N/A,TRUE,"Config1";#N/A,#N/A,TRUE,"Config2";#N/A,#N/A,TRUE,"Config3";#N/A,#N/A,TRUE,"Config4";#N/A,#N/A,TRUE,"Config5";#N/A,#N/A,TRUE,"Config6";#N/A,#N/A,TRUE,"Config7"}</definedName>
    <definedName name="opex_1_1_5" hidden="1">{#N/A,#N/A,TRUE,"Config1";#N/A,#N/A,TRUE,"Config2";#N/A,#N/A,TRUE,"Config3";#N/A,#N/A,TRUE,"Config4";#N/A,#N/A,TRUE,"Config5";#N/A,#N/A,TRUE,"Config6";#N/A,#N/A,TRUE,"Config7"}</definedName>
    <definedName name="opex_1_2" hidden="1">{#N/A,#N/A,TRUE,"Config1";#N/A,#N/A,TRUE,"Config2";#N/A,#N/A,TRUE,"Config3";#N/A,#N/A,TRUE,"Config4";#N/A,#N/A,TRUE,"Config5";#N/A,#N/A,TRUE,"Config6";#N/A,#N/A,TRUE,"Config7"}</definedName>
    <definedName name="opex_1_2_1" hidden="1">{#N/A,#N/A,TRUE,"Config1";#N/A,#N/A,TRUE,"Config2";#N/A,#N/A,TRUE,"Config3";#N/A,#N/A,TRUE,"Config4";#N/A,#N/A,TRUE,"Config5";#N/A,#N/A,TRUE,"Config6";#N/A,#N/A,TRUE,"Config7"}</definedName>
    <definedName name="opex_1_2_2" hidden="1">{#N/A,#N/A,TRUE,"Config1";#N/A,#N/A,TRUE,"Config2";#N/A,#N/A,TRUE,"Config3";#N/A,#N/A,TRUE,"Config4";#N/A,#N/A,TRUE,"Config5";#N/A,#N/A,TRUE,"Config6";#N/A,#N/A,TRUE,"Config7"}</definedName>
    <definedName name="opex_1_2_3" hidden="1">{#N/A,#N/A,TRUE,"Config1";#N/A,#N/A,TRUE,"Config2";#N/A,#N/A,TRUE,"Config3";#N/A,#N/A,TRUE,"Config4";#N/A,#N/A,TRUE,"Config5";#N/A,#N/A,TRUE,"Config6";#N/A,#N/A,TRUE,"Config7"}</definedName>
    <definedName name="opex_1_3" hidden="1">{#N/A,#N/A,TRUE,"Config1";#N/A,#N/A,TRUE,"Config2";#N/A,#N/A,TRUE,"Config3";#N/A,#N/A,TRUE,"Config4";#N/A,#N/A,TRUE,"Config5";#N/A,#N/A,TRUE,"Config6";#N/A,#N/A,TRUE,"Config7"}</definedName>
    <definedName name="opex_1_3_1" hidden="1">{#N/A,#N/A,TRUE,"Config1";#N/A,#N/A,TRUE,"Config2";#N/A,#N/A,TRUE,"Config3";#N/A,#N/A,TRUE,"Config4";#N/A,#N/A,TRUE,"Config5";#N/A,#N/A,TRUE,"Config6";#N/A,#N/A,TRUE,"Config7"}</definedName>
    <definedName name="opex_1_3_2" hidden="1">{#N/A,#N/A,TRUE,"Config1";#N/A,#N/A,TRUE,"Config2";#N/A,#N/A,TRUE,"Config3";#N/A,#N/A,TRUE,"Config4";#N/A,#N/A,TRUE,"Config5";#N/A,#N/A,TRUE,"Config6";#N/A,#N/A,TRUE,"Config7"}</definedName>
    <definedName name="opex_1_3_3" hidden="1">{#N/A,#N/A,TRUE,"Config1";#N/A,#N/A,TRUE,"Config2";#N/A,#N/A,TRUE,"Config3";#N/A,#N/A,TRUE,"Config4";#N/A,#N/A,TRUE,"Config5";#N/A,#N/A,TRUE,"Config6";#N/A,#N/A,TRUE,"Config7"}</definedName>
    <definedName name="opex_1_4" hidden="1">{#N/A,#N/A,TRUE,"Config1";#N/A,#N/A,TRUE,"Config2";#N/A,#N/A,TRUE,"Config3";#N/A,#N/A,TRUE,"Config4";#N/A,#N/A,TRUE,"Config5";#N/A,#N/A,TRUE,"Config6";#N/A,#N/A,TRUE,"Config7"}</definedName>
    <definedName name="opex_1_5" hidden="1">{#N/A,#N/A,TRUE,"Config1";#N/A,#N/A,TRUE,"Config2";#N/A,#N/A,TRUE,"Config3";#N/A,#N/A,TRUE,"Config4";#N/A,#N/A,TRUE,"Config5";#N/A,#N/A,TRUE,"Config6";#N/A,#N/A,TRUE,"Config7"}</definedName>
    <definedName name="opex_2" hidden="1">{#N/A,#N/A,TRUE,"Config1";#N/A,#N/A,TRUE,"Config2";#N/A,#N/A,TRUE,"Config3";#N/A,#N/A,TRUE,"Config4";#N/A,#N/A,TRUE,"Config5";#N/A,#N/A,TRUE,"Config6";#N/A,#N/A,TRUE,"Config7"}</definedName>
    <definedName name="opex_2_1" hidden="1">{#N/A,#N/A,TRUE,"Config1";#N/A,#N/A,TRUE,"Config2";#N/A,#N/A,TRUE,"Config3";#N/A,#N/A,TRUE,"Config4";#N/A,#N/A,TRUE,"Config5";#N/A,#N/A,TRUE,"Config6";#N/A,#N/A,TRUE,"Config7"}</definedName>
    <definedName name="opex_2_1_1" hidden="1">{#N/A,#N/A,TRUE,"Config1";#N/A,#N/A,TRUE,"Config2";#N/A,#N/A,TRUE,"Config3";#N/A,#N/A,TRUE,"Config4";#N/A,#N/A,TRUE,"Config5";#N/A,#N/A,TRUE,"Config6";#N/A,#N/A,TRUE,"Config7"}</definedName>
    <definedName name="opex_2_1_1_1" hidden="1">{#N/A,#N/A,TRUE,"Config1";#N/A,#N/A,TRUE,"Config2";#N/A,#N/A,TRUE,"Config3";#N/A,#N/A,TRUE,"Config4";#N/A,#N/A,TRUE,"Config5";#N/A,#N/A,TRUE,"Config6";#N/A,#N/A,TRUE,"Config7"}</definedName>
    <definedName name="opex_2_1_2" hidden="1">{#N/A,#N/A,TRUE,"Config1";#N/A,#N/A,TRUE,"Config2";#N/A,#N/A,TRUE,"Config3";#N/A,#N/A,TRUE,"Config4";#N/A,#N/A,TRUE,"Config5";#N/A,#N/A,TRUE,"Config6";#N/A,#N/A,TRUE,"Config7"}</definedName>
    <definedName name="opex_2_1_3" hidden="1">{#N/A,#N/A,TRUE,"Config1";#N/A,#N/A,TRUE,"Config2";#N/A,#N/A,TRUE,"Config3";#N/A,#N/A,TRUE,"Config4";#N/A,#N/A,TRUE,"Config5";#N/A,#N/A,TRUE,"Config6";#N/A,#N/A,TRUE,"Config7"}</definedName>
    <definedName name="opex_2_1_4" hidden="1">{#N/A,#N/A,TRUE,"Config1";#N/A,#N/A,TRUE,"Config2";#N/A,#N/A,TRUE,"Config3";#N/A,#N/A,TRUE,"Config4";#N/A,#N/A,TRUE,"Config5";#N/A,#N/A,TRUE,"Config6";#N/A,#N/A,TRUE,"Config7"}</definedName>
    <definedName name="opex_2_1_5" hidden="1">{#N/A,#N/A,TRUE,"Config1";#N/A,#N/A,TRUE,"Config2";#N/A,#N/A,TRUE,"Config3";#N/A,#N/A,TRUE,"Config4";#N/A,#N/A,TRUE,"Config5";#N/A,#N/A,TRUE,"Config6";#N/A,#N/A,TRUE,"Config7"}</definedName>
    <definedName name="opex_2_2" hidden="1">{#N/A,#N/A,TRUE,"Config1";#N/A,#N/A,TRUE,"Config2";#N/A,#N/A,TRUE,"Config3";#N/A,#N/A,TRUE,"Config4";#N/A,#N/A,TRUE,"Config5";#N/A,#N/A,TRUE,"Config6";#N/A,#N/A,TRUE,"Config7"}</definedName>
    <definedName name="opex_2_2_1" hidden="1">{#N/A,#N/A,TRUE,"Config1";#N/A,#N/A,TRUE,"Config2";#N/A,#N/A,TRUE,"Config3";#N/A,#N/A,TRUE,"Config4";#N/A,#N/A,TRUE,"Config5";#N/A,#N/A,TRUE,"Config6";#N/A,#N/A,TRUE,"Config7"}</definedName>
    <definedName name="opex_2_2_1_1" hidden="1">{#N/A,#N/A,TRUE,"Config1";#N/A,#N/A,TRUE,"Config2";#N/A,#N/A,TRUE,"Config3";#N/A,#N/A,TRUE,"Config4";#N/A,#N/A,TRUE,"Config5";#N/A,#N/A,TRUE,"Config6";#N/A,#N/A,TRUE,"Config7"}</definedName>
    <definedName name="opex_2_2_2" hidden="1">{#N/A,#N/A,TRUE,"Config1";#N/A,#N/A,TRUE,"Config2";#N/A,#N/A,TRUE,"Config3";#N/A,#N/A,TRUE,"Config4";#N/A,#N/A,TRUE,"Config5";#N/A,#N/A,TRUE,"Config6";#N/A,#N/A,TRUE,"Config7"}</definedName>
    <definedName name="opex_2_2_3" hidden="1">{#N/A,#N/A,TRUE,"Config1";#N/A,#N/A,TRUE,"Config2";#N/A,#N/A,TRUE,"Config3";#N/A,#N/A,TRUE,"Config4";#N/A,#N/A,TRUE,"Config5";#N/A,#N/A,TRUE,"Config6";#N/A,#N/A,TRUE,"Config7"}</definedName>
    <definedName name="opex_2_2_4" hidden="1">{#N/A,#N/A,TRUE,"Config1";#N/A,#N/A,TRUE,"Config2";#N/A,#N/A,TRUE,"Config3";#N/A,#N/A,TRUE,"Config4";#N/A,#N/A,TRUE,"Config5";#N/A,#N/A,TRUE,"Config6";#N/A,#N/A,TRUE,"Config7"}</definedName>
    <definedName name="opex_2_2_5" hidden="1">{#N/A,#N/A,TRUE,"Config1";#N/A,#N/A,TRUE,"Config2";#N/A,#N/A,TRUE,"Config3";#N/A,#N/A,TRUE,"Config4";#N/A,#N/A,TRUE,"Config5";#N/A,#N/A,TRUE,"Config6";#N/A,#N/A,TRUE,"Config7"}</definedName>
    <definedName name="opex_2_3" hidden="1">{#N/A,#N/A,TRUE,"Config1";#N/A,#N/A,TRUE,"Config2";#N/A,#N/A,TRUE,"Config3";#N/A,#N/A,TRUE,"Config4";#N/A,#N/A,TRUE,"Config5";#N/A,#N/A,TRUE,"Config6";#N/A,#N/A,TRUE,"Config7"}</definedName>
    <definedName name="opex_2_3_1" hidden="1">{#N/A,#N/A,TRUE,"Config1";#N/A,#N/A,TRUE,"Config2";#N/A,#N/A,TRUE,"Config3";#N/A,#N/A,TRUE,"Config4";#N/A,#N/A,TRUE,"Config5";#N/A,#N/A,TRUE,"Config6";#N/A,#N/A,TRUE,"Config7"}</definedName>
    <definedName name="opex_2_4" hidden="1">{#N/A,#N/A,TRUE,"Config1";#N/A,#N/A,TRUE,"Config2";#N/A,#N/A,TRUE,"Config3";#N/A,#N/A,TRUE,"Config4";#N/A,#N/A,TRUE,"Config5";#N/A,#N/A,TRUE,"Config6";#N/A,#N/A,TRUE,"Config7"}</definedName>
    <definedName name="opex_2_4_1" hidden="1">{#N/A,#N/A,TRUE,"Config1";#N/A,#N/A,TRUE,"Config2";#N/A,#N/A,TRUE,"Config3";#N/A,#N/A,TRUE,"Config4";#N/A,#N/A,TRUE,"Config5";#N/A,#N/A,TRUE,"Config6";#N/A,#N/A,TRUE,"Config7"}</definedName>
    <definedName name="opex_2_5" hidden="1">{#N/A,#N/A,TRUE,"Config1";#N/A,#N/A,TRUE,"Config2";#N/A,#N/A,TRUE,"Config3";#N/A,#N/A,TRUE,"Config4";#N/A,#N/A,TRUE,"Config5";#N/A,#N/A,TRUE,"Config6";#N/A,#N/A,TRUE,"Config7"}</definedName>
    <definedName name="opex_3" hidden="1">{#N/A,#N/A,TRUE,"Config1";#N/A,#N/A,TRUE,"Config2";#N/A,#N/A,TRUE,"Config3";#N/A,#N/A,TRUE,"Config4";#N/A,#N/A,TRUE,"Config5";#N/A,#N/A,TRUE,"Config6";#N/A,#N/A,TRUE,"Config7"}</definedName>
    <definedName name="opex_3_1" hidden="1">{#N/A,#N/A,TRUE,"Config1";#N/A,#N/A,TRUE,"Config2";#N/A,#N/A,TRUE,"Config3";#N/A,#N/A,TRUE,"Config4";#N/A,#N/A,TRUE,"Config5";#N/A,#N/A,TRUE,"Config6";#N/A,#N/A,TRUE,"Config7"}</definedName>
    <definedName name="opex_3_1_1" hidden="1">{#N/A,#N/A,TRUE,"Config1";#N/A,#N/A,TRUE,"Config2";#N/A,#N/A,TRUE,"Config3";#N/A,#N/A,TRUE,"Config4";#N/A,#N/A,TRUE,"Config5";#N/A,#N/A,TRUE,"Config6";#N/A,#N/A,TRUE,"Config7"}</definedName>
    <definedName name="opex_3_1_1_1" hidden="1">{#N/A,#N/A,TRUE,"Config1";#N/A,#N/A,TRUE,"Config2";#N/A,#N/A,TRUE,"Config3";#N/A,#N/A,TRUE,"Config4";#N/A,#N/A,TRUE,"Config5";#N/A,#N/A,TRUE,"Config6";#N/A,#N/A,TRUE,"Config7"}</definedName>
    <definedName name="opex_3_1_2" hidden="1">{#N/A,#N/A,TRUE,"Config1";#N/A,#N/A,TRUE,"Config2";#N/A,#N/A,TRUE,"Config3";#N/A,#N/A,TRUE,"Config4";#N/A,#N/A,TRUE,"Config5";#N/A,#N/A,TRUE,"Config6";#N/A,#N/A,TRUE,"Config7"}</definedName>
    <definedName name="opex_3_1_3" hidden="1">{#N/A,#N/A,TRUE,"Config1";#N/A,#N/A,TRUE,"Config2";#N/A,#N/A,TRUE,"Config3";#N/A,#N/A,TRUE,"Config4";#N/A,#N/A,TRUE,"Config5";#N/A,#N/A,TRUE,"Config6";#N/A,#N/A,TRUE,"Config7"}</definedName>
    <definedName name="opex_3_1_4" hidden="1">{#N/A,#N/A,TRUE,"Config1";#N/A,#N/A,TRUE,"Config2";#N/A,#N/A,TRUE,"Config3";#N/A,#N/A,TRUE,"Config4";#N/A,#N/A,TRUE,"Config5";#N/A,#N/A,TRUE,"Config6";#N/A,#N/A,TRUE,"Config7"}</definedName>
    <definedName name="opex_3_1_5" hidden="1">{#N/A,#N/A,TRUE,"Config1";#N/A,#N/A,TRUE,"Config2";#N/A,#N/A,TRUE,"Config3";#N/A,#N/A,TRUE,"Config4";#N/A,#N/A,TRUE,"Config5";#N/A,#N/A,TRUE,"Config6";#N/A,#N/A,TRUE,"Config7"}</definedName>
    <definedName name="opex_3_2" hidden="1">{#N/A,#N/A,TRUE,"Config1";#N/A,#N/A,TRUE,"Config2";#N/A,#N/A,TRUE,"Config3";#N/A,#N/A,TRUE,"Config4";#N/A,#N/A,TRUE,"Config5";#N/A,#N/A,TRUE,"Config6";#N/A,#N/A,TRUE,"Config7"}</definedName>
    <definedName name="opex_3_2_1" hidden="1">{#N/A,#N/A,TRUE,"Config1";#N/A,#N/A,TRUE,"Config2";#N/A,#N/A,TRUE,"Config3";#N/A,#N/A,TRUE,"Config4";#N/A,#N/A,TRUE,"Config5";#N/A,#N/A,TRUE,"Config6";#N/A,#N/A,TRUE,"Config7"}</definedName>
    <definedName name="opex_3_2_1_1" hidden="1">{#N/A,#N/A,TRUE,"Config1";#N/A,#N/A,TRUE,"Config2";#N/A,#N/A,TRUE,"Config3";#N/A,#N/A,TRUE,"Config4";#N/A,#N/A,TRUE,"Config5";#N/A,#N/A,TRUE,"Config6";#N/A,#N/A,TRUE,"Config7"}</definedName>
    <definedName name="opex_3_2_2" hidden="1">{#N/A,#N/A,TRUE,"Config1";#N/A,#N/A,TRUE,"Config2";#N/A,#N/A,TRUE,"Config3";#N/A,#N/A,TRUE,"Config4";#N/A,#N/A,TRUE,"Config5";#N/A,#N/A,TRUE,"Config6";#N/A,#N/A,TRUE,"Config7"}</definedName>
    <definedName name="opex_3_2_3" hidden="1">{#N/A,#N/A,TRUE,"Config1";#N/A,#N/A,TRUE,"Config2";#N/A,#N/A,TRUE,"Config3";#N/A,#N/A,TRUE,"Config4";#N/A,#N/A,TRUE,"Config5";#N/A,#N/A,TRUE,"Config6";#N/A,#N/A,TRUE,"Config7"}</definedName>
    <definedName name="opex_3_2_4" hidden="1">{#N/A,#N/A,TRUE,"Config1";#N/A,#N/A,TRUE,"Config2";#N/A,#N/A,TRUE,"Config3";#N/A,#N/A,TRUE,"Config4";#N/A,#N/A,TRUE,"Config5";#N/A,#N/A,TRUE,"Config6";#N/A,#N/A,TRUE,"Config7"}</definedName>
    <definedName name="opex_3_2_5" hidden="1">{#N/A,#N/A,TRUE,"Config1";#N/A,#N/A,TRUE,"Config2";#N/A,#N/A,TRUE,"Config3";#N/A,#N/A,TRUE,"Config4";#N/A,#N/A,TRUE,"Config5";#N/A,#N/A,TRUE,"Config6";#N/A,#N/A,TRUE,"Config7"}</definedName>
    <definedName name="opex_3_3" hidden="1">{#N/A,#N/A,TRUE,"Config1";#N/A,#N/A,TRUE,"Config2";#N/A,#N/A,TRUE,"Config3";#N/A,#N/A,TRUE,"Config4";#N/A,#N/A,TRUE,"Config5";#N/A,#N/A,TRUE,"Config6";#N/A,#N/A,TRUE,"Config7"}</definedName>
    <definedName name="opex_3_3_1" hidden="1">{#N/A,#N/A,TRUE,"Config1";#N/A,#N/A,TRUE,"Config2";#N/A,#N/A,TRUE,"Config3";#N/A,#N/A,TRUE,"Config4";#N/A,#N/A,TRUE,"Config5";#N/A,#N/A,TRUE,"Config6";#N/A,#N/A,TRUE,"Config7"}</definedName>
    <definedName name="opex_3_4" hidden="1">{#N/A,#N/A,TRUE,"Config1";#N/A,#N/A,TRUE,"Config2";#N/A,#N/A,TRUE,"Config3";#N/A,#N/A,TRUE,"Config4";#N/A,#N/A,TRUE,"Config5";#N/A,#N/A,TRUE,"Config6";#N/A,#N/A,TRUE,"Config7"}</definedName>
    <definedName name="opex_3_4_1" hidden="1">{#N/A,#N/A,TRUE,"Config1";#N/A,#N/A,TRUE,"Config2";#N/A,#N/A,TRUE,"Config3";#N/A,#N/A,TRUE,"Config4";#N/A,#N/A,TRUE,"Config5";#N/A,#N/A,TRUE,"Config6";#N/A,#N/A,TRUE,"Config7"}</definedName>
    <definedName name="opex_3_5" hidden="1">{#N/A,#N/A,TRUE,"Config1";#N/A,#N/A,TRUE,"Config2";#N/A,#N/A,TRUE,"Config3";#N/A,#N/A,TRUE,"Config4";#N/A,#N/A,TRUE,"Config5";#N/A,#N/A,TRUE,"Config6";#N/A,#N/A,TRUE,"Config7"}</definedName>
    <definedName name="opex_4" hidden="1">{#N/A,#N/A,TRUE,"Config1";#N/A,#N/A,TRUE,"Config2";#N/A,#N/A,TRUE,"Config3";#N/A,#N/A,TRUE,"Config4";#N/A,#N/A,TRUE,"Config5";#N/A,#N/A,TRUE,"Config6";#N/A,#N/A,TRUE,"Config7"}</definedName>
    <definedName name="opex_4_1" hidden="1">{#N/A,#N/A,TRUE,"Config1";#N/A,#N/A,TRUE,"Config2";#N/A,#N/A,TRUE,"Config3";#N/A,#N/A,TRUE,"Config4";#N/A,#N/A,TRUE,"Config5";#N/A,#N/A,TRUE,"Config6";#N/A,#N/A,TRUE,"Config7"}</definedName>
    <definedName name="opex_4_1_1" hidden="1">{#N/A,#N/A,TRUE,"Config1";#N/A,#N/A,TRUE,"Config2";#N/A,#N/A,TRUE,"Config3";#N/A,#N/A,TRUE,"Config4";#N/A,#N/A,TRUE,"Config5";#N/A,#N/A,TRUE,"Config6";#N/A,#N/A,TRUE,"Config7"}</definedName>
    <definedName name="opex_4_1_1_1" hidden="1">{#N/A,#N/A,TRUE,"Config1";#N/A,#N/A,TRUE,"Config2";#N/A,#N/A,TRUE,"Config3";#N/A,#N/A,TRUE,"Config4";#N/A,#N/A,TRUE,"Config5";#N/A,#N/A,TRUE,"Config6";#N/A,#N/A,TRUE,"Config7"}</definedName>
    <definedName name="opex_4_1_2" hidden="1">{#N/A,#N/A,TRUE,"Config1";#N/A,#N/A,TRUE,"Config2";#N/A,#N/A,TRUE,"Config3";#N/A,#N/A,TRUE,"Config4";#N/A,#N/A,TRUE,"Config5";#N/A,#N/A,TRUE,"Config6";#N/A,#N/A,TRUE,"Config7"}</definedName>
    <definedName name="opex_4_1_3" hidden="1">{#N/A,#N/A,TRUE,"Config1";#N/A,#N/A,TRUE,"Config2";#N/A,#N/A,TRUE,"Config3";#N/A,#N/A,TRUE,"Config4";#N/A,#N/A,TRUE,"Config5";#N/A,#N/A,TRUE,"Config6";#N/A,#N/A,TRUE,"Config7"}</definedName>
    <definedName name="opex_4_1_4" hidden="1">{#N/A,#N/A,TRUE,"Config1";#N/A,#N/A,TRUE,"Config2";#N/A,#N/A,TRUE,"Config3";#N/A,#N/A,TRUE,"Config4";#N/A,#N/A,TRUE,"Config5";#N/A,#N/A,TRUE,"Config6";#N/A,#N/A,TRUE,"Config7"}</definedName>
    <definedName name="opex_4_1_5" hidden="1">{#N/A,#N/A,TRUE,"Config1";#N/A,#N/A,TRUE,"Config2";#N/A,#N/A,TRUE,"Config3";#N/A,#N/A,TRUE,"Config4";#N/A,#N/A,TRUE,"Config5";#N/A,#N/A,TRUE,"Config6";#N/A,#N/A,TRUE,"Config7"}</definedName>
    <definedName name="opex_4_2" hidden="1">{#N/A,#N/A,TRUE,"Config1";#N/A,#N/A,TRUE,"Config2";#N/A,#N/A,TRUE,"Config3";#N/A,#N/A,TRUE,"Config4";#N/A,#N/A,TRUE,"Config5";#N/A,#N/A,TRUE,"Config6";#N/A,#N/A,TRUE,"Config7"}</definedName>
    <definedName name="opex_4_2_1" hidden="1">{#N/A,#N/A,TRUE,"Config1";#N/A,#N/A,TRUE,"Config2";#N/A,#N/A,TRUE,"Config3";#N/A,#N/A,TRUE,"Config4";#N/A,#N/A,TRUE,"Config5";#N/A,#N/A,TRUE,"Config6";#N/A,#N/A,TRUE,"Config7"}</definedName>
    <definedName name="opex_4_2_1_1" hidden="1">{#N/A,#N/A,TRUE,"Config1";#N/A,#N/A,TRUE,"Config2";#N/A,#N/A,TRUE,"Config3";#N/A,#N/A,TRUE,"Config4";#N/A,#N/A,TRUE,"Config5";#N/A,#N/A,TRUE,"Config6";#N/A,#N/A,TRUE,"Config7"}</definedName>
    <definedName name="opex_4_2_2" hidden="1">{#N/A,#N/A,TRUE,"Config1";#N/A,#N/A,TRUE,"Config2";#N/A,#N/A,TRUE,"Config3";#N/A,#N/A,TRUE,"Config4";#N/A,#N/A,TRUE,"Config5";#N/A,#N/A,TRUE,"Config6";#N/A,#N/A,TRUE,"Config7"}</definedName>
    <definedName name="opex_4_2_3" hidden="1">{#N/A,#N/A,TRUE,"Config1";#N/A,#N/A,TRUE,"Config2";#N/A,#N/A,TRUE,"Config3";#N/A,#N/A,TRUE,"Config4";#N/A,#N/A,TRUE,"Config5";#N/A,#N/A,TRUE,"Config6";#N/A,#N/A,TRUE,"Config7"}</definedName>
    <definedName name="opex_4_2_4" hidden="1">{#N/A,#N/A,TRUE,"Config1";#N/A,#N/A,TRUE,"Config2";#N/A,#N/A,TRUE,"Config3";#N/A,#N/A,TRUE,"Config4";#N/A,#N/A,TRUE,"Config5";#N/A,#N/A,TRUE,"Config6";#N/A,#N/A,TRUE,"Config7"}</definedName>
    <definedName name="opex_4_2_5" hidden="1">{#N/A,#N/A,TRUE,"Config1";#N/A,#N/A,TRUE,"Config2";#N/A,#N/A,TRUE,"Config3";#N/A,#N/A,TRUE,"Config4";#N/A,#N/A,TRUE,"Config5";#N/A,#N/A,TRUE,"Config6";#N/A,#N/A,TRUE,"Config7"}</definedName>
    <definedName name="opex_4_3" hidden="1">{#N/A,#N/A,TRUE,"Config1";#N/A,#N/A,TRUE,"Config2";#N/A,#N/A,TRUE,"Config3";#N/A,#N/A,TRUE,"Config4";#N/A,#N/A,TRUE,"Config5";#N/A,#N/A,TRUE,"Config6";#N/A,#N/A,TRUE,"Config7"}</definedName>
    <definedName name="opex_4_3_1" hidden="1">{#N/A,#N/A,TRUE,"Config1";#N/A,#N/A,TRUE,"Config2";#N/A,#N/A,TRUE,"Config3";#N/A,#N/A,TRUE,"Config4";#N/A,#N/A,TRUE,"Config5";#N/A,#N/A,TRUE,"Config6";#N/A,#N/A,TRUE,"Config7"}</definedName>
    <definedName name="opex_4_4" hidden="1">{#N/A,#N/A,TRUE,"Config1";#N/A,#N/A,TRUE,"Config2";#N/A,#N/A,TRUE,"Config3";#N/A,#N/A,TRUE,"Config4";#N/A,#N/A,TRUE,"Config5";#N/A,#N/A,TRUE,"Config6";#N/A,#N/A,TRUE,"Config7"}</definedName>
    <definedName name="opex_4_4_1" hidden="1">{#N/A,#N/A,TRUE,"Config1";#N/A,#N/A,TRUE,"Config2";#N/A,#N/A,TRUE,"Config3";#N/A,#N/A,TRUE,"Config4";#N/A,#N/A,TRUE,"Config5";#N/A,#N/A,TRUE,"Config6";#N/A,#N/A,TRUE,"Config7"}</definedName>
    <definedName name="opex_4_5" hidden="1">{#N/A,#N/A,TRUE,"Config1";#N/A,#N/A,TRUE,"Config2";#N/A,#N/A,TRUE,"Config3";#N/A,#N/A,TRUE,"Config4";#N/A,#N/A,TRUE,"Config5";#N/A,#N/A,TRUE,"Config6";#N/A,#N/A,TRUE,"Config7"}</definedName>
    <definedName name="opex_5" hidden="1">{#N/A,#N/A,TRUE,"Config1";#N/A,#N/A,TRUE,"Config2";#N/A,#N/A,TRUE,"Config3";#N/A,#N/A,TRUE,"Config4";#N/A,#N/A,TRUE,"Config5";#N/A,#N/A,TRUE,"Config6";#N/A,#N/A,TRUE,"Config7"}</definedName>
    <definedName name="opex_5_1" hidden="1">{#N/A,#N/A,TRUE,"Config1";#N/A,#N/A,TRUE,"Config2";#N/A,#N/A,TRUE,"Config3";#N/A,#N/A,TRUE,"Config4";#N/A,#N/A,TRUE,"Config5";#N/A,#N/A,TRUE,"Config6";#N/A,#N/A,TRUE,"Config7"}</definedName>
    <definedName name="opex_5_1_1" hidden="1">{#N/A,#N/A,TRUE,"Config1";#N/A,#N/A,TRUE,"Config2";#N/A,#N/A,TRUE,"Config3";#N/A,#N/A,TRUE,"Config4";#N/A,#N/A,TRUE,"Config5";#N/A,#N/A,TRUE,"Config6";#N/A,#N/A,TRUE,"Config7"}</definedName>
    <definedName name="opex_5_1_1_1" hidden="1">{#N/A,#N/A,TRUE,"Config1";#N/A,#N/A,TRUE,"Config2";#N/A,#N/A,TRUE,"Config3";#N/A,#N/A,TRUE,"Config4";#N/A,#N/A,TRUE,"Config5";#N/A,#N/A,TRUE,"Config6";#N/A,#N/A,TRUE,"Config7"}</definedName>
    <definedName name="opex_5_1_2" hidden="1">{#N/A,#N/A,TRUE,"Config1";#N/A,#N/A,TRUE,"Config2";#N/A,#N/A,TRUE,"Config3";#N/A,#N/A,TRUE,"Config4";#N/A,#N/A,TRUE,"Config5";#N/A,#N/A,TRUE,"Config6";#N/A,#N/A,TRUE,"Config7"}</definedName>
    <definedName name="opex_5_1_3" hidden="1">{#N/A,#N/A,TRUE,"Config1";#N/A,#N/A,TRUE,"Config2";#N/A,#N/A,TRUE,"Config3";#N/A,#N/A,TRUE,"Config4";#N/A,#N/A,TRUE,"Config5";#N/A,#N/A,TRUE,"Config6";#N/A,#N/A,TRUE,"Config7"}</definedName>
    <definedName name="opex_5_1_4" hidden="1">{#N/A,#N/A,TRUE,"Config1";#N/A,#N/A,TRUE,"Config2";#N/A,#N/A,TRUE,"Config3";#N/A,#N/A,TRUE,"Config4";#N/A,#N/A,TRUE,"Config5";#N/A,#N/A,TRUE,"Config6";#N/A,#N/A,TRUE,"Config7"}</definedName>
    <definedName name="opex_5_1_5" hidden="1">{#N/A,#N/A,TRUE,"Config1";#N/A,#N/A,TRUE,"Config2";#N/A,#N/A,TRUE,"Config3";#N/A,#N/A,TRUE,"Config4";#N/A,#N/A,TRUE,"Config5";#N/A,#N/A,TRUE,"Config6";#N/A,#N/A,TRUE,"Config7"}</definedName>
    <definedName name="opex_5_2" hidden="1">{#N/A,#N/A,TRUE,"Config1";#N/A,#N/A,TRUE,"Config2";#N/A,#N/A,TRUE,"Config3";#N/A,#N/A,TRUE,"Config4";#N/A,#N/A,TRUE,"Config5";#N/A,#N/A,TRUE,"Config6";#N/A,#N/A,TRUE,"Config7"}</definedName>
    <definedName name="opex_5_2_1" hidden="1">{#N/A,#N/A,TRUE,"Config1";#N/A,#N/A,TRUE,"Config2";#N/A,#N/A,TRUE,"Config3";#N/A,#N/A,TRUE,"Config4";#N/A,#N/A,TRUE,"Config5";#N/A,#N/A,TRUE,"Config6";#N/A,#N/A,TRUE,"Config7"}</definedName>
    <definedName name="opex_5_2_1_1" hidden="1">{#N/A,#N/A,TRUE,"Config1";#N/A,#N/A,TRUE,"Config2";#N/A,#N/A,TRUE,"Config3";#N/A,#N/A,TRUE,"Config4";#N/A,#N/A,TRUE,"Config5";#N/A,#N/A,TRUE,"Config6";#N/A,#N/A,TRUE,"Config7"}</definedName>
    <definedName name="opex_5_2_2" hidden="1">{#N/A,#N/A,TRUE,"Config1";#N/A,#N/A,TRUE,"Config2";#N/A,#N/A,TRUE,"Config3";#N/A,#N/A,TRUE,"Config4";#N/A,#N/A,TRUE,"Config5";#N/A,#N/A,TRUE,"Config6";#N/A,#N/A,TRUE,"Config7"}</definedName>
    <definedName name="opex_5_2_3" hidden="1">{#N/A,#N/A,TRUE,"Config1";#N/A,#N/A,TRUE,"Config2";#N/A,#N/A,TRUE,"Config3";#N/A,#N/A,TRUE,"Config4";#N/A,#N/A,TRUE,"Config5";#N/A,#N/A,TRUE,"Config6";#N/A,#N/A,TRUE,"Config7"}</definedName>
    <definedName name="opex_5_2_4" hidden="1">{#N/A,#N/A,TRUE,"Config1";#N/A,#N/A,TRUE,"Config2";#N/A,#N/A,TRUE,"Config3";#N/A,#N/A,TRUE,"Config4";#N/A,#N/A,TRUE,"Config5";#N/A,#N/A,TRUE,"Config6";#N/A,#N/A,TRUE,"Config7"}</definedName>
    <definedName name="opex_5_2_5" hidden="1">{#N/A,#N/A,TRUE,"Config1";#N/A,#N/A,TRUE,"Config2";#N/A,#N/A,TRUE,"Config3";#N/A,#N/A,TRUE,"Config4";#N/A,#N/A,TRUE,"Config5";#N/A,#N/A,TRUE,"Config6";#N/A,#N/A,TRUE,"Config7"}</definedName>
    <definedName name="opex_5_3" hidden="1">{#N/A,#N/A,TRUE,"Config1";#N/A,#N/A,TRUE,"Config2";#N/A,#N/A,TRUE,"Config3";#N/A,#N/A,TRUE,"Config4";#N/A,#N/A,TRUE,"Config5";#N/A,#N/A,TRUE,"Config6";#N/A,#N/A,TRUE,"Config7"}</definedName>
    <definedName name="opex_5_3_1" hidden="1">{#N/A,#N/A,TRUE,"Config1";#N/A,#N/A,TRUE,"Config2";#N/A,#N/A,TRUE,"Config3";#N/A,#N/A,TRUE,"Config4";#N/A,#N/A,TRUE,"Config5";#N/A,#N/A,TRUE,"Config6";#N/A,#N/A,TRUE,"Config7"}</definedName>
    <definedName name="opex_5_4" hidden="1">{#N/A,#N/A,TRUE,"Config1";#N/A,#N/A,TRUE,"Config2";#N/A,#N/A,TRUE,"Config3";#N/A,#N/A,TRUE,"Config4";#N/A,#N/A,TRUE,"Config5";#N/A,#N/A,TRUE,"Config6";#N/A,#N/A,TRUE,"Config7"}</definedName>
    <definedName name="opex_5_4_1" hidden="1">{#N/A,#N/A,TRUE,"Config1";#N/A,#N/A,TRUE,"Config2";#N/A,#N/A,TRUE,"Config3";#N/A,#N/A,TRUE,"Config4";#N/A,#N/A,TRUE,"Config5";#N/A,#N/A,TRUE,"Config6";#N/A,#N/A,TRUE,"Config7"}</definedName>
    <definedName name="opex_5_5" hidden="1">{#N/A,#N/A,TRUE,"Config1";#N/A,#N/A,TRUE,"Config2";#N/A,#N/A,TRUE,"Config3";#N/A,#N/A,TRUE,"Config4";#N/A,#N/A,TRUE,"Config5";#N/A,#N/A,TRUE,"Config6";#N/A,#N/A,TRUE,"Config7"}</definedName>
    <definedName name="Opex_Cost_Tower">#REF!</definedName>
    <definedName name="OPEXP01">#REF!</definedName>
    <definedName name="OPEXP02">#REF!</definedName>
    <definedName name="OPEXP03">#REF!</definedName>
    <definedName name="OPEXP04">#REF!</definedName>
    <definedName name="OPEXP05">#REF!</definedName>
    <definedName name="OPEXP06">#REF!</definedName>
    <definedName name="OPEXP07">#REF!</definedName>
    <definedName name="OPEXP87">#REF!</definedName>
    <definedName name="OPEXP88">#REF!</definedName>
    <definedName name="OPEXP89">#REF!</definedName>
    <definedName name="OPEXP90">#REF!</definedName>
    <definedName name="OPEXP91">#REF!</definedName>
    <definedName name="OPEXP92">#REF!</definedName>
    <definedName name="OPEXP93">#REF!</definedName>
    <definedName name="OPEXP94">#REF!</definedName>
    <definedName name="OPEXP95">#REF!</definedName>
    <definedName name="OPEXP96">#REF!</definedName>
    <definedName name="OPPS00">#REF!</definedName>
    <definedName name="OPPS01">#REF!</definedName>
    <definedName name="OPPS02">#REF!</definedName>
    <definedName name="OPPS03">#REF!</definedName>
    <definedName name="OPPS04">#REF!</definedName>
    <definedName name="OPPS97">#REF!</definedName>
    <definedName name="OPPS98">#REF!</definedName>
    <definedName name="OPPS99">#REF!</definedName>
    <definedName name="ORDPTPRFT00">#REF!</definedName>
    <definedName name="ORDPTPRFT01">#REF!</definedName>
    <definedName name="ORDPTPRFT02">#REF!</definedName>
    <definedName name="ORDPTPRFT03">#REF!</definedName>
    <definedName name="ORDPTPRFT04">#REF!</definedName>
    <definedName name="ORDPTPRFT97">#REF!</definedName>
    <definedName name="ORDPTPRFT98">#REF!</definedName>
    <definedName name="ORDPTPRFT99">#REF!</definedName>
    <definedName name="OTHER_COST00">#REF!</definedName>
    <definedName name="OTHER_COST01">#REF!</definedName>
    <definedName name="OTHER_COST02">#REF!</definedName>
    <definedName name="OTHER_COST03">#REF!</definedName>
    <definedName name="OTHER_COST04">#REF!</definedName>
    <definedName name="OTHER_COST97">#REF!</definedName>
    <definedName name="OTHER_COST98">#REF!</definedName>
    <definedName name="OTHER_COST99">#REF!</definedName>
    <definedName name="Other_financials">#REF!</definedName>
    <definedName name="OTHER_INC00">#REF!</definedName>
    <definedName name="OTHER_INC01">#REF!</definedName>
    <definedName name="OTHER_INC02">#REF!</definedName>
    <definedName name="OTHER_INC03">#REF!</definedName>
    <definedName name="OTHER_INC04">#REF!</definedName>
    <definedName name="OTHER_INC97">#REF!</definedName>
    <definedName name="OTHER_INC98">#REF!</definedName>
    <definedName name="OTHER_INC99">#REF!</definedName>
    <definedName name="Other_WHT">#REF!</definedName>
    <definedName name="OtherExpense">#REF!</definedName>
    <definedName name="OTHRPROV00">#REF!</definedName>
    <definedName name="OTHRPROV01">#REF!</definedName>
    <definedName name="OTHRPROV02">#REF!</definedName>
    <definedName name="OTHRPROV03">#REF!</definedName>
    <definedName name="OTHRPROV04">#REF!</definedName>
    <definedName name="OTHRPROV97">#REF!</definedName>
    <definedName name="OTHRPROV98">#REF!</definedName>
    <definedName name="OTHRPROV99">#REF!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verview">#REF!</definedName>
    <definedName name="Owned___Tenants">#REF!</definedName>
    <definedName name="p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paf" hidden="1">{#N/A,#N/A,FALSE,"Income State.";#N/A,#N/A,FALSE,"B-S"}</definedName>
    <definedName name="paf_1" hidden="1">{#N/A,#N/A,FALSE,"Income State.";#N/A,#N/A,FALSE,"B-S"}</definedName>
    <definedName name="paf_1_1" hidden="1">{#N/A,#N/A,FALSE,"Income State.";#N/A,#N/A,FALSE,"B-S"}</definedName>
    <definedName name="paf_1_1_1" hidden="1">{#N/A,#N/A,FALSE,"Income State.";#N/A,#N/A,FALSE,"B-S"}</definedName>
    <definedName name="paf_1_1_1_1" hidden="1">{#N/A,#N/A,FALSE,"Income State.";#N/A,#N/A,FALSE,"B-S"}</definedName>
    <definedName name="paf_1_1_1_1_1" hidden="1">{#N/A,#N/A,FALSE,"Income State.";#N/A,#N/A,FALSE,"B-S"}</definedName>
    <definedName name="paf_1_1_1_1_1_1" hidden="1">{#N/A,#N/A,FALSE,"Income State.";#N/A,#N/A,FALSE,"B-S"}</definedName>
    <definedName name="paf_1_1_1_1_1_2" hidden="1">{#N/A,#N/A,FALSE,"Income State.";#N/A,#N/A,FALSE,"B-S"}</definedName>
    <definedName name="paf_1_1_1_1_1_3" hidden="1">{#N/A,#N/A,FALSE,"Income State.";#N/A,#N/A,FALSE,"B-S"}</definedName>
    <definedName name="paf_1_1_1_1_1_4" hidden="1">{#N/A,#N/A,FALSE,"Income State.";#N/A,#N/A,FALSE,"B-S"}</definedName>
    <definedName name="paf_1_1_1_1_2" hidden="1">{#N/A,#N/A,FALSE,"Income State.";#N/A,#N/A,FALSE,"B-S"}</definedName>
    <definedName name="paf_1_1_1_1_2_1" hidden="1">{#N/A,#N/A,FALSE,"Income State.";#N/A,#N/A,FALSE,"B-S"}</definedName>
    <definedName name="paf_1_1_1_1_2_2" hidden="1">{#N/A,#N/A,FALSE,"Income State.";#N/A,#N/A,FALSE,"B-S"}</definedName>
    <definedName name="paf_1_1_1_1_2_3" hidden="1">{#N/A,#N/A,FALSE,"Income State.";#N/A,#N/A,FALSE,"B-S"}</definedName>
    <definedName name="paf_1_1_1_1_3" hidden="1">{#N/A,#N/A,FALSE,"Income State.";#N/A,#N/A,FALSE,"B-S"}</definedName>
    <definedName name="paf_1_1_1_1_4" hidden="1">{#N/A,#N/A,FALSE,"Income State.";#N/A,#N/A,FALSE,"B-S"}</definedName>
    <definedName name="paf_1_1_1_1_5" hidden="1">{#N/A,#N/A,FALSE,"Income State.";#N/A,#N/A,FALSE,"B-S"}</definedName>
    <definedName name="paf_1_1_1_2" hidden="1">{#N/A,#N/A,FALSE,"Income State.";#N/A,#N/A,FALSE,"B-S"}</definedName>
    <definedName name="paf_1_1_1_2_1" hidden="1">{#N/A,#N/A,FALSE,"Income State.";#N/A,#N/A,FALSE,"B-S"}</definedName>
    <definedName name="paf_1_1_1_2_2" hidden="1">{#N/A,#N/A,FALSE,"Income State.";#N/A,#N/A,FALSE,"B-S"}</definedName>
    <definedName name="paf_1_1_1_2_3" hidden="1">{#N/A,#N/A,FALSE,"Income State.";#N/A,#N/A,FALSE,"B-S"}</definedName>
    <definedName name="paf_1_1_1_3" hidden="1">{#N/A,#N/A,FALSE,"Income State.";#N/A,#N/A,FALSE,"B-S"}</definedName>
    <definedName name="paf_1_1_1_3_1" hidden="1">{#N/A,#N/A,FALSE,"Income State.";#N/A,#N/A,FALSE,"B-S"}</definedName>
    <definedName name="paf_1_1_1_3_2" hidden="1">{#N/A,#N/A,FALSE,"Income State.";#N/A,#N/A,FALSE,"B-S"}</definedName>
    <definedName name="paf_1_1_1_3_3" hidden="1">{#N/A,#N/A,FALSE,"Income State.";#N/A,#N/A,FALSE,"B-S"}</definedName>
    <definedName name="paf_1_1_1_4" hidden="1">{#N/A,#N/A,FALSE,"Income State.";#N/A,#N/A,FALSE,"B-S"}</definedName>
    <definedName name="paf_1_1_1_5" hidden="1">{#N/A,#N/A,FALSE,"Income State.";#N/A,#N/A,FALSE,"B-S"}</definedName>
    <definedName name="paf_1_1_2" hidden="1">{#N/A,#N/A,FALSE,"Income State.";#N/A,#N/A,FALSE,"B-S"}</definedName>
    <definedName name="paf_1_1_2_1" hidden="1">{#N/A,#N/A,FALSE,"Income State.";#N/A,#N/A,FALSE,"B-S"}</definedName>
    <definedName name="paf_1_1_2_2" hidden="1">{#N/A,#N/A,FALSE,"Income State.";#N/A,#N/A,FALSE,"B-S"}</definedName>
    <definedName name="paf_1_1_2_3" hidden="1">{#N/A,#N/A,FALSE,"Income State.";#N/A,#N/A,FALSE,"B-S"}</definedName>
    <definedName name="paf_1_1_3" hidden="1">{#N/A,#N/A,FALSE,"Income State.";#N/A,#N/A,FALSE,"B-S"}</definedName>
    <definedName name="paf_1_1_3_1" hidden="1">{#N/A,#N/A,FALSE,"Income State.";#N/A,#N/A,FALSE,"B-S"}</definedName>
    <definedName name="paf_1_1_3_2" hidden="1">{#N/A,#N/A,FALSE,"Income State.";#N/A,#N/A,FALSE,"B-S"}</definedName>
    <definedName name="paf_1_1_3_3" hidden="1">{#N/A,#N/A,FALSE,"Income State.";#N/A,#N/A,FALSE,"B-S"}</definedName>
    <definedName name="paf_1_1_4" hidden="1">{#N/A,#N/A,FALSE,"Income State.";#N/A,#N/A,FALSE,"B-S"}</definedName>
    <definedName name="paf_1_1_5" hidden="1">{#N/A,#N/A,FALSE,"Income State.";#N/A,#N/A,FALSE,"B-S"}</definedName>
    <definedName name="paf_1_2" hidden="1">{#N/A,#N/A,FALSE,"Income State.";#N/A,#N/A,FALSE,"B-S"}</definedName>
    <definedName name="paf_1_2_1" hidden="1">{#N/A,#N/A,FALSE,"Income State.";#N/A,#N/A,FALSE,"B-S"}</definedName>
    <definedName name="paf_1_2_1_1" hidden="1">{#N/A,#N/A,FALSE,"Income State.";#N/A,#N/A,FALSE,"B-S"}</definedName>
    <definedName name="paf_1_2_1_2" hidden="1">{#N/A,#N/A,FALSE,"Income State.";#N/A,#N/A,FALSE,"B-S"}</definedName>
    <definedName name="paf_1_2_1_3" hidden="1">{#N/A,#N/A,FALSE,"Income State.";#N/A,#N/A,FALSE,"B-S"}</definedName>
    <definedName name="paf_1_2_2" hidden="1">{#N/A,#N/A,FALSE,"Income State.";#N/A,#N/A,FALSE,"B-S"}</definedName>
    <definedName name="paf_1_2_2_1" hidden="1">{#N/A,#N/A,FALSE,"Income State.";#N/A,#N/A,FALSE,"B-S"}</definedName>
    <definedName name="paf_1_2_2_2" hidden="1">{#N/A,#N/A,FALSE,"Income State.";#N/A,#N/A,FALSE,"B-S"}</definedName>
    <definedName name="paf_1_2_2_3" hidden="1">{#N/A,#N/A,FALSE,"Income State.";#N/A,#N/A,FALSE,"B-S"}</definedName>
    <definedName name="paf_1_2_3" hidden="1">{#N/A,#N/A,FALSE,"Income State.";#N/A,#N/A,FALSE,"B-S"}</definedName>
    <definedName name="paf_1_2_4" hidden="1">{#N/A,#N/A,FALSE,"Income State.";#N/A,#N/A,FALSE,"B-S"}</definedName>
    <definedName name="paf_1_2_5" hidden="1">{#N/A,#N/A,FALSE,"Income State.";#N/A,#N/A,FALSE,"B-S"}</definedName>
    <definedName name="paf_1_3" hidden="1">{#N/A,#N/A,FALSE,"Income State.";#N/A,#N/A,FALSE,"B-S"}</definedName>
    <definedName name="paf_1_3_1" hidden="1">{#N/A,#N/A,FALSE,"Income State.";#N/A,#N/A,FALSE,"B-S"}</definedName>
    <definedName name="paf_1_3_1_1" hidden="1">{#N/A,#N/A,FALSE,"Income State.";#N/A,#N/A,FALSE,"B-S"}</definedName>
    <definedName name="paf_1_3_1_2" hidden="1">{#N/A,#N/A,FALSE,"Income State.";#N/A,#N/A,FALSE,"B-S"}</definedName>
    <definedName name="paf_1_3_1_3" hidden="1">{#N/A,#N/A,FALSE,"Income State.";#N/A,#N/A,FALSE,"B-S"}</definedName>
    <definedName name="paf_1_3_2" hidden="1">{#N/A,#N/A,FALSE,"Income State.";#N/A,#N/A,FALSE,"B-S"}</definedName>
    <definedName name="paf_1_3_2_1" hidden="1">{#N/A,#N/A,FALSE,"Income State.";#N/A,#N/A,FALSE,"B-S"}</definedName>
    <definedName name="paf_1_3_2_2" hidden="1">{#N/A,#N/A,FALSE,"Income State.";#N/A,#N/A,FALSE,"B-S"}</definedName>
    <definedName name="paf_1_3_2_3" hidden="1">{#N/A,#N/A,FALSE,"Income State.";#N/A,#N/A,FALSE,"B-S"}</definedName>
    <definedName name="paf_1_3_3" hidden="1">{#N/A,#N/A,FALSE,"Income State.";#N/A,#N/A,FALSE,"B-S"}</definedName>
    <definedName name="paf_1_3_4" hidden="1">{#N/A,#N/A,FALSE,"Income State.";#N/A,#N/A,FALSE,"B-S"}</definedName>
    <definedName name="paf_1_3_5" hidden="1">{#N/A,#N/A,FALSE,"Income State.";#N/A,#N/A,FALSE,"B-S"}</definedName>
    <definedName name="paf_1_4" hidden="1">{#N/A,#N/A,FALSE,"Income State.";#N/A,#N/A,FALSE,"B-S"}</definedName>
    <definedName name="paf_1_4_1" hidden="1">{#N/A,#N/A,FALSE,"Income State.";#N/A,#N/A,FALSE,"B-S"}</definedName>
    <definedName name="paf_1_4_2" hidden="1">{#N/A,#N/A,FALSE,"Income State.";#N/A,#N/A,FALSE,"B-S"}</definedName>
    <definedName name="paf_1_4_3" hidden="1">{#N/A,#N/A,FALSE,"Income State.";#N/A,#N/A,FALSE,"B-S"}</definedName>
    <definedName name="paf_1_5" hidden="1">{#N/A,#N/A,FALSE,"Income State.";#N/A,#N/A,FALSE,"B-S"}</definedName>
    <definedName name="paf_1_5_1" hidden="1">{#N/A,#N/A,FALSE,"Income State.";#N/A,#N/A,FALSE,"B-S"}</definedName>
    <definedName name="paf_1_5_2" hidden="1">{#N/A,#N/A,FALSE,"Income State.";#N/A,#N/A,FALSE,"B-S"}</definedName>
    <definedName name="paf_1_5_3" hidden="1">{#N/A,#N/A,FALSE,"Income State.";#N/A,#N/A,FALSE,"B-S"}</definedName>
    <definedName name="paf_2" hidden="1">{#N/A,#N/A,FALSE,"Income State.";#N/A,#N/A,FALSE,"B-S"}</definedName>
    <definedName name="paf_2_1" hidden="1">{#N/A,#N/A,FALSE,"Income State.";#N/A,#N/A,FALSE,"B-S"}</definedName>
    <definedName name="paf_2_1_1" hidden="1">{#N/A,#N/A,FALSE,"Income State.";#N/A,#N/A,FALSE,"B-S"}</definedName>
    <definedName name="paf_2_1_1_1" hidden="1">{#N/A,#N/A,FALSE,"Income State.";#N/A,#N/A,FALSE,"B-S"}</definedName>
    <definedName name="paf_2_1_1_1_1" hidden="1">{#N/A,#N/A,FALSE,"Income State.";#N/A,#N/A,FALSE,"B-S"}</definedName>
    <definedName name="paf_2_1_1_1_2" hidden="1">{#N/A,#N/A,FALSE,"Income State.";#N/A,#N/A,FALSE,"B-S"}</definedName>
    <definedName name="paf_2_1_1_1_3" hidden="1">{#N/A,#N/A,FALSE,"Income State.";#N/A,#N/A,FALSE,"B-S"}</definedName>
    <definedName name="paf_2_1_1_1_4" hidden="1">{#N/A,#N/A,FALSE,"Income State.";#N/A,#N/A,FALSE,"B-S"}</definedName>
    <definedName name="paf_2_1_1_2" hidden="1">{#N/A,#N/A,FALSE,"Income State.";#N/A,#N/A,FALSE,"B-S"}</definedName>
    <definedName name="paf_2_1_1_2_1" hidden="1">{#N/A,#N/A,FALSE,"Income State.";#N/A,#N/A,FALSE,"B-S"}</definedName>
    <definedName name="paf_2_1_1_2_2" hidden="1">{#N/A,#N/A,FALSE,"Income State.";#N/A,#N/A,FALSE,"B-S"}</definedName>
    <definedName name="paf_2_1_1_2_3" hidden="1">{#N/A,#N/A,FALSE,"Income State.";#N/A,#N/A,FALSE,"B-S"}</definedName>
    <definedName name="paf_2_1_1_3" hidden="1">{#N/A,#N/A,FALSE,"Income State.";#N/A,#N/A,FALSE,"B-S"}</definedName>
    <definedName name="paf_2_1_1_4" hidden="1">{#N/A,#N/A,FALSE,"Income State.";#N/A,#N/A,FALSE,"B-S"}</definedName>
    <definedName name="paf_2_1_1_5" hidden="1">{#N/A,#N/A,FALSE,"Income State.";#N/A,#N/A,FALSE,"B-S"}</definedName>
    <definedName name="paf_2_1_2" hidden="1">{#N/A,#N/A,FALSE,"Income State.";#N/A,#N/A,FALSE,"B-S"}</definedName>
    <definedName name="paf_2_1_2_1" hidden="1">{#N/A,#N/A,FALSE,"Income State.";#N/A,#N/A,FALSE,"B-S"}</definedName>
    <definedName name="paf_2_1_2_2" hidden="1">{#N/A,#N/A,FALSE,"Income State.";#N/A,#N/A,FALSE,"B-S"}</definedName>
    <definedName name="paf_2_1_2_3" hidden="1">{#N/A,#N/A,FALSE,"Income State.";#N/A,#N/A,FALSE,"B-S"}</definedName>
    <definedName name="paf_2_1_3" hidden="1">{#N/A,#N/A,FALSE,"Income State.";#N/A,#N/A,FALSE,"B-S"}</definedName>
    <definedName name="paf_2_1_3_1" hidden="1">{#N/A,#N/A,FALSE,"Income State.";#N/A,#N/A,FALSE,"B-S"}</definedName>
    <definedName name="paf_2_1_3_2" hidden="1">{#N/A,#N/A,FALSE,"Income State.";#N/A,#N/A,FALSE,"B-S"}</definedName>
    <definedName name="paf_2_1_3_3" hidden="1">{#N/A,#N/A,FALSE,"Income State.";#N/A,#N/A,FALSE,"B-S"}</definedName>
    <definedName name="paf_2_1_4" hidden="1">{#N/A,#N/A,FALSE,"Income State.";#N/A,#N/A,FALSE,"B-S"}</definedName>
    <definedName name="paf_2_1_5" hidden="1">{#N/A,#N/A,FALSE,"Income State.";#N/A,#N/A,FALSE,"B-S"}</definedName>
    <definedName name="paf_2_2" hidden="1">{#N/A,#N/A,FALSE,"Income State.";#N/A,#N/A,FALSE,"B-S"}</definedName>
    <definedName name="paf_2_2_1" hidden="1">{#N/A,#N/A,FALSE,"Income State.";#N/A,#N/A,FALSE,"B-S"}</definedName>
    <definedName name="paf_2_2_2" hidden="1">{#N/A,#N/A,FALSE,"Income State.";#N/A,#N/A,FALSE,"B-S"}</definedName>
    <definedName name="paf_2_2_3" hidden="1">{#N/A,#N/A,FALSE,"Income State.";#N/A,#N/A,FALSE,"B-S"}</definedName>
    <definedName name="paf_2_2_4" hidden="1">{#N/A,#N/A,FALSE,"Income State.";#N/A,#N/A,FALSE,"B-S"}</definedName>
    <definedName name="paf_2_3" hidden="1">{#N/A,#N/A,FALSE,"Income State.";#N/A,#N/A,FALSE,"B-S"}</definedName>
    <definedName name="paf_2_3_1" hidden="1">{#N/A,#N/A,FALSE,"Income State.";#N/A,#N/A,FALSE,"B-S"}</definedName>
    <definedName name="paf_2_3_2" hidden="1">{#N/A,#N/A,FALSE,"Income State.";#N/A,#N/A,FALSE,"B-S"}</definedName>
    <definedName name="paf_2_3_3" hidden="1">{#N/A,#N/A,FALSE,"Income State.";#N/A,#N/A,FALSE,"B-S"}</definedName>
    <definedName name="paf_2_3_4" hidden="1">{#N/A,#N/A,FALSE,"Income State.";#N/A,#N/A,FALSE,"B-S"}</definedName>
    <definedName name="paf_2_4" hidden="1">{#N/A,#N/A,FALSE,"Income State.";#N/A,#N/A,FALSE,"B-S"}</definedName>
    <definedName name="paf_2_4_1" hidden="1">{#N/A,#N/A,FALSE,"Income State.";#N/A,#N/A,FALSE,"B-S"}</definedName>
    <definedName name="paf_2_5" hidden="1">{#N/A,#N/A,FALSE,"Income State.";#N/A,#N/A,FALSE,"B-S"}</definedName>
    <definedName name="paf_3" hidden="1">{#N/A,#N/A,FALSE,"Income State.";#N/A,#N/A,FALSE,"B-S"}</definedName>
    <definedName name="paf_3_1" hidden="1">{#N/A,#N/A,FALSE,"Income State.";#N/A,#N/A,FALSE,"B-S"}</definedName>
    <definedName name="paf_3_1_1" hidden="1">{#N/A,#N/A,FALSE,"Income State.";#N/A,#N/A,FALSE,"B-S"}</definedName>
    <definedName name="paf_3_1_2" hidden="1">{#N/A,#N/A,FALSE,"Income State.";#N/A,#N/A,FALSE,"B-S"}</definedName>
    <definedName name="paf_3_1_3" hidden="1">{#N/A,#N/A,FALSE,"Income State.";#N/A,#N/A,FALSE,"B-S"}</definedName>
    <definedName name="paf_3_1_4" hidden="1">{#N/A,#N/A,FALSE,"Income State.";#N/A,#N/A,FALSE,"B-S"}</definedName>
    <definedName name="paf_3_2" hidden="1">{#N/A,#N/A,FALSE,"Income State.";#N/A,#N/A,FALSE,"B-S"}</definedName>
    <definedName name="paf_3_2_1" hidden="1">{#N/A,#N/A,FALSE,"Income State.";#N/A,#N/A,FALSE,"B-S"}</definedName>
    <definedName name="paf_3_2_2" hidden="1">{#N/A,#N/A,FALSE,"Income State.";#N/A,#N/A,FALSE,"B-S"}</definedName>
    <definedName name="paf_3_2_3" hidden="1">{#N/A,#N/A,FALSE,"Income State.";#N/A,#N/A,FALSE,"B-S"}</definedName>
    <definedName name="paf_3_2_4" hidden="1">{#N/A,#N/A,FALSE,"Income State.";#N/A,#N/A,FALSE,"B-S"}</definedName>
    <definedName name="paf_3_3" hidden="1">{#N/A,#N/A,FALSE,"Income State.";#N/A,#N/A,FALSE,"B-S"}</definedName>
    <definedName name="paf_3_3_1" hidden="1">{#N/A,#N/A,FALSE,"Income State.";#N/A,#N/A,FALSE,"B-S"}</definedName>
    <definedName name="paf_3_4" hidden="1">{#N/A,#N/A,FALSE,"Income State.";#N/A,#N/A,FALSE,"B-S"}</definedName>
    <definedName name="paf_3_4_1" hidden="1">{#N/A,#N/A,FALSE,"Income State.";#N/A,#N/A,FALSE,"B-S"}</definedName>
    <definedName name="paf_3_5" hidden="1">{#N/A,#N/A,FALSE,"Income State.";#N/A,#N/A,FALSE,"B-S"}</definedName>
    <definedName name="paf_4" hidden="1">{#N/A,#N/A,FALSE,"Income State.";#N/A,#N/A,FALSE,"B-S"}</definedName>
    <definedName name="paf_4_1" hidden="1">{#N/A,#N/A,FALSE,"Income State.";#N/A,#N/A,FALSE,"B-S"}</definedName>
    <definedName name="paf_4_1_1" hidden="1">{#N/A,#N/A,FALSE,"Income State.";#N/A,#N/A,FALSE,"B-S"}</definedName>
    <definedName name="paf_4_1_2" hidden="1">{#N/A,#N/A,FALSE,"Income State.";#N/A,#N/A,FALSE,"B-S"}</definedName>
    <definedName name="paf_4_1_3" hidden="1">{#N/A,#N/A,FALSE,"Income State.";#N/A,#N/A,FALSE,"B-S"}</definedName>
    <definedName name="paf_4_1_4" hidden="1">{#N/A,#N/A,FALSE,"Income State.";#N/A,#N/A,FALSE,"B-S"}</definedName>
    <definedName name="paf_4_2" hidden="1">{#N/A,#N/A,FALSE,"Income State.";#N/A,#N/A,FALSE,"B-S"}</definedName>
    <definedName name="paf_4_2_1" hidden="1">{#N/A,#N/A,FALSE,"Income State.";#N/A,#N/A,FALSE,"B-S"}</definedName>
    <definedName name="paf_4_2_2" hidden="1">{#N/A,#N/A,FALSE,"Income State.";#N/A,#N/A,FALSE,"B-S"}</definedName>
    <definedName name="paf_4_2_3" hidden="1">{#N/A,#N/A,FALSE,"Income State.";#N/A,#N/A,FALSE,"B-S"}</definedName>
    <definedName name="paf_4_2_4" hidden="1">{#N/A,#N/A,FALSE,"Income State.";#N/A,#N/A,FALSE,"B-S"}</definedName>
    <definedName name="paf_4_3" hidden="1">{#N/A,#N/A,FALSE,"Income State.";#N/A,#N/A,FALSE,"B-S"}</definedName>
    <definedName name="paf_4_3_1" hidden="1">{#N/A,#N/A,FALSE,"Income State.";#N/A,#N/A,FALSE,"B-S"}</definedName>
    <definedName name="paf_4_4" hidden="1">{#N/A,#N/A,FALSE,"Income State.";#N/A,#N/A,FALSE,"B-S"}</definedName>
    <definedName name="paf_4_4_1" hidden="1">{#N/A,#N/A,FALSE,"Income State.";#N/A,#N/A,FALSE,"B-S"}</definedName>
    <definedName name="paf_4_5" hidden="1">{#N/A,#N/A,FALSE,"Income State.";#N/A,#N/A,FALSE,"B-S"}</definedName>
    <definedName name="paf_5" hidden="1">{#N/A,#N/A,FALSE,"Income State.";#N/A,#N/A,FALSE,"B-S"}</definedName>
    <definedName name="paf_5_1" hidden="1">{#N/A,#N/A,FALSE,"Income State.";#N/A,#N/A,FALSE,"B-S"}</definedName>
    <definedName name="paf_5_2" hidden="1">{#N/A,#N/A,FALSE,"Income State.";#N/A,#N/A,FALSE,"B-S"}</definedName>
    <definedName name="paf_5_3" hidden="1">{#N/A,#N/A,FALSE,"Income State.";#N/A,#N/A,FALSE,"B-S"}</definedName>
    <definedName name="paf_5_4" hidden="1">{#N/A,#N/A,FALSE,"Income State.";#N/A,#N/A,FALSE,"B-S"}</definedName>
    <definedName name="PageNumber" hidden="1">#REF!</definedName>
    <definedName name="PAYOUT00">#REF!</definedName>
    <definedName name="PAYOUT01">#REF!</definedName>
    <definedName name="PAYOUT02">#REF!</definedName>
    <definedName name="PAYOUT03">#REF!</definedName>
    <definedName name="PAYOUT04">#REF!</definedName>
    <definedName name="PAYOUT97">#REF!</definedName>
    <definedName name="PAYOUT98">#REF!</definedName>
    <definedName name="PAYOUT99">#REF!</definedName>
    <definedName name="PD">#REF!</definedName>
    <definedName name="PE_Max">#REF!</definedName>
    <definedName name="PE_Min">#REF!</definedName>
    <definedName name="PERSEXP00">#REF!</definedName>
    <definedName name="PERSEXP01">#REF!</definedName>
    <definedName name="PERSEXP02">#REF!</definedName>
    <definedName name="PERSEXP03">#REF!</definedName>
    <definedName name="PERSEXP04">#REF!</definedName>
    <definedName name="PERSEXP05">#REF!</definedName>
    <definedName name="PERSEXP06">#REF!</definedName>
    <definedName name="PERSEXP07">#REF!</definedName>
    <definedName name="PERSEXP87">#REF!</definedName>
    <definedName name="PERSEXP88">#REF!</definedName>
    <definedName name="PERSEXP89">#REF!</definedName>
    <definedName name="PERSEXP90">#REF!</definedName>
    <definedName name="PERSEXP91">#REF!</definedName>
    <definedName name="PERSEXP92">#REF!</definedName>
    <definedName name="PERSEXP93">#REF!</definedName>
    <definedName name="PERSEXP94">#REF!</definedName>
    <definedName name="PERSEXP95">#REF!</definedName>
    <definedName name="PERSEXP96">#REF!</definedName>
    <definedName name="PERSEXP97">#REF!</definedName>
    <definedName name="PERSEXP98">#REF!</definedName>
    <definedName name="PERSEXP99">#REF!</definedName>
    <definedName name="Pioneer">#REF!</definedName>
    <definedName name="Pitchbook" hidden="1">{#N/A,#N/A,TRUE,"Sheet16"}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ANINPUT">#REF!</definedName>
    <definedName name="PLAYCORP" hidden="1">{"tot_bow",#N/A,FALSE,"AMF"}</definedName>
    <definedName name="PoP_tenancy_ratio_by_vintage">#REF!</definedName>
    <definedName name="PopCache_GL_INTERFACE_REFERENCE7" hidden="1">#REF!</definedName>
    <definedName name="PopulationDensity">#REF!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">#REF!</definedName>
    <definedName name="Pre_Exceptional_EPS">#REF!</definedName>
    <definedName name="Prefdiv00">#REF!</definedName>
    <definedName name="Prefdiv01">#REF!</definedName>
    <definedName name="Prefdiv02">#REF!</definedName>
    <definedName name="Prefdiv03">#REF!</definedName>
    <definedName name="PREFDIV04">#REF!</definedName>
    <definedName name="Prefdiv97">#REF!</definedName>
    <definedName name="Prefdiv98">#REF!</definedName>
    <definedName name="Prefdiv99">#REF!</definedName>
    <definedName name="PREPROV_PRFT00">#REF!</definedName>
    <definedName name="PREPROV_PRFT01">#REF!</definedName>
    <definedName name="PREPROV_PRFT02">#REF!</definedName>
    <definedName name="PREPROV_PRFT03">#REF!</definedName>
    <definedName name="PREPROV_PRFT04">#REF!</definedName>
    <definedName name="PREPROV_PRFT97">#REF!</definedName>
    <definedName name="PREPROV_PRFT98">#REF!</definedName>
    <definedName name="PREPROV_PRFT99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TAXPRFT00">#REF!</definedName>
    <definedName name="PRETAXPRFT01">#REF!</definedName>
    <definedName name="PRETAXPRFT02">#REF!</definedName>
    <definedName name="PRETAXPRFT03">#REF!</definedName>
    <definedName name="PRETAXPRFT04">#REF!</definedName>
    <definedName name="PRETAXPRFT97">#REF!</definedName>
    <definedName name="PRETAXPRFT98">#REF!</definedName>
    <definedName name="PRETAXPRFT99">#REF!</definedName>
    <definedName name="Prev_EPSDPS">#REF!</definedName>
    <definedName name="Price">#REF!</definedName>
    <definedName name="PriceCurrency">#REF!</definedName>
    <definedName name="PriceRange2" hidden="1">OFFSET(#REF!,5,0,COUNTA(#REF!)-COUNTA(#REF!),1)</definedName>
    <definedName name="PriceRangeMain" hidden="1">#REF!</definedName>
    <definedName name="_xlnm.Print_Area" localSheetId="1">'2. Consolidated'!$B$4:$O$120</definedName>
    <definedName name="_xlnm.Print_Area">#REF!</definedName>
    <definedName name="Print_CSC_Report_2" hidden="1">{"CSC_1",#N/A,FALSE,"CSC Outputs";"CSC_2",#N/A,FALSE,"CSC Outputs"}</definedName>
    <definedName name="Print_CSC_Report_3" hidden="1">{"CSC_1",#N/A,FALSE,"CSC Outputs";"CSC_2",#N/A,FALSE,"CSC Outputs"}</definedName>
    <definedName name="_xlnm.Print_Titles">#REF!,#REF!</definedName>
    <definedName name="PrintAreaPrice" hidden="1">#REF!</definedName>
    <definedName name="ProcessBegun">#REF!</definedName>
    <definedName name="PROD">#REF!</definedName>
    <definedName name="prod_lu">#REF!</definedName>
    <definedName name="Product_List">#REF!</definedName>
    <definedName name="Project_BAU">#REF!</definedName>
    <definedName name="ProjectName">{"Client Name or Project Name"}</definedName>
    <definedName name="ProjectName2">{"Client Name or Project Name"}</definedName>
    <definedName name="prolinks_006ba9c5fab64cbc8f6384c1333bfdd2" hidden="1">#REF!</definedName>
    <definedName name="prolinks_00e9966cb5184ea582f0c6ca1f7f2f3a" hidden="1">#REF!</definedName>
    <definedName name="prolinks_0173c2f33fe643ac8d8ce442ce903798" hidden="1">#REF!</definedName>
    <definedName name="prolinks_03ac327950104e55979f3b001b255363" hidden="1">#REF!</definedName>
    <definedName name="prolinks_03e9a6897cce4c59a5ba7b2ddbbbc3e9" hidden="1">#REF!</definedName>
    <definedName name="prolinks_041bca72678347c9b3541885953fb4d7" hidden="1">#REF!</definedName>
    <definedName name="prolinks_052ad26c7a6c4b4a9ce90c77becc1bca" hidden="1">#REF!</definedName>
    <definedName name="prolinks_092fe859beda4e2c98dd2928475eebb1" hidden="1">#REF!</definedName>
    <definedName name="prolinks_0c48953f84024ca6ab5ac459a09689c6" hidden="1">#REF!</definedName>
    <definedName name="prolinks_0e026a2cd9a14a9990ff8dab25064eca" hidden="1">#REF!</definedName>
    <definedName name="prolinks_0f3a6b5e541b44dbbc839ac8338edb12" hidden="1">#REF!</definedName>
    <definedName name="prolinks_0f6f4f676cf94057b05246555bba0311" hidden="1">#REF!</definedName>
    <definedName name="prolinks_0fee00ce994f48dbb5aa2ecf1c904dd9" hidden="1">#REF!</definedName>
    <definedName name="prolinks_10888c5f6d5a40598ee002f4acd786e5" hidden="1">#REF!</definedName>
    <definedName name="prolinks_113ff617deae40ca91dd0a7f81cda5f1" hidden="1">#REF!</definedName>
    <definedName name="prolinks_1255c44390bf4e01b69da68032439e22" hidden="1">#REF!</definedName>
    <definedName name="prolinks_12b0302ba94e40dbae46d065d32842f6" hidden="1">#REF!</definedName>
    <definedName name="prolinks_1322e0a0d4fa4759b6e3e479b8ff1ec7" hidden="1">#REF!</definedName>
    <definedName name="prolinks_1341f51445474117a1003207e17d3213" hidden="1">#REF!</definedName>
    <definedName name="prolinks_136ace4945024c138b62df730069349a" hidden="1">#REF!</definedName>
    <definedName name="prolinks_143f4a3a579b4cc0abc77d9eb43c24f1" hidden="1">#REF!</definedName>
    <definedName name="prolinks_16225e1e363f427cb0a1dd3661d92d24" hidden="1">#REF!</definedName>
    <definedName name="prolinks_17144f84062d407fa2cead34ffe3b5a7" hidden="1">#REF!</definedName>
    <definedName name="prolinks_1759a736838249d5b721cac25b029009" hidden="1">#REF!</definedName>
    <definedName name="prolinks_18507cb5f6534728bf197b0ed49468e4" hidden="1">#REF!</definedName>
    <definedName name="prolinks_186adf5b278a47b492c5e7342f7cfc87" hidden="1">#REF!</definedName>
    <definedName name="prolinks_1aa7d7e50c82479fa758f04c7fdd9aea" hidden="1">#REF!</definedName>
    <definedName name="prolinks_1b1e9f4af3e74674b553727f7a10b710" hidden="1">#REF!</definedName>
    <definedName name="prolinks_1b8b29908e53480d8ad27ff3d32ec050" hidden="1">#REF!</definedName>
    <definedName name="prolinks_1bbc34cc5ee74013a33f451efbe47a12" hidden="1">#REF!</definedName>
    <definedName name="prolinks_1d39f6470c1b45ab8f65c949c24b6826" hidden="1">#REF!</definedName>
    <definedName name="prolinks_1d72d9f1ab7549dfa9037e55ceddaebc" hidden="1">#REF!</definedName>
    <definedName name="prolinks_1ee4503fc57c4769a514e39ee6bc648d" hidden="1">#REF!</definedName>
    <definedName name="prolinks_226221573884488cb89801b61082a37e" hidden="1">#REF!</definedName>
    <definedName name="prolinks_2483b9d80b084ecaa1a12e3c175b6002" hidden="1">#REF!</definedName>
    <definedName name="prolinks_27927cc6745f4e5d9b5f335746af4e76" hidden="1">#REF!</definedName>
    <definedName name="prolinks_283932e8a855496a939760cd85527d1e" hidden="1">#REF!</definedName>
    <definedName name="prolinks_29fe660e135c487e96f241987ac63869" hidden="1">#REF!</definedName>
    <definedName name="prolinks_2cf1d98de3a847bca6f6beb09b080920" hidden="1">#REF!</definedName>
    <definedName name="prolinks_30213c721d274d32bc24afb534126fb6" hidden="1">#REF!</definedName>
    <definedName name="prolinks_3023d5cfe89e4d97b3ab0c8121cdf8a4" hidden="1">#REF!</definedName>
    <definedName name="prolinks_305f3c0139ef4e1ab890e28cdd65c9b7" hidden="1">#REF!</definedName>
    <definedName name="prolinks_3157bc42896f48078a68be188ae2989e" hidden="1">#REF!</definedName>
    <definedName name="prolinks_31d4c47f8ada4fcfa7f45ebe4481005a" hidden="1">#REF!</definedName>
    <definedName name="prolinks_3274acb26d6042d6890b08345b2a832a" hidden="1">#REF!</definedName>
    <definedName name="prolinks_32ba56012611401ea200520637d05634" hidden="1">#REF!</definedName>
    <definedName name="prolinks_33e07717a9274a868b0270732795b70f" hidden="1">#REF!</definedName>
    <definedName name="prolinks_341208a6fcb64790a3fe31730307a12c" hidden="1">#REF!</definedName>
    <definedName name="prolinks_3aedc3071c614ea2a7faa02e139f7336" hidden="1">#REF!</definedName>
    <definedName name="prolinks_3be877488ed24b7d9cd07a2d86d10968" hidden="1">#REF!</definedName>
    <definedName name="prolinks_3c0886cf345242b1a90d5e6633a7c6e3" hidden="1">#REF!</definedName>
    <definedName name="prolinks_414c81b266324402a73735c1f76ee11a" hidden="1">#REF!</definedName>
    <definedName name="prolinks_42790aa502954ef49da602734cce9f07" hidden="1">#REF!</definedName>
    <definedName name="prolinks_4341c4795bca46859e8cd49f55083b4b" hidden="1">#REF!</definedName>
    <definedName name="prolinks_4346c1174c4344bd966ee2961f43c3d6" hidden="1">#REF!</definedName>
    <definedName name="prolinks_442b17cd129445cc8b349e45d5f7e24e" hidden="1">#REF!</definedName>
    <definedName name="prolinks_45ec55af67dc43c8a0b0822b48f9f9b3" hidden="1">#REF!</definedName>
    <definedName name="prolinks_471ad7f439b849f4bd02a1d5484bd355" hidden="1">#REF!</definedName>
    <definedName name="prolinks_476d4cc3a4cd49cab1c8b68a107f3cbf" hidden="1">#REF!</definedName>
    <definedName name="prolinks_49cdcb7a1a654138b638f111a65d6473" hidden="1">#REF!</definedName>
    <definedName name="prolinks_4a15c1e09acc4d65ba6c6bf821a3c96a" hidden="1">#REF!</definedName>
    <definedName name="prolinks_4aa5c5a3e3084f18a3f11032f9b3ca0d" hidden="1">#REF!</definedName>
    <definedName name="prolinks_4b9c2163bee749be8b34f90d6736fbfd" hidden="1">#REF!</definedName>
    <definedName name="prolinks_4b9fda414b8147619af0a7fd8c8c6dad" hidden="1">#REF!</definedName>
    <definedName name="prolinks_4bd3f1a31fb84917b810910ed8e589a4" hidden="1">#REF!</definedName>
    <definedName name="prolinks_4d1319a5ddde4c2683d5433af8924704" hidden="1">#REF!</definedName>
    <definedName name="prolinks_4d39b172616540e6a024d2f1f74bb2dc" hidden="1">#REF!</definedName>
    <definedName name="prolinks_4d46659a43c947c4aa41d109aa08b3b6" hidden="1">#REF!</definedName>
    <definedName name="prolinks_4dd70790fdf84f1197e4d49cd70753bb" hidden="1">#REF!</definedName>
    <definedName name="prolinks_4e4cd4743e5b4d8688ec98ad6a946f37" hidden="1">#REF!</definedName>
    <definedName name="prolinks_4eb02d3237104451bdc87b3157282a79" hidden="1">#REF!</definedName>
    <definedName name="prolinks_51b1f30625da4f71b3549feb7f59e380" hidden="1">#REF!</definedName>
    <definedName name="prolinks_528086785ce94d61974a86077ca0def0" hidden="1">#REF!</definedName>
    <definedName name="prolinks_52a3430596304f6fa971692c40be407a" hidden="1">#REF!</definedName>
    <definedName name="prolinks_534eb15209c04822a0e641189aaab070" hidden="1">#REF!</definedName>
    <definedName name="prolinks_53e329475cac41fea357c5ca3d7e0883" hidden="1">#REF!</definedName>
    <definedName name="prolinks_54bbcce6ff7942ae9a368a960c7e7f9c" hidden="1">#REF!</definedName>
    <definedName name="prolinks_593d1a0cd49e4e0285084d98faa2be71" hidden="1">#REF!</definedName>
    <definedName name="prolinks_5ace7d83c0eb4fac9e13a26f5daeb475" hidden="1">#REF!</definedName>
    <definedName name="prolinks_5ced3d24b2d549bd995bb691a08cc1af" hidden="1">#REF!</definedName>
    <definedName name="prolinks_5dc80da477544d4c9c9df16f220293d2" hidden="1">#REF!</definedName>
    <definedName name="prolinks_63042c46321f4d44832388d05f75bc44" hidden="1">#REF!</definedName>
    <definedName name="prolinks_63ae49db118d47efa582e0fa39917d6d" hidden="1">#REF!</definedName>
    <definedName name="prolinks_64d26fbf48714e1095cd7e15068f0484" hidden="1">#REF!</definedName>
    <definedName name="prolinks_6504d8bf2768486a8c88b9ac3660653e" hidden="1">#REF!</definedName>
    <definedName name="prolinks_6553a5c8f00443928f122bc63476f450" hidden="1">#REF!</definedName>
    <definedName name="prolinks_656e0a2368274433b097b0080d0e3504" hidden="1">#REF!</definedName>
    <definedName name="prolinks_65f64adf47bf48ad8f0ecf2959cc01ba" hidden="1">#REF!</definedName>
    <definedName name="prolinks_665c0edcd8fc4881ade2b8cfe2c396dd" hidden="1">#REF!</definedName>
    <definedName name="prolinks_667e8dd6db3f458594829c4f88ba65ea" hidden="1">#REF!</definedName>
    <definedName name="prolinks_68747fb5f5be48fca109319e1f05a03f" hidden="1">#REF!</definedName>
    <definedName name="prolinks_6925d654a8b948728d25d7240273259a" hidden="1">#REF!</definedName>
    <definedName name="prolinks_695cba7420564d3e81ab66ae1bc79f53" hidden="1">#REF!</definedName>
    <definedName name="prolinks_695fa7d9fbee453f97803f55b03ff216" hidden="1">#REF!</definedName>
    <definedName name="prolinks_6aff61172a52432e83f8ca328f08a84d" hidden="1">#REF!</definedName>
    <definedName name="prolinks_6ed634f79ed943fe9054ed8f4be07ca8" hidden="1">#REF!</definedName>
    <definedName name="prolinks_6f1618bfcd0645f2902f827024fe6dd6" hidden="1">#REF!</definedName>
    <definedName name="prolinks_706b0a4d29ab4de697e158820112aabc" hidden="1">#REF!</definedName>
    <definedName name="prolinks_73173c339e3346fbb2034b7974062479" hidden="1">#REF!</definedName>
    <definedName name="prolinks_7354147c6182479780870e72a9fa8f93" hidden="1">#REF!</definedName>
    <definedName name="prolinks_7503f412220c41cabe266ddeea7c8d6b" hidden="1">#REF!</definedName>
    <definedName name="prolinks_759da1c35c4c4fa89cd208952f156c31" hidden="1">#REF!</definedName>
    <definedName name="prolinks_767584c750a14668adeb73e3f3dc3a8e" hidden="1">#REF!</definedName>
    <definedName name="prolinks_7982e85d5fa14677aff56bef5c665ea6" hidden="1">#REF!</definedName>
    <definedName name="prolinks_7a74221c807949de833b5da7f9047bd9" hidden="1">#REF!</definedName>
    <definedName name="prolinks_7bd9cfbf29044e99a4deb40c9ec74240" hidden="1">#REF!</definedName>
    <definedName name="prolinks_7ce7c35a0ffc49dda8663db42bf299be" hidden="1">#REF!</definedName>
    <definedName name="prolinks_7d62de9eea744d59b983d8a7e3b72790" hidden="1">#REF!</definedName>
    <definedName name="prolinks_7de9c4ee642646c5a0cd269501b7a76c" hidden="1">#REF!</definedName>
    <definedName name="prolinks_7df55f09084f40a7bea7bb3cf5212e34" hidden="1">#REF!</definedName>
    <definedName name="prolinks_7ec7f38823ef4de7b4a9820b0c55e19c" hidden="1">#REF!</definedName>
    <definedName name="prolinks_806a86a511174fb697d7d86acf7fa00c" hidden="1">#REF!</definedName>
    <definedName name="prolinks_80882e15522844d6895af1b282bdafb8" hidden="1">#REF!</definedName>
    <definedName name="prolinks_82dfe0f3795648c6986e30c57dfe7983" hidden="1">#REF!</definedName>
    <definedName name="prolinks_83608f03bfb94f5a9d67ffff35192729" hidden="1">#REF!</definedName>
    <definedName name="prolinks_83660d89f914401199e913a63a366de5" hidden="1">#REF!</definedName>
    <definedName name="prolinks_8584c72f11444bbc815b04175c3f89ba" hidden="1">#REF!</definedName>
    <definedName name="prolinks_884a4fcb0ff34dcc83d334b2a3418b4b" hidden="1">#REF!</definedName>
    <definedName name="prolinks_8a17179f158847d395a6ca746cc0ee52" hidden="1">#REF!</definedName>
    <definedName name="prolinks_8a2391d1825a4b54b98097c4b7044ab9" hidden="1">#REF!</definedName>
    <definedName name="prolinks_8cebe1823219471abe8f508107bf0d96" hidden="1">#REF!</definedName>
    <definedName name="prolinks_8e365397e03646aa841706614d69caf9" hidden="1">#REF!</definedName>
    <definedName name="prolinks_8ea350db3009421385a9146aaaf8267a" hidden="1">#REF!</definedName>
    <definedName name="prolinks_915951d3ec8e4bbc91a45fcc5045ecf5" hidden="1">#REF!</definedName>
    <definedName name="prolinks_93598dd615b54672807d3f5e17d049bf" hidden="1">#REF!</definedName>
    <definedName name="prolinks_93b102b5c5a04b00aaf6b8360db2a97f" hidden="1">#REF!</definedName>
    <definedName name="prolinks_950640643f9542f7ac405f977e5996f9" hidden="1">#REF!</definedName>
    <definedName name="prolinks_95cb57ec790041cb9210e0f8030b9218" hidden="1">#REF!</definedName>
    <definedName name="prolinks_98111d6268bd4c4f9a7423e3dbe0a667" hidden="1">#REF!</definedName>
    <definedName name="prolinks_9d9abffa93244c599bd7837639b1cef1" hidden="1">#REF!</definedName>
    <definedName name="prolinks_9f148b224bfd4401a2c5b59c65baf23e" hidden="1">#REF!</definedName>
    <definedName name="prolinks_9fb0be814e544743a92f94220683ec96" hidden="1">#REF!</definedName>
    <definedName name="prolinks_a0026f9f94e74c699dd1ee31bf6dc644" hidden="1">#REF!</definedName>
    <definedName name="prolinks_a088091f27e24b3dbdc8c90ab74f27b9" hidden="1">#REF!</definedName>
    <definedName name="prolinks_a19b043553b44133bc81c77449b25396" hidden="1">#REF!</definedName>
    <definedName name="prolinks_a1fbebfc8d094bf78d50aa61679fcc0f" hidden="1">#REF!</definedName>
    <definedName name="prolinks_a2e56b86e1c54d37a7dc1da7393f87b4" hidden="1">#REF!</definedName>
    <definedName name="prolinks_a33e3be9574f422692b9489a729d5409" hidden="1">#REF!</definedName>
    <definedName name="prolinks_a4ca9a9cec50459581469d5a2a78ac6a" hidden="1">#REF!</definedName>
    <definedName name="prolinks_a4d355d717f64b9c8e8a239545878b7c" hidden="1">#REF!</definedName>
    <definedName name="prolinks_a4e9accbc9314a038b7b6b521ab22320" hidden="1">#REF!</definedName>
    <definedName name="prolinks_a5051391433445acb092a3fa480f8747" hidden="1">#REF!</definedName>
    <definedName name="prolinks_a596679dacad4371bbd6be8dd4fe429f" hidden="1">#REF!</definedName>
    <definedName name="prolinks_a728da29801c4d5084c8d22518133441" hidden="1">#REF!</definedName>
    <definedName name="prolinks_a87754c0301f4a6183421c36fc2e0dda" hidden="1">#REF!</definedName>
    <definedName name="prolinks_acf6d41ffbdd4e269bb3c0c362c93758" hidden="1">#REF!</definedName>
    <definedName name="prolinks_adf3db572ea244ec9012a5bd0e240170" hidden="1">#REF!</definedName>
    <definedName name="prolinks_ae286409b7c24ea0b2060e26a9b1e591" hidden="1">#REF!</definedName>
    <definedName name="prolinks_af405c9638ae4e4b9d6dec7a28e0ec75" hidden="1">#REF!</definedName>
    <definedName name="prolinks_b031a8285c5c4b59a5863be1cb1b4863" hidden="1">#REF!</definedName>
    <definedName name="prolinks_b0571199f90945e4aa9de96a9ca7984a" hidden="1">#REF!</definedName>
    <definedName name="prolinks_b0befa0de93e4f68b32b0f0b247a61c7" hidden="1">#REF!</definedName>
    <definedName name="prolinks_b0df2ba99be04263a460919479857fa2" hidden="1">#REF!</definedName>
    <definedName name="prolinks_b2f4ce9b78524e959e5b0bdab7bb1b6a" hidden="1">#REF!</definedName>
    <definedName name="prolinks_b44371948c5540e3984135879b3dc395" hidden="1">#REF!</definedName>
    <definedName name="prolinks_b6410d57c83a4ad8be3a4f46b176542f" hidden="1">#REF!</definedName>
    <definedName name="prolinks_b7681890dc7349ceb0a6ebef2757797e" hidden="1">#REF!</definedName>
    <definedName name="prolinks_ba2f79748ff044399e75e569ce6dd476" hidden="1">#REF!</definedName>
    <definedName name="prolinks_bab62c842b1940b9bd8283cbb2a6b9d1" hidden="1">#REF!</definedName>
    <definedName name="prolinks_bc092dc1c02846b5879a038a525f3218" hidden="1">#REF!</definedName>
    <definedName name="prolinks_be43ec091c574e668393affd96ac8f80" hidden="1">#REF!</definedName>
    <definedName name="prolinks_be4a24b5ceca4e219fbf3e1c94cea2d2" hidden="1">#REF!</definedName>
    <definedName name="prolinks_bf442d37bcdb4ca9863a8c93332de86e" hidden="1">#REF!</definedName>
    <definedName name="prolinks_bfeac961519c43b091eb4bfe4ffbf15b" hidden="1">#REF!</definedName>
    <definedName name="prolinks_c0dbe8d416024267a9c06a8eb7da593d" hidden="1">#REF!</definedName>
    <definedName name="prolinks_c1fab8ad8cc441b38eaeded41219c3d1" hidden="1">#REF!</definedName>
    <definedName name="prolinks_c209519148f243199c8375bd838bdbc7" hidden="1">#REF!</definedName>
    <definedName name="prolinks_c306406c19bb481186fb81cf9e3812cf" hidden="1">#REF!</definedName>
    <definedName name="prolinks_c4f98502e40f420282955908167eb255" hidden="1">#REF!</definedName>
    <definedName name="prolinks_c57a97011c204e53b332d9eb8a31c698" hidden="1">#REF!</definedName>
    <definedName name="prolinks_c5d88b0fe8714936a2c81724c48e238b" hidden="1">#REF!</definedName>
    <definedName name="prolinks_c9896e517e1542ecb36f44270a995423" hidden="1">#REF!</definedName>
    <definedName name="prolinks_ca741d924e14406ba0b993ca6522f507" hidden="1">#REF!</definedName>
    <definedName name="prolinks_cb295a98c6164cdf97f5db72c67a0a82" hidden="1">#REF!</definedName>
    <definedName name="prolinks_cb81c10b023240158dc289180e0952ac" hidden="1">#REF!</definedName>
    <definedName name="prolinks_cc4e23a8628a4e2380081fcfa2c1144a" hidden="1">#REF!</definedName>
    <definedName name="prolinks_cc6de162e9834aa787f7bfa7428da4e5" hidden="1">#REF!</definedName>
    <definedName name="prolinks_cce9f83c93c34b968fbbd191062642cc" hidden="1">#REF!</definedName>
    <definedName name="prolinks_cd30087b956c4892bddc69d2413e87e0" hidden="1">#REF!</definedName>
    <definedName name="prolinks_d075eaddc6224b64afd4d5c1045da85a" hidden="1">#REF!</definedName>
    <definedName name="prolinks_d1db06b15dc0412d970564af0580cf52" hidden="1">#REF!</definedName>
    <definedName name="prolinks_d2106030f9c5401fabb04ce9afca2c06" hidden="1">#REF!</definedName>
    <definedName name="prolinks_d29b069fd3944ee89c220f75c83ff37b" hidden="1">#REF!</definedName>
    <definedName name="prolinks_d2a30b9b0b5b412bb77605b2de1bf637" hidden="1">#REF!</definedName>
    <definedName name="prolinks_d3e52c580a994782bc013bcfdfd8c4e6" hidden="1">#REF!</definedName>
    <definedName name="prolinks_d9d20b491e5544d1a4634bdbe12cd16a" hidden="1">#REF!</definedName>
    <definedName name="prolinks_dcfed7ea0662405e80a398734c0507f9" hidden="1">#REF!</definedName>
    <definedName name="prolinks_de23bdb4f5184bffb7eb2749d440e06f" hidden="1">#REF!</definedName>
    <definedName name="prolinks_e06fc57da75341369869e7da76528b03" hidden="1">#REF!</definedName>
    <definedName name="prolinks_e0aa5d911a6243b7a61663a6e25ff8ff" hidden="1">#REF!</definedName>
    <definedName name="prolinks_e35b4b8d89444812a348a5d4b2a4be04" hidden="1">#REF!</definedName>
    <definedName name="prolinks_e366a2161f33445b8aeb89ccbfc4514f" hidden="1">#REF!</definedName>
    <definedName name="prolinks_e377707e23be42ed88242d2d22d6590a" hidden="1">#REF!</definedName>
    <definedName name="prolinks_e679dfcfe1134621a6116deaac2d8cfc" hidden="1">#REF!</definedName>
    <definedName name="prolinks_e7dc4f8bd42a41d2aaf103c65eccae6f" hidden="1">#REF!</definedName>
    <definedName name="prolinks_e7e2d6a831614bc88efcd69bcdd819df" hidden="1">#REF!</definedName>
    <definedName name="prolinks_e96453f4d55f49829cb77b38e25fdca8" hidden="1">#REF!</definedName>
    <definedName name="prolinks_ea5fd519dad34b678390ee5750ebc343" hidden="1">#REF!</definedName>
    <definedName name="prolinks_eab8c21673c345e08f2091f299b18dd2" hidden="1">#REF!</definedName>
    <definedName name="prolinks_ee9ceed6d62145818918fbb07aed89c7" hidden="1">#REF!</definedName>
    <definedName name="prolinks_f1c06c55b71d4aa888339411fdc920bf" hidden="1">#REF!</definedName>
    <definedName name="prolinks_f252450f2df145b1bd340815c5e6ef05" hidden="1">#REF!</definedName>
    <definedName name="prolinks_f3fb4fc45b29462db46e1038f6713f01" hidden="1">#REF!</definedName>
    <definedName name="prolinks_f436aedbbebd47b2a74712fd1d87ecc8" hidden="1">#REF!</definedName>
    <definedName name="prolinks_f4451bd8c7a64adf9f821a89f8f046f7" hidden="1">#REF!</definedName>
    <definedName name="prolinks_f4eaf74956db442db3c0b12cc1e50977" hidden="1">#REF!</definedName>
    <definedName name="prolinks_f51426b1cb924deaba0acf49d293e480" hidden="1">#REF!</definedName>
    <definedName name="prolinks_f5aae02b81e74e998c37497eaad4fcb3" hidden="1">#REF!</definedName>
    <definedName name="prolinks_f678680ba3144a529e03e026b9b4d5a4" hidden="1">#REF!</definedName>
    <definedName name="prolinks_f7148d41f04946b9b22111a2913e5568" hidden="1">#REF!</definedName>
    <definedName name="prolinks_f7f0717281a84dca9669df90e1e1fc99" hidden="1">#REF!</definedName>
    <definedName name="prolinks_f86356e2e5b74a24aef2fa4eca187a46" hidden="1">#REF!</definedName>
    <definedName name="prolinks_f8a544dfc22c4b6ca32177ea5a8d293e" hidden="1">#REF!</definedName>
    <definedName name="prolinks_f90f1ee4dac34e1c9be92e7b65bec962" hidden="1">#REF!</definedName>
    <definedName name="prolinks_fa8609f510994b3f858dd0afd4932379" hidden="1">#REF!</definedName>
    <definedName name="prolinks_fc77b7c3181f4ba9859ef8f996f63992" hidden="1">#REF!</definedName>
    <definedName name="prolinks_fd5c560ef19b41bcb5880f0b154b297e" hidden="1">#REF!</definedName>
    <definedName name="prolinks_fe4d87d9d7614546b48a60e0ee9ac7ed" hidden="1">#REF!</definedName>
    <definedName name="prolinks_fe9e67f5c4af4973b29a9d9720c8c3ff" hidden="1">#REF!</definedName>
    <definedName name="prolinks_ff46f94a03c64936b2fc3f18e79feb52" hidden="1">#REF!</definedName>
    <definedName name="PROV_GLN00">#REF!</definedName>
    <definedName name="PROV_GLN01">#REF!</definedName>
    <definedName name="PROV_GLN02">#REF!</definedName>
    <definedName name="PROV_GLN03">#REF!</definedName>
    <definedName name="PROV_GLN04">#REF!</definedName>
    <definedName name="PROV_GLN97">#REF!</definedName>
    <definedName name="PROV_GLN98">#REF!</definedName>
    <definedName name="PROV_GLN99">#REF!</definedName>
    <definedName name="PROVCHG_GLN00">#REF!</definedName>
    <definedName name="PROVCHG_GLN01">#REF!</definedName>
    <definedName name="PROVCHG_GLN02">#REF!</definedName>
    <definedName name="PROVCHG_GLN03">#REF!</definedName>
    <definedName name="PROVCHG_GLN04">#REF!</definedName>
    <definedName name="PROVCHG_GLN97">#REF!</definedName>
    <definedName name="PROVCHG_GLN98">#REF!</definedName>
    <definedName name="PROVCHG_GLN99">#REF!</definedName>
    <definedName name="provi" hidden="1">{#N/A,#N/A,FALSE,"Income State.";#N/A,#N/A,FALSE,"B-S"}</definedName>
    <definedName name="provi_1" hidden="1">{#N/A,#N/A,FALSE,"Income State.";#N/A,#N/A,FALSE,"B-S"}</definedName>
    <definedName name="provi_1_1" hidden="1">{#N/A,#N/A,FALSE,"Income State.";#N/A,#N/A,FALSE,"B-S"}</definedName>
    <definedName name="provi_1_1_1" hidden="1">{#N/A,#N/A,FALSE,"Income State.";#N/A,#N/A,FALSE,"B-S"}</definedName>
    <definedName name="provi_1_1_1_1" hidden="1">{#N/A,#N/A,FALSE,"Income State.";#N/A,#N/A,FALSE,"B-S"}</definedName>
    <definedName name="provi_1_1_1_1_1" hidden="1">{#N/A,#N/A,FALSE,"Income State.";#N/A,#N/A,FALSE,"B-S"}</definedName>
    <definedName name="provi_1_1_1_1_1_1" hidden="1">{#N/A,#N/A,FALSE,"Income State.";#N/A,#N/A,FALSE,"B-S"}</definedName>
    <definedName name="provi_1_1_1_1_1_2" hidden="1">{#N/A,#N/A,FALSE,"Income State.";#N/A,#N/A,FALSE,"B-S"}</definedName>
    <definedName name="provi_1_1_1_1_1_3" hidden="1">{#N/A,#N/A,FALSE,"Income State.";#N/A,#N/A,FALSE,"B-S"}</definedName>
    <definedName name="provi_1_1_1_1_1_4" hidden="1">{#N/A,#N/A,FALSE,"Income State.";#N/A,#N/A,FALSE,"B-S"}</definedName>
    <definedName name="provi_1_1_1_1_2" hidden="1">{#N/A,#N/A,FALSE,"Income State.";#N/A,#N/A,FALSE,"B-S"}</definedName>
    <definedName name="provi_1_1_1_1_2_1" hidden="1">{#N/A,#N/A,FALSE,"Income State.";#N/A,#N/A,FALSE,"B-S"}</definedName>
    <definedName name="provi_1_1_1_1_2_2" hidden="1">{#N/A,#N/A,FALSE,"Income State.";#N/A,#N/A,FALSE,"B-S"}</definedName>
    <definedName name="provi_1_1_1_1_2_3" hidden="1">{#N/A,#N/A,FALSE,"Income State.";#N/A,#N/A,FALSE,"B-S"}</definedName>
    <definedName name="provi_1_1_1_1_3" hidden="1">{#N/A,#N/A,FALSE,"Income State.";#N/A,#N/A,FALSE,"B-S"}</definedName>
    <definedName name="provi_1_1_1_1_4" hidden="1">{#N/A,#N/A,FALSE,"Income State.";#N/A,#N/A,FALSE,"B-S"}</definedName>
    <definedName name="provi_1_1_1_1_5" hidden="1">{#N/A,#N/A,FALSE,"Income State.";#N/A,#N/A,FALSE,"B-S"}</definedName>
    <definedName name="provi_1_1_1_2" hidden="1">{#N/A,#N/A,FALSE,"Income State.";#N/A,#N/A,FALSE,"B-S"}</definedName>
    <definedName name="provi_1_1_1_2_1" hidden="1">{#N/A,#N/A,FALSE,"Income State.";#N/A,#N/A,FALSE,"B-S"}</definedName>
    <definedName name="provi_1_1_1_2_2" hidden="1">{#N/A,#N/A,FALSE,"Income State.";#N/A,#N/A,FALSE,"B-S"}</definedName>
    <definedName name="provi_1_1_1_2_3" hidden="1">{#N/A,#N/A,FALSE,"Income State.";#N/A,#N/A,FALSE,"B-S"}</definedName>
    <definedName name="provi_1_1_1_3" hidden="1">{#N/A,#N/A,FALSE,"Income State.";#N/A,#N/A,FALSE,"B-S"}</definedName>
    <definedName name="provi_1_1_1_3_1" hidden="1">{#N/A,#N/A,FALSE,"Income State.";#N/A,#N/A,FALSE,"B-S"}</definedName>
    <definedName name="provi_1_1_1_3_2" hidden="1">{#N/A,#N/A,FALSE,"Income State.";#N/A,#N/A,FALSE,"B-S"}</definedName>
    <definedName name="provi_1_1_1_3_3" hidden="1">{#N/A,#N/A,FALSE,"Income State.";#N/A,#N/A,FALSE,"B-S"}</definedName>
    <definedName name="provi_1_1_1_4" hidden="1">{#N/A,#N/A,FALSE,"Income State.";#N/A,#N/A,FALSE,"B-S"}</definedName>
    <definedName name="provi_1_1_1_5" hidden="1">{#N/A,#N/A,FALSE,"Income State.";#N/A,#N/A,FALSE,"B-S"}</definedName>
    <definedName name="provi_1_1_2" hidden="1">{#N/A,#N/A,FALSE,"Income State.";#N/A,#N/A,FALSE,"B-S"}</definedName>
    <definedName name="provi_1_1_2_1" hidden="1">{#N/A,#N/A,FALSE,"Income State.";#N/A,#N/A,FALSE,"B-S"}</definedName>
    <definedName name="provi_1_1_2_2" hidden="1">{#N/A,#N/A,FALSE,"Income State.";#N/A,#N/A,FALSE,"B-S"}</definedName>
    <definedName name="provi_1_1_2_3" hidden="1">{#N/A,#N/A,FALSE,"Income State.";#N/A,#N/A,FALSE,"B-S"}</definedName>
    <definedName name="provi_1_1_3" hidden="1">{#N/A,#N/A,FALSE,"Income State.";#N/A,#N/A,FALSE,"B-S"}</definedName>
    <definedName name="provi_1_1_3_1" hidden="1">{#N/A,#N/A,FALSE,"Income State.";#N/A,#N/A,FALSE,"B-S"}</definedName>
    <definedName name="provi_1_1_3_2" hidden="1">{#N/A,#N/A,FALSE,"Income State.";#N/A,#N/A,FALSE,"B-S"}</definedName>
    <definedName name="provi_1_1_3_3" hidden="1">{#N/A,#N/A,FALSE,"Income State.";#N/A,#N/A,FALSE,"B-S"}</definedName>
    <definedName name="provi_1_1_4" hidden="1">{#N/A,#N/A,FALSE,"Income State.";#N/A,#N/A,FALSE,"B-S"}</definedName>
    <definedName name="provi_1_1_5" hidden="1">{#N/A,#N/A,FALSE,"Income State.";#N/A,#N/A,FALSE,"B-S"}</definedName>
    <definedName name="provi_1_2" hidden="1">{#N/A,#N/A,FALSE,"Income State.";#N/A,#N/A,FALSE,"B-S"}</definedName>
    <definedName name="provi_1_2_1" hidden="1">{#N/A,#N/A,FALSE,"Income State.";#N/A,#N/A,FALSE,"B-S"}</definedName>
    <definedName name="provi_1_2_1_1" hidden="1">{#N/A,#N/A,FALSE,"Income State.";#N/A,#N/A,FALSE,"B-S"}</definedName>
    <definedName name="provi_1_2_1_2" hidden="1">{#N/A,#N/A,FALSE,"Income State.";#N/A,#N/A,FALSE,"B-S"}</definedName>
    <definedName name="provi_1_2_1_3" hidden="1">{#N/A,#N/A,FALSE,"Income State.";#N/A,#N/A,FALSE,"B-S"}</definedName>
    <definedName name="provi_1_2_2" hidden="1">{#N/A,#N/A,FALSE,"Income State.";#N/A,#N/A,FALSE,"B-S"}</definedName>
    <definedName name="provi_1_2_2_1" hidden="1">{#N/A,#N/A,FALSE,"Income State.";#N/A,#N/A,FALSE,"B-S"}</definedName>
    <definedName name="provi_1_2_2_2" hidden="1">{#N/A,#N/A,FALSE,"Income State.";#N/A,#N/A,FALSE,"B-S"}</definedName>
    <definedName name="provi_1_2_2_3" hidden="1">{#N/A,#N/A,FALSE,"Income State.";#N/A,#N/A,FALSE,"B-S"}</definedName>
    <definedName name="provi_1_2_3" hidden="1">{#N/A,#N/A,FALSE,"Income State.";#N/A,#N/A,FALSE,"B-S"}</definedName>
    <definedName name="provi_1_2_4" hidden="1">{#N/A,#N/A,FALSE,"Income State.";#N/A,#N/A,FALSE,"B-S"}</definedName>
    <definedName name="provi_1_2_5" hidden="1">{#N/A,#N/A,FALSE,"Income State.";#N/A,#N/A,FALSE,"B-S"}</definedName>
    <definedName name="provi_1_3" hidden="1">{#N/A,#N/A,FALSE,"Income State.";#N/A,#N/A,FALSE,"B-S"}</definedName>
    <definedName name="provi_1_3_1" hidden="1">{#N/A,#N/A,FALSE,"Income State.";#N/A,#N/A,FALSE,"B-S"}</definedName>
    <definedName name="provi_1_3_1_1" hidden="1">{#N/A,#N/A,FALSE,"Income State.";#N/A,#N/A,FALSE,"B-S"}</definedName>
    <definedName name="provi_1_3_1_2" hidden="1">{#N/A,#N/A,FALSE,"Income State.";#N/A,#N/A,FALSE,"B-S"}</definedName>
    <definedName name="provi_1_3_1_3" hidden="1">{#N/A,#N/A,FALSE,"Income State.";#N/A,#N/A,FALSE,"B-S"}</definedName>
    <definedName name="provi_1_3_2" hidden="1">{#N/A,#N/A,FALSE,"Income State.";#N/A,#N/A,FALSE,"B-S"}</definedName>
    <definedName name="provi_1_3_2_1" hidden="1">{#N/A,#N/A,FALSE,"Income State.";#N/A,#N/A,FALSE,"B-S"}</definedName>
    <definedName name="provi_1_3_2_2" hidden="1">{#N/A,#N/A,FALSE,"Income State.";#N/A,#N/A,FALSE,"B-S"}</definedName>
    <definedName name="provi_1_3_2_3" hidden="1">{#N/A,#N/A,FALSE,"Income State.";#N/A,#N/A,FALSE,"B-S"}</definedName>
    <definedName name="provi_1_3_3" hidden="1">{#N/A,#N/A,FALSE,"Income State.";#N/A,#N/A,FALSE,"B-S"}</definedName>
    <definedName name="provi_1_3_4" hidden="1">{#N/A,#N/A,FALSE,"Income State.";#N/A,#N/A,FALSE,"B-S"}</definedName>
    <definedName name="provi_1_3_5" hidden="1">{#N/A,#N/A,FALSE,"Income State.";#N/A,#N/A,FALSE,"B-S"}</definedName>
    <definedName name="provi_1_4" hidden="1">{#N/A,#N/A,FALSE,"Income State.";#N/A,#N/A,FALSE,"B-S"}</definedName>
    <definedName name="provi_1_4_1" hidden="1">{#N/A,#N/A,FALSE,"Income State.";#N/A,#N/A,FALSE,"B-S"}</definedName>
    <definedName name="provi_1_4_2" hidden="1">{#N/A,#N/A,FALSE,"Income State.";#N/A,#N/A,FALSE,"B-S"}</definedName>
    <definedName name="provi_1_4_3" hidden="1">{#N/A,#N/A,FALSE,"Income State.";#N/A,#N/A,FALSE,"B-S"}</definedName>
    <definedName name="provi_1_5" hidden="1">{#N/A,#N/A,FALSE,"Income State.";#N/A,#N/A,FALSE,"B-S"}</definedName>
    <definedName name="provi_1_5_1" hidden="1">{#N/A,#N/A,FALSE,"Income State.";#N/A,#N/A,FALSE,"B-S"}</definedName>
    <definedName name="provi_1_5_2" hidden="1">{#N/A,#N/A,FALSE,"Income State.";#N/A,#N/A,FALSE,"B-S"}</definedName>
    <definedName name="provi_1_5_3" hidden="1">{#N/A,#N/A,FALSE,"Income State.";#N/A,#N/A,FALSE,"B-S"}</definedName>
    <definedName name="provi_2" hidden="1">{#N/A,#N/A,FALSE,"Income State.";#N/A,#N/A,FALSE,"B-S"}</definedName>
    <definedName name="provi_2_1" hidden="1">{#N/A,#N/A,FALSE,"Income State.";#N/A,#N/A,FALSE,"B-S"}</definedName>
    <definedName name="provi_2_1_1" hidden="1">{#N/A,#N/A,FALSE,"Income State.";#N/A,#N/A,FALSE,"B-S"}</definedName>
    <definedName name="provi_2_1_1_1" hidden="1">{#N/A,#N/A,FALSE,"Income State.";#N/A,#N/A,FALSE,"B-S"}</definedName>
    <definedName name="provi_2_1_1_1_1" hidden="1">{#N/A,#N/A,FALSE,"Income State.";#N/A,#N/A,FALSE,"B-S"}</definedName>
    <definedName name="provi_2_1_1_1_2" hidden="1">{#N/A,#N/A,FALSE,"Income State.";#N/A,#N/A,FALSE,"B-S"}</definedName>
    <definedName name="provi_2_1_1_1_3" hidden="1">{#N/A,#N/A,FALSE,"Income State.";#N/A,#N/A,FALSE,"B-S"}</definedName>
    <definedName name="provi_2_1_1_1_4" hidden="1">{#N/A,#N/A,FALSE,"Income State.";#N/A,#N/A,FALSE,"B-S"}</definedName>
    <definedName name="provi_2_1_1_2" hidden="1">{#N/A,#N/A,FALSE,"Income State.";#N/A,#N/A,FALSE,"B-S"}</definedName>
    <definedName name="provi_2_1_1_2_1" hidden="1">{#N/A,#N/A,FALSE,"Income State.";#N/A,#N/A,FALSE,"B-S"}</definedName>
    <definedName name="provi_2_1_1_2_2" hidden="1">{#N/A,#N/A,FALSE,"Income State.";#N/A,#N/A,FALSE,"B-S"}</definedName>
    <definedName name="provi_2_1_1_2_3" hidden="1">{#N/A,#N/A,FALSE,"Income State.";#N/A,#N/A,FALSE,"B-S"}</definedName>
    <definedName name="provi_2_1_1_3" hidden="1">{#N/A,#N/A,FALSE,"Income State.";#N/A,#N/A,FALSE,"B-S"}</definedName>
    <definedName name="provi_2_1_1_4" hidden="1">{#N/A,#N/A,FALSE,"Income State.";#N/A,#N/A,FALSE,"B-S"}</definedName>
    <definedName name="provi_2_1_1_5" hidden="1">{#N/A,#N/A,FALSE,"Income State.";#N/A,#N/A,FALSE,"B-S"}</definedName>
    <definedName name="provi_2_1_2" hidden="1">{#N/A,#N/A,FALSE,"Income State.";#N/A,#N/A,FALSE,"B-S"}</definedName>
    <definedName name="provi_2_1_2_1" hidden="1">{#N/A,#N/A,FALSE,"Income State.";#N/A,#N/A,FALSE,"B-S"}</definedName>
    <definedName name="provi_2_1_2_2" hidden="1">{#N/A,#N/A,FALSE,"Income State.";#N/A,#N/A,FALSE,"B-S"}</definedName>
    <definedName name="provi_2_1_2_3" hidden="1">{#N/A,#N/A,FALSE,"Income State.";#N/A,#N/A,FALSE,"B-S"}</definedName>
    <definedName name="provi_2_1_3" hidden="1">{#N/A,#N/A,FALSE,"Income State.";#N/A,#N/A,FALSE,"B-S"}</definedName>
    <definedName name="provi_2_1_3_1" hidden="1">{#N/A,#N/A,FALSE,"Income State.";#N/A,#N/A,FALSE,"B-S"}</definedName>
    <definedName name="provi_2_1_3_2" hidden="1">{#N/A,#N/A,FALSE,"Income State.";#N/A,#N/A,FALSE,"B-S"}</definedName>
    <definedName name="provi_2_1_3_3" hidden="1">{#N/A,#N/A,FALSE,"Income State.";#N/A,#N/A,FALSE,"B-S"}</definedName>
    <definedName name="provi_2_1_4" hidden="1">{#N/A,#N/A,FALSE,"Income State.";#N/A,#N/A,FALSE,"B-S"}</definedName>
    <definedName name="provi_2_1_5" hidden="1">{#N/A,#N/A,FALSE,"Income State.";#N/A,#N/A,FALSE,"B-S"}</definedName>
    <definedName name="provi_2_2" hidden="1">{#N/A,#N/A,FALSE,"Income State.";#N/A,#N/A,FALSE,"B-S"}</definedName>
    <definedName name="provi_2_2_1" hidden="1">{#N/A,#N/A,FALSE,"Income State.";#N/A,#N/A,FALSE,"B-S"}</definedName>
    <definedName name="provi_2_2_2" hidden="1">{#N/A,#N/A,FALSE,"Income State.";#N/A,#N/A,FALSE,"B-S"}</definedName>
    <definedName name="provi_2_2_3" hidden="1">{#N/A,#N/A,FALSE,"Income State.";#N/A,#N/A,FALSE,"B-S"}</definedName>
    <definedName name="provi_2_2_4" hidden="1">{#N/A,#N/A,FALSE,"Income State.";#N/A,#N/A,FALSE,"B-S"}</definedName>
    <definedName name="provi_2_3" hidden="1">{#N/A,#N/A,FALSE,"Income State.";#N/A,#N/A,FALSE,"B-S"}</definedName>
    <definedName name="provi_2_3_1" hidden="1">{#N/A,#N/A,FALSE,"Income State.";#N/A,#N/A,FALSE,"B-S"}</definedName>
    <definedName name="provi_2_3_2" hidden="1">{#N/A,#N/A,FALSE,"Income State.";#N/A,#N/A,FALSE,"B-S"}</definedName>
    <definedName name="provi_2_3_3" hidden="1">{#N/A,#N/A,FALSE,"Income State.";#N/A,#N/A,FALSE,"B-S"}</definedName>
    <definedName name="provi_2_3_4" hidden="1">{#N/A,#N/A,FALSE,"Income State.";#N/A,#N/A,FALSE,"B-S"}</definedName>
    <definedName name="provi_2_4" hidden="1">{#N/A,#N/A,FALSE,"Income State.";#N/A,#N/A,FALSE,"B-S"}</definedName>
    <definedName name="provi_2_4_1" hidden="1">{#N/A,#N/A,FALSE,"Income State.";#N/A,#N/A,FALSE,"B-S"}</definedName>
    <definedName name="provi_2_5" hidden="1">{#N/A,#N/A,FALSE,"Income State.";#N/A,#N/A,FALSE,"B-S"}</definedName>
    <definedName name="provi_3" hidden="1">{#N/A,#N/A,FALSE,"Income State.";#N/A,#N/A,FALSE,"B-S"}</definedName>
    <definedName name="provi_3_1" hidden="1">{#N/A,#N/A,FALSE,"Income State.";#N/A,#N/A,FALSE,"B-S"}</definedName>
    <definedName name="provi_3_1_1" hidden="1">{#N/A,#N/A,FALSE,"Income State.";#N/A,#N/A,FALSE,"B-S"}</definedName>
    <definedName name="provi_3_1_2" hidden="1">{#N/A,#N/A,FALSE,"Income State.";#N/A,#N/A,FALSE,"B-S"}</definedName>
    <definedName name="provi_3_1_3" hidden="1">{#N/A,#N/A,FALSE,"Income State.";#N/A,#N/A,FALSE,"B-S"}</definedName>
    <definedName name="provi_3_1_4" hidden="1">{#N/A,#N/A,FALSE,"Income State.";#N/A,#N/A,FALSE,"B-S"}</definedName>
    <definedName name="provi_3_2" hidden="1">{#N/A,#N/A,FALSE,"Income State.";#N/A,#N/A,FALSE,"B-S"}</definedName>
    <definedName name="provi_3_2_1" hidden="1">{#N/A,#N/A,FALSE,"Income State.";#N/A,#N/A,FALSE,"B-S"}</definedName>
    <definedName name="provi_3_2_2" hidden="1">{#N/A,#N/A,FALSE,"Income State.";#N/A,#N/A,FALSE,"B-S"}</definedName>
    <definedName name="provi_3_2_3" hidden="1">{#N/A,#N/A,FALSE,"Income State.";#N/A,#N/A,FALSE,"B-S"}</definedName>
    <definedName name="provi_3_2_4" hidden="1">{#N/A,#N/A,FALSE,"Income State.";#N/A,#N/A,FALSE,"B-S"}</definedName>
    <definedName name="provi_3_3" hidden="1">{#N/A,#N/A,FALSE,"Income State.";#N/A,#N/A,FALSE,"B-S"}</definedName>
    <definedName name="provi_3_3_1" hidden="1">{#N/A,#N/A,FALSE,"Income State.";#N/A,#N/A,FALSE,"B-S"}</definedName>
    <definedName name="provi_3_4" hidden="1">{#N/A,#N/A,FALSE,"Income State.";#N/A,#N/A,FALSE,"B-S"}</definedName>
    <definedName name="provi_3_4_1" hidden="1">{#N/A,#N/A,FALSE,"Income State.";#N/A,#N/A,FALSE,"B-S"}</definedName>
    <definedName name="provi_3_5" hidden="1">{#N/A,#N/A,FALSE,"Income State.";#N/A,#N/A,FALSE,"B-S"}</definedName>
    <definedName name="provi_4" hidden="1">{#N/A,#N/A,FALSE,"Income State.";#N/A,#N/A,FALSE,"B-S"}</definedName>
    <definedName name="provi_4_1" hidden="1">{#N/A,#N/A,FALSE,"Income State.";#N/A,#N/A,FALSE,"B-S"}</definedName>
    <definedName name="provi_4_1_1" hidden="1">{#N/A,#N/A,FALSE,"Income State.";#N/A,#N/A,FALSE,"B-S"}</definedName>
    <definedName name="provi_4_1_2" hidden="1">{#N/A,#N/A,FALSE,"Income State.";#N/A,#N/A,FALSE,"B-S"}</definedName>
    <definedName name="provi_4_1_3" hidden="1">{#N/A,#N/A,FALSE,"Income State.";#N/A,#N/A,FALSE,"B-S"}</definedName>
    <definedName name="provi_4_1_4" hidden="1">{#N/A,#N/A,FALSE,"Income State.";#N/A,#N/A,FALSE,"B-S"}</definedName>
    <definedName name="provi_4_2" hidden="1">{#N/A,#N/A,FALSE,"Income State.";#N/A,#N/A,FALSE,"B-S"}</definedName>
    <definedName name="provi_4_2_1" hidden="1">{#N/A,#N/A,FALSE,"Income State.";#N/A,#N/A,FALSE,"B-S"}</definedName>
    <definedName name="provi_4_2_2" hidden="1">{#N/A,#N/A,FALSE,"Income State.";#N/A,#N/A,FALSE,"B-S"}</definedName>
    <definedName name="provi_4_2_3" hidden="1">{#N/A,#N/A,FALSE,"Income State.";#N/A,#N/A,FALSE,"B-S"}</definedName>
    <definedName name="provi_4_2_4" hidden="1">{#N/A,#N/A,FALSE,"Income State.";#N/A,#N/A,FALSE,"B-S"}</definedName>
    <definedName name="provi_4_3" hidden="1">{#N/A,#N/A,FALSE,"Income State.";#N/A,#N/A,FALSE,"B-S"}</definedName>
    <definedName name="provi_4_3_1" hidden="1">{#N/A,#N/A,FALSE,"Income State.";#N/A,#N/A,FALSE,"B-S"}</definedName>
    <definedName name="provi_4_4" hidden="1">{#N/A,#N/A,FALSE,"Income State.";#N/A,#N/A,FALSE,"B-S"}</definedName>
    <definedName name="provi_4_4_1" hidden="1">{#N/A,#N/A,FALSE,"Income State.";#N/A,#N/A,FALSE,"B-S"}</definedName>
    <definedName name="provi_4_5" hidden="1">{#N/A,#N/A,FALSE,"Income State.";#N/A,#N/A,FALSE,"B-S"}</definedName>
    <definedName name="provi_5" hidden="1">{#N/A,#N/A,FALSE,"Income State.";#N/A,#N/A,FALSE,"B-S"}</definedName>
    <definedName name="provi_5_1" hidden="1">{#N/A,#N/A,FALSE,"Income State.";#N/A,#N/A,FALSE,"B-S"}</definedName>
    <definedName name="provi_5_2" hidden="1">{#N/A,#N/A,FALSE,"Income State.";#N/A,#N/A,FALSE,"B-S"}</definedName>
    <definedName name="provi_5_3" hidden="1">{#N/A,#N/A,FALSE,"Income State.";#N/A,#N/A,FALSE,"B-S"}</definedName>
    <definedName name="provi_5_4" hidden="1">{#N/A,#N/A,FALSE,"Income State.";#N/A,#N/A,FALSE,"B-S"}</definedName>
    <definedName name="provisionactualizada" hidden="1">{#N/A,#N/A,FALSE,"Income State.";#N/A,#N/A,FALSE,"B-S"}</definedName>
    <definedName name="provisionactualizada_1" hidden="1">{#N/A,#N/A,FALSE,"Income State.";#N/A,#N/A,FALSE,"B-S"}</definedName>
    <definedName name="provisionactualizada_1_1" hidden="1">{#N/A,#N/A,FALSE,"Income State.";#N/A,#N/A,FALSE,"B-S"}</definedName>
    <definedName name="provisionactualizada_1_1_1" hidden="1">{#N/A,#N/A,FALSE,"Income State.";#N/A,#N/A,FALSE,"B-S"}</definedName>
    <definedName name="provisionactualizada_1_1_1_1" hidden="1">{#N/A,#N/A,FALSE,"Income State.";#N/A,#N/A,FALSE,"B-S"}</definedName>
    <definedName name="provisionactualizada_1_1_1_1_1" hidden="1">{#N/A,#N/A,FALSE,"Income State.";#N/A,#N/A,FALSE,"B-S"}</definedName>
    <definedName name="provisionactualizada_1_1_1_1_1_1" hidden="1">{#N/A,#N/A,FALSE,"Income State.";#N/A,#N/A,FALSE,"B-S"}</definedName>
    <definedName name="provisionactualizada_1_1_1_1_1_2" hidden="1">{#N/A,#N/A,FALSE,"Income State.";#N/A,#N/A,FALSE,"B-S"}</definedName>
    <definedName name="provisionactualizada_1_1_1_1_1_3" hidden="1">{#N/A,#N/A,FALSE,"Income State.";#N/A,#N/A,FALSE,"B-S"}</definedName>
    <definedName name="provisionactualizada_1_1_1_1_1_4" hidden="1">{#N/A,#N/A,FALSE,"Income State.";#N/A,#N/A,FALSE,"B-S"}</definedName>
    <definedName name="provisionactualizada_1_1_1_1_2" hidden="1">{#N/A,#N/A,FALSE,"Income State.";#N/A,#N/A,FALSE,"B-S"}</definedName>
    <definedName name="provisionactualizada_1_1_1_1_2_1" hidden="1">{#N/A,#N/A,FALSE,"Income State.";#N/A,#N/A,FALSE,"B-S"}</definedName>
    <definedName name="provisionactualizada_1_1_1_1_2_2" hidden="1">{#N/A,#N/A,FALSE,"Income State.";#N/A,#N/A,FALSE,"B-S"}</definedName>
    <definedName name="provisionactualizada_1_1_1_1_2_3" hidden="1">{#N/A,#N/A,FALSE,"Income State.";#N/A,#N/A,FALSE,"B-S"}</definedName>
    <definedName name="provisionactualizada_1_1_1_1_3" hidden="1">{#N/A,#N/A,FALSE,"Income State.";#N/A,#N/A,FALSE,"B-S"}</definedName>
    <definedName name="provisionactualizada_1_1_1_1_4" hidden="1">{#N/A,#N/A,FALSE,"Income State.";#N/A,#N/A,FALSE,"B-S"}</definedName>
    <definedName name="provisionactualizada_1_1_1_1_5" hidden="1">{#N/A,#N/A,FALSE,"Income State.";#N/A,#N/A,FALSE,"B-S"}</definedName>
    <definedName name="provisionactualizada_1_1_1_2" hidden="1">{#N/A,#N/A,FALSE,"Income State.";#N/A,#N/A,FALSE,"B-S"}</definedName>
    <definedName name="provisionactualizada_1_1_1_2_1" hidden="1">{#N/A,#N/A,FALSE,"Income State.";#N/A,#N/A,FALSE,"B-S"}</definedName>
    <definedName name="provisionactualizada_1_1_1_2_2" hidden="1">{#N/A,#N/A,FALSE,"Income State.";#N/A,#N/A,FALSE,"B-S"}</definedName>
    <definedName name="provisionactualizada_1_1_1_2_3" hidden="1">{#N/A,#N/A,FALSE,"Income State.";#N/A,#N/A,FALSE,"B-S"}</definedName>
    <definedName name="provisionactualizada_1_1_1_3" hidden="1">{#N/A,#N/A,FALSE,"Income State.";#N/A,#N/A,FALSE,"B-S"}</definedName>
    <definedName name="provisionactualizada_1_1_1_3_1" hidden="1">{#N/A,#N/A,FALSE,"Income State.";#N/A,#N/A,FALSE,"B-S"}</definedName>
    <definedName name="provisionactualizada_1_1_1_3_2" hidden="1">{#N/A,#N/A,FALSE,"Income State.";#N/A,#N/A,FALSE,"B-S"}</definedName>
    <definedName name="provisionactualizada_1_1_1_3_3" hidden="1">{#N/A,#N/A,FALSE,"Income State.";#N/A,#N/A,FALSE,"B-S"}</definedName>
    <definedName name="provisionactualizada_1_1_1_4" hidden="1">{#N/A,#N/A,FALSE,"Income State.";#N/A,#N/A,FALSE,"B-S"}</definedName>
    <definedName name="provisionactualizada_1_1_1_5" hidden="1">{#N/A,#N/A,FALSE,"Income State.";#N/A,#N/A,FALSE,"B-S"}</definedName>
    <definedName name="provisionactualizada_1_1_2" hidden="1">{#N/A,#N/A,FALSE,"Income State.";#N/A,#N/A,FALSE,"B-S"}</definedName>
    <definedName name="provisionactualizada_1_1_2_1" hidden="1">{#N/A,#N/A,FALSE,"Income State.";#N/A,#N/A,FALSE,"B-S"}</definedName>
    <definedName name="provisionactualizada_1_1_2_2" hidden="1">{#N/A,#N/A,FALSE,"Income State.";#N/A,#N/A,FALSE,"B-S"}</definedName>
    <definedName name="provisionactualizada_1_1_2_3" hidden="1">{#N/A,#N/A,FALSE,"Income State.";#N/A,#N/A,FALSE,"B-S"}</definedName>
    <definedName name="provisionactualizada_1_1_3" hidden="1">{#N/A,#N/A,FALSE,"Income State.";#N/A,#N/A,FALSE,"B-S"}</definedName>
    <definedName name="provisionactualizada_1_1_3_1" hidden="1">{#N/A,#N/A,FALSE,"Income State.";#N/A,#N/A,FALSE,"B-S"}</definedName>
    <definedName name="provisionactualizada_1_1_3_2" hidden="1">{#N/A,#N/A,FALSE,"Income State.";#N/A,#N/A,FALSE,"B-S"}</definedName>
    <definedName name="provisionactualizada_1_1_3_3" hidden="1">{#N/A,#N/A,FALSE,"Income State.";#N/A,#N/A,FALSE,"B-S"}</definedName>
    <definedName name="provisionactualizada_1_1_4" hidden="1">{#N/A,#N/A,FALSE,"Income State.";#N/A,#N/A,FALSE,"B-S"}</definedName>
    <definedName name="provisionactualizada_1_1_5" hidden="1">{#N/A,#N/A,FALSE,"Income State.";#N/A,#N/A,FALSE,"B-S"}</definedName>
    <definedName name="provisionactualizada_1_2" hidden="1">{#N/A,#N/A,FALSE,"Income State.";#N/A,#N/A,FALSE,"B-S"}</definedName>
    <definedName name="provisionactualizada_1_2_1" hidden="1">{#N/A,#N/A,FALSE,"Income State.";#N/A,#N/A,FALSE,"B-S"}</definedName>
    <definedName name="provisionactualizada_1_2_1_1" hidden="1">{#N/A,#N/A,FALSE,"Income State.";#N/A,#N/A,FALSE,"B-S"}</definedName>
    <definedName name="provisionactualizada_1_2_1_2" hidden="1">{#N/A,#N/A,FALSE,"Income State.";#N/A,#N/A,FALSE,"B-S"}</definedName>
    <definedName name="provisionactualizada_1_2_1_3" hidden="1">{#N/A,#N/A,FALSE,"Income State.";#N/A,#N/A,FALSE,"B-S"}</definedName>
    <definedName name="provisionactualizada_1_2_2" hidden="1">{#N/A,#N/A,FALSE,"Income State.";#N/A,#N/A,FALSE,"B-S"}</definedName>
    <definedName name="provisionactualizada_1_2_2_1" hidden="1">{#N/A,#N/A,FALSE,"Income State.";#N/A,#N/A,FALSE,"B-S"}</definedName>
    <definedName name="provisionactualizada_1_2_2_2" hidden="1">{#N/A,#N/A,FALSE,"Income State.";#N/A,#N/A,FALSE,"B-S"}</definedName>
    <definedName name="provisionactualizada_1_2_2_3" hidden="1">{#N/A,#N/A,FALSE,"Income State.";#N/A,#N/A,FALSE,"B-S"}</definedName>
    <definedName name="provisionactualizada_1_2_3" hidden="1">{#N/A,#N/A,FALSE,"Income State.";#N/A,#N/A,FALSE,"B-S"}</definedName>
    <definedName name="provisionactualizada_1_2_4" hidden="1">{#N/A,#N/A,FALSE,"Income State.";#N/A,#N/A,FALSE,"B-S"}</definedName>
    <definedName name="provisionactualizada_1_2_5" hidden="1">{#N/A,#N/A,FALSE,"Income State.";#N/A,#N/A,FALSE,"B-S"}</definedName>
    <definedName name="provisionactualizada_1_3" hidden="1">{#N/A,#N/A,FALSE,"Income State.";#N/A,#N/A,FALSE,"B-S"}</definedName>
    <definedName name="provisionactualizada_1_3_1" hidden="1">{#N/A,#N/A,FALSE,"Income State.";#N/A,#N/A,FALSE,"B-S"}</definedName>
    <definedName name="provisionactualizada_1_3_1_1" hidden="1">{#N/A,#N/A,FALSE,"Income State.";#N/A,#N/A,FALSE,"B-S"}</definedName>
    <definedName name="provisionactualizada_1_3_1_2" hidden="1">{#N/A,#N/A,FALSE,"Income State.";#N/A,#N/A,FALSE,"B-S"}</definedName>
    <definedName name="provisionactualizada_1_3_1_3" hidden="1">{#N/A,#N/A,FALSE,"Income State.";#N/A,#N/A,FALSE,"B-S"}</definedName>
    <definedName name="provisionactualizada_1_3_2" hidden="1">{#N/A,#N/A,FALSE,"Income State.";#N/A,#N/A,FALSE,"B-S"}</definedName>
    <definedName name="provisionactualizada_1_3_2_1" hidden="1">{#N/A,#N/A,FALSE,"Income State.";#N/A,#N/A,FALSE,"B-S"}</definedName>
    <definedName name="provisionactualizada_1_3_2_2" hidden="1">{#N/A,#N/A,FALSE,"Income State.";#N/A,#N/A,FALSE,"B-S"}</definedName>
    <definedName name="provisionactualizada_1_3_2_3" hidden="1">{#N/A,#N/A,FALSE,"Income State.";#N/A,#N/A,FALSE,"B-S"}</definedName>
    <definedName name="provisionactualizada_1_3_3" hidden="1">{#N/A,#N/A,FALSE,"Income State.";#N/A,#N/A,FALSE,"B-S"}</definedName>
    <definedName name="provisionactualizada_1_3_4" hidden="1">{#N/A,#N/A,FALSE,"Income State.";#N/A,#N/A,FALSE,"B-S"}</definedName>
    <definedName name="provisionactualizada_1_3_5" hidden="1">{#N/A,#N/A,FALSE,"Income State.";#N/A,#N/A,FALSE,"B-S"}</definedName>
    <definedName name="provisionactualizada_1_4" hidden="1">{#N/A,#N/A,FALSE,"Income State.";#N/A,#N/A,FALSE,"B-S"}</definedName>
    <definedName name="provisionactualizada_1_4_1" hidden="1">{#N/A,#N/A,FALSE,"Income State.";#N/A,#N/A,FALSE,"B-S"}</definedName>
    <definedName name="provisionactualizada_1_4_2" hidden="1">{#N/A,#N/A,FALSE,"Income State.";#N/A,#N/A,FALSE,"B-S"}</definedName>
    <definedName name="provisionactualizada_1_4_3" hidden="1">{#N/A,#N/A,FALSE,"Income State.";#N/A,#N/A,FALSE,"B-S"}</definedName>
    <definedName name="provisionactualizada_1_5" hidden="1">{#N/A,#N/A,FALSE,"Income State.";#N/A,#N/A,FALSE,"B-S"}</definedName>
    <definedName name="provisionactualizada_1_5_1" hidden="1">{#N/A,#N/A,FALSE,"Income State.";#N/A,#N/A,FALSE,"B-S"}</definedName>
    <definedName name="provisionactualizada_1_5_2" hidden="1">{#N/A,#N/A,FALSE,"Income State.";#N/A,#N/A,FALSE,"B-S"}</definedName>
    <definedName name="provisionactualizada_1_5_3" hidden="1">{#N/A,#N/A,FALSE,"Income State.";#N/A,#N/A,FALSE,"B-S"}</definedName>
    <definedName name="provisionactualizada_2" hidden="1">{#N/A,#N/A,FALSE,"Income State.";#N/A,#N/A,FALSE,"B-S"}</definedName>
    <definedName name="provisionactualizada_2_1" hidden="1">{#N/A,#N/A,FALSE,"Income State.";#N/A,#N/A,FALSE,"B-S"}</definedName>
    <definedName name="provisionactualizada_2_1_1" hidden="1">{#N/A,#N/A,FALSE,"Income State.";#N/A,#N/A,FALSE,"B-S"}</definedName>
    <definedName name="provisionactualizada_2_1_1_1" hidden="1">{#N/A,#N/A,FALSE,"Income State.";#N/A,#N/A,FALSE,"B-S"}</definedName>
    <definedName name="provisionactualizada_2_1_1_1_1" hidden="1">{#N/A,#N/A,FALSE,"Income State.";#N/A,#N/A,FALSE,"B-S"}</definedName>
    <definedName name="provisionactualizada_2_1_1_1_2" hidden="1">{#N/A,#N/A,FALSE,"Income State.";#N/A,#N/A,FALSE,"B-S"}</definedName>
    <definedName name="provisionactualizada_2_1_1_1_3" hidden="1">{#N/A,#N/A,FALSE,"Income State.";#N/A,#N/A,FALSE,"B-S"}</definedName>
    <definedName name="provisionactualizada_2_1_1_1_4" hidden="1">{#N/A,#N/A,FALSE,"Income State.";#N/A,#N/A,FALSE,"B-S"}</definedName>
    <definedName name="provisionactualizada_2_1_1_2" hidden="1">{#N/A,#N/A,FALSE,"Income State.";#N/A,#N/A,FALSE,"B-S"}</definedName>
    <definedName name="provisionactualizada_2_1_1_2_1" hidden="1">{#N/A,#N/A,FALSE,"Income State.";#N/A,#N/A,FALSE,"B-S"}</definedName>
    <definedName name="provisionactualizada_2_1_1_2_2" hidden="1">{#N/A,#N/A,FALSE,"Income State.";#N/A,#N/A,FALSE,"B-S"}</definedName>
    <definedName name="provisionactualizada_2_1_1_2_3" hidden="1">{#N/A,#N/A,FALSE,"Income State.";#N/A,#N/A,FALSE,"B-S"}</definedName>
    <definedName name="provisionactualizada_2_1_1_3" hidden="1">{#N/A,#N/A,FALSE,"Income State.";#N/A,#N/A,FALSE,"B-S"}</definedName>
    <definedName name="provisionactualizada_2_1_1_4" hidden="1">{#N/A,#N/A,FALSE,"Income State.";#N/A,#N/A,FALSE,"B-S"}</definedName>
    <definedName name="provisionactualizada_2_1_1_5" hidden="1">{#N/A,#N/A,FALSE,"Income State.";#N/A,#N/A,FALSE,"B-S"}</definedName>
    <definedName name="provisionactualizada_2_1_2" hidden="1">{#N/A,#N/A,FALSE,"Income State.";#N/A,#N/A,FALSE,"B-S"}</definedName>
    <definedName name="provisionactualizada_2_1_2_1" hidden="1">{#N/A,#N/A,FALSE,"Income State.";#N/A,#N/A,FALSE,"B-S"}</definedName>
    <definedName name="provisionactualizada_2_1_2_2" hidden="1">{#N/A,#N/A,FALSE,"Income State.";#N/A,#N/A,FALSE,"B-S"}</definedName>
    <definedName name="provisionactualizada_2_1_2_3" hidden="1">{#N/A,#N/A,FALSE,"Income State.";#N/A,#N/A,FALSE,"B-S"}</definedName>
    <definedName name="provisionactualizada_2_1_3" hidden="1">{#N/A,#N/A,FALSE,"Income State.";#N/A,#N/A,FALSE,"B-S"}</definedName>
    <definedName name="provisionactualizada_2_1_3_1" hidden="1">{#N/A,#N/A,FALSE,"Income State.";#N/A,#N/A,FALSE,"B-S"}</definedName>
    <definedName name="provisionactualizada_2_1_3_2" hidden="1">{#N/A,#N/A,FALSE,"Income State.";#N/A,#N/A,FALSE,"B-S"}</definedName>
    <definedName name="provisionactualizada_2_1_3_3" hidden="1">{#N/A,#N/A,FALSE,"Income State.";#N/A,#N/A,FALSE,"B-S"}</definedName>
    <definedName name="provisionactualizada_2_1_4" hidden="1">{#N/A,#N/A,FALSE,"Income State.";#N/A,#N/A,FALSE,"B-S"}</definedName>
    <definedName name="provisionactualizada_2_1_5" hidden="1">{#N/A,#N/A,FALSE,"Income State.";#N/A,#N/A,FALSE,"B-S"}</definedName>
    <definedName name="provisionactualizada_2_2" hidden="1">{#N/A,#N/A,FALSE,"Income State.";#N/A,#N/A,FALSE,"B-S"}</definedName>
    <definedName name="provisionactualizada_2_2_1" hidden="1">{#N/A,#N/A,FALSE,"Income State.";#N/A,#N/A,FALSE,"B-S"}</definedName>
    <definedName name="provisionactualizada_2_2_2" hidden="1">{#N/A,#N/A,FALSE,"Income State.";#N/A,#N/A,FALSE,"B-S"}</definedName>
    <definedName name="provisionactualizada_2_2_3" hidden="1">{#N/A,#N/A,FALSE,"Income State.";#N/A,#N/A,FALSE,"B-S"}</definedName>
    <definedName name="provisionactualizada_2_2_4" hidden="1">{#N/A,#N/A,FALSE,"Income State.";#N/A,#N/A,FALSE,"B-S"}</definedName>
    <definedName name="provisionactualizada_2_3" hidden="1">{#N/A,#N/A,FALSE,"Income State.";#N/A,#N/A,FALSE,"B-S"}</definedName>
    <definedName name="provisionactualizada_2_3_1" hidden="1">{#N/A,#N/A,FALSE,"Income State.";#N/A,#N/A,FALSE,"B-S"}</definedName>
    <definedName name="provisionactualizada_2_3_2" hidden="1">{#N/A,#N/A,FALSE,"Income State.";#N/A,#N/A,FALSE,"B-S"}</definedName>
    <definedName name="provisionactualizada_2_3_3" hidden="1">{#N/A,#N/A,FALSE,"Income State.";#N/A,#N/A,FALSE,"B-S"}</definedName>
    <definedName name="provisionactualizada_2_3_4" hidden="1">{#N/A,#N/A,FALSE,"Income State.";#N/A,#N/A,FALSE,"B-S"}</definedName>
    <definedName name="provisionactualizada_2_4" hidden="1">{#N/A,#N/A,FALSE,"Income State.";#N/A,#N/A,FALSE,"B-S"}</definedName>
    <definedName name="provisionactualizada_2_4_1" hidden="1">{#N/A,#N/A,FALSE,"Income State.";#N/A,#N/A,FALSE,"B-S"}</definedName>
    <definedName name="provisionactualizada_2_5" hidden="1">{#N/A,#N/A,FALSE,"Income State.";#N/A,#N/A,FALSE,"B-S"}</definedName>
    <definedName name="provisionactualizada_3" hidden="1">{#N/A,#N/A,FALSE,"Income State.";#N/A,#N/A,FALSE,"B-S"}</definedName>
    <definedName name="provisionactualizada_3_1" hidden="1">{#N/A,#N/A,FALSE,"Income State.";#N/A,#N/A,FALSE,"B-S"}</definedName>
    <definedName name="provisionactualizada_3_1_1" hidden="1">{#N/A,#N/A,FALSE,"Income State.";#N/A,#N/A,FALSE,"B-S"}</definedName>
    <definedName name="provisionactualizada_3_1_2" hidden="1">{#N/A,#N/A,FALSE,"Income State.";#N/A,#N/A,FALSE,"B-S"}</definedName>
    <definedName name="provisionactualizada_3_1_3" hidden="1">{#N/A,#N/A,FALSE,"Income State.";#N/A,#N/A,FALSE,"B-S"}</definedName>
    <definedName name="provisionactualizada_3_1_4" hidden="1">{#N/A,#N/A,FALSE,"Income State.";#N/A,#N/A,FALSE,"B-S"}</definedName>
    <definedName name="provisionactualizada_3_2" hidden="1">{#N/A,#N/A,FALSE,"Income State.";#N/A,#N/A,FALSE,"B-S"}</definedName>
    <definedName name="provisionactualizada_3_2_1" hidden="1">{#N/A,#N/A,FALSE,"Income State.";#N/A,#N/A,FALSE,"B-S"}</definedName>
    <definedName name="provisionactualizada_3_2_2" hidden="1">{#N/A,#N/A,FALSE,"Income State.";#N/A,#N/A,FALSE,"B-S"}</definedName>
    <definedName name="provisionactualizada_3_2_3" hidden="1">{#N/A,#N/A,FALSE,"Income State.";#N/A,#N/A,FALSE,"B-S"}</definedName>
    <definedName name="provisionactualizada_3_2_4" hidden="1">{#N/A,#N/A,FALSE,"Income State.";#N/A,#N/A,FALSE,"B-S"}</definedName>
    <definedName name="provisionactualizada_3_3" hidden="1">{#N/A,#N/A,FALSE,"Income State.";#N/A,#N/A,FALSE,"B-S"}</definedName>
    <definedName name="provisionactualizada_3_3_1" hidden="1">{#N/A,#N/A,FALSE,"Income State.";#N/A,#N/A,FALSE,"B-S"}</definedName>
    <definedName name="provisionactualizada_3_4" hidden="1">{#N/A,#N/A,FALSE,"Income State.";#N/A,#N/A,FALSE,"B-S"}</definedName>
    <definedName name="provisionactualizada_3_4_1" hidden="1">{#N/A,#N/A,FALSE,"Income State.";#N/A,#N/A,FALSE,"B-S"}</definedName>
    <definedName name="provisionactualizada_3_5" hidden="1">{#N/A,#N/A,FALSE,"Income State.";#N/A,#N/A,FALSE,"B-S"}</definedName>
    <definedName name="provisionactualizada_4" hidden="1">{#N/A,#N/A,FALSE,"Income State.";#N/A,#N/A,FALSE,"B-S"}</definedName>
    <definedName name="provisionactualizada_4_1" hidden="1">{#N/A,#N/A,FALSE,"Income State.";#N/A,#N/A,FALSE,"B-S"}</definedName>
    <definedName name="provisionactualizada_4_1_1" hidden="1">{#N/A,#N/A,FALSE,"Income State.";#N/A,#N/A,FALSE,"B-S"}</definedName>
    <definedName name="provisionactualizada_4_1_2" hidden="1">{#N/A,#N/A,FALSE,"Income State.";#N/A,#N/A,FALSE,"B-S"}</definedName>
    <definedName name="provisionactualizada_4_1_3" hidden="1">{#N/A,#N/A,FALSE,"Income State.";#N/A,#N/A,FALSE,"B-S"}</definedName>
    <definedName name="provisionactualizada_4_1_4" hidden="1">{#N/A,#N/A,FALSE,"Income State.";#N/A,#N/A,FALSE,"B-S"}</definedName>
    <definedName name="provisionactualizada_4_2" hidden="1">{#N/A,#N/A,FALSE,"Income State.";#N/A,#N/A,FALSE,"B-S"}</definedName>
    <definedName name="provisionactualizada_4_2_1" hidden="1">{#N/A,#N/A,FALSE,"Income State.";#N/A,#N/A,FALSE,"B-S"}</definedName>
    <definedName name="provisionactualizada_4_2_2" hidden="1">{#N/A,#N/A,FALSE,"Income State.";#N/A,#N/A,FALSE,"B-S"}</definedName>
    <definedName name="provisionactualizada_4_2_3" hidden="1">{#N/A,#N/A,FALSE,"Income State.";#N/A,#N/A,FALSE,"B-S"}</definedName>
    <definedName name="provisionactualizada_4_2_4" hidden="1">{#N/A,#N/A,FALSE,"Income State.";#N/A,#N/A,FALSE,"B-S"}</definedName>
    <definedName name="provisionactualizada_4_3" hidden="1">{#N/A,#N/A,FALSE,"Income State.";#N/A,#N/A,FALSE,"B-S"}</definedName>
    <definedName name="provisionactualizada_4_3_1" hidden="1">{#N/A,#N/A,FALSE,"Income State.";#N/A,#N/A,FALSE,"B-S"}</definedName>
    <definedName name="provisionactualizada_4_4" hidden="1">{#N/A,#N/A,FALSE,"Income State.";#N/A,#N/A,FALSE,"B-S"}</definedName>
    <definedName name="provisionactualizada_4_4_1" hidden="1">{#N/A,#N/A,FALSE,"Income State.";#N/A,#N/A,FALSE,"B-S"}</definedName>
    <definedName name="provisionactualizada_4_5" hidden="1">{#N/A,#N/A,FALSE,"Income State.";#N/A,#N/A,FALSE,"B-S"}</definedName>
    <definedName name="provisionactualizada_5" hidden="1">{#N/A,#N/A,FALSE,"Income State.";#N/A,#N/A,FALSE,"B-S"}</definedName>
    <definedName name="provisionactualizada_5_1" hidden="1">{#N/A,#N/A,FALSE,"Income State.";#N/A,#N/A,FALSE,"B-S"}</definedName>
    <definedName name="provisionactualizada_5_2" hidden="1">{#N/A,#N/A,FALSE,"Income State.";#N/A,#N/A,FALSE,"B-S"}</definedName>
    <definedName name="provisionactualizada_5_3" hidden="1">{#N/A,#N/A,FALSE,"Income State.";#N/A,#N/A,FALSE,"B-S"}</definedName>
    <definedName name="provisionactualizada_5_4" hidden="1">{#N/A,#N/A,FALSE,"Income State.";#N/A,#N/A,FALSE,"B-S"}</definedName>
    <definedName name="PROVLOAN00">#REF!</definedName>
    <definedName name="PROVLOAN01">#REF!</definedName>
    <definedName name="PROVLOAN02">#REF!</definedName>
    <definedName name="PROVLOAN03">#REF!</definedName>
    <definedName name="PROVLOAN04">#REF!</definedName>
    <definedName name="PROVLOAN05">#REF!</definedName>
    <definedName name="PROVLOAN06">#REF!</definedName>
    <definedName name="PROVLOAN07">#REF!</definedName>
    <definedName name="PROVLOAN87">#REF!</definedName>
    <definedName name="PROVLOAN88">#REF!</definedName>
    <definedName name="PROVLOAN89">#REF!</definedName>
    <definedName name="PROVLOAN90">#REF!</definedName>
    <definedName name="PROVLOAN91">#REF!</definedName>
    <definedName name="PROVLOAN92">#REF!</definedName>
    <definedName name="PROVLOAN93">#REF!</definedName>
    <definedName name="PROVLOAN94">#REF!</definedName>
    <definedName name="PROVLOAN95">#REF!</definedName>
    <definedName name="PROVLOAN96">#REF!</definedName>
    <definedName name="PROVLOAN97">#REF!</definedName>
    <definedName name="PROVLOAN98">#REF!</definedName>
    <definedName name="PROVLOAN99">#REF!</definedName>
    <definedName name="PROVLOSS00">#REF!</definedName>
    <definedName name="PROVLOSS01">#REF!</definedName>
    <definedName name="PROVLOSS02">#REF!</definedName>
    <definedName name="PROVLOSS03">#REF!</definedName>
    <definedName name="PROVLOSS04">#REF!</definedName>
    <definedName name="PROVLOSS05">#REF!</definedName>
    <definedName name="PROVLOSS06">#REF!</definedName>
    <definedName name="PROVLOSS07">#REF!</definedName>
    <definedName name="PROVLOSS87">#REF!</definedName>
    <definedName name="PROVLOSS88">#REF!</definedName>
    <definedName name="PROVLOSS89">#REF!</definedName>
    <definedName name="PROVLOSS90">#REF!</definedName>
    <definedName name="PROVLOSS91">#REF!</definedName>
    <definedName name="PROVLOSS92">#REF!</definedName>
    <definedName name="PROVLOSS93">#REF!</definedName>
    <definedName name="PROVLOSS94">#REF!</definedName>
    <definedName name="PROVLOSS95">#REF!</definedName>
    <definedName name="PROVLOSS96">#REF!</definedName>
    <definedName name="PROVLOSS97">#REF!</definedName>
    <definedName name="PROVLOSS98">#REF!</definedName>
    <definedName name="PROVLOSS99">#REF!</definedName>
    <definedName name="PTI_NRI00">#REF!</definedName>
    <definedName name="PTI_NRI01">#REF!</definedName>
    <definedName name="PTI_NRI02">#REF!</definedName>
    <definedName name="PTI_NRI03">#REF!</definedName>
    <definedName name="PTI_NRI04">#REF!</definedName>
    <definedName name="PTI_NRI97">#REF!</definedName>
    <definedName name="PTI_NRI98">#REF!</definedName>
    <definedName name="PTI_NRI99">#REF!</definedName>
    <definedName name="PTPRFT00">#REF!</definedName>
    <definedName name="PTPRFT01">#REF!</definedName>
    <definedName name="PTPRFT02">#REF!</definedName>
    <definedName name="PTPRFT03">#REF!</definedName>
    <definedName name="PTPRFT98">#REF!</definedName>
    <definedName name="PTPRFT99">#REF!</definedName>
    <definedName name="PTROE00">#REF!</definedName>
    <definedName name="PTROE01">#REF!</definedName>
    <definedName name="PTROE02">#REF!</definedName>
    <definedName name="PTROE03">#REF!</definedName>
    <definedName name="PTROE04">#REF!</definedName>
    <definedName name="PTROE97">#REF!</definedName>
    <definedName name="PTROE98">#REF!</definedName>
    <definedName name="PTROE99">#REF!</definedName>
    <definedName name="PTRORWA00">#REF!</definedName>
    <definedName name="PTRORWA01">#REF!</definedName>
    <definedName name="PTRORWA02">#REF!</definedName>
    <definedName name="PTRORWA03">#REF!</definedName>
    <definedName name="PTRORWA04">#REF!</definedName>
    <definedName name="PTRORWA97">#REF!</definedName>
    <definedName name="PTRORWA98">#REF!</definedName>
    <definedName name="PTRORWA99">#REF!</definedName>
    <definedName name="PUB_UserID" hidden="1">"MAYERX"</definedName>
    <definedName name="PurchasedServicesExpense">#REF!</definedName>
    <definedName name="PVTBK_FUM00">#REF!</definedName>
    <definedName name="PVTBK_FUM01">#REF!</definedName>
    <definedName name="PVTBK_FUM02">#REF!</definedName>
    <definedName name="PVTBK_FUM03">#REF!</definedName>
    <definedName name="PVTBK_FUM04">#REF!</definedName>
    <definedName name="PVTBK_FUM97">#REF!</definedName>
    <definedName name="PVTBK_FUM98">#REF!</definedName>
    <definedName name="PVTBK_FUM99">#REF!</definedName>
    <definedName name="q" hidden="1">{#N/A,#N/A,FALSE,"Output";#N/A,#N/A,FALSE,"Cover Sheet";#N/A,#N/A,FALSE,"Current Mkt. Projections"}</definedName>
    <definedName name="qq" hidden="1">{#N/A,#N/A,FALSE,"COVER1.XLS ";#N/A,#N/A,FALSE,"RACT1.XLS";#N/A,#N/A,FALSE,"RACT2.XLS";#N/A,#N/A,FALSE,"ECCMP";#N/A,#N/A,FALSE,"WELDER.XLS"}</definedName>
    <definedName name="qqqq" hidden="1">{#N/A,#N/A,FALSE,"Income State.";#N/A,#N/A,FALSE,"B-S"}</definedName>
    <definedName name="qqqq_1" hidden="1">{#N/A,#N/A,FALSE,"Income State.";#N/A,#N/A,FALSE,"B-S"}</definedName>
    <definedName name="qqqq_1_1" hidden="1">{#N/A,#N/A,FALSE,"Income State.";#N/A,#N/A,FALSE,"B-S"}</definedName>
    <definedName name="qqqq_1_1_1" hidden="1">{#N/A,#N/A,FALSE,"Income State.";#N/A,#N/A,FALSE,"B-S"}</definedName>
    <definedName name="qqqq_1_1_1_1" hidden="1">{#N/A,#N/A,FALSE,"Income State.";#N/A,#N/A,FALSE,"B-S"}</definedName>
    <definedName name="qqqq_1_1_1_1_1" hidden="1">{#N/A,#N/A,FALSE,"Income State.";#N/A,#N/A,FALSE,"B-S"}</definedName>
    <definedName name="qqqq_1_1_1_1_1_1" hidden="1">{#N/A,#N/A,FALSE,"Income State.";#N/A,#N/A,FALSE,"B-S"}</definedName>
    <definedName name="qqqq_1_1_1_1_1_2" hidden="1">{#N/A,#N/A,FALSE,"Income State.";#N/A,#N/A,FALSE,"B-S"}</definedName>
    <definedName name="qqqq_1_1_1_1_1_3" hidden="1">{#N/A,#N/A,FALSE,"Income State.";#N/A,#N/A,FALSE,"B-S"}</definedName>
    <definedName name="qqqq_1_1_1_1_1_4" hidden="1">{#N/A,#N/A,FALSE,"Income State.";#N/A,#N/A,FALSE,"B-S"}</definedName>
    <definedName name="qqqq_1_1_1_1_2" hidden="1">{#N/A,#N/A,FALSE,"Income State.";#N/A,#N/A,FALSE,"B-S"}</definedName>
    <definedName name="qqqq_1_1_1_1_2_1" hidden="1">{#N/A,#N/A,FALSE,"Income State.";#N/A,#N/A,FALSE,"B-S"}</definedName>
    <definedName name="qqqq_1_1_1_1_2_2" hidden="1">{#N/A,#N/A,FALSE,"Income State.";#N/A,#N/A,FALSE,"B-S"}</definedName>
    <definedName name="qqqq_1_1_1_1_2_3" hidden="1">{#N/A,#N/A,FALSE,"Income State.";#N/A,#N/A,FALSE,"B-S"}</definedName>
    <definedName name="qqqq_1_1_1_1_3" hidden="1">{#N/A,#N/A,FALSE,"Income State.";#N/A,#N/A,FALSE,"B-S"}</definedName>
    <definedName name="qqqq_1_1_1_1_4" hidden="1">{#N/A,#N/A,FALSE,"Income State.";#N/A,#N/A,FALSE,"B-S"}</definedName>
    <definedName name="qqqq_1_1_1_1_5" hidden="1">{#N/A,#N/A,FALSE,"Income State.";#N/A,#N/A,FALSE,"B-S"}</definedName>
    <definedName name="qqqq_1_1_1_2" hidden="1">{#N/A,#N/A,FALSE,"Income State.";#N/A,#N/A,FALSE,"B-S"}</definedName>
    <definedName name="qqqq_1_1_1_2_1" hidden="1">{#N/A,#N/A,FALSE,"Income State.";#N/A,#N/A,FALSE,"B-S"}</definedName>
    <definedName name="qqqq_1_1_1_2_2" hidden="1">{#N/A,#N/A,FALSE,"Income State.";#N/A,#N/A,FALSE,"B-S"}</definedName>
    <definedName name="qqqq_1_1_1_2_3" hidden="1">{#N/A,#N/A,FALSE,"Income State.";#N/A,#N/A,FALSE,"B-S"}</definedName>
    <definedName name="qqqq_1_1_1_3" hidden="1">{#N/A,#N/A,FALSE,"Income State.";#N/A,#N/A,FALSE,"B-S"}</definedName>
    <definedName name="qqqq_1_1_1_3_1" hidden="1">{#N/A,#N/A,FALSE,"Income State.";#N/A,#N/A,FALSE,"B-S"}</definedName>
    <definedName name="qqqq_1_1_1_3_2" hidden="1">{#N/A,#N/A,FALSE,"Income State.";#N/A,#N/A,FALSE,"B-S"}</definedName>
    <definedName name="qqqq_1_1_1_3_3" hidden="1">{#N/A,#N/A,FALSE,"Income State.";#N/A,#N/A,FALSE,"B-S"}</definedName>
    <definedName name="qqqq_1_1_1_4" hidden="1">{#N/A,#N/A,FALSE,"Income State.";#N/A,#N/A,FALSE,"B-S"}</definedName>
    <definedName name="qqqq_1_1_1_5" hidden="1">{#N/A,#N/A,FALSE,"Income State.";#N/A,#N/A,FALSE,"B-S"}</definedName>
    <definedName name="qqqq_1_1_2" hidden="1">{#N/A,#N/A,FALSE,"Income State.";#N/A,#N/A,FALSE,"B-S"}</definedName>
    <definedName name="qqqq_1_1_2_1" hidden="1">{#N/A,#N/A,FALSE,"Income State.";#N/A,#N/A,FALSE,"B-S"}</definedName>
    <definedName name="qqqq_1_1_2_2" hidden="1">{#N/A,#N/A,FALSE,"Income State.";#N/A,#N/A,FALSE,"B-S"}</definedName>
    <definedName name="qqqq_1_1_2_3" hidden="1">{#N/A,#N/A,FALSE,"Income State.";#N/A,#N/A,FALSE,"B-S"}</definedName>
    <definedName name="qqqq_1_1_3" hidden="1">{#N/A,#N/A,FALSE,"Income State.";#N/A,#N/A,FALSE,"B-S"}</definedName>
    <definedName name="qqqq_1_1_3_1" hidden="1">{#N/A,#N/A,FALSE,"Income State.";#N/A,#N/A,FALSE,"B-S"}</definedName>
    <definedName name="qqqq_1_1_3_2" hidden="1">{#N/A,#N/A,FALSE,"Income State.";#N/A,#N/A,FALSE,"B-S"}</definedName>
    <definedName name="qqqq_1_1_3_3" hidden="1">{#N/A,#N/A,FALSE,"Income State.";#N/A,#N/A,FALSE,"B-S"}</definedName>
    <definedName name="qqqq_1_1_4" hidden="1">{#N/A,#N/A,FALSE,"Income State.";#N/A,#N/A,FALSE,"B-S"}</definedName>
    <definedName name="qqqq_1_1_5" hidden="1">{#N/A,#N/A,FALSE,"Income State.";#N/A,#N/A,FALSE,"B-S"}</definedName>
    <definedName name="qqqq_1_2" hidden="1">{#N/A,#N/A,FALSE,"Income State.";#N/A,#N/A,FALSE,"B-S"}</definedName>
    <definedName name="qqqq_1_2_1" hidden="1">{#N/A,#N/A,FALSE,"Income State.";#N/A,#N/A,FALSE,"B-S"}</definedName>
    <definedName name="qqqq_1_2_1_1" hidden="1">{#N/A,#N/A,FALSE,"Income State.";#N/A,#N/A,FALSE,"B-S"}</definedName>
    <definedName name="qqqq_1_2_1_2" hidden="1">{#N/A,#N/A,FALSE,"Income State.";#N/A,#N/A,FALSE,"B-S"}</definedName>
    <definedName name="qqqq_1_2_1_3" hidden="1">{#N/A,#N/A,FALSE,"Income State.";#N/A,#N/A,FALSE,"B-S"}</definedName>
    <definedName name="qqqq_1_2_2" hidden="1">{#N/A,#N/A,FALSE,"Income State.";#N/A,#N/A,FALSE,"B-S"}</definedName>
    <definedName name="qqqq_1_2_2_1" hidden="1">{#N/A,#N/A,FALSE,"Income State.";#N/A,#N/A,FALSE,"B-S"}</definedName>
    <definedName name="qqqq_1_2_2_2" hidden="1">{#N/A,#N/A,FALSE,"Income State.";#N/A,#N/A,FALSE,"B-S"}</definedName>
    <definedName name="qqqq_1_2_2_3" hidden="1">{#N/A,#N/A,FALSE,"Income State.";#N/A,#N/A,FALSE,"B-S"}</definedName>
    <definedName name="qqqq_1_2_3" hidden="1">{#N/A,#N/A,FALSE,"Income State.";#N/A,#N/A,FALSE,"B-S"}</definedName>
    <definedName name="qqqq_1_2_4" hidden="1">{#N/A,#N/A,FALSE,"Income State.";#N/A,#N/A,FALSE,"B-S"}</definedName>
    <definedName name="qqqq_1_2_5" hidden="1">{#N/A,#N/A,FALSE,"Income State.";#N/A,#N/A,FALSE,"B-S"}</definedName>
    <definedName name="qqqq_1_3" hidden="1">{#N/A,#N/A,FALSE,"Income State.";#N/A,#N/A,FALSE,"B-S"}</definedName>
    <definedName name="qqqq_1_3_1" hidden="1">{#N/A,#N/A,FALSE,"Income State.";#N/A,#N/A,FALSE,"B-S"}</definedName>
    <definedName name="qqqq_1_3_1_1" hidden="1">{#N/A,#N/A,FALSE,"Income State.";#N/A,#N/A,FALSE,"B-S"}</definedName>
    <definedName name="qqqq_1_3_1_2" hidden="1">{#N/A,#N/A,FALSE,"Income State.";#N/A,#N/A,FALSE,"B-S"}</definedName>
    <definedName name="qqqq_1_3_1_3" hidden="1">{#N/A,#N/A,FALSE,"Income State.";#N/A,#N/A,FALSE,"B-S"}</definedName>
    <definedName name="qqqq_1_3_2" hidden="1">{#N/A,#N/A,FALSE,"Income State.";#N/A,#N/A,FALSE,"B-S"}</definedName>
    <definedName name="qqqq_1_3_2_1" hidden="1">{#N/A,#N/A,FALSE,"Income State.";#N/A,#N/A,FALSE,"B-S"}</definedName>
    <definedName name="qqqq_1_3_2_2" hidden="1">{#N/A,#N/A,FALSE,"Income State.";#N/A,#N/A,FALSE,"B-S"}</definedName>
    <definedName name="qqqq_1_3_2_3" hidden="1">{#N/A,#N/A,FALSE,"Income State.";#N/A,#N/A,FALSE,"B-S"}</definedName>
    <definedName name="qqqq_1_3_3" hidden="1">{#N/A,#N/A,FALSE,"Income State.";#N/A,#N/A,FALSE,"B-S"}</definedName>
    <definedName name="qqqq_1_3_4" hidden="1">{#N/A,#N/A,FALSE,"Income State.";#N/A,#N/A,FALSE,"B-S"}</definedName>
    <definedName name="qqqq_1_3_5" hidden="1">{#N/A,#N/A,FALSE,"Income State.";#N/A,#N/A,FALSE,"B-S"}</definedName>
    <definedName name="qqqq_1_4" hidden="1">{#N/A,#N/A,FALSE,"Income State.";#N/A,#N/A,FALSE,"B-S"}</definedName>
    <definedName name="qqqq_1_4_1" hidden="1">{#N/A,#N/A,FALSE,"Income State.";#N/A,#N/A,FALSE,"B-S"}</definedName>
    <definedName name="qqqq_1_4_2" hidden="1">{#N/A,#N/A,FALSE,"Income State.";#N/A,#N/A,FALSE,"B-S"}</definedName>
    <definedName name="qqqq_1_4_3" hidden="1">{#N/A,#N/A,FALSE,"Income State.";#N/A,#N/A,FALSE,"B-S"}</definedName>
    <definedName name="qqqq_1_5" hidden="1">{#N/A,#N/A,FALSE,"Income State.";#N/A,#N/A,FALSE,"B-S"}</definedName>
    <definedName name="qqqq_1_5_1" hidden="1">{#N/A,#N/A,FALSE,"Income State.";#N/A,#N/A,FALSE,"B-S"}</definedName>
    <definedName name="qqqq_1_5_2" hidden="1">{#N/A,#N/A,FALSE,"Income State.";#N/A,#N/A,FALSE,"B-S"}</definedName>
    <definedName name="qqqq_1_5_3" hidden="1">{#N/A,#N/A,FALSE,"Income State.";#N/A,#N/A,FALSE,"B-S"}</definedName>
    <definedName name="qqqq_2" hidden="1">{#N/A,#N/A,FALSE,"Income State.";#N/A,#N/A,FALSE,"B-S"}</definedName>
    <definedName name="qqqq_2_1" hidden="1">{#N/A,#N/A,FALSE,"Income State.";#N/A,#N/A,FALSE,"B-S"}</definedName>
    <definedName name="qqqq_2_1_1" hidden="1">{#N/A,#N/A,FALSE,"Income State.";#N/A,#N/A,FALSE,"B-S"}</definedName>
    <definedName name="qqqq_2_1_1_1" hidden="1">{#N/A,#N/A,FALSE,"Income State.";#N/A,#N/A,FALSE,"B-S"}</definedName>
    <definedName name="qqqq_2_1_1_1_1" hidden="1">{#N/A,#N/A,FALSE,"Income State.";#N/A,#N/A,FALSE,"B-S"}</definedName>
    <definedName name="qqqq_2_1_1_1_2" hidden="1">{#N/A,#N/A,FALSE,"Income State.";#N/A,#N/A,FALSE,"B-S"}</definedName>
    <definedName name="qqqq_2_1_1_1_3" hidden="1">{#N/A,#N/A,FALSE,"Income State.";#N/A,#N/A,FALSE,"B-S"}</definedName>
    <definedName name="qqqq_2_1_1_1_4" hidden="1">{#N/A,#N/A,FALSE,"Income State.";#N/A,#N/A,FALSE,"B-S"}</definedName>
    <definedName name="qqqq_2_1_1_2" hidden="1">{#N/A,#N/A,FALSE,"Income State.";#N/A,#N/A,FALSE,"B-S"}</definedName>
    <definedName name="qqqq_2_1_1_2_1" hidden="1">{#N/A,#N/A,FALSE,"Income State.";#N/A,#N/A,FALSE,"B-S"}</definedName>
    <definedName name="qqqq_2_1_1_2_2" hidden="1">{#N/A,#N/A,FALSE,"Income State.";#N/A,#N/A,FALSE,"B-S"}</definedName>
    <definedName name="qqqq_2_1_1_2_3" hidden="1">{#N/A,#N/A,FALSE,"Income State.";#N/A,#N/A,FALSE,"B-S"}</definedName>
    <definedName name="qqqq_2_1_1_3" hidden="1">{#N/A,#N/A,FALSE,"Income State.";#N/A,#N/A,FALSE,"B-S"}</definedName>
    <definedName name="qqqq_2_1_1_4" hidden="1">{#N/A,#N/A,FALSE,"Income State.";#N/A,#N/A,FALSE,"B-S"}</definedName>
    <definedName name="qqqq_2_1_1_5" hidden="1">{#N/A,#N/A,FALSE,"Income State.";#N/A,#N/A,FALSE,"B-S"}</definedName>
    <definedName name="qqqq_2_1_2" hidden="1">{#N/A,#N/A,FALSE,"Income State.";#N/A,#N/A,FALSE,"B-S"}</definedName>
    <definedName name="qqqq_2_1_2_1" hidden="1">{#N/A,#N/A,FALSE,"Income State.";#N/A,#N/A,FALSE,"B-S"}</definedName>
    <definedName name="qqqq_2_1_2_2" hidden="1">{#N/A,#N/A,FALSE,"Income State.";#N/A,#N/A,FALSE,"B-S"}</definedName>
    <definedName name="qqqq_2_1_2_3" hidden="1">{#N/A,#N/A,FALSE,"Income State.";#N/A,#N/A,FALSE,"B-S"}</definedName>
    <definedName name="qqqq_2_1_3" hidden="1">{#N/A,#N/A,FALSE,"Income State.";#N/A,#N/A,FALSE,"B-S"}</definedName>
    <definedName name="qqqq_2_1_3_1" hidden="1">{#N/A,#N/A,FALSE,"Income State.";#N/A,#N/A,FALSE,"B-S"}</definedName>
    <definedName name="qqqq_2_1_3_2" hidden="1">{#N/A,#N/A,FALSE,"Income State.";#N/A,#N/A,FALSE,"B-S"}</definedName>
    <definedName name="qqqq_2_1_3_3" hidden="1">{#N/A,#N/A,FALSE,"Income State.";#N/A,#N/A,FALSE,"B-S"}</definedName>
    <definedName name="qqqq_2_1_4" hidden="1">{#N/A,#N/A,FALSE,"Income State.";#N/A,#N/A,FALSE,"B-S"}</definedName>
    <definedName name="qqqq_2_1_5" hidden="1">{#N/A,#N/A,FALSE,"Income State.";#N/A,#N/A,FALSE,"B-S"}</definedName>
    <definedName name="qqqq_2_2" hidden="1">{#N/A,#N/A,FALSE,"Income State.";#N/A,#N/A,FALSE,"B-S"}</definedName>
    <definedName name="qqqq_2_2_1" hidden="1">{#N/A,#N/A,FALSE,"Income State.";#N/A,#N/A,FALSE,"B-S"}</definedName>
    <definedName name="qqqq_2_2_2" hidden="1">{#N/A,#N/A,FALSE,"Income State.";#N/A,#N/A,FALSE,"B-S"}</definedName>
    <definedName name="qqqq_2_2_3" hidden="1">{#N/A,#N/A,FALSE,"Income State.";#N/A,#N/A,FALSE,"B-S"}</definedName>
    <definedName name="qqqq_2_2_4" hidden="1">{#N/A,#N/A,FALSE,"Income State.";#N/A,#N/A,FALSE,"B-S"}</definedName>
    <definedName name="qqqq_2_3" hidden="1">{#N/A,#N/A,FALSE,"Income State.";#N/A,#N/A,FALSE,"B-S"}</definedName>
    <definedName name="qqqq_2_3_1" hidden="1">{#N/A,#N/A,FALSE,"Income State.";#N/A,#N/A,FALSE,"B-S"}</definedName>
    <definedName name="qqqq_2_3_2" hidden="1">{#N/A,#N/A,FALSE,"Income State.";#N/A,#N/A,FALSE,"B-S"}</definedName>
    <definedName name="qqqq_2_3_3" hidden="1">{#N/A,#N/A,FALSE,"Income State.";#N/A,#N/A,FALSE,"B-S"}</definedName>
    <definedName name="qqqq_2_3_4" hidden="1">{#N/A,#N/A,FALSE,"Income State.";#N/A,#N/A,FALSE,"B-S"}</definedName>
    <definedName name="qqqq_2_4" hidden="1">{#N/A,#N/A,FALSE,"Income State.";#N/A,#N/A,FALSE,"B-S"}</definedName>
    <definedName name="qqqq_2_4_1" hidden="1">{#N/A,#N/A,FALSE,"Income State.";#N/A,#N/A,FALSE,"B-S"}</definedName>
    <definedName name="qqqq_2_5" hidden="1">{#N/A,#N/A,FALSE,"Income State.";#N/A,#N/A,FALSE,"B-S"}</definedName>
    <definedName name="qqqq_3" hidden="1">{#N/A,#N/A,FALSE,"Income State.";#N/A,#N/A,FALSE,"B-S"}</definedName>
    <definedName name="qqqq_3_1" hidden="1">{#N/A,#N/A,FALSE,"Income State.";#N/A,#N/A,FALSE,"B-S"}</definedName>
    <definedName name="qqqq_3_1_1" hidden="1">{#N/A,#N/A,FALSE,"Income State.";#N/A,#N/A,FALSE,"B-S"}</definedName>
    <definedName name="qqqq_3_1_2" hidden="1">{#N/A,#N/A,FALSE,"Income State.";#N/A,#N/A,FALSE,"B-S"}</definedName>
    <definedName name="qqqq_3_1_3" hidden="1">{#N/A,#N/A,FALSE,"Income State.";#N/A,#N/A,FALSE,"B-S"}</definedName>
    <definedName name="qqqq_3_1_4" hidden="1">{#N/A,#N/A,FALSE,"Income State.";#N/A,#N/A,FALSE,"B-S"}</definedName>
    <definedName name="qqqq_3_2" hidden="1">{#N/A,#N/A,FALSE,"Income State.";#N/A,#N/A,FALSE,"B-S"}</definedName>
    <definedName name="qqqq_3_2_1" hidden="1">{#N/A,#N/A,FALSE,"Income State.";#N/A,#N/A,FALSE,"B-S"}</definedName>
    <definedName name="qqqq_3_2_2" hidden="1">{#N/A,#N/A,FALSE,"Income State.";#N/A,#N/A,FALSE,"B-S"}</definedName>
    <definedName name="qqqq_3_2_3" hidden="1">{#N/A,#N/A,FALSE,"Income State.";#N/A,#N/A,FALSE,"B-S"}</definedName>
    <definedName name="qqqq_3_2_4" hidden="1">{#N/A,#N/A,FALSE,"Income State.";#N/A,#N/A,FALSE,"B-S"}</definedName>
    <definedName name="qqqq_3_3" hidden="1">{#N/A,#N/A,FALSE,"Income State.";#N/A,#N/A,FALSE,"B-S"}</definedName>
    <definedName name="qqqq_3_3_1" hidden="1">{#N/A,#N/A,FALSE,"Income State.";#N/A,#N/A,FALSE,"B-S"}</definedName>
    <definedName name="qqqq_3_4" hidden="1">{#N/A,#N/A,FALSE,"Income State.";#N/A,#N/A,FALSE,"B-S"}</definedName>
    <definedName name="qqqq_3_4_1" hidden="1">{#N/A,#N/A,FALSE,"Income State.";#N/A,#N/A,FALSE,"B-S"}</definedName>
    <definedName name="qqqq_3_5" hidden="1">{#N/A,#N/A,FALSE,"Income State.";#N/A,#N/A,FALSE,"B-S"}</definedName>
    <definedName name="qqqq_4" hidden="1">{#N/A,#N/A,FALSE,"Income State.";#N/A,#N/A,FALSE,"B-S"}</definedName>
    <definedName name="qqqq_4_1" hidden="1">{#N/A,#N/A,FALSE,"Income State.";#N/A,#N/A,FALSE,"B-S"}</definedName>
    <definedName name="qqqq_4_1_1" hidden="1">{#N/A,#N/A,FALSE,"Income State.";#N/A,#N/A,FALSE,"B-S"}</definedName>
    <definedName name="qqqq_4_1_2" hidden="1">{#N/A,#N/A,FALSE,"Income State.";#N/A,#N/A,FALSE,"B-S"}</definedName>
    <definedName name="qqqq_4_1_3" hidden="1">{#N/A,#N/A,FALSE,"Income State.";#N/A,#N/A,FALSE,"B-S"}</definedName>
    <definedName name="qqqq_4_1_4" hidden="1">{#N/A,#N/A,FALSE,"Income State.";#N/A,#N/A,FALSE,"B-S"}</definedName>
    <definedName name="qqqq_4_2" hidden="1">{#N/A,#N/A,FALSE,"Income State.";#N/A,#N/A,FALSE,"B-S"}</definedName>
    <definedName name="qqqq_4_2_1" hidden="1">{#N/A,#N/A,FALSE,"Income State.";#N/A,#N/A,FALSE,"B-S"}</definedName>
    <definedName name="qqqq_4_2_2" hidden="1">{#N/A,#N/A,FALSE,"Income State.";#N/A,#N/A,FALSE,"B-S"}</definedName>
    <definedName name="qqqq_4_2_3" hidden="1">{#N/A,#N/A,FALSE,"Income State.";#N/A,#N/A,FALSE,"B-S"}</definedName>
    <definedName name="qqqq_4_2_4" hidden="1">{#N/A,#N/A,FALSE,"Income State.";#N/A,#N/A,FALSE,"B-S"}</definedName>
    <definedName name="qqqq_4_3" hidden="1">{#N/A,#N/A,FALSE,"Income State.";#N/A,#N/A,FALSE,"B-S"}</definedName>
    <definedName name="qqqq_4_3_1" hidden="1">{#N/A,#N/A,FALSE,"Income State.";#N/A,#N/A,FALSE,"B-S"}</definedName>
    <definedName name="qqqq_4_4" hidden="1">{#N/A,#N/A,FALSE,"Income State.";#N/A,#N/A,FALSE,"B-S"}</definedName>
    <definedName name="qqqq_4_4_1" hidden="1">{#N/A,#N/A,FALSE,"Income State.";#N/A,#N/A,FALSE,"B-S"}</definedName>
    <definedName name="qqqq_4_5" hidden="1">{#N/A,#N/A,FALSE,"Income State.";#N/A,#N/A,FALSE,"B-S"}</definedName>
    <definedName name="qqqq_5" hidden="1">{#N/A,#N/A,FALSE,"Income State.";#N/A,#N/A,FALSE,"B-S"}</definedName>
    <definedName name="qqqq_5_1" hidden="1">{#N/A,#N/A,FALSE,"Income State.";#N/A,#N/A,FALSE,"B-S"}</definedName>
    <definedName name="qqqq_5_2" hidden="1">{#N/A,#N/A,FALSE,"Income State.";#N/A,#N/A,FALSE,"B-S"}</definedName>
    <definedName name="qqqq_5_3" hidden="1">{#N/A,#N/A,FALSE,"Income State.";#N/A,#N/A,FALSE,"B-S"}</definedName>
    <definedName name="qqqq_5_4" hidden="1">{#N/A,#N/A,FALSE,"Income State.";#N/A,#N/A,FALSE,"B-S"}</definedName>
    <definedName name="QRYCOUNT" hidden="1">2</definedName>
    <definedName name="QRYNAME10" hidden="1">"US PL WITH OPERATING PLAN"</definedName>
    <definedName name="QRYNAME11" hidden="1">"OUS P&amp;L WITH PLAN"</definedName>
    <definedName name="QRYNAME12" hidden="1">"WW P&amp;L WITH PLAN"</definedName>
    <definedName name="QRYNAME18" hidden="1">"Pharam  P&amp;L"</definedName>
    <definedName name="QRYNAME5" hidden="1">"q9170"</definedName>
    <definedName name="QRYNAME6" hidden="1">"q9170 no Z"</definedName>
    <definedName name="QRYNEXT" hidden="1">8</definedName>
    <definedName name="QRYSOURCE10" hidden="1">"EXCELRANGE-EXPAND"</definedName>
    <definedName name="QRYSOURCE11" hidden="1">"EXCELRANGE-EXPAND"</definedName>
    <definedName name="QRYSOURCE12" hidden="1">"EXCELRANGE-EXPAND"</definedName>
    <definedName name="QRYSOURCE18" hidden="1">"EXCELRANGE-EXPAND-BQ"</definedName>
    <definedName name="QRYSOURCE5" hidden="1">"EXCELRANGE-EXPAND-BQ"</definedName>
    <definedName name="QRYSOURCE6" hidden="1">"EXCELRANGE-EXPAND-BQ"</definedName>
    <definedName name="quarters">#REF!</definedName>
    <definedName name="Question" hidden="1">{"CSC_1",#N/A,FALSE,"CSC Outputs";"CSC_2",#N/A,FALSE,"CSC Outputs"}</definedName>
    <definedName name="rate">#REF!</definedName>
    <definedName name="REARNINGS00">#REF!</definedName>
    <definedName name="REARNINGS01">#REF!</definedName>
    <definedName name="REARNINGS02">#REF!</definedName>
    <definedName name="REARNINGS03">#REF!</definedName>
    <definedName name="REARNINGS04">#REF!</definedName>
    <definedName name="REARNINGS05">#REF!</definedName>
    <definedName name="REARNINGS06">#REF!</definedName>
    <definedName name="REARNINGS07">#REF!</definedName>
    <definedName name="REARNINGS87">#REF!</definedName>
    <definedName name="REARNINGS88">#REF!</definedName>
    <definedName name="REARNINGS89">#REF!</definedName>
    <definedName name="REARNINGS90">#REF!</definedName>
    <definedName name="REARNINGS91">#REF!</definedName>
    <definedName name="REARNINGS92">#REF!</definedName>
    <definedName name="REARNINGS93">#REF!</definedName>
    <definedName name="REARNINGS94">#REF!</definedName>
    <definedName name="REARNINGS95">#REF!</definedName>
    <definedName name="REARNINGS96">#REF!</definedName>
    <definedName name="REARNINGS97">#REF!</definedName>
    <definedName name="REARNINGS98">#REF!</definedName>
    <definedName name="REARNINGS99">#REF!</definedName>
    <definedName name="RECOMM04">#REF!</definedName>
    <definedName name="Region">#REF!</definedName>
    <definedName name="regionalCostExposure">#REF!</definedName>
    <definedName name="RelevantCurrency">#REF!</definedName>
    <definedName name="rename_of_wrn.CSC" hidden="1">{"page1",#N/A,TRUE,"CSC";"page2",#N/A,TRUE,"CSC"}</definedName>
    <definedName name="Rent">#REF!</definedName>
    <definedName name="RentExpense">#REF!</definedName>
    <definedName name="rep" hidden="1">{#N/A,#N/A,FALSE,"COVER";#N/A,#N/A,FALSE,"VALUATION";#N/A,#N/A,FALSE,"FORECAST";#N/A,#N/A,FALSE,"FY ANALYSIS ";#N/A,#N/A,FALSE," HY ANALYSIS"}</definedName>
    <definedName name="RepairedName0031" hidden="1">"iQShowAnnual"</definedName>
    <definedName name="RepPeriod">#REF!</definedName>
    <definedName name="res_sum" hidden="1">{#N/A,#N/A,FALSE,"COVER1.XLS ";#N/A,#N/A,FALSE,"RACT1.XLS";#N/A,#N/A,FALSE,"RACT2.XLS";#N/A,#N/A,FALSE,"ECCMP";#N/A,#N/A,FALSE,"WELDER.XLS"}</definedName>
    <definedName name="RESI_MORTG00">#REF!</definedName>
    <definedName name="RESI_MORTG01">#REF!</definedName>
    <definedName name="RESI_MORTG02">#REF!</definedName>
    <definedName name="RESI_MORTG03">#REF!</definedName>
    <definedName name="RESI_MORTG04">#REF!</definedName>
    <definedName name="RESI_MORTG97">#REF!</definedName>
    <definedName name="RESI_MORTG98">#REF!</definedName>
    <definedName name="RESI_MORTG99">#REF!</definedName>
    <definedName name="resources" hidden="1">{#N/A,#N/A,FALSE,"Assessment";#N/A,#N/A,FALSE,"Staffing";#N/A,#N/A,FALSE,"Hires";#N/A,#N/A,FALSE,"Assumptions"}</definedName>
    <definedName name="RETAIL_LN00">#REF!</definedName>
    <definedName name="RETAIL_LN01">#REF!</definedName>
    <definedName name="RETAIL_LN02">#REF!</definedName>
    <definedName name="RETAIL_LN03">#REF!</definedName>
    <definedName name="RETAIL_LN04">#REF!</definedName>
    <definedName name="RETAIL_LN97">#REF!</definedName>
    <definedName name="RETAIL_LN98">#REF!</definedName>
    <definedName name="RETAIL_LN99">#REF!</definedName>
    <definedName name="Revenue">#REF!</definedName>
    <definedName name="REVENUES00">#REF!</definedName>
    <definedName name="REVENUES01">#REF!</definedName>
    <definedName name="REVENUES02">#REF!</definedName>
    <definedName name="REVENUES03">#REF!</definedName>
    <definedName name="REVENUES04">#REF!</definedName>
    <definedName name="REVENUES05">#REF!</definedName>
    <definedName name="REVENUES06">#REF!</definedName>
    <definedName name="REVENUES07">#REF!</definedName>
    <definedName name="REVENUES87">#REF!</definedName>
    <definedName name="REVENUES88">#REF!</definedName>
    <definedName name="REVENUES89">#REF!</definedName>
    <definedName name="REVENUES90">#REF!</definedName>
    <definedName name="REVENUES91">#REF!</definedName>
    <definedName name="REVENUES92">#REF!</definedName>
    <definedName name="REVENUES93">#REF!</definedName>
    <definedName name="REVENUES94">#REF!</definedName>
    <definedName name="REVENUES95">#REF!</definedName>
    <definedName name="REVENUES96">#REF!</definedName>
    <definedName name="REVENUES97">#REF!</definedName>
    <definedName name="REVENUES98">#REF!</definedName>
    <definedName name="REVENUES99">#REF!</definedName>
    <definedName name="rlrrename" hidden="1">{#N/A,#N/A,FALSE,"Budget96 Revised"}</definedName>
    <definedName name="rlrrename1" hidden="1">{#N/A,#N/A,FALSE,"Budget96 Revised"}</definedName>
    <definedName name="rngBRICS">#REF!,#REF!,#REF!,#REF!</definedName>
    <definedName name="rngEEMEA">#REF!,#REF!,#REF!,#REF!</definedName>
    <definedName name="rngInput9">#REF!</definedName>
    <definedName name="rngPriceTarget">#REF!</definedName>
    <definedName name="rngStartYear">#REF!</definedName>
    <definedName name="rngTotalRegionExposure">#REF!</definedName>
    <definedName name="RPTCOUNT" hidden="1">20</definedName>
    <definedName name="RPTID" hidden="1">99999</definedName>
    <definedName name="RPTNEXT" hidden="1">21</definedName>
    <definedName name="RPTQRY1" hidden="1">1</definedName>
    <definedName name="RPTQRY10" hidden="1">1</definedName>
    <definedName name="RPTQRY11" hidden="1">1</definedName>
    <definedName name="RPTQRY12" hidden="1">1</definedName>
    <definedName name="RPTQRY13" hidden="1">1</definedName>
    <definedName name="RPTQRY14" hidden="1">1</definedName>
    <definedName name="RPTQRY15" hidden="1">4</definedName>
    <definedName name="RPTQRY16" hidden="1">5</definedName>
    <definedName name="RPTQRY17" hidden="1">6</definedName>
    <definedName name="RPTQRY18" hidden="1">5</definedName>
    <definedName name="RPTQRY19" hidden="1">5</definedName>
    <definedName name="RPTQRY2" hidden="1">1</definedName>
    <definedName name="RPTQRY20" hidden="1">5</definedName>
    <definedName name="RPTQRY21" hidden="1">12</definedName>
    <definedName name="RPTQRY22" hidden="1">12</definedName>
    <definedName name="RPTQRY23" hidden="1">12</definedName>
    <definedName name="RPTQRY24" hidden="1">12</definedName>
    <definedName name="RPTQRY25" hidden="1">12</definedName>
    <definedName name="RPTQRY26" hidden="1">12</definedName>
    <definedName name="RPTQRY27" hidden="1">12</definedName>
    <definedName name="RPTQRY28" hidden="1">12</definedName>
    <definedName name="RPTQRY29" hidden="1">12</definedName>
    <definedName name="RPTQRY3" hidden="1">1</definedName>
    <definedName name="RPTQRY30" hidden="1">12</definedName>
    <definedName name="RPTQRY31" hidden="1">12</definedName>
    <definedName name="RPTQRY32" hidden="1">12</definedName>
    <definedName name="RPTQRY33" hidden="1">12</definedName>
    <definedName name="RPTQRY34" hidden="1">12</definedName>
    <definedName name="RPTQRY35" hidden="1">12</definedName>
    <definedName name="RPTQRY36" hidden="1">14</definedName>
    <definedName name="RPTQRY37" hidden="1">" "</definedName>
    <definedName name="RPTQRY38" hidden="1">" "</definedName>
    <definedName name="RPTQRY39" hidden="1">14</definedName>
    <definedName name="RPTQRY4" hidden="1">1</definedName>
    <definedName name="RPTQRY40" hidden="1">14</definedName>
    <definedName name="RPTQRY41" hidden="1">14</definedName>
    <definedName name="RPTQRY42" hidden="1">14</definedName>
    <definedName name="RPTQRY43" hidden="1">14</definedName>
    <definedName name="RPTQRY44" hidden="1">14</definedName>
    <definedName name="RPTQRY45" hidden="1">14</definedName>
    <definedName name="RPTQRY46" hidden="1">17</definedName>
    <definedName name="RPTQRY47" hidden="1">13</definedName>
    <definedName name="RPTQRY48" hidden="1">13</definedName>
    <definedName name="RPTQRY49" hidden="1">14</definedName>
    <definedName name="RPTQRY5" hidden="1">1</definedName>
    <definedName name="RPTQRY50" hidden="1">18</definedName>
    <definedName name="RPTQRY51" hidden="1">18</definedName>
    <definedName name="RPTQRY52" hidden="1">18</definedName>
    <definedName name="RPTQRY53" hidden="1">18</definedName>
    <definedName name="RPTQRY54" hidden="1">18</definedName>
    <definedName name="RPTQRY6" hidden="1">1</definedName>
    <definedName name="RPTQRY7" hidden="1">1</definedName>
    <definedName name="RPTQRY8" hidden="1">1</definedName>
    <definedName name="RPTQRY9" hidden="1">1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IC">#REF!</definedName>
    <definedName name="rrr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RRRevenue">#REF!</definedName>
    <definedName name="rrrr" hidden="1">{"'Edit'!$A$1:$V$2277"}</definedName>
    <definedName name="rt" hidden="1">{#N/A,#N/A,FALSE,"Comp"}</definedName>
    <definedName name="RTL_FUM00">#REF!</definedName>
    <definedName name="RTL_FUM01">#REF!</definedName>
    <definedName name="RTL_FUM02">#REF!</definedName>
    <definedName name="RTL_FUM03">#REF!</definedName>
    <definedName name="RTL_FUM04">#REF!</definedName>
    <definedName name="RTL_FUM97">#REF!</definedName>
    <definedName name="RTL_FUM98">#REF!</definedName>
    <definedName name="RTL_FUM99">#REF!</definedName>
    <definedName name="RTL_LFFUM00">#REF!</definedName>
    <definedName name="RTL_LFFUM01">#REF!</definedName>
    <definedName name="RTL_LFFUM02">#REF!</definedName>
    <definedName name="RTL_LFFUM03">#REF!</definedName>
    <definedName name="RTL_LFFUM04">#REF!</definedName>
    <definedName name="RTL_LFFUM97">#REF!</definedName>
    <definedName name="RTL_LFFUM98">#REF!</definedName>
    <definedName name="RTL_LFFUM99">#REF!</definedName>
    <definedName name="RTL_MFFUM00">#REF!</definedName>
    <definedName name="RTL_MFFUM01">#REF!</definedName>
    <definedName name="RTL_MFFUM02">#REF!</definedName>
    <definedName name="RTL_MFFUM03">#REF!</definedName>
    <definedName name="RTL_MFFUM04">#REF!</definedName>
    <definedName name="RTL_MFFUM97">#REF!</definedName>
    <definedName name="RTL_MFFUM98">#REF!</definedName>
    <definedName name="RTL_MFFUM99">#REF!</definedName>
    <definedName name="RunningHead" hidden="1">#REF!</definedName>
    <definedName name="RWA00">#REF!</definedName>
    <definedName name="rwere" hidden="1">{#N/A,#N/A,FALSE,"COVER1.XLS ";#N/A,#N/A,FALSE,"RACT1.XLS";#N/A,#N/A,FALSE,"RACT2.XLS";#N/A,#N/A,FALSE,"ECCMP";#N/A,#N/A,FALSE,"WELDER.XLS"}</definedName>
    <definedName name="S" hidden="1">{#N/A,#N/A,FALSE,"Summary Signoff";#N/A,#N/A,FALSE,"0310PRIORYR";#N/A,#N/A,FALSE,"0400";#N/A,#N/A,FALSE,"1100BANK";#N/A,#N/A,FALSE,"1400NCD";#N/A,#N/A,FALSE,"1770AMGSH";#N/A,#N/A,FALSE,"1770INTINM5";#N/A,#N/A,FALSE,"1770LOYANGSH";#N/A,#N/A,FALSE,"1770LOYANGUN";#N/A,#N/A,FALSE,"1850";#N/A,#N/A,FALSE,"3500";#N/A,#N/A,FALSE,"3555MGRFEE";#N/A,#N/A,FALSE,"3555TRUSTEE";#N/A,#N/A,FALSE,"3610";#N/A,#N/A,FALSE,"4900";#N/A,#N/A,FALSE,"5200ITA1ITA2"}</definedName>
    <definedName name="S_1" hidden="1">{#N/A,#N/A,FALSE,"Summary Signoff";#N/A,#N/A,FALSE,"0310PRIORYR";#N/A,#N/A,FALSE,"0400";#N/A,#N/A,FALSE,"1100BANK";#N/A,#N/A,FALSE,"1400NCD";#N/A,#N/A,FALSE,"1770AMGSH";#N/A,#N/A,FALSE,"1770INTINM5";#N/A,#N/A,FALSE,"1770LOYANGSH";#N/A,#N/A,FALSE,"1770LOYANGUN";#N/A,#N/A,FALSE,"1850";#N/A,#N/A,FALSE,"3500";#N/A,#N/A,FALSE,"3555MGRFEE";#N/A,#N/A,FALSE,"3555TRUSTEE";#N/A,#N/A,FALSE,"3610";#N/A,#N/A,FALSE,"4900";#N/A,#N/A,FALSE,"5200ITA1ITA2"}</definedName>
    <definedName name="S648.">#REF!</definedName>
    <definedName name="SA">#REF!</definedName>
    <definedName name="SAD">#REF!</definedName>
    <definedName name="sadsf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af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SAPBEXhrIndnt" hidden="1">"Wide"</definedName>
    <definedName name="SAPBEXrevision" hidden="1">1</definedName>
    <definedName name="SAPBEXsysID" hidden="1">"BWP"</definedName>
    <definedName name="SAPBEXwbID" hidden="1">"3NFYM7AFAWPA5YDUYL4EM9FLB"</definedName>
    <definedName name="SAPFuncF4Help" hidden="1">#N/A</definedName>
    <definedName name="SAPR">#REF!</definedName>
    <definedName name="SAPsysID" hidden="1">"708C5W7SBKP804JT78WJ0JNKI"</definedName>
    <definedName name="SAPwbID" hidden="1">"ARS"</definedName>
    <definedName name="scenario">#REF!</definedName>
    <definedName name="scenario.list">#REF!</definedName>
    <definedName name="Scenario_flow_Balanced">#REF!</definedName>
    <definedName name="Scenario_flow_equity">#REF!</definedName>
    <definedName name="scenario_flow_MM">#REF!</definedName>
    <definedName name="scenario_flows_advisory">#REF!</definedName>
    <definedName name="scenario_flows_Alternative_Investments">#REF!</definedName>
    <definedName name="scenario_flows_Cash_management">#REF!</definedName>
    <definedName name="scenario_flows_equity_active">#REF!</definedName>
    <definedName name="scenario_flows_equity_Index">#REF!</definedName>
    <definedName name="scenario_flows_fixed_income_active">#REF!</definedName>
    <definedName name="scenario_flows_fixed_income_index">#REF!</definedName>
    <definedName name="scenario_flows_multi_asset">#REF!</definedName>
    <definedName name="scenarios">#REF!</definedName>
    <definedName name="sczc" hidden="1">{#N/A,#N/A,FALSE,"DCF Summary";#N/A,#N/A,FALSE,"Casema";#N/A,#N/A,FALSE,"Casema NoTel";#N/A,#N/A,FALSE,"UK";#N/A,#N/A,FALSE,"RCF";#N/A,#N/A,FALSE,"Intercable CZ";#N/A,#N/A,FALSE,"Interkabel P"}</definedName>
    <definedName name="sczc_1" hidden="1">{#N/A,#N/A,FALSE,"DCF Summary";#N/A,#N/A,FALSE,"Casema";#N/A,#N/A,FALSE,"Casema NoTel";#N/A,#N/A,FALSE,"UK";#N/A,#N/A,FALSE,"RCF";#N/A,#N/A,FALSE,"Intercable CZ";#N/A,#N/A,FALSE,"Interkabel P"}</definedName>
    <definedName name="sczc_1_1" hidden="1">{#N/A,#N/A,FALSE,"DCF Summary";#N/A,#N/A,FALSE,"Casema";#N/A,#N/A,FALSE,"Casema NoTel";#N/A,#N/A,FALSE,"UK";#N/A,#N/A,FALSE,"RCF";#N/A,#N/A,FALSE,"Intercable CZ";#N/A,#N/A,FALSE,"Interkabel P"}</definedName>
    <definedName name="sczc_1_1_1" hidden="1">{#N/A,#N/A,FALSE,"DCF Summary";#N/A,#N/A,FALSE,"Casema";#N/A,#N/A,FALSE,"Casema NoTel";#N/A,#N/A,FALSE,"UK";#N/A,#N/A,FALSE,"RCF";#N/A,#N/A,FALSE,"Intercable CZ";#N/A,#N/A,FALSE,"Interkabel P"}</definedName>
    <definedName name="sczc_1_1_1_1" hidden="1">{#N/A,#N/A,FALSE,"DCF Summary";#N/A,#N/A,FALSE,"Casema";#N/A,#N/A,FALSE,"Casema NoTel";#N/A,#N/A,FALSE,"UK";#N/A,#N/A,FALSE,"RCF";#N/A,#N/A,FALSE,"Intercable CZ";#N/A,#N/A,FALSE,"Interkabel P"}</definedName>
    <definedName name="sczc_1_1_1_1_1" hidden="1">{#N/A,#N/A,FALSE,"DCF Summary";#N/A,#N/A,FALSE,"Casema";#N/A,#N/A,FALSE,"Casema NoTel";#N/A,#N/A,FALSE,"UK";#N/A,#N/A,FALSE,"RCF";#N/A,#N/A,FALSE,"Intercable CZ";#N/A,#N/A,FALSE,"Interkabel P"}</definedName>
    <definedName name="sczc_1_1_1_1_1_1" hidden="1">{#N/A,#N/A,FALSE,"DCF Summary";#N/A,#N/A,FALSE,"Casema";#N/A,#N/A,FALSE,"Casema NoTel";#N/A,#N/A,FALSE,"UK";#N/A,#N/A,FALSE,"RCF";#N/A,#N/A,FALSE,"Intercable CZ";#N/A,#N/A,FALSE,"Interkabel P"}</definedName>
    <definedName name="sczc_1_1_1_1_1_2" hidden="1">{#N/A,#N/A,FALSE,"DCF Summary";#N/A,#N/A,FALSE,"Casema";#N/A,#N/A,FALSE,"Casema NoTel";#N/A,#N/A,FALSE,"UK";#N/A,#N/A,FALSE,"RCF";#N/A,#N/A,FALSE,"Intercable CZ";#N/A,#N/A,FALSE,"Interkabel P"}</definedName>
    <definedName name="sczc_1_1_1_1_1_3" hidden="1">{#N/A,#N/A,FALSE,"DCF Summary";#N/A,#N/A,FALSE,"Casema";#N/A,#N/A,FALSE,"Casema NoTel";#N/A,#N/A,FALSE,"UK";#N/A,#N/A,FALSE,"RCF";#N/A,#N/A,FALSE,"Intercable CZ";#N/A,#N/A,FALSE,"Interkabel P"}</definedName>
    <definedName name="sczc_1_1_1_1_1_4" hidden="1">{#N/A,#N/A,FALSE,"DCF Summary";#N/A,#N/A,FALSE,"Casema";#N/A,#N/A,FALSE,"Casema NoTel";#N/A,#N/A,FALSE,"UK";#N/A,#N/A,FALSE,"RCF";#N/A,#N/A,FALSE,"Intercable CZ";#N/A,#N/A,FALSE,"Interkabel P"}</definedName>
    <definedName name="sczc_1_1_1_1_2" hidden="1">{#N/A,#N/A,FALSE,"DCF Summary";#N/A,#N/A,FALSE,"Casema";#N/A,#N/A,FALSE,"Casema NoTel";#N/A,#N/A,FALSE,"UK";#N/A,#N/A,FALSE,"RCF";#N/A,#N/A,FALSE,"Intercable CZ";#N/A,#N/A,FALSE,"Interkabel P"}</definedName>
    <definedName name="sczc_1_1_1_1_2_1" hidden="1">{#N/A,#N/A,FALSE,"DCF Summary";#N/A,#N/A,FALSE,"Casema";#N/A,#N/A,FALSE,"Casema NoTel";#N/A,#N/A,FALSE,"UK";#N/A,#N/A,FALSE,"RCF";#N/A,#N/A,FALSE,"Intercable CZ";#N/A,#N/A,FALSE,"Interkabel P"}</definedName>
    <definedName name="sczc_1_1_1_1_2_2" hidden="1">{#N/A,#N/A,FALSE,"DCF Summary";#N/A,#N/A,FALSE,"Casema";#N/A,#N/A,FALSE,"Casema NoTel";#N/A,#N/A,FALSE,"UK";#N/A,#N/A,FALSE,"RCF";#N/A,#N/A,FALSE,"Intercable CZ";#N/A,#N/A,FALSE,"Interkabel P"}</definedName>
    <definedName name="sczc_1_1_1_1_2_3" hidden="1">{#N/A,#N/A,FALSE,"DCF Summary";#N/A,#N/A,FALSE,"Casema";#N/A,#N/A,FALSE,"Casema NoTel";#N/A,#N/A,FALSE,"UK";#N/A,#N/A,FALSE,"RCF";#N/A,#N/A,FALSE,"Intercable CZ";#N/A,#N/A,FALSE,"Interkabel P"}</definedName>
    <definedName name="sczc_1_1_1_1_3" hidden="1">{#N/A,#N/A,FALSE,"DCF Summary";#N/A,#N/A,FALSE,"Casema";#N/A,#N/A,FALSE,"Casema NoTel";#N/A,#N/A,FALSE,"UK";#N/A,#N/A,FALSE,"RCF";#N/A,#N/A,FALSE,"Intercable CZ";#N/A,#N/A,FALSE,"Interkabel P"}</definedName>
    <definedName name="sczc_1_1_1_1_4" hidden="1">{#N/A,#N/A,FALSE,"DCF Summary";#N/A,#N/A,FALSE,"Casema";#N/A,#N/A,FALSE,"Casema NoTel";#N/A,#N/A,FALSE,"UK";#N/A,#N/A,FALSE,"RCF";#N/A,#N/A,FALSE,"Intercable CZ";#N/A,#N/A,FALSE,"Interkabel P"}</definedName>
    <definedName name="sczc_1_1_1_1_5" hidden="1">{#N/A,#N/A,FALSE,"DCF Summary";#N/A,#N/A,FALSE,"Casema";#N/A,#N/A,FALSE,"Casema NoTel";#N/A,#N/A,FALSE,"UK";#N/A,#N/A,FALSE,"RCF";#N/A,#N/A,FALSE,"Intercable CZ";#N/A,#N/A,FALSE,"Interkabel P"}</definedName>
    <definedName name="sczc_1_1_1_2" hidden="1">{#N/A,#N/A,FALSE,"DCF Summary";#N/A,#N/A,FALSE,"Casema";#N/A,#N/A,FALSE,"Casema NoTel";#N/A,#N/A,FALSE,"UK";#N/A,#N/A,FALSE,"RCF";#N/A,#N/A,FALSE,"Intercable CZ";#N/A,#N/A,FALSE,"Interkabel P"}</definedName>
    <definedName name="sczc_1_1_1_2_1" hidden="1">{#N/A,#N/A,FALSE,"DCF Summary";#N/A,#N/A,FALSE,"Casema";#N/A,#N/A,FALSE,"Casema NoTel";#N/A,#N/A,FALSE,"UK";#N/A,#N/A,FALSE,"RCF";#N/A,#N/A,FALSE,"Intercable CZ";#N/A,#N/A,FALSE,"Interkabel P"}</definedName>
    <definedName name="sczc_1_1_1_2_2" hidden="1">{#N/A,#N/A,FALSE,"DCF Summary";#N/A,#N/A,FALSE,"Casema";#N/A,#N/A,FALSE,"Casema NoTel";#N/A,#N/A,FALSE,"UK";#N/A,#N/A,FALSE,"RCF";#N/A,#N/A,FALSE,"Intercable CZ";#N/A,#N/A,FALSE,"Interkabel P"}</definedName>
    <definedName name="sczc_1_1_1_2_3" hidden="1">{#N/A,#N/A,FALSE,"DCF Summary";#N/A,#N/A,FALSE,"Casema";#N/A,#N/A,FALSE,"Casema NoTel";#N/A,#N/A,FALSE,"UK";#N/A,#N/A,FALSE,"RCF";#N/A,#N/A,FALSE,"Intercable CZ";#N/A,#N/A,FALSE,"Interkabel P"}</definedName>
    <definedName name="sczc_1_1_1_3" hidden="1">{#N/A,#N/A,FALSE,"DCF Summary";#N/A,#N/A,FALSE,"Casema";#N/A,#N/A,FALSE,"Casema NoTel";#N/A,#N/A,FALSE,"UK";#N/A,#N/A,FALSE,"RCF";#N/A,#N/A,FALSE,"Intercable CZ";#N/A,#N/A,FALSE,"Interkabel P"}</definedName>
    <definedName name="sczc_1_1_1_3_1" hidden="1">{#N/A,#N/A,FALSE,"DCF Summary";#N/A,#N/A,FALSE,"Casema";#N/A,#N/A,FALSE,"Casema NoTel";#N/A,#N/A,FALSE,"UK";#N/A,#N/A,FALSE,"RCF";#N/A,#N/A,FALSE,"Intercable CZ";#N/A,#N/A,FALSE,"Interkabel P"}</definedName>
    <definedName name="sczc_1_1_1_3_2" hidden="1">{#N/A,#N/A,FALSE,"DCF Summary";#N/A,#N/A,FALSE,"Casema";#N/A,#N/A,FALSE,"Casema NoTel";#N/A,#N/A,FALSE,"UK";#N/A,#N/A,FALSE,"RCF";#N/A,#N/A,FALSE,"Intercable CZ";#N/A,#N/A,FALSE,"Interkabel P"}</definedName>
    <definedName name="sczc_1_1_1_3_3" hidden="1">{#N/A,#N/A,FALSE,"DCF Summary";#N/A,#N/A,FALSE,"Casema";#N/A,#N/A,FALSE,"Casema NoTel";#N/A,#N/A,FALSE,"UK";#N/A,#N/A,FALSE,"RCF";#N/A,#N/A,FALSE,"Intercable CZ";#N/A,#N/A,FALSE,"Interkabel P"}</definedName>
    <definedName name="sczc_1_1_1_4" hidden="1">{#N/A,#N/A,FALSE,"DCF Summary";#N/A,#N/A,FALSE,"Casema";#N/A,#N/A,FALSE,"Casema NoTel";#N/A,#N/A,FALSE,"UK";#N/A,#N/A,FALSE,"RCF";#N/A,#N/A,FALSE,"Intercable CZ";#N/A,#N/A,FALSE,"Interkabel P"}</definedName>
    <definedName name="sczc_1_1_1_5" hidden="1">{#N/A,#N/A,FALSE,"DCF Summary";#N/A,#N/A,FALSE,"Casema";#N/A,#N/A,FALSE,"Casema NoTel";#N/A,#N/A,FALSE,"UK";#N/A,#N/A,FALSE,"RCF";#N/A,#N/A,FALSE,"Intercable CZ";#N/A,#N/A,FALSE,"Interkabel P"}</definedName>
    <definedName name="sczc_1_1_2" hidden="1">{#N/A,#N/A,FALSE,"DCF Summary";#N/A,#N/A,FALSE,"Casema";#N/A,#N/A,FALSE,"Casema NoTel";#N/A,#N/A,FALSE,"UK";#N/A,#N/A,FALSE,"RCF";#N/A,#N/A,FALSE,"Intercable CZ";#N/A,#N/A,FALSE,"Interkabel P"}</definedName>
    <definedName name="sczc_1_1_2_1" hidden="1">{#N/A,#N/A,FALSE,"DCF Summary";#N/A,#N/A,FALSE,"Casema";#N/A,#N/A,FALSE,"Casema NoTel";#N/A,#N/A,FALSE,"UK";#N/A,#N/A,FALSE,"RCF";#N/A,#N/A,FALSE,"Intercable CZ";#N/A,#N/A,FALSE,"Interkabel P"}</definedName>
    <definedName name="sczc_1_1_2_2" hidden="1">{#N/A,#N/A,FALSE,"DCF Summary";#N/A,#N/A,FALSE,"Casema";#N/A,#N/A,FALSE,"Casema NoTel";#N/A,#N/A,FALSE,"UK";#N/A,#N/A,FALSE,"RCF";#N/A,#N/A,FALSE,"Intercable CZ";#N/A,#N/A,FALSE,"Interkabel P"}</definedName>
    <definedName name="sczc_1_1_2_3" hidden="1">{#N/A,#N/A,FALSE,"DCF Summary";#N/A,#N/A,FALSE,"Casema";#N/A,#N/A,FALSE,"Casema NoTel";#N/A,#N/A,FALSE,"UK";#N/A,#N/A,FALSE,"RCF";#N/A,#N/A,FALSE,"Intercable CZ";#N/A,#N/A,FALSE,"Interkabel P"}</definedName>
    <definedName name="sczc_1_1_3" hidden="1">{#N/A,#N/A,FALSE,"DCF Summary";#N/A,#N/A,FALSE,"Casema";#N/A,#N/A,FALSE,"Casema NoTel";#N/A,#N/A,FALSE,"UK";#N/A,#N/A,FALSE,"RCF";#N/A,#N/A,FALSE,"Intercable CZ";#N/A,#N/A,FALSE,"Interkabel P"}</definedName>
    <definedName name="sczc_1_1_3_1" hidden="1">{#N/A,#N/A,FALSE,"DCF Summary";#N/A,#N/A,FALSE,"Casema";#N/A,#N/A,FALSE,"Casema NoTel";#N/A,#N/A,FALSE,"UK";#N/A,#N/A,FALSE,"RCF";#N/A,#N/A,FALSE,"Intercable CZ";#N/A,#N/A,FALSE,"Interkabel P"}</definedName>
    <definedName name="sczc_1_1_3_2" hidden="1">{#N/A,#N/A,FALSE,"DCF Summary";#N/A,#N/A,FALSE,"Casema";#N/A,#N/A,FALSE,"Casema NoTel";#N/A,#N/A,FALSE,"UK";#N/A,#N/A,FALSE,"RCF";#N/A,#N/A,FALSE,"Intercable CZ";#N/A,#N/A,FALSE,"Interkabel P"}</definedName>
    <definedName name="sczc_1_1_3_3" hidden="1">{#N/A,#N/A,FALSE,"DCF Summary";#N/A,#N/A,FALSE,"Casema";#N/A,#N/A,FALSE,"Casema NoTel";#N/A,#N/A,FALSE,"UK";#N/A,#N/A,FALSE,"RCF";#N/A,#N/A,FALSE,"Intercable CZ";#N/A,#N/A,FALSE,"Interkabel P"}</definedName>
    <definedName name="sczc_1_1_4" hidden="1">{#N/A,#N/A,FALSE,"DCF Summary";#N/A,#N/A,FALSE,"Casema";#N/A,#N/A,FALSE,"Casema NoTel";#N/A,#N/A,FALSE,"UK";#N/A,#N/A,FALSE,"RCF";#N/A,#N/A,FALSE,"Intercable CZ";#N/A,#N/A,FALSE,"Interkabel P"}</definedName>
    <definedName name="sczc_1_1_5" hidden="1">{#N/A,#N/A,FALSE,"DCF Summary";#N/A,#N/A,FALSE,"Casema";#N/A,#N/A,FALSE,"Casema NoTel";#N/A,#N/A,FALSE,"UK";#N/A,#N/A,FALSE,"RCF";#N/A,#N/A,FALSE,"Intercable CZ";#N/A,#N/A,FALSE,"Interkabel P"}</definedName>
    <definedName name="sczc_1_2" hidden="1">{#N/A,#N/A,FALSE,"DCF Summary";#N/A,#N/A,FALSE,"Casema";#N/A,#N/A,FALSE,"Casema NoTel";#N/A,#N/A,FALSE,"UK";#N/A,#N/A,FALSE,"RCF";#N/A,#N/A,FALSE,"Intercable CZ";#N/A,#N/A,FALSE,"Interkabel P"}</definedName>
    <definedName name="sczc_1_2_1" hidden="1">{#N/A,#N/A,FALSE,"DCF Summary";#N/A,#N/A,FALSE,"Casema";#N/A,#N/A,FALSE,"Casema NoTel";#N/A,#N/A,FALSE,"UK";#N/A,#N/A,FALSE,"RCF";#N/A,#N/A,FALSE,"Intercable CZ";#N/A,#N/A,FALSE,"Interkabel P"}</definedName>
    <definedName name="sczc_1_2_1_1" hidden="1">{#N/A,#N/A,FALSE,"DCF Summary";#N/A,#N/A,FALSE,"Casema";#N/A,#N/A,FALSE,"Casema NoTel";#N/A,#N/A,FALSE,"UK";#N/A,#N/A,FALSE,"RCF";#N/A,#N/A,FALSE,"Intercable CZ";#N/A,#N/A,FALSE,"Interkabel P"}</definedName>
    <definedName name="sczc_1_2_1_2" hidden="1">{#N/A,#N/A,FALSE,"DCF Summary";#N/A,#N/A,FALSE,"Casema";#N/A,#N/A,FALSE,"Casema NoTel";#N/A,#N/A,FALSE,"UK";#N/A,#N/A,FALSE,"RCF";#N/A,#N/A,FALSE,"Intercable CZ";#N/A,#N/A,FALSE,"Interkabel P"}</definedName>
    <definedName name="sczc_1_2_1_3" hidden="1">{#N/A,#N/A,FALSE,"DCF Summary";#N/A,#N/A,FALSE,"Casema";#N/A,#N/A,FALSE,"Casema NoTel";#N/A,#N/A,FALSE,"UK";#N/A,#N/A,FALSE,"RCF";#N/A,#N/A,FALSE,"Intercable CZ";#N/A,#N/A,FALSE,"Interkabel P"}</definedName>
    <definedName name="sczc_1_2_2" hidden="1">{#N/A,#N/A,FALSE,"DCF Summary";#N/A,#N/A,FALSE,"Casema";#N/A,#N/A,FALSE,"Casema NoTel";#N/A,#N/A,FALSE,"UK";#N/A,#N/A,FALSE,"RCF";#N/A,#N/A,FALSE,"Intercable CZ";#N/A,#N/A,FALSE,"Interkabel P"}</definedName>
    <definedName name="sczc_1_2_2_1" hidden="1">{#N/A,#N/A,FALSE,"DCF Summary";#N/A,#N/A,FALSE,"Casema";#N/A,#N/A,FALSE,"Casema NoTel";#N/A,#N/A,FALSE,"UK";#N/A,#N/A,FALSE,"RCF";#N/A,#N/A,FALSE,"Intercable CZ";#N/A,#N/A,FALSE,"Interkabel P"}</definedName>
    <definedName name="sczc_1_2_2_2" hidden="1">{#N/A,#N/A,FALSE,"DCF Summary";#N/A,#N/A,FALSE,"Casema";#N/A,#N/A,FALSE,"Casema NoTel";#N/A,#N/A,FALSE,"UK";#N/A,#N/A,FALSE,"RCF";#N/A,#N/A,FALSE,"Intercable CZ";#N/A,#N/A,FALSE,"Interkabel P"}</definedName>
    <definedName name="sczc_1_2_2_3" hidden="1">{#N/A,#N/A,FALSE,"DCF Summary";#N/A,#N/A,FALSE,"Casema";#N/A,#N/A,FALSE,"Casema NoTel";#N/A,#N/A,FALSE,"UK";#N/A,#N/A,FALSE,"RCF";#N/A,#N/A,FALSE,"Intercable CZ";#N/A,#N/A,FALSE,"Interkabel P"}</definedName>
    <definedName name="sczc_1_2_3" hidden="1">{#N/A,#N/A,FALSE,"DCF Summary";#N/A,#N/A,FALSE,"Casema";#N/A,#N/A,FALSE,"Casema NoTel";#N/A,#N/A,FALSE,"UK";#N/A,#N/A,FALSE,"RCF";#N/A,#N/A,FALSE,"Intercable CZ";#N/A,#N/A,FALSE,"Interkabel P"}</definedName>
    <definedName name="sczc_1_2_4" hidden="1">{#N/A,#N/A,FALSE,"DCF Summary";#N/A,#N/A,FALSE,"Casema";#N/A,#N/A,FALSE,"Casema NoTel";#N/A,#N/A,FALSE,"UK";#N/A,#N/A,FALSE,"RCF";#N/A,#N/A,FALSE,"Intercable CZ";#N/A,#N/A,FALSE,"Interkabel P"}</definedName>
    <definedName name="sczc_1_2_5" hidden="1">{#N/A,#N/A,FALSE,"DCF Summary";#N/A,#N/A,FALSE,"Casema";#N/A,#N/A,FALSE,"Casema NoTel";#N/A,#N/A,FALSE,"UK";#N/A,#N/A,FALSE,"RCF";#N/A,#N/A,FALSE,"Intercable CZ";#N/A,#N/A,FALSE,"Interkabel P"}</definedName>
    <definedName name="sczc_1_3" hidden="1">{#N/A,#N/A,FALSE,"DCF Summary";#N/A,#N/A,FALSE,"Casema";#N/A,#N/A,FALSE,"Casema NoTel";#N/A,#N/A,FALSE,"UK";#N/A,#N/A,FALSE,"RCF";#N/A,#N/A,FALSE,"Intercable CZ";#N/A,#N/A,FALSE,"Interkabel P"}</definedName>
    <definedName name="sczc_1_3_1" hidden="1">{#N/A,#N/A,FALSE,"DCF Summary";#N/A,#N/A,FALSE,"Casema";#N/A,#N/A,FALSE,"Casema NoTel";#N/A,#N/A,FALSE,"UK";#N/A,#N/A,FALSE,"RCF";#N/A,#N/A,FALSE,"Intercable CZ";#N/A,#N/A,FALSE,"Interkabel P"}</definedName>
    <definedName name="sczc_1_3_1_1" hidden="1">{#N/A,#N/A,FALSE,"DCF Summary";#N/A,#N/A,FALSE,"Casema";#N/A,#N/A,FALSE,"Casema NoTel";#N/A,#N/A,FALSE,"UK";#N/A,#N/A,FALSE,"RCF";#N/A,#N/A,FALSE,"Intercable CZ";#N/A,#N/A,FALSE,"Interkabel P"}</definedName>
    <definedName name="sczc_1_3_1_2" hidden="1">{#N/A,#N/A,FALSE,"DCF Summary";#N/A,#N/A,FALSE,"Casema";#N/A,#N/A,FALSE,"Casema NoTel";#N/A,#N/A,FALSE,"UK";#N/A,#N/A,FALSE,"RCF";#N/A,#N/A,FALSE,"Intercable CZ";#N/A,#N/A,FALSE,"Interkabel P"}</definedName>
    <definedName name="sczc_1_3_1_3" hidden="1">{#N/A,#N/A,FALSE,"DCF Summary";#N/A,#N/A,FALSE,"Casema";#N/A,#N/A,FALSE,"Casema NoTel";#N/A,#N/A,FALSE,"UK";#N/A,#N/A,FALSE,"RCF";#N/A,#N/A,FALSE,"Intercable CZ";#N/A,#N/A,FALSE,"Interkabel P"}</definedName>
    <definedName name="sczc_1_3_2" hidden="1">{#N/A,#N/A,FALSE,"DCF Summary";#N/A,#N/A,FALSE,"Casema";#N/A,#N/A,FALSE,"Casema NoTel";#N/A,#N/A,FALSE,"UK";#N/A,#N/A,FALSE,"RCF";#N/A,#N/A,FALSE,"Intercable CZ";#N/A,#N/A,FALSE,"Interkabel P"}</definedName>
    <definedName name="sczc_1_3_2_1" hidden="1">{#N/A,#N/A,FALSE,"DCF Summary";#N/A,#N/A,FALSE,"Casema";#N/A,#N/A,FALSE,"Casema NoTel";#N/A,#N/A,FALSE,"UK";#N/A,#N/A,FALSE,"RCF";#N/A,#N/A,FALSE,"Intercable CZ";#N/A,#N/A,FALSE,"Interkabel P"}</definedName>
    <definedName name="sczc_1_3_2_2" hidden="1">{#N/A,#N/A,FALSE,"DCF Summary";#N/A,#N/A,FALSE,"Casema";#N/A,#N/A,FALSE,"Casema NoTel";#N/A,#N/A,FALSE,"UK";#N/A,#N/A,FALSE,"RCF";#N/A,#N/A,FALSE,"Intercable CZ";#N/A,#N/A,FALSE,"Interkabel P"}</definedName>
    <definedName name="sczc_1_3_2_3" hidden="1">{#N/A,#N/A,FALSE,"DCF Summary";#N/A,#N/A,FALSE,"Casema";#N/A,#N/A,FALSE,"Casema NoTel";#N/A,#N/A,FALSE,"UK";#N/A,#N/A,FALSE,"RCF";#N/A,#N/A,FALSE,"Intercable CZ";#N/A,#N/A,FALSE,"Interkabel P"}</definedName>
    <definedName name="sczc_1_3_3" hidden="1">{#N/A,#N/A,FALSE,"DCF Summary";#N/A,#N/A,FALSE,"Casema";#N/A,#N/A,FALSE,"Casema NoTel";#N/A,#N/A,FALSE,"UK";#N/A,#N/A,FALSE,"RCF";#N/A,#N/A,FALSE,"Intercable CZ";#N/A,#N/A,FALSE,"Interkabel P"}</definedName>
    <definedName name="sczc_1_3_4" hidden="1">{#N/A,#N/A,FALSE,"DCF Summary";#N/A,#N/A,FALSE,"Casema";#N/A,#N/A,FALSE,"Casema NoTel";#N/A,#N/A,FALSE,"UK";#N/A,#N/A,FALSE,"RCF";#N/A,#N/A,FALSE,"Intercable CZ";#N/A,#N/A,FALSE,"Interkabel P"}</definedName>
    <definedName name="sczc_1_3_5" hidden="1">{#N/A,#N/A,FALSE,"DCF Summary";#N/A,#N/A,FALSE,"Casema";#N/A,#N/A,FALSE,"Casema NoTel";#N/A,#N/A,FALSE,"UK";#N/A,#N/A,FALSE,"RCF";#N/A,#N/A,FALSE,"Intercable CZ";#N/A,#N/A,FALSE,"Interkabel P"}</definedName>
    <definedName name="sczc_1_4" hidden="1">{#N/A,#N/A,FALSE,"DCF Summary";#N/A,#N/A,FALSE,"Casema";#N/A,#N/A,FALSE,"Casema NoTel";#N/A,#N/A,FALSE,"UK";#N/A,#N/A,FALSE,"RCF";#N/A,#N/A,FALSE,"Intercable CZ";#N/A,#N/A,FALSE,"Interkabel P"}</definedName>
    <definedName name="sczc_1_4_1" hidden="1">{#N/A,#N/A,FALSE,"DCF Summary";#N/A,#N/A,FALSE,"Casema";#N/A,#N/A,FALSE,"Casema NoTel";#N/A,#N/A,FALSE,"UK";#N/A,#N/A,FALSE,"RCF";#N/A,#N/A,FALSE,"Intercable CZ";#N/A,#N/A,FALSE,"Interkabel P"}</definedName>
    <definedName name="sczc_1_4_2" hidden="1">{#N/A,#N/A,FALSE,"DCF Summary";#N/A,#N/A,FALSE,"Casema";#N/A,#N/A,FALSE,"Casema NoTel";#N/A,#N/A,FALSE,"UK";#N/A,#N/A,FALSE,"RCF";#N/A,#N/A,FALSE,"Intercable CZ";#N/A,#N/A,FALSE,"Interkabel P"}</definedName>
    <definedName name="sczc_1_4_3" hidden="1">{#N/A,#N/A,FALSE,"DCF Summary";#N/A,#N/A,FALSE,"Casema";#N/A,#N/A,FALSE,"Casema NoTel";#N/A,#N/A,FALSE,"UK";#N/A,#N/A,FALSE,"RCF";#N/A,#N/A,FALSE,"Intercable CZ";#N/A,#N/A,FALSE,"Interkabel P"}</definedName>
    <definedName name="sczc_1_5" hidden="1">{#N/A,#N/A,FALSE,"DCF Summary";#N/A,#N/A,FALSE,"Casema";#N/A,#N/A,FALSE,"Casema NoTel";#N/A,#N/A,FALSE,"UK";#N/A,#N/A,FALSE,"RCF";#N/A,#N/A,FALSE,"Intercable CZ";#N/A,#N/A,FALSE,"Interkabel P"}</definedName>
    <definedName name="sczc_1_5_1" hidden="1">{#N/A,#N/A,FALSE,"DCF Summary";#N/A,#N/A,FALSE,"Casema";#N/A,#N/A,FALSE,"Casema NoTel";#N/A,#N/A,FALSE,"UK";#N/A,#N/A,FALSE,"RCF";#N/A,#N/A,FALSE,"Intercable CZ";#N/A,#N/A,FALSE,"Interkabel P"}</definedName>
    <definedName name="sczc_1_5_2" hidden="1">{#N/A,#N/A,FALSE,"DCF Summary";#N/A,#N/A,FALSE,"Casema";#N/A,#N/A,FALSE,"Casema NoTel";#N/A,#N/A,FALSE,"UK";#N/A,#N/A,FALSE,"RCF";#N/A,#N/A,FALSE,"Intercable CZ";#N/A,#N/A,FALSE,"Interkabel P"}</definedName>
    <definedName name="sczc_1_5_3" hidden="1">{#N/A,#N/A,FALSE,"DCF Summary";#N/A,#N/A,FALSE,"Casema";#N/A,#N/A,FALSE,"Casema NoTel";#N/A,#N/A,FALSE,"UK";#N/A,#N/A,FALSE,"RCF";#N/A,#N/A,FALSE,"Intercable CZ";#N/A,#N/A,FALSE,"Interkabel P"}</definedName>
    <definedName name="sczc_2" hidden="1">{#N/A,#N/A,FALSE,"DCF Summary";#N/A,#N/A,FALSE,"Casema";#N/A,#N/A,FALSE,"Casema NoTel";#N/A,#N/A,FALSE,"UK";#N/A,#N/A,FALSE,"RCF";#N/A,#N/A,FALSE,"Intercable CZ";#N/A,#N/A,FALSE,"Interkabel P"}</definedName>
    <definedName name="sczc_2_1" hidden="1">{#N/A,#N/A,FALSE,"DCF Summary";#N/A,#N/A,FALSE,"Casema";#N/A,#N/A,FALSE,"Casema NoTel";#N/A,#N/A,FALSE,"UK";#N/A,#N/A,FALSE,"RCF";#N/A,#N/A,FALSE,"Intercable CZ";#N/A,#N/A,FALSE,"Interkabel P"}</definedName>
    <definedName name="sczc_2_1_1" hidden="1">{#N/A,#N/A,FALSE,"DCF Summary";#N/A,#N/A,FALSE,"Casema";#N/A,#N/A,FALSE,"Casema NoTel";#N/A,#N/A,FALSE,"UK";#N/A,#N/A,FALSE,"RCF";#N/A,#N/A,FALSE,"Intercable CZ";#N/A,#N/A,FALSE,"Interkabel P"}</definedName>
    <definedName name="sczc_2_1_1_1" hidden="1">{#N/A,#N/A,FALSE,"DCF Summary";#N/A,#N/A,FALSE,"Casema";#N/A,#N/A,FALSE,"Casema NoTel";#N/A,#N/A,FALSE,"UK";#N/A,#N/A,FALSE,"RCF";#N/A,#N/A,FALSE,"Intercable CZ";#N/A,#N/A,FALSE,"Interkabel P"}</definedName>
    <definedName name="sczc_2_1_1_1_1" hidden="1">{#N/A,#N/A,FALSE,"DCF Summary";#N/A,#N/A,FALSE,"Casema";#N/A,#N/A,FALSE,"Casema NoTel";#N/A,#N/A,FALSE,"UK";#N/A,#N/A,FALSE,"RCF";#N/A,#N/A,FALSE,"Intercable CZ";#N/A,#N/A,FALSE,"Interkabel P"}</definedName>
    <definedName name="sczc_2_1_1_1_2" hidden="1">{#N/A,#N/A,FALSE,"DCF Summary";#N/A,#N/A,FALSE,"Casema";#N/A,#N/A,FALSE,"Casema NoTel";#N/A,#N/A,FALSE,"UK";#N/A,#N/A,FALSE,"RCF";#N/A,#N/A,FALSE,"Intercable CZ";#N/A,#N/A,FALSE,"Interkabel P"}</definedName>
    <definedName name="sczc_2_1_1_1_3" hidden="1">{#N/A,#N/A,FALSE,"DCF Summary";#N/A,#N/A,FALSE,"Casema";#N/A,#N/A,FALSE,"Casema NoTel";#N/A,#N/A,FALSE,"UK";#N/A,#N/A,FALSE,"RCF";#N/A,#N/A,FALSE,"Intercable CZ";#N/A,#N/A,FALSE,"Interkabel P"}</definedName>
    <definedName name="sczc_2_1_1_1_4" hidden="1">{#N/A,#N/A,FALSE,"DCF Summary";#N/A,#N/A,FALSE,"Casema";#N/A,#N/A,FALSE,"Casema NoTel";#N/A,#N/A,FALSE,"UK";#N/A,#N/A,FALSE,"RCF";#N/A,#N/A,FALSE,"Intercable CZ";#N/A,#N/A,FALSE,"Interkabel P"}</definedName>
    <definedName name="sczc_2_1_1_2" hidden="1">{#N/A,#N/A,FALSE,"DCF Summary";#N/A,#N/A,FALSE,"Casema";#N/A,#N/A,FALSE,"Casema NoTel";#N/A,#N/A,FALSE,"UK";#N/A,#N/A,FALSE,"RCF";#N/A,#N/A,FALSE,"Intercable CZ";#N/A,#N/A,FALSE,"Interkabel P"}</definedName>
    <definedName name="sczc_2_1_1_2_1" hidden="1">{#N/A,#N/A,FALSE,"DCF Summary";#N/A,#N/A,FALSE,"Casema";#N/A,#N/A,FALSE,"Casema NoTel";#N/A,#N/A,FALSE,"UK";#N/A,#N/A,FALSE,"RCF";#N/A,#N/A,FALSE,"Intercable CZ";#N/A,#N/A,FALSE,"Interkabel P"}</definedName>
    <definedName name="sczc_2_1_1_2_2" hidden="1">{#N/A,#N/A,FALSE,"DCF Summary";#N/A,#N/A,FALSE,"Casema";#N/A,#N/A,FALSE,"Casema NoTel";#N/A,#N/A,FALSE,"UK";#N/A,#N/A,FALSE,"RCF";#N/A,#N/A,FALSE,"Intercable CZ";#N/A,#N/A,FALSE,"Interkabel P"}</definedName>
    <definedName name="sczc_2_1_1_2_3" hidden="1">{#N/A,#N/A,FALSE,"DCF Summary";#N/A,#N/A,FALSE,"Casema";#N/A,#N/A,FALSE,"Casema NoTel";#N/A,#N/A,FALSE,"UK";#N/A,#N/A,FALSE,"RCF";#N/A,#N/A,FALSE,"Intercable CZ";#N/A,#N/A,FALSE,"Interkabel P"}</definedName>
    <definedName name="sczc_2_1_1_3" hidden="1">{#N/A,#N/A,FALSE,"DCF Summary";#N/A,#N/A,FALSE,"Casema";#N/A,#N/A,FALSE,"Casema NoTel";#N/A,#N/A,FALSE,"UK";#N/A,#N/A,FALSE,"RCF";#N/A,#N/A,FALSE,"Intercable CZ";#N/A,#N/A,FALSE,"Interkabel P"}</definedName>
    <definedName name="sczc_2_1_1_4" hidden="1">{#N/A,#N/A,FALSE,"DCF Summary";#N/A,#N/A,FALSE,"Casema";#N/A,#N/A,FALSE,"Casema NoTel";#N/A,#N/A,FALSE,"UK";#N/A,#N/A,FALSE,"RCF";#N/A,#N/A,FALSE,"Intercable CZ";#N/A,#N/A,FALSE,"Interkabel P"}</definedName>
    <definedName name="sczc_2_1_1_5" hidden="1">{#N/A,#N/A,FALSE,"DCF Summary";#N/A,#N/A,FALSE,"Casema";#N/A,#N/A,FALSE,"Casema NoTel";#N/A,#N/A,FALSE,"UK";#N/A,#N/A,FALSE,"RCF";#N/A,#N/A,FALSE,"Intercable CZ";#N/A,#N/A,FALSE,"Interkabel P"}</definedName>
    <definedName name="sczc_2_1_2" hidden="1">{#N/A,#N/A,FALSE,"DCF Summary";#N/A,#N/A,FALSE,"Casema";#N/A,#N/A,FALSE,"Casema NoTel";#N/A,#N/A,FALSE,"UK";#N/A,#N/A,FALSE,"RCF";#N/A,#N/A,FALSE,"Intercable CZ";#N/A,#N/A,FALSE,"Interkabel P"}</definedName>
    <definedName name="sczc_2_1_2_1" hidden="1">{#N/A,#N/A,FALSE,"DCF Summary";#N/A,#N/A,FALSE,"Casema";#N/A,#N/A,FALSE,"Casema NoTel";#N/A,#N/A,FALSE,"UK";#N/A,#N/A,FALSE,"RCF";#N/A,#N/A,FALSE,"Intercable CZ";#N/A,#N/A,FALSE,"Interkabel P"}</definedName>
    <definedName name="sczc_2_1_2_2" hidden="1">{#N/A,#N/A,FALSE,"DCF Summary";#N/A,#N/A,FALSE,"Casema";#N/A,#N/A,FALSE,"Casema NoTel";#N/A,#N/A,FALSE,"UK";#N/A,#N/A,FALSE,"RCF";#N/A,#N/A,FALSE,"Intercable CZ";#N/A,#N/A,FALSE,"Interkabel P"}</definedName>
    <definedName name="sczc_2_1_2_3" hidden="1">{#N/A,#N/A,FALSE,"DCF Summary";#N/A,#N/A,FALSE,"Casema";#N/A,#N/A,FALSE,"Casema NoTel";#N/A,#N/A,FALSE,"UK";#N/A,#N/A,FALSE,"RCF";#N/A,#N/A,FALSE,"Intercable CZ";#N/A,#N/A,FALSE,"Interkabel P"}</definedName>
    <definedName name="sczc_2_1_3" hidden="1">{#N/A,#N/A,FALSE,"DCF Summary";#N/A,#N/A,FALSE,"Casema";#N/A,#N/A,FALSE,"Casema NoTel";#N/A,#N/A,FALSE,"UK";#N/A,#N/A,FALSE,"RCF";#N/A,#N/A,FALSE,"Intercable CZ";#N/A,#N/A,FALSE,"Interkabel P"}</definedName>
    <definedName name="sczc_2_1_3_1" hidden="1">{#N/A,#N/A,FALSE,"DCF Summary";#N/A,#N/A,FALSE,"Casema";#N/A,#N/A,FALSE,"Casema NoTel";#N/A,#N/A,FALSE,"UK";#N/A,#N/A,FALSE,"RCF";#N/A,#N/A,FALSE,"Intercable CZ";#N/A,#N/A,FALSE,"Interkabel P"}</definedName>
    <definedName name="sczc_2_1_3_2" hidden="1">{#N/A,#N/A,FALSE,"DCF Summary";#N/A,#N/A,FALSE,"Casema";#N/A,#N/A,FALSE,"Casema NoTel";#N/A,#N/A,FALSE,"UK";#N/A,#N/A,FALSE,"RCF";#N/A,#N/A,FALSE,"Intercable CZ";#N/A,#N/A,FALSE,"Interkabel P"}</definedName>
    <definedName name="sczc_2_1_3_3" hidden="1">{#N/A,#N/A,FALSE,"DCF Summary";#N/A,#N/A,FALSE,"Casema";#N/A,#N/A,FALSE,"Casema NoTel";#N/A,#N/A,FALSE,"UK";#N/A,#N/A,FALSE,"RCF";#N/A,#N/A,FALSE,"Intercable CZ";#N/A,#N/A,FALSE,"Interkabel P"}</definedName>
    <definedName name="sczc_2_1_4" hidden="1">{#N/A,#N/A,FALSE,"DCF Summary";#N/A,#N/A,FALSE,"Casema";#N/A,#N/A,FALSE,"Casema NoTel";#N/A,#N/A,FALSE,"UK";#N/A,#N/A,FALSE,"RCF";#N/A,#N/A,FALSE,"Intercable CZ";#N/A,#N/A,FALSE,"Interkabel P"}</definedName>
    <definedName name="sczc_2_1_5" hidden="1">{#N/A,#N/A,FALSE,"DCF Summary";#N/A,#N/A,FALSE,"Casema";#N/A,#N/A,FALSE,"Casema NoTel";#N/A,#N/A,FALSE,"UK";#N/A,#N/A,FALSE,"RCF";#N/A,#N/A,FALSE,"Intercable CZ";#N/A,#N/A,FALSE,"Interkabel P"}</definedName>
    <definedName name="sczc_2_2" hidden="1">{#N/A,#N/A,FALSE,"DCF Summary";#N/A,#N/A,FALSE,"Casema";#N/A,#N/A,FALSE,"Casema NoTel";#N/A,#N/A,FALSE,"UK";#N/A,#N/A,FALSE,"RCF";#N/A,#N/A,FALSE,"Intercable CZ";#N/A,#N/A,FALSE,"Interkabel P"}</definedName>
    <definedName name="sczc_2_2_1" hidden="1">{#N/A,#N/A,FALSE,"DCF Summary";#N/A,#N/A,FALSE,"Casema";#N/A,#N/A,FALSE,"Casema NoTel";#N/A,#N/A,FALSE,"UK";#N/A,#N/A,FALSE,"RCF";#N/A,#N/A,FALSE,"Intercable CZ";#N/A,#N/A,FALSE,"Interkabel P"}</definedName>
    <definedName name="sczc_2_2_2" hidden="1">{#N/A,#N/A,FALSE,"DCF Summary";#N/A,#N/A,FALSE,"Casema";#N/A,#N/A,FALSE,"Casema NoTel";#N/A,#N/A,FALSE,"UK";#N/A,#N/A,FALSE,"RCF";#N/A,#N/A,FALSE,"Intercable CZ";#N/A,#N/A,FALSE,"Interkabel P"}</definedName>
    <definedName name="sczc_2_2_3" hidden="1">{#N/A,#N/A,FALSE,"DCF Summary";#N/A,#N/A,FALSE,"Casema";#N/A,#N/A,FALSE,"Casema NoTel";#N/A,#N/A,FALSE,"UK";#N/A,#N/A,FALSE,"RCF";#N/A,#N/A,FALSE,"Intercable CZ";#N/A,#N/A,FALSE,"Interkabel P"}</definedName>
    <definedName name="sczc_2_2_4" hidden="1">{#N/A,#N/A,FALSE,"DCF Summary";#N/A,#N/A,FALSE,"Casema";#N/A,#N/A,FALSE,"Casema NoTel";#N/A,#N/A,FALSE,"UK";#N/A,#N/A,FALSE,"RCF";#N/A,#N/A,FALSE,"Intercable CZ";#N/A,#N/A,FALSE,"Interkabel P"}</definedName>
    <definedName name="sczc_2_3" hidden="1">{#N/A,#N/A,FALSE,"DCF Summary";#N/A,#N/A,FALSE,"Casema";#N/A,#N/A,FALSE,"Casema NoTel";#N/A,#N/A,FALSE,"UK";#N/A,#N/A,FALSE,"RCF";#N/A,#N/A,FALSE,"Intercable CZ";#N/A,#N/A,FALSE,"Interkabel P"}</definedName>
    <definedName name="sczc_2_3_1" hidden="1">{#N/A,#N/A,FALSE,"DCF Summary";#N/A,#N/A,FALSE,"Casema";#N/A,#N/A,FALSE,"Casema NoTel";#N/A,#N/A,FALSE,"UK";#N/A,#N/A,FALSE,"RCF";#N/A,#N/A,FALSE,"Intercable CZ";#N/A,#N/A,FALSE,"Interkabel P"}</definedName>
    <definedName name="sczc_2_3_2" hidden="1">{#N/A,#N/A,FALSE,"DCF Summary";#N/A,#N/A,FALSE,"Casema";#N/A,#N/A,FALSE,"Casema NoTel";#N/A,#N/A,FALSE,"UK";#N/A,#N/A,FALSE,"RCF";#N/A,#N/A,FALSE,"Intercable CZ";#N/A,#N/A,FALSE,"Interkabel P"}</definedName>
    <definedName name="sczc_2_3_3" hidden="1">{#N/A,#N/A,FALSE,"DCF Summary";#N/A,#N/A,FALSE,"Casema";#N/A,#N/A,FALSE,"Casema NoTel";#N/A,#N/A,FALSE,"UK";#N/A,#N/A,FALSE,"RCF";#N/A,#N/A,FALSE,"Intercable CZ";#N/A,#N/A,FALSE,"Interkabel P"}</definedName>
    <definedName name="sczc_2_3_4" hidden="1">{#N/A,#N/A,FALSE,"DCF Summary";#N/A,#N/A,FALSE,"Casema";#N/A,#N/A,FALSE,"Casema NoTel";#N/A,#N/A,FALSE,"UK";#N/A,#N/A,FALSE,"RCF";#N/A,#N/A,FALSE,"Intercable CZ";#N/A,#N/A,FALSE,"Interkabel P"}</definedName>
    <definedName name="sczc_2_4" hidden="1">{#N/A,#N/A,FALSE,"DCF Summary";#N/A,#N/A,FALSE,"Casema";#N/A,#N/A,FALSE,"Casema NoTel";#N/A,#N/A,FALSE,"UK";#N/A,#N/A,FALSE,"RCF";#N/A,#N/A,FALSE,"Intercable CZ";#N/A,#N/A,FALSE,"Interkabel P"}</definedName>
    <definedName name="sczc_2_4_1" hidden="1">{#N/A,#N/A,FALSE,"DCF Summary";#N/A,#N/A,FALSE,"Casema";#N/A,#N/A,FALSE,"Casema NoTel";#N/A,#N/A,FALSE,"UK";#N/A,#N/A,FALSE,"RCF";#N/A,#N/A,FALSE,"Intercable CZ";#N/A,#N/A,FALSE,"Interkabel P"}</definedName>
    <definedName name="sczc_2_5" hidden="1">{#N/A,#N/A,FALSE,"DCF Summary";#N/A,#N/A,FALSE,"Casema";#N/A,#N/A,FALSE,"Casema NoTel";#N/A,#N/A,FALSE,"UK";#N/A,#N/A,FALSE,"RCF";#N/A,#N/A,FALSE,"Intercable CZ";#N/A,#N/A,FALSE,"Interkabel P"}</definedName>
    <definedName name="sczc_3" hidden="1">{#N/A,#N/A,FALSE,"DCF Summary";#N/A,#N/A,FALSE,"Casema";#N/A,#N/A,FALSE,"Casema NoTel";#N/A,#N/A,FALSE,"UK";#N/A,#N/A,FALSE,"RCF";#N/A,#N/A,FALSE,"Intercable CZ";#N/A,#N/A,FALSE,"Interkabel P"}</definedName>
    <definedName name="sczc_3_1" hidden="1">{#N/A,#N/A,FALSE,"DCF Summary";#N/A,#N/A,FALSE,"Casema";#N/A,#N/A,FALSE,"Casema NoTel";#N/A,#N/A,FALSE,"UK";#N/A,#N/A,FALSE,"RCF";#N/A,#N/A,FALSE,"Intercable CZ";#N/A,#N/A,FALSE,"Interkabel P"}</definedName>
    <definedName name="sczc_3_1_1" hidden="1">{#N/A,#N/A,FALSE,"DCF Summary";#N/A,#N/A,FALSE,"Casema";#N/A,#N/A,FALSE,"Casema NoTel";#N/A,#N/A,FALSE,"UK";#N/A,#N/A,FALSE,"RCF";#N/A,#N/A,FALSE,"Intercable CZ";#N/A,#N/A,FALSE,"Interkabel P"}</definedName>
    <definedName name="sczc_3_1_2" hidden="1">{#N/A,#N/A,FALSE,"DCF Summary";#N/A,#N/A,FALSE,"Casema";#N/A,#N/A,FALSE,"Casema NoTel";#N/A,#N/A,FALSE,"UK";#N/A,#N/A,FALSE,"RCF";#N/A,#N/A,FALSE,"Intercable CZ";#N/A,#N/A,FALSE,"Interkabel P"}</definedName>
    <definedName name="sczc_3_1_3" hidden="1">{#N/A,#N/A,FALSE,"DCF Summary";#N/A,#N/A,FALSE,"Casema";#N/A,#N/A,FALSE,"Casema NoTel";#N/A,#N/A,FALSE,"UK";#N/A,#N/A,FALSE,"RCF";#N/A,#N/A,FALSE,"Intercable CZ";#N/A,#N/A,FALSE,"Interkabel P"}</definedName>
    <definedName name="sczc_3_1_4" hidden="1">{#N/A,#N/A,FALSE,"DCF Summary";#N/A,#N/A,FALSE,"Casema";#N/A,#N/A,FALSE,"Casema NoTel";#N/A,#N/A,FALSE,"UK";#N/A,#N/A,FALSE,"RCF";#N/A,#N/A,FALSE,"Intercable CZ";#N/A,#N/A,FALSE,"Interkabel P"}</definedName>
    <definedName name="sczc_3_2" hidden="1">{#N/A,#N/A,FALSE,"DCF Summary";#N/A,#N/A,FALSE,"Casema";#N/A,#N/A,FALSE,"Casema NoTel";#N/A,#N/A,FALSE,"UK";#N/A,#N/A,FALSE,"RCF";#N/A,#N/A,FALSE,"Intercable CZ";#N/A,#N/A,FALSE,"Interkabel P"}</definedName>
    <definedName name="sczc_3_2_1" hidden="1">{#N/A,#N/A,FALSE,"DCF Summary";#N/A,#N/A,FALSE,"Casema";#N/A,#N/A,FALSE,"Casema NoTel";#N/A,#N/A,FALSE,"UK";#N/A,#N/A,FALSE,"RCF";#N/A,#N/A,FALSE,"Intercable CZ";#N/A,#N/A,FALSE,"Interkabel P"}</definedName>
    <definedName name="sczc_3_2_2" hidden="1">{#N/A,#N/A,FALSE,"DCF Summary";#N/A,#N/A,FALSE,"Casema";#N/A,#N/A,FALSE,"Casema NoTel";#N/A,#N/A,FALSE,"UK";#N/A,#N/A,FALSE,"RCF";#N/A,#N/A,FALSE,"Intercable CZ";#N/A,#N/A,FALSE,"Interkabel P"}</definedName>
    <definedName name="sczc_3_2_3" hidden="1">{#N/A,#N/A,FALSE,"DCF Summary";#N/A,#N/A,FALSE,"Casema";#N/A,#N/A,FALSE,"Casema NoTel";#N/A,#N/A,FALSE,"UK";#N/A,#N/A,FALSE,"RCF";#N/A,#N/A,FALSE,"Intercable CZ";#N/A,#N/A,FALSE,"Interkabel P"}</definedName>
    <definedName name="sczc_3_2_4" hidden="1">{#N/A,#N/A,FALSE,"DCF Summary";#N/A,#N/A,FALSE,"Casema";#N/A,#N/A,FALSE,"Casema NoTel";#N/A,#N/A,FALSE,"UK";#N/A,#N/A,FALSE,"RCF";#N/A,#N/A,FALSE,"Intercable CZ";#N/A,#N/A,FALSE,"Interkabel P"}</definedName>
    <definedName name="sczc_3_3" hidden="1">{#N/A,#N/A,FALSE,"DCF Summary";#N/A,#N/A,FALSE,"Casema";#N/A,#N/A,FALSE,"Casema NoTel";#N/A,#N/A,FALSE,"UK";#N/A,#N/A,FALSE,"RCF";#N/A,#N/A,FALSE,"Intercable CZ";#N/A,#N/A,FALSE,"Interkabel P"}</definedName>
    <definedName name="sczc_3_3_1" hidden="1">{#N/A,#N/A,FALSE,"DCF Summary";#N/A,#N/A,FALSE,"Casema";#N/A,#N/A,FALSE,"Casema NoTel";#N/A,#N/A,FALSE,"UK";#N/A,#N/A,FALSE,"RCF";#N/A,#N/A,FALSE,"Intercable CZ";#N/A,#N/A,FALSE,"Interkabel P"}</definedName>
    <definedName name="sczc_3_4" hidden="1">{#N/A,#N/A,FALSE,"DCF Summary";#N/A,#N/A,FALSE,"Casema";#N/A,#N/A,FALSE,"Casema NoTel";#N/A,#N/A,FALSE,"UK";#N/A,#N/A,FALSE,"RCF";#N/A,#N/A,FALSE,"Intercable CZ";#N/A,#N/A,FALSE,"Interkabel P"}</definedName>
    <definedName name="sczc_3_4_1" hidden="1">{#N/A,#N/A,FALSE,"DCF Summary";#N/A,#N/A,FALSE,"Casema";#N/A,#N/A,FALSE,"Casema NoTel";#N/A,#N/A,FALSE,"UK";#N/A,#N/A,FALSE,"RCF";#N/A,#N/A,FALSE,"Intercable CZ";#N/A,#N/A,FALSE,"Interkabel P"}</definedName>
    <definedName name="sczc_3_5" hidden="1">{#N/A,#N/A,FALSE,"DCF Summary";#N/A,#N/A,FALSE,"Casema";#N/A,#N/A,FALSE,"Casema NoTel";#N/A,#N/A,FALSE,"UK";#N/A,#N/A,FALSE,"RCF";#N/A,#N/A,FALSE,"Intercable CZ";#N/A,#N/A,FALSE,"Interkabel P"}</definedName>
    <definedName name="sczc_4" hidden="1">{#N/A,#N/A,FALSE,"DCF Summary";#N/A,#N/A,FALSE,"Casema";#N/A,#N/A,FALSE,"Casema NoTel";#N/A,#N/A,FALSE,"UK";#N/A,#N/A,FALSE,"RCF";#N/A,#N/A,FALSE,"Intercable CZ";#N/A,#N/A,FALSE,"Interkabel P"}</definedName>
    <definedName name="sczc_4_1" hidden="1">{#N/A,#N/A,FALSE,"DCF Summary";#N/A,#N/A,FALSE,"Casema";#N/A,#N/A,FALSE,"Casema NoTel";#N/A,#N/A,FALSE,"UK";#N/A,#N/A,FALSE,"RCF";#N/A,#N/A,FALSE,"Intercable CZ";#N/A,#N/A,FALSE,"Interkabel P"}</definedName>
    <definedName name="sczc_4_1_1" hidden="1">{#N/A,#N/A,FALSE,"DCF Summary";#N/A,#N/A,FALSE,"Casema";#N/A,#N/A,FALSE,"Casema NoTel";#N/A,#N/A,FALSE,"UK";#N/A,#N/A,FALSE,"RCF";#N/A,#N/A,FALSE,"Intercable CZ";#N/A,#N/A,FALSE,"Interkabel P"}</definedName>
    <definedName name="sczc_4_1_2" hidden="1">{#N/A,#N/A,FALSE,"DCF Summary";#N/A,#N/A,FALSE,"Casema";#N/A,#N/A,FALSE,"Casema NoTel";#N/A,#N/A,FALSE,"UK";#N/A,#N/A,FALSE,"RCF";#N/A,#N/A,FALSE,"Intercable CZ";#N/A,#N/A,FALSE,"Interkabel P"}</definedName>
    <definedName name="sczc_4_1_3" hidden="1">{#N/A,#N/A,FALSE,"DCF Summary";#N/A,#N/A,FALSE,"Casema";#N/A,#N/A,FALSE,"Casema NoTel";#N/A,#N/A,FALSE,"UK";#N/A,#N/A,FALSE,"RCF";#N/A,#N/A,FALSE,"Intercable CZ";#N/A,#N/A,FALSE,"Interkabel P"}</definedName>
    <definedName name="sczc_4_1_4" hidden="1">{#N/A,#N/A,FALSE,"DCF Summary";#N/A,#N/A,FALSE,"Casema";#N/A,#N/A,FALSE,"Casema NoTel";#N/A,#N/A,FALSE,"UK";#N/A,#N/A,FALSE,"RCF";#N/A,#N/A,FALSE,"Intercable CZ";#N/A,#N/A,FALSE,"Interkabel P"}</definedName>
    <definedName name="sczc_4_2" hidden="1">{#N/A,#N/A,FALSE,"DCF Summary";#N/A,#N/A,FALSE,"Casema";#N/A,#N/A,FALSE,"Casema NoTel";#N/A,#N/A,FALSE,"UK";#N/A,#N/A,FALSE,"RCF";#N/A,#N/A,FALSE,"Intercable CZ";#N/A,#N/A,FALSE,"Interkabel P"}</definedName>
    <definedName name="sczc_4_2_1" hidden="1">{#N/A,#N/A,FALSE,"DCF Summary";#N/A,#N/A,FALSE,"Casema";#N/A,#N/A,FALSE,"Casema NoTel";#N/A,#N/A,FALSE,"UK";#N/A,#N/A,FALSE,"RCF";#N/A,#N/A,FALSE,"Intercable CZ";#N/A,#N/A,FALSE,"Interkabel P"}</definedName>
    <definedName name="sczc_4_2_2" hidden="1">{#N/A,#N/A,FALSE,"DCF Summary";#N/A,#N/A,FALSE,"Casema";#N/A,#N/A,FALSE,"Casema NoTel";#N/A,#N/A,FALSE,"UK";#N/A,#N/A,FALSE,"RCF";#N/A,#N/A,FALSE,"Intercable CZ";#N/A,#N/A,FALSE,"Interkabel P"}</definedName>
    <definedName name="sczc_4_2_3" hidden="1">{#N/A,#N/A,FALSE,"DCF Summary";#N/A,#N/A,FALSE,"Casema";#N/A,#N/A,FALSE,"Casema NoTel";#N/A,#N/A,FALSE,"UK";#N/A,#N/A,FALSE,"RCF";#N/A,#N/A,FALSE,"Intercable CZ";#N/A,#N/A,FALSE,"Interkabel P"}</definedName>
    <definedName name="sczc_4_2_4" hidden="1">{#N/A,#N/A,FALSE,"DCF Summary";#N/A,#N/A,FALSE,"Casema";#N/A,#N/A,FALSE,"Casema NoTel";#N/A,#N/A,FALSE,"UK";#N/A,#N/A,FALSE,"RCF";#N/A,#N/A,FALSE,"Intercable CZ";#N/A,#N/A,FALSE,"Interkabel P"}</definedName>
    <definedName name="sczc_4_3" hidden="1">{#N/A,#N/A,FALSE,"DCF Summary";#N/A,#N/A,FALSE,"Casema";#N/A,#N/A,FALSE,"Casema NoTel";#N/A,#N/A,FALSE,"UK";#N/A,#N/A,FALSE,"RCF";#N/A,#N/A,FALSE,"Intercable CZ";#N/A,#N/A,FALSE,"Interkabel P"}</definedName>
    <definedName name="sczc_4_3_1" hidden="1">{#N/A,#N/A,FALSE,"DCF Summary";#N/A,#N/A,FALSE,"Casema";#N/A,#N/A,FALSE,"Casema NoTel";#N/A,#N/A,FALSE,"UK";#N/A,#N/A,FALSE,"RCF";#N/A,#N/A,FALSE,"Intercable CZ";#N/A,#N/A,FALSE,"Interkabel P"}</definedName>
    <definedName name="sczc_4_4" hidden="1">{#N/A,#N/A,FALSE,"DCF Summary";#N/A,#N/A,FALSE,"Casema";#N/A,#N/A,FALSE,"Casema NoTel";#N/A,#N/A,FALSE,"UK";#N/A,#N/A,FALSE,"RCF";#N/A,#N/A,FALSE,"Intercable CZ";#N/A,#N/A,FALSE,"Interkabel P"}</definedName>
    <definedName name="sczc_4_4_1" hidden="1">{#N/A,#N/A,FALSE,"DCF Summary";#N/A,#N/A,FALSE,"Casema";#N/A,#N/A,FALSE,"Casema NoTel";#N/A,#N/A,FALSE,"UK";#N/A,#N/A,FALSE,"RCF";#N/A,#N/A,FALSE,"Intercable CZ";#N/A,#N/A,FALSE,"Interkabel P"}</definedName>
    <definedName name="sczc_4_5" hidden="1">{#N/A,#N/A,FALSE,"DCF Summary";#N/A,#N/A,FALSE,"Casema";#N/A,#N/A,FALSE,"Casema NoTel";#N/A,#N/A,FALSE,"UK";#N/A,#N/A,FALSE,"RCF";#N/A,#N/A,FALSE,"Intercable CZ";#N/A,#N/A,FALSE,"Interkabel P"}</definedName>
    <definedName name="sczc_5" hidden="1">{#N/A,#N/A,FALSE,"DCF Summary";#N/A,#N/A,FALSE,"Casema";#N/A,#N/A,FALSE,"Casema NoTel";#N/A,#N/A,FALSE,"UK";#N/A,#N/A,FALSE,"RCF";#N/A,#N/A,FALSE,"Intercable CZ";#N/A,#N/A,FALSE,"Interkabel P"}</definedName>
    <definedName name="sczc_5_1" hidden="1">{#N/A,#N/A,FALSE,"DCF Summary";#N/A,#N/A,FALSE,"Casema";#N/A,#N/A,FALSE,"Casema NoTel";#N/A,#N/A,FALSE,"UK";#N/A,#N/A,FALSE,"RCF";#N/A,#N/A,FALSE,"Intercable CZ";#N/A,#N/A,FALSE,"Interkabel P"}</definedName>
    <definedName name="sczc_5_2" hidden="1">{#N/A,#N/A,FALSE,"DCF Summary";#N/A,#N/A,FALSE,"Casema";#N/A,#N/A,FALSE,"Casema NoTel";#N/A,#N/A,FALSE,"UK";#N/A,#N/A,FALSE,"RCF";#N/A,#N/A,FALSE,"Intercable CZ";#N/A,#N/A,FALSE,"Interkabel P"}</definedName>
    <definedName name="sczc_5_3" hidden="1">{#N/A,#N/A,FALSE,"DCF Summary";#N/A,#N/A,FALSE,"Casema";#N/A,#N/A,FALSE,"Casema NoTel";#N/A,#N/A,FALSE,"UK";#N/A,#N/A,FALSE,"RCF";#N/A,#N/A,FALSE,"Intercable CZ";#N/A,#N/A,FALSE,"Interkabel P"}</definedName>
    <definedName name="sczc_5_4" hidden="1">{#N/A,#N/A,FALSE,"DCF Summary";#N/A,#N/A,FALSE,"Casema";#N/A,#N/A,FALSE,"Casema NoTel";#N/A,#N/A,FALSE,"UK";#N/A,#N/A,FALSE,"RCF";#N/A,#N/A,FALSE,"Intercable CZ";#N/A,#N/A,FALSE,"Interkabel P"}</definedName>
    <definedName name="sd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" hidden="1">{"cover",#N/A,TRUE,"Cover";"toc1",#N/A,TRUE,"TOC";"ts1",#N/A,TRUE,"Transaction Summary";"ei2",#N/A,TRUE,"Earnings Impact";"ad2",#N/A,TRUE,"accretion dilution"}</definedName>
    <definedName name="sdjfl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s" hidden="1">{"'보고양식'!$A$58:$K$111"}</definedName>
    <definedName name="SectionHead" hidden="1">#REF!</definedName>
    <definedName name="Sector">#REF!</definedName>
    <definedName name="Security">#REF!</definedName>
    <definedName name="SegmentID">#REF!</definedName>
    <definedName name="sencount" hidden="1">1</definedName>
    <definedName name="Sep_Payroll_Phasing">#REF!</definedName>
    <definedName name="SEQUITY00">#REF!</definedName>
    <definedName name="SEQUITY01">#REF!</definedName>
    <definedName name="SEQUITY02">#REF!</definedName>
    <definedName name="SEQUITY03">#REF!</definedName>
    <definedName name="SEQUITY04">#REF!</definedName>
    <definedName name="SEQUITY05">#REF!</definedName>
    <definedName name="SEQUITY06">#REF!</definedName>
    <definedName name="SEQUITY07">#REF!</definedName>
    <definedName name="SEQUITY87">#REF!</definedName>
    <definedName name="SEQUITY88">#REF!</definedName>
    <definedName name="SEQUITY89">#REF!</definedName>
    <definedName name="SEQUITY90">#REF!</definedName>
    <definedName name="SEQUITY91">#REF!</definedName>
    <definedName name="SEQUITY92">#REF!</definedName>
    <definedName name="SEQUITY93">#REF!</definedName>
    <definedName name="SEQUITY94">#REF!</definedName>
    <definedName name="SEQUITY95">#REF!</definedName>
    <definedName name="SEQUITY96">#REF!</definedName>
    <definedName name="SEQUITY97">#REF!</definedName>
    <definedName name="SEQUITY98">#REF!</definedName>
    <definedName name="SEQUITY99">#REF!</definedName>
    <definedName name="Server">#REF!</definedName>
    <definedName name="sgfdg" hidden="1">{#N/A,#N/A,FALSE,"Output";#N/A,#N/A,FALSE,"Cover Sheet";#N/A,#N/A,FALSE,"Current Mkt. Projections"}</definedName>
    <definedName name="SH_FUNDS00">#REF!</definedName>
    <definedName name="SH_FUNDS01">#REF!</definedName>
    <definedName name="SH_FUNDS02">#REF!</definedName>
    <definedName name="SH_FUNDS03">#REF!</definedName>
    <definedName name="SH_FUNDS04">#REF!</definedName>
    <definedName name="SH_FUNDS97">#REF!</definedName>
    <definedName name="SH_FUNDS98">#REF!</definedName>
    <definedName name="SH_FUNDS99">#REF!</definedName>
    <definedName name="SHAREPORT00">#REF!</definedName>
    <definedName name="SHAREPORT01">#REF!</definedName>
    <definedName name="SHAREPORT02">#REF!</definedName>
    <definedName name="SHAREPORT03">#REF!</definedName>
    <definedName name="SHAREPORT04">#REF!</definedName>
    <definedName name="SHAREPORT05">#REF!</definedName>
    <definedName name="SHAREPORT06">#REF!</definedName>
    <definedName name="SHAREPORT07">#REF!</definedName>
    <definedName name="SHAREPORT87">#REF!</definedName>
    <definedName name="SHAREPORT88">#REF!</definedName>
    <definedName name="SHAREPORT89">#REF!</definedName>
    <definedName name="SHAREPORT90">#REF!</definedName>
    <definedName name="SHAREPORT91">#REF!</definedName>
    <definedName name="SHAREPORT92">#REF!</definedName>
    <definedName name="SHAREPORT93">#REF!</definedName>
    <definedName name="SHAREPORT94">#REF!</definedName>
    <definedName name="SHAREPORT95">#REF!</definedName>
    <definedName name="SHAREPORT96">#REF!</definedName>
    <definedName name="SHAREPORT97">#REF!</definedName>
    <definedName name="SHAREPORT98">#REF!</definedName>
    <definedName name="SHAREPORT99">#REF!</definedName>
    <definedName name="SHAREPORTF87">#REF!</definedName>
    <definedName name="SHAREPRTF04">#REF!</definedName>
    <definedName name="shares">#REF!</definedName>
    <definedName name="sheet1" hidden="1">{#N/A,#N/A,FALSE,"Assumptions";#N/A,#N/A,FALSE,"1997 P&amp;L(pk) Estrada";#N/A,#N/A,FALSE,"ONGOING P&amp;L(pk) Estrada"}</definedName>
    <definedName name="Sheet2" hidden="1">{#N/A,#N/A,FALSE,"Assumptions";#N/A,#N/A,FALSE,"1997 P&amp;L(pk) Estrada";#N/A,#N/A,FALSE,"ONGOING P&amp;L(pk) Estrada"}</definedName>
    <definedName name="shit" hidden="1">{#N/A,#N/A,FALSE,"CreditStat";#N/A,#N/A,FALSE,"SPbrkup";#N/A,#N/A,FALSE,"MerSPsyn";#N/A,#N/A,FALSE,"MerSPwKCsyn";#N/A,#N/A,FALSE,"MerSPwKCsyn (2)";#N/A,#N/A,FALSE,"CreditStat (2)"}</definedName>
    <definedName name="SHLDR_FUNDS00">#REF!</definedName>
    <definedName name="SHLDR_FUNDS01">#REF!</definedName>
    <definedName name="SHLDR_FUNDS02">#REF!</definedName>
    <definedName name="SHLDR_FUNDS03">#REF!</definedName>
    <definedName name="SHLDR_FUNDS04">#REF!</definedName>
    <definedName name="SHLDR_FUNDS97">#REF!</definedName>
    <definedName name="SHLDR_FUNDS98">#REF!</definedName>
    <definedName name="SHLDR_FUNDS99">#REF!</definedName>
    <definedName name="ShortTermRec">#REF!</definedName>
    <definedName name="shr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HRS00">#REF!</definedName>
    <definedName name="SHRS01">#REF!</definedName>
    <definedName name="SHRS02">#REF!</definedName>
    <definedName name="SHRS03">#REF!</definedName>
    <definedName name="SHRS04">#REF!</definedName>
    <definedName name="SHRS97">#REF!</definedName>
    <definedName name="SHRS98">#REF!</definedName>
    <definedName name="SHRS99">#REF!</definedName>
    <definedName name="SiteBuilding">#REF!</definedName>
    <definedName name="SiteFence">#REF!</definedName>
    <definedName name="SiteLandRight">#REF!</definedName>
    <definedName name="SiteLeaseTransferability">#REF!</definedName>
    <definedName name="SiteSecurity">#REF!</definedName>
    <definedName name="SiteStatus">#REF!</definedName>
    <definedName name="SiteType">#REF!</definedName>
    <definedName name="SiteType2">OFFSET(#REF!,,,COUNTA(#REF!))</definedName>
    <definedName name="sizes">OFFSET(#REF!,0,0,COUNTA(#REF!),1)</definedName>
    <definedName name="sk" hidden="1">"1, 3, 1, False, 2, False, False, , 0, False, True, 3, 2"</definedName>
    <definedName name="SLA">#REF!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cioEconomicRegions">#REF!</definedName>
    <definedName name="Solar_3KW">#REF!</definedName>
    <definedName name="Solar_6KW">#REF!</definedName>
    <definedName name="Solar_9KW">#REF!</definedName>
    <definedName name="solver_adj" localSheetId="1" hidden="1">'2. Consolidated'!$AJ$289:$AM$289</definedName>
    <definedName name="solver_adj" localSheetId="2" hidden="1">'3. Segment Build'!$P$102,'3. Segment Build'!$P$208,'3. Segment Build'!$P$211,'3. Segment Build'!$P$311,'3. Segment Build'!$P$314</definedName>
    <definedName name="solver_adj" hidden="1">#REF!</definedName>
    <definedName name="solver_cvg" localSheetId="1" hidden="1">0.0001</definedName>
    <definedName name="solver_cvg" localSheetId="2" hidden="1">0.0001</definedName>
    <definedName name="solver_cvg" hidden="1">0.001</definedName>
    <definedName name="solver_drv" localSheetId="1" hidden="1">2</definedName>
    <definedName name="solver_drv" localSheetId="2" hidden="1">1</definedName>
    <definedName name="solver_drv" hidden="1">1</definedName>
    <definedName name="solver_eng" localSheetId="1" hidden="1">1</definedName>
    <definedName name="solver_eng" localSheetId="2" hidden="1">2</definedName>
    <definedName name="solver_est" localSheetId="1" hidden="1">1</definedName>
    <definedName name="solver_est" localSheetId="2" hidden="1">1</definedName>
    <definedName name="solver_est" hidden="1">1</definedName>
    <definedName name="solver_itr" localSheetId="1" hidden="1">2147483647</definedName>
    <definedName name="solver_itr" localSheetId="2" hidden="1">2147483647</definedName>
    <definedName name="solver_itr" hidden="1">100</definedName>
    <definedName name="solver_lhs1" localSheetId="1" hidden="1">'2. Consolidated'!$Z$29</definedName>
    <definedName name="solver_lhs1" localSheetId="2" hidden="1">'3. Segment Build'!$P$107</definedName>
    <definedName name="solver_lhs1" hidden="1">#REF!</definedName>
    <definedName name="solver_lhs10" localSheetId="1" hidden="1">'3. Segment Build'!$Z$349</definedName>
    <definedName name="solver_lhs11" localSheetId="1" hidden="1">'3. Segment Build'!$Z$349</definedName>
    <definedName name="solver_lhs12" localSheetId="1" hidden="1">'3. Segment Build'!$Z$349</definedName>
    <definedName name="solver_lhs13" localSheetId="1" hidden="1">'3. Segment Build'!$Z$349</definedName>
    <definedName name="solver_lhs14" localSheetId="1" hidden="1">'3. Segment Build'!$Z$349</definedName>
    <definedName name="solver_lhs15" localSheetId="1" hidden="1">'3. Segment Build'!$AA$349</definedName>
    <definedName name="solver_lhs16" localSheetId="1" hidden="1">'3. Segment Build'!$AA$349</definedName>
    <definedName name="solver_lhs17" localSheetId="1" hidden="1">'3. Segment Build'!$AA$349</definedName>
    <definedName name="solver_lhs18" localSheetId="1" hidden="1">'3. Segment Build'!$AA$349</definedName>
    <definedName name="solver_lhs19" localSheetId="1" hidden="1">'3. Segment Build'!$AA$349</definedName>
    <definedName name="solver_lhs2" localSheetId="1" hidden="1">'2. Consolidated'!$Z$29</definedName>
    <definedName name="solver_lhs2" localSheetId="2" hidden="1">'3. Segment Build'!$P$213</definedName>
    <definedName name="solver_lhs20" localSheetId="1" hidden="1">'3. Segment Build'!$AA$349</definedName>
    <definedName name="solver_lhs21" localSheetId="1" hidden="1">'3. Segment Build'!$AA$349</definedName>
    <definedName name="solver_lhs22" localSheetId="1" hidden="1">'3. Segment Build'!$AB$252</definedName>
    <definedName name="solver_lhs23" localSheetId="1" hidden="1">'3. Segment Build'!$AB$349</definedName>
    <definedName name="solver_lhs24" localSheetId="1" hidden="1">'3. Segment Build'!$AB$349</definedName>
    <definedName name="solver_lhs25" localSheetId="1" hidden="1">'3. Segment Build'!$AB$349</definedName>
    <definedName name="solver_lhs26" localSheetId="1" hidden="1">'3. Segment Build'!$AB$349</definedName>
    <definedName name="solver_lhs27" localSheetId="1" hidden="1">'3. Segment Build'!$AB$349</definedName>
    <definedName name="solver_lhs28" localSheetId="1" hidden="1">'3. Segment Build'!$AB$349</definedName>
    <definedName name="solver_lhs3" localSheetId="1" hidden="1">'2. Consolidated'!$Z$29</definedName>
    <definedName name="solver_lhs3" localSheetId="2" hidden="1">'3. Segment Build'!$P$316</definedName>
    <definedName name="solver_lhs4" localSheetId="1" hidden="1">'2. Consolidated'!$Z$29</definedName>
    <definedName name="solver_lhs5" localSheetId="1" hidden="1">'2. Consolidated'!$Z$29</definedName>
    <definedName name="solver_lhs6" localSheetId="1" hidden="1">'2. Consolidated'!$Z$29</definedName>
    <definedName name="solver_lhs7" localSheetId="1" hidden="1">'2. Consolidated'!$Z$29</definedName>
    <definedName name="solver_lhs8" localSheetId="1" hidden="1">'3. Segment Build'!$Z$25</definedName>
    <definedName name="solver_lhs9" localSheetId="1" hidden="1">'3. Segment Build'!$Z$26</definedName>
    <definedName name="solver_lin" hidden="1">0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2</definedName>
    <definedName name="solver_neg" hidden="1">2</definedName>
    <definedName name="solver_nod" localSheetId="1" hidden="1">2147483647</definedName>
    <definedName name="solver_nod" localSheetId="2" hidden="1">2147483647</definedName>
    <definedName name="solver_num" localSheetId="1" hidden="1">0</definedName>
    <definedName name="solver_num" localSheetId="2" hidden="1">3</definedName>
    <definedName name="solver_num" hidden="1">0</definedName>
    <definedName name="solver_nwt" localSheetId="1" hidden="1">1</definedName>
    <definedName name="solver_nwt" localSheetId="2" hidden="1">1</definedName>
    <definedName name="solver_nwt" hidden="1">1</definedName>
    <definedName name="solver_opt" localSheetId="1" hidden="1">'2. Consolidated'!$AN$306</definedName>
    <definedName name="solver_opt" localSheetId="2" hidden="1">'3. Segment Build'!$P$40</definedName>
    <definedName name="solver_opt" hidden="1">#REF!</definedName>
    <definedName name="solver_pre" localSheetId="1" hidden="1">0.000001</definedName>
    <definedName name="solver_pre" localSheetId="2" hidden="1">0.000001</definedName>
    <definedName name="solver_pre" hidden="1">0.000001</definedName>
    <definedName name="solver_rbv" localSheetId="1" hidden="1">2</definedName>
    <definedName name="solver_rbv" localSheetId="2" hidden="1">1</definedName>
    <definedName name="solver_rel1" localSheetId="1" hidden="1">2</definedName>
    <definedName name="solver_rel1" localSheetId="2" hidden="1">2</definedName>
    <definedName name="solver_rel1" hidden="1">3</definedName>
    <definedName name="solver_rel10" localSheetId="1" hidden="1">2</definedName>
    <definedName name="solver_rel11" localSheetId="1" hidden="1">2</definedName>
    <definedName name="solver_rel12" localSheetId="1" hidden="1">2</definedName>
    <definedName name="solver_rel13" localSheetId="1" hidden="1">2</definedName>
    <definedName name="solver_rel14" localSheetId="1" hidden="1">2</definedName>
    <definedName name="solver_rel15" localSheetId="1" hidden="1">2</definedName>
    <definedName name="solver_rel16" localSheetId="1" hidden="1">2</definedName>
    <definedName name="solver_rel17" localSheetId="1" hidden="1">2</definedName>
    <definedName name="solver_rel18" localSheetId="1" hidden="1">2</definedName>
    <definedName name="solver_rel19" localSheetId="1" hidden="1">2</definedName>
    <definedName name="solver_rel2" localSheetId="1" hidden="1">2</definedName>
    <definedName name="solver_rel2" localSheetId="2" hidden="1">2</definedName>
    <definedName name="solver_rel20" localSheetId="1" hidden="1">2</definedName>
    <definedName name="solver_rel21" localSheetId="1" hidden="1">2</definedName>
    <definedName name="solver_rel22" localSheetId="1" hidden="1">2</definedName>
    <definedName name="solver_rel23" localSheetId="1" hidden="1">2</definedName>
    <definedName name="solver_rel24" localSheetId="1" hidden="1">2</definedName>
    <definedName name="solver_rel25" localSheetId="1" hidden="1">2</definedName>
    <definedName name="solver_rel26" localSheetId="1" hidden="1">2</definedName>
    <definedName name="solver_rel27" localSheetId="1" hidden="1">2</definedName>
    <definedName name="solver_rel28" localSheetId="1" hidden="1">2</definedName>
    <definedName name="solver_rel3" localSheetId="1" hidden="1">2</definedName>
    <definedName name="solver_rel3" localSheetId="2" hidden="1">2</definedName>
    <definedName name="solver_rel4" localSheetId="1" hidden="1">2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el8" localSheetId="1" hidden="1">2</definedName>
    <definedName name="solver_rel9" localSheetId="1" hidden="1">2</definedName>
    <definedName name="solver_rhs1" localSheetId="1" hidden="1">97.148847158791</definedName>
    <definedName name="solver_rhs1" localSheetId="2" hidden="1">184.6</definedName>
    <definedName name="solver_rhs1" hidden="1">0</definedName>
    <definedName name="solver_rhs10" localSheetId="1" hidden="1">323.610580883227</definedName>
    <definedName name="solver_rhs11" localSheetId="1" hidden="1">323.610580883227</definedName>
    <definedName name="solver_rhs12" localSheetId="1" hidden="1">323.610580883227</definedName>
    <definedName name="solver_rhs13" localSheetId="1" hidden="1">323.610580883227</definedName>
    <definedName name="solver_rhs14" localSheetId="1" hidden="1">323.610580883227</definedName>
    <definedName name="solver_rhs15" localSheetId="1" hidden="1">306.49034482746</definedName>
    <definedName name="solver_rhs16" localSheetId="1" hidden="1">306.49034482746</definedName>
    <definedName name="solver_rhs17" localSheetId="1" hidden="1">306.49034482746</definedName>
    <definedName name="solver_rhs18" localSheetId="1" hidden="1">306.49034482746</definedName>
    <definedName name="solver_rhs19" localSheetId="1" hidden="1">306.49034482746</definedName>
    <definedName name="solver_rhs2" localSheetId="1" hidden="1">97.148847158791</definedName>
    <definedName name="solver_rhs2" localSheetId="2" hidden="1">493.2</definedName>
    <definedName name="solver_rhs20" localSheetId="1" hidden="1">306.49034482746</definedName>
    <definedName name="solver_rhs21" localSheetId="1" hidden="1">306.49034482746</definedName>
    <definedName name="solver_rhs22" localSheetId="1" hidden="1">569.761970219939</definedName>
    <definedName name="solver_rhs23" localSheetId="1" hidden="1">282.092880246871</definedName>
    <definedName name="solver_rhs24" localSheetId="1" hidden="1">282.092880246871</definedName>
    <definedName name="solver_rhs25" localSheetId="1" hidden="1">282.092880246871</definedName>
    <definedName name="solver_rhs26" localSheetId="1" hidden="1">282.092880246871</definedName>
    <definedName name="solver_rhs27" localSheetId="1" hidden="1">282.092880246871</definedName>
    <definedName name="solver_rhs28" localSheetId="1" hidden="1">282.092880246871</definedName>
    <definedName name="solver_rhs3" localSheetId="1" hidden="1">97.148847158791</definedName>
    <definedName name="solver_rhs3" localSheetId="2" hidden="1">268.5</definedName>
    <definedName name="solver_rhs4" localSheetId="1" hidden="1">97.148847158791</definedName>
    <definedName name="solver_rhs5" localSheetId="1" hidden="1">97.148847158791</definedName>
    <definedName name="solver_rhs6" localSheetId="1" hidden="1">97.148847158791</definedName>
    <definedName name="solver_rhs7" localSheetId="1" hidden="1">97.148847158791</definedName>
    <definedName name="solver_rhs8" localSheetId="1" hidden="1">440</definedName>
    <definedName name="solver_rhs9" localSheetId="1" hidden="1">334.5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2</definedName>
    <definedName name="solver_scl" localSheetId="2" hidden="1">1</definedName>
    <definedName name="solver_scl" hidden="1">2</definedName>
    <definedName name="solver_sho" localSheetId="1" hidden="1">2</definedName>
    <definedName name="solver_sho" localSheetId="2" hidden="1">2</definedName>
    <definedName name="solver_sho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im" hidden="1">100</definedName>
    <definedName name="solver_tmp" hidden="1">0</definedName>
    <definedName name="solver_tol" localSheetId="1" hidden="1">0.01</definedName>
    <definedName name="solver_tol" localSheetId="2" hidden="1">0.01</definedName>
    <definedName name="solver_tol" hidden="1">0.05</definedName>
    <definedName name="solver_typ" localSheetId="1" hidden="1">3</definedName>
    <definedName name="solver_typ" localSheetId="2" hidden="1">3</definedName>
    <definedName name="solver_typ" hidden="1">3</definedName>
    <definedName name="solver_val" localSheetId="1" hidden="1">170</definedName>
    <definedName name="solver_val" localSheetId="2" hidden="1">812.5</definedName>
    <definedName name="solver_val" hidden="1">399732</definedName>
    <definedName name="solver_ver" localSheetId="1" hidden="1">3</definedName>
    <definedName name="solver_ver" localSheetId="2" hidden="1">3</definedName>
    <definedName name="sonofbubba" hidden="1">{"Assumptions","Best Case",FALSE,"1999 Assumptions";"Accruals",#N/A,FALSE,"Accruals and Estimates";"Income",#N/A,FALSE,"Budget Reports";"Cash",#N/A,FALSE,"Budget Reports";"BS",#N/A,FALSE,"Budget Reports"}</definedName>
    <definedName name="SortRange">OFFSET(#REF!,,,COUNTA(#REF!)-COUNTBLANK(#REF!),COLUMN(#REF!)-1)</definedName>
    <definedName name="Source" hidden="1">{"kricash",#N/A,FALSE,"INC";"kriinc",#N/A,FALSE,"INC";"krimiami",#N/A,FALSE,"INC";"kriother",#N/A,FALSE,"INC";"kripapers",#N/A,FALSE,"INC"}</definedName>
    <definedName name="spi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pider" hidden="1">#N/A</definedName>
    <definedName name="Spider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pider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pider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RONAV">#REF!</definedName>
    <definedName name="ss" hidden="1">#REF!</definedName>
    <definedName name="sss" hidden="1">{#N/A,#N/A,FALSE,"Comp"}</definedName>
    <definedName name="sss_1" hidden="1">{#N/A,#N/A,FALSE,"Comp"}</definedName>
    <definedName name="ssss" hidden="1">{#N/A,#N/A,FALSE,"Income State.";#N/A,#N/A,FALSE,"B-S"}</definedName>
    <definedName name="ssss_1" hidden="1">{#N/A,#N/A,FALSE,"Income State.";#N/A,#N/A,FALSE,"B-S"}</definedName>
    <definedName name="ssss_1_1" hidden="1">{#N/A,#N/A,FALSE,"Income State.";#N/A,#N/A,FALSE,"B-S"}</definedName>
    <definedName name="ssss_1_1_1" hidden="1">{#N/A,#N/A,FALSE,"Income State.";#N/A,#N/A,FALSE,"B-S"}</definedName>
    <definedName name="ssss_1_1_1_1" hidden="1">{#N/A,#N/A,FALSE,"Income State.";#N/A,#N/A,FALSE,"B-S"}</definedName>
    <definedName name="ssss_1_1_1_1_1" hidden="1">{#N/A,#N/A,FALSE,"Income State.";#N/A,#N/A,FALSE,"B-S"}</definedName>
    <definedName name="ssss_1_1_1_1_1_1" hidden="1">{#N/A,#N/A,FALSE,"Income State.";#N/A,#N/A,FALSE,"B-S"}</definedName>
    <definedName name="ssss_1_1_1_1_1_2" hidden="1">{#N/A,#N/A,FALSE,"Income State.";#N/A,#N/A,FALSE,"B-S"}</definedName>
    <definedName name="ssss_1_1_1_1_1_3" hidden="1">{#N/A,#N/A,FALSE,"Income State.";#N/A,#N/A,FALSE,"B-S"}</definedName>
    <definedName name="ssss_1_1_1_1_1_4" hidden="1">{#N/A,#N/A,FALSE,"Income State.";#N/A,#N/A,FALSE,"B-S"}</definedName>
    <definedName name="ssss_1_1_1_1_2" hidden="1">{#N/A,#N/A,FALSE,"Income State.";#N/A,#N/A,FALSE,"B-S"}</definedName>
    <definedName name="ssss_1_1_1_1_2_1" hidden="1">{#N/A,#N/A,FALSE,"Income State.";#N/A,#N/A,FALSE,"B-S"}</definedName>
    <definedName name="ssss_1_1_1_1_2_2" hidden="1">{#N/A,#N/A,FALSE,"Income State.";#N/A,#N/A,FALSE,"B-S"}</definedName>
    <definedName name="ssss_1_1_1_1_2_3" hidden="1">{#N/A,#N/A,FALSE,"Income State.";#N/A,#N/A,FALSE,"B-S"}</definedName>
    <definedName name="ssss_1_1_1_1_3" hidden="1">{#N/A,#N/A,FALSE,"Income State.";#N/A,#N/A,FALSE,"B-S"}</definedName>
    <definedName name="ssss_1_1_1_1_4" hidden="1">{#N/A,#N/A,FALSE,"Income State.";#N/A,#N/A,FALSE,"B-S"}</definedName>
    <definedName name="ssss_1_1_1_1_5" hidden="1">{#N/A,#N/A,FALSE,"Income State.";#N/A,#N/A,FALSE,"B-S"}</definedName>
    <definedName name="ssss_1_1_1_2" hidden="1">{#N/A,#N/A,FALSE,"Income State.";#N/A,#N/A,FALSE,"B-S"}</definedName>
    <definedName name="ssss_1_1_1_2_1" hidden="1">{#N/A,#N/A,FALSE,"Income State.";#N/A,#N/A,FALSE,"B-S"}</definedName>
    <definedName name="ssss_1_1_1_2_2" hidden="1">{#N/A,#N/A,FALSE,"Income State.";#N/A,#N/A,FALSE,"B-S"}</definedName>
    <definedName name="ssss_1_1_1_2_3" hidden="1">{#N/A,#N/A,FALSE,"Income State.";#N/A,#N/A,FALSE,"B-S"}</definedName>
    <definedName name="ssss_1_1_1_3" hidden="1">{#N/A,#N/A,FALSE,"Income State.";#N/A,#N/A,FALSE,"B-S"}</definedName>
    <definedName name="ssss_1_1_1_3_1" hidden="1">{#N/A,#N/A,FALSE,"Income State.";#N/A,#N/A,FALSE,"B-S"}</definedName>
    <definedName name="ssss_1_1_1_3_2" hidden="1">{#N/A,#N/A,FALSE,"Income State.";#N/A,#N/A,FALSE,"B-S"}</definedName>
    <definedName name="ssss_1_1_1_3_3" hidden="1">{#N/A,#N/A,FALSE,"Income State.";#N/A,#N/A,FALSE,"B-S"}</definedName>
    <definedName name="ssss_1_1_1_4" hidden="1">{#N/A,#N/A,FALSE,"Income State.";#N/A,#N/A,FALSE,"B-S"}</definedName>
    <definedName name="ssss_1_1_1_5" hidden="1">{#N/A,#N/A,FALSE,"Income State.";#N/A,#N/A,FALSE,"B-S"}</definedName>
    <definedName name="ssss_1_1_2" hidden="1">{#N/A,#N/A,FALSE,"Income State.";#N/A,#N/A,FALSE,"B-S"}</definedName>
    <definedName name="ssss_1_1_2_1" hidden="1">{#N/A,#N/A,FALSE,"Income State.";#N/A,#N/A,FALSE,"B-S"}</definedName>
    <definedName name="ssss_1_1_2_2" hidden="1">{#N/A,#N/A,FALSE,"Income State.";#N/A,#N/A,FALSE,"B-S"}</definedName>
    <definedName name="ssss_1_1_2_3" hidden="1">{#N/A,#N/A,FALSE,"Income State.";#N/A,#N/A,FALSE,"B-S"}</definedName>
    <definedName name="ssss_1_1_3" hidden="1">{#N/A,#N/A,FALSE,"Income State.";#N/A,#N/A,FALSE,"B-S"}</definedName>
    <definedName name="ssss_1_1_3_1" hidden="1">{#N/A,#N/A,FALSE,"Income State.";#N/A,#N/A,FALSE,"B-S"}</definedName>
    <definedName name="ssss_1_1_3_2" hidden="1">{#N/A,#N/A,FALSE,"Income State.";#N/A,#N/A,FALSE,"B-S"}</definedName>
    <definedName name="ssss_1_1_3_3" hidden="1">{#N/A,#N/A,FALSE,"Income State.";#N/A,#N/A,FALSE,"B-S"}</definedName>
    <definedName name="ssss_1_1_4" hidden="1">{#N/A,#N/A,FALSE,"Income State.";#N/A,#N/A,FALSE,"B-S"}</definedName>
    <definedName name="ssss_1_1_5" hidden="1">{#N/A,#N/A,FALSE,"Income State.";#N/A,#N/A,FALSE,"B-S"}</definedName>
    <definedName name="ssss_1_2" hidden="1">{#N/A,#N/A,FALSE,"Income State.";#N/A,#N/A,FALSE,"B-S"}</definedName>
    <definedName name="ssss_1_2_1" hidden="1">{#N/A,#N/A,FALSE,"Income State.";#N/A,#N/A,FALSE,"B-S"}</definedName>
    <definedName name="ssss_1_2_1_1" hidden="1">{#N/A,#N/A,FALSE,"Income State.";#N/A,#N/A,FALSE,"B-S"}</definedName>
    <definedName name="ssss_1_2_1_2" hidden="1">{#N/A,#N/A,FALSE,"Income State.";#N/A,#N/A,FALSE,"B-S"}</definedName>
    <definedName name="ssss_1_2_1_3" hidden="1">{#N/A,#N/A,FALSE,"Income State.";#N/A,#N/A,FALSE,"B-S"}</definedName>
    <definedName name="ssss_1_2_2" hidden="1">{#N/A,#N/A,FALSE,"Income State.";#N/A,#N/A,FALSE,"B-S"}</definedName>
    <definedName name="ssss_1_2_2_1" hidden="1">{#N/A,#N/A,FALSE,"Income State.";#N/A,#N/A,FALSE,"B-S"}</definedName>
    <definedName name="ssss_1_2_2_2" hidden="1">{#N/A,#N/A,FALSE,"Income State.";#N/A,#N/A,FALSE,"B-S"}</definedName>
    <definedName name="ssss_1_2_2_3" hidden="1">{#N/A,#N/A,FALSE,"Income State.";#N/A,#N/A,FALSE,"B-S"}</definedName>
    <definedName name="ssss_1_2_3" hidden="1">{#N/A,#N/A,FALSE,"Income State.";#N/A,#N/A,FALSE,"B-S"}</definedName>
    <definedName name="ssss_1_2_4" hidden="1">{#N/A,#N/A,FALSE,"Income State.";#N/A,#N/A,FALSE,"B-S"}</definedName>
    <definedName name="ssss_1_2_5" hidden="1">{#N/A,#N/A,FALSE,"Income State.";#N/A,#N/A,FALSE,"B-S"}</definedName>
    <definedName name="ssss_1_3" hidden="1">{#N/A,#N/A,FALSE,"Income State.";#N/A,#N/A,FALSE,"B-S"}</definedName>
    <definedName name="ssss_1_3_1" hidden="1">{#N/A,#N/A,FALSE,"Income State.";#N/A,#N/A,FALSE,"B-S"}</definedName>
    <definedName name="ssss_1_3_1_1" hidden="1">{#N/A,#N/A,FALSE,"Income State.";#N/A,#N/A,FALSE,"B-S"}</definedName>
    <definedName name="ssss_1_3_1_2" hidden="1">{#N/A,#N/A,FALSE,"Income State.";#N/A,#N/A,FALSE,"B-S"}</definedName>
    <definedName name="ssss_1_3_1_3" hidden="1">{#N/A,#N/A,FALSE,"Income State.";#N/A,#N/A,FALSE,"B-S"}</definedName>
    <definedName name="ssss_1_3_2" hidden="1">{#N/A,#N/A,FALSE,"Income State.";#N/A,#N/A,FALSE,"B-S"}</definedName>
    <definedName name="ssss_1_3_2_1" hidden="1">{#N/A,#N/A,FALSE,"Income State.";#N/A,#N/A,FALSE,"B-S"}</definedName>
    <definedName name="ssss_1_3_2_2" hidden="1">{#N/A,#N/A,FALSE,"Income State.";#N/A,#N/A,FALSE,"B-S"}</definedName>
    <definedName name="ssss_1_3_2_3" hidden="1">{#N/A,#N/A,FALSE,"Income State.";#N/A,#N/A,FALSE,"B-S"}</definedName>
    <definedName name="ssss_1_3_3" hidden="1">{#N/A,#N/A,FALSE,"Income State.";#N/A,#N/A,FALSE,"B-S"}</definedName>
    <definedName name="ssss_1_3_4" hidden="1">{#N/A,#N/A,FALSE,"Income State.";#N/A,#N/A,FALSE,"B-S"}</definedName>
    <definedName name="ssss_1_3_5" hidden="1">{#N/A,#N/A,FALSE,"Income State.";#N/A,#N/A,FALSE,"B-S"}</definedName>
    <definedName name="ssss_1_4" hidden="1">{#N/A,#N/A,FALSE,"Income State.";#N/A,#N/A,FALSE,"B-S"}</definedName>
    <definedName name="ssss_1_4_1" hidden="1">{#N/A,#N/A,FALSE,"Income State.";#N/A,#N/A,FALSE,"B-S"}</definedName>
    <definedName name="ssss_1_4_2" hidden="1">{#N/A,#N/A,FALSE,"Income State.";#N/A,#N/A,FALSE,"B-S"}</definedName>
    <definedName name="ssss_1_4_3" hidden="1">{#N/A,#N/A,FALSE,"Income State.";#N/A,#N/A,FALSE,"B-S"}</definedName>
    <definedName name="ssss_1_5" hidden="1">{#N/A,#N/A,FALSE,"Income State.";#N/A,#N/A,FALSE,"B-S"}</definedName>
    <definedName name="ssss_1_5_1" hidden="1">{#N/A,#N/A,FALSE,"Income State.";#N/A,#N/A,FALSE,"B-S"}</definedName>
    <definedName name="ssss_1_5_2" hidden="1">{#N/A,#N/A,FALSE,"Income State.";#N/A,#N/A,FALSE,"B-S"}</definedName>
    <definedName name="ssss_1_5_3" hidden="1">{#N/A,#N/A,FALSE,"Income State.";#N/A,#N/A,FALSE,"B-S"}</definedName>
    <definedName name="ssss_2" hidden="1">{#N/A,#N/A,FALSE,"Income State.";#N/A,#N/A,FALSE,"B-S"}</definedName>
    <definedName name="ssss_2_1" hidden="1">{#N/A,#N/A,FALSE,"Income State.";#N/A,#N/A,FALSE,"B-S"}</definedName>
    <definedName name="ssss_2_1_1" hidden="1">{#N/A,#N/A,FALSE,"Income State.";#N/A,#N/A,FALSE,"B-S"}</definedName>
    <definedName name="ssss_2_1_1_1" hidden="1">{#N/A,#N/A,FALSE,"Income State.";#N/A,#N/A,FALSE,"B-S"}</definedName>
    <definedName name="ssss_2_1_1_1_1" hidden="1">{#N/A,#N/A,FALSE,"Income State.";#N/A,#N/A,FALSE,"B-S"}</definedName>
    <definedName name="ssss_2_1_1_1_2" hidden="1">{#N/A,#N/A,FALSE,"Income State.";#N/A,#N/A,FALSE,"B-S"}</definedName>
    <definedName name="ssss_2_1_1_1_3" hidden="1">{#N/A,#N/A,FALSE,"Income State.";#N/A,#N/A,FALSE,"B-S"}</definedName>
    <definedName name="ssss_2_1_1_1_4" hidden="1">{#N/A,#N/A,FALSE,"Income State.";#N/A,#N/A,FALSE,"B-S"}</definedName>
    <definedName name="ssss_2_1_1_2" hidden="1">{#N/A,#N/A,FALSE,"Income State.";#N/A,#N/A,FALSE,"B-S"}</definedName>
    <definedName name="ssss_2_1_1_2_1" hidden="1">{#N/A,#N/A,FALSE,"Income State.";#N/A,#N/A,FALSE,"B-S"}</definedName>
    <definedName name="ssss_2_1_1_2_2" hidden="1">{#N/A,#N/A,FALSE,"Income State.";#N/A,#N/A,FALSE,"B-S"}</definedName>
    <definedName name="ssss_2_1_1_2_3" hidden="1">{#N/A,#N/A,FALSE,"Income State.";#N/A,#N/A,FALSE,"B-S"}</definedName>
    <definedName name="ssss_2_1_1_3" hidden="1">{#N/A,#N/A,FALSE,"Income State.";#N/A,#N/A,FALSE,"B-S"}</definedName>
    <definedName name="ssss_2_1_1_4" hidden="1">{#N/A,#N/A,FALSE,"Income State.";#N/A,#N/A,FALSE,"B-S"}</definedName>
    <definedName name="ssss_2_1_1_5" hidden="1">{#N/A,#N/A,FALSE,"Income State.";#N/A,#N/A,FALSE,"B-S"}</definedName>
    <definedName name="ssss_2_1_2" hidden="1">{#N/A,#N/A,FALSE,"Income State.";#N/A,#N/A,FALSE,"B-S"}</definedName>
    <definedName name="ssss_2_1_2_1" hidden="1">{#N/A,#N/A,FALSE,"Income State.";#N/A,#N/A,FALSE,"B-S"}</definedName>
    <definedName name="ssss_2_1_2_2" hidden="1">{#N/A,#N/A,FALSE,"Income State.";#N/A,#N/A,FALSE,"B-S"}</definedName>
    <definedName name="ssss_2_1_2_3" hidden="1">{#N/A,#N/A,FALSE,"Income State.";#N/A,#N/A,FALSE,"B-S"}</definedName>
    <definedName name="ssss_2_1_3" hidden="1">{#N/A,#N/A,FALSE,"Income State.";#N/A,#N/A,FALSE,"B-S"}</definedName>
    <definedName name="ssss_2_1_3_1" hidden="1">{#N/A,#N/A,FALSE,"Income State.";#N/A,#N/A,FALSE,"B-S"}</definedName>
    <definedName name="ssss_2_1_3_2" hidden="1">{#N/A,#N/A,FALSE,"Income State.";#N/A,#N/A,FALSE,"B-S"}</definedName>
    <definedName name="ssss_2_1_3_3" hidden="1">{#N/A,#N/A,FALSE,"Income State.";#N/A,#N/A,FALSE,"B-S"}</definedName>
    <definedName name="ssss_2_1_4" hidden="1">{#N/A,#N/A,FALSE,"Income State.";#N/A,#N/A,FALSE,"B-S"}</definedName>
    <definedName name="ssss_2_1_5" hidden="1">{#N/A,#N/A,FALSE,"Income State.";#N/A,#N/A,FALSE,"B-S"}</definedName>
    <definedName name="ssss_2_2" hidden="1">{#N/A,#N/A,FALSE,"Income State.";#N/A,#N/A,FALSE,"B-S"}</definedName>
    <definedName name="ssss_2_2_1" hidden="1">{#N/A,#N/A,FALSE,"Income State.";#N/A,#N/A,FALSE,"B-S"}</definedName>
    <definedName name="ssss_2_2_2" hidden="1">{#N/A,#N/A,FALSE,"Income State.";#N/A,#N/A,FALSE,"B-S"}</definedName>
    <definedName name="ssss_2_2_3" hidden="1">{#N/A,#N/A,FALSE,"Income State.";#N/A,#N/A,FALSE,"B-S"}</definedName>
    <definedName name="ssss_2_2_4" hidden="1">{#N/A,#N/A,FALSE,"Income State.";#N/A,#N/A,FALSE,"B-S"}</definedName>
    <definedName name="ssss_2_3" hidden="1">{#N/A,#N/A,FALSE,"Income State.";#N/A,#N/A,FALSE,"B-S"}</definedName>
    <definedName name="ssss_2_3_1" hidden="1">{#N/A,#N/A,FALSE,"Income State.";#N/A,#N/A,FALSE,"B-S"}</definedName>
    <definedName name="ssss_2_3_2" hidden="1">{#N/A,#N/A,FALSE,"Income State.";#N/A,#N/A,FALSE,"B-S"}</definedName>
    <definedName name="ssss_2_3_3" hidden="1">{#N/A,#N/A,FALSE,"Income State.";#N/A,#N/A,FALSE,"B-S"}</definedName>
    <definedName name="ssss_2_3_4" hidden="1">{#N/A,#N/A,FALSE,"Income State.";#N/A,#N/A,FALSE,"B-S"}</definedName>
    <definedName name="ssss_2_4" hidden="1">{#N/A,#N/A,FALSE,"Income State.";#N/A,#N/A,FALSE,"B-S"}</definedName>
    <definedName name="ssss_2_4_1" hidden="1">{#N/A,#N/A,FALSE,"Income State.";#N/A,#N/A,FALSE,"B-S"}</definedName>
    <definedName name="ssss_2_5" hidden="1">{#N/A,#N/A,FALSE,"Income State.";#N/A,#N/A,FALSE,"B-S"}</definedName>
    <definedName name="ssss_3" hidden="1">{#N/A,#N/A,FALSE,"Income State.";#N/A,#N/A,FALSE,"B-S"}</definedName>
    <definedName name="ssss_3_1" hidden="1">{#N/A,#N/A,FALSE,"Income State.";#N/A,#N/A,FALSE,"B-S"}</definedName>
    <definedName name="ssss_3_1_1" hidden="1">{#N/A,#N/A,FALSE,"Income State.";#N/A,#N/A,FALSE,"B-S"}</definedName>
    <definedName name="ssss_3_1_2" hidden="1">{#N/A,#N/A,FALSE,"Income State.";#N/A,#N/A,FALSE,"B-S"}</definedName>
    <definedName name="ssss_3_1_3" hidden="1">{#N/A,#N/A,FALSE,"Income State.";#N/A,#N/A,FALSE,"B-S"}</definedName>
    <definedName name="ssss_3_1_4" hidden="1">{#N/A,#N/A,FALSE,"Income State.";#N/A,#N/A,FALSE,"B-S"}</definedName>
    <definedName name="ssss_3_2" hidden="1">{#N/A,#N/A,FALSE,"Income State.";#N/A,#N/A,FALSE,"B-S"}</definedName>
    <definedName name="ssss_3_2_1" hidden="1">{#N/A,#N/A,FALSE,"Income State.";#N/A,#N/A,FALSE,"B-S"}</definedName>
    <definedName name="ssss_3_2_2" hidden="1">{#N/A,#N/A,FALSE,"Income State.";#N/A,#N/A,FALSE,"B-S"}</definedName>
    <definedName name="ssss_3_2_3" hidden="1">{#N/A,#N/A,FALSE,"Income State.";#N/A,#N/A,FALSE,"B-S"}</definedName>
    <definedName name="ssss_3_2_4" hidden="1">{#N/A,#N/A,FALSE,"Income State.";#N/A,#N/A,FALSE,"B-S"}</definedName>
    <definedName name="ssss_3_3" hidden="1">{#N/A,#N/A,FALSE,"Income State.";#N/A,#N/A,FALSE,"B-S"}</definedName>
    <definedName name="ssss_3_3_1" hidden="1">{#N/A,#N/A,FALSE,"Income State.";#N/A,#N/A,FALSE,"B-S"}</definedName>
    <definedName name="ssss_3_4" hidden="1">{#N/A,#N/A,FALSE,"Income State.";#N/A,#N/A,FALSE,"B-S"}</definedName>
    <definedName name="ssss_3_4_1" hidden="1">{#N/A,#N/A,FALSE,"Income State.";#N/A,#N/A,FALSE,"B-S"}</definedName>
    <definedName name="ssss_3_5" hidden="1">{#N/A,#N/A,FALSE,"Income State.";#N/A,#N/A,FALSE,"B-S"}</definedName>
    <definedName name="ssss_4" hidden="1">{#N/A,#N/A,FALSE,"Income State.";#N/A,#N/A,FALSE,"B-S"}</definedName>
    <definedName name="ssss_4_1" hidden="1">{#N/A,#N/A,FALSE,"Income State.";#N/A,#N/A,FALSE,"B-S"}</definedName>
    <definedName name="ssss_4_1_1" hidden="1">{#N/A,#N/A,FALSE,"Income State.";#N/A,#N/A,FALSE,"B-S"}</definedName>
    <definedName name="ssss_4_1_2" hidden="1">{#N/A,#N/A,FALSE,"Income State.";#N/A,#N/A,FALSE,"B-S"}</definedName>
    <definedName name="ssss_4_1_3" hidden="1">{#N/A,#N/A,FALSE,"Income State.";#N/A,#N/A,FALSE,"B-S"}</definedName>
    <definedName name="ssss_4_1_4" hidden="1">{#N/A,#N/A,FALSE,"Income State.";#N/A,#N/A,FALSE,"B-S"}</definedName>
    <definedName name="ssss_4_2" hidden="1">{#N/A,#N/A,FALSE,"Income State.";#N/A,#N/A,FALSE,"B-S"}</definedName>
    <definedName name="ssss_4_2_1" hidden="1">{#N/A,#N/A,FALSE,"Income State.";#N/A,#N/A,FALSE,"B-S"}</definedName>
    <definedName name="ssss_4_2_2" hidden="1">{#N/A,#N/A,FALSE,"Income State.";#N/A,#N/A,FALSE,"B-S"}</definedName>
    <definedName name="ssss_4_2_3" hidden="1">{#N/A,#N/A,FALSE,"Income State.";#N/A,#N/A,FALSE,"B-S"}</definedName>
    <definedName name="ssss_4_2_4" hidden="1">{#N/A,#N/A,FALSE,"Income State.";#N/A,#N/A,FALSE,"B-S"}</definedName>
    <definedName name="ssss_4_3" hidden="1">{#N/A,#N/A,FALSE,"Income State.";#N/A,#N/A,FALSE,"B-S"}</definedName>
    <definedName name="ssss_4_3_1" hidden="1">{#N/A,#N/A,FALSE,"Income State.";#N/A,#N/A,FALSE,"B-S"}</definedName>
    <definedName name="ssss_4_4" hidden="1">{#N/A,#N/A,FALSE,"Income State.";#N/A,#N/A,FALSE,"B-S"}</definedName>
    <definedName name="ssss_4_4_1" hidden="1">{#N/A,#N/A,FALSE,"Income State.";#N/A,#N/A,FALSE,"B-S"}</definedName>
    <definedName name="ssss_4_5" hidden="1">{#N/A,#N/A,FALSE,"Income State.";#N/A,#N/A,FALSE,"B-S"}</definedName>
    <definedName name="ssss_5" hidden="1">{#N/A,#N/A,FALSE,"Income State.";#N/A,#N/A,FALSE,"B-S"}</definedName>
    <definedName name="ssss_5_1" hidden="1">{#N/A,#N/A,FALSE,"Income State.";#N/A,#N/A,FALSE,"B-S"}</definedName>
    <definedName name="ssss_5_2" hidden="1">{#N/A,#N/A,FALSE,"Income State.";#N/A,#N/A,FALSE,"B-S"}</definedName>
    <definedName name="ssss_5_3" hidden="1">{#N/A,#N/A,FALSE,"Income State.";#N/A,#N/A,FALSE,"B-S"}</definedName>
    <definedName name="ssss_5_4" hidden="1">{#N/A,#N/A,FALSE,"Income State.";#N/A,#N/A,FALSE,"B-S"}</definedName>
    <definedName name="SSUpdate">#REF!</definedName>
    <definedName name="st" hidden="1">{"Variables",#N/A,FALSE,"P&amp;L (1)";"ProfitandLoss",#N/A,FALSE,"P&amp;L (1)";"Interesting Bit",#N/A,FALSE,"Balance Sheet (2)";"Variables",#N/A,FALSE,"Balance Sheet (2)";"Interestingbit",#N/A,FALSE,"PDS (6)";"variables",#N/A,FALSE,"PDS (6)";"Interesting bit",#N/A,FALSE,"P&amp;LHistory(17)";"Interesting Bit",#N/A,FALSE,"WService(16)";"VARIABLES",#N/A,FALSE,"WService(16)";"interestingbit",#N/A,FALSE,"BBC Sales (15)";"variables",#N/A,FALSE,"BBC Sales (15)"}</definedName>
    <definedName name="ST_Rec">#REF!</definedName>
    <definedName name="STAFF_COST00">#REF!</definedName>
    <definedName name="STAFF_COST01">#REF!</definedName>
    <definedName name="STAFF_COST02">#REF!</definedName>
    <definedName name="STAFF_COST03">#REF!</definedName>
    <definedName name="STAFF_COST04">#REF!</definedName>
    <definedName name="STAFF_COST97">#REF!</definedName>
    <definedName name="STAFF_COST98">#REF!</definedName>
    <definedName name="STAFF_COST99">#REF!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ge1">#REF!</definedName>
    <definedName name="Stage2">#REF!</definedName>
    <definedName name="Stage3">#REF!</definedName>
    <definedName name="Stage4">#REF!</definedName>
    <definedName name="Stage5">#REF!</definedName>
    <definedName name="Stage6">#REF!</definedName>
    <definedName name="start">#REF!</definedName>
    <definedName name="Start_Column">COLUMN(#REF!)</definedName>
    <definedName name="StartDate" hidden="1">#REF!</definedName>
    <definedName name="Status">#REF!</definedName>
    <definedName name="Status." hidden="1">#N/A</definedName>
    <definedName name="STFC_TC00">#REF!</definedName>
    <definedName name="STFC_TC01">#REF!</definedName>
    <definedName name="STFC_TC02">#REF!</definedName>
    <definedName name="STFC_TC03">#REF!</definedName>
    <definedName name="STFC_TC04">#REF!</definedName>
    <definedName name="STFC_TC97">#REF!</definedName>
    <definedName name="STFC_TC98">#REF!</definedName>
    <definedName name="STFC_TC99">#REF!</definedName>
    <definedName name="STRUC">#REF!</definedName>
    <definedName name="StructureCondition">#REF!</definedName>
    <definedName name="StructureOwnership">#REF!</definedName>
    <definedName name="StructureType">#REF!</definedName>
    <definedName name="Sub_Group">#REF!</definedName>
    <definedName name="SUB_SECTOR04">#REF!</definedName>
    <definedName name="sum_upside">#REF!</definedName>
    <definedName name="Summ_Trad" hidden="1">{"CSC_1",#N/A,FALSE,"CSC Outputs";"CSC_2",#N/A,FALSE,"CSC Outputs"}</definedName>
    <definedName name="Summ_Trad2" hidden="1">{"CSC_1",#N/A,FALSE,"CSC Outputs";"CSC_2",#N/A,FALSE,"CSC Outputs"}</definedName>
    <definedName name="SV_AUTO_CONN_CATALOG" hidden="1">"Helios 2007 (New)"</definedName>
    <definedName name="SV_AUTO_CONN_SERVER" hidden="1">"heliosapps"</definedName>
    <definedName name="SV_ENCPT_AUTO_CONN_PASSWORD" hidden="1">"083096084083070"</definedName>
    <definedName name="SV_ENCPT_AUTO_CONN_USER" hidden="1">"095094088070084"</definedName>
    <definedName name="SV_ENCPT_EVOCOMMON_PASSWORD" hidden="1">"083096084083070"</definedName>
    <definedName name="SV_ENCPT_EVOCOMMON_USER" hidden="1">"095094088070084"</definedName>
    <definedName name="SV_ENCPT_LOGON_PWD" hidden="1">"078104085088070"</definedName>
    <definedName name="SV_ENCPT_LOGON_USER" hidden="1">"095094088070084"</definedName>
    <definedName name="SV_EVOCOMMON_CATALOG" hidden="1">"EvolutionCommon"</definedName>
    <definedName name="SV_EVOCOMMON_SERVER" hidden="1">"heliosapps"</definedName>
    <definedName name="SV_REPORT_CODE" hidden="1">"E4-GL01-3-0"</definedName>
    <definedName name="SV_REPORT_ID" hidden="1">"2"</definedName>
    <definedName name="SV_REPORT_NAME" hidden="1">"Management Pack D-3-0 (Evo)"</definedName>
    <definedName name="SV_SOLUTION_ID" hidden="1">"2"</definedName>
    <definedName name="Swvu.Annual." hidden="1">#N/A</definedName>
    <definedName name="Swvu.Quarterly." hidden="1">#N/A</definedName>
    <definedName name="Swvu.Quarterlycompare." hidden="1">#N/A</definedName>
    <definedName name="Swvu.summary1." hidden="1">#REF!</definedName>
    <definedName name="Swvu.summary2." hidden="1">#REF!</definedName>
    <definedName name="Swvu.summary3." hidden="1">#REF!</definedName>
    <definedName name="sxxx" hidden="1">{#N/A,#N/A,FALSE,"Income State.";#N/A,#N/A,FALSE,"B-S"}</definedName>
    <definedName name="sxxx_1" hidden="1">{#N/A,#N/A,FALSE,"Income State.";#N/A,#N/A,FALSE,"B-S"}</definedName>
    <definedName name="sxxx_1_1" hidden="1">{#N/A,#N/A,FALSE,"Income State.";#N/A,#N/A,FALSE,"B-S"}</definedName>
    <definedName name="sxxx_1_1_1" hidden="1">{#N/A,#N/A,FALSE,"Income State.";#N/A,#N/A,FALSE,"B-S"}</definedName>
    <definedName name="sxxx_1_1_1_1" hidden="1">{#N/A,#N/A,FALSE,"Income State.";#N/A,#N/A,FALSE,"B-S"}</definedName>
    <definedName name="sxxx_1_1_1_1_1" hidden="1">{#N/A,#N/A,FALSE,"Income State.";#N/A,#N/A,FALSE,"B-S"}</definedName>
    <definedName name="sxxx_1_1_1_1_1_1" hidden="1">{#N/A,#N/A,FALSE,"Income State.";#N/A,#N/A,FALSE,"B-S"}</definedName>
    <definedName name="sxxx_1_1_1_1_1_2" hidden="1">{#N/A,#N/A,FALSE,"Income State.";#N/A,#N/A,FALSE,"B-S"}</definedName>
    <definedName name="sxxx_1_1_1_1_1_3" hidden="1">{#N/A,#N/A,FALSE,"Income State.";#N/A,#N/A,FALSE,"B-S"}</definedName>
    <definedName name="sxxx_1_1_1_1_1_4" hidden="1">{#N/A,#N/A,FALSE,"Income State.";#N/A,#N/A,FALSE,"B-S"}</definedName>
    <definedName name="sxxx_1_1_1_1_2" hidden="1">{#N/A,#N/A,FALSE,"Income State.";#N/A,#N/A,FALSE,"B-S"}</definedName>
    <definedName name="sxxx_1_1_1_1_2_1" hidden="1">{#N/A,#N/A,FALSE,"Income State.";#N/A,#N/A,FALSE,"B-S"}</definedName>
    <definedName name="sxxx_1_1_1_1_2_2" hidden="1">{#N/A,#N/A,FALSE,"Income State.";#N/A,#N/A,FALSE,"B-S"}</definedName>
    <definedName name="sxxx_1_1_1_1_2_3" hidden="1">{#N/A,#N/A,FALSE,"Income State.";#N/A,#N/A,FALSE,"B-S"}</definedName>
    <definedName name="sxxx_1_1_1_1_3" hidden="1">{#N/A,#N/A,FALSE,"Income State.";#N/A,#N/A,FALSE,"B-S"}</definedName>
    <definedName name="sxxx_1_1_1_1_4" hidden="1">{#N/A,#N/A,FALSE,"Income State.";#N/A,#N/A,FALSE,"B-S"}</definedName>
    <definedName name="sxxx_1_1_1_1_5" hidden="1">{#N/A,#N/A,FALSE,"Income State.";#N/A,#N/A,FALSE,"B-S"}</definedName>
    <definedName name="sxxx_1_1_1_2" hidden="1">{#N/A,#N/A,FALSE,"Income State.";#N/A,#N/A,FALSE,"B-S"}</definedName>
    <definedName name="sxxx_1_1_1_2_1" hidden="1">{#N/A,#N/A,FALSE,"Income State.";#N/A,#N/A,FALSE,"B-S"}</definedName>
    <definedName name="sxxx_1_1_1_2_2" hidden="1">{#N/A,#N/A,FALSE,"Income State.";#N/A,#N/A,FALSE,"B-S"}</definedName>
    <definedName name="sxxx_1_1_1_2_3" hidden="1">{#N/A,#N/A,FALSE,"Income State.";#N/A,#N/A,FALSE,"B-S"}</definedName>
    <definedName name="sxxx_1_1_1_3" hidden="1">{#N/A,#N/A,FALSE,"Income State.";#N/A,#N/A,FALSE,"B-S"}</definedName>
    <definedName name="sxxx_1_1_1_3_1" hidden="1">{#N/A,#N/A,FALSE,"Income State.";#N/A,#N/A,FALSE,"B-S"}</definedName>
    <definedName name="sxxx_1_1_1_3_2" hidden="1">{#N/A,#N/A,FALSE,"Income State.";#N/A,#N/A,FALSE,"B-S"}</definedName>
    <definedName name="sxxx_1_1_1_3_3" hidden="1">{#N/A,#N/A,FALSE,"Income State.";#N/A,#N/A,FALSE,"B-S"}</definedName>
    <definedName name="sxxx_1_1_1_4" hidden="1">{#N/A,#N/A,FALSE,"Income State.";#N/A,#N/A,FALSE,"B-S"}</definedName>
    <definedName name="sxxx_1_1_1_5" hidden="1">{#N/A,#N/A,FALSE,"Income State.";#N/A,#N/A,FALSE,"B-S"}</definedName>
    <definedName name="sxxx_1_1_2" hidden="1">{#N/A,#N/A,FALSE,"Income State.";#N/A,#N/A,FALSE,"B-S"}</definedName>
    <definedName name="sxxx_1_1_2_1" hidden="1">{#N/A,#N/A,FALSE,"Income State.";#N/A,#N/A,FALSE,"B-S"}</definedName>
    <definedName name="sxxx_1_1_2_2" hidden="1">{#N/A,#N/A,FALSE,"Income State.";#N/A,#N/A,FALSE,"B-S"}</definedName>
    <definedName name="sxxx_1_1_2_3" hidden="1">{#N/A,#N/A,FALSE,"Income State.";#N/A,#N/A,FALSE,"B-S"}</definedName>
    <definedName name="sxxx_1_1_3" hidden="1">{#N/A,#N/A,FALSE,"Income State.";#N/A,#N/A,FALSE,"B-S"}</definedName>
    <definedName name="sxxx_1_1_3_1" hidden="1">{#N/A,#N/A,FALSE,"Income State.";#N/A,#N/A,FALSE,"B-S"}</definedName>
    <definedName name="sxxx_1_1_3_2" hidden="1">{#N/A,#N/A,FALSE,"Income State.";#N/A,#N/A,FALSE,"B-S"}</definedName>
    <definedName name="sxxx_1_1_3_3" hidden="1">{#N/A,#N/A,FALSE,"Income State.";#N/A,#N/A,FALSE,"B-S"}</definedName>
    <definedName name="sxxx_1_1_4" hidden="1">{#N/A,#N/A,FALSE,"Income State.";#N/A,#N/A,FALSE,"B-S"}</definedName>
    <definedName name="sxxx_1_1_5" hidden="1">{#N/A,#N/A,FALSE,"Income State.";#N/A,#N/A,FALSE,"B-S"}</definedName>
    <definedName name="sxxx_1_2" hidden="1">{#N/A,#N/A,FALSE,"Income State.";#N/A,#N/A,FALSE,"B-S"}</definedName>
    <definedName name="sxxx_1_2_1" hidden="1">{#N/A,#N/A,FALSE,"Income State.";#N/A,#N/A,FALSE,"B-S"}</definedName>
    <definedName name="sxxx_1_2_1_1" hidden="1">{#N/A,#N/A,FALSE,"Income State.";#N/A,#N/A,FALSE,"B-S"}</definedName>
    <definedName name="sxxx_1_2_1_2" hidden="1">{#N/A,#N/A,FALSE,"Income State.";#N/A,#N/A,FALSE,"B-S"}</definedName>
    <definedName name="sxxx_1_2_1_3" hidden="1">{#N/A,#N/A,FALSE,"Income State.";#N/A,#N/A,FALSE,"B-S"}</definedName>
    <definedName name="sxxx_1_2_2" hidden="1">{#N/A,#N/A,FALSE,"Income State.";#N/A,#N/A,FALSE,"B-S"}</definedName>
    <definedName name="sxxx_1_2_2_1" hidden="1">{#N/A,#N/A,FALSE,"Income State.";#N/A,#N/A,FALSE,"B-S"}</definedName>
    <definedName name="sxxx_1_2_2_2" hidden="1">{#N/A,#N/A,FALSE,"Income State.";#N/A,#N/A,FALSE,"B-S"}</definedName>
    <definedName name="sxxx_1_2_2_3" hidden="1">{#N/A,#N/A,FALSE,"Income State.";#N/A,#N/A,FALSE,"B-S"}</definedName>
    <definedName name="sxxx_1_2_3" hidden="1">{#N/A,#N/A,FALSE,"Income State.";#N/A,#N/A,FALSE,"B-S"}</definedName>
    <definedName name="sxxx_1_2_4" hidden="1">{#N/A,#N/A,FALSE,"Income State.";#N/A,#N/A,FALSE,"B-S"}</definedName>
    <definedName name="sxxx_1_2_5" hidden="1">{#N/A,#N/A,FALSE,"Income State.";#N/A,#N/A,FALSE,"B-S"}</definedName>
    <definedName name="sxxx_1_3" hidden="1">{#N/A,#N/A,FALSE,"Income State.";#N/A,#N/A,FALSE,"B-S"}</definedName>
    <definedName name="sxxx_1_3_1" hidden="1">{#N/A,#N/A,FALSE,"Income State.";#N/A,#N/A,FALSE,"B-S"}</definedName>
    <definedName name="sxxx_1_3_1_1" hidden="1">{#N/A,#N/A,FALSE,"Income State.";#N/A,#N/A,FALSE,"B-S"}</definedName>
    <definedName name="sxxx_1_3_1_2" hidden="1">{#N/A,#N/A,FALSE,"Income State.";#N/A,#N/A,FALSE,"B-S"}</definedName>
    <definedName name="sxxx_1_3_1_3" hidden="1">{#N/A,#N/A,FALSE,"Income State.";#N/A,#N/A,FALSE,"B-S"}</definedName>
    <definedName name="sxxx_1_3_2" hidden="1">{#N/A,#N/A,FALSE,"Income State.";#N/A,#N/A,FALSE,"B-S"}</definedName>
    <definedName name="sxxx_1_3_2_1" hidden="1">{#N/A,#N/A,FALSE,"Income State.";#N/A,#N/A,FALSE,"B-S"}</definedName>
    <definedName name="sxxx_1_3_2_2" hidden="1">{#N/A,#N/A,FALSE,"Income State.";#N/A,#N/A,FALSE,"B-S"}</definedName>
    <definedName name="sxxx_1_3_2_3" hidden="1">{#N/A,#N/A,FALSE,"Income State.";#N/A,#N/A,FALSE,"B-S"}</definedName>
    <definedName name="sxxx_1_3_3" hidden="1">{#N/A,#N/A,FALSE,"Income State.";#N/A,#N/A,FALSE,"B-S"}</definedName>
    <definedName name="sxxx_1_3_4" hidden="1">{#N/A,#N/A,FALSE,"Income State.";#N/A,#N/A,FALSE,"B-S"}</definedName>
    <definedName name="sxxx_1_3_5" hidden="1">{#N/A,#N/A,FALSE,"Income State.";#N/A,#N/A,FALSE,"B-S"}</definedName>
    <definedName name="sxxx_1_4" hidden="1">{#N/A,#N/A,FALSE,"Income State.";#N/A,#N/A,FALSE,"B-S"}</definedName>
    <definedName name="sxxx_1_4_1" hidden="1">{#N/A,#N/A,FALSE,"Income State.";#N/A,#N/A,FALSE,"B-S"}</definedName>
    <definedName name="sxxx_1_4_2" hidden="1">{#N/A,#N/A,FALSE,"Income State.";#N/A,#N/A,FALSE,"B-S"}</definedName>
    <definedName name="sxxx_1_4_3" hidden="1">{#N/A,#N/A,FALSE,"Income State.";#N/A,#N/A,FALSE,"B-S"}</definedName>
    <definedName name="sxxx_1_5" hidden="1">{#N/A,#N/A,FALSE,"Income State.";#N/A,#N/A,FALSE,"B-S"}</definedName>
    <definedName name="sxxx_1_5_1" hidden="1">{#N/A,#N/A,FALSE,"Income State.";#N/A,#N/A,FALSE,"B-S"}</definedName>
    <definedName name="sxxx_1_5_2" hidden="1">{#N/A,#N/A,FALSE,"Income State.";#N/A,#N/A,FALSE,"B-S"}</definedName>
    <definedName name="sxxx_1_5_3" hidden="1">{#N/A,#N/A,FALSE,"Income State.";#N/A,#N/A,FALSE,"B-S"}</definedName>
    <definedName name="sxxx_2" hidden="1">{#N/A,#N/A,FALSE,"Income State.";#N/A,#N/A,FALSE,"B-S"}</definedName>
    <definedName name="sxxx_2_1" hidden="1">{#N/A,#N/A,FALSE,"Income State.";#N/A,#N/A,FALSE,"B-S"}</definedName>
    <definedName name="sxxx_2_1_1" hidden="1">{#N/A,#N/A,FALSE,"Income State.";#N/A,#N/A,FALSE,"B-S"}</definedName>
    <definedName name="sxxx_2_1_1_1" hidden="1">{#N/A,#N/A,FALSE,"Income State.";#N/A,#N/A,FALSE,"B-S"}</definedName>
    <definedName name="sxxx_2_1_1_1_1" hidden="1">{#N/A,#N/A,FALSE,"Income State.";#N/A,#N/A,FALSE,"B-S"}</definedName>
    <definedName name="sxxx_2_1_1_1_2" hidden="1">{#N/A,#N/A,FALSE,"Income State.";#N/A,#N/A,FALSE,"B-S"}</definedName>
    <definedName name="sxxx_2_1_1_1_3" hidden="1">{#N/A,#N/A,FALSE,"Income State.";#N/A,#N/A,FALSE,"B-S"}</definedName>
    <definedName name="sxxx_2_1_1_1_4" hidden="1">{#N/A,#N/A,FALSE,"Income State.";#N/A,#N/A,FALSE,"B-S"}</definedName>
    <definedName name="sxxx_2_1_1_2" hidden="1">{#N/A,#N/A,FALSE,"Income State.";#N/A,#N/A,FALSE,"B-S"}</definedName>
    <definedName name="sxxx_2_1_1_2_1" hidden="1">{#N/A,#N/A,FALSE,"Income State.";#N/A,#N/A,FALSE,"B-S"}</definedName>
    <definedName name="sxxx_2_1_1_2_2" hidden="1">{#N/A,#N/A,FALSE,"Income State.";#N/A,#N/A,FALSE,"B-S"}</definedName>
    <definedName name="sxxx_2_1_1_2_3" hidden="1">{#N/A,#N/A,FALSE,"Income State.";#N/A,#N/A,FALSE,"B-S"}</definedName>
    <definedName name="sxxx_2_1_1_3" hidden="1">{#N/A,#N/A,FALSE,"Income State.";#N/A,#N/A,FALSE,"B-S"}</definedName>
    <definedName name="sxxx_2_1_1_4" hidden="1">{#N/A,#N/A,FALSE,"Income State.";#N/A,#N/A,FALSE,"B-S"}</definedName>
    <definedName name="sxxx_2_1_1_5" hidden="1">{#N/A,#N/A,FALSE,"Income State.";#N/A,#N/A,FALSE,"B-S"}</definedName>
    <definedName name="sxxx_2_1_2" hidden="1">{#N/A,#N/A,FALSE,"Income State.";#N/A,#N/A,FALSE,"B-S"}</definedName>
    <definedName name="sxxx_2_1_2_1" hidden="1">{#N/A,#N/A,FALSE,"Income State.";#N/A,#N/A,FALSE,"B-S"}</definedName>
    <definedName name="sxxx_2_1_2_2" hidden="1">{#N/A,#N/A,FALSE,"Income State.";#N/A,#N/A,FALSE,"B-S"}</definedName>
    <definedName name="sxxx_2_1_2_3" hidden="1">{#N/A,#N/A,FALSE,"Income State.";#N/A,#N/A,FALSE,"B-S"}</definedName>
    <definedName name="sxxx_2_1_3" hidden="1">{#N/A,#N/A,FALSE,"Income State.";#N/A,#N/A,FALSE,"B-S"}</definedName>
    <definedName name="sxxx_2_1_3_1" hidden="1">{#N/A,#N/A,FALSE,"Income State.";#N/A,#N/A,FALSE,"B-S"}</definedName>
    <definedName name="sxxx_2_1_3_2" hidden="1">{#N/A,#N/A,FALSE,"Income State.";#N/A,#N/A,FALSE,"B-S"}</definedName>
    <definedName name="sxxx_2_1_3_3" hidden="1">{#N/A,#N/A,FALSE,"Income State.";#N/A,#N/A,FALSE,"B-S"}</definedName>
    <definedName name="sxxx_2_1_4" hidden="1">{#N/A,#N/A,FALSE,"Income State.";#N/A,#N/A,FALSE,"B-S"}</definedName>
    <definedName name="sxxx_2_1_5" hidden="1">{#N/A,#N/A,FALSE,"Income State.";#N/A,#N/A,FALSE,"B-S"}</definedName>
    <definedName name="sxxx_2_2" hidden="1">{#N/A,#N/A,FALSE,"Income State.";#N/A,#N/A,FALSE,"B-S"}</definedName>
    <definedName name="sxxx_2_2_1" hidden="1">{#N/A,#N/A,FALSE,"Income State.";#N/A,#N/A,FALSE,"B-S"}</definedName>
    <definedName name="sxxx_2_2_2" hidden="1">{#N/A,#N/A,FALSE,"Income State.";#N/A,#N/A,FALSE,"B-S"}</definedName>
    <definedName name="sxxx_2_2_3" hidden="1">{#N/A,#N/A,FALSE,"Income State.";#N/A,#N/A,FALSE,"B-S"}</definedName>
    <definedName name="sxxx_2_2_4" hidden="1">{#N/A,#N/A,FALSE,"Income State.";#N/A,#N/A,FALSE,"B-S"}</definedName>
    <definedName name="sxxx_2_3" hidden="1">{#N/A,#N/A,FALSE,"Income State.";#N/A,#N/A,FALSE,"B-S"}</definedName>
    <definedName name="sxxx_2_3_1" hidden="1">{#N/A,#N/A,FALSE,"Income State.";#N/A,#N/A,FALSE,"B-S"}</definedName>
    <definedName name="sxxx_2_3_2" hidden="1">{#N/A,#N/A,FALSE,"Income State.";#N/A,#N/A,FALSE,"B-S"}</definedName>
    <definedName name="sxxx_2_3_3" hidden="1">{#N/A,#N/A,FALSE,"Income State.";#N/A,#N/A,FALSE,"B-S"}</definedName>
    <definedName name="sxxx_2_3_4" hidden="1">{#N/A,#N/A,FALSE,"Income State.";#N/A,#N/A,FALSE,"B-S"}</definedName>
    <definedName name="sxxx_2_4" hidden="1">{#N/A,#N/A,FALSE,"Income State.";#N/A,#N/A,FALSE,"B-S"}</definedName>
    <definedName name="sxxx_2_4_1" hidden="1">{#N/A,#N/A,FALSE,"Income State.";#N/A,#N/A,FALSE,"B-S"}</definedName>
    <definedName name="sxxx_2_5" hidden="1">{#N/A,#N/A,FALSE,"Income State.";#N/A,#N/A,FALSE,"B-S"}</definedName>
    <definedName name="sxxx_3" hidden="1">{#N/A,#N/A,FALSE,"Income State.";#N/A,#N/A,FALSE,"B-S"}</definedName>
    <definedName name="sxxx_3_1" hidden="1">{#N/A,#N/A,FALSE,"Income State.";#N/A,#N/A,FALSE,"B-S"}</definedName>
    <definedName name="sxxx_3_1_1" hidden="1">{#N/A,#N/A,FALSE,"Income State.";#N/A,#N/A,FALSE,"B-S"}</definedName>
    <definedName name="sxxx_3_1_2" hidden="1">{#N/A,#N/A,FALSE,"Income State.";#N/A,#N/A,FALSE,"B-S"}</definedName>
    <definedName name="sxxx_3_1_3" hidden="1">{#N/A,#N/A,FALSE,"Income State.";#N/A,#N/A,FALSE,"B-S"}</definedName>
    <definedName name="sxxx_3_1_4" hidden="1">{#N/A,#N/A,FALSE,"Income State.";#N/A,#N/A,FALSE,"B-S"}</definedName>
    <definedName name="sxxx_3_2" hidden="1">{#N/A,#N/A,FALSE,"Income State.";#N/A,#N/A,FALSE,"B-S"}</definedName>
    <definedName name="sxxx_3_2_1" hidden="1">{#N/A,#N/A,FALSE,"Income State.";#N/A,#N/A,FALSE,"B-S"}</definedName>
    <definedName name="sxxx_3_2_2" hidden="1">{#N/A,#N/A,FALSE,"Income State.";#N/A,#N/A,FALSE,"B-S"}</definedName>
    <definedName name="sxxx_3_2_3" hidden="1">{#N/A,#N/A,FALSE,"Income State.";#N/A,#N/A,FALSE,"B-S"}</definedName>
    <definedName name="sxxx_3_2_4" hidden="1">{#N/A,#N/A,FALSE,"Income State.";#N/A,#N/A,FALSE,"B-S"}</definedName>
    <definedName name="sxxx_3_3" hidden="1">{#N/A,#N/A,FALSE,"Income State.";#N/A,#N/A,FALSE,"B-S"}</definedName>
    <definedName name="sxxx_3_3_1" hidden="1">{#N/A,#N/A,FALSE,"Income State.";#N/A,#N/A,FALSE,"B-S"}</definedName>
    <definedName name="sxxx_3_4" hidden="1">{#N/A,#N/A,FALSE,"Income State.";#N/A,#N/A,FALSE,"B-S"}</definedName>
    <definedName name="sxxx_3_4_1" hidden="1">{#N/A,#N/A,FALSE,"Income State.";#N/A,#N/A,FALSE,"B-S"}</definedName>
    <definedName name="sxxx_3_5" hidden="1">{#N/A,#N/A,FALSE,"Income State.";#N/A,#N/A,FALSE,"B-S"}</definedName>
    <definedName name="sxxx_4" hidden="1">{#N/A,#N/A,FALSE,"Income State.";#N/A,#N/A,FALSE,"B-S"}</definedName>
    <definedName name="sxxx_4_1" hidden="1">{#N/A,#N/A,FALSE,"Income State.";#N/A,#N/A,FALSE,"B-S"}</definedName>
    <definedName name="sxxx_4_1_1" hidden="1">{#N/A,#N/A,FALSE,"Income State.";#N/A,#N/A,FALSE,"B-S"}</definedName>
    <definedName name="sxxx_4_1_2" hidden="1">{#N/A,#N/A,FALSE,"Income State.";#N/A,#N/A,FALSE,"B-S"}</definedName>
    <definedName name="sxxx_4_1_3" hidden="1">{#N/A,#N/A,FALSE,"Income State.";#N/A,#N/A,FALSE,"B-S"}</definedName>
    <definedName name="sxxx_4_1_4" hidden="1">{#N/A,#N/A,FALSE,"Income State.";#N/A,#N/A,FALSE,"B-S"}</definedName>
    <definedName name="sxxx_4_2" hidden="1">{#N/A,#N/A,FALSE,"Income State.";#N/A,#N/A,FALSE,"B-S"}</definedName>
    <definedName name="sxxx_4_2_1" hidden="1">{#N/A,#N/A,FALSE,"Income State.";#N/A,#N/A,FALSE,"B-S"}</definedName>
    <definedName name="sxxx_4_2_2" hidden="1">{#N/A,#N/A,FALSE,"Income State.";#N/A,#N/A,FALSE,"B-S"}</definedName>
    <definedName name="sxxx_4_2_3" hidden="1">{#N/A,#N/A,FALSE,"Income State.";#N/A,#N/A,FALSE,"B-S"}</definedName>
    <definedName name="sxxx_4_2_4" hidden="1">{#N/A,#N/A,FALSE,"Income State.";#N/A,#N/A,FALSE,"B-S"}</definedName>
    <definedName name="sxxx_4_3" hidden="1">{#N/A,#N/A,FALSE,"Income State.";#N/A,#N/A,FALSE,"B-S"}</definedName>
    <definedName name="sxxx_4_3_1" hidden="1">{#N/A,#N/A,FALSE,"Income State.";#N/A,#N/A,FALSE,"B-S"}</definedName>
    <definedName name="sxxx_4_4" hidden="1">{#N/A,#N/A,FALSE,"Income State.";#N/A,#N/A,FALSE,"B-S"}</definedName>
    <definedName name="sxxx_4_4_1" hidden="1">{#N/A,#N/A,FALSE,"Income State.";#N/A,#N/A,FALSE,"B-S"}</definedName>
    <definedName name="sxxx_4_5" hidden="1">{#N/A,#N/A,FALSE,"Income State.";#N/A,#N/A,FALSE,"B-S"}</definedName>
    <definedName name="sxxx_5" hidden="1">{#N/A,#N/A,FALSE,"Income State.";#N/A,#N/A,FALSE,"B-S"}</definedName>
    <definedName name="sxxx_5_1" hidden="1">{#N/A,#N/A,FALSE,"Income State.";#N/A,#N/A,FALSE,"B-S"}</definedName>
    <definedName name="sxxx_5_2" hidden="1">{#N/A,#N/A,FALSE,"Income State.";#N/A,#N/A,FALSE,"B-S"}</definedName>
    <definedName name="sxxx_5_3" hidden="1">{#N/A,#N/A,FALSE,"Income State.";#N/A,#N/A,FALSE,"B-S"}</definedName>
    <definedName name="sxxx_5_4" hidden="1">{#N/A,#N/A,FALSE,"Income State.";#N/A,#N/A,FALSE,"B-S"}</definedName>
    <definedName name="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AX00">#REF!</definedName>
    <definedName name="TAXA">#REF!</definedName>
    <definedName name="TAXB">#REF!</definedName>
    <definedName name="TAXNRI00">#REF!</definedName>
    <definedName name="TAXNRI01">#REF!</definedName>
    <definedName name="TAXNRI02">#REF!</definedName>
    <definedName name="TAXNRI03">#REF!</definedName>
    <definedName name="TAXNRI04">#REF!</definedName>
    <definedName name="TAXNRI97">#REF!</definedName>
    <definedName name="TAXNRI98">#REF!</definedName>
    <definedName name="TAXNRI99">#REF!</definedName>
    <definedName name="TCOST00">#REF!</definedName>
    <definedName name="TCOST01">#REF!</definedName>
    <definedName name="TCOST02">#REF!</definedName>
    <definedName name="TCOST03">#REF!</definedName>
    <definedName name="TCOST04">#REF!</definedName>
    <definedName name="TCOST97">#REF!</definedName>
    <definedName name="TCOST98">#REF!</definedName>
    <definedName name="TCOST99">#REF!</definedName>
    <definedName name="tDivisor">1000</definedName>
    <definedName name="Ted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temp" hidden="1">{#N/A,#N/A,FALSE,"Assumptions";#N/A,#N/A,FALSE,"1997 P&amp;L(pk) Estrada";#N/A,#N/A,FALSE,"ONGOING P&amp;L(pk) Estrada"}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na">#REF!</definedName>
    <definedName name="test" hidden="1">{"targetdcf",#N/A,FALSE,"Merger consequences";"TARGETASSU",#N/A,FALSE,"Merger consequences";"TERMINAL VALUE",#N/A,FALSE,"Merger consequences"}</definedName>
    <definedName name="test_1" hidden="1">{"targetdcf",#N/A,FALSE,"Merger consequences";"TARGETASSU",#N/A,FALSE,"Merger consequences";"TERMINAL VALUE",#N/A,FALSE,"Merger consequences"}</definedName>
    <definedName name="test_1_1" hidden="1">{"targetdcf",#N/A,FALSE,"Merger consequences";"TARGETASSU",#N/A,FALSE,"Merger consequences";"TERMINAL VALUE",#N/A,FALSE,"Merger consequences"}</definedName>
    <definedName name="test_1_1_1" hidden="1">{"targetdcf",#N/A,FALSE,"Merger consequences";"TARGETASSU",#N/A,FALSE,"Merger consequences";"TERMINAL VALUE",#N/A,FALSE,"Merger consequences"}</definedName>
    <definedName name="test_1_1_1_1" hidden="1">{"targetdcf",#N/A,FALSE,"Merger consequences";"TARGETASSU",#N/A,FALSE,"Merger consequences";"TERMINAL VALUE",#N/A,FALSE,"Merger consequences"}</definedName>
    <definedName name="test_1_1_1_1_1" hidden="1">{"targetdcf",#N/A,FALSE,"Merger consequences";"TARGETASSU",#N/A,FALSE,"Merger consequences";"TERMINAL VALUE",#N/A,FALSE,"Merger consequences"}</definedName>
    <definedName name="test_1_1_1_1_1_1" hidden="1">{"targetdcf",#N/A,FALSE,"Merger consequences";"TARGETASSU",#N/A,FALSE,"Merger consequences";"TERMINAL VALUE",#N/A,FALSE,"Merger consequences"}</definedName>
    <definedName name="test_1_1_1_1_1_2" hidden="1">{"targetdcf",#N/A,FALSE,"Merger consequences";"TARGETASSU",#N/A,FALSE,"Merger consequences";"TERMINAL VALUE",#N/A,FALSE,"Merger consequences"}</definedName>
    <definedName name="test_1_1_1_1_1_3" hidden="1">{"targetdcf",#N/A,FALSE,"Merger consequences";"TARGETASSU",#N/A,FALSE,"Merger consequences";"TERMINAL VALUE",#N/A,FALSE,"Merger consequences"}</definedName>
    <definedName name="test_1_1_1_1_1_4" hidden="1">{"targetdcf",#N/A,FALSE,"Merger consequences";"TARGETASSU",#N/A,FALSE,"Merger consequences";"TERMINAL VALUE",#N/A,FALSE,"Merger consequences"}</definedName>
    <definedName name="test_1_1_1_1_2" hidden="1">{"targetdcf",#N/A,FALSE,"Merger consequences";"TARGETASSU",#N/A,FALSE,"Merger consequences";"TERMINAL VALUE",#N/A,FALSE,"Merger consequences"}</definedName>
    <definedName name="test_1_1_1_1_2_1" hidden="1">{"targetdcf",#N/A,FALSE,"Merger consequences";"TARGETASSU",#N/A,FALSE,"Merger consequences";"TERMINAL VALUE",#N/A,FALSE,"Merger consequences"}</definedName>
    <definedName name="test_1_1_1_1_2_2" hidden="1">{"targetdcf",#N/A,FALSE,"Merger consequences";"TARGETASSU",#N/A,FALSE,"Merger consequences";"TERMINAL VALUE",#N/A,FALSE,"Merger consequences"}</definedName>
    <definedName name="test_1_1_1_1_2_3" hidden="1">{"targetdcf",#N/A,FALSE,"Merger consequences";"TARGETASSU",#N/A,FALSE,"Merger consequences";"TERMINAL VALUE",#N/A,FALSE,"Merger consequences"}</definedName>
    <definedName name="test_1_1_1_1_3" hidden="1">{"targetdcf",#N/A,FALSE,"Merger consequences";"TARGETASSU",#N/A,FALSE,"Merger consequences";"TERMINAL VALUE",#N/A,FALSE,"Merger consequences"}</definedName>
    <definedName name="test_1_1_1_1_4" hidden="1">{"targetdcf",#N/A,FALSE,"Merger consequences";"TARGETASSU",#N/A,FALSE,"Merger consequences";"TERMINAL VALUE",#N/A,FALSE,"Merger consequences"}</definedName>
    <definedName name="test_1_1_1_1_5" hidden="1">{"targetdcf",#N/A,FALSE,"Merger consequences";"TARGETASSU",#N/A,FALSE,"Merger consequences";"TERMINAL VALUE",#N/A,FALSE,"Merger consequences"}</definedName>
    <definedName name="test_1_1_1_2" hidden="1">{"targetdcf",#N/A,FALSE,"Merger consequences";"TARGETASSU",#N/A,FALSE,"Merger consequences";"TERMINAL VALUE",#N/A,FALSE,"Merger consequences"}</definedName>
    <definedName name="test_1_1_1_2_1" hidden="1">{"targetdcf",#N/A,FALSE,"Merger consequences";"TARGETASSU",#N/A,FALSE,"Merger consequences";"TERMINAL VALUE",#N/A,FALSE,"Merger consequences"}</definedName>
    <definedName name="test_1_1_1_2_2" hidden="1">{"targetdcf",#N/A,FALSE,"Merger consequences";"TARGETASSU",#N/A,FALSE,"Merger consequences";"TERMINAL VALUE",#N/A,FALSE,"Merger consequences"}</definedName>
    <definedName name="test_1_1_1_2_3" hidden="1">{"targetdcf",#N/A,FALSE,"Merger consequences";"TARGETASSU",#N/A,FALSE,"Merger consequences";"TERMINAL VALUE",#N/A,FALSE,"Merger consequences"}</definedName>
    <definedName name="test_1_1_1_3" hidden="1">{"targetdcf",#N/A,FALSE,"Merger consequences";"TARGETASSU",#N/A,FALSE,"Merger consequences";"TERMINAL VALUE",#N/A,FALSE,"Merger consequences"}</definedName>
    <definedName name="test_1_1_1_3_1" hidden="1">{"targetdcf",#N/A,FALSE,"Merger consequences";"TARGETASSU",#N/A,FALSE,"Merger consequences";"TERMINAL VALUE",#N/A,FALSE,"Merger consequences"}</definedName>
    <definedName name="test_1_1_1_3_2" hidden="1">{"targetdcf",#N/A,FALSE,"Merger consequences";"TARGETASSU",#N/A,FALSE,"Merger consequences";"TERMINAL VALUE",#N/A,FALSE,"Merger consequences"}</definedName>
    <definedName name="test_1_1_1_3_3" hidden="1">{"targetdcf",#N/A,FALSE,"Merger consequences";"TARGETASSU",#N/A,FALSE,"Merger consequences";"TERMINAL VALUE",#N/A,FALSE,"Merger consequences"}</definedName>
    <definedName name="test_1_1_1_4" hidden="1">{"targetdcf",#N/A,FALSE,"Merger consequences";"TARGETASSU",#N/A,FALSE,"Merger consequences";"TERMINAL VALUE",#N/A,FALSE,"Merger consequences"}</definedName>
    <definedName name="test_1_1_1_5" hidden="1">{"targetdcf",#N/A,FALSE,"Merger consequences";"TARGETASSU",#N/A,FALSE,"Merger consequences";"TERMINAL VALUE",#N/A,FALSE,"Merger consequences"}</definedName>
    <definedName name="test_1_1_2" hidden="1">{"targetdcf",#N/A,FALSE,"Merger consequences";"TARGETASSU",#N/A,FALSE,"Merger consequences";"TERMINAL VALUE",#N/A,FALSE,"Merger consequences"}</definedName>
    <definedName name="test_1_1_2_1" hidden="1">{"targetdcf",#N/A,FALSE,"Merger consequences";"TARGETASSU",#N/A,FALSE,"Merger consequences";"TERMINAL VALUE",#N/A,FALSE,"Merger consequences"}</definedName>
    <definedName name="test_1_1_2_2" hidden="1">{"targetdcf",#N/A,FALSE,"Merger consequences";"TARGETASSU",#N/A,FALSE,"Merger consequences";"TERMINAL VALUE",#N/A,FALSE,"Merger consequences"}</definedName>
    <definedName name="test_1_1_2_3" hidden="1">{"targetdcf",#N/A,FALSE,"Merger consequences";"TARGETASSU",#N/A,FALSE,"Merger consequences";"TERMINAL VALUE",#N/A,FALSE,"Merger consequences"}</definedName>
    <definedName name="test_1_1_3" hidden="1">{"targetdcf",#N/A,FALSE,"Merger consequences";"TARGETASSU",#N/A,FALSE,"Merger consequences";"TERMINAL VALUE",#N/A,FALSE,"Merger consequences"}</definedName>
    <definedName name="test_1_1_3_1" hidden="1">{"targetdcf",#N/A,FALSE,"Merger consequences";"TARGETASSU",#N/A,FALSE,"Merger consequences";"TERMINAL VALUE",#N/A,FALSE,"Merger consequences"}</definedName>
    <definedName name="test_1_1_3_2" hidden="1">{"targetdcf",#N/A,FALSE,"Merger consequences";"TARGETASSU",#N/A,FALSE,"Merger consequences";"TERMINAL VALUE",#N/A,FALSE,"Merger consequences"}</definedName>
    <definedName name="test_1_1_3_3" hidden="1">{"targetdcf",#N/A,FALSE,"Merger consequences";"TARGETASSU",#N/A,FALSE,"Merger consequences";"TERMINAL VALUE",#N/A,FALSE,"Merger consequences"}</definedName>
    <definedName name="test_1_1_4" hidden="1">{"targetdcf",#N/A,FALSE,"Merger consequences";"TARGETASSU",#N/A,FALSE,"Merger consequences";"TERMINAL VALUE",#N/A,FALSE,"Merger consequences"}</definedName>
    <definedName name="test_1_1_5" hidden="1">{"targetdcf",#N/A,FALSE,"Merger consequences";"TARGETASSU",#N/A,FALSE,"Merger consequences";"TERMINAL VALUE",#N/A,FALSE,"Merger consequences"}</definedName>
    <definedName name="test_1_2" hidden="1">{"targetdcf",#N/A,FALSE,"Merger consequences";"TARGETASSU",#N/A,FALSE,"Merger consequences";"TERMINAL VALUE",#N/A,FALSE,"Merger consequences"}</definedName>
    <definedName name="test_1_2_1" hidden="1">{"targetdcf",#N/A,FALSE,"Merger consequences";"TARGETASSU",#N/A,FALSE,"Merger consequences";"TERMINAL VALUE",#N/A,FALSE,"Merger consequences"}</definedName>
    <definedName name="test_1_2_1_1" hidden="1">{"targetdcf",#N/A,FALSE,"Merger consequences";"TARGETASSU",#N/A,FALSE,"Merger consequences";"TERMINAL VALUE",#N/A,FALSE,"Merger consequences"}</definedName>
    <definedName name="test_1_2_1_2" hidden="1">{"targetdcf",#N/A,FALSE,"Merger consequences";"TARGETASSU",#N/A,FALSE,"Merger consequences";"TERMINAL VALUE",#N/A,FALSE,"Merger consequences"}</definedName>
    <definedName name="test_1_2_1_3" hidden="1">{"targetdcf",#N/A,FALSE,"Merger consequences";"TARGETASSU",#N/A,FALSE,"Merger consequences";"TERMINAL VALUE",#N/A,FALSE,"Merger consequences"}</definedName>
    <definedName name="test_1_2_2" hidden="1">{"targetdcf",#N/A,FALSE,"Merger consequences";"TARGETASSU",#N/A,FALSE,"Merger consequences";"TERMINAL VALUE",#N/A,FALSE,"Merger consequences"}</definedName>
    <definedName name="test_1_2_2_1" hidden="1">{"targetdcf",#N/A,FALSE,"Merger consequences";"TARGETASSU",#N/A,FALSE,"Merger consequences";"TERMINAL VALUE",#N/A,FALSE,"Merger consequences"}</definedName>
    <definedName name="test_1_2_2_2" hidden="1">{"targetdcf",#N/A,FALSE,"Merger consequences";"TARGETASSU",#N/A,FALSE,"Merger consequences";"TERMINAL VALUE",#N/A,FALSE,"Merger consequences"}</definedName>
    <definedName name="test_1_2_2_3" hidden="1">{"targetdcf",#N/A,FALSE,"Merger consequences";"TARGETASSU",#N/A,FALSE,"Merger consequences";"TERMINAL VALUE",#N/A,FALSE,"Merger consequences"}</definedName>
    <definedName name="test_1_2_3" hidden="1">{"targetdcf",#N/A,FALSE,"Merger consequences";"TARGETASSU",#N/A,FALSE,"Merger consequences";"TERMINAL VALUE",#N/A,FALSE,"Merger consequences"}</definedName>
    <definedName name="test_1_2_4" hidden="1">{"targetdcf",#N/A,FALSE,"Merger consequences";"TARGETASSU",#N/A,FALSE,"Merger consequences";"TERMINAL VALUE",#N/A,FALSE,"Merger consequences"}</definedName>
    <definedName name="test_1_2_5" hidden="1">{"targetdcf",#N/A,FALSE,"Merger consequences";"TARGETASSU",#N/A,FALSE,"Merger consequences";"TERMINAL VALUE",#N/A,FALSE,"Merger consequences"}</definedName>
    <definedName name="test_1_3" hidden="1">{"targetdcf",#N/A,FALSE,"Merger consequences";"TARGETASSU",#N/A,FALSE,"Merger consequences";"TERMINAL VALUE",#N/A,FALSE,"Merger consequences"}</definedName>
    <definedName name="test_1_3_1" hidden="1">{"targetdcf",#N/A,FALSE,"Merger consequences";"TARGETASSU",#N/A,FALSE,"Merger consequences";"TERMINAL VALUE",#N/A,FALSE,"Merger consequences"}</definedName>
    <definedName name="test_1_3_1_1" hidden="1">{"targetdcf",#N/A,FALSE,"Merger consequences";"TARGETASSU",#N/A,FALSE,"Merger consequences";"TERMINAL VALUE",#N/A,FALSE,"Merger consequences"}</definedName>
    <definedName name="test_1_3_1_2" hidden="1">{"targetdcf",#N/A,FALSE,"Merger consequences";"TARGETASSU",#N/A,FALSE,"Merger consequences";"TERMINAL VALUE",#N/A,FALSE,"Merger consequences"}</definedName>
    <definedName name="test_1_3_1_3" hidden="1">{"targetdcf",#N/A,FALSE,"Merger consequences";"TARGETASSU",#N/A,FALSE,"Merger consequences";"TERMINAL VALUE",#N/A,FALSE,"Merger consequences"}</definedName>
    <definedName name="test_1_3_2" hidden="1">{"targetdcf",#N/A,FALSE,"Merger consequences";"TARGETASSU",#N/A,FALSE,"Merger consequences";"TERMINAL VALUE",#N/A,FALSE,"Merger consequences"}</definedName>
    <definedName name="test_1_3_2_1" hidden="1">{"targetdcf",#N/A,FALSE,"Merger consequences";"TARGETASSU",#N/A,FALSE,"Merger consequences";"TERMINAL VALUE",#N/A,FALSE,"Merger consequences"}</definedName>
    <definedName name="test_1_3_2_2" hidden="1">{"targetdcf",#N/A,FALSE,"Merger consequences";"TARGETASSU",#N/A,FALSE,"Merger consequences";"TERMINAL VALUE",#N/A,FALSE,"Merger consequences"}</definedName>
    <definedName name="test_1_3_2_3" hidden="1">{"targetdcf",#N/A,FALSE,"Merger consequences";"TARGETASSU",#N/A,FALSE,"Merger consequences";"TERMINAL VALUE",#N/A,FALSE,"Merger consequences"}</definedName>
    <definedName name="test_1_3_3" hidden="1">{"targetdcf",#N/A,FALSE,"Merger consequences";"TARGETASSU",#N/A,FALSE,"Merger consequences";"TERMINAL VALUE",#N/A,FALSE,"Merger consequences"}</definedName>
    <definedName name="test_1_3_4" hidden="1">{"targetdcf",#N/A,FALSE,"Merger consequences";"TARGETASSU",#N/A,FALSE,"Merger consequences";"TERMINAL VALUE",#N/A,FALSE,"Merger consequences"}</definedName>
    <definedName name="test_1_3_5" hidden="1">{"targetdcf",#N/A,FALSE,"Merger consequences";"TARGETASSU",#N/A,FALSE,"Merger consequences";"TERMINAL VALUE",#N/A,FALSE,"Merger consequences"}</definedName>
    <definedName name="test_1_4" hidden="1">{"targetdcf",#N/A,FALSE,"Merger consequences";"TARGETASSU",#N/A,FALSE,"Merger consequences";"TERMINAL VALUE",#N/A,FALSE,"Merger consequences"}</definedName>
    <definedName name="test_1_4_1" hidden="1">{"targetdcf",#N/A,FALSE,"Merger consequences";"TARGETASSU",#N/A,FALSE,"Merger consequences";"TERMINAL VALUE",#N/A,FALSE,"Merger consequences"}</definedName>
    <definedName name="test_1_4_2" hidden="1">{"targetdcf",#N/A,FALSE,"Merger consequences";"TARGETASSU",#N/A,FALSE,"Merger consequences";"TERMINAL VALUE",#N/A,FALSE,"Merger consequences"}</definedName>
    <definedName name="test_1_4_3" hidden="1">{"targetdcf",#N/A,FALSE,"Merger consequences";"TARGETASSU",#N/A,FALSE,"Merger consequences";"TERMINAL VALUE",#N/A,FALSE,"Merger consequences"}</definedName>
    <definedName name="test_1_5" hidden="1">{"targetdcf",#N/A,FALSE,"Merger consequences";"TARGETASSU",#N/A,FALSE,"Merger consequences";"TERMINAL VALUE",#N/A,FALSE,"Merger consequences"}</definedName>
    <definedName name="test_1_5_1" hidden="1">{"targetdcf",#N/A,FALSE,"Merger consequences";"TARGETASSU",#N/A,FALSE,"Merger consequences";"TERMINAL VALUE",#N/A,FALSE,"Merger consequences"}</definedName>
    <definedName name="test_1_5_2" hidden="1">{"targetdcf",#N/A,FALSE,"Merger consequences";"TARGETASSU",#N/A,FALSE,"Merger consequences";"TERMINAL VALUE",#N/A,FALSE,"Merger consequences"}</definedName>
    <definedName name="test_1_5_3" hidden="1">{"targetdcf",#N/A,FALSE,"Merger consequences";"TARGETASSU",#N/A,FALSE,"Merger consequences";"TERMINAL VALUE",#N/A,FALSE,"Merger consequences"}</definedName>
    <definedName name="test_2" hidden="1">{"targetdcf",#N/A,FALSE,"Merger consequences";"TARGETASSU",#N/A,FALSE,"Merger consequences";"TERMINAL VALUE",#N/A,FALSE,"Merger consequences"}</definedName>
    <definedName name="test_2_1" hidden="1">{"targetdcf",#N/A,FALSE,"Merger consequences";"TARGETASSU",#N/A,FALSE,"Merger consequences";"TERMINAL VALUE",#N/A,FALSE,"Merger consequences"}</definedName>
    <definedName name="test_2_1_1" hidden="1">{"targetdcf",#N/A,FALSE,"Merger consequences";"TARGETASSU",#N/A,FALSE,"Merger consequences";"TERMINAL VALUE",#N/A,FALSE,"Merger consequences"}</definedName>
    <definedName name="test_2_1_1_1" hidden="1">{"targetdcf",#N/A,FALSE,"Merger consequences";"TARGETASSU",#N/A,FALSE,"Merger consequences";"TERMINAL VALUE",#N/A,FALSE,"Merger consequences"}</definedName>
    <definedName name="test_2_1_1_1_1" hidden="1">{"targetdcf",#N/A,FALSE,"Merger consequences";"TARGETASSU",#N/A,FALSE,"Merger consequences";"TERMINAL VALUE",#N/A,FALSE,"Merger consequences"}</definedName>
    <definedName name="test_2_1_1_1_2" hidden="1">{"targetdcf",#N/A,FALSE,"Merger consequences";"TARGETASSU",#N/A,FALSE,"Merger consequences";"TERMINAL VALUE",#N/A,FALSE,"Merger consequences"}</definedName>
    <definedName name="test_2_1_1_1_3" hidden="1">{"targetdcf",#N/A,FALSE,"Merger consequences";"TARGETASSU",#N/A,FALSE,"Merger consequences";"TERMINAL VALUE",#N/A,FALSE,"Merger consequences"}</definedName>
    <definedName name="test_2_1_1_1_4" hidden="1">{"targetdcf",#N/A,FALSE,"Merger consequences";"TARGETASSU",#N/A,FALSE,"Merger consequences";"TERMINAL VALUE",#N/A,FALSE,"Merger consequences"}</definedName>
    <definedName name="test_2_1_1_2" hidden="1">{"targetdcf",#N/A,FALSE,"Merger consequences";"TARGETASSU",#N/A,FALSE,"Merger consequences";"TERMINAL VALUE",#N/A,FALSE,"Merger consequences"}</definedName>
    <definedName name="test_2_1_1_2_1" hidden="1">{"targetdcf",#N/A,FALSE,"Merger consequences";"TARGETASSU",#N/A,FALSE,"Merger consequences";"TERMINAL VALUE",#N/A,FALSE,"Merger consequences"}</definedName>
    <definedName name="test_2_1_1_2_2" hidden="1">{"targetdcf",#N/A,FALSE,"Merger consequences";"TARGETASSU",#N/A,FALSE,"Merger consequences";"TERMINAL VALUE",#N/A,FALSE,"Merger consequences"}</definedName>
    <definedName name="test_2_1_1_2_3" hidden="1">{"targetdcf",#N/A,FALSE,"Merger consequences";"TARGETASSU",#N/A,FALSE,"Merger consequences";"TERMINAL VALUE",#N/A,FALSE,"Merger consequences"}</definedName>
    <definedName name="test_2_1_1_3" hidden="1">{"targetdcf",#N/A,FALSE,"Merger consequences";"TARGETASSU",#N/A,FALSE,"Merger consequences";"TERMINAL VALUE",#N/A,FALSE,"Merger consequences"}</definedName>
    <definedName name="test_2_1_1_4" hidden="1">{"targetdcf",#N/A,FALSE,"Merger consequences";"TARGETASSU",#N/A,FALSE,"Merger consequences";"TERMINAL VALUE",#N/A,FALSE,"Merger consequences"}</definedName>
    <definedName name="test_2_1_1_5" hidden="1">{"targetdcf",#N/A,FALSE,"Merger consequences";"TARGETASSU",#N/A,FALSE,"Merger consequences";"TERMINAL VALUE",#N/A,FALSE,"Merger consequences"}</definedName>
    <definedName name="test_2_1_2" hidden="1">{"targetdcf",#N/A,FALSE,"Merger consequences";"TARGETASSU",#N/A,FALSE,"Merger consequences";"TERMINAL VALUE",#N/A,FALSE,"Merger consequences"}</definedName>
    <definedName name="test_2_1_2_1" hidden="1">{"targetdcf",#N/A,FALSE,"Merger consequences";"TARGETASSU",#N/A,FALSE,"Merger consequences";"TERMINAL VALUE",#N/A,FALSE,"Merger consequences"}</definedName>
    <definedName name="test_2_1_2_2" hidden="1">{"targetdcf",#N/A,FALSE,"Merger consequences";"TARGETASSU",#N/A,FALSE,"Merger consequences";"TERMINAL VALUE",#N/A,FALSE,"Merger consequences"}</definedName>
    <definedName name="test_2_1_2_3" hidden="1">{"targetdcf",#N/A,FALSE,"Merger consequences";"TARGETASSU",#N/A,FALSE,"Merger consequences";"TERMINAL VALUE",#N/A,FALSE,"Merger consequences"}</definedName>
    <definedName name="test_2_1_3" hidden="1">{"targetdcf",#N/A,FALSE,"Merger consequences";"TARGETASSU",#N/A,FALSE,"Merger consequences";"TERMINAL VALUE",#N/A,FALSE,"Merger consequences"}</definedName>
    <definedName name="test_2_1_3_1" hidden="1">{"targetdcf",#N/A,FALSE,"Merger consequences";"TARGETASSU",#N/A,FALSE,"Merger consequences";"TERMINAL VALUE",#N/A,FALSE,"Merger consequences"}</definedName>
    <definedName name="test_2_1_3_2" hidden="1">{"targetdcf",#N/A,FALSE,"Merger consequences";"TARGETASSU",#N/A,FALSE,"Merger consequences";"TERMINAL VALUE",#N/A,FALSE,"Merger consequences"}</definedName>
    <definedName name="test_2_1_3_3" hidden="1">{"targetdcf",#N/A,FALSE,"Merger consequences";"TARGETASSU",#N/A,FALSE,"Merger consequences";"TERMINAL VALUE",#N/A,FALSE,"Merger consequences"}</definedName>
    <definedName name="test_2_1_4" hidden="1">{"targetdcf",#N/A,FALSE,"Merger consequences";"TARGETASSU",#N/A,FALSE,"Merger consequences";"TERMINAL VALUE",#N/A,FALSE,"Merger consequences"}</definedName>
    <definedName name="test_2_1_5" hidden="1">{"targetdcf",#N/A,FALSE,"Merger consequences";"TARGETASSU",#N/A,FALSE,"Merger consequences";"TERMINAL VALUE",#N/A,FALSE,"Merger consequences"}</definedName>
    <definedName name="test_2_2" hidden="1">{"targetdcf",#N/A,FALSE,"Merger consequences";"TARGETASSU",#N/A,FALSE,"Merger consequences";"TERMINAL VALUE",#N/A,FALSE,"Merger consequences"}</definedName>
    <definedName name="test_2_2_1" hidden="1">{"targetdcf",#N/A,FALSE,"Merger consequences";"TARGETASSU",#N/A,FALSE,"Merger consequences";"TERMINAL VALUE",#N/A,FALSE,"Merger consequences"}</definedName>
    <definedName name="test_2_2_2" hidden="1">{"targetdcf",#N/A,FALSE,"Merger consequences";"TARGETASSU",#N/A,FALSE,"Merger consequences";"TERMINAL VALUE",#N/A,FALSE,"Merger consequences"}</definedName>
    <definedName name="test_2_2_3" hidden="1">{"targetdcf",#N/A,FALSE,"Merger consequences";"TARGETASSU",#N/A,FALSE,"Merger consequences";"TERMINAL VALUE",#N/A,FALSE,"Merger consequences"}</definedName>
    <definedName name="test_2_2_4" hidden="1">{"targetdcf",#N/A,FALSE,"Merger consequences";"TARGETASSU",#N/A,FALSE,"Merger consequences";"TERMINAL VALUE",#N/A,FALSE,"Merger consequences"}</definedName>
    <definedName name="test_2_3" hidden="1">{"targetdcf",#N/A,FALSE,"Merger consequences";"TARGETASSU",#N/A,FALSE,"Merger consequences";"TERMINAL VALUE",#N/A,FALSE,"Merger consequences"}</definedName>
    <definedName name="test_2_3_1" hidden="1">{"targetdcf",#N/A,FALSE,"Merger consequences";"TARGETASSU",#N/A,FALSE,"Merger consequences";"TERMINAL VALUE",#N/A,FALSE,"Merger consequences"}</definedName>
    <definedName name="test_2_3_2" hidden="1">{"targetdcf",#N/A,FALSE,"Merger consequences";"TARGETASSU",#N/A,FALSE,"Merger consequences";"TERMINAL VALUE",#N/A,FALSE,"Merger consequences"}</definedName>
    <definedName name="test_2_3_3" hidden="1">{"targetdcf",#N/A,FALSE,"Merger consequences";"TARGETASSU",#N/A,FALSE,"Merger consequences";"TERMINAL VALUE",#N/A,FALSE,"Merger consequences"}</definedName>
    <definedName name="test_2_3_4" hidden="1">{"targetdcf",#N/A,FALSE,"Merger consequences";"TARGETASSU",#N/A,FALSE,"Merger consequences";"TERMINAL VALUE",#N/A,FALSE,"Merger consequences"}</definedName>
    <definedName name="test_2_4" hidden="1">{"targetdcf",#N/A,FALSE,"Merger consequences";"TARGETASSU",#N/A,FALSE,"Merger consequences";"TERMINAL VALUE",#N/A,FALSE,"Merger consequences"}</definedName>
    <definedName name="test_2_4_1" hidden="1">{"targetdcf",#N/A,FALSE,"Merger consequences";"TARGETASSU",#N/A,FALSE,"Merger consequences";"TERMINAL VALUE",#N/A,FALSE,"Merger consequences"}</definedName>
    <definedName name="test_2_5" hidden="1">{"targetdcf",#N/A,FALSE,"Merger consequences";"TARGETASSU",#N/A,FALSE,"Merger consequences";"TERMINAL VALUE",#N/A,FALSE,"Merger consequences"}</definedName>
    <definedName name="test_3" hidden="1">{"targetdcf",#N/A,FALSE,"Merger consequences";"TARGETASSU",#N/A,FALSE,"Merger consequences";"TERMINAL VALUE",#N/A,FALSE,"Merger consequences"}</definedName>
    <definedName name="test_3_1" hidden="1">{"targetdcf",#N/A,FALSE,"Merger consequences";"TARGETASSU",#N/A,FALSE,"Merger consequences";"TERMINAL VALUE",#N/A,FALSE,"Merger consequences"}</definedName>
    <definedName name="test_3_1_1" hidden="1">{"targetdcf",#N/A,FALSE,"Merger consequences";"TARGETASSU",#N/A,FALSE,"Merger consequences";"TERMINAL VALUE",#N/A,FALSE,"Merger consequences"}</definedName>
    <definedName name="test_3_1_2" hidden="1">{"targetdcf",#N/A,FALSE,"Merger consequences";"TARGETASSU",#N/A,FALSE,"Merger consequences";"TERMINAL VALUE",#N/A,FALSE,"Merger consequences"}</definedName>
    <definedName name="test_3_1_3" hidden="1">{"targetdcf",#N/A,FALSE,"Merger consequences";"TARGETASSU",#N/A,FALSE,"Merger consequences";"TERMINAL VALUE",#N/A,FALSE,"Merger consequences"}</definedName>
    <definedName name="test_3_1_4" hidden="1">{"targetdcf",#N/A,FALSE,"Merger consequences";"TARGETASSU",#N/A,FALSE,"Merger consequences";"TERMINAL VALUE",#N/A,FALSE,"Merger consequences"}</definedName>
    <definedName name="test_3_2" hidden="1">{"targetdcf",#N/A,FALSE,"Merger consequences";"TARGETASSU",#N/A,FALSE,"Merger consequences";"TERMINAL VALUE",#N/A,FALSE,"Merger consequences"}</definedName>
    <definedName name="test_3_2_1" hidden="1">{"targetdcf",#N/A,FALSE,"Merger consequences";"TARGETASSU",#N/A,FALSE,"Merger consequences";"TERMINAL VALUE",#N/A,FALSE,"Merger consequences"}</definedName>
    <definedName name="test_3_2_2" hidden="1">{"targetdcf",#N/A,FALSE,"Merger consequences";"TARGETASSU",#N/A,FALSE,"Merger consequences";"TERMINAL VALUE",#N/A,FALSE,"Merger consequences"}</definedName>
    <definedName name="test_3_2_3" hidden="1">{"targetdcf",#N/A,FALSE,"Merger consequences";"TARGETASSU",#N/A,FALSE,"Merger consequences";"TERMINAL VALUE",#N/A,FALSE,"Merger consequences"}</definedName>
    <definedName name="test_3_2_4" hidden="1">{"targetdcf",#N/A,FALSE,"Merger consequences";"TARGETASSU",#N/A,FALSE,"Merger consequences";"TERMINAL VALUE",#N/A,FALSE,"Merger consequences"}</definedName>
    <definedName name="test_3_3" hidden="1">{"targetdcf",#N/A,FALSE,"Merger consequences";"TARGETASSU",#N/A,FALSE,"Merger consequences";"TERMINAL VALUE",#N/A,FALSE,"Merger consequences"}</definedName>
    <definedName name="test_3_3_1" hidden="1">{"targetdcf",#N/A,FALSE,"Merger consequences";"TARGETASSU",#N/A,FALSE,"Merger consequences";"TERMINAL VALUE",#N/A,FALSE,"Merger consequences"}</definedName>
    <definedName name="test_3_4" hidden="1">{"targetdcf",#N/A,FALSE,"Merger consequences";"TARGETASSU",#N/A,FALSE,"Merger consequences";"TERMINAL VALUE",#N/A,FALSE,"Merger consequences"}</definedName>
    <definedName name="test_3_4_1" hidden="1">{"targetdcf",#N/A,FALSE,"Merger consequences";"TARGETASSU",#N/A,FALSE,"Merger consequences";"TERMINAL VALUE",#N/A,FALSE,"Merger consequences"}</definedName>
    <definedName name="test_3_5" hidden="1">{"targetdcf",#N/A,FALSE,"Merger consequences";"TARGETASSU",#N/A,FALSE,"Merger consequences";"TERMINAL VALUE",#N/A,FALSE,"Merger consequences"}</definedName>
    <definedName name="test_4" hidden="1">{"targetdcf",#N/A,FALSE,"Merger consequences";"TARGETASSU",#N/A,FALSE,"Merger consequences";"TERMINAL VALUE",#N/A,FALSE,"Merger consequences"}</definedName>
    <definedName name="test_4_1" hidden="1">{"targetdcf",#N/A,FALSE,"Merger consequences";"TARGETASSU",#N/A,FALSE,"Merger consequences";"TERMINAL VALUE",#N/A,FALSE,"Merger consequences"}</definedName>
    <definedName name="test_4_1_1" hidden="1">{"targetdcf",#N/A,FALSE,"Merger consequences";"TARGETASSU",#N/A,FALSE,"Merger consequences";"TERMINAL VALUE",#N/A,FALSE,"Merger consequences"}</definedName>
    <definedName name="test_4_1_2" hidden="1">{"targetdcf",#N/A,FALSE,"Merger consequences";"TARGETASSU",#N/A,FALSE,"Merger consequences";"TERMINAL VALUE",#N/A,FALSE,"Merger consequences"}</definedName>
    <definedName name="test_4_1_3" hidden="1">{"targetdcf",#N/A,FALSE,"Merger consequences";"TARGETASSU",#N/A,FALSE,"Merger consequences";"TERMINAL VALUE",#N/A,FALSE,"Merger consequences"}</definedName>
    <definedName name="test_4_1_4" hidden="1">{"targetdcf",#N/A,FALSE,"Merger consequences";"TARGETASSU",#N/A,FALSE,"Merger consequences";"TERMINAL VALUE",#N/A,FALSE,"Merger consequences"}</definedName>
    <definedName name="test_4_2" hidden="1">{"targetdcf",#N/A,FALSE,"Merger consequences";"TARGETASSU",#N/A,FALSE,"Merger consequences";"TERMINAL VALUE",#N/A,FALSE,"Merger consequences"}</definedName>
    <definedName name="test_4_2_1" hidden="1">{"targetdcf",#N/A,FALSE,"Merger consequences";"TARGETASSU",#N/A,FALSE,"Merger consequences";"TERMINAL VALUE",#N/A,FALSE,"Merger consequences"}</definedName>
    <definedName name="test_4_2_2" hidden="1">{"targetdcf",#N/A,FALSE,"Merger consequences";"TARGETASSU",#N/A,FALSE,"Merger consequences";"TERMINAL VALUE",#N/A,FALSE,"Merger consequences"}</definedName>
    <definedName name="test_4_2_3" hidden="1">{"targetdcf",#N/A,FALSE,"Merger consequences";"TARGETASSU",#N/A,FALSE,"Merger consequences";"TERMINAL VALUE",#N/A,FALSE,"Merger consequences"}</definedName>
    <definedName name="test_4_2_4" hidden="1">{"targetdcf",#N/A,FALSE,"Merger consequences";"TARGETASSU",#N/A,FALSE,"Merger consequences";"TERMINAL VALUE",#N/A,FALSE,"Merger consequences"}</definedName>
    <definedName name="test_4_3" hidden="1">{"targetdcf",#N/A,FALSE,"Merger consequences";"TARGETASSU",#N/A,FALSE,"Merger consequences";"TERMINAL VALUE",#N/A,FALSE,"Merger consequences"}</definedName>
    <definedName name="test_4_3_1" hidden="1">{"targetdcf",#N/A,FALSE,"Merger consequences";"TARGETASSU",#N/A,FALSE,"Merger consequences";"TERMINAL VALUE",#N/A,FALSE,"Merger consequences"}</definedName>
    <definedName name="test_4_4" hidden="1">{"targetdcf",#N/A,FALSE,"Merger consequences";"TARGETASSU",#N/A,FALSE,"Merger consequences";"TERMINAL VALUE",#N/A,FALSE,"Merger consequences"}</definedName>
    <definedName name="test_4_4_1" hidden="1">{"targetdcf",#N/A,FALSE,"Merger consequences";"TARGETASSU",#N/A,FALSE,"Merger consequences";"TERMINAL VALUE",#N/A,FALSE,"Merger consequences"}</definedName>
    <definedName name="test_4_5" hidden="1">{"targetdcf",#N/A,FALSE,"Merger consequences";"TARGETASSU",#N/A,FALSE,"Merger consequences";"TERMINAL VALUE",#N/A,FALSE,"Merger consequences"}</definedName>
    <definedName name="test_5" hidden="1">{"targetdcf",#N/A,FALSE,"Merger consequences";"TARGETASSU",#N/A,FALSE,"Merger consequences";"TERMINAL VALUE",#N/A,FALSE,"Merger consequences"}</definedName>
    <definedName name="test_5_1" hidden="1">{"targetdcf",#N/A,FALSE,"Merger consequences";"TARGETASSU",#N/A,FALSE,"Merger consequences";"TERMINAL VALUE",#N/A,FALSE,"Merger consequences"}</definedName>
    <definedName name="test_5_2" hidden="1">{"targetdcf",#N/A,FALSE,"Merger consequences";"TARGETASSU",#N/A,FALSE,"Merger consequences";"TERMINAL VALUE",#N/A,FALSE,"Merger consequences"}</definedName>
    <definedName name="test_5_3" hidden="1">{"targetdcf",#N/A,FALSE,"Merger consequences";"TARGETASSU",#N/A,FALSE,"Merger consequences";"TERMINAL VALUE",#N/A,FALSE,"Merger consequences"}</definedName>
    <definedName name="test_5_4" hidden="1">{"targetdcf",#N/A,FALSE,"Merger consequences";"TARGETASSU",#N/A,FALSE,"Merger consequences";"TERMINAL VALUE",#N/A,FALSE,"Merger consequences"}</definedName>
    <definedName name="TextRefCopyRangeCount" hidden="1">1</definedName>
    <definedName name="this_month_vol">#REF!</definedName>
    <definedName name="thousand">#REF!</definedName>
    <definedName name="TIER1_00">#REF!</definedName>
    <definedName name="TIER1_01">#REF!</definedName>
    <definedName name="TIER1_02">#REF!</definedName>
    <definedName name="TIER1_03">#REF!</definedName>
    <definedName name="TIER1_97">#REF!</definedName>
    <definedName name="TIER1_98">#REF!</definedName>
    <definedName name="TIER1_99">#REF!</definedName>
    <definedName name="TIER104">#REF!</definedName>
    <definedName name="TIER1CAP_00">#REF!</definedName>
    <definedName name="TIER1CAP_01">#REF!</definedName>
    <definedName name="TIER1CAP_02">#REF!</definedName>
    <definedName name="TIER1CAP_03">#REF!</definedName>
    <definedName name="TIER1CAP_97">#REF!</definedName>
    <definedName name="TIER1CAP_98">#REF!</definedName>
    <definedName name="TIER1CAP_99">#REF!</definedName>
    <definedName name="TIER1CAP04">#REF!</definedName>
    <definedName name="Time" hidden="1">#REF!</definedName>
    <definedName name="Timestamp" hidden="1">#REF!</definedName>
    <definedName name="Timing_QTR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tan" hidden="1">{"kricash",#N/A,FALSE,"INC";"kriinc",#N/A,FALSE,"INC";"krimiami",#N/A,FALSE,"INC";"kriother",#N/A,FALSE,"INC";"kripapers",#N/A,FALSE,"INC"}</definedName>
    <definedName name="TM1REBUILDOPTION">1</definedName>
    <definedName name="TOR">#REF!</definedName>
    <definedName name="TOT_ASSET00">#REF!</definedName>
    <definedName name="TOT_ASSET01">#REF!</definedName>
    <definedName name="TOT_ASSET02">#REF!</definedName>
    <definedName name="TOT_ASSET03">#REF!</definedName>
    <definedName name="TOT_ASSET04">#REF!</definedName>
    <definedName name="TOT_ASSET97">#REF!</definedName>
    <definedName name="TOT_ASSET98">#REF!</definedName>
    <definedName name="TOT_ASSET99">#REF!</definedName>
    <definedName name="TOTAL_FUM00">#REF!</definedName>
    <definedName name="TOTAL_FUM01">#REF!</definedName>
    <definedName name="TOTAL_FUM02">#REF!</definedName>
    <definedName name="TOTAL_FUM03">#REF!</definedName>
    <definedName name="TOTAL_FUM04">#REF!</definedName>
    <definedName name="TOTAL_FUM97">#REF!</definedName>
    <definedName name="TOTAL_FUM98">#REF!</definedName>
    <definedName name="TOTAL_FUM99">#REF!</definedName>
    <definedName name="TOTAL_INC00">#REF!</definedName>
    <definedName name="TOTAL_INC01">#REF!</definedName>
    <definedName name="TOTAL_INC02">#REF!</definedName>
    <definedName name="TOTAL_INC03">#REF!</definedName>
    <definedName name="TOTAL_INC04">#REF!</definedName>
    <definedName name="TOTAL_INC97">#REF!</definedName>
    <definedName name="TOTAL_INC98">#REF!</definedName>
    <definedName name="TOTAL_INC99">#REF!</definedName>
    <definedName name="TOTALNFC00">#REF!</definedName>
    <definedName name="TOTALNFC01">#REF!</definedName>
    <definedName name="TOTALNFC02">#REF!</definedName>
    <definedName name="TOTALNFC03">#REF!</definedName>
    <definedName name="TOTALNFC04">#REF!</definedName>
    <definedName name="TOTALNFC97">#REF!</definedName>
    <definedName name="TOTALNFC98">#REF!</definedName>
    <definedName name="TOTALNFC99">#REF!</definedName>
    <definedName name="TOTBS00">#REF!</definedName>
    <definedName name="TOTBS01">#REF!</definedName>
    <definedName name="TOTBS02">#REF!</definedName>
    <definedName name="TOTBS03">#REF!</definedName>
    <definedName name="TOTBS04">#REF!</definedName>
    <definedName name="TOTBS05">#REF!</definedName>
    <definedName name="TOTBS06">#REF!</definedName>
    <definedName name="TOTBS07">#REF!</definedName>
    <definedName name="TOTBS87">#REF!</definedName>
    <definedName name="TOTBS88">#REF!</definedName>
    <definedName name="TOTBS89">#REF!</definedName>
    <definedName name="TOTBS90">#REF!</definedName>
    <definedName name="TOTBS91">#REF!</definedName>
    <definedName name="TOTBS92">#REF!</definedName>
    <definedName name="TOTBS93">#REF!</definedName>
    <definedName name="TOTBS94">#REF!</definedName>
    <definedName name="TOTBS95">#REF!</definedName>
    <definedName name="TOTBS96">#REF!</definedName>
    <definedName name="TOTBS97">#REF!</definedName>
    <definedName name="TOTBS98">#REF!</definedName>
    <definedName name="TOTBS99">#REF!</definedName>
    <definedName name="TOTEXP">#REF!</definedName>
    <definedName name="Tower___Disposal">#REF!</definedName>
    <definedName name="TowerLoadDictionary">#REF!</definedName>
    <definedName name="Towers_and_tenants">#REF!</definedName>
    <definedName name="tr" hidden="1">{#N/A,#N/A,FALSE,"COVER.XLS";#N/A,#N/A,FALSE,"RACT1.XLS";#N/A,#N/A,FALSE,"RACT2.XLS";#N/A,#N/A,FALSE,"ECCMP";#N/A,#N/A,FALSE,"WELDER.XLS"}</definedName>
    <definedName name="TR_CG00">#REF!</definedName>
    <definedName name="TR_CG01">#REF!</definedName>
    <definedName name="TR_CG02">#REF!</definedName>
    <definedName name="TR_CG03">#REF!</definedName>
    <definedName name="TR_CG04">#REF!</definedName>
    <definedName name="TR_CG97">#REF!</definedName>
    <definedName name="TR_CG98">#REF!</definedName>
    <definedName name="TR_CG99">#REF!</definedName>
    <definedName name="TR_DIVS00">#REF!</definedName>
    <definedName name="TR_DIVS01">#REF!</definedName>
    <definedName name="TR_DIVS02">#REF!</definedName>
    <definedName name="TR_DIVS03">#REF!</definedName>
    <definedName name="TR_DIVS04">#REF!</definedName>
    <definedName name="TR_DIVS97">#REF!</definedName>
    <definedName name="TR_DIVS98">#REF!</definedName>
    <definedName name="TR_DIVS99">#REF!</definedName>
    <definedName name="TR1RATIO_00">#REF!</definedName>
    <definedName name="TR1RATIO_01">#REF!</definedName>
    <definedName name="TR1RATIO_02">#REF!</definedName>
    <definedName name="TR1RATIO_03">#REF!</definedName>
    <definedName name="TR1RATIO_97">#REF!</definedName>
    <definedName name="TR1RATIO_98">#REF!</definedName>
    <definedName name="TR1RATIO_99">#REF!</definedName>
    <definedName name="TR1RATIO04">#REF!</definedName>
    <definedName name="TRADINC00">#REF!</definedName>
    <definedName name="TRADINC01">#REF!</definedName>
    <definedName name="TRADINC02">#REF!</definedName>
    <definedName name="TRADINC03">#REF!</definedName>
    <definedName name="TRADINC04">#REF!</definedName>
    <definedName name="TRADINC05">#REF!</definedName>
    <definedName name="TRADINC06">#REF!</definedName>
    <definedName name="TRADINC07">#REF!</definedName>
    <definedName name="TRADINC87">#REF!</definedName>
    <definedName name="TRADINC88">#REF!</definedName>
    <definedName name="TRADINC89">#REF!</definedName>
    <definedName name="TRADINC90">#REF!</definedName>
    <definedName name="TRADINC91">#REF!</definedName>
    <definedName name="TRADINC92">#REF!</definedName>
    <definedName name="TRADINC93">#REF!</definedName>
    <definedName name="TRADINC94">#REF!</definedName>
    <definedName name="TRADINC95">#REF!</definedName>
    <definedName name="TRADINC96">#REF!</definedName>
    <definedName name="TRADINC97">#REF!</definedName>
    <definedName name="TRADINC98">#REF!</definedName>
    <definedName name="TRADINC99">#REF!</definedName>
    <definedName name="Trd" hidden="1">{#N/A,#N/A,FALSE,"Assumptions";#N/A,#N/A,FALSE,"ATP SCORAC (lb)";#N/A,#N/A,FALSE,"1996 P&amp;L SCO (lb)";#N/A,#N/A,FALSE,"ONG P&amp;L SCO (LB)"}</definedName>
    <definedName name="TRSLFY3">#REF!</definedName>
    <definedName name="TRSLID">#REF!</definedName>
    <definedName name="TRSY_STK00">#REF!</definedName>
    <definedName name="TRSY_STK01">#REF!</definedName>
    <definedName name="TRSY_STK02">#REF!</definedName>
    <definedName name="TRSY_STK03">#REF!</definedName>
    <definedName name="TRSY_STK04">#REF!</definedName>
    <definedName name="TRSY_STK97">#REF!</definedName>
    <definedName name="TRSY_STK98">#REF!</definedName>
    <definedName name="TRSY_STK99">#REF!</definedName>
    <definedName name="True_BVPS">#REF!</definedName>
    <definedName name="TSHA">#REF!</definedName>
    <definedName name="tt" hidden="1">{"Variance Q1",#N/A,FALSE,"Var"}</definedName>
    <definedName name="TTDesiredLevelOfEvidenceItems">#REF!</definedName>
    <definedName name="Tudo" hidden="1">{"'Edit'!$A$1:$V$2277"}</definedName>
    <definedName name="TwoStepTolerableEstMisstmtCalc">#REF!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pe" hidden="1">#REF!</definedName>
    <definedName name="u" hidden="1">{#N/A,#N/A,FALSE,"Output";#N/A,#N/A,FALSE,"Cover Sheet";#N/A,#N/A,FALSE,"Current Mkt. Projections"}</definedName>
    <definedName name="UBS" localSheetId="1" hidden="1">REPT(_3105__FDSAUDITLINK__,4)&amp;#REF!&amp;REPT(_31__FDSAUDITLINK__,2)&amp;#REF!&amp;REPT(_3099__FDSAUDITLINK__,2)&amp;" "&amp;REPT(_3099__FDSAUDITLINK__,2)&amp;__a1_1_1_1_2_1&amp;REPT(#REF!,2)&amp;__a1_1_1_1_2_1&amp;REPT(__a1_1_1_3_1,2)</definedName>
    <definedName name="UBS" hidden="1">REPT(_3105__FDSAUDITLINK__,4)&amp;#REF!&amp;REPT(_31__FDSAUDITLINK__,2)&amp;#REF!&amp;REPT(_3099__FDSAUDITLINK__,2)&amp;" "&amp;REPT(_3099__FDSAUDITLINK__,2)&amp;__a1_1_1_1_2_1&amp;REPT(#REF!,2)&amp;__a1_1_1_1_2_1&amp;REPT(__a1_1_1_3_1,2)</definedName>
    <definedName name="uhiuk" hidden="1">{"adj95mult",#N/A,FALSE,"COMPCO";"adj95est",#N/A,FALSE,"COMPCO"}</definedName>
    <definedName name="uhiuk_1" hidden="1">{"adj95mult",#N/A,FALSE,"COMPCO";"adj95est",#N/A,FALSE,"COMPCO"}</definedName>
    <definedName name="uhiuk_1_1" hidden="1">{"adj95mult",#N/A,FALSE,"COMPCO";"adj95est",#N/A,FALSE,"COMPCO"}</definedName>
    <definedName name="uhiuk_1_1_1" hidden="1">{"adj95mult",#N/A,FALSE,"COMPCO";"adj95est",#N/A,FALSE,"COMPCO"}</definedName>
    <definedName name="uhiuk_1_1_1_1" hidden="1">{"adj95mult",#N/A,FALSE,"COMPCO";"adj95est",#N/A,FALSE,"COMPCO"}</definedName>
    <definedName name="uhiuk_1_1_1_1_1" hidden="1">{"adj95mult",#N/A,FALSE,"COMPCO";"adj95est",#N/A,FALSE,"COMPCO"}</definedName>
    <definedName name="uhiuk_1_1_1_1_1_1" hidden="1">{"adj95mult",#N/A,FALSE,"COMPCO";"adj95est",#N/A,FALSE,"COMPCO"}</definedName>
    <definedName name="uhiuk_1_1_1_1_1_2" hidden="1">{"adj95mult",#N/A,FALSE,"COMPCO";"adj95est",#N/A,FALSE,"COMPCO"}</definedName>
    <definedName name="uhiuk_1_1_1_1_1_3" hidden="1">{"adj95mult",#N/A,FALSE,"COMPCO";"adj95est",#N/A,FALSE,"COMPCO"}</definedName>
    <definedName name="uhiuk_1_1_1_1_1_4" hidden="1">{"adj95mult",#N/A,FALSE,"COMPCO";"adj95est",#N/A,FALSE,"COMPCO"}</definedName>
    <definedName name="uhiuk_1_1_1_1_2" hidden="1">{"adj95mult",#N/A,FALSE,"COMPCO";"adj95est",#N/A,FALSE,"COMPCO"}</definedName>
    <definedName name="uhiuk_1_1_1_1_2_1" hidden="1">{"adj95mult",#N/A,FALSE,"COMPCO";"adj95est",#N/A,FALSE,"COMPCO"}</definedName>
    <definedName name="uhiuk_1_1_1_1_2_2" hidden="1">{"adj95mult",#N/A,FALSE,"COMPCO";"adj95est",#N/A,FALSE,"COMPCO"}</definedName>
    <definedName name="uhiuk_1_1_1_1_2_3" hidden="1">{"adj95mult",#N/A,FALSE,"COMPCO";"adj95est",#N/A,FALSE,"COMPCO"}</definedName>
    <definedName name="uhiuk_1_1_1_1_3" hidden="1">{"adj95mult",#N/A,FALSE,"COMPCO";"adj95est",#N/A,FALSE,"COMPCO"}</definedName>
    <definedName name="uhiuk_1_1_1_1_4" hidden="1">{"adj95mult",#N/A,FALSE,"COMPCO";"adj95est",#N/A,FALSE,"COMPCO"}</definedName>
    <definedName name="uhiuk_1_1_1_1_5" hidden="1">{"adj95mult",#N/A,FALSE,"COMPCO";"adj95est",#N/A,FALSE,"COMPCO"}</definedName>
    <definedName name="uhiuk_1_1_1_2" hidden="1">{"adj95mult",#N/A,FALSE,"COMPCO";"adj95est",#N/A,FALSE,"COMPCO"}</definedName>
    <definedName name="uhiuk_1_1_1_2_1" hidden="1">{"adj95mult",#N/A,FALSE,"COMPCO";"adj95est",#N/A,FALSE,"COMPCO"}</definedName>
    <definedName name="uhiuk_1_1_1_2_2" hidden="1">{"adj95mult",#N/A,FALSE,"COMPCO";"adj95est",#N/A,FALSE,"COMPCO"}</definedName>
    <definedName name="uhiuk_1_1_1_2_3" hidden="1">{"adj95mult",#N/A,FALSE,"COMPCO";"adj95est",#N/A,FALSE,"COMPCO"}</definedName>
    <definedName name="uhiuk_1_1_1_3" hidden="1">{"adj95mult",#N/A,FALSE,"COMPCO";"adj95est",#N/A,FALSE,"COMPCO"}</definedName>
    <definedName name="uhiuk_1_1_1_3_1" hidden="1">{"adj95mult",#N/A,FALSE,"COMPCO";"adj95est",#N/A,FALSE,"COMPCO"}</definedName>
    <definedName name="uhiuk_1_1_1_3_2" hidden="1">{"adj95mult",#N/A,FALSE,"COMPCO";"adj95est",#N/A,FALSE,"COMPCO"}</definedName>
    <definedName name="uhiuk_1_1_1_3_3" hidden="1">{"adj95mult",#N/A,FALSE,"COMPCO";"adj95est",#N/A,FALSE,"COMPCO"}</definedName>
    <definedName name="uhiuk_1_1_1_4" hidden="1">{"adj95mult",#N/A,FALSE,"COMPCO";"adj95est",#N/A,FALSE,"COMPCO"}</definedName>
    <definedName name="uhiuk_1_1_1_5" hidden="1">{"adj95mult",#N/A,FALSE,"COMPCO";"adj95est",#N/A,FALSE,"COMPCO"}</definedName>
    <definedName name="uhiuk_1_1_2" hidden="1">{"adj95mult",#N/A,FALSE,"COMPCO";"adj95est",#N/A,FALSE,"COMPCO"}</definedName>
    <definedName name="uhiuk_1_1_2_1" hidden="1">{"adj95mult",#N/A,FALSE,"COMPCO";"adj95est",#N/A,FALSE,"COMPCO"}</definedName>
    <definedName name="uhiuk_1_1_2_2" hidden="1">{"adj95mult",#N/A,FALSE,"COMPCO";"adj95est",#N/A,FALSE,"COMPCO"}</definedName>
    <definedName name="uhiuk_1_1_2_3" hidden="1">{"adj95mult",#N/A,FALSE,"COMPCO";"adj95est",#N/A,FALSE,"COMPCO"}</definedName>
    <definedName name="uhiuk_1_1_3" hidden="1">{"adj95mult",#N/A,FALSE,"COMPCO";"adj95est",#N/A,FALSE,"COMPCO"}</definedName>
    <definedName name="uhiuk_1_1_3_1" hidden="1">{"adj95mult",#N/A,FALSE,"COMPCO";"adj95est",#N/A,FALSE,"COMPCO"}</definedName>
    <definedName name="uhiuk_1_1_3_2" hidden="1">{"adj95mult",#N/A,FALSE,"COMPCO";"adj95est",#N/A,FALSE,"COMPCO"}</definedName>
    <definedName name="uhiuk_1_1_3_3" hidden="1">{"adj95mult",#N/A,FALSE,"COMPCO";"adj95est",#N/A,FALSE,"COMPCO"}</definedName>
    <definedName name="uhiuk_1_1_4" hidden="1">{"adj95mult",#N/A,FALSE,"COMPCO";"adj95est",#N/A,FALSE,"COMPCO"}</definedName>
    <definedName name="uhiuk_1_1_5" hidden="1">{"adj95mult",#N/A,FALSE,"COMPCO";"adj95est",#N/A,FALSE,"COMPCO"}</definedName>
    <definedName name="uhiuk_1_2" hidden="1">{"adj95mult",#N/A,FALSE,"COMPCO";"adj95est",#N/A,FALSE,"COMPCO"}</definedName>
    <definedName name="uhiuk_1_2_1" hidden="1">{"adj95mult",#N/A,FALSE,"COMPCO";"adj95est",#N/A,FALSE,"COMPCO"}</definedName>
    <definedName name="uhiuk_1_2_1_1" hidden="1">{"adj95mult",#N/A,FALSE,"COMPCO";"adj95est",#N/A,FALSE,"COMPCO"}</definedName>
    <definedName name="uhiuk_1_2_1_2" hidden="1">{"adj95mult",#N/A,FALSE,"COMPCO";"adj95est",#N/A,FALSE,"COMPCO"}</definedName>
    <definedName name="uhiuk_1_2_1_3" hidden="1">{"adj95mult",#N/A,FALSE,"COMPCO";"adj95est",#N/A,FALSE,"COMPCO"}</definedName>
    <definedName name="uhiuk_1_2_2" hidden="1">{"adj95mult",#N/A,FALSE,"COMPCO";"adj95est",#N/A,FALSE,"COMPCO"}</definedName>
    <definedName name="uhiuk_1_2_2_1" hidden="1">{"adj95mult",#N/A,FALSE,"COMPCO";"adj95est",#N/A,FALSE,"COMPCO"}</definedName>
    <definedName name="uhiuk_1_2_2_2" hidden="1">{"adj95mult",#N/A,FALSE,"COMPCO";"adj95est",#N/A,FALSE,"COMPCO"}</definedName>
    <definedName name="uhiuk_1_2_2_3" hidden="1">{"adj95mult",#N/A,FALSE,"COMPCO";"adj95est",#N/A,FALSE,"COMPCO"}</definedName>
    <definedName name="uhiuk_1_2_3" hidden="1">{"adj95mult",#N/A,FALSE,"COMPCO";"adj95est",#N/A,FALSE,"COMPCO"}</definedName>
    <definedName name="uhiuk_1_2_4" hidden="1">{"adj95mult",#N/A,FALSE,"COMPCO";"adj95est",#N/A,FALSE,"COMPCO"}</definedName>
    <definedName name="uhiuk_1_2_5" hidden="1">{"adj95mult",#N/A,FALSE,"COMPCO";"adj95est",#N/A,FALSE,"COMPCO"}</definedName>
    <definedName name="uhiuk_1_3" hidden="1">{"adj95mult",#N/A,FALSE,"COMPCO";"adj95est",#N/A,FALSE,"COMPCO"}</definedName>
    <definedName name="uhiuk_1_3_1" hidden="1">{"adj95mult",#N/A,FALSE,"COMPCO";"adj95est",#N/A,FALSE,"COMPCO"}</definedName>
    <definedName name="uhiuk_1_3_1_1" hidden="1">{"adj95mult",#N/A,FALSE,"COMPCO";"adj95est",#N/A,FALSE,"COMPCO"}</definedName>
    <definedName name="uhiuk_1_3_1_2" hidden="1">{"adj95mult",#N/A,FALSE,"COMPCO";"adj95est",#N/A,FALSE,"COMPCO"}</definedName>
    <definedName name="uhiuk_1_3_1_3" hidden="1">{"adj95mult",#N/A,FALSE,"COMPCO";"adj95est",#N/A,FALSE,"COMPCO"}</definedName>
    <definedName name="uhiuk_1_3_2" hidden="1">{"adj95mult",#N/A,FALSE,"COMPCO";"adj95est",#N/A,FALSE,"COMPCO"}</definedName>
    <definedName name="uhiuk_1_3_2_1" hidden="1">{"adj95mult",#N/A,FALSE,"COMPCO";"adj95est",#N/A,FALSE,"COMPCO"}</definedName>
    <definedName name="uhiuk_1_3_2_2" hidden="1">{"adj95mult",#N/A,FALSE,"COMPCO";"adj95est",#N/A,FALSE,"COMPCO"}</definedName>
    <definedName name="uhiuk_1_3_2_3" hidden="1">{"adj95mult",#N/A,FALSE,"COMPCO";"adj95est",#N/A,FALSE,"COMPCO"}</definedName>
    <definedName name="uhiuk_1_3_3" hidden="1">{"adj95mult",#N/A,FALSE,"COMPCO";"adj95est",#N/A,FALSE,"COMPCO"}</definedName>
    <definedName name="uhiuk_1_3_4" hidden="1">{"adj95mult",#N/A,FALSE,"COMPCO";"adj95est",#N/A,FALSE,"COMPCO"}</definedName>
    <definedName name="uhiuk_1_3_5" hidden="1">{"adj95mult",#N/A,FALSE,"COMPCO";"adj95est",#N/A,FALSE,"COMPCO"}</definedName>
    <definedName name="uhiuk_1_4" hidden="1">{"adj95mult",#N/A,FALSE,"COMPCO";"adj95est",#N/A,FALSE,"COMPCO"}</definedName>
    <definedName name="uhiuk_1_4_1" hidden="1">{"adj95mult",#N/A,FALSE,"COMPCO";"adj95est",#N/A,FALSE,"COMPCO"}</definedName>
    <definedName name="uhiuk_1_4_2" hidden="1">{"adj95mult",#N/A,FALSE,"COMPCO";"adj95est",#N/A,FALSE,"COMPCO"}</definedName>
    <definedName name="uhiuk_1_4_3" hidden="1">{"adj95mult",#N/A,FALSE,"COMPCO";"adj95est",#N/A,FALSE,"COMPCO"}</definedName>
    <definedName name="uhiuk_1_5" hidden="1">{"adj95mult",#N/A,FALSE,"COMPCO";"adj95est",#N/A,FALSE,"COMPCO"}</definedName>
    <definedName name="uhiuk_1_5_1" hidden="1">{"adj95mult",#N/A,FALSE,"COMPCO";"adj95est",#N/A,FALSE,"COMPCO"}</definedName>
    <definedName name="uhiuk_1_5_2" hidden="1">{"adj95mult",#N/A,FALSE,"COMPCO";"adj95est",#N/A,FALSE,"COMPCO"}</definedName>
    <definedName name="uhiuk_1_5_3" hidden="1">{"adj95mult",#N/A,FALSE,"COMPCO";"adj95est",#N/A,FALSE,"COMPCO"}</definedName>
    <definedName name="uhiuk_2" hidden="1">{"adj95mult",#N/A,FALSE,"COMPCO";"adj95est",#N/A,FALSE,"COMPCO"}</definedName>
    <definedName name="uhiuk_2_1" hidden="1">{"adj95mult",#N/A,FALSE,"COMPCO";"adj95est",#N/A,FALSE,"COMPCO"}</definedName>
    <definedName name="uhiuk_2_1_1" hidden="1">{"adj95mult",#N/A,FALSE,"COMPCO";"adj95est",#N/A,FALSE,"COMPCO"}</definedName>
    <definedName name="uhiuk_2_1_1_1" hidden="1">{"adj95mult",#N/A,FALSE,"COMPCO";"adj95est",#N/A,FALSE,"COMPCO"}</definedName>
    <definedName name="uhiuk_2_1_1_1_1" hidden="1">{"adj95mult",#N/A,FALSE,"COMPCO";"adj95est",#N/A,FALSE,"COMPCO"}</definedName>
    <definedName name="uhiuk_2_1_1_1_2" hidden="1">{"adj95mult",#N/A,FALSE,"COMPCO";"adj95est",#N/A,FALSE,"COMPCO"}</definedName>
    <definedName name="uhiuk_2_1_1_1_3" hidden="1">{"adj95mult",#N/A,FALSE,"COMPCO";"adj95est",#N/A,FALSE,"COMPCO"}</definedName>
    <definedName name="uhiuk_2_1_1_1_4" hidden="1">{"adj95mult",#N/A,FALSE,"COMPCO";"adj95est",#N/A,FALSE,"COMPCO"}</definedName>
    <definedName name="uhiuk_2_1_1_2" hidden="1">{"adj95mult",#N/A,FALSE,"COMPCO";"adj95est",#N/A,FALSE,"COMPCO"}</definedName>
    <definedName name="uhiuk_2_1_1_2_1" hidden="1">{"adj95mult",#N/A,FALSE,"COMPCO";"adj95est",#N/A,FALSE,"COMPCO"}</definedName>
    <definedName name="uhiuk_2_1_1_2_2" hidden="1">{"adj95mult",#N/A,FALSE,"COMPCO";"adj95est",#N/A,FALSE,"COMPCO"}</definedName>
    <definedName name="uhiuk_2_1_1_2_3" hidden="1">{"adj95mult",#N/A,FALSE,"COMPCO";"adj95est",#N/A,FALSE,"COMPCO"}</definedName>
    <definedName name="uhiuk_2_1_1_3" hidden="1">{"adj95mult",#N/A,FALSE,"COMPCO";"adj95est",#N/A,FALSE,"COMPCO"}</definedName>
    <definedName name="uhiuk_2_1_1_4" hidden="1">{"adj95mult",#N/A,FALSE,"COMPCO";"adj95est",#N/A,FALSE,"COMPCO"}</definedName>
    <definedName name="uhiuk_2_1_1_5" hidden="1">{"adj95mult",#N/A,FALSE,"COMPCO";"adj95est",#N/A,FALSE,"COMPCO"}</definedName>
    <definedName name="uhiuk_2_1_2" hidden="1">{"adj95mult",#N/A,FALSE,"COMPCO";"adj95est",#N/A,FALSE,"COMPCO"}</definedName>
    <definedName name="uhiuk_2_1_2_1" hidden="1">{"adj95mult",#N/A,FALSE,"COMPCO";"adj95est",#N/A,FALSE,"COMPCO"}</definedName>
    <definedName name="uhiuk_2_1_2_2" hidden="1">{"adj95mult",#N/A,FALSE,"COMPCO";"adj95est",#N/A,FALSE,"COMPCO"}</definedName>
    <definedName name="uhiuk_2_1_2_3" hidden="1">{"adj95mult",#N/A,FALSE,"COMPCO";"adj95est",#N/A,FALSE,"COMPCO"}</definedName>
    <definedName name="uhiuk_2_1_3" hidden="1">{"adj95mult",#N/A,FALSE,"COMPCO";"adj95est",#N/A,FALSE,"COMPCO"}</definedName>
    <definedName name="uhiuk_2_1_3_1" hidden="1">{"adj95mult",#N/A,FALSE,"COMPCO";"adj95est",#N/A,FALSE,"COMPCO"}</definedName>
    <definedName name="uhiuk_2_1_3_2" hidden="1">{"adj95mult",#N/A,FALSE,"COMPCO";"adj95est",#N/A,FALSE,"COMPCO"}</definedName>
    <definedName name="uhiuk_2_1_3_3" hidden="1">{"adj95mult",#N/A,FALSE,"COMPCO";"adj95est",#N/A,FALSE,"COMPCO"}</definedName>
    <definedName name="uhiuk_2_1_4" hidden="1">{"adj95mult",#N/A,FALSE,"COMPCO";"adj95est",#N/A,FALSE,"COMPCO"}</definedName>
    <definedName name="uhiuk_2_1_5" hidden="1">{"adj95mult",#N/A,FALSE,"COMPCO";"adj95est",#N/A,FALSE,"COMPCO"}</definedName>
    <definedName name="uhiuk_2_2" hidden="1">{"adj95mult",#N/A,FALSE,"COMPCO";"adj95est",#N/A,FALSE,"COMPCO"}</definedName>
    <definedName name="uhiuk_2_2_1" hidden="1">{"adj95mult",#N/A,FALSE,"COMPCO";"adj95est",#N/A,FALSE,"COMPCO"}</definedName>
    <definedName name="uhiuk_2_2_2" hidden="1">{"adj95mult",#N/A,FALSE,"COMPCO";"adj95est",#N/A,FALSE,"COMPCO"}</definedName>
    <definedName name="uhiuk_2_2_3" hidden="1">{"adj95mult",#N/A,FALSE,"COMPCO";"adj95est",#N/A,FALSE,"COMPCO"}</definedName>
    <definedName name="uhiuk_2_2_4" hidden="1">{"adj95mult",#N/A,FALSE,"COMPCO";"adj95est",#N/A,FALSE,"COMPCO"}</definedName>
    <definedName name="uhiuk_2_3" hidden="1">{"adj95mult",#N/A,FALSE,"COMPCO";"adj95est",#N/A,FALSE,"COMPCO"}</definedName>
    <definedName name="uhiuk_2_3_1" hidden="1">{"adj95mult",#N/A,FALSE,"COMPCO";"adj95est",#N/A,FALSE,"COMPCO"}</definedName>
    <definedName name="uhiuk_2_3_2" hidden="1">{"adj95mult",#N/A,FALSE,"COMPCO";"adj95est",#N/A,FALSE,"COMPCO"}</definedName>
    <definedName name="uhiuk_2_3_3" hidden="1">{"adj95mult",#N/A,FALSE,"COMPCO";"adj95est",#N/A,FALSE,"COMPCO"}</definedName>
    <definedName name="uhiuk_2_3_4" hidden="1">{"adj95mult",#N/A,FALSE,"COMPCO";"adj95est",#N/A,FALSE,"COMPCO"}</definedName>
    <definedName name="uhiuk_2_4" hidden="1">{"adj95mult",#N/A,FALSE,"COMPCO";"adj95est",#N/A,FALSE,"COMPCO"}</definedName>
    <definedName name="uhiuk_2_4_1" hidden="1">{"adj95mult",#N/A,FALSE,"COMPCO";"adj95est",#N/A,FALSE,"COMPCO"}</definedName>
    <definedName name="uhiuk_2_5" hidden="1">{"adj95mult",#N/A,FALSE,"COMPCO";"adj95est",#N/A,FALSE,"COMPCO"}</definedName>
    <definedName name="uhiuk_3" hidden="1">{"adj95mult",#N/A,FALSE,"COMPCO";"adj95est",#N/A,FALSE,"COMPCO"}</definedName>
    <definedName name="uhiuk_3_1" hidden="1">{"adj95mult",#N/A,FALSE,"COMPCO";"adj95est",#N/A,FALSE,"COMPCO"}</definedName>
    <definedName name="uhiuk_3_1_1" hidden="1">{"adj95mult",#N/A,FALSE,"COMPCO";"adj95est",#N/A,FALSE,"COMPCO"}</definedName>
    <definedName name="uhiuk_3_1_2" hidden="1">{"adj95mult",#N/A,FALSE,"COMPCO";"adj95est",#N/A,FALSE,"COMPCO"}</definedName>
    <definedName name="uhiuk_3_1_3" hidden="1">{"adj95mult",#N/A,FALSE,"COMPCO";"adj95est",#N/A,FALSE,"COMPCO"}</definedName>
    <definedName name="uhiuk_3_1_4" hidden="1">{"adj95mult",#N/A,FALSE,"COMPCO";"adj95est",#N/A,FALSE,"COMPCO"}</definedName>
    <definedName name="uhiuk_3_2" hidden="1">{"adj95mult",#N/A,FALSE,"COMPCO";"adj95est",#N/A,FALSE,"COMPCO"}</definedName>
    <definedName name="uhiuk_3_2_1" hidden="1">{"adj95mult",#N/A,FALSE,"COMPCO";"adj95est",#N/A,FALSE,"COMPCO"}</definedName>
    <definedName name="uhiuk_3_2_2" hidden="1">{"adj95mult",#N/A,FALSE,"COMPCO";"adj95est",#N/A,FALSE,"COMPCO"}</definedName>
    <definedName name="uhiuk_3_2_3" hidden="1">{"adj95mult",#N/A,FALSE,"COMPCO";"adj95est",#N/A,FALSE,"COMPCO"}</definedName>
    <definedName name="uhiuk_3_2_4" hidden="1">{"adj95mult",#N/A,FALSE,"COMPCO";"adj95est",#N/A,FALSE,"COMPCO"}</definedName>
    <definedName name="uhiuk_3_3" hidden="1">{"adj95mult",#N/A,FALSE,"COMPCO";"adj95est",#N/A,FALSE,"COMPCO"}</definedName>
    <definedName name="uhiuk_3_3_1" hidden="1">{"adj95mult",#N/A,FALSE,"COMPCO";"adj95est",#N/A,FALSE,"COMPCO"}</definedName>
    <definedName name="uhiuk_3_4" hidden="1">{"adj95mult",#N/A,FALSE,"COMPCO";"adj95est",#N/A,FALSE,"COMPCO"}</definedName>
    <definedName name="uhiuk_3_4_1" hidden="1">{"adj95mult",#N/A,FALSE,"COMPCO";"adj95est",#N/A,FALSE,"COMPCO"}</definedName>
    <definedName name="uhiuk_3_5" hidden="1">{"adj95mult",#N/A,FALSE,"COMPCO";"adj95est",#N/A,FALSE,"COMPCO"}</definedName>
    <definedName name="uhiuk_4" hidden="1">{"adj95mult",#N/A,FALSE,"COMPCO";"adj95est",#N/A,FALSE,"COMPCO"}</definedName>
    <definedName name="uhiuk_4_1" hidden="1">{"adj95mult",#N/A,FALSE,"COMPCO";"adj95est",#N/A,FALSE,"COMPCO"}</definedName>
    <definedName name="uhiuk_4_1_1" hidden="1">{"adj95mult",#N/A,FALSE,"COMPCO";"adj95est",#N/A,FALSE,"COMPCO"}</definedName>
    <definedName name="uhiuk_4_1_2" hidden="1">{"adj95mult",#N/A,FALSE,"COMPCO";"adj95est",#N/A,FALSE,"COMPCO"}</definedName>
    <definedName name="uhiuk_4_1_3" hidden="1">{"adj95mult",#N/A,FALSE,"COMPCO";"adj95est",#N/A,FALSE,"COMPCO"}</definedName>
    <definedName name="uhiuk_4_1_4" hidden="1">{"adj95mult",#N/A,FALSE,"COMPCO";"adj95est",#N/A,FALSE,"COMPCO"}</definedName>
    <definedName name="uhiuk_4_2" hidden="1">{"adj95mult",#N/A,FALSE,"COMPCO";"adj95est",#N/A,FALSE,"COMPCO"}</definedName>
    <definedName name="uhiuk_4_2_1" hidden="1">{"adj95mult",#N/A,FALSE,"COMPCO";"adj95est",#N/A,FALSE,"COMPCO"}</definedName>
    <definedName name="uhiuk_4_2_2" hidden="1">{"adj95mult",#N/A,FALSE,"COMPCO";"adj95est",#N/A,FALSE,"COMPCO"}</definedName>
    <definedName name="uhiuk_4_2_3" hidden="1">{"adj95mult",#N/A,FALSE,"COMPCO";"adj95est",#N/A,FALSE,"COMPCO"}</definedName>
    <definedName name="uhiuk_4_2_4" hidden="1">{"adj95mult",#N/A,FALSE,"COMPCO";"adj95est",#N/A,FALSE,"COMPCO"}</definedName>
    <definedName name="uhiuk_4_3" hidden="1">{"adj95mult",#N/A,FALSE,"COMPCO";"adj95est",#N/A,FALSE,"COMPCO"}</definedName>
    <definedName name="uhiuk_4_3_1" hidden="1">{"adj95mult",#N/A,FALSE,"COMPCO";"adj95est",#N/A,FALSE,"COMPCO"}</definedName>
    <definedName name="uhiuk_4_4" hidden="1">{"adj95mult",#N/A,FALSE,"COMPCO";"adj95est",#N/A,FALSE,"COMPCO"}</definedName>
    <definedName name="uhiuk_4_4_1" hidden="1">{"adj95mult",#N/A,FALSE,"COMPCO";"adj95est",#N/A,FALSE,"COMPCO"}</definedName>
    <definedName name="uhiuk_4_5" hidden="1">{"adj95mult",#N/A,FALSE,"COMPCO";"adj95est",#N/A,FALSE,"COMPCO"}</definedName>
    <definedName name="uhiuk_5" hidden="1">{"adj95mult",#N/A,FALSE,"COMPCO";"adj95est",#N/A,FALSE,"COMPCO"}</definedName>
    <definedName name="uhiuk_5_1" hidden="1">{"adj95mult",#N/A,FALSE,"COMPCO";"adj95est",#N/A,FALSE,"COMPCO"}</definedName>
    <definedName name="uhiuk_5_2" hidden="1">{"adj95mult",#N/A,FALSE,"COMPCO";"adj95est",#N/A,FALSE,"COMPCO"}</definedName>
    <definedName name="uhiuk_5_3" hidden="1">{"adj95mult",#N/A,FALSE,"COMPCO";"adj95est",#N/A,FALSE,"COMPCO"}</definedName>
    <definedName name="uhiuk_5_4" hidden="1">{"adj95mult",#N/A,FALSE,"COMPCO";"adj95est",#N/A,FALSE,"COMPCO"}</definedName>
    <definedName name="uk">#REF!</definedName>
    <definedName name="Unadjusted_Net_DPS_A_Free">#REF!</definedName>
    <definedName name="UNREALZD_GNS00">#REF!</definedName>
    <definedName name="UNREALZD_GNS01">#REF!</definedName>
    <definedName name="UNREALZD_GNS02">#REF!</definedName>
    <definedName name="UNREALZD_GNS03">#REF!</definedName>
    <definedName name="UNREALZD_GNS04">#REF!</definedName>
    <definedName name="UNREALZD_GNS97">#REF!</definedName>
    <definedName name="UNREALZD_GNS98">#REF!</definedName>
    <definedName name="UNREALZD_GNS99">#REF!</definedName>
    <definedName name="UNRLZDGPS00">#REF!</definedName>
    <definedName name="UNRLZDGPS01">#REF!</definedName>
    <definedName name="UNRLZDGPS02">#REF!</definedName>
    <definedName name="UNRLZDGPS03">#REF!</definedName>
    <definedName name="UNRLZDGPS04">#REF!</definedName>
    <definedName name="UNRLZDGPS97">#REF!</definedName>
    <definedName name="UNRLZDGPS98">#REF!</definedName>
    <definedName name="UNRLZDGPS99">#REF!</definedName>
    <definedName name="UpgradeVersion">"v2.35"</definedName>
    <definedName name="UPLOAD_END04">#REF!</definedName>
    <definedName name="utilo.Version" hidden="1">3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" hidden="1">{#N/A,#N/A,FALSE,"Output";#N/A,#N/A,FALSE,"Cover Sheet";#N/A,#N/A,FALSE,"Current Mkt. Projections"}</definedName>
    <definedName name="V_ALL_AS">#REF!</definedName>
    <definedName name="ValidDepts">#REF!</definedName>
    <definedName name="Valnew" hidden="1">{"fdsup://FactSet/ClickThruEstimates?ID=74144T10&amp;BROKER=42&amp;DATE=20110128&amp;FACT=10200&amp;YEAR=2010&amp;COLOR=16763945&amp;&amp;creator=FactSet"}</definedName>
    <definedName name="Valuation" hidden="1">{#N/A,#N/A,FALSE,"Output";#N/A,#N/A,FALSE,"Cover Sheet";#N/A,#N/A,FALSE,"Current Mkt. Projections"}</definedName>
    <definedName name="VAR00">#REF!</definedName>
    <definedName name="VAT">0.05</definedName>
    <definedName name="vbv" hidden="1">{#N/A,#N/A,FALSE,"Income State.";#N/A,#N/A,FALSE,"B-S"}</definedName>
    <definedName name="vbv_1" hidden="1">{#N/A,#N/A,FALSE,"Income State.";#N/A,#N/A,FALSE,"B-S"}</definedName>
    <definedName name="vbv_1_1" hidden="1">{#N/A,#N/A,FALSE,"Income State.";#N/A,#N/A,FALSE,"B-S"}</definedName>
    <definedName name="vbv_1_1_1" hidden="1">{#N/A,#N/A,FALSE,"Income State.";#N/A,#N/A,FALSE,"B-S"}</definedName>
    <definedName name="vbv_1_1_1_1" hidden="1">{#N/A,#N/A,FALSE,"Income State.";#N/A,#N/A,FALSE,"B-S"}</definedName>
    <definedName name="vbv_1_1_1_1_1" hidden="1">{#N/A,#N/A,FALSE,"Income State.";#N/A,#N/A,FALSE,"B-S"}</definedName>
    <definedName name="vbv_1_1_1_1_1_1" hidden="1">{#N/A,#N/A,FALSE,"Income State.";#N/A,#N/A,FALSE,"B-S"}</definedName>
    <definedName name="vbv_1_1_1_1_1_2" hidden="1">{#N/A,#N/A,FALSE,"Income State.";#N/A,#N/A,FALSE,"B-S"}</definedName>
    <definedName name="vbv_1_1_1_1_1_3" hidden="1">{#N/A,#N/A,FALSE,"Income State.";#N/A,#N/A,FALSE,"B-S"}</definedName>
    <definedName name="vbv_1_1_1_1_1_4" hidden="1">{#N/A,#N/A,FALSE,"Income State.";#N/A,#N/A,FALSE,"B-S"}</definedName>
    <definedName name="vbv_1_1_1_1_2" hidden="1">{#N/A,#N/A,FALSE,"Income State.";#N/A,#N/A,FALSE,"B-S"}</definedName>
    <definedName name="vbv_1_1_1_1_2_1" hidden="1">{#N/A,#N/A,FALSE,"Income State.";#N/A,#N/A,FALSE,"B-S"}</definedName>
    <definedName name="vbv_1_1_1_1_2_2" hidden="1">{#N/A,#N/A,FALSE,"Income State.";#N/A,#N/A,FALSE,"B-S"}</definedName>
    <definedName name="vbv_1_1_1_1_2_3" hidden="1">{#N/A,#N/A,FALSE,"Income State.";#N/A,#N/A,FALSE,"B-S"}</definedName>
    <definedName name="vbv_1_1_1_1_3" hidden="1">{#N/A,#N/A,FALSE,"Income State.";#N/A,#N/A,FALSE,"B-S"}</definedName>
    <definedName name="vbv_1_1_1_1_4" hidden="1">{#N/A,#N/A,FALSE,"Income State.";#N/A,#N/A,FALSE,"B-S"}</definedName>
    <definedName name="vbv_1_1_1_1_5" hidden="1">{#N/A,#N/A,FALSE,"Income State.";#N/A,#N/A,FALSE,"B-S"}</definedName>
    <definedName name="vbv_1_1_1_2" hidden="1">{#N/A,#N/A,FALSE,"Income State.";#N/A,#N/A,FALSE,"B-S"}</definedName>
    <definedName name="vbv_1_1_1_2_1" hidden="1">{#N/A,#N/A,FALSE,"Income State.";#N/A,#N/A,FALSE,"B-S"}</definedName>
    <definedName name="vbv_1_1_1_2_2" hidden="1">{#N/A,#N/A,FALSE,"Income State.";#N/A,#N/A,FALSE,"B-S"}</definedName>
    <definedName name="vbv_1_1_1_2_3" hidden="1">{#N/A,#N/A,FALSE,"Income State.";#N/A,#N/A,FALSE,"B-S"}</definedName>
    <definedName name="vbv_1_1_1_3" hidden="1">{#N/A,#N/A,FALSE,"Income State.";#N/A,#N/A,FALSE,"B-S"}</definedName>
    <definedName name="vbv_1_1_1_3_1" hidden="1">{#N/A,#N/A,FALSE,"Income State.";#N/A,#N/A,FALSE,"B-S"}</definedName>
    <definedName name="vbv_1_1_1_3_2" hidden="1">{#N/A,#N/A,FALSE,"Income State.";#N/A,#N/A,FALSE,"B-S"}</definedName>
    <definedName name="vbv_1_1_1_3_3" hidden="1">{#N/A,#N/A,FALSE,"Income State.";#N/A,#N/A,FALSE,"B-S"}</definedName>
    <definedName name="vbv_1_1_1_4" hidden="1">{#N/A,#N/A,FALSE,"Income State.";#N/A,#N/A,FALSE,"B-S"}</definedName>
    <definedName name="vbv_1_1_1_5" hidden="1">{#N/A,#N/A,FALSE,"Income State.";#N/A,#N/A,FALSE,"B-S"}</definedName>
    <definedName name="vbv_1_1_2" hidden="1">{#N/A,#N/A,FALSE,"Income State.";#N/A,#N/A,FALSE,"B-S"}</definedName>
    <definedName name="vbv_1_1_2_1" hidden="1">{#N/A,#N/A,FALSE,"Income State.";#N/A,#N/A,FALSE,"B-S"}</definedName>
    <definedName name="vbv_1_1_2_2" hidden="1">{#N/A,#N/A,FALSE,"Income State.";#N/A,#N/A,FALSE,"B-S"}</definedName>
    <definedName name="vbv_1_1_2_3" hidden="1">{#N/A,#N/A,FALSE,"Income State.";#N/A,#N/A,FALSE,"B-S"}</definedName>
    <definedName name="vbv_1_1_3" hidden="1">{#N/A,#N/A,FALSE,"Income State.";#N/A,#N/A,FALSE,"B-S"}</definedName>
    <definedName name="vbv_1_1_3_1" hidden="1">{#N/A,#N/A,FALSE,"Income State.";#N/A,#N/A,FALSE,"B-S"}</definedName>
    <definedName name="vbv_1_1_3_2" hidden="1">{#N/A,#N/A,FALSE,"Income State.";#N/A,#N/A,FALSE,"B-S"}</definedName>
    <definedName name="vbv_1_1_3_3" hidden="1">{#N/A,#N/A,FALSE,"Income State.";#N/A,#N/A,FALSE,"B-S"}</definedName>
    <definedName name="vbv_1_1_4" hidden="1">{#N/A,#N/A,FALSE,"Income State.";#N/A,#N/A,FALSE,"B-S"}</definedName>
    <definedName name="vbv_1_1_5" hidden="1">{#N/A,#N/A,FALSE,"Income State.";#N/A,#N/A,FALSE,"B-S"}</definedName>
    <definedName name="vbv_1_2" hidden="1">{#N/A,#N/A,FALSE,"Income State.";#N/A,#N/A,FALSE,"B-S"}</definedName>
    <definedName name="vbv_1_2_1" hidden="1">{#N/A,#N/A,FALSE,"Income State.";#N/A,#N/A,FALSE,"B-S"}</definedName>
    <definedName name="vbv_1_2_1_1" hidden="1">{#N/A,#N/A,FALSE,"Income State.";#N/A,#N/A,FALSE,"B-S"}</definedName>
    <definedName name="vbv_1_2_1_2" hidden="1">{#N/A,#N/A,FALSE,"Income State.";#N/A,#N/A,FALSE,"B-S"}</definedName>
    <definedName name="vbv_1_2_1_3" hidden="1">{#N/A,#N/A,FALSE,"Income State.";#N/A,#N/A,FALSE,"B-S"}</definedName>
    <definedName name="vbv_1_2_2" hidden="1">{#N/A,#N/A,FALSE,"Income State.";#N/A,#N/A,FALSE,"B-S"}</definedName>
    <definedName name="vbv_1_2_2_1" hidden="1">{#N/A,#N/A,FALSE,"Income State.";#N/A,#N/A,FALSE,"B-S"}</definedName>
    <definedName name="vbv_1_2_2_2" hidden="1">{#N/A,#N/A,FALSE,"Income State.";#N/A,#N/A,FALSE,"B-S"}</definedName>
    <definedName name="vbv_1_2_2_3" hidden="1">{#N/A,#N/A,FALSE,"Income State.";#N/A,#N/A,FALSE,"B-S"}</definedName>
    <definedName name="vbv_1_2_3" hidden="1">{#N/A,#N/A,FALSE,"Income State.";#N/A,#N/A,FALSE,"B-S"}</definedName>
    <definedName name="vbv_1_2_4" hidden="1">{#N/A,#N/A,FALSE,"Income State.";#N/A,#N/A,FALSE,"B-S"}</definedName>
    <definedName name="vbv_1_2_5" hidden="1">{#N/A,#N/A,FALSE,"Income State.";#N/A,#N/A,FALSE,"B-S"}</definedName>
    <definedName name="vbv_1_3" hidden="1">{#N/A,#N/A,FALSE,"Income State.";#N/A,#N/A,FALSE,"B-S"}</definedName>
    <definedName name="vbv_1_3_1" hidden="1">{#N/A,#N/A,FALSE,"Income State.";#N/A,#N/A,FALSE,"B-S"}</definedName>
    <definedName name="vbv_1_3_1_1" hidden="1">{#N/A,#N/A,FALSE,"Income State.";#N/A,#N/A,FALSE,"B-S"}</definedName>
    <definedName name="vbv_1_3_1_2" hidden="1">{#N/A,#N/A,FALSE,"Income State.";#N/A,#N/A,FALSE,"B-S"}</definedName>
    <definedName name="vbv_1_3_1_3" hidden="1">{#N/A,#N/A,FALSE,"Income State.";#N/A,#N/A,FALSE,"B-S"}</definedName>
    <definedName name="vbv_1_3_2" hidden="1">{#N/A,#N/A,FALSE,"Income State.";#N/A,#N/A,FALSE,"B-S"}</definedName>
    <definedName name="vbv_1_3_2_1" hidden="1">{#N/A,#N/A,FALSE,"Income State.";#N/A,#N/A,FALSE,"B-S"}</definedName>
    <definedName name="vbv_1_3_2_2" hidden="1">{#N/A,#N/A,FALSE,"Income State.";#N/A,#N/A,FALSE,"B-S"}</definedName>
    <definedName name="vbv_1_3_2_3" hidden="1">{#N/A,#N/A,FALSE,"Income State.";#N/A,#N/A,FALSE,"B-S"}</definedName>
    <definedName name="vbv_1_3_3" hidden="1">{#N/A,#N/A,FALSE,"Income State.";#N/A,#N/A,FALSE,"B-S"}</definedName>
    <definedName name="vbv_1_3_4" hidden="1">{#N/A,#N/A,FALSE,"Income State.";#N/A,#N/A,FALSE,"B-S"}</definedName>
    <definedName name="vbv_1_3_5" hidden="1">{#N/A,#N/A,FALSE,"Income State.";#N/A,#N/A,FALSE,"B-S"}</definedName>
    <definedName name="vbv_1_4" hidden="1">{#N/A,#N/A,FALSE,"Income State.";#N/A,#N/A,FALSE,"B-S"}</definedName>
    <definedName name="vbv_1_4_1" hidden="1">{#N/A,#N/A,FALSE,"Income State.";#N/A,#N/A,FALSE,"B-S"}</definedName>
    <definedName name="vbv_1_4_2" hidden="1">{#N/A,#N/A,FALSE,"Income State.";#N/A,#N/A,FALSE,"B-S"}</definedName>
    <definedName name="vbv_1_4_3" hidden="1">{#N/A,#N/A,FALSE,"Income State.";#N/A,#N/A,FALSE,"B-S"}</definedName>
    <definedName name="vbv_1_5" hidden="1">{#N/A,#N/A,FALSE,"Income State.";#N/A,#N/A,FALSE,"B-S"}</definedName>
    <definedName name="vbv_1_5_1" hidden="1">{#N/A,#N/A,FALSE,"Income State.";#N/A,#N/A,FALSE,"B-S"}</definedName>
    <definedName name="vbv_1_5_2" hidden="1">{#N/A,#N/A,FALSE,"Income State.";#N/A,#N/A,FALSE,"B-S"}</definedName>
    <definedName name="vbv_1_5_3" hidden="1">{#N/A,#N/A,FALSE,"Income State.";#N/A,#N/A,FALSE,"B-S"}</definedName>
    <definedName name="vbv_2" hidden="1">{#N/A,#N/A,FALSE,"Income State.";#N/A,#N/A,FALSE,"B-S"}</definedName>
    <definedName name="vbv_2_1" hidden="1">{#N/A,#N/A,FALSE,"Income State.";#N/A,#N/A,FALSE,"B-S"}</definedName>
    <definedName name="vbv_2_1_1" hidden="1">{#N/A,#N/A,FALSE,"Income State.";#N/A,#N/A,FALSE,"B-S"}</definedName>
    <definedName name="vbv_2_1_1_1" hidden="1">{#N/A,#N/A,FALSE,"Income State.";#N/A,#N/A,FALSE,"B-S"}</definedName>
    <definedName name="vbv_2_1_1_1_1" hidden="1">{#N/A,#N/A,FALSE,"Income State.";#N/A,#N/A,FALSE,"B-S"}</definedName>
    <definedName name="vbv_2_1_1_1_2" hidden="1">{#N/A,#N/A,FALSE,"Income State.";#N/A,#N/A,FALSE,"B-S"}</definedName>
    <definedName name="vbv_2_1_1_1_3" hidden="1">{#N/A,#N/A,FALSE,"Income State.";#N/A,#N/A,FALSE,"B-S"}</definedName>
    <definedName name="vbv_2_1_1_1_4" hidden="1">{#N/A,#N/A,FALSE,"Income State.";#N/A,#N/A,FALSE,"B-S"}</definedName>
    <definedName name="vbv_2_1_1_2" hidden="1">{#N/A,#N/A,FALSE,"Income State.";#N/A,#N/A,FALSE,"B-S"}</definedName>
    <definedName name="vbv_2_1_1_2_1" hidden="1">{#N/A,#N/A,FALSE,"Income State.";#N/A,#N/A,FALSE,"B-S"}</definedName>
    <definedName name="vbv_2_1_1_2_2" hidden="1">{#N/A,#N/A,FALSE,"Income State.";#N/A,#N/A,FALSE,"B-S"}</definedName>
    <definedName name="vbv_2_1_1_2_3" hidden="1">{#N/A,#N/A,FALSE,"Income State.";#N/A,#N/A,FALSE,"B-S"}</definedName>
    <definedName name="vbv_2_1_1_3" hidden="1">{#N/A,#N/A,FALSE,"Income State.";#N/A,#N/A,FALSE,"B-S"}</definedName>
    <definedName name="vbv_2_1_1_4" hidden="1">{#N/A,#N/A,FALSE,"Income State.";#N/A,#N/A,FALSE,"B-S"}</definedName>
    <definedName name="vbv_2_1_1_5" hidden="1">{#N/A,#N/A,FALSE,"Income State.";#N/A,#N/A,FALSE,"B-S"}</definedName>
    <definedName name="vbv_2_1_2" hidden="1">{#N/A,#N/A,FALSE,"Income State.";#N/A,#N/A,FALSE,"B-S"}</definedName>
    <definedName name="vbv_2_1_2_1" hidden="1">{#N/A,#N/A,FALSE,"Income State.";#N/A,#N/A,FALSE,"B-S"}</definedName>
    <definedName name="vbv_2_1_2_2" hidden="1">{#N/A,#N/A,FALSE,"Income State.";#N/A,#N/A,FALSE,"B-S"}</definedName>
    <definedName name="vbv_2_1_2_3" hidden="1">{#N/A,#N/A,FALSE,"Income State.";#N/A,#N/A,FALSE,"B-S"}</definedName>
    <definedName name="vbv_2_1_3" hidden="1">{#N/A,#N/A,FALSE,"Income State.";#N/A,#N/A,FALSE,"B-S"}</definedName>
    <definedName name="vbv_2_1_3_1" hidden="1">{#N/A,#N/A,FALSE,"Income State.";#N/A,#N/A,FALSE,"B-S"}</definedName>
    <definedName name="vbv_2_1_3_2" hidden="1">{#N/A,#N/A,FALSE,"Income State.";#N/A,#N/A,FALSE,"B-S"}</definedName>
    <definedName name="vbv_2_1_3_3" hidden="1">{#N/A,#N/A,FALSE,"Income State.";#N/A,#N/A,FALSE,"B-S"}</definedName>
    <definedName name="vbv_2_1_4" hidden="1">{#N/A,#N/A,FALSE,"Income State.";#N/A,#N/A,FALSE,"B-S"}</definedName>
    <definedName name="vbv_2_1_5" hidden="1">{#N/A,#N/A,FALSE,"Income State.";#N/A,#N/A,FALSE,"B-S"}</definedName>
    <definedName name="vbv_2_2" hidden="1">{#N/A,#N/A,FALSE,"Income State.";#N/A,#N/A,FALSE,"B-S"}</definedName>
    <definedName name="vbv_2_2_1" hidden="1">{#N/A,#N/A,FALSE,"Income State.";#N/A,#N/A,FALSE,"B-S"}</definedName>
    <definedName name="vbv_2_2_2" hidden="1">{#N/A,#N/A,FALSE,"Income State.";#N/A,#N/A,FALSE,"B-S"}</definedName>
    <definedName name="vbv_2_2_3" hidden="1">{#N/A,#N/A,FALSE,"Income State.";#N/A,#N/A,FALSE,"B-S"}</definedName>
    <definedName name="vbv_2_2_4" hidden="1">{#N/A,#N/A,FALSE,"Income State.";#N/A,#N/A,FALSE,"B-S"}</definedName>
    <definedName name="vbv_2_3" hidden="1">{#N/A,#N/A,FALSE,"Income State.";#N/A,#N/A,FALSE,"B-S"}</definedName>
    <definedName name="vbv_2_3_1" hidden="1">{#N/A,#N/A,FALSE,"Income State.";#N/A,#N/A,FALSE,"B-S"}</definedName>
    <definedName name="vbv_2_3_2" hidden="1">{#N/A,#N/A,FALSE,"Income State.";#N/A,#N/A,FALSE,"B-S"}</definedName>
    <definedName name="vbv_2_3_3" hidden="1">{#N/A,#N/A,FALSE,"Income State.";#N/A,#N/A,FALSE,"B-S"}</definedName>
    <definedName name="vbv_2_3_4" hidden="1">{#N/A,#N/A,FALSE,"Income State.";#N/A,#N/A,FALSE,"B-S"}</definedName>
    <definedName name="vbv_2_4" hidden="1">{#N/A,#N/A,FALSE,"Income State.";#N/A,#N/A,FALSE,"B-S"}</definedName>
    <definedName name="vbv_2_4_1" hidden="1">{#N/A,#N/A,FALSE,"Income State.";#N/A,#N/A,FALSE,"B-S"}</definedName>
    <definedName name="vbv_2_5" hidden="1">{#N/A,#N/A,FALSE,"Income State.";#N/A,#N/A,FALSE,"B-S"}</definedName>
    <definedName name="vbv_3" hidden="1">{#N/A,#N/A,FALSE,"Income State.";#N/A,#N/A,FALSE,"B-S"}</definedName>
    <definedName name="vbv_3_1" hidden="1">{#N/A,#N/A,FALSE,"Income State.";#N/A,#N/A,FALSE,"B-S"}</definedName>
    <definedName name="vbv_3_1_1" hidden="1">{#N/A,#N/A,FALSE,"Income State.";#N/A,#N/A,FALSE,"B-S"}</definedName>
    <definedName name="vbv_3_1_2" hidden="1">{#N/A,#N/A,FALSE,"Income State.";#N/A,#N/A,FALSE,"B-S"}</definedName>
    <definedName name="vbv_3_1_3" hidden="1">{#N/A,#N/A,FALSE,"Income State.";#N/A,#N/A,FALSE,"B-S"}</definedName>
    <definedName name="vbv_3_1_4" hidden="1">{#N/A,#N/A,FALSE,"Income State.";#N/A,#N/A,FALSE,"B-S"}</definedName>
    <definedName name="vbv_3_2" hidden="1">{#N/A,#N/A,FALSE,"Income State.";#N/A,#N/A,FALSE,"B-S"}</definedName>
    <definedName name="vbv_3_2_1" hidden="1">{#N/A,#N/A,FALSE,"Income State.";#N/A,#N/A,FALSE,"B-S"}</definedName>
    <definedName name="vbv_3_2_2" hidden="1">{#N/A,#N/A,FALSE,"Income State.";#N/A,#N/A,FALSE,"B-S"}</definedName>
    <definedName name="vbv_3_2_3" hidden="1">{#N/A,#N/A,FALSE,"Income State.";#N/A,#N/A,FALSE,"B-S"}</definedName>
    <definedName name="vbv_3_2_4" hidden="1">{#N/A,#N/A,FALSE,"Income State.";#N/A,#N/A,FALSE,"B-S"}</definedName>
    <definedName name="vbv_3_3" hidden="1">{#N/A,#N/A,FALSE,"Income State.";#N/A,#N/A,FALSE,"B-S"}</definedName>
    <definedName name="vbv_3_3_1" hidden="1">{#N/A,#N/A,FALSE,"Income State.";#N/A,#N/A,FALSE,"B-S"}</definedName>
    <definedName name="vbv_3_4" hidden="1">{#N/A,#N/A,FALSE,"Income State.";#N/A,#N/A,FALSE,"B-S"}</definedName>
    <definedName name="vbv_3_4_1" hidden="1">{#N/A,#N/A,FALSE,"Income State.";#N/A,#N/A,FALSE,"B-S"}</definedName>
    <definedName name="vbv_3_5" hidden="1">{#N/A,#N/A,FALSE,"Income State.";#N/A,#N/A,FALSE,"B-S"}</definedName>
    <definedName name="vbv_4" hidden="1">{#N/A,#N/A,FALSE,"Income State.";#N/A,#N/A,FALSE,"B-S"}</definedName>
    <definedName name="vbv_4_1" hidden="1">{#N/A,#N/A,FALSE,"Income State.";#N/A,#N/A,FALSE,"B-S"}</definedName>
    <definedName name="vbv_4_1_1" hidden="1">{#N/A,#N/A,FALSE,"Income State.";#N/A,#N/A,FALSE,"B-S"}</definedName>
    <definedName name="vbv_4_1_2" hidden="1">{#N/A,#N/A,FALSE,"Income State.";#N/A,#N/A,FALSE,"B-S"}</definedName>
    <definedName name="vbv_4_1_3" hidden="1">{#N/A,#N/A,FALSE,"Income State.";#N/A,#N/A,FALSE,"B-S"}</definedName>
    <definedName name="vbv_4_1_4" hidden="1">{#N/A,#N/A,FALSE,"Income State.";#N/A,#N/A,FALSE,"B-S"}</definedName>
    <definedName name="vbv_4_2" hidden="1">{#N/A,#N/A,FALSE,"Income State.";#N/A,#N/A,FALSE,"B-S"}</definedName>
    <definedName name="vbv_4_2_1" hidden="1">{#N/A,#N/A,FALSE,"Income State.";#N/A,#N/A,FALSE,"B-S"}</definedName>
    <definedName name="vbv_4_2_2" hidden="1">{#N/A,#N/A,FALSE,"Income State.";#N/A,#N/A,FALSE,"B-S"}</definedName>
    <definedName name="vbv_4_2_3" hidden="1">{#N/A,#N/A,FALSE,"Income State.";#N/A,#N/A,FALSE,"B-S"}</definedName>
    <definedName name="vbv_4_2_4" hidden="1">{#N/A,#N/A,FALSE,"Income State.";#N/A,#N/A,FALSE,"B-S"}</definedName>
    <definedName name="vbv_4_3" hidden="1">{#N/A,#N/A,FALSE,"Income State.";#N/A,#N/A,FALSE,"B-S"}</definedName>
    <definedName name="vbv_4_3_1" hidden="1">{#N/A,#N/A,FALSE,"Income State.";#N/A,#N/A,FALSE,"B-S"}</definedName>
    <definedName name="vbv_4_4" hidden="1">{#N/A,#N/A,FALSE,"Income State.";#N/A,#N/A,FALSE,"B-S"}</definedName>
    <definedName name="vbv_4_4_1" hidden="1">{#N/A,#N/A,FALSE,"Income State.";#N/A,#N/A,FALSE,"B-S"}</definedName>
    <definedName name="vbv_4_5" hidden="1">{#N/A,#N/A,FALSE,"Income State.";#N/A,#N/A,FALSE,"B-S"}</definedName>
    <definedName name="vbv_5" hidden="1">{#N/A,#N/A,FALSE,"Income State.";#N/A,#N/A,FALSE,"B-S"}</definedName>
    <definedName name="vbv_5_1" hidden="1">{#N/A,#N/A,FALSE,"Income State.";#N/A,#N/A,FALSE,"B-S"}</definedName>
    <definedName name="vbv_5_2" hidden="1">{#N/A,#N/A,FALSE,"Income State.";#N/A,#N/A,FALSE,"B-S"}</definedName>
    <definedName name="vbv_5_3" hidden="1">{#N/A,#N/A,FALSE,"Income State.";#N/A,#N/A,FALSE,"B-S"}</definedName>
    <definedName name="vbv_5_4" hidden="1">{#N/A,#N/A,FALSE,"Income State.";#N/A,#N/A,FALSE,"B-S"}</definedName>
    <definedName name="vf" hidden="1">{#N/A,#N/A,FALSE,"Budget96 Revised"}</definedName>
    <definedName name="vg" hidden="1">{#N/A,#N/A,TRUE,"Cover sheet";#N/A,#N/A,TRUE,"DCF analysis";#N/A,#N/A,TRUE,"WACC calculation"}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.dcf." hidden="1">{"mgmt forecast",#N/A,FALSE,"Mgmt Forecast";"dcf table",#N/A,FALSE,"Mgmt Forecast";"sensitivity",#N/A,FALSE,"Mgmt Forecast";"table inputs",#N/A,FALSE,"Mgmt Forecast";"calculations",#N/A,FALSE,"Mgmt Forecast"}</definedName>
    <definedName name="WalkYTDBudNEW" hidden="1">{"FIXVARIANCE",#N/A,FALSE,"COSTPHSE";"SOURCING",#N/A,FALSE,"COSTPHSE"}</definedName>
    <definedName name="WDR_Date_Calendar">#REF!</definedName>
    <definedName name="WDR_Date_Quarters">#REF!</definedName>
    <definedName name="wer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erere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TF_Date_Calendar">#REF!</definedName>
    <definedName name="WETF_Date_Quarters">#REF!</definedName>
    <definedName name="WFCbeta">#REF!</definedName>
    <definedName name="whatisthis" hidden="1">{#N/A,#N/A,FALSE,"Assumptions";#N/A,#N/A,FALSE,"1997 P&amp;L(pk) Estrada";#N/A,#N/A,FALSE,"ONGOING P&amp;L(pk) Estrada"}</definedName>
    <definedName name="whatisthis2" hidden="1">{#N/A,#N/A,FALSE,"Assumptions";#N/A,#N/A,FALSE,"1997 P&amp;L(pk) Estrada";#N/A,#N/A,FALSE,"ONGOING P&amp;L(pk) Estrada"}</definedName>
    <definedName name="WHOLESL_ASST00">#REF!</definedName>
    <definedName name="WHOLESL_ASST01">#REF!</definedName>
    <definedName name="WHOLESL_ASST02">#REF!</definedName>
    <definedName name="WHOLESL_ASST03">#REF!</definedName>
    <definedName name="WHOLESL_ASST04">#REF!</definedName>
    <definedName name="WHOLESL_ASST97">#REF!</definedName>
    <definedName name="WHOLESL_ASST98">#REF!</definedName>
    <definedName name="WHOLESL_ASST99">#REF!</definedName>
    <definedName name="WHT_MTN">#REF!</definedName>
    <definedName name="WHT_other">#REF!</definedName>
    <definedName name="Workbook.Author">#REF!</definedName>
    <definedName name="Workbook.Authors_Email_Address">#REF!</definedName>
    <definedName name="Workbook.Objective">#REF!</definedName>
    <definedName name="Workbook.Status">#REF!</definedName>
    <definedName name="Workbook.Title">#REF!</definedName>
    <definedName name="Workbook.Version">#REF!</definedName>
    <definedName name="WQWQ" hidden="1">{"adm_pl",#N/A,FALSE,"PL"}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hidden="1">{"cover",#N/A,TRUE,"Cover";"toc1",#N/A,TRUE,"TOC";"ts1",#N/A,TRUE,"Transaction Summary";"ei",#N/A,TRUE,"Earnings Impact";"ad",#N/A,TRUE,"accretion dilution"}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1_1_1" hidden="1">{"Cover",#N/A,FALSE,"Cover";"Summary",#N/A,FALSE,"Summarpage"}</definedName>
    <definedName name="wrn.2._.pagers._1_1_1_1" hidden="1">{"Cover",#N/A,FALSE,"Cover";"Summary",#N/A,FALSE,"Summarpage"}</definedName>
    <definedName name="wrn.2._.pagers._1_1_1_1_1" hidden="1">{"Cover",#N/A,FALSE,"Cover";"Summary",#N/A,FALSE,"Summarpage"}</definedName>
    <definedName name="wrn.2._.pagers._1_1_1_1_1_1" hidden="1">{"Cover",#N/A,FALSE,"Cover";"Summary",#N/A,FALSE,"Summarpage"}</definedName>
    <definedName name="wrn.2._.pagers._1_1_1_1_1_2" hidden="1">{"Cover",#N/A,FALSE,"Cover";"Summary",#N/A,FALSE,"Summarpage"}</definedName>
    <definedName name="wrn.2._.pagers._1_1_1_1_1_3" hidden="1">{"Cover",#N/A,FALSE,"Cover";"Summary",#N/A,FALSE,"Summarpage"}</definedName>
    <definedName name="wrn.2._.pagers._1_1_1_1_1_4" hidden="1">{"Cover",#N/A,FALSE,"Cover";"Summary",#N/A,FALSE,"Summarpage"}</definedName>
    <definedName name="wrn.2._.pagers._1_1_1_1_2" hidden="1">{"Cover",#N/A,FALSE,"Cover";"Summary",#N/A,FALSE,"Summarpage"}</definedName>
    <definedName name="wrn.2._.pagers._1_1_1_1_2_1" hidden="1">{"Cover",#N/A,FALSE,"Cover";"Summary",#N/A,FALSE,"Summarpage"}</definedName>
    <definedName name="wrn.2._.pagers._1_1_1_1_2_2" hidden="1">{"Cover",#N/A,FALSE,"Cover";"Summary",#N/A,FALSE,"Summarpage"}</definedName>
    <definedName name="wrn.2._.pagers._1_1_1_1_2_3" hidden="1">{"Cover",#N/A,FALSE,"Cover";"Summary",#N/A,FALSE,"Summarpage"}</definedName>
    <definedName name="wrn.2._.pagers._1_1_1_1_3" hidden="1">{"Cover",#N/A,FALSE,"Cover";"Summary",#N/A,FALSE,"Summarpage"}</definedName>
    <definedName name="wrn.2._.pagers._1_1_1_1_4" hidden="1">{"Cover",#N/A,FALSE,"Cover";"Summary",#N/A,FALSE,"Summarpage"}</definedName>
    <definedName name="wrn.2._.pagers._1_1_1_1_5" hidden="1">{"Cover",#N/A,FALSE,"Cover";"Summary",#N/A,FALSE,"Summarpage"}</definedName>
    <definedName name="wrn.2._.pagers._1_1_1_2" hidden="1">{"Cover",#N/A,FALSE,"Cover";"Summary",#N/A,FALSE,"Summarpage"}</definedName>
    <definedName name="wrn.2._.pagers._1_1_1_2_1" hidden="1">{"Cover",#N/A,FALSE,"Cover";"Summary",#N/A,FALSE,"Summarpage"}</definedName>
    <definedName name="wrn.2._.pagers._1_1_1_2_2" hidden="1">{"Cover",#N/A,FALSE,"Cover";"Summary",#N/A,FALSE,"Summarpage"}</definedName>
    <definedName name="wrn.2._.pagers._1_1_1_2_3" hidden="1">{"Cover",#N/A,FALSE,"Cover";"Summary",#N/A,FALSE,"Summarpage"}</definedName>
    <definedName name="wrn.2._.pagers._1_1_1_3" hidden="1">{"Cover",#N/A,FALSE,"Cover";"Summary",#N/A,FALSE,"Summarpage"}</definedName>
    <definedName name="wrn.2._.pagers._1_1_1_3_1" hidden="1">{"Cover",#N/A,FALSE,"Cover";"Summary",#N/A,FALSE,"Summarpage"}</definedName>
    <definedName name="wrn.2._.pagers._1_1_1_3_2" hidden="1">{"Cover",#N/A,FALSE,"Cover";"Summary",#N/A,FALSE,"Summarpage"}</definedName>
    <definedName name="wrn.2._.pagers._1_1_1_3_3" hidden="1">{"Cover",#N/A,FALSE,"Cover";"Summary",#N/A,FALSE,"Summarpage"}</definedName>
    <definedName name="wrn.2._.pagers._1_1_1_4" hidden="1">{"Cover",#N/A,FALSE,"Cover";"Summary",#N/A,FALSE,"Summarpage"}</definedName>
    <definedName name="wrn.2._.pagers._1_1_1_5" hidden="1">{"Cover",#N/A,FALSE,"Cover";"Summary",#N/A,FALSE,"Summarpage"}</definedName>
    <definedName name="wrn.2._.pagers._1_1_2" hidden="1">{"Cover",#N/A,FALSE,"Cover";"Summary",#N/A,FALSE,"Summarpage"}</definedName>
    <definedName name="wrn.2._.pagers._1_1_2_1" hidden="1">{"Cover",#N/A,FALSE,"Cover";"Summary",#N/A,FALSE,"Summarpage"}</definedName>
    <definedName name="wrn.2._.pagers._1_1_2_2" hidden="1">{"Cover",#N/A,FALSE,"Cover";"Summary",#N/A,FALSE,"Summarpage"}</definedName>
    <definedName name="wrn.2._.pagers._1_1_2_3" hidden="1">{"Cover",#N/A,FALSE,"Cover";"Summary",#N/A,FALSE,"Summarpage"}</definedName>
    <definedName name="wrn.2._.pagers._1_1_3" hidden="1">{"Cover",#N/A,FALSE,"Cover";"Summary",#N/A,FALSE,"Summarpage"}</definedName>
    <definedName name="wrn.2._.pagers._1_1_3_1" hidden="1">{"Cover",#N/A,FALSE,"Cover";"Summary",#N/A,FALSE,"Summarpage"}</definedName>
    <definedName name="wrn.2._.pagers._1_1_3_2" hidden="1">{"Cover",#N/A,FALSE,"Cover";"Summary",#N/A,FALSE,"Summarpage"}</definedName>
    <definedName name="wrn.2._.pagers._1_1_3_3" hidden="1">{"Cover",#N/A,FALSE,"Cover";"Summary",#N/A,FALSE,"Summarpage"}</definedName>
    <definedName name="wrn.2._.pagers._1_1_4" hidden="1">{"Cover",#N/A,FALSE,"Cover";"Summary",#N/A,FALSE,"Summarpage"}</definedName>
    <definedName name="wrn.2._.pagers._1_1_5" hidden="1">{"Cover",#N/A,FALSE,"Cover";"Summary",#N/A,FALSE,"Summarpage"}</definedName>
    <definedName name="wrn.2._.pagers._1_2" hidden="1">{"Cover",#N/A,FALSE,"Cover";"Summary",#N/A,FALSE,"Summarpage"}</definedName>
    <definedName name="wrn.2._.pagers._1_2_1" hidden="1">{"Cover",#N/A,FALSE,"Cover";"Summary",#N/A,FALSE,"Summarpage"}</definedName>
    <definedName name="wrn.2._.pagers._1_2_1_1" hidden="1">{"Cover",#N/A,FALSE,"Cover";"Summary",#N/A,FALSE,"Summarpage"}</definedName>
    <definedName name="wrn.2._.pagers._1_2_1_2" hidden="1">{"Cover",#N/A,FALSE,"Cover";"Summary",#N/A,FALSE,"Summarpage"}</definedName>
    <definedName name="wrn.2._.pagers._1_2_1_3" hidden="1">{"Cover",#N/A,FALSE,"Cover";"Summary",#N/A,FALSE,"Summarpage"}</definedName>
    <definedName name="wrn.2._.pagers._1_2_2" hidden="1">{"Cover",#N/A,FALSE,"Cover";"Summary",#N/A,FALSE,"Summarpage"}</definedName>
    <definedName name="wrn.2._.pagers._1_2_2_1" hidden="1">{"Cover",#N/A,FALSE,"Cover";"Summary",#N/A,FALSE,"Summarpage"}</definedName>
    <definedName name="wrn.2._.pagers._1_2_2_2" hidden="1">{"Cover",#N/A,FALSE,"Cover";"Summary",#N/A,FALSE,"Summarpage"}</definedName>
    <definedName name="wrn.2._.pagers._1_2_2_3" hidden="1">{"Cover",#N/A,FALSE,"Cover";"Summary",#N/A,FALSE,"Summarpage"}</definedName>
    <definedName name="wrn.2._.pagers._1_2_3" hidden="1">{"Cover",#N/A,FALSE,"Cover";"Summary",#N/A,FALSE,"Summarpage"}</definedName>
    <definedName name="wrn.2._.pagers._1_2_4" hidden="1">{"Cover",#N/A,FALSE,"Cover";"Summary",#N/A,FALSE,"Summarpage"}</definedName>
    <definedName name="wrn.2._.pagers._1_2_5" hidden="1">{"Cover",#N/A,FALSE,"Cover";"Summary",#N/A,FALSE,"Summarpage"}</definedName>
    <definedName name="wrn.2._.pagers._1_3" hidden="1">{"Cover",#N/A,FALSE,"Cover";"Summary",#N/A,FALSE,"Summarpage"}</definedName>
    <definedName name="wrn.2._.pagers._1_3_1" hidden="1">{"Cover",#N/A,FALSE,"Cover";"Summary",#N/A,FALSE,"Summarpage"}</definedName>
    <definedName name="wrn.2._.pagers._1_3_1_1" hidden="1">{"Cover",#N/A,FALSE,"Cover";"Summary",#N/A,FALSE,"Summarpage"}</definedName>
    <definedName name="wrn.2._.pagers._1_3_1_2" hidden="1">{"Cover",#N/A,FALSE,"Cover";"Summary",#N/A,FALSE,"Summarpage"}</definedName>
    <definedName name="wrn.2._.pagers._1_3_1_3" hidden="1">{"Cover",#N/A,FALSE,"Cover";"Summary",#N/A,FALSE,"Summarpage"}</definedName>
    <definedName name="wrn.2._.pagers._1_3_2" hidden="1">{"Cover",#N/A,FALSE,"Cover";"Summary",#N/A,FALSE,"Summarpage"}</definedName>
    <definedName name="wrn.2._.pagers._1_3_2_1" hidden="1">{"Cover",#N/A,FALSE,"Cover";"Summary",#N/A,FALSE,"Summarpage"}</definedName>
    <definedName name="wrn.2._.pagers._1_3_2_2" hidden="1">{"Cover",#N/A,FALSE,"Cover";"Summary",#N/A,FALSE,"Summarpage"}</definedName>
    <definedName name="wrn.2._.pagers._1_3_2_3" hidden="1">{"Cover",#N/A,FALSE,"Cover";"Summary",#N/A,FALSE,"Summarpage"}</definedName>
    <definedName name="wrn.2._.pagers._1_3_3" hidden="1">{"Cover",#N/A,FALSE,"Cover";"Summary",#N/A,FALSE,"Summarpage"}</definedName>
    <definedName name="wrn.2._.pagers._1_3_4" hidden="1">{"Cover",#N/A,FALSE,"Cover";"Summary",#N/A,FALSE,"Summarpage"}</definedName>
    <definedName name="wrn.2._.pagers._1_3_5" hidden="1">{"Cover",#N/A,FALSE,"Cover";"Summary",#N/A,FALSE,"Summarpage"}</definedName>
    <definedName name="wrn.2._.pagers._1_4" hidden="1">{"Cover",#N/A,FALSE,"Cover";"Summary",#N/A,FALSE,"Summarpage"}</definedName>
    <definedName name="wrn.2._.pagers._1_4_1" hidden="1">{"Cover",#N/A,FALSE,"Cover";"Summary",#N/A,FALSE,"Summarpage"}</definedName>
    <definedName name="wrn.2._.pagers._1_4_2" hidden="1">{"Cover",#N/A,FALSE,"Cover";"Summary",#N/A,FALSE,"Summarpage"}</definedName>
    <definedName name="wrn.2._.pagers._1_4_3" hidden="1">{"Cover",#N/A,FALSE,"Cover";"Summary",#N/A,FALSE,"Summarpage"}</definedName>
    <definedName name="wrn.2._.pagers._1_5" hidden="1">{"Cover",#N/A,FALSE,"Cover";"Summary",#N/A,FALSE,"Summarpage"}</definedName>
    <definedName name="wrn.2._.pagers._1_5_1" hidden="1">{"Cover",#N/A,FALSE,"Cover";"Summary",#N/A,FALSE,"Summarpage"}</definedName>
    <definedName name="wrn.2._.pagers._1_5_2" hidden="1">{"Cover",#N/A,FALSE,"Cover";"Summary",#N/A,FALSE,"Summarpage"}</definedName>
    <definedName name="wrn.2._.pagers._1_5_3" hidden="1">{"Cover",#N/A,FALSE,"Cover";"Summary",#N/A,FALSE,"Summarpage"}</definedName>
    <definedName name="wrn.2._.pagers._2" hidden="1">{"Cover",#N/A,FALSE,"Cover";"Summary",#N/A,FALSE,"Summarpage"}</definedName>
    <definedName name="wrn.2._.pagers._2_1" hidden="1">{"Cover",#N/A,FALSE,"Cover";"Summary",#N/A,FALSE,"Summarpage"}</definedName>
    <definedName name="wrn.2._.pagers._2_1_1" hidden="1">{"Cover",#N/A,FALSE,"Cover";"Summary",#N/A,FALSE,"Summarpage"}</definedName>
    <definedName name="wrn.2._.pagers._2_1_1_1" hidden="1">{"Cover",#N/A,FALSE,"Cover";"Summary",#N/A,FALSE,"Summarpage"}</definedName>
    <definedName name="wrn.2._.pagers._2_1_1_1_1" hidden="1">{"Cover",#N/A,FALSE,"Cover";"Summary",#N/A,FALSE,"Summarpage"}</definedName>
    <definedName name="wrn.2._.pagers._2_1_1_1_2" hidden="1">{"Cover",#N/A,FALSE,"Cover";"Summary",#N/A,FALSE,"Summarpage"}</definedName>
    <definedName name="wrn.2._.pagers._2_1_1_1_3" hidden="1">{"Cover",#N/A,FALSE,"Cover";"Summary",#N/A,FALSE,"Summarpage"}</definedName>
    <definedName name="wrn.2._.pagers._2_1_1_1_4" hidden="1">{"Cover",#N/A,FALSE,"Cover";"Summary",#N/A,FALSE,"Summarpage"}</definedName>
    <definedName name="wrn.2._.pagers._2_1_1_2" hidden="1">{"Cover",#N/A,FALSE,"Cover";"Summary",#N/A,FALSE,"Summarpage"}</definedName>
    <definedName name="wrn.2._.pagers._2_1_1_2_1" hidden="1">{"Cover",#N/A,FALSE,"Cover";"Summary",#N/A,FALSE,"Summarpage"}</definedName>
    <definedName name="wrn.2._.pagers._2_1_1_2_2" hidden="1">{"Cover",#N/A,FALSE,"Cover";"Summary",#N/A,FALSE,"Summarpage"}</definedName>
    <definedName name="wrn.2._.pagers._2_1_1_2_3" hidden="1">{"Cover",#N/A,FALSE,"Cover";"Summary",#N/A,FALSE,"Summarpage"}</definedName>
    <definedName name="wrn.2._.pagers._2_1_1_3" hidden="1">{"Cover",#N/A,FALSE,"Cover";"Summary",#N/A,FALSE,"Summarpage"}</definedName>
    <definedName name="wrn.2._.pagers._2_1_1_4" hidden="1">{"Cover",#N/A,FALSE,"Cover";"Summary",#N/A,FALSE,"Summarpage"}</definedName>
    <definedName name="wrn.2._.pagers._2_1_1_5" hidden="1">{"Cover",#N/A,FALSE,"Cover";"Summary",#N/A,FALSE,"Summarpage"}</definedName>
    <definedName name="wrn.2._.pagers._2_1_2" hidden="1">{"Cover",#N/A,FALSE,"Cover";"Summary",#N/A,FALSE,"Summarpage"}</definedName>
    <definedName name="wrn.2._.pagers._2_1_2_1" hidden="1">{"Cover",#N/A,FALSE,"Cover";"Summary",#N/A,FALSE,"Summarpage"}</definedName>
    <definedName name="wrn.2._.pagers._2_1_2_2" hidden="1">{"Cover",#N/A,FALSE,"Cover";"Summary",#N/A,FALSE,"Summarpage"}</definedName>
    <definedName name="wrn.2._.pagers._2_1_2_3" hidden="1">{"Cover",#N/A,FALSE,"Cover";"Summary",#N/A,FALSE,"Summarpage"}</definedName>
    <definedName name="wrn.2._.pagers._2_1_3" hidden="1">{"Cover",#N/A,FALSE,"Cover";"Summary",#N/A,FALSE,"Summarpage"}</definedName>
    <definedName name="wrn.2._.pagers._2_1_3_1" hidden="1">{"Cover",#N/A,FALSE,"Cover";"Summary",#N/A,FALSE,"Summarpage"}</definedName>
    <definedName name="wrn.2._.pagers._2_1_3_2" hidden="1">{"Cover",#N/A,FALSE,"Cover";"Summary",#N/A,FALSE,"Summarpage"}</definedName>
    <definedName name="wrn.2._.pagers._2_1_3_3" hidden="1">{"Cover",#N/A,FALSE,"Cover";"Summary",#N/A,FALSE,"Summarpage"}</definedName>
    <definedName name="wrn.2._.pagers._2_1_4" hidden="1">{"Cover",#N/A,FALSE,"Cover";"Summary",#N/A,FALSE,"Summarpage"}</definedName>
    <definedName name="wrn.2._.pagers._2_1_5" hidden="1">{"Cover",#N/A,FALSE,"Cover";"Summary",#N/A,FALSE,"Summarpage"}</definedName>
    <definedName name="wrn.2._.pagers._2_2" hidden="1">{"Cover",#N/A,FALSE,"Cover";"Summary",#N/A,FALSE,"Summarpage"}</definedName>
    <definedName name="wrn.2._.pagers._2_2_1" hidden="1">{"Cover",#N/A,FALSE,"Cover";"Summary",#N/A,FALSE,"Summarpage"}</definedName>
    <definedName name="wrn.2._.pagers._2_2_2" hidden="1">{"Cover",#N/A,FALSE,"Cover";"Summary",#N/A,FALSE,"Summarpage"}</definedName>
    <definedName name="wrn.2._.pagers._2_2_3" hidden="1">{"Cover",#N/A,FALSE,"Cover";"Summary",#N/A,FALSE,"Summarpage"}</definedName>
    <definedName name="wrn.2._.pagers._2_2_4" hidden="1">{"Cover",#N/A,FALSE,"Cover";"Summary",#N/A,FALSE,"Summarpage"}</definedName>
    <definedName name="wrn.2._.pagers._2_3" hidden="1">{"Cover",#N/A,FALSE,"Cover";"Summary",#N/A,FALSE,"Summarpage"}</definedName>
    <definedName name="wrn.2._.pagers._2_3_1" hidden="1">{"Cover",#N/A,FALSE,"Cover";"Summary",#N/A,FALSE,"Summarpage"}</definedName>
    <definedName name="wrn.2._.pagers._2_3_2" hidden="1">{"Cover",#N/A,FALSE,"Cover";"Summary",#N/A,FALSE,"Summarpage"}</definedName>
    <definedName name="wrn.2._.pagers._2_3_3" hidden="1">{"Cover",#N/A,FALSE,"Cover";"Summary",#N/A,FALSE,"Summarpage"}</definedName>
    <definedName name="wrn.2._.pagers._2_3_4" hidden="1">{"Cover",#N/A,FALSE,"Cover";"Summary",#N/A,FALSE,"Summarpage"}</definedName>
    <definedName name="wrn.2._.pagers._2_4" hidden="1">{"Cover",#N/A,FALSE,"Cover";"Summary",#N/A,FALSE,"Summarpage"}</definedName>
    <definedName name="wrn.2._.pagers._2_4_1" hidden="1">{"Cover",#N/A,FALSE,"Cover";"Summary",#N/A,FALSE,"Summarpage"}</definedName>
    <definedName name="wrn.2._.pagers._2_5" hidden="1">{"Cover",#N/A,FALSE,"Cover";"Summary",#N/A,FALSE,"Summarpage"}</definedName>
    <definedName name="wrn.2._.pagers._3" hidden="1">{"Cover",#N/A,FALSE,"Cover";"Summary",#N/A,FALSE,"Summarpage"}</definedName>
    <definedName name="wrn.2._.pagers._3_1" hidden="1">{"Cover",#N/A,FALSE,"Cover";"Summary",#N/A,FALSE,"Summarpage"}</definedName>
    <definedName name="wrn.2._.pagers._3_1_1" hidden="1">{"Cover",#N/A,FALSE,"Cover";"Summary",#N/A,FALSE,"Summarpage"}</definedName>
    <definedName name="wrn.2._.pagers._3_1_2" hidden="1">{"Cover",#N/A,FALSE,"Cover";"Summary",#N/A,FALSE,"Summarpage"}</definedName>
    <definedName name="wrn.2._.pagers._3_1_3" hidden="1">{"Cover",#N/A,FALSE,"Cover";"Summary",#N/A,FALSE,"Summarpage"}</definedName>
    <definedName name="wrn.2._.pagers._3_1_4" hidden="1">{"Cover",#N/A,FALSE,"Cover";"Summary",#N/A,FALSE,"Summarpage"}</definedName>
    <definedName name="wrn.2._.pagers._3_2" hidden="1">{"Cover",#N/A,FALSE,"Cover";"Summary",#N/A,FALSE,"Summarpage"}</definedName>
    <definedName name="wrn.2._.pagers._3_2_1" hidden="1">{"Cover",#N/A,FALSE,"Cover";"Summary",#N/A,FALSE,"Summarpage"}</definedName>
    <definedName name="wrn.2._.pagers._3_2_2" hidden="1">{"Cover",#N/A,FALSE,"Cover";"Summary",#N/A,FALSE,"Summarpage"}</definedName>
    <definedName name="wrn.2._.pagers._3_2_3" hidden="1">{"Cover",#N/A,FALSE,"Cover";"Summary",#N/A,FALSE,"Summarpage"}</definedName>
    <definedName name="wrn.2._.pagers._3_2_4" hidden="1">{"Cover",#N/A,FALSE,"Cover";"Summary",#N/A,FALSE,"Summarpage"}</definedName>
    <definedName name="wrn.2._.pagers._3_3" hidden="1">{"Cover",#N/A,FALSE,"Cover";"Summary",#N/A,FALSE,"Summarpage"}</definedName>
    <definedName name="wrn.2._.pagers._3_3_1" hidden="1">{"Cover",#N/A,FALSE,"Cover";"Summary",#N/A,FALSE,"Summarpage"}</definedName>
    <definedName name="wrn.2._.pagers._3_4" hidden="1">{"Cover",#N/A,FALSE,"Cover";"Summary",#N/A,FALSE,"Summarpage"}</definedName>
    <definedName name="wrn.2._.pagers._3_4_1" hidden="1">{"Cover",#N/A,FALSE,"Cover";"Summary",#N/A,FALSE,"Summarpage"}</definedName>
    <definedName name="wrn.2._.pagers._3_5" hidden="1">{"Cover",#N/A,FALSE,"Cover";"Summary",#N/A,FALSE,"Summarpage"}</definedName>
    <definedName name="wrn.2._.pagers._4" hidden="1">{"Cover",#N/A,FALSE,"Cover";"Summary",#N/A,FALSE,"Summarpage"}</definedName>
    <definedName name="wrn.2._.pagers._4_1" hidden="1">{"Cover",#N/A,FALSE,"Cover";"Summary",#N/A,FALSE,"Summarpage"}</definedName>
    <definedName name="wrn.2._.pagers._4_1_1" hidden="1">{"Cover",#N/A,FALSE,"Cover";"Summary",#N/A,FALSE,"Summarpage"}</definedName>
    <definedName name="wrn.2._.pagers._4_1_2" hidden="1">{"Cover",#N/A,FALSE,"Cover";"Summary",#N/A,FALSE,"Summarpage"}</definedName>
    <definedName name="wrn.2._.pagers._4_1_3" hidden="1">{"Cover",#N/A,FALSE,"Cover";"Summary",#N/A,FALSE,"Summarpage"}</definedName>
    <definedName name="wrn.2._.pagers._4_1_4" hidden="1">{"Cover",#N/A,FALSE,"Cover";"Summary",#N/A,FALSE,"Summarpage"}</definedName>
    <definedName name="wrn.2._.pagers._4_2" hidden="1">{"Cover",#N/A,FALSE,"Cover";"Summary",#N/A,FALSE,"Summarpage"}</definedName>
    <definedName name="wrn.2._.pagers._4_2_1" hidden="1">{"Cover",#N/A,FALSE,"Cover";"Summary",#N/A,FALSE,"Summarpage"}</definedName>
    <definedName name="wrn.2._.pagers._4_2_2" hidden="1">{"Cover",#N/A,FALSE,"Cover";"Summary",#N/A,FALSE,"Summarpage"}</definedName>
    <definedName name="wrn.2._.pagers._4_2_3" hidden="1">{"Cover",#N/A,FALSE,"Cover";"Summary",#N/A,FALSE,"Summarpage"}</definedName>
    <definedName name="wrn.2._.pagers._4_2_4" hidden="1">{"Cover",#N/A,FALSE,"Cover";"Summary",#N/A,FALSE,"Summarpage"}</definedName>
    <definedName name="wrn.2._.pagers._4_3" hidden="1">{"Cover",#N/A,FALSE,"Cover";"Summary",#N/A,FALSE,"Summarpage"}</definedName>
    <definedName name="wrn.2._.pagers._4_3_1" hidden="1">{"Cover",#N/A,FALSE,"Cover";"Summary",#N/A,FALSE,"Summarpage"}</definedName>
    <definedName name="wrn.2._.pagers._4_4" hidden="1">{"Cover",#N/A,FALSE,"Cover";"Summary",#N/A,FALSE,"Summarpage"}</definedName>
    <definedName name="wrn.2._.pagers._4_4_1" hidden="1">{"Cover",#N/A,FALSE,"Cover";"Summary",#N/A,FALSE,"Summarpage"}</definedName>
    <definedName name="wrn.2._.pagers._4_5" hidden="1">{"Cover",#N/A,FALSE,"Cover";"Summary",#N/A,FALSE,"Summarpage"}</definedName>
    <definedName name="wrn.2._.pagers._5" hidden="1">{"Cover",#N/A,FALSE,"Cover";"Summary",#N/A,FALSE,"Summarpage"}</definedName>
    <definedName name="wrn.2._.pagers._5_1" hidden="1">{"Cover",#N/A,FALSE,"Cover";"Summary",#N/A,FALSE,"Summarpage"}</definedName>
    <definedName name="wrn.2._.pagers._5_2" hidden="1">{"Cover",#N/A,FALSE,"Cover";"Summary",#N/A,FALSE,"Summarpage"}</definedName>
    <definedName name="wrn.2._.pagers._5_3" hidden="1">{"Cover",#N/A,FALSE,"Cover";"Summary",#N/A,FALSE,"Summarpage"}</definedName>
    <definedName name="wrn.2._.pagers._5_4" hidden="1">{"Cover",#N/A,FALSE,"Cover";"Summary",#N/A,FALSE,"Summarpage"}</definedName>
    <definedName name="wrn.2.2" hidden="1">{#N/A,#N/A,FALSE,"17MAY";#N/A,#N/A,FALSE,"24MAY"}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A." hidden="1">{#N/A,#N/A,FALSE,"USD VCB";#N/A,#N/A,FALSE,"USD NEWYORK"}</definedName>
    <definedName name="wrn.A._1" hidden="1">{#N/A,#N/A,FALSE,"USD VCB";#N/A,#N/A,FALSE,"USD NEWYORK"}</definedName>
    <definedName name="wrn.A._1_1" hidden="1">{#N/A,#N/A,FALSE,"USD VCB";#N/A,#N/A,FALSE,"USD NEWYORK"}</definedName>
    <definedName name="wrn.A._1_1_1" hidden="1">{#N/A,#N/A,FALSE,"USD VCB";#N/A,#N/A,FALSE,"USD NEWYORK"}</definedName>
    <definedName name="wrn.A._1_1_1_1" hidden="1">{#N/A,#N/A,FALSE,"USD VCB";#N/A,#N/A,FALSE,"USD NEWYORK"}</definedName>
    <definedName name="wrn.A._1_1_1_1_1" hidden="1">{#N/A,#N/A,FALSE,"USD VCB";#N/A,#N/A,FALSE,"USD NEWYORK"}</definedName>
    <definedName name="wrn.A._1_1_1_1_1_1" hidden="1">{#N/A,#N/A,FALSE,"USD VCB";#N/A,#N/A,FALSE,"USD NEWYORK"}</definedName>
    <definedName name="wrn.A._1_1_1_1_1_2" hidden="1">{#N/A,#N/A,FALSE,"USD VCB";#N/A,#N/A,FALSE,"USD NEWYORK"}</definedName>
    <definedName name="wrn.A._1_1_1_1_1_3" hidden="1">{#N/A,#N/A,FALSE,"USD VCB";#N/A,#N/A,FALSE,"USD NEWYORK"}</definedName>
    <definedName name="wrn.A._1_1_1_1_1_4" hidden="1">{#N/A,#N/A,FALSE,"USD VCB";#N/A,#N/A,FALSE,"USD NEWYORK"}</definedName>
    <definedName name="wrn.A._1_1_1_1_2" hidden="1">{#N/A,#N/A,FALSE,"USD VCB";#N/A,#N/A,FALSE,"USD NEWYORK"}</definedName>
    <definedName name="wrn.A._1_1_1_1_2_1" hidden="1">{#N/A,#N/A,FALSE,"USD VCB";#N/A,#N/A,FALSE,"USD NEWYORK"}</definedName>
    <definedName name="wrn.A._1_1_1_1_2_2" hidden="1">{#N/A,#N/A,FALSE,"USD VCB";#N/A,#N/A,FALSE,"USD NEWYORK"}</definedName>
    <definedName name="wrn.A._1_1_1_1_2_3" hidden="1">{#N/A,#N/A,FALSE,"USD VCB";#N/A,#N/A,FALSE,"USD NEWYORK"}</definedName>
    <definedName name="wrn.A._1_1_1_1_3" hidden="1">{#N/A,#N/A,FALSE,"USD VCB";#N/A,#N/A,FALSE,"USD NEWYORK"}</definedName>
    <definedName name="wrn.A._1_1_1_1_4" hidden="1">{#N/A,#N/A,FALSE,"USD VCB";#N/A,#N/A,FALSE,"USD NEWYORK"}</definedName>
    <definedName name="wrn.A._1_1_1_1_5" hidden="1">{#N/A,#N/A,FALSE,"USD VCB";#N/A,#N/A,FALSE,"USD NEWYORK"}</definedName>
    <definedName name="wrn.A._1_1_1_2" hidden="1">{#N/A,#N/A,FALSE,"USD VCB";#N/A,#N/A,FALSE,"USD NEWYORK"}</definedName>
    <definedName name="wrn.A._1_1_1_2_1" hidden="1">{#N/A,#N/A,FALSE,"USD VCB";#N/A,#N/A,FALSE,"USD NEWYORK"}</definedName>
    <definedName name="wrn.A._1_1_1_2_2" hidden="1">{#N/A,#N/A,FALSE,"USD VCB";#N/A,#N/A,FALSE,"USD NEWYORK"}</definedName>
    <definedName name="wrn.A._1_1_1_2_3" hidden="1">{#N/A,#N/A,FALSE,"USD VCB";#N/A,#N/A,FALSE,"USD NEWYORK"}</definedName>
    <definedName name="wrn.A._1_1_1_3" hidden="1">{#N/A,#N/A,FALSE,"USD VCB";#N/A,#N/A,FALSE,"USD NEWYORK"}</definedName>
    <definedName name="wrn.A._1_1_1_3_1" hidden="1">{#N/A,#N/A,FALSE,"USD VCB";#N/A,#N/A,FALSE,"USD NEWYORK"}</definedName>
    <definedName name="wrn.A._1_1_1_3_2" hidden="1">{#N/A,#N/A,FALSE,"USD VCB";#N/A,#N/A,FALSE,"USD NEWYORK"}</definedName>
    <definedName name="wrn.A._1_1_1_3_3" hidden="1">{#N/A,#N/A,FALSE,"USD VCB";#N/A,#N/A,FALSE,"USD NEWYORK"}</definedName>
    <definedName name="wrn.A._1_1_1_4" hidden="1">{#N/A,#N/A,FALSE,"USD VCB";#N/A,#N/A,FALSE,"USD NEWYORK"}</definedName>
    <definedName name="wrn.A._1_1_1_5" hidden="1">{#N/A,#N/A,FALSE,"USD VCB";#N/A,#N/A,FALSE,"USD NEWYORK"}</definedName>
    <definedName name="wrn.A._1_1_2" hidden="1">{#N/A,#N/A,FALSE,"USD VCB";#N/A,#N/A,FALSE,"USD NEWYORK"}</definedName>
    <definedName name="wrn.A._1_1_2_1" hidden="1">{#N/A,#N/A,FALSE,"USD VCB";#N/A,#N/A,FALSE,"USD NEWYORK"}</definedName>
    <definedName name="wrn.A._1_1_2_2" hidden="1">{#N/A,#N/A,FALSE,"USD VCB";#N/A,#N/A,FALSE,"USD NEWYORK"}</definedName>
    <definedName name="wrn.A._1_1_2_3" hidden="1">{#N/A,#N/A,FALSE,"USD VCB";#N/A,#N/A,FALSE,"USD NEWYORK"}</definedName>
    <definedName name="wrn.A._1_1_3" hidden="1">{#N/A,#N/A,FALSE,"USD VCB";#N/A,#N/A,FALSE,"USD NEWYORK"}</definedName>
    <definedName name="wrn.A._1_1_3_1" hidden="1">{#N/A,#N/A,FALSE,"USD VCB";#N/A,#N/A,FALSE,"USD NEWYORK"}</definedName>
    <definedName name="wrn.A._1_1_3_2" hidden="1">{#N/A,#N/A,FALSE,"USD VCB";#N/A,#N/A,FALSE,"USD NEWYORK"}</definedName>
    <definedName name="wrn.A._1_1_3_3" hidden="1">{#N/A,#N/A,FALSE,"USD VCB";#N/A,#N/A,FALSE,"USD NEWYORK"}</definedName>
    <definedName name="wrn.A._1_1_4" hidden="1">{#N/A,#N/A,FALSE,"USD VCB";#N/A,#N/A,FALSE,"USD NEWYORK"}</definedName>
    <definedName name="wrn.A._1_1_5" hidden="1">{#N/A,#N/A,FALSE,"USD VCB";#N/A,#N/A,FALSE,"USD NEWYORK"}</definedName>
    <definedName name="wrn.A._1_2" hidden="1">{#N/A,#N/A,FALSE,"USD VCB";#N/A,#N/A,FALSE,"USD NEWYORK"}</definedName>
    <definedName name="wrn.A._1_2_1" hidden="1">{#N/A,#N/A,FALSE,"USD VCB";#N/A,#N/A,FALSE,"USD NEWYORK"}</definedName>
    <definedName name="wrn.A._1_2_1_1" hidden="1">{#N/A,#N/A,FALSE,"USD VCB";#N/A,#N/A,FALSE,"USD NEWYORK"}</definedName>
    <definedName name="wrn.A._1_2_1_2" hidden="1">{#N/A,#N/A,FALSE,"USD VCB";#N/A,#N/A,FALSE,"USD NEWYORK"}</definedName>
    <definedName name="wrn.A._1_2_1_3" hidden="1">{#N/A,#N/A,FALSE,"USD VCB";#N/A,#N/A,FALSE,"USD NEWYORK"}</definedName>
    <definedName name="wrn.A._1_2_2" hidden="1">{#N/A,#N/A,FALSE,"USD VCB";#N/A,#N/A,FALSE,"USD NEWYORK"}</definedName>
    <definedName name="wrn.A._1_2_2_1" hidden="1">{#N/A,#N/A,FALSE,"USD VCB";#N/A,#N/A,FALSE,"USD NEWYORK"}</definedName>
    <definedName name="wrn.A._1_2_2_2" hidden="1">{#N/A,#N/A,FALSE,"USD VCB";#N/A,#N/A,FALSE,"USD NEWYORK"}</definedName>
    <definedName name="wrn.A._1_2_2_3" hidden="1">{#N/A,#N/A,FALSE,"USD VCB";#N/A,#N/A,FALSE,"USD NEWYORK"}</definedName>
    <definedName name="wrn.A._1_2_3" hidden="1">{#N/A,#N/A,FALSE,"USD VCB";#N/A,#N/A,FALSE,"USD NEWYORK"}</definedName>
    <definedName name="wrn.A._1_2_4" hidden="1">{#N/A,#N/A,FALSE,"USD VCB";#N/A,#N/A,FALSE,"USD NEWYORK"}</definedName>
    <definedName name="wrn.A._1_2_5" hidden="1">{#N/A,#N/A,FALSE,"USD VCB";#N/A,#N/A,FALSE,"USD NEWYORK"}</definedName>
    <definedName name="wrn.A._1_3" hidden="1">{#N/A,#N/A,FALSE,"USD VCB";#N/A,#N/A,FALSE,"USD NEWYORK"}</definedName>
    <definedName name="wrn.A._1_3_1" hidden="1">{#N/A,#N/A,FALSE,"USD VCB";#N/A,#N/A,FALSE,"USD NEWYORK"}</definedName>
    <definedName name="wrn.A._1_3_1_1" hidden="1">{#N/A,#N/A,FALSE,"USD VCB";#N/A,#N/A,FALSE,"USD NEWYORK"}</definedName>
    <definedName name="wrn.A._1_3_1_2" hidden="1">{#N/A,#N/A,FALSE,"USD VCB";#N/A,#N/A,FALSE,"USD NEWYORK"}</definedName>
    <definedName name="wrn.A._1_3_1_3" hidden="1">{#N/A,#N/A,FALSE,"USD VCB";#N/A,#N/A,FALSE,"USD NEWYORK"}</definedName>
    <definedName name="wrn.A._1_3_2" hidden="1">{#N/A,#N/A,FALSE,"USD VCB";#N/A,#N/A,FALSE,"USD NEWYORK"}</definedName>
    <definedName name="wrn.A._1_3_2_1" hidden="1">{#N/A,#N/A,FALSE,"USD VCB";#N/A,#N/A,FALSE,"USD NEWYORK"}</definedName>
    <definedName name="wrn.A._1_3_2_2" hidden="1">{#N/A,#N/A,FALSE,"USD VCB";#N/A,#N/A,FALSE,"USD NEWYORK"}</definedName>
    <definedName name="wrn.A._1_3_2_3" hidden="1">{#N/A,#N/A,FALSE,"USD VCB";#N/A,#N/A,FALSE,"USD NEWYORK"}</definedName>
    <definedName name="wrn.A._1_3_3" hidden="1">{#N/A,#N/A,FALSE,"USD VCB";#N/A,#N/A,FALSE,"USD NEWYORK"}</definedName>
    <definedName name="wrn.A._1_3_4" hidden="1">{#N/A,#N/A,FALSE,"USD VCB";#N/A,#N/A,FALSE,"USD NEWYORK"}</definedName>
    <definedName name="wrn.A._1_3_5" hidden="1">{#N/A,#N/A,FALSE,"USD VCB";#N/A,#N/A,FALSE,"USD NEWYORK"}</definedName>
    <definedName name="wrn.A._1_4" hidden="1">{#N/A,#N/A,FALSE,"USD VCB";#N/A,#N/A,FALSE,"USD NEWYORK"}</definedName>
    <definedName name="wrn.A._1_4_1" hidden="1">{#N/A,#N/A,FALSE,"USD VCB";#N/A,#N/A,FALSE,"USD NEWYORK"}</definedName>
    <definedName name="wrn.A._1_4_2" hidden="1">{#N/A,#N/A,FALSE,"USD VCB";#N/A,#N/A,FALSE,"USD NEWYORK"}</definedName>
    <definedName name="wrn.A._1_4_3" hidden="1">{#N/A,#N/A,FALSE,"USD VCB";#N/A,#N/A,FALSE,"USD NEWYORK"}</definedName>
    <definedName name="wrn.A._1_5" hidden="1">{#N/A,#N/A,FALSE,"USD VCB";#N/A,#N/A,FALSE,"USD NEWYORK"}</definedName>
    <definedName name="wrn.A._1_5_1" hidden="1">{#N/A,#N/A,FALSE,"USD VCB";#N/A,#N/A,FALSE,"USD NEWYORK"}</definedName>
    <definedName name="wrn.A._1_5_2" hidden="1">{#N/A,#N/A,FALSE,"USD VCB";#N/A,#N/A,FALSE,"USD NEWYORK"}</definedName>
    <definedName name="wrn.A._1_5_3" hidden="1">{#N/A,#N/A,FALSE,"USD VCB";#N/A,#N/A,FALSE,"USD NEWYORK"}</definedName>
    <definedName name="wrn.A._2" hidden="1">{#N/A,#N/A,FALSE,"USD VCB";#N/A,#N/A,FALSE,"USD NEWYORK"}</definedName>
    <definedName name="wrn.A._2_1" hidden="1">{#N/A,#N/A,FALSE,"USD VCB";#N/A,#N/A,FALSE,"USD NEWYORK"}</definedName>
    <definedName name="wrn.A._2_1_1" hidden="1">{#N/A,#N/A,FALSE,"USD VCB";#N/A,#N/A,FALSE,"USD NEWYORK"}</definedName>
    <definedName name="wrn.A._2_1_1_1" hidden="1">{#N/A,#N/A,FALSE,"USD VCB";#N/A,#N/A,FALSE,"USD NEWYORK"}</definedName>
    <definedName name="wrn.A._2_1_1_1_1" hidden="1">{#N/A,#N/A,FALSE,"USD VCB";#N/A,#N/A,FALSE,"USD NEWYORK"}</definedName>
    <definedName name="wrn.A._2_1_1_1_2" hidden="1">{#N/A,#N/A,FALSE,"USD VCB";#N/A,#N/A,FALSE,"USD NEWYORK"}</definedName>
    <definedName name="wrn.A._2_1_1_1_3" hidden="1">{#N/A,#N/A,FALSE,"USD VCB";#N/A,#N/A,FALSE,"USD NEWYORK"}</definedName>
    <definedName name="wrn.A._2_1_1_1_4" hidden="1">{#N/A,#N/A,FALSE,"USD VCB";#N/A,#N/A,FALSE,"USD NEWYORK"}</definedName>
    <definedName name="wrn.A._2_1_1_2" hidden="1">{#N/A,#N/A,FALSE,"USD VCB";#N/A,#N/A,FALSE,"USD NEWYORK"}</definedName>
    <definedName name="wrn.A._2_1_1_2_1" hidden="1">{#N/A,#N/A,FALSE,"USD VCB";#N/A,#N/A,FALSE,"USD NEWYORK"}</definedName>
    <definedName name="wrn.A._2_1_1_2_2" hidden="1">{#N/A,#N/A,FALSE,"USD VCB";#N/A,#N/A,FALSE,"USD NEWYORK"}</definedName>
    <definedName name="wrn.A._2_1_1_2_3" hidden="1">{#N/A,#N/A,FALSE,"USD VCB";#N/A,#N/A,FALSE,"USD NEWYORK"}</definedName>
    <definedName name="wrn.A._2_1_1_3" hidden="1">{#N/A,#N/A,FALSE,"USD VCB";#N/A,#N/A,FALSE,"USD NEWYORK"}</definedName>
    <definedName name="wrn.A._2_1_1_4" hidden="1">{#N/A,#N/A,FALSE,"USD VCB";#N/A,#N/A,FALSE,"USD NEWYORK"}</definedName>
    <definedName name="wrn.A._2_1_1_5" hidden="1">{#N/A,#N/A,FALSE,"USD VCB";#N/A,#N/A,FALSE,"USD NEWYORK"}</definedName>
    <definedName name="wrn.A._2_1_2" hidden="1">{#N/A,#N/A,FALSE,"USD VCB";#N/A,#N/A,FALSE,"USD NEWYORK"}</definedName>
    <definedName name="wrn.A._2_1_2_1" hidden="1">{#N/A,#N/A,FALSE,"USD VCB";#N/A,#N/A,FALSE,"USD NEWYORK"}</definedName>
    <definedName name="wrn.A._2_1_2_2" hidden="1">{#N/A,#N/A,FALSE,"USD VCB";#N/A,#N/A,FALSE,"USD NEWYORK"}</definedName>
    <definedName name="wrn.A._2_1_2_3" hidden="1">{#N/A,#N/A,FALSE,"USD VCB";#N/A,#N/A,FALSE,"USD NEWYORK"}</definedName>
    <definedName name="wrn.A._2_1_2_4" hidden="1">{#N/A,#N/A,FALSE,"USD VCB";#N/A,#N/A,FALSE,"USD NEWYORK"}</definedName>
    <definedName name="wrn.A._2_1_3" hidden="1">{#N/A,#N/A,FALSE,"USD VCB";#N/A,#N/A,FALSE,"USD NEWYORK"}</definedName>
    <definedName name="wrn.A._2_1_3_1" hidden="1">{#N/A,#N/A,FALSE,"USD VCB";#N/A,#N/A,FALSE,"USD NEWYORK"}</definedName>
    <definedName name="wrn.A._2_1_3_2" hidden="1">{#N/A,#N/A,FALSE,"USD VCB";#N/A,#N/A,FALSE,"USD NEWYORK"}</definedName>
    <definedName name="wrn.A._2_1_3_3" hidden="1">{#N/A,#N/A,FALSE,"USD VCB";#N/A,#N/A,FALSE,"USD NEWYORK"}</definedName>
    <definedName name="wrn.A._2_1_3_4" hidden="1">{#N/A,#N/A,FALSE,"USD VCB";#N/A,#N/A,FALSE,"USD NEWYORK"}</definedName>
    <definedName name="wrn.A._2_1_4" hidden="1">{#N/A,#N/A,FALSE,"USD VCB";#N/A,#N/A,FALSE,"USD NEWYORK"}</definedName>
    <definedName name="wrn.A._2_1_4_1" hidden="1">{#N/A,#N/A,FALSE,"USD VCB";#N/A,#N/A,FALSE,"USD NEWYORK"}</definedName>
    <definedName name="wrn.A._2_1_5" hidden="1">{#N/A,#N/A,FALSE,"USD VCB";#N/A,#N/A,FALSE,"USD NEWYORK"}</definedName>
    <definedName name="wrn.A._2_2" hidden="1">{#N/A,#N/A,FALSE,"USD VCB";#N/A,#N/A,FALSE,"USD NEWYORK"}</definedName>
    <definedName name="wrn.A._2_2_1" hidden="1">{#N/A,#N/A,FALSE,"USD VCB";#N/A,#N/A,FALSE,"USD NEWYORK"}</definedName>
    <definedName name="wrn.A._2_2_1_1" hidden="1">{#N/A,#N/A,FALSE,"USD VCB";#N/A,#N/A,FALSE,"USD NEWYORK"}</definedName>
    <definedName name="wrn.A._2_2_2" hidden="1">{#N/A,#N/A,FALSE,"USD VCB";#N/A,#N/A,FALSE,"USD NEWYORK"}</definedName>
    <definedName name="wrn.A._2_2_3" hidden="1">{#N/A,#N/A,FALSE,"USD VCB";#N/A,#N/A,FALSE,"USD NEWYORK"}</definedName>
    <definedName name="wrn.A._2_2_4" hidden="1">{#N/A,#N/A,FALSE,"USD VCB";#N/A,#N/A,FALSE,"USD NEWYORK"}</definedName>
    <definedName name="wrn.A._2_2_5" hidden="1">{#N/A,#N/A,FALSE,"USD VCB";#N/A,#N/A,FALSE,"USD NEWYORK"}</definedName>
    <definedName name="wrn.A._2_3" hidden="1">{#N/A,#N/A,FALSE,"USD VCB";#N/A,#N/A,FALSE,"USD NEWYORK"}</definedName>
    <definedName name="wrn.A._2_3_1" hidden="1">{#N/A,#N/A,FALSE,"USD VCB";#N/A,#N/A,FALSE,"USD NEWYORK"}</definedName>
    <definedName name="wrn.A._2_3_2" hidden="1">{#N/A,#N/A,FALSE,"USD VCB";#N/A,#N/A,FALSE,"USD NEWYORK"}</definedName>
    <definedName name="wrn.A._2_3_3" hidden="1">{#N/A,#N/A,FALSE,"USD VCB";#N/A,#N/A,FALSE,"USD NEWYORK"}</definedName>
    <definedName name="wrn.A._2_3_4" hidden="1">{#N/A,#N/A,FALSE,"USD VCB";#N/A,#N/A,FALSE,"USD NEWYORK"}</definedName>
    <definedName name="wrn.A._2_4" hidden="1">{#N/A,#N/A,FALSE,"USD VCB";#N/A,#N/A,FALSE,"USD NEWYORK"}</definedName>
    <definedName name="wrn.A._2_4_1" hidden="1">{#N/A,#N/A,FALSE,"USD VCB";#N/A,#N/A,FALSE,"USD NEWYORK"}</definedName>
    <definedName name="wrn.A._2_5" hidden="1">{#N/A,#N/A,FALSE,"USD VCB";#N/A,#N/A,FALSE,"USD NEWYORK"}</definedName>
    <definedName name="wrn.A._3" hidden="1">{#N/A,#N/A,FALSE,"USD VCB";#N/A,#N/A,FALSE,"USD NEWYORK"}</definedName>
    <definedName name="wrn.A._3_1" hidden="1">{#N/A,#N/A,FALSE,"USD VCB";#N/A,#N/A,FALSE,"USD NEWYORK"}</definedName>
    <definedName name="wrn.A._3_1_1" hidden="1">{#N/A,#N/A,FALSE,"USD VCB";#N/A,#N/A,FALSE,"USD NEWYORK"}</definedName>
    <definedName name="wrn.A._3_1_1_1" hidden="1">{#N/A,#N/A,FALSE,"USD VCB";#N/A,#N/A,FALSE,"USD NEWYORK"}</definedName>
    <definedName name="wrn.A._3_1_2" hidden="1">{#N/A,#N/A,FALSE,"USD VCB";#N/A,#N/A,FALSE,"USD NEWYORK"}</definedName>
    <definedName name="wrn.A._3_1_3" hidden="1">{#N/A,#N/A,FALSE,"USD VCB";#N/A,#N/A,FALSE,"USD NEWYORK"}</definedName>
    <definedName name="wrn.A._3_1_4" hidden="1">{#N/A,#N/A,FALSE,"USD VCB";#N/A,#N/A,FALSE,"USD NEWYORK"}</definedName>
    <definedName name="wrn.A._3_1_5" hidden="1">{#N/A,#N/A,FALSE,"USD VCB";#N/A,#N/A,FALSE,"USD NEWYORK"}</definedName>
    <definedName name="wrn.A._3_2" hidden="1">{#N/A,#N/A,FALSE,"USD VCB";#N/A,#N/A,FALSE,"USD NEWYORK"}</definedName>
    <definedName name="wrn.A._3_2_1" hidden="1">{#N/A,#N/A,FALSE,"USD VCB";#N/A,#N/A,FALSE,"USD NEWYORK"}</definedName>
    <definedName name="wrn.A._3_2_1_1" hidden="1">{#N/A,#N/A,FALSE,"USD VCB";#N/A,#N/A,FALSE,"USD NEWYORK"}</definedName>
    <definedName name="wrn.A._3_2_2" hidden="1">{#N/A,#N/A,FALSE,"USD VCB";#N/A,#N/A,FALSE,"USD NEWYORK"}</definedName>
    <definedName name="wrn.A._3_2_3" hidden="1">{#N/A,#N/A,FALSE,"USD VCB";#N/A,#N/A,FALSE,"USD NEWYORK"}</definedName>
    <definedName name="wrn.A._3_2_4" hidden="1">{#N/A,#N/A,FALSE,"USD VCB";#N/A,#N/A,FALSE,"USD NEWYORK"}</definedName>
    <definedName name="wrn.A._3_2_5" hidden="1">{#N/A,#N/A,FALSE,"USD VCB";#N/A,#N/A,FALSE,"USD NEWYORK"}</definedName>
    <definedName name="wrn.A._3_3" hidden="1">{#N/A,#N/A,FALSE,"USD VCB";#N/A,#N/A,FALSE,"USD NEWYORK"}</definedName>
    <definedName name="wrn.A._3_3_1" hidden="1">{#N/A,#N/A,FALSE,"USD VCB";#N/A,#N/A,FALSE,"USD NEWYORK"}</definedName>
    <definedName name="wrn.A._3_4" hidden="1">{#N/A,#N/A,FALSE,"USD VCB";#N/A,#N/A,FALSE,"USD NEWYORK"}</definedName>
    <definedName name="wrn.A._3_4_1" hidden="1">{#N/A,#N/A,FALSE,"USD VCB";#N/A,#N/A,FALSE,"USD NEWYORK"}</definedName>
    <definedName name="wrn.A._3_5" hidden="1">{#N/A,#N/A,FALSE,"USD VCB";#N/A,#N/A,FALSE,"USD NEWYORK"}</definedName>
    <definedName name="wrn.A._4" hidden="1">{#N/A,#N/A,FALSE,"USD VCB";#N/A,#N/A,FALSE,"USD NEWYORK"}</definedName>
    <definedName name="wrn.A._4_1" hidden="1">{#N/A,#N/A,FALSE,"USD VCB";#N/A,#N/A,FALSE,"USD NEWYORK"}</definedName>
    <definedName name="wrn.A._4_1_1" hidden="1">{#N/A,#N/A,FALSE,"USD VCB";#N/A,#N/A,FALSE,"USD NEWYORK"}</definedName>
    <definedName name="wrn.A._4_1_1_1" hidden="1">{#N/A,#N/A,FALSE,"USD VCB";#N/A,#N/A,FALSE,"USD NEWYORK"}</definedName>
    <definedName name="wrn.A._4_1_2" hidden="1">{#N/A,#N/A,FALSE,"USD VCB";#N/A,#N/A,FALSE,"USD NEWYORK"}</definedName>
    <definedName name="wrn.A._4_1_3" hidden="1">{#N/A,#N/A,FALSE,"USD VCB";#N/A,#N/A,FALSE,"USD NEWYORK"}</definedName>
    <definedName name="wrn.A._4_1_4" hidden="1">{#N/A,#N/A,FALSE,"USD VCB";#N/A,#N/A,FALSE,"USD NEWYORK"}</definedName>
    <definedName name="wrn.A._4_1_5" hidden="1">{#N/A,#N/A,FALSE,"USD VCB";#N/A,#N/A,FALSE,"USD NEWYORK"}</definedName>
    <definedName name="wrn.A._4_2" hidden="1">{#N/A,#N/A,FALSE,"USD VCB";#N/A,#N/A,FALSE,"USD NEWYORK"}</definedName>
    <definedName name="wrn.A._4_2_1" hidden="1">{#N/A,#N/A,FALSE,"USD VCB";#N/A,#N/A,FALSE,"USD NEWYORK"}</definedName>
    <definedName name="wrn.A._4_2_1_1" hidden="1">{#N/A,#N/A,FALSE,"USD VCB";#N/A,#N/A,FALSE,"USD NEWYORK"}</definedName>
    <definedName name="wrn.A._4_2_2" hidden="1">{#N/A,#N/A,FALSE,"USD VCB";#N/A,#N/A,FALSE,"USD NEWYORK"}</definedName>
    <definedName name="wrn.A._4_2_3" hidden="1">{#N/A,#N/A,FALSE,"USD VCB";#N/A,#N/A,FALSE,"USD NEWYORK"}</definedName>
    <definedName name="wrn.A._4_2_4" hidden="1">{#N/A,#N/A,FALSE,"USD VCB";#N/A,#N/A,FALSE,"USD NEWYORK"}</definedName>
    <definedName name="wrn.A._4_2_5" hidden="1">{#N/A,#N/A,FALSE,"USD VCB";#N/A,#N/A,FALSE,"USD NEWYORK"}</definedName>
    <definedName name="wrn.A._4_3" hidden="1">{#N/A,#N/A,FALSE,"USD VCB";#N/A,#N/A,FALSE,"USD NEWYORK"}</definedName>
    <definedName name="wrn.A._4_3_1" hidden="1">{#N/A,#N/A,FALSE,"USD VCB";#N/A,#N/A,FALSE,"USD NEWYORK"}</definedName>
    <definedName name="wrn.A._4_4" hidden="1">{#N/A,#N/A,FALSE,"USD VCB";#N/A,#N/A,FALSE,"USD NEWYORK"}</definedName>
    <definedName name="wrn.A._4_4_1" hidden="1">{#N/A,#N/A,FALSE,"USD VCB";#N/A,#N/A,FALSE,"USD NEWYORK"}</definedName>
    <definedName name="wrn.A._4_5" hidden="1">{#N/A,#N/A,FALSE,"USD VCB";#N/A,#N/A,FALSE,"USD NEWYORK"}</definedName>
    <definedName name="wrn.A._5" hidden="1">{#N/A,#N/A,FALSE,"USD VCB";#N/A,#N/A,FALSE,"USD NEWYORK"}</definedName>
    <definedName name="wrn.A._5_1" hidden="1">{#N/A,#N/A,FALSE,"USD VCB";#N/A,#N/A,FALSE,"USD NEWYORK"}</definedName>
    <definedName name="wrn.A._5_1_1" hidden="1">{#N/A,#N/A,FALSE,"USD VCB";#N/A,#N/A,FALSE,"USD NEWYORK"}</definedName>
    <definedName name="wrn.A._5_1_1_1" hidden="1">{#N/A,#N/A,FALSE,"USD VCB";#N/A,#N/A,FALSE,"USD NEWYORK"}</definedName>
    <definedName name="wrn.A._5_1_2" hidden="1">{#N/A,#N/A,FALSE,"USD VCB";#N/A,#N/A,FALSE,"USD NEWYORK"}</definedName>
    <definedName name="wrn.A._5_1_3" hidden="1">{#N/A,#N/A,FALSE,"USD VCB";#N/A,#N/A,FALSE,"USD NEWYORK"}</definedName>
    <definedName name="wrn.A._5_1_4" hidden="1">{#N/A,#N/A,FALSE,"USD VCB";#N/A,#N/A,FALSE,"USD NEWYORK"}</definedName>
    <definedName name="wrn.A._5_1_5" hidden="1">{#N/A,#N/A,FALSE,"USD VCB";#N/A,#N/A,FALSE,"USD NEWYORK"}</definedName>
    <definedName name="wrn.A._5_2" hidden="1">{#N/A,#N/A,FALSE,"USD VCB";#N/A,#N/A,FALSE,"USD NEWYORK"}</definedName>
    <definedName name="wrn.A._5_2_1" hidden="1">{#N/A,#N/A,FALSE,"USD VCB";#N/A,#N/A,FALSE,"USD NEWYORK"}</definedName>
    <definedName name="wrn.A._5_2_1_1" hidden="1">{#N/A,#N/A,FALSE,"USD VCB";#N/A,#N/A,FALSE,"USD NEWYORK"}</definedName>
    <definedName name="wrn.A._5_2_2" hidden="1">{#N/A,#N/A,FALSE,"USD VCB";#N/A,#N/A,FALSE,"USD NEWYORK"}</definedName>
    <definedName name="wrn.A._5_2_3" hidden="1">{#N/A,#N/A,FALSE,"USD VCB";#N/A,#N/A,FALSE,"USD NEWYORK"}</definedName>
    <definedName name="wrn.A._5_2_4" hidden="1">{#N/A,#N/A,FALSE,"USD VCB";#N/A,#N/A,FALSE,"USD NEWYORK"}</definedName>
    <definedName name="wrn.A._5_2_5" hidden="1">{#N/A,#N/A,FALSE,"USD VCB";#N/A,#N/A,FALSE,"USD NEWYORK"}</definedName>
    <definedName name="wrn.A._5_3" hidden="1">{#N/A,#N/A,FALSE,"USD VCB";#N/A,#N/A,FALSE,"USD NEWYORK"}</definedName>
    <definedName name="wrn.A._5_3_1" hidden="1">{#N/A,#N/A,FALSE,"USD VCB";#N/A,#N/A,FALSE,"USD NEWYORK"}</definedName>
    <definedName name="wrn.A._5_4" hidden="1">{#N/A,#N/A,FALSE,"USD VCB";#N/A,#N/A,FALSE,"USD NEWYORK"}</definedName>
    <definedName name="wrn.A._5_4_1" hidden="1">{#N/A,#N/A,FALSE,"USD VCB";#N/A,#N/A,FALSE,"USD NEWYORK"}</definedName>
    <definedName name="wrn.A._5_5" hidden="1">{#N/A,#N/A,FALSE,"USD VCB";#N/A,#N/A,FALSE,"USD NEWYORK"}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quisition_matrix." hidden="1">{"Acq_matrix",#N/A,FALSE,"Acquisition Matrix"}</definedName>
    <definedName name="wrn.Acquisition_matrix._1" hidden="1">{"Acq_matrix",#N/A,FALSE,"Acquisition Matrix"}</definedName>
    <definedName name="wrn.Acquisition_matrix._1_1" hidden="1">{"Acq_matrix",#N/A,FALSE,"Acquisition Matrix"}</definedName>
    <definedName name="wrn.Acquisition_matrix._1_1_1" hidden="1">{"Acq_matrix",#N/A,FALSE,"Acquisition Matrix"}</definedName>
    <definedName name="wrn.Acquisition_matrix._1_1_1_1" hidden="1">{"Acq_matrix",#N/A,FALSE,"Acquisition Matrix"}</definedName>
    <definedName name="wrn.Acquisition_matrix._1_1_1_1_1" hidden="1">{"Acq_matrix",#N/A,FALSE,"Acquisition Matrix"}</definedName>
    <definedName name="wrn.Acquisition_matrix._1_1_1_1_1_1" hidden="1">{"Acq_matrix",#N/A,FALSE,"Acquisition Matrix"}</definedName>
    <definedName name="wrn.Acquisition_matrix._1_1_1_1_1_2" hidden="1">{"Acq_matrix",#N/A,FALSE,"Acquisition Matrix"}</definedName>
    <definedName name="wrn.Acquisition_matrix._1_1_1_1_1_3" hidden="1">{"Acq_matrix",#N/A,FALSE,"Acquisition Matrix"}</definedName>
    <definedName name="wrn.Acquisition_matrix._1_1_1_1_1_4" hidden="1">{"Acq_matrix",#N/A,FALSE,"Acquisition Matrix"}</definedName>
    <definedName name="wrn.Acquisition_matrix._1_1_1_1_2" hidden="1">{"Acq_matrix",#N/A,FALSE,"Acquisition Matrix"}</definedName>
    <definedName name="wrn.Acquisition_matrix._1_1_1_1_2_1" hidden="1">{"Acq_matrix",#N/A,FALSE,"Acquisition Matrix"}</definedName>
    <definedName name="wrn.Acquisition_matrix._1_1_1_1_2_2" hidden="1">{"Acq_matrix",#N/A,FALSE,"Acquisition Matrix"}</definedName>
    <definedName name="wrn.Acquisition_matrix._1_1_1_1_2_3" hidden="1">{"Acq_matrix",#N/A,FALSE,"Acquisition Matrix"}</definedName>
    <definedName name="wrn.Acquisition_matrix._1_1_1_1_3" hidden="1">{"Acq_matrix",#N/A,FALSE,"Acquisition Matrix"}</definedName>
    <definedName name="wrn.Acquisition_matrix._1_1_1_1_4" hidden="1">{"Acq_matrix",#N/A,FALSE,"Acquisition Matrix"}</definedName>
    <definedName name="wrn.Acquisition_matrix._1_1_1_1_5" hidden="1">{"Acq_matrix",#N/A,FALSE,"Acquisition Matrix"}</definedName>
    <definedName name="wrn.Acquisition_matrix._1_1_1_2" hidden="1">{"Acq_matrix",#N/A,FALSE,"Acquisition Matrix"}</definedName>
    <definedName name="wrn.Acquisition_matrix._1_1_1_2_1" hidden="1">{"Acq_matrix",#N/A,FALSE,"Acquisition Matrix"}</definedName>
    <definedName name="wrn.Acquisition_matrix._1_1_1_2_2" hidden="1">{"Acq_matrix",#N/A,FALSE,"Acquisition Matrix"}</definedName>
    <definedName name="wrn.Acquisition_matrix._1_1_1_2_3" hidden="1">{"Acq_matrix",#N/A,FALSE,"Acquisition Matrix"}</definedName>
    <definedName name="wrn.Acquisition_matrix._1_1_1_3" hidden="1">{"Acq_matrix",#N/A,FALSE,"Acquisition Matrix"}</definedName>
    <definedName name="wrn.Acquisition_matrix._1_1_1_3_1" hidden="1">{"Acq_matrix",#N/A,FALSE,"Acquisition Matrix"}</definedName>
    <definedName name="wrn.Acquisition_matrix._1_1_1_3_2" hidden="1">{"Acq_matrix",#N/A,FALSE,"Acquisition Matrix"}</definedName>
    <definedName name="wrn.Acquisition_matrix._1_1_1_3_3" hidden="1">{"Acq_matrix",#N/A,FALSE,"Acquisition Matrix"}</definedName>
    <definedName name="wrn.Acquisition_matrix._1_1_1_4" hidden="1">{"Acq_matrix",#N/A,FALSE,"Acquisition Matrix"}</definedName>
    <definedName name="wrn.Acquisition_matrix._1_1_1_5" hidden="1">{"Acq_matrix",#N/A,FALSE,"Acquisition Matrix"}</definedName>
    <definedName name="wrn.Acquisition_matrix._1_1_2" hidden="1">{"Acq_matrix",#N/A,FALSE,"Acquisition Matrix"}</definedName>
    <definedName name="wrn.Acquisition_matrix._1_1_2_1" hidden="1">{"Acq_matrix",#N/A,FALSE,"Acquisition Matrix"}</definedName>
    <definedName name="wrn.Acquisition_matrix._1_1_2_2" hidden="1">{"Acq_matrix",#N/A,FALSE,"Acquisition Matrix"}</definedName>
    <definedName name="wrn.Acquisition_matrix._1_1_2_3" hidden="1">{"Acq_matrix",#N/A,FALSE,"Acquisition Matrix"}</definedName>
    <definedName name="wrn.Acquisition_matrix._1_1_3" hidden="1">{"Acq_matrix",#N/A,FALSE,"Acquisition Matrix"}</definedName>
    <definedName name="wrn.Acquisition_matrix._1_1_3_1" hidden="1">{"Acq_matrix",#N/A,FALSE,"Acquisition Matrix"}</definedName>
    <definedName name="wrn.Acquisition_matrix._1_1_3_2" hidden="1">{"Acq_matrix",#N/A,FALSE,"Acquisition Matrix"}</definedName>
    <definedName name="wrn.Acquisition_matrix._1_1_3_3" hidden="1">{"Acq_matrix",#N/A,FALSE,"Acquisition Matrix"}</definedName>
    <definedName name="wrn.Acquisition_matrix._1_1_4" hidden="1">{"Acq_matrix",#N/A,FALSE,"Acquisition Matrix"}</definedName>
    <definedName name="wrn.Acquisition_matrix._1_1_5" hidden="1">{"Acq_matrix",#N/A,FALSE,"Acquisition Matrix"}</definedName>
    <definedName name="wrn.Acquisition_matrix._1_2" hidden="1">{"Acq_matrix",#N/A,FALSE,"Acquisition Matrix"}</definedName>
    <definedName name="wrn.Acquisition_matrix._1_2_1" hidden="1">{"Acq_matrix",#N/A,FALSE,"Acquisition Matrix"}</definedName>
    <definedName name="wrn.Acquisition_matrix._1_2_1_1" hidden="1">{"Acq_matrix",#N/A,FALSE,"Acquisition Matrix"}</definedName>
    <definedName name="wrn.Acquisition_matrix._1_2_1_2" hidden="1">{"Acq_matrix",#N/A,FALSE,"Acquisition Matrix"}</definedName>
    <definedName name="wrn.Acquisition_matrix._1_2_1_3" hidden="1">{"Acq_matrix",#N/A,FALSE,"Acquisition Matrix"}</definedName>
    <definedName name="wrn.Acquisition_matrix._1_2_2" hidden="1">{"Acq_matrix",#N/A,FALSE,"Acquisition Matrix"}</definedName>
    <definedName name="wrn.Acquisition_matrix._1_2_2_1" hidden="1">{"Acq_matrix",#N/A,FALSE,"Acquisition Matrix"}</definedName>
    <definedName name="wrn.Acquisition_matrix._1_2_2_2" hidden="1">{"Acq_matrix",#N/A,FALSE,"Acquisition Matrix"}</definedName>
    <definedName name="wrn.Acquisition_matrix._1_2_2_3" hidden="1">{"Acq_matrix",#N/A,FALSE,"Acquisition Matrix"}</definedName>
    <definedName name="wrn.Acquisition_matrix._1_2_3" hidden="1">{"Acq_matrix",#N/A,FALSE,"Acquisition Matrix"}</definedName>
    <definedName name="wrn.Acquisition_matrix._1_2_4" hidden="1">{"Acq_matrix",#N/A,FALSE,"Acquisition Matrix"}</definedName>
    <definedName name="wrn.Acquisition_matrix._1_2_5" hidden="1">{"Acq_matrix",#N/A,FALSE,"Acquisition Matrix"}</definedName>
    <definedName name="wrn.Acquisition_matrix._1_3" hidden="1">{"Acq_matrix",#N/A,FALSE,"Acquisition Matrix"}</definedName>
    <definedName name="wrn.Acquisition_matrix._1_3_1" hidden="1">{"Acq_matrix",#N/A,FALSE,"Acquisition Matrix"}</definedName>
    <definedName name="wrn.Acquisition_matrix._1_3_1_1" hidden="1">{"Acq_matrix",#N/A,FALSE,"Acquisition Matrix"}</definedName>
    <definedName name="wrn.Acquisition_matrix._1_3_1_2" hidden="1">{"Acq_matrix",#N/A,FALSE,"Acquisition Matrix"}</definedName>
    <definedName name="wrn.Acquisition_matrix._1_3_1_3" hidden="1">{"Acq_matrix",#N/A,FALSE,"Acquisition Matrix"}</definedName>
    <definedName name="wrn.Acquisition_matrix._1_3_2" hidden="1">{"Acq_matrix",#N/A,FALSE,"Acquisition Matrix"}</definedName>
    <definedName name="wrn.Acquisition_matrix._1_3_2_1" hidden="1">{"Acq_matrix",#N/A,FALSE,"Acquisition Matrix"}</definedName>
    <definedName name="wrn.Acquisition_matrix._1_3_2_2" hidden="1">{"Acq_matrix",#N/A,FALSE,"Acquisition Matrix"}</definedName>
    <definedName name="wrn.Acquisition_matrix._1_3_2_3" hidden="1">{"Acq_matrix",#N/A,FALSE,"Acquisition Matrix"}</definedName>
    <definedName name="wrn.Acquisition_matrix._1_3_3" hidden="1">{"Acq_matrix",#N/A,FALSE,"Acquisition Matrix"}</definedName>
    <definedName name="wrn.Acquisition_matrix._1_3_4" hidden="1">{"Acq_matrix",#N/A,FALSE,"Acquisition Matrix"}</definedName>
    <definedName name="wrn.Acquisition_matrix._1_3_5" hidden="1">{"Acq_matrix",#N/A,FALSE,"Acquisition Matrix"}</definedName>
    <definedName name="wrn.Acquisition_matrix._1_4" hidden="1">{"Acq_matrix",#N/A,FALSE,"Acquisition Matrix"}</definedName>
    <definedName name="wrn.Acquisition_matrix._1_4_1" hidden="1">{"Acq_matrix",#N/A,FALSE,"Acquisition Matrix"}</definedName>
    <definedName name="wrn.Acquisition_matrix._1_4_2" hidden="1">{"Acq_matrix",#N/A,FALSE,"Acquisition Matrix"}</definedName>
    <definedName name="wrn.Acquisition_matrix._1_4_3" hidden="1">{"Acq_matrix",#N/A,FALSE,"Acquisition Matrix"}</definedName>
    <definedName name="wrn.Acquisition_matrix._1_5" hidden="1">{"Acq_matrix",#N/A,FALSE,"Acquisition Matrix"}</definedName>
    <definedName name="wrn.Acquisition_matrix._1_5_1" hidden="1">{"Acq_matrix",#N/A,FALSE,"Acquisition Matrix"}</definedName>
    <definedName name="wrn.Acquisition_matrix._1_5_2" hidden="1">{"Acq_matrix",#N/A,FALSE,"Acquisition Matrix"}</definedName>
    <definedName name="wrn.Acquisition_matrix._1_5_3" hidden="1">{"Acq_matrix",#N/A,FALSE,"Acquisition Matrix"}</definedName>
    <definedName name="wrn.Acquisition_matrix._2" hidden="1">{"Acq_matrix",#N/A,FALSE,"Acquisition Matrix"}</definedName>
    <definedName name="wrn.Acquisition_matrix._2_1" hidden="1">{"Acq_matrix",#N/A,FALSE,"Acquisition Matrix"}</definedName>
    <definedName name="wrn.Acquisition_matrix._2_1_1" hidden="1">{"Acq_matrix",#N/A,FALSE,"Acquisition Matrix"}</definedName>
    <definedName name="wrn.Acquisition_matrix._2_1_1_1" hidden="1">{"Acq_matrix",#N/A,FALSE,"Acquisition Matrix"}</definedName>
    <definedName name="wrn.Acquisition_matrix._2_1_1_1_1" hidden="1">{"Acq_matrix",#N/A,FALSE,"Acquisition Matrix"}</definedName>
    <definedName name="wrn.Acquisition_matrix._2_1_1_1_2" hidden="1">{"Acq_matrix",#N/A,FALSE,"Acquisition Matrix"}</definedName>
    <definedName name="wrn.Acquisition_matrix._2_1_1_1_3" hidden="1">{"Acq_matrix",#N/A,FALSE,"Acquisition Matrix"}</definedName>
    <definedName name="wrn.Acquisition_matrix._2_1_1_1_4" hidden="1">{"Acq_matrix",#N/A,FALSE,"Acquisition Matrix"}</definedName>
    <definedName name="wrn.Acquisition_matrix._2_1_1_2" hidden="1">{"Acq_matrix",#N/A,FALSE,"Acquisition Matrix"}</definedName>
    <definedName name="wrn.Acquisition_matrix._2_1_1_2_1" hidden="1">{"Acq_matrix",#N/A,FALSE,"Acquisition Matrix"}</definedName>
    <definedName name="wrn.Acquisition_matrix._2_1_1_2_2" hidden="1">{"Acq_matrix",#N/A,FALSE,"Acquisition Matrix"}</definedName>
    <definedName name="wrn.Acquisition_matrix._2_1_1_2_3" hidden="1">{"Acq_matrix",#N/A,FALSE,"Acquisition Matrix"}</definedName>
    <definedName name="wrn.Acquisition_matrix._2_1_1_3" hidden="1">{"Acq_matrix",#N/A,FALSE,"Acquisition Matrix"}</definedName>
    <definedName name="wrn.Acquisition_matrix._2_1_1_4" hidden="1">{"Acq_matrix",#N/A,FALSE,"Acquisition Matrix"}</definedName>
    <definedName name="wrn.Acquisition_matrix._2_1_1_5" hidden="1">{"Acq_matrix",#N/A,FALSE,"Acquisition Matrix"}</definedName>
    <definedName name="wrn.Acquisition_matrix._2_1_2" hidden="1">{"Acq_matrix",#N/A,FALSE,"Acquisition Matrix"}</definedName>
    <definedName name="wrn.Acquisition_matrix._2_1_2_1" hidden="1">{"Acq_matrix",#N/A,FALSE,"Acquisition Matrix"}</definedName>
    <definedName name="wrn.Acquisition_matrix._2_1_2_2" hidden="1">{"Acq_matrix",#N/A,FALSE,"Acquisition Matrix"}</definedName>
    <definedName name="wrn.Acquisition_matrix._2_1_2_3" hidden="1">{"Acq_matrix",#N/A,FALSE,"Acquisition Matrix"}</definedName>
    <definedName name="wrn.Acquisition_matrix._2_1_3" hidden="1">{"Acq_matrix",#N/A,FALSE,"Acquisition Matrix"}</definedName>
    <definedName name="wrn.Acquisition_matrix._2_1_3_1" hidden="1">{"Acq_matrix",#N/A,FALSE,"Acquisition Matrix"}</definedName>
    <definedName name="wrn.Acquisition_matrix._2_1_3_2" hidden="1">{"Acq_matrix",#N/A,FALSE,"Acquisition Matrix"}</definedName>
    <definedName name="wrn.Acquisition_matrix._2_1_3_3" hidden="1">{"Acq_matrix",#N/A,FALSE,"Acquisition Matrix"}</definedName>
    <definedName name="wrn.Acquisition_matrix._2_1_4" hidden="1">{"Acq_matrix",#N/A,FALSE,"Acquisition Matrix"}</definedName>
    <definedName name="wrn.Acquisition_matrix._2_1_5" hidden="1">{"Acq_matrix",#N/A,FALSE,"Acquisition Matrix"}</definedName>
    <definedName name="wrn.Acquisition_matrix._2_2" hidden="1">{"Acq_matrix",#N/A,FALSE,"Acquisition Matrix"}</definedName>
    <definedName name="wrn.Acquisition_matrix._2_2_1" hidden="1">{"Acq_matrix",#N/A,FALSE,"Acquisition Matrix"}</definedName>
    <definedName name="wrn.Acquisition_matrix._2_2_2" hidden="1">{"Acq_matrix",#N/A,FALSE,"Acquisition Matrix"}</definedName>
    <definedName name="wrn.Acquisition_matrix._2_2_3" hidden="1">{"Acq_matrix",#N/A,FALSE,"Acquisition Matrix"}</definedName>
    <definedName name="wrn.Acquisition_matrix._2_2_4" hidden="1">{"Acq_matrix",#N/A,FALSE,"Acquisition Matrix"}</definedName>
    <definedName name="wrn.Acquisition_matrix._2_3" hidden="1">{"Acq_matrix",#N/A,FALSE,"Acquisition Matrix"}</definedName>
    <definedName name="wrn.Acquisition_matrix._2_3_1" hidden="1">{"Acq_matrix",#N/A,FALSE,"Acquisition Matrix"}</definedName>
    <definedName name="wrn.Acquisition_matrix._2_3_2" hidden="1">{"Acq_matrix",#N/A,FALSE,"Acquisition Matrix"}</definedName>
    <definedName name="wrn.Acquisition_matrix._2_3_3" hidden="1">{"Acq_matrix",#N/A,FALSE,"Acquisition Matrix"}</definedName>
    <definedName name="wrn.Acquisition_matrix._2_3_4" hidden="1">{"Acq_matrix",#N/A,FALSE,"Acquisition Matrix"}</definedName>
    <definedName name="wrn.Acquisition_matrix._2_4" hidden="1">{"Acq_matrix",#N/A,FALSE,"Acquisition Matrix"}</definedName>
    <definedName name="wrn.Acquisition_matrix._2_4_1" hidden="1">{"Acq_matrix",#N/A,FALSE,"Acquisition Matrix"}</definedName>
    <definedName name="wrn.Acquisition_matrix._2_5" hidden="1">{"Acq_matrix",#N/A,FALSE,"Acquisition Matrix"}</definedName>
    <definedName name="wrn.Acquisition_matrix._3" hidden="1">{"Acq_matrix",#N/A,FALSE,"Acquisition Matrix"}</definedName>
    <definedName name="wrn.Acquisition_matrix._3_1" hidden="1">{"Acq_matrix",#N/A,FALSE,"Acquisition Matrix"}</definedName>
    <definedName name="wrn.Acquisition_matrix._3_1_1" hidden="1">{"Acq_matrix",#N/A,FALSE,"Acquisition Matrix"}</definedName>
    <definedName name="wrn.Acquisition_matrix._3_1_2" hidden="1">{"Acq_matrix",#N/A,FALSE,"Acquisition Matrix"}</definedName>
    <definedName name="wrn.Acquisition_matrix._3_1_3" hidden="1">{"Acq_matrix",#N/A,FALSE,"Acquisition Matrix"}</definedName>
    <definedName name="wrn.Acquisition_matrix._3_1_4" hidden="1">{"Acq_matrix",#N/A,FALSE,"Acquisition Matrix"}</definedName>
    <definedName name="wrn.Acquisition_matrix._3_2" hidden="1">{"Acq_matrix",#N/A,FALSE,"Acquisition Matrix"}</definedName>
    <definedName name="wrn.Acquisition_matrix._3_2_1" hidden="1">{"Acq_matrix",#N/A,FALSE,"Acquisition Matrix"}</definedName>
    <definedName name="wrn.Acquisition_matrix._3_2_2" hidden="1">{"Acq_matrix",#N/A,FALSE,"Acquisition Matrix"}</definedName>
    <definedName name="wrn.Acquisition_matrix._3_2_3" hidden="1">{"Acq_matrix",#N/A,FALSE,"Acquisition Matrix"}</definedName>
    <definedName name="wrn.Acquisition_matrix._3_2_4" hidden="1">{"Acq_matrix",#N/A,FALSE,"Acquisition Matrix"}</definedName>
    <definedName name="wrn.Acquisition_matrix._3_3" hidden="1">{"Acq_matrix",#N/A,FALSE,"Acquisition Matrix"}</definedName>
    <definedName name="wrn.Acquisition_matrix._3_3_1" hidden="1">{"Acq_matrix",#N/A,FALSE,"Acquisition Matrix"}</definedName>
    <definedName name="wrn.Acquisition_matrix._3_4" hidden="1">{"Acq_matrix",#N/A,FALSE,"Acquisition Matrix"}</definedName>
    <definedName name="wrn.Acquisition_matrix._3_4_1" hidden="1">{"Acq_matrix",#N/A,FALSE,"Acquisition Matrix"}</definedName>
    <definedName name="wrn.Acquisition_matrix._3_5" hidden="1">{"Acq_matrix",#N/A,FALSE,"Acquisition Matrix"}</definedName>
    <definedName name="wrn.Acquisition_matrix._4" hidden="1">{"Acq_matrix",#N/A,FALSE,"Acquisition Matrix"}</definedName>
    <definedName name="wrn.Acquisition_matrix._4_1" hidden="1">{"Acq_matrix",#N/A,FALSE,"Acquisition Matrix"}</definedName>
    <definedName name="wrn.Acquisition_matrix._4_1_1" hidden="1">{"Acq_matrix",#N/A,FALSE,"Acquisition Matrix"}</definedName>
    <definedName name="wrn.Acquisition_matrix._4_1_2" hidden="1">{"Acq_matrix",#N/A,FALSE,"Acquisition Matrix"}</definedName>
    <definedName name="wrn.Acquisition_matrix._4_1_3" hidden="1">{"Acq_matrix",#N/A,FALSE,"Acquisition Matrix"}</definedName>
    <definedName name="wrn.Acquisition_matrix._4_1_4" hidden="1">{"Acq_matrix",#N/A,FALSE,"Acquisition Matrix"}</definedName>
    <definedName name="wrn.Acquisition_matrix._4_2" hidden="1">{"Acq_matrix",#N/A,FALSE,"Acquisition Matrix"}</definedName>
    <definedName name="wrn.Acquisition_matrix._4_2_1" hidden="1">{"Acq_matrix",#N/A,FALSE,"Acquisition Matrix"}</definedName>
    <definedName name="wrn.Acquisition_matrix._4_2_2" hidden="1">{"Acq_matrix",#N/A,FALSE,"Acquisition Matrix"}</definedName>
    <definedName name="wrn.Acquisition_matrix._4_2_3" hidden="1">{"Acq_matrix",#N/A,FALSE,"Acquisition Matrix"}</definedName>
    <definedName name="wrn.Acquisition_matrix._4_2_4" hidden="1">{"Acq_matrix",#N/A,FALSE,"Acquisition Matrix"}</definedName>
    <definedName name="wrn.Acquisition_matrix._4_3" hidden="1">{"Acq_matrix",#N/A,FALSE,"Acquisition Matrix"}</definedName>
    <definedName name="wrn.Acquisition_matrix._4_3_1" hidden="1">{"Acq_matrix",#N/A,FALSE,"Acquisition Matrix"}</definedName>
    <definedName name="wrn.Acquisition_matrix._4_4" hidden="1">{"Acq_matrix",#N/A,FALSE,"Acquisition Matrix"}</definedName>
    <definedName name="wrn.Acquisition_matrix._4_4_1" hidden="1">{"Acq_matrix",#N/A,FALSE,"Acquisition Matrix"}</definedName>
    <definedName name="wrn.Acquisition_matrix._4_5" hidden="1">{"Acq_matrix",#N/A,FALSE,"Acquisition Matrix"}</definedName>
    <definedName name="wrn.Acquisition_matrix._5" hidden="1">{"Acq_matrix",#N/A,FALSE,"Acquisition Matrix"}</definedName>
    <definedName name="wrn.Acquisition_matrix._5_1" hidden="1">{"Acq_matrix",#N/A,FALSE,"Acquisition Matrix"}</definedName>
    <definedName name="wrn.Acquisition_matrix._5_2" hidden="1">{"Acq_matrix",#N/A,FALSE,"Acquisition Matrix"}</definedName>
    <definedName name="wrn.Acquisition_matrix._5_3" hidden="1">{"Acq_matrix",#N/A,FALSE,"Acquisition Matrix"}</definedName>
    <definedName name="wrn.Acquisition_matrix._5_4" hidden="1">{"Acq_matrix",#N/A,FALSE,"Acquisition Matrix"}</definedName>
    <definedName name="wrn.adj95." hidden="1">{"adj95mult",#N/A,FALSE,"COMPCO";"adj95est",#N/A,FALSE,"COMPCO"}</definedName>
    <definedName name="wrn.adj95._1" hidden="1">{"adj95mult",#N/A,FALSE,"COMPCO";"adj95est",#N/A,FALSE,"COMPCO"}</definedName>
    <definedName name="wrn.adj95._1_1" hidden="1">{"adj95mult",#N/A,FALSE,"COMPCO";"adj95est",#N/A,FALSE,"COMPCO"}</definedName>
    <definedName name="wrn.adj95._1_1_1" hidden="1">{"adj95mult",#N/A,FALSE,"COMPCO";"adj95est",#N/A,FALSE,"COMPCO"}</definedName>
    <definedName name="wrn.adj95._1_1_1_1" hidden="1">{"adj95mult",#N/A,FALSE,"COMPCO";"adj95est",#N/A,FALSE,"COMPCO"}</definedName>
    <definedName name="wrn.adj95._1_1_1_1_1" hidden="1">{"adj95mult",#N/A,FALSE,"COMPCO";"adj95est",#N/A,FALSE,"COMPCO"}</definedName>
    <definedName name="wrn.adj95._1_1_1_1_1_1" hidden="1">{"adj95mult",#N/A,FALSE,"COMPCO";"adj95est",#N/A,FALSE,"COMPCO"}</definedName>
    <definedName name="wrn.adj95._1_1_1_1_1_2" hidden="1">{"adj95mult",#N/A,FALSE,"COMPCO";"adj95est",#N/A,FALSE,"COMPCO"}</definedName>
    <definedName name="wrn.adj95._1_1_1_1_1_3" hidden="1">{"adj95mult",#N/A,FALSE,"COMPCO";"adj95est",#N/A,FALSE,"COMPCO"}</definedName>
    <definedName name="wrn.adj95._1_1_1_1_1_4" hidden="1">{"adj95mult",#N/A,FALSE,"COMPCO";"adj95est",#N/A,FALSE,"COMPCO"}</definedName>
    <definedName name="wrn.adj95._1_1_1_1_2" hidden="1">{"adj95mult",#N/A,FALSE,"COMPCO";"adj95est",#N/A,FALSE,"COMPCO"}</definedName>
    <definedName name="wrn.adj95._1_1_1_1_2_1" hidden="1">{"adj95mult",#N/A,FALSE,"COMPCO";"adj95est",#N/A,FALSE,"COMPCO"}</definedName>
    <definedName name="wrn.adj95._1_1_1_1_2_2" hidden="1">{"adj95mult",#N/A,FALSE,"COMPCO";"adj95est",#N/A,FALSE,"COMPCO"}</definedName>
    <definedName name="wrn.adj95._1_1_1_1_2_3" hidden="1">{"adj95mult",#N/A,FALSE,"COMPCO";"adj95est",#N/A,FALSE,"COMPCO"}</definedName>
    <definedName name="wrn.adj95._1_1_1_1_3" hidden="1">{"adj95mult",#N/A,FALSE,"COMPCO";"adj95est",#N/A,FALSE,"COMPCO"}</definedName>
    <definedName name="wrn.adj95._1_1_1_1_4" hidden="1">{"adj95mult",#N/A,FALSE,"COMPCO";"adj95est",#N/A,FALSE,"COMPCO"}</definedName>
    <definedName name="wrn.adj95._1_1_1_1_5" hidden="1">{"adj95mult",#N/A,FALSE,"COMPCO";"adj95est",#N/A,FALSE,"COMPCO"}</definedName>
    <definedName name="wrn.adj95._1_1_1_2" hidden="1">{"adj95mult",#N/A,FALSE,"COMPCO";"adj95est",#N/A,FALSE,"COMPCO"}</definedName>
    <definedName name="wrn.adj95._1_1_1_2_1" hidden="1">{"adj95mult",#N/A,FALSE,"COMPCO";"adj95est",#N/A,FALSE,"COMPCO"}</definedName>
    <definedName name="wrn.adj95._1_1_1_2_2" hidden="1">{"adj95mult",#N/A,FALSE,"COMPCO";"adj95est",#N/A,FALSE,"COMPCO"}</definedName>
    <definedName name="wrn.adj95._1_1_1_2_3" hidden="1">{"adj95mult",#N/A,FALSE,"COMPCO";"adj95est",#N/A,FALSE,"COMPCO"}</definedName>
    <definedName name="wrn.adj95._1_1_1_3" hidden="1">{"adj95mult",#N/A,FALSE,"COMPCO";"adj95est",#N/A,FALSE,"COMPCO"}</definedName>
    <definedName name="wrn.adj95._1_1_1_3_1" hidden="1">{"adj95mult",#N/A,FALSE,"COMPCO";"adj95est",#N/A,FALSE,"COMPCO"}</definedName>
    <definedName name="wrn.adj95._1_1_1_3_2" hidden="1">{"adj95mult",#N/A,FALSE,"COMPCO";"adj95est",#N/A,FALSE,"COMPCO"}</definedName>
    <definedName name="wrn.adj95._1_1_1_3_3" hidden="1">{"adj95mult",#N/A,FALSE,"COMPCO";"adj95est",#N/A,FALSE,"COMPCO"}</definedName>
    <definedName name="wrn.adj95._1_1_1_4" hidden="1">{"adj95mult",#N/A,FALSE,"COMPCO";"adj95est",#N/A,FALSE,"COMPCO"}</definedName>
    <definedName name="wrn.adj95._1_1_1_5" hidden="1">{"adj95mult",#N/A,FALSE,"COMPCO";"adj95est",#N/A,FALSE,"COMPCO"}</definedName>
    <definedName name="wrn.adj95._1_1_2" hidden="1">{"adj95mult",#N/A,FALSE,"COMPCO";"adj95est",#N/A,FALSE,"COMPCO"}</definedName>
    <definedName name="wrn.adj95._1_1_2_1" hidden="1">{"adj95mult",#N/A,FALSE,"COMPCO";"adj95est",#N/A,FALSE,"COMPCO"}</definedName>
    <definedName name="wrn.adj95._1_1_2_2" hidden="1">{"adj95mult",#N/A,FALSE,"COMPCO";"adj95est",#N/A,FALSE,"COMPCO"}</definedName>
    <definedName name="wrn.adj95._1_1_2_3" hidden="1">{"adj95mult",#N/A,FALSE,"COMPCO";"adj95est",#N/A,FALSE,"COMPCO"}</definedName>
    <definedName name="wrn.adj95._1_1_3" hidden="1">{"adj95mult",#N/A,FALSE,"COMPCO";"adj95est",#N/A,FALSE,"COMPCO"}</definedName>
    <definedName name="wrn.adj95._1_1_3_1" hidden="1">{"adj95mult",#N/A,FALSE,"COMPCO";"adj95est",#N/A,FALSE,"COMPCO"}</definedName>
    <definedName name="wrn.adj95._1_1_3_2" hidden="1">{"adj95mult",#N/A,FALSE,"COMPCO";"adj95est",#N/A,FALSE,"COMPCO"}</definedName>
    <definedName name="wrn.adj95._1_1_3_3" hidden="1">{"adj95mult",#N/A,FALSE,"COMPCO";"adj95est",#N/A,FALSE,"COMPCO"}</definedName>
    <definedName name="wrn.adj95._1_1_4" hidden="1">{"adj95mult",#N/A,FALSE,"COMPCO";"adj95est",#N/A,FALSE,"COMPCO"}</definedName>
    <definedName name="wrn.adj95._1_1_5" hidden="1">{"adj95mult",#N/A,FALSE,"COMPCO";"adj95est",#N/A,FALSE,"COMPCO"}</definedName>
    <definedName name="wrn.adj95._1_2" hidden="1">{"adj95mult",#N/A,FALSE,"COMPCO";"adj95est",#N/A,FALSE,"COMPCO"}</definedName>
    <definedName name="wrn.adj95._1_2_1" hidden="1">{"adj95mult",#N/A,FALSE,"COMPCO";"adj95est",#N/A,FALSE,"COMPCO"}</definedName>
    <definedName name="wrn.adj95._1_2_1_1" hidden="1">{"adj95mult",#N/A,FALSE,"COMPCO";"adj95est",#N/A,FALSE,"COMPCO"}</definedName>
    <definedName name="wrn.adj95._1_2_1_2" hidden="1">{"adj95mult",#N/A,FALSE,"COMPCO";"adj95est",#N/A,FALSE,"COMPCO"}</definedName>
    <definedName name="wrn.adj95._1_2_1_3" hidden="1">{"adj95mult",#N/A,FALSE,"COMPCO";"adj95est",#N/A,FALSE,"COMPCO"}</definedName>
    <definedName name="wrn.adj95._1_2_2" hidden="1">{"adj95mult",#N/A,FALSE,"COMPCO";"adj95est",#N/A,FALSE,"COMPCO"}</definedName>
    <definedName name="wrn.adj95._1_2_2_1" hidden="1">{"adj95mult",#N/A,FALSE,"COMPCO";"adj95est",#N/A,FALSE,"COMPCO"}</definedName>
    <definedName name="wrn.adj95._1_2_2_2" hidden="1">{"adj95mult",#N/A,FALSE,"COMPCO";"adj95est",#N/A,FALSE,"COMPCO"}</definedName>
    <definedName name="wrn.adj95._1_2_2_3" hidden="1">{"adj95mult",#N/A,FALSE,"COMPCO";"adj95est",#N/A,FALSE,"COMPCO"}</definedName>
    <definedName name="wrn.adj95._1_2_3" hidden="1">{"adj95mult",#N/A,FALSE,"COMPCO";"adj95est",#N/A,FALSE,"COMPCO"}</definedName>
    <definedName name="wrn.adj95._1_2_4" hidden="1">{"adj95mult",#N/A,FALSE,"COMPCO";"adj95est",#N/A,FALSE,"COMPCO"}</definedName>
    <definedName name="wrn.adj95._1_2_5" hidden="1">{"adj95mult",#N/A,FALSE,"COMPCO";"adj95est",#N/A,FALSE,"COMPCO"}</definedName>
    <definedName name="wrn.adj95._1_3" hidden="1">{"adj95mult",#N/A,FALSE,"COMPCO";"adj95est",#N/A,FALSE,"COMPCO"}</definedName>
    <definedName name="wrn.adj95._1_3_1" hidden="1">{"adj95mult",#N/A,FALSE,"COMPCO";"adj95est",#N/A,FALSE,"COMPCO"}</definedName>
    <definedName name="wrn.adj95._1_3_1_1" hidden="1">{"adj95mult",#N/A,FALSE,"COMPCO";"adj95est",#N/A,FALSE,"COMPCO"}</definedName>
    <definedName name="wrn.adj95._1_3_1_2" hidden="1">{"adj95mult",#N/A,FALSE,"COMPCO";"adj95est",#N/A,FALSE,"COMPCO"}</definedName>
    <definedName name="wrn.adj95._1_3_1_3" hidden="1">{"adj95mult",#N/A,FALSE,"COMPCO";"adj95est",#N/A,FALSE,"COMPCO"}</definedName>
    <definedName name="wrn.adj95._1_3_2" hidden="1">{"adj95mult",#N/A,FALSE,"COMPCO";"adj95est",#N/A,FALSE,"COMPCO"}</definedName>
    <definedName name="wrn.adj95._1_3_2_1" hidden="1">{"adj95mult",#N/A,FALSE,"COMPCO";"adj95est",#N/A,FALSE,"COMPCO"}</definedName>
    <definedName name="wrn.adj95._1_3_2_2" hidden="1">{"adj95mult",#N/A,FALSE,"COMPCO";"adj95est",#N/A,FALSE,"COMPCO"}</definedName>
    <definedName name="wrn.adj95._1_3_2_3" hidden="1">{"adj95mult",#N/A,FALSE,"COMPCO";"adj95est",#N/A,FALSE,"COMPCO"}</definedName>
    <definedName name="wrn.adj95._1_3_3" hidden="1">{"adj95mult",#N/A,FALSE,"COMPCO";"adj95est",#N/A,FALSE,"COMPCO"}</definedName>
    <definedName name="wrn.adj95._1_3_4" hidden="1">{"adj95mult",#N/A,FALSE,"COMPCO";"adj95est",#N/A,FALSE,"COMPCO"}</definedName>
    <definedName name="wrn.adj95._1_3_5" hidden="1">{"adj95mult",#N/A,FALSE,"COMPCO";"adj95est",#N/A,FALSE,"COMPCO"}</definedName>
    <definedName name="wrn.adj95._1_4" hidden="1">{"adj95mult",#N/A,FALSE,"COMPCO";"adj95est",#N/A,FALSE,"COMPCO"}</definedName>
    <definedName name="wrn.adj95._1_4_1" hidden="1">{"adj95mult",#N/A,FALSE,"COMPCO";"adj95est",#N/A,FALSE,"COMPCO"}</definedName>
    <definedName name="wrn.adj95._1_4_2" hidden="1">{"adj95mult",#N/A,FALSE,"COMPCO";"adj95est",#N/A,FALSE,"COMPCO"}</definedName>
    <definedName name="wrn.adj95._1_4_3" hidden="1">{"adj95mult",#N/A,FALSE,"COMPCO";"adj95est",#N/A,FALSE,"COMPCO"}</definedName>
    <definedName name="wrn.adj95._1_5" hidden="1">{"adj95mult",#N/A,FALSE,"COMPCO";"adj95est",#N/A,FALSE,"COMPCO"}</definedName>
    <definedName name="wrn.adj95._1_5_1" hidden="1">{"adj95mult",#N/A,FALSE,"COMPCO";"adj95est",#N/A,FALSE,"COMPCO"}</definedName>
    <definedName name="wrn.adj95._1_5_2" hidden="1">{"adj95mult",#N/A,FALSE,"COMPCO";"adj95est",#N/A,FALSE,"COMPCO"}</definedName>
    <definedName name="wrn.adj95._1_5_3" hidden="1">{"adj95mult",#N/A,FALSE,"COMPCO";"adj95est",#N/A,FALSE,"COMPCO"}</definedName>
    <definedName name="wrn.adj95._2" hidden="1">{"adj95mult",#N/A,FALSE,"COMPCO";"adj95est",#N/A,FALSE,"COMPCO"}</definedName>
    <definedName name="wrn.adj95._2_1" hidden="1">{"adj95mult",#N/A,FALSE,"COMPCO";"adj95est",#N/A,FALSE,"COMPCO"}</definedName>
    <definedName name="wrn.adj95._2_1_1" hidden="1">{"adj95mult",#N/A,FALSE,"COMPCO";"adj95est",#N/A,FALSE,"COMPCO"}</definedName>
    <definedName name="wrn.adj95._2_1_1_1" hidden="1">{"adj95mult",#N/A,FALSE,"COMPCO";"adj95est",#N/A,FALSE,"COMPCO"}</definedName>
    <definedName name="wrn.adj95._2_1_1_1_1" hidden="1">{"adj95mult",#N/A,FALSE,"COMPCO";"adj95est",#N/A,FALSE,"COMPCO"}</definedName>
    <definedName name="wrn.adj95._2_1_1_1_2" hidden="1">{"adj95mult",#N/A,FALSE,"COMPCO";"adj95est",#N/A,FALSE,"COMPCO"}</definedName>
    <definedName name="wrn.adj95._2_1_1_1_3" hidden="1">{"adj95mult",#N/A,FALSE,"COMPCO";"adj95est",#N/A,FALSE,"COMPCO"}</definedName>
    <definedName name="wrn.adj95._2_1_1_1_4" hidden="1">{"adj95mult",#N/A,FALSE,"COMPCO";"adj95est",#N/A,FALSE,"COMPCO"}</definedName>
    <definedName name="wrn.adj95._2_1_1_2" hidden="1">{"adj95mult",#N/A,FALSE,"COMPCO";"adj95est",#N/A,FALSE,"COMPCO"}</definedName>
    <definedName name="wrn.adj95._2_1_1_2_1" hidden="1">{"adj95mult",#N/A,FALSE,"COMPCO";"adj95est",#N/A,FALSE,"COMPCO"}</definedName>
    <definedName name="wrn.adj95._2_1_1_2_2" hidden="1">{"adj95mult",#N/A,FALSE,"COMPCO";"adj95est",#N/A,FALSE,"COMPCO"}</definedName>
    <definedName name="wrn.adj95._2_1_1_2_3" hidden="1">{"adj95mult",#N/A,FALSE,"COMPCO";"adj95est",#N/A,FALSE,"COMPCO"}</definedName>
    <definedName name="wrn.adj95._2_1_1_3" hidden="1">{"adj95mult",#N/A,FALSE,"COMPCO";"adj95est",#N/A,FALSE,"COMPCO"}</definedName>
    <definedName name="wrn.adj95._2_1_1_4" hidden="1">{"adj95mult",#N/A,FALSE,"COMPCO";"adj95est",#N/A,FALSE,"COMPCO"}</definedName>
    <definedName name="wrn.adj95._2_1_1_5" hidden="1">{"adj95mult",#N/A,FALSE,"COMPCO";"adj95est",#N/A,FALSE,"COMPCO"}</definedName>
    <definedName name="wrn.adj95._2_1_2" hidden="1">{"adj95mult",#N/A,FALSE,"COMPCO";"adj95est",#N/A,FALSE,"COMPCO"}</definedName>
    <definedName name="wrn.adj95._2_1_2_1" hidden="1">{"adj95mult",#N/A,FALSE,"COMPCO";"adj95est",#N/A,FALSE,"COMPCO"}</definedName>
    <definedName name="wrn.adj95._2_1_2_2" hidden="1">{"adj95mult",#N/A,FALSE,"COMPCO";"adj95est",#N/A,FALSE,"COMPCO"}</definedName>
    <definedName name="wrn.adj95._2_1_2_3" hidden="1">{"adj95mult",#N/A,FALSE,"COMPCO";"adj95est",#N/A,FALSE,"COMPCO"}</definedName>
    <definedName name="wrn.adj95._2_1_3" hidden="1">{"adj95mult",#N/A,FALSE,"COMPCO";"adj95est",#N/A,FALSE,"COMPCO"}</definedName>
    <definedName name="wrn.adj95._2_1_3_1" hidden="1">{"adj95mult",#N/A,FALSE,"COMPCO";"adj95est",#N/A,FALSE,"COMPCO"}</definedName>
    <definedName name="wrn.adj95._2_1_3_2" hidden="1">{"adj95mult",#N/A,FALSE,"COMPCO";"adj95est",#N/A,FALSE,"COMPCO"}</definedName>
    <definedName name="wrn.adj95._2_1_3_3" hidden="1">{"adj95mult",#N/A,FALSE,"COMPCO";"adj95est",#N/A,FALSE,"COMPCO"}</definedName>
    <definedName name="wrn.adj95._2_1_4" hidden="1">{"adj95mult",#N/A,FALSE,"COMPCO";"adj95est",#N/A,FALSE,"COMPCO"}</definedName>
    <definedName name="wrn.adj95._2_1_5" hidden="1">{"adj95mult",#N/A,FALSE,"COMPCO";"adj95est",#N/A,FALSE,"COMPCO"}</definedName>
    <definedName name="wrn.adj95._2_2" hidden="1">{"adj95mult",#N/A,FALSE,"COMPCO";"adj95est",#N/A,FALSE,"COMPCO"}</definedName>
    <definedName name="wrn.adj95._2_2_1" hidden="1">{"adj95mult",#N/A,FALSE,"COMPCO";"adj95est",#N/A,FALSE,"COMPCO"}</definedName>
    <definedName name="wrn.adj95._2_2_2" hidden="1">{"adj95mult",#N/A,FALSE,"COMPCO";"adj95est",#N/A,FALSE,"COMPCO"}</definedName>
    <definedName name="wrn.adj95._2_2_3" hidden="1">{"adj95mult",#N/A,FALSE,"COMPCO";"adj95est",#N/A,FALSE,"COMPCO"}</definedName>
    <definedName name="wrn.adj95._2_2_4" hidden="1">{"adj95mult",#N/A,FALSE,"COMPCO";"adj95est",#N/A,FALSE,"COMPCO"}</definedName>
    <definedName name="wrn.adj95._2_3" hidden="1">{"adj95mult",#N/A,FALSE,"COMPCO";"adj95est",#N/A,FALSE,"COMPCO"}</definedName>
    <definedName name="wrn.adj95._2_3_1" hidden="1">{"adj95mult",#N/A,FALSE,"COMPCO";"adj95est",#N/A,FALSE,"COMPCO"}</definedName>
    <definedName name="wrn.adj95._2_3_2" hidden="1">{"adj95mult",#N/A,FALSE,"COMPCO";"adj95est",#N/A,FALSE,"COMPCO"}</definedName>
    <definedName name="wrn.adj95._2_3_3" hidden="1">{"adj95mult",#N/A,FALSE,"COMPCO";"adj95est",#N/A,FALSE,"COMPCO"}</definedName>
    <definedName name="wrn.adj95._2_3_4" hidden="1">{"adj95mult",#N/A,FALSE,"COMPCO";"adj95est",#N/A,FALSE,"COMPCO"}</definedName>
    <definedName name="wrn.adj95._2_4" hidden="1">{"adj95mult",#N/A,FALSE,"COMPCO";"adj95est",#N/A,FALSE,"COMPCO"}</definedName>
    <definedName name="wrn.adj95._2_4_1" hidden="1">{"adj95mult",#N/A,FALSE,"COMPCO";"adj95est",#N/A,FALSE,"COMPCO"}</definedName>
    <definedName name="wrn.adj95._2_5" hidden="1">{"adj95mult",#N/A,FALSE,"COMPCO";"adj95est",#N/A,FALSE,"COMPCO"}</definedName>
    <definedName name="wrn.adj95._3" hidden="1">{"adj95mult",#N/A,FALSE,"COMPCO";"adj95est",#N/A,FALSE,"COMPCO"}</definedName>
    <definedName name="wrn.adj95._3_1" hidden="1">{"adj95mult",#N/A,FALSE,"COMPCO";"adj95est",#N/A,FALSE,"COMPCO"}</definedName>
    <definedName name="wrn.adj95._3_1_1" hidden="1">{"adj95mult",#N/A,FALSE,"COMPCO";"adj95est",#N/A,FALSE,"COMPCO"}</definedName>
    <definedName name="wrn.adj95._3_1_2" hidden="1">{"adj95mult",#N/A,FALSE,"COMPCO";"adj95est",#N/A,FALSE,"COMPCO"}</definedName>
    <definedName name="wrn.adj95._3_1_3" hidden="1">{"adj95mult",#N/A,FALSE,"COMPCO";"adj95est",#N/A,FALSE,"COMPCO"}</definedName>
    <definedName name="wrn.adj95._3_1_4" hidden="1">{"adj95mult",#N/A,FALSE,"COMPCO";"adj95est",#N/A,FALSE,"COMPCO"}</definedName>
    <definedName name="wrn.adj95._3_2" hidden="1">{"adj95mult",#N/A,FALSE,"COMPCO";"adj95est",#N/A,FALSE,"COMPCO"}</definedName>
    <definedName name="wrn.adj95._3_2_1" hidden="1">{"adj95mult",#N/A,FALSE,"COMPCO";"adj95est",#N/A,FALSE,"COMPCO"}</definedName>
    <definedName name="wrn.adj95._3_2_2" hidden="1">{"adj95mult",#N/A,FALSE,"COMPCO";"adj95est",#N/A,FALSE,"COMPCO"}</definedName>
    <definedName name="wrn.adj95._3_2_3" hidden="1">{"adj95mult",#N/A,FALSE,"COMPCO";"adj95est",#N/A,FALSE,"COMPCO"}</definedName>
    <definedName name="wrn.adj95._3_2_4" hidden="1">{"adj95mult",#N/A,FALSE,"COMPCO";"adj95est",#N/A,FALSE,"COMPCO"}</definedName>
    <definedName name="wrn.adj95._3_3" hidden="1">{"adj95mult",#N/A,FALSE,"COMPCO";"adj95est",#N/A,FALSE,"COMPCO"}</definedName>
    <definedName name="wrn.adj95._3_3_1" hidden="1">{"adj95mult",#N/A,FALSE,"COMPCO";"adj95est",#N/A,FALSE,"COMPCO"}</definedName>
    <definedName name="wrn.adj95._3_4" hidden="1">{"adj95mult",#N/A,FALSE,"COMPCO";"adj95est",#N/A,FALSE,"COMPCO"}</definedName>
    <definedName name="wrn.adj95._3_4_1" hidden="1">{"adj95mult",#N/A,FALSE,"COMPCO";"adj95est",#N/A,FALSE,"COMPCO"}</definedName>
    <definedName name="wrn.adj95._3_5" hidden="1">{"adj95mult",#N/A,FALSE,"COMPCO";"adj95est",#N/A,FALSE,"COMPCO"}</definedName>
    <definedName name="wrn.adj95._4" hidden="1">{"adj95mult",#N/A,FALSE,"COMPCO";"adj95est",#N/A,FALSE,"COMPCO"}</definedName>
    <definedName name="wrn.adj95._4_1" hidden="1">{"adj95mult",#N/A,FALSE,"COMPCO";"adj95est",#N/A,FALSE,"COMPCO"}</definedName>
    <definedName name="wrn.adj95._4_1_1" hidden="1">{"adj95mult",#N/A,FALSE,"COMPCO";"adj95est",#N/A,FALSE,"COMPCO"}</definedName>
    <definedName name="wrn.adj95._4_1_2" hidden="1">{"adj95mult",#N/A,FALSE,"COMPCO";"adj95est",#N/A,FALSE,"COMPCO"}</definedName>
    <definedName name="wrn.adj95._4_1_3" hidden="1">{"adj95mult",#N/A,FALSE,"COMPCO";"adj95est",#N/A,FALSE,"COMPCO"}</definedName>
    <definedName name="wrn.adj95._4_1_4" hidden="1">{"adj95mult",#N/A,FALSE,"COMPCO";"adj95est",#N/A,FALSE,"COMPCO"}</definedName>
    <definedName name="wrn.adj95._4_2" hidden="1">{"adj95mult",#N/A,FALSE,"COMPCO";"adj95est",#N/A,FALSE,"COMPCO"}</definedName>
    <definedName name="wrn.adj95._4_2_1" hidden="1">{"adj95mult",#N/A,FALSE,"COMPCO";"adj95est",#N/A,FALSE,"COMPCO"}</definedName>
    <definedName name="wrn.adj95._4_2_2" hidden="1">{"adj95mult",#N/A,FALSE,"COMPCO";"adj95est",#N/A,FALSE,"COMPCO"}</definedName>
    <definedName name="wrn.adj95._4_2_3" hidden="1">{"adj95mult",#N/A,FALSE,"COMPCO";"adj95est",#N/A,FALSE,"COMPCO"}</definedName>
    <definedName name="wrn.adj95._4_2_4" hidden="1">{"adj95mult",#N/A,FALSE,"COMPCO";"adj95est",#N/A,FALSE,"COMPCO"}</definedName>
    <definedName name="wrn.adj95._4_3" hidden="1">{"adj95mult",#N/A,FALSE,"COMPCO";"adj95est",#N/A,FALSE,"COMPCO"}</definedName>
    <definedName name="wrn.adj95._4_3_1" hidden="1">{"adj95mult",#N/A,FALSE,"COMPCO";"adj95est",#N/A,FALSE,"COMPCO"}</definedName>
    <definedName name="wrn.adj95._4_4" hidden="1">{"adj95mult",#N/A,FALSE,"COMPCO";"adj95est",#N/A,FALSE,"COMPCO"}</definedName>
    <definedName name="wrn.adj95._4_4_1" hidden="1">{"adj95mult",#N/A,FALSE,"COMPCO";"adj95est",#N/A,FALSE,"COMPCO"}</definedName>
    <definedName name="wrn.adj95._4_5" hidden="1">{"adj95mult",#N/A,FALSE,"COMPCO";"adj95est",#N/A,FALSE,"COMPCO"}</definedName>
    <definedName name="wrn.adj95._5" hidden="1">{"adj95mult",#N/A,FALSE,"COMPCO";"adj95est",#N/A,FALSE,"COMPCO"}</definedName>
    <definedName name="wrn.adj95._5_1" hidden="1">{"adj95mult",#N/A,FALSE,"COMPCO";"adj95est",#N/A,FALSE,"COMPCO"}</definedName>
    <definedName name="wrn.adj95._5_2" hidden="1">{"adj95mult",#N/A,FALSE,"COMPCO";"adj95est",#N/A,FALSE,"COMPCO"}</definedName>
    <definedName name="wrn.adj95._5_3" hidden="1">{"adj95mult",#N/A,FALSE,"COMPCO";"adj95est",#N/A,FALSE,"COMPCO"}</definedName>
    <definedName name="wrn.adj95._5_4" hidden="1">{"adj95mult",#N/A,FALSE,"COMPCO";"adj95est",#N/A,FALSE,"COMPCO"}</definedName>
    <definedName name="wrn.adm_pl." hidden="1">{"adm_pl",#N/A,FALSE,"PL"}</definedName>
    <definedName name="wrn.adm_rtp." hidden="1">{"adm_rtp",#N/A,FALSE,"PQ"}</definedName>
    <definedName name="wrn.Aging._.and._.Trend._.Analysis." hidden="1">{#N/A,#N/A,FALSE,"Aging Summary";#N/A,#N/A,FALSE,"Ratio Analysis";#N/A,#N/A,FALSE,"Test 120 Day Accts";#N/A,#N/A,FALSE,"Tickmarks"}</definedName>
    <definedName name="wrn.all." hidden="1">{"a",#N/A,FALSE,"App DCF";"aa",#N/A,FALSE,"App DCF";"aaa",#N/A,FALSE,"App DCF";"aaaa",#N/A,FALSE,"App DCF";"aaaaa",#N/A,FALSE,"App DCF";"aaaaaa",#N/A,FALSE,"App DCF";"a",#N/A,FALSE,"Coated Eur DCF";"aa",#N/A,FALSE,"Coated Eur DCF";"aaa",#N/A,FALSE,"Coated Eur DCF";"aaaa",#N/A,FALSE,"Coated Eur DCF";"aaaaa",#N/A,FALSE,"Coated Eur DCF";"a",#N/A,FALSE,"Carb Th Eur DCF";"aa",#N/A,FALSE,"Carb Th Eur DCF";"aaa",#N/A,FALSE,"Carb Th Eur DCF";"aaaa",#N/A,FALSE,"Carb Th Eur DCF";"aaaaa",#N/A,FALSE,"Carb Th Eur DCF";"a",#N/A,FALSE,"Fine_Spec Eur DCF";"aa",#N/A,FALSE,"Fine_Spec Eur DCF";"aaa",#N/A,FALSE,"Fine_Spec Eur DCF";"aaaa",#N/A,FALSE,"Fine_Spec Eur DCF";"aaaaa",#N/A,FALSE,"Fine_Spec Eur DCF";"a",#N/A,FALSE,"Merchanting";"aa",#N/A,FALSE,"Merchanting";"aaa",#N/A,FALSE,"Merchanting";"aaaa",#N/A,FALSE,"Merchanting";"aaaaa",#N/A,FALSE,"Merchanting";"a",#N/A,FALSE,"Total";"aa",#N/A,FALSE,"Total";"aaa",#N/A,FALSE,"Total";"aaaa",#N/A,FALSE,"Total";"aaaaa",#N/A,FALSE,"Total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hidden="1">{#N/A,#N/A,FALSE,"puboff";#N/A,#N/A,FALSE,"financials";#N/A,#N/A,FALSE,"valuation";#N/A,#N/A,FALSE,"split"}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c." hidden="1">{"cf",#N/A,FALSE,"Annual";"is",#N/A,FALSE,"Annual";"geo",#N/A,FALSE,"Annual";"jwt",#N/A,FALSE,"Annual";"om",#N/A,FALSE,"Annual";"other",#N/A,FALSE,"Annual";"omcontd",#N/A,FALSE,"Annual"}</definedName>
    <definedName name="wrn.AllModels." hidden="1">{#N/A,#N/A,FALSE,"AD_Purchase";#N/A,#N/A,FALSE,"Credit";#N/A,#N/A,FALSE,"PF Acquisition";#N/A,#N/A,FALSE,"PF Offering"}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QUIROR._.DCF.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1_1" hidden="1">{"AQUIRORDCF",#N/A,FALSE,"Merger consequences";"Acquirorassns",#N/A,FALSE,"Merger consequences"}</definedName>
    <definedName name="wrn.AQUIROR._.DCF._1_1_1" hidden="1">{"AQUIRORDCF",#N/A,FALSE,"Merger consequences";"Acquirorassns",#N/A,FALSE,"Merger consequences"}</definedName>
    <definedName name="wrn.AQUIROR._.DCF._1_1_1_1" hidden="1">{"AQUIRORDCF",#N/A,FALSE,"Merger consequences";"Acquirorassns",#N/A,FALSE,"Merger consequences"}</definedName>
    <definedName name="wrn.AQUIROR._.DCF._1_1_1_1_1" hidden="1">{"AQUIRORDCF",#N/A,FALSE,"Merger consequences";"Acquirorassns",#N/A,FALSE,"Merger consequences"}</definedName>
    <definedName name="wrn.AQUIROR._.DCF._1_1_1_1_1_1" hidden="1">{"AQUIRORDCF",#N/A,FALSE,"Merger consequences";"Acquirorassns",#N/A,FALSE,"Merger consequences"}</definedName>
    <definedName name="wrn.AQUIROR._.DCF._1_1_1_1_1_2" hidden="1">{"AQUIRORDCF",#N/A,FALSE,"Merger consequences";"Acquirorassns",#N/A,FALSE,"Merger consequences"}</definedName>
    <definedName name="wrn.AQUIROR._.DCF._1_1_1_1_1_3" hidden="1">{"AQUIRORDCF",#N/A,FALSE,"Merger consequences";"Acquirorassns",#N/A,FALSE,"Merger consequences"}</definedName>
    <definedName name="wrn.AQUIROR._.DCF._1_1_1_1_1_4" hidden="1">{"AQUIRORDCF",#N/A,FALSE,"Merger consequences";"Acquirorassns",#N/A,FALSE,"Merger consequences"}</definedName>
    <definedName name="wrn.AQUIROR._.DCF._1_1_1_1_2" hidden="1">{"AQUIRORDCF",#N/A,FALSE,"Merger consequences";"Acquirorassns",#N/A,FALSE,"Merger consequences"}</definedName>
    <definedName name="wrn.AQUIROR._.DCF._1_1_1_1_2_1" hidden="1">{"AQUIRORDCF",#N/A,FALSE,"Merger consequences";"Acquirorassns",#N/A,FALSE,"Merger consequences"}</definedName>
    <definedName name="wrn.AQUIROR._.DCF._1_1_1_1_2_2" hidden="1">{"AQUIRORDCF",#N/A,FALSE,"Merger consequences";"Acquirorassns",#N/A,FALSE,"Merger consequences"}</definedName>
    <definedName name="wrn.AQUIROR._.DCF._1_1_1_1_2_3" hidden="1">{"AQUIRORDCF",#N/A,FALSE,"Merger consequences";"Acquirorassns",#N/A,FALSE,"Merger consequences"}</definedName>
    <definedName name="wrn.AQUIROR._.DCF._1_1_1_1_3" hidden="1">{"AQUIRORDCF",#N/A,FALSE,"Merger consequences";"Acquirorassns",#N/A,FALSE,"Merger consequences"}</definedName>
    <definedName name="wrn.AQUIROR._.DCF._1_1_1_1_4" hidden="1">{"AQUIRORDCF",#N/A,FALSE,"Merger consequences";"Acquirorassns",#N/A,FALSE,"Merger consequences"}</definedName>
    <definedName name="wrn.AQUIROR._.DCF._1_1_1_1_5" hidden="1">{"AQUIRORDCF",#N/A,FALSE,"Merger consequences";"Acquirorassns",#N/A,FALSE,"Merger consequences"}</definedName>
    <definedName name="wrn.AQUIROR._.DCF._1_1_1_2" hidden="1">{"AQUIRORDCF",#N/A,FALSE,"Merger consequences";"Acquirorassns",#N/A,FALSE,"Merger consequences"}</definedName>
    <definedName name="wrn.AQUIROR._.DCF._1_1_1_2_1" hidden="1">{"AQUIRORDCF",#N/A,FALSE,"Merger consequences";"Acquirorassns",#N/A,FALSE,"Merger consequences"}</definedName>
    <definedName name="wrn.AQUIROR._.DCF._1_1_1_2_2" hidden="1">{"AQUIRORDCF",#N/A,FALSE,"Merger consequences";"Acquirorassns",#N/A,FALSE,"Merger consequences"}</definedName>
    <definedName name="wrn.AQUIROR._.DCF._1_1_1_2_3" hidden="1">{"AQUIRORDCF",#N/A,FALSE,"Merger consequences";"Acquirorassns",#N/A,FALSE,"Merger consequences"}</definedName>
    <definedName name="wrn.AQUIROR._.DCF._1_1_1_3" hidden="1">{"AQUIRORDCF",#N/A,FALSE,"Merger consequences";"Acquirorassns",#N/A,FALSE,"Merger consequences"}</definedName>
    <definedName name="wrn.AQUIROR._.DCF._1_1_1_3_1" hidden="1">{"AQUIRORDCF",#N/A,FALSE,"Merger consequences";"Acquirorassns",#N/A,FALSE,"Merger consequences"}</definedName>
    <definedName name="wrn.AQUIROR._.DCF._1_1_1_3_2" hidden="1">{"AQUIRORDCF",#N/A,FALSE,"Merger consequences";"Acquirorassns",#N/A,FALSE,"Merger consequences"}</definedName>
    <definedName name="wrn.AQUIROR._.DCF._1_1_1_3_3" hidden="1">{"AQUIRORDCF",#N/A,FALSE,"Merger consequences";"Acquirorassns",#N/A,FALSE,"Merger consequences"}</definedName>
    <definedName name="wrn.AQUIROR._.DCF._1_1_1_4" hidden="1">{"AQUIRORDCF",#N/A,FALSE,"Merger consequences";"Acquirorassns",#N/A,FALSE,"Merger consequences"}</definedName>
    <definedName name="wrn.AQUIROR._.DCF._1_1_1_5" hidden="1">{"AQUIRORDCF",#N/A,FALSE,"Merger consequences";"Acquirorassns",#N/A,FALSE,"Merger consequences"}</definedName>
    <definedName name="wrn.AQUIROR._.DCF._1_1_2" hidden="1">{"AQUIRORDCF",#N/A,FALSE,"Merger consequences";"Acquirorassns",#N/A,FALSE,"Merger consequences"}</definedName>
    <definedName name="wrn.AQUIROR._.DCF._1_1_2_1" hidden="1">{"AQUIRORDCF",#N/A,FALSE,"Merger consequences";"Acquirorassns",#N/A,FALSE,"Merger consequences"}</definedName>
    <definedName name="wrn.AQUIROR._.DCF._1_1_2_2" hidden="1">{"AQUIRORDCF",#N/A,FALSE,"Merger consequences";"Acquirorassns",#N/A,FALSE,"Merger consequences"}</definedName>
    <definedName name="wrn.AQUIROR._.DCF._1_1_2_3" hidden="1">{"AQUIRORDCF",#N/A,FALSE,"Merger consequences";"Acquirorassns",#N/A,FALSE,"Merger consequences"}</definedName>
    <definedName name="wrn.AQUIROR._.DCF._1_1_3" hidden="1">{"AQUIRORDCF",#N/A,FALSE,"Merger consequences";"Acquirorassns",#N/A,FALSE,"Merger consequences"}</definedName>
    <definedName name="wrn.AQUIROR._.DCF._1_1_3_1" hidden="1">{"AQUIRORDCF",#N/A,FALSE,"Merger consequences";"Acquirorassns",#N/A,FALSE,"Merger consequences"}</definedName>
    <definedName name="wrn.AQUIROR._.DCF._1_1_3_2" hidden="1">{"AQUIRORDCF",#N/A,FALSE,"Merger consequences";"Acquirorassns",#N/A,FALSE,"Merger consequences"}</definedName>
    <definedName name="wrn.AQUIROR._.DCF._1_1_3_3" hidden="1">{"AQUIRORDCF",#N/A,FALSE,"Merger consequences";"Acquirorassns",#N/A,FALSE,"Merger consequences"}</definedName>
    <definedName name="wrn.AQUIROR._.DCF._1_1_4" hidden="1">{"AQUIRORDCF",#N/A,FALSE,"Merger consequences";"Acquirorassns",#N/A,FALSE,"Merger consequences"}</definedName>
    <definedName name="wrn.AQUIROR._.DCF._1_1_5" hidden="1">{"AQUIRORDCF",#N/A,FALSE,"Merger consequences";"Acquirorassns",#N/A,FALSE,"Merger consequences"}</definedName>
    <definedName name="wrn.AQUIROR._.DCF._1_2" hidden="1">{"AQUIRORDCF",#N/A,FALSE,"Merger consequences";"Acquirorassns",#N/A,FALSE,"Merger consequences"}</definedName>
    <definedName name="wrn.AQUIROR._.DCF._1_2_1" hidden="1">{"AQUIRORDCF",#N/A,FALSE,"Merger consequences";"Acquirorassns",#N/A,FALSE,"Merger consequences"}</definedName>
    <definedName name="wrn.AQUIROR._.DCF._1_2_1_1" hidden="1">{"AQUIRORDCF",#N/A,FALSE,"Merger consequences";"Acquirorassns",#N/A,FALSE,"Merger consequences"}</definedName>
    <definedName name="wrn.AQUIROR._.DCF._1_2_1_2" hidden="1">{"AQUIRORDCF",#N/A,FALSE,"Merger consequences";"Acquirorassns",#N/A,FALSE,"Merger consequences"}</definedName>
    <definedName name="wrn.AQUIROR._.DCF._1_2_1_3" hidden="1">{"AQUIRORDCF",#N/A,FALSE,"Merger consequences";"Acquirorassns",#N/A,FALSE,"Merger consequences"}</definedName>
    <definedName name="wrn.AQUIROR._.DCF._1_2_2" hidden="1">{"AQUIRORDCF",#N/A,FALSE,"Merger consequences";"Acquirorassns",#N/A,FALSE,"Merger consequences"}</definedName>
    <definedName name="wrn.AQUIROR._.DCF._1_2_2_1" hidden="1">{"AQUIRORDCF",#N/A,FALSE,"Merger consequences";"Acquirorassns",#N/A,FALSE,"Merger consequences"}</definedName>
    <definedName name="wrn.AQUIROR._.DCF._1_2_2_2" hidden="1">{"AQUIRORDCF",#N/A,FALSE,"Merger consequences";"Acquirorassns",#N/A,FALSE,"Merger consequences"}</definedName>
    <definedName name="wrn.AQUIROR._.DCF._1_2_2_3" hidden="1">{"AQUIRORDCF",#N/A,FALSE,"Merger consequences";"Acquirorassns",#N/A,FALSE,"Merger consequences"}</definedName>
    <definedName name="wrn.AQUIROR._.DCF._1_2_3" hidden="1">{"AQUIRORDCF",#N/A,FALSE,"Merger consequences";"Acquirorassns",#N/A,FALSE,"Merger consequences"}</definedName>
    <definedName name="wrn.AQUIROR._.DCF._1_2_4" hidden="1">{"AQUIRORDCF",#N/A,FALSE,"Merger consequences";"Acquirorassns",#N/A,FALSE,"Merger consequences"}</definedName>
    <definedName name="wrn.AQUIROR._.DCF._1_2_5" hidden="1">{"AQUIRORDCF",#N/A,FALSE,"Merger consequences";"Acquirorassns",#N/A,FALSE,"Merger consequences"}</definedName>
    <definedName name="wrn.AQUIROR._.DCF._1_3" hidden="1">{"AQUIRORDCF",#N/A,FALSE,"Merger consequences";"Acquirorassns",#N/A,FALSE,"Merger consequences"}</definedName>
    <definedName name="wrn.AQUIROR._.DCF._1_3_1" hidden="1">{"AQUIRORDCF",#N/A,FALSE,"Merger consequences";"Acquirorassns",#N/A,FALSE,"Merger consequences"}</definedName>
    <definedName name="wrn.AQUIROR._.DCF._1_3_1_1" hidden="1">{"AQUIRORDCF",#N/A,FALSE,"Merger consequences";"Acquirorassns",#N/A,FALSE,"Merger consequences"}</definedName>
    <definedName name="wrn.AQUIROR._.DCF._1_3_1_2" hidden="1">{"AQUIRORDCF",#N/A,FALSE,"Merger consequences";"Acquirorassns",#N/A,FALSE,"Merger consequences"}</definedName>
    <definedName name="wrn.AQUIROR._.DCF._1_3_1_3" hidden="1">{"AQUIRORDCF",#N/A,FALSE,"Merger consequences";"Acquirorassns",#N/A,FALSE,"Merger consequences"}</definedName>
    <definedName name="wrn.AQUIROR._.DCF._1_3_2" hidden="1">{"AQUIRORDCF",#N/A,FALSE,"Merger consequences";"Acquirorassns",#N/A,FALSE,"Merger consequences"}</definedName>
    <definedName name="wrn.AQUIROR._.DCF._1_3_2_1" hidden="1">{"AQUIRORDCF",#N/A,FALSE,"Merger consequences";"Acquirorassns",#N/A,FALSE,"Merger consequences"}</definedName>
    <definedName name="wrn.AQUIROR._.DCF._1_3_2_2" hidden="1">{"AQUIRORDCF",#N/A,FALSE,"Merger consequences";"Acquirorassns",#N/A,FALSE,"Merger consequences"}</definedName>
    <definedName name="wrn.AQUIROR._.DCF._1_3_2_3" hidden="1">{"AQUIRORDCF",#N/A,FALSE,"Merger consequences";"Acquirorassns",#N/A,FALSE,"Merger consequences"}</definedName>
    <definedName name="wrn.AQUIROR._.DCF._1_3_3" hidden="1">{"AQUIRORDCF",#N/A,FALSE,"Merger consequences";"Acquirorassns",#N/A,FALSE,"Merger consequences"}</definedName>
    <definedName name="wrn.AQUIROR._.DCF._1_3_4" hidden="1">{"AQUIRORDCF",#N/A,FALSE,"Merger consequences";"Acquirorassns",#N/A,FALSE,"Merger consequences"}</definedName>
    <definedName name="wrn.AQUIROR._.DCF._1_3_5" hidden="1">{"AQUIRORDCF",#N/A,FALSE,"Merger consequences";"Acquirorassns",#N/A,FALSE,"Merger consequences"}</definedName>
    <definedName name="wrn.AQUIROR._.DCF._1_4" hidden="1">{"AQUIRORDCF",#N/A,FALSE,"Merger consequences";"Acquirorassns",#N/A,FALSE,"Merger consequences"}</definedName>
    <definedName name="wrn.AQUIROR._.DCF._1_4_1" hidden="1">{"AQUIRORDCF",#N/A,FALSE,"Merger consequences";"Acquirorassns",#N/A,FALSE,"Merger consequences"}</definedName>
    <definedName name="wrn.AQUIROR._.DCF._1_4_2" hidden="1">{"AQUIRORDCF",#N/A,FALSE,"Merger consequences";"Acquirorassns",#N/A,FALSE,"Merger consequences"}</definedName>
    <definedName name="wrn.AQUIROR._.DCF._1_4_3" hidden="1">{"AQUIRORDCF",#N/A,FALSE,"Merger consequences";"Acquirorassns",#N/A,FALSE,"Merger consequences"}</definedName>
    <definedName name="wrn.AQUIROR._.DCF._1_5" hidden="1">{"AQUIRORDCF",#N/A,FALSE,"Merger consequences";"Acquirorassns",#N/A,FALSE,"Merger consequences"}</definedName>
    <definedName name="wrn.AQUIROR._.DCF._1_5_1" hidden="1">{"AQUIRORDCF",#N/A,FALSE,"Merger consequences";"Acquirorassns",#N/A,FALSE,"Merger consequences"}</definedName>
    <definedName name="wrn.AQUIROR._.DCF._1_5_2" hidden="1">{"AQUIRORDCF",#N/A,FALSE,"Merger consequences";"Acquirorassns",#N/A,FALSE,"Merger consequences"}</definedName>
    <definedName name="wrn.AQUIROR._.DCF._1_5_3" hidden="1">{"AQUIRORDCF",#N/A,FALSE,"Merger consequences";"Acquirorassns",#N/A,FALSE,"Merger consequences"}</definedName>
    <definedName name="wrn.AQUIROR._.DCF._2" hidden="1">{"AQUIRORDCF",#N/A,FALSE,"Merger consequences";"Acquirorassns",#N/A,FALSE,"Merger consequences"}</definedName>
    <definedName name="wrn.AQUIROR._.DCF._2_1" hidden="1">{"AQUIRORDCF",#N/A,FALSE,"Merger consequences";"Acquirorassns",#N/A,FALSE,"Merger consequences"}</definedName>
    <definedName name="wrn.AQUIROR._.DCF._2_1_1" hidden="1">{"AQUIRORDCF",#N/A,FALSE,"Merger consequences";"Acquirorassns",#N/A,FALSE,"Merger consequences"}</definedName>
    <definedName name="wrn.AQUIROR._.DCF._2_1_1_1" hidden="1">{"AQUIRORDCF",#N/A,FALSE,"Merger consequences";"Acquirorassns",#N/A,FALSE,"Merger consequences"}</definedName>
    <definedName name="wrn.AQUIROR._.DCF._2_1_1_1_1" hidden="1">{"AQUIRORDCF",#N/A,FALSE,"Merger consequences";"Acquirorassns",#N/A,FALSE,"Merger consequences"}</definedName>
    <definedName name="wrn.AQUIROR._.DCF._2_1_1_1_2" hidden="1">{"AQUIRORDCF",#N/A,FALSE,"Merger consequences";"Acquirorassns",#N/A,FALSE,"Merger consequences"}</definedName>
    <definedName name="wrn.AQUIROR._.DCF._2_1_1_1_3" hidden="1">{"AQUIRORDCF",#N/A,FALSE,"Merger consequences";"Acquirorassns",#N/A,FALSE,"Merger consequences"}</definedName>
    <definedName name="wrn.AQUIROR._.DCF._2_1_1_1_4" hidden="1">{"AQUIRORDCF",#N/A,FALSE,"Merger consequences";"Acquirorassns",#N/A,FALSE,"Merger consequences"}</definedName>
    <definedName name="wrn.AQUIROR._.DCF._2_1_1_2" hidden="1">{"AQUIRORDCF",#N/A,FALSE,"Merger consequences";"Acquirorassns",#N/A,FALSE,"Merger consequences"}</definedName>
    <definedName name="wrn.AQUIROR._.DCF._2_1_1_2_1" hidden="1">{"AQUIRORDCF",#N/A,FALSE,"Merger consequences";"Acquirorassns",#N/A,FALSE,"Merger consequences"}</definedName>
    <definedName name="wrn.AQUIROR._.DCF._2_1_1_2_2" hidden="1">{"AQUIRORDCF",#N/A,FALSE,"Merger consequences";"Acquirorassns",#N/A,FALSE,"Merger consequences"}</definedName>
    <definedName name="wrn.AQUIROR._.DCF._2_1_1_2_3" hidden="1">{"AQUIRORDCF",#N/A,FALSE,"Merger consequences";"Acquirorassns",#N/A,FALSE,"Merger consequences"}</definedName>
    <definedName name="wrn.AQUIROR._.DCF._2_1_1_3" hidden="1">{"AQUIRORDCF",#N/A,FALSE,"Merger consequences";"Acquirorassns",#N/A,FALSE,"Merger consequences"}</definedName>
    <definedName name="wrn.AQUIROR._.DCF._2_1_1_4" hidden="1">{"AQUIRORDCF",#N/A,FALSE,"Merger consequences";"Acquirorassns",#N/A,FALSE,"Merger consequences"}</definedName>
    <definedName name="wrn.AQUIROR._.DCF._2_1_1_5" hidden="1">{"AQUIRORDCF",#N/A,FALSE,"Merger consequences";"Acquirorassns",#N/A,FALSE,"Merger consequences"}</definedName>
    <definedName name="wrn.AQUIROR._.DCF._2_1_2" hidden="1">{"AQUIRORDCF",#N/A,FALSE,"Merger consequences";"Acquirorassns",#N/A,FALSE,"Merger consequences"}</definedName>
    <definedName name="wrn.AQUIROR._.DCF._2_1_2_1" hidden="1">{"AQUIRORDCF",#N/A,FALSE,"Merger consequences";"Acquirorassns",#N/A,FALSE,"Merger consequences"}</definedName>
    <definedName name="wrn.AQUIROR._.DCF._2_1_2_2" hidden="1">{"AQUIRORDCF",#N/A,FALSE,"Merger consequences";"Acquirorassns",#N/A,FALSE,"Merger consequences"}</definedName>
    <definedName name="wrn.AQUIROR._.DCF._2_1_2_3" hidden="1">{"AQUIRORDCF",#N/A,FALSE,"Merger consequences";"Acquirorassns",#N/A,FALSE,"Merger consequences"}</definedName>
    <definedName name="wrn.AQUIROR._.DCF._2_1_3" hidden="1">{"AQUIRORDCF",#N/A,FALSE,"Merger consequences";"Acquirorassns",#N/A,FALSE,"Merger consequences"}</definedName>
    <definedName name="wrn.AQUIROR._.DCF._2_1_3_1" hidden="1">{"AQUIRORDCF",#N/A,FALSE,"Merger consequences";"Acquirorassns",#N/A,FALSE,"Merger consequences"}</definedName>
    <definedName name="wrn.AQUIROR._.DCF._2_1_3_2" hidden="1">{"AQUIRORDCF",#N/A,FALSE,"Merger consequences";"Acquirorassns",#N/A,FALSE,"Merger consequences"}</definedName>
    <definedName name="wrn.AQUIROR._.DCF._2_1_3_3" hidden="1">{"AQUIRORDCF",#N/A,FALSE,"Merger consequences";"Acquirorassns",#N/A,FALSE,"Merger consequences"}</definedName>
    <definedName name="wrn.AQUIROR._.DCF._2_1_4" hidden="1">{"AQUIRORDCF",#N/A,FALSE,"Merger consequences";"Acquirorassns",#N/A,FALSE,"Merger consequences"}</definedName>
    <definedName name="wrn.AQUIROR._.DCF._2_1_5" hidden="1">{"AQUIRORDCF",#N/A,FALSE,"Merger consequences";"Acquirorassns",#N/A,FALSE,"Merger consequences"}</definedName>
    <definedName name="wrn.AQUIROR._.DCF._2_2" hidden="1">{"AQUIRORDCF",#N/A,FALSE,"Merger consequences";"Acquirorassns",#N/A,FALSE,"Merger consequences"}</definedName>
    <definedName name="wrn.AQUIROR._.DCF._2_2_1" hidden="1">{"AQUIRORDCF",#N/A,FALSE,"Merger consequences";"Acquirorassns",#N/A,FALSE,"Merger consequences"}</definedName>
    <definedName name="wrn.AQUIROR._.DCF._2_2_2" hidden="1">{"AQUIRORDCF",#N/A,FALSE,"Merger consequences";"Acquirorassns",#N/A,FALSE,"Merger consequences"}</definedName>
    <definedName name="wrn.AQUIROR._.DCF._2_2_3" hidden="1">{"AQUIRORDCF",#N/A,FALSE,"Merger consequences";"Acquirorassns",#N/A,FALSE,"Merger consequences"}</definedName>
    <definedName name="wrn.AQUIROR._.DCF._2_2_4" hidden="1">{"AQUIRORDCF",#N/A,FALSE,"Merger consequences";"Acquirorassns",#N/A,FALSE,"Merger consequences"}</definedName>
    <definedName name="wrn.AQUIROR._.DCF._2_3" hidden="1">{"AQUIRORDCF",#N/A,FALSE,"Merger consequences";"Acquirorassns",#N/A,FALSE,"Merger consequences"}</definedName>
    <definedName name="wrn.AQUIROR._.DCF._2_3_1" hidden="1">{"AQUIRORDCF",#N/A,FALSE,"Merger consequences";"Acquirorassns",#N/A,FALSE,"Merger consequences"}</definedName>
    <definedName name="wrn.AQUIROR._.DCF._2_3_2" hidden="1">{"AQUIRORDCF",#N/A,FALSE,"Merger consequences";"Acquirorassns",#N/A,FALSE,"Merger consequences"}</definedName>
    <definedName name="wrn.AQUIROR._.DCF._2_3_3" hidden="1">{"AQUIRORDCF",#N/A,FALSE,"Merger consequences";"Acquirorassns",#N/A,FALSE,"Merger consequences"}</definedName>
    <definedName name="wrn.AQUIROR._.DCF._2_3_4" hidden="1">{"AQUIRORDCF",#N/A,FALSE,"Merger consequences";"Acquirorassns",#N/A,FALSE,"Merger consequences"}</definedName>
    <definedName name="wrn.AQUIROR._.DCF._2_4" hidden="1">{"AQUIRORDCF",#N/A,FALSE,"Merger consequences";"Acquirorassns",#N/A,FALSE,"Merger consequences"}</definedName>
    <definedName name="wrn.AQUIROR._.DCF._2_4_1" hidden="1">{"AQUIRORDCF",#N/A,FALSE,"Merger consequences";"Acquirorassns",#N/A,FALSE,"Merger consequences"}</definedName>
    <definedName name="wrn.AQUIROR._.DCF._2_5" hidden="1">{"AQUIRORDCF",#N/A,FALSE,"Merger consequences";"Acquirorassns",#N/A,FALSE,"Merger consequences"}</definedName>
    <definedName name="wrn.AQUIROR._.DCF._3" hidden="1">{"AQUIRORDCF",#N/A,FALSE,"Merger consequences";"Acquirorassns",#N/A,FALSE,"Merger consequences"}</definedName>
    <definedName name="wrn.AQUIROR._.DCF._3_1" hidden="1">{"AQUIRORDCF",#N/A,FALSE,"Merger consequences";"Acquirorassns",#N/A,FALSE,"Merger consequences"}</definedName>
    <definedName name="wrn.AQUIROR._.DCF._3_1_1" hidden="1">{"AQUIRORDCF",#N/A,FALSE,"Merger consequences";"Acquirorassns",#N/A,FALSE,"Merger consequences"}</definedName>
    <definedName name="wrn.AQUIROR._.DCF._3_1_2" hidden="1">{"AQUIRORDCF",#N/A,FALSE,"Merger consequences";"Acquirorassns",#N/A,FALSE,"Merger consequences"}</definedName>
    <definedName name="wrn.AQUIROR._.DCF._3_1_3" hidden="1">{"AQUIRORDCF",#N/A,FALSE,"Merger consequences";"Acquirorassns",#N/A,FALSE,"Merger consequences"}</definedName>
    <definedName name="wrn.AQUIROR._.DCF._3_1_4" hidden="1">{"AQUIRORDCF",#N/A,FALSE,"Merger consequences";"Acquirorassns",#N/A,FALSE,"Merger consequences"}</definedName>
    <definedName name="wrn.AQUIROR._.DCF._3_2" hidden="1">{"AQUIRORDCF",#N/A,FALSE,"Merger consequences";"Acquirorassns",#N/A,FALSE,"Merger consequences"}</definedName>
    <definedName name="wrn.AQUIROR._.DCF._3_2_1" hidden="1">{"AQUIRORDCF",#N/A,FALSE,"Merger consequences";"Acquirorassns",#N/A,FALSE,"Merger consequences"}</definedName>
    <definedName name="wrn.AQUIROR._.DCF._3_2_2" hidden="1">{"AQUIRORDCF",#N/A,FALSE,"Merger consequences";"Acquirorassns",#N/A,FALSE,"Merger consequences"}</definedName>
    <definedName name="wrn.AQUIROR._.DCF._3_2_3" hidden="1">{"AQUIRORDCF",#N/A,FALSE,"Merger consequences";"Acquirorassns",#N/A,FALSE,"Merger consequences"}</definedName>
    <definedName name="wrn.AQUIROR._.DCF._3_2_4" hidden="1">{"AQUIRORDCF",#N/A,FALSE,"Merger consequences";"Acquirorassns",#N/A,FALSE,"Merger consequences"}</definedName>
    <definedName name="wrn.AQUIROR._.DCF._3_3" hidden="1">{"AQUIRORDCF",#N/A,FALSE,"Merger consequences";"Acquirorassns",#N/A,FALSE,"Merger consequences"}</definedName>
    <definedName name="wrn.AQUIROR._.DCF._3_3_1" hidden="1">{"AQUIRORDCF",#N/A,FALSE,"Merger consequences";"Acquirorassns",#N/A,FALSE,"Merger consequences"}</definedName>
    <definedName name="wrn.AQUIROR._.DCF._3_4" hidden="1">{"AQUIRORDCF",#N/A,FALSE,"Merger consequences";"Acquirorassns",#N/A,FALSE,"Merger consequences"}</definedName>
    <definedName name="wrn.AQUIROR._.DCF._3_4_1" hidden="1">{"AQUIRORDCF",#N/A,FALSE,"Merger consequences";"Acquirorassns",#N/A,FALSE,"Merger consequences"}</definedName>
    <definedName name="wrn.AQUIROR._.DCF._3_5" hidden="1">{"AQUIRORDCF",#N/A,FALSE,"Merger consequences";"Acquirorassns",#N/A,FALSE,"Merger consequences"}</definedName>
    <definedName name="wrn.AQUIROR._.DCF._4" hidden="1">{"AQUIRORDCF",#N/A,FALSE,"Merger consequences";"Acquirorassns",#N/A,FALSE,"Merger consequences"}</definedName>
    <definedName name="wrn.AQUIROR._.DCF._4_1" hidden="1">{"AQUIRORDCF",#N/A,FALSE,"Merger consequences";"Acquirorassns",#N/A,FALSE,"Merger consequences"}</definedName>
    <definedName name="wrn.AQUIROR._.DCF._4_1_1" hidden="1">{"AQUIRORDCF",#N/A,FALSE,"Merger consequences";"Acquirorassns",#N/A,FALSE,"Merger consequences"}</definedName>
    <definedName name="wrn.AQUIROR._.DCF._4_1_2" hidden="1">{"AQUIRORDCF",#N/A,FALSE,"Merger consequences";"Acquirorassns",#N/A,FALSE,"Merger consequences"}</definedName>
    <definedName name="wrn.AQUIROR._.DCF._4_1_3" hidden="1">{"AQUIRORDCF",#N/A,FALSE,"Merger consequences";"Acquirorassns",#N/A,FALSE,"Merger consequences"}</definedName>
    <definedName name="wrn.AQUIROR._.DCF._4_1_4" hidden="1">{"AQUIRORDCF",#N/A,FALSE,"Merger consequences";"Acquirorassns",#N/A,FALSE,"Merger consequences"}</definedName>
    <definedName name="wrn.AQUIROR._.DCF._4_2" hidden="1">{"AQUIRORDCF",#N/A,FALSE,"Merger consequences";"Acquirorassns",#N/A,FALSE,"Merger consequences"}</definedName>
    <definedName name="wrn.AQUIROR._.DCF._4_2_1" hidden="1">{"AQUIRORDCF",#N/A,FALSE,"Merger consequences";"Acquirorassns",#N/A,FALSE,"Merger consequences"}</definedName>
    <definedName name="wrn.AQUIROR._.DCF._4_2_2" hidden="1">{"AQUIRORDCF",#N/A,FALSE,"Merger consequences";"Acquirorassns",#N/A,FALSE,"Merger consequences"}</definedName>
    <definedName name="wrn.AQUIROR._.DCF._4_2_3" hidden="1">{"AQUIRORDCF",#N/A,FALSE,"Merger consequences";"Acquirorassns",#N/A,FALSE,"Merger consequences"}</definedName>
    <definedName name="wrn.AQUIROR._.DCF._4_2_4" hidden="1">{"AQUIRORDCF",#N/A,FALSE,"Merger consequences";"Acquirorassns",#N/A,FALSE,"Merger consequences"}</definedName>
    <definedName name="wrn.AQUIROR._.DCF._4_3" hidden="1">{"AQUIRORDCF",#N/A,FALSE,"Merger consequences";"Acquirorassns",#N/A,FALSE,"Merger consequences"}</definedName>
    <definedName name="wrn.AQUIROR._.DCF._4_3_1" hidden="1">{"AQUIRORDCF",#N/A,FALSE,"Merger consequences";"Acquirorassns",#N/A,FALSE,"Merger consequences"}</definedName>
    <definedName name="wrn.AQUIROR._.DCF._4_4" hidden="1">{"AQUIRORDCF",#N/A,FALSE,"Merger consequences";"Acquirorassns",#N/A,FALSE,"Merger consequences"}</definedName>
    <definedName name="wrn.AQUIROR._.DCF._4_4_1" hidden="1">{"AQUIRORDCF",#N/A,FALSE,"Merger consequences";"Acquirorassns",#N/A,FALSE,"Merger consequences"}</definedName>
    <definedName name="wrn.AQUIROR._.DCF._4_5" hidden="1">{"AQUIRORDCF",#N/A,FALSE,"Merger consequences";"Acquirorassns",#N/A,FALSE,"Merger consequences"}</definedName>
    <definedName name="wrn.AQUIROR._.DCF._5" hidden="1">{"AQUIRORDCF",#N/A,FALSE,"Merger consequences";"Acquirorassns",#N/A,FALSE,"Merger consequences"}</definedName>
    <definedName name="wrn.AQUIROR._.DCF._5_1" hidden="1">{"AQUIRORDCF",#N/A,FALSE,"Merger consequences";"Acquirorassns",#N/A,FALSE,"Merger consequences"}</definedName>
    <definedName name="wrn.AQUIROR._.DCF._5_2" hidden="1">{"AQUIRORDCF",#N/A,FALSE,"Merger consequences";"Acquirorassns",#N/A,FALSE,"Merger consequences"}</definedName>
    <definedName name="wrn.AQUIROR._.DCF._5_3" hidden="1">{"AQUIRORDCF",#N/A,FALSE,"Merger consequences";"Acquirorassns",#N/A,FALSE,"Merger consequences"}</definedName>
    <definedName name="wrn.AQUIROR._.DCF._5_4" hidden="1">{"AQUIRORDCF",#N/A,FALSE,"Merger consequences";"Acquirorassns",#N/A,FALSE,"Merger consequences"}</definedName>
    <definedName name="wrn.argentina." hidden="1">{"argentina",#N/A,FALSE,"PL"}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balance._.sheet." hidden="1">{"bs",#N/A,FALSE,"SCF"}</definedName>
    <definedName name="wrn.basics." hidden="1">{#N/A,#N/A,FALSE,"TSUM";#N/A,#N/A,FALSE,"shares";#N/A,#N/A,FALSE,"earnout";#N/A,#N/A,FALSE,"Heaty";#N/A,#N/A,FALSE,"self-tend";#N/A,#N/A,FALSE,"self-sum"}</definedName>
    <definedName name="wrn.bbbb" hidden="1">{#N/A,#N/A,FALSE,"Antony Financials";#N/A,#N/A,FALSE,"Cowboy Financials";#N/A,#N/A,FALSE,"Combined";#N/A,#N/A,FALSE,"Valuematrix";#N/A,#N/A,FALSE,"DCFAntony";#N/A,#N/A,FALSE,"DCFCowboy";#N/A,#N/A,FALSE,"DCFCombined"}</definedName>
    <definedName name="wrn.bbbb2" hidden="1">{#N/A,#N/A,FALSE,"Antony Financials";#N/A,#N/A,FALSE,"Cowboy Financials";#N/A,#N/A,FALSE,"Combined";#N/A,#N/A,FALSE,"Valuematrix";#N/A,#N/A,FALSE,"DCFAntony";#N/A,#N/A,FALSE,"DCFCowboy";#N/A,#N/A,FALSE,"DCFCombined"}</definedName>
    <definedName name="wrn.Best._.Case." hidden="1">{"Assumptions","Best Case",FALSE,"1999 Assumptions";"Accruals",#N/A,FALSE,"Accruals and Estimates";"Income",#N/A,FALSE,"Budget Reports";"Cash",#N/A,FALSE,"Budget Reports";"BS",#N/A,FALSE,"Budget Reports"}</definedName>
    <definedName name="wrn.BLs000." hidden="1">{#N/A,#N/A,FALSE,"TOTAL BUSINESS LINES '000";#N/A,#N/A,FALSE,"BL COMMERCIAL '000";#N/A,#N/A,FALSE,"INDIVIDUAL CREDIT CONSUMER '000";#N/A,#N/A,FALSE,"INVESTMENTS '000";#N/A,#N/A,FALSE,"RETAIL BANKING '000";#N/A,#N/A,FALSE,"FINANCIAL SERVICES '000";#N/A,#N/A,FALSE,"REAL ESTATE '000"}</definedName>
    <definedName name="wrn.bow_argentina." hidden="1">{"bow_argentina",#N/A,FALSE,"AMF"}</definedName>
    <definedName name="wrn.bow_brasil." hidden="1">{"bow_brasil",#N/A,FALSE,"AMF"}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2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2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2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2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2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3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3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3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3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3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3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3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4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4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5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5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1_5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3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4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5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TS._1" hidden="1">{#N/A,#N/A,TRUE,"Config1";#N/A,#N/A,TRUE,"Config2";#N/A,#N/A,TRUE,"Config3";#N/A,#N/A,TRUE,"Config4";#N/A,#N/A,TRUE,"Config5";#N/A,#N/A,TRUE,"Config6";#N/A,#N/A,TRUE,"Config7"}</definedName>
    <definedName name="wrn.BTS._1_1" hidden="1">{#N/A,#N/A,TRUE,"Config1";#N/A,#N/A,TRUE,"Config2";#N/A,#N/A,TRUE,"Config3";#N/A,#N/A,TRUE,"Config4";#N/A,#N/A,TRUE,"Config5";#N/A,#N/A,TRUE,"Config6";#N/A,#N/A,TRUE,"Config7"}</definedName>
    <definedName name="wrn.BTS._1_1_1" hidden="1">{#N/A,#N/A,TRUE,"Config1";#N/A,#N/A,TRUE,"Config2";#N/A,#N/A,TRUE,"Config3";#N/A,#N/A,TRUE,"Config4";#N/A,#N/A,TRUE,"Config5";#N/A,#N/A,TRUE,"Config6";#N/A,#N/A,TRUE,"Config7"}</definedName>
    <definedName name="wrn.BTS._1_1_1_1" hidden="1">{#N/A,#N/A,TRUE,"Config1";#N/A,#N/A,TRUE,"Config2";#N/A,#N/A,TRUE,"Config3";#N/A,#N/A,TRUE,"Config4";#N/A,#N/A,TRUE,"Config5";#N/A,#N/A,TRUE,"Config6";#N/A,#N/A,TRUE,"Config7"}</definedName>
    <definedName name="wrn.BTS._1_1_1_1_1" hidden="1">{#N/A,#N/A,TRUE,"Config1";#N/A,#N/A,TRUE,"Config2";#N/A,#N/A,TRUE,"Config3";#N/A,#N/A,TRUE,"Config4";#N/A,#N/A,TRUE,"Config5";#N/A,#N/A,TRUE,"Config6";#N/A,#N/A,TRUE,"Config7"}</definedName>
    <definedName name="wrn.BTS._1_1_1_1_1_1" hidden="1">{#N/A,#N/A,TRUE,"Config1";#N/A,#N/A,TRUE,"Config2";#N/A,#N/A,TRUE,"Config3";#N/A,#N/A,TRUE,"Config4";#N/A,#N/A,TRUE,"Config5";#N/A,#N/A,TRUE,"Config6";#N/A,#N/A,TRUE,"Config7"}</definedName>
    <definedName name="wrn.BTS._1_1_1_1_1_2" hidden="1">{#N/A,#N/A,TRUE,"Config1";#N/A,#N/A,TRUE,"Config2";#N/A,#N/A,TRUE,"Config3";#N/A,#N/A,TRUE,"Config4";#N/A,#N/A,TRUE,"Config5";#N/A,#N/A,TRUE,"Config6";#N/A,#N/A,TRUE,"Config7"}</definedName>
    <definedName name="wrn.BTS._1_1_1_1_1_3" hidden="1">{#N/A,#N/A,TRUE,"Config1";#N/A,#N/A,TRUE,"Config2";#N/A,#N/A,TRUE,"Config3";#N/A,#N/A,TRUE,"Config4";#N/A,#N/A,TRUE,"Config5";#N/A,#N/A,TRUE,"Config6";#N/A,#N/A,TRUE,"Config7"}</definedName>
    <definedName name="wrn.BTS._1_1_1_1_1_4" hidden="1">{#N/A,#N/A,TRUE,"Config1";#N/A,#N/A,TRUE,"Config2";#N/A,#N/A,TRUE,"Config3";#N/A,#N/A,TRUE,"Config4";#N/A,#N/A,TRUE,"Config5";#N/A,#N/A,TRUE,"Config6";#N/A,#N/A,TRUE,"Config7"}</definedName>
    <definedName name="wrn.BTS._1_1_1_1_2" hidden="1">{#N/A,#N/A,TRUE,"Config1";#N/A,#N/A,TRUE,"Config2";#N/A,#N/A,TRUE,"Config3";#N/A,#N/A,TRUE,"Config4";#N/A,#N/A,TRUE,"Config5";#N/A,#N/A,TRUE,"Config6";#N/A,#N/A,TRUE,"Config7"}</definedName>
    <definedName name="wrn.BTS._1_1_1_1_2_1" hidden="1">{#N/A,#N/A,TRUE,"Config1";#N/A,#N/A,TRUE,"Config2";#N/A,#N/A,TRUE,"Config3";#N/A,#N/A,TRUE,"Config4";#N/A,#N/A,TRUE,"Config5";#N/A,#N/A,TRUE,"Config6";#N/A,#N/A,TRUE,"Config7"}</definedName>
    <definedName name="wrn.BTS._1_1_1_1_2_2" hidden="1">{#N/A,#N/A,TRUE,"Config1";#N/A,#N/A,TRUE,"Config2";#N/A,#N/A,TRUE,"Config3";#N/A,#N/A,TRUE,"Config4";#N/A,#N/A,TRUE,"Config5";#N/A,#N/A,TRUE,"Config6";#N/A,#N/A,TRUE,"Config7"}</definedName>
    <definedName name="wrn.BTS._1_1_1_1_2_3" hidden="1">{#N/A,#N/A,TRUE,"Config1";#N/A,#N/A,TRUE,"Config2";#N/A,#N/A,TRUE,"Config3";#N/A,#N/A,TRUE,"Config4";#N/A,#N/A,TRUE,"Config5";#N/A,#N/A,TRUE,"Config6";#N/A,#N/A,TRUE,"Config7"}</definedName>
    <definedName name="wrn.BTS._1_1_1_1_3" hidden="1">{#N/A,#N/A,TRUE,"Config1";#N/A,#N/A,TRUE,"Config2";#N/A,#N/A,TRUE,"Config3";#N/A,#N/A,TRUE,"Config4";#N/A,#N/A,TRUE,"Config5";#N/A,#N/A,TRUE,"Config6";#N/A,#N/A,TRUE,"Config7"}</definedName>
    <definedName name="wrn.BTS._1_1_1_1_4" hidden="1">{#N/A,#N/A,TRUE,"Config1";#N/A,#N/A,TRUE,"Config2";#N/A,#N/A,TRUE,"Config3";#N/A,#N/A,TRUE,"Config4";#N/A,#N/A,TRUE,"Config5";#N/A,#N/A,TRUE,"Config6";#N/A,#N/A,TRUE,"Config7"}</definedName>
    <definedName name="wrn.BTS._1_1_1_1_5" hidden="1">{#N/A,#N/A,TRUE,"Config1";#N/A,#N/A,TRUE,"Config2";#N/A,#N/A,TRUE,"Config3";#N/A,#N/A,TRUE,"Config4";#N/A,#N/A,TRUE,"Config5";#N/A,#N/A,TRUE,"Config6";#N/A,#N/A,TRUE,"Config7"}</definedName>
    <definedName name="wrn.BTS._1_1_1_2" hidden="1">{#N/A,#N/A,TRUE,"Config1";#N/A,#N/A,TRUE,"Config2";#N/A,#N/A,TRUE,"Config3";#N/A,#N/A,TRUE,"Config4";#N/A,#N/A,TRUE,"Config5";#N/A,#N/A,TRUE,"Config6";#N/A,#N/A,TRUE,"Config7"}</definedName>
    <definedName name="wrn.BTS._1_1_1_2_1" hidden="1">{#N/A,#N/A,TRUE,"Config1";#N/A,#N/A,TRUE,"Config2";#N/A,#N/A,TRUE,"Config3";#N/A,#N/A,TRUE,"Config4";#N/A,#N/A,TRUE,"Config5";#N/A,#N/A,TRUE,"Config6";#N/A,#N/A,TRUE,"Config7"}</definedName>
    <definedName name="wrn.BTS._1_1_1_2_2" hidden="1">{#N/A,#N/A,TRUE,"Config1";#N/A,#N/A,TRUE,"Config2";#N/A,#N/A,TRUE,"Config3";#N/A,#N/A,TRUE,"Config4";#N/A,#N/A,TRUE,"Config5";#N/A,#N/A,TRUE,"Config6";#N/A,#N/A,TRUE,"Config7"}</definedName>
    <definedName name="wrn.BTS._1_1_1_2_3" hidden="1">{#N/A,#N/A,TRUE,"Config1";#N/A,#N/A,TRUE,"Config2";#N/A,#N/A,TRUE,"Config3";#N/A,#N/A,TRUE,"Config4";#N/A,#N/A,TRUE,"Config5";#N/A,#N/A,TRUE,"Config6";#N/A,#N/A,TRUE,"Config7"}</definedName>
    <definedName name="wrn.BTS._1_1_1_3" hidden="1">{#N/A,#N/A,TRUE,"Config1";#N/A,#N/A,TRUE,"Config2";#N/A,#N/A,TRUE,"Config3";#N/A,#N/A,TRUE,"Config4";#N/A,#N/A,TRUE,"Config5";#N/A,#N/A,TRUE,"Config6";#N/A,#N/A,TRUE,"Config7"}</definedName>
    <definedName name="wrn.BTS._1_1_1_3_1" hidden="1">{#N/A,#N/A,TRUE,"Config1";#N/A,#N/A,TRUE,"Config2";#N/A,#N/A,TRUE,"Config3";#N/A,#N/A,TRUE,"Config4";#N/A,#N/A,TRUE,"Config5";#N/A,#N/A,TRUE,"Config6";#N/A,#N/A,TRUE,"Config7"}</definedName>
    <definedName name="wrn.BTS._1_1_1_3_2" hidden="1">{#N/A,#N/A,TRUE,"Config1";#N/A,#N/A,TRUE,"Config2";#N/A,#N/A,TRUE,"Config3";#N/A,#N/A,TRUE,"Config4";#N/A,#N/A,TRUE,"Config5";#N/A,#N/A,TRUE,"Config6";#N/A,#N/A,TRUE,"Config7"}</definedName>
    <definedName name="wrn.BTS._1_1_1_3_3" hidden="1">{#N/A,#N/A,TRUE,"Config1";#N/A,#N/A,TRUE,"Config2";#N/A,#N/A,TRUE,"Config3";#N/A,#N/A,TRUE,"Config4";#N/A,#N/A,TRUE,"Config5";#N/A,#N/A,TRUE,"Config6";#N/A,#N/A,TRUE,"Config7"}</definedName>
    <definedName name="wrn.BTS._1_1_1_4" hidden="1">{#N/A,#N/A,TRUE,"Config1";#N/A,#N/A,TRUE,"Config2";#N/A,#N/A,TRUE,"Config3";#N/A,#N/A,TRUE,"Config4";#N/A,#N/A,TRUE,"Config5";#N/A,#N/A,TRUE,"Config6";#N/A,#N/A,TRUE,"Config7"}</definedName>
    <definedName name="wrn.BTS._1_1_1_5" hidden="1">{#N/A,#N/A,TRUE,"Config1";#N/A,#N/A,TRUE,"Config2";#N/A,#N/A,TRUE,"Config3";#N/A,#N/A,TRUE,"Config4";#N/A,#N/A,TRUE,"Config5";#N/A,#N/A,TRUE,"Config6";#N/A,#N/A,TRUE,"Config7"}</definedName>
    <definedName name="wrn.BTS._1_1_2" hidden="1">{#N/A,#N/A,TRUE,"Config1";#N/A,#N/A,TRUE,"Config2";#N/A,#N/A,TRUE,"Config3";#N/A,#N/A,TRUE,"Config4";#N/A,#N/A,TRUE,"Config5";#N/A,#N/A,TRUE,"Config6";#N/A,#N/A,TRUE,"Config7"}</definedName>
    <definedName name="wrn.BTS._1_1_2_1" hidden="1">{#N/A,#N/A,TRUE,"Config1";#N/A,#N/A,TRUE,"Config2";#N/A,#N/A,TRUE,"Config3";#N/A,#N/A,TRUE,"Config4";#N/A,#N/A,TRUE,"Config5";#N/A,#N/A,TRUE,"Config6";#N/A,#N/A,TRUE,"Config7"}</definedName>
    <definedName name="wrn.BTS._1_1_2_2" hidden="1">{#N/A,#N/A,TRUE,"Config1";#N/A,#N/A,TRUE,"Config2";#N/A,#N/A,TRUE,"Config3";#N/A,#N/A,TRUE,"Config4";#N/A,#N/A,TRUE,"Config5";#N/A,#N/A,TRUE,"Config6";#N/A,#N/A,TRUE,"Config7"}</definedName>
    <definedName name="wrn.BTS._1_1_2_3" hidden="1">{#N/A,#N/A,TRUE,"Config1";#N/A,#N/A,TRUE,"Config2";#N/A,#N/A,TRUE,"Config3";#N/A,#N/A,TRUE,"Config4";#N/A,#N/A,TRUE,"Config5";#N/A,#N/A,TRUE,"Config6";#N/A,#N/A,TRUE,"Config7"}</definedName>
    <definedName name="wrn.BTS._1_1_3" hidden="1">{#N/A,#N/A,TRUE,"Config1";#N/A,#N/A,TRUE,"Config2";#N/A,#N/A,TRUE,"Config3";#N/A,#N/A,TRUE,"Config4";#N/A,#N/A,TRUE,"Config5";#N/A,#N/A,TRUE,"Config6";#N/A,#N/A,TRUE,"Config7"}</definedName>
    <definedName name="wrn.BTS._1_1_3_1" hidden="1">{#N/A,#N/A,TRUE,"Config1";#N/A,#N/A,TRUE,"Config2";#N/A,#N/A,TRUE,"Config3";#N/A,#N/A,TRUE,"Config4";#N/A,#N/A,TRUE,"Config5";#N/A,#N/A,TRUE,"Config6";#N/A,#N/A,TRUE,"Config7"}</definedName>
    <definedName name="wrn.BTS._1_1_3_2" hidden="1">{#N/A,#N/A,TRUE,"Config1";#N/A,#N/A,TRUE,"Config2";#N/A,#N/A,TRUE,"Config3";#N/A,#N/A,TRUE,"Config4";#N/A,#N/A,TRUE,"Config5";#N/A,#N/A,TRUE,"Config6";#N/A,#N/A,TRUE,"Config7"}</definedName>
    <definedName name="wrn.BTS._1_1_3_3" hidden="1">{#N/A,#N/A,TRUE,"Config1";#N/A,#N/A,TRUE,"Config2";#N/A,#N/A,TRUE,"Config3";#N/A,#N/A,TRUE,"Config4";#N/A,#N/A,TRUE,"Config5";#N/A,#N/A,TRUE,"Config6";#N/A,#N/A,TRUE,"Config7"}</definedName>
    <definedName name="wrn.BTS._1_1_4" hidden="1">{#N/A,#N/A,TRUE,"Config1";#N/A,#N/A,TRUE,"Config2";#N/A,#N/A,TRUE,"Config3";#N/A,#N/A,TRUE,"Config4";#N/A,#N/A,TRUE,"Config5";#N/A,#N/A,TRUE,"Config6";#N/A,#N/A,TRUE,"Config7"}</definedName>
    <definedName name="wrn.BTS._1_1_5" hidden="1">{#N/A,#N/A,TRUE,"Config1";#N/A,#N/A,TRUE,"Config2";#N/A,#N/A,TRUE,"Config3";#N/A,#N/A,TRUE,"Config4";#N/A,#N/A,TRUE,"Config5";#N/A,#N/A,TRUE,"Config6";#N/A,#N/A,TRUE,"Config7"}</definedName>
    <definedName name="wrn.BTS._1_2" hidden="1">{#N/A,#N/A,TRUE,"Config1";#N/A,#N/A,TRUE,"Config2";#N/A,#N/A,TRUE,"Config3";#N/A,#N/A,TRUE,"Config4";#N/A,#N/A,TRUE,"Config5";#N/A,#N/A,TRUE,"Config6";#N/A,#N/A,TRUE,"Config7"}</definedName>
    <definedName name="wrn.BTS._1_2_1" hidden="1">{#N/A,#N/A,TRUE,"Config1";#N/A,#N/A,TRUE,"Config2";#N/A,#N/A,TRUE,"Config3";#N/A,#N/A,TRUE,"Config4";#N/A,#N/A,TRUE,"Config5";#N/A,#N/A,TRUE,"Config6";#N/A,#N/A,TRUE,"Config7"}</definedName>
    <definedName name="wrn.BTS._1_2_1_1" hidden="1">{#N/A,#N/A,TRUE,"Config1";#N/A,#N/A,TRUE,"Config2";#N/A,#N/A,TRUE,"Config3";#N/A,#N/A,TRUE,"Config4";#N/A,#N/A,TRUE,"Config5";#N/A,#N/A,TRUE,"Config6";#N/A,#N/A,TRUE,"Config7"}</definedName>
    <definedName name="wrn.BTS._1_2_1_2" hidden="1">{#N/A,#N/A,TRUE,"Config1";#N/A,#N/A,TRUE,"Config2";#N/A,#N/A,TRUE,"Config3";#N/A,#N/A,TRUE,"Config4";#N/A,#N/A,TRUE,"Config5";#N/A,#N/A,TRUE,"Config6";#N/A,#N/A,TRUE,"Config7"}</definedName>
    <definedName name="wrn.BTS._1_2_1_3" hidden="1">{#N/A,#N/A,TRUE,"Config1";#N/A,#N/A,TRUE,"Config2";#N/A,#N/A,TRUE,"Config3";#N/A,#N/A,TRUE,"Config4";#N/A,#N/A,TRUE,"Config5";#N/A,#N/A,TRUE,"Config6";#N/A,#N/A,TRUE,"Config7"}</definedName>
    <definedName name="wrn.BTS._1_2_2" hidden="1">{#N/A,#N/A,TRUE,"Config1";#N/A,#N/A,TRUE,"Config2";#N/A,#N/A,TRUE,"Config3";#N/A,#N/A,TRUE,"Config4";#N/A,#N/A,TRUE,"Config5";#N/A,#N/A,TRUE,"Config6";#N/A,#N/A,TRUE,"Config7"}</definedName>
    <definedName name="wrn.BTS._1_2_2_1" hidden="1">{#N/A,#N/A,TRUE,"Config1";#N/A,#N/A,TRUE,"Config2";#N/A,#N/A,TRUE,"Config3";#N/A,#N/A,TRUE,"Config4";#N/A,#N/A,TRUE,"Config5";#N/A,#N/A,TRUE,"Config6";#N/A,#N/A,TRUE,"Config7"}</definedName>
    <definedName name="wrn.BTS._1_2_2_2" hidden="1">{#N/A,#N/A,TRUE,"Config1";#N/A,#N/A,TRUE,"Config2";#N/A,#N/A,TRUE,"Config3";#N/A,#N/A,TRUE,"Config4";#N/A,#N/A,TRUE,"Config5";#N/A,#N/A,TRUE,"Config6";#N/A,#N/A,TRUE,"Config7"}</definedName>
    <definedName name="wrn.BTS._1_2_2_3" hidden="1">{#N/A,#N/A,TRUE,"Config1";#N/A,#N/A,TRUE,"Config2";#N/A,#N/A,TRUE,"Config3";#N/A,#N/A,TRUE,"Config4";#N/A,#N/A,TRUE,"Config5";#N/A,#N/A,TRUE,"Config6";#N/A,#N/A,TRUE,"Config7"}</definedName>
    <definedName name="wrn.BTS._1_2_3" hidden="1">{#N/A,#N/A,TRUE,"Config1";#N/A,#N/A,TRUE,"Config2";#N/A,#N/A,TRUE,"Config3";#N/A,#N/A,TRUE,"Config4";#N/A,#N/A,TRUE,"Config5";#N/A,#N/A,TRUE,"Config6";#N/A,#N/A,TRUE,"Config7"}</definedName>
    <definedName name="wrn.BTS._1_2_4" hidden="1">{#N/A,#N/A,TRUE,"Config1";#N/A,#N/A,TRUE,"Config2";#N/A,#N/A,TRUE,"Config3";#N/A,#N/A,TRUE,"Config4";#N/A,#N/A,TRUE,"Config5";#N/A,#N/A,TRUE,"Config6";#N/A,#N/A,TRUE,"Config7"}</definedName>
    <definedName name="wrn.BTS._1_2_5" hidden="1">{#N/A,#N/A,TRUE,"Config1";#N/A,#N/A,TRUE,"Config2";#N/A,#N/A,TRUE,"Config3";#N/A,#N/A,TRUE,"Config4";#N/A,#N/A,TRUE,"Config5";#N/A,#N/A,TRUE,"Config6";#N/A,#N/A,TRUE,"Config7"}</definedName>
    <definedName name="wrn.BTS._1_3" hidden="1">{#N/A,#N/A,TRUE,"Config1";#N/A,#N/A,TRUE,"Config2";#N/A,#N/A,TRUE,"Config3";#N/A,#N/A,TRUE,"Config4";#N/A,#N/A,TRUE,"Config5";#N/A,#N/A,TRUE,"Config6";#N/A,#N/A,TRUE,"Config7"}</definedName>
    <definedName name="wrn.BTS._1_3_1" hidden="1">{#N/A,#N/A,TRUE,"Config1";#N/A,#N/A,TRUE,"Config2";#N/A,#N/A,TRUE,"Config3";#N/A,#N/A,TRUE,"Config4";#N/A,#N/A,TRUE,"Config5";#N/A,#N/A,TRUE,"Config6";#N/A,#N/A,TRUE,"Config7"}</definedName>
    <definedName name="wrn.BTS._1_3_1_1" hidden="1">{#N/A,#N/A,TRUE,"Config1";#N/A,#N/A,TRUE,"Config2";#N/A,#N/A,TRUE,"Config3";#N/A,#N/A,TRUE,"Config4";#N/A,#N/A,TRUE,"Config5";#N/A,#N/A,TRUE,"Config6";#N/A,#N/A,TRUE,"Config7"}</definedName>
    <definedName name="wrn.BTS._1_3_1_2" hidden="1">{#N/A,#N/A,TRUE,"Config1";#N/A,#N/A,TRUE,"Config2";#N/A,#N/A,TRUE,"Config3";#N/A,#N/A,TRUE,"Config4";#N/A,#N/A,TRUE,"Config5";#N/A,#N/A,TRUE,"Config6";#N/A,#N/A,TRUE,"Config7"}</definedName>
    <definedName name="wrn.BTS._1_3_1_3" hidden="1">{#N/A,#N/A,TRUE,"Config1";#N/A,#N/A,TRUE,"Config2";#N/A,#N/A,TRUE,"Config3";#N/A,#N/A,TRUE,"Config4";#N/A,#N/A,TRUE,"Config5";#N/A,#N/A,TRUE,"Config6";#N/A,#N/A,TRUE,"Config7"}</definedName>
    <definedName name="wrn.BTS._1_3_2" hidden="1">{#N/A,#N/A,TRUE,"Config1";#N/A,#N/A,TRUE,"Config2";#N/A,#N/A,TRUE,"Config3";#N/A,#N/A,TRUE,"Config4";#N/A,#N/A,TRUE,"Config5";#N/A,#N/A,TRUE,"Config6";#N/A,#N/A,TRUE,"Config7"}</definedName>
    <definedName name="wrn.BTS._1_3_2_1" hidden="1">{#N/A,#N/A,TRUE,"Config1";#N/A,#N/A,TRUE,"Config2";#N/A,#N/A,TRUE,"Config3";#N/A,#N/A,TRUE,"Config4";#N/A,#N/A,TRUE,"Config5";#N/A,#N/A,TRUE,"Config6";#N/A,#N/A,TRUE,"Config7"}</definedName>
    <definedName name="wrn.BTS._1_3_2_2" hidden="1">{#N/A,#N/A,TRUE,"Config1";#N/A,#N/A,TRUE,"Config2";#N/A,#N/A,TRUE,"Config3";#N/A,#N/A,TRUE,"Config4";#N/A,#N/A,TRUE,"Config5";#N/A,#N/A,TRUE,"Config6";#N/A,#N/A,TRUE,"Config7"}</definedName>
    <definedName name="wrn.BTS._1_3_2_3" hidden="1">{#N/A,#N/A,TRUE,"Config1";#N/A,#N/A,TRUE,"Config2";#N/A,#N/A,TRUE,"Config3";#N/A,#N/A,TRUE,"Config4";#N/A,#N/A,TRUE,"Config5";#N/A,#N/A,TRUE,"Config6";#N/A,#N/A,TRUE,"Config7"}</definedName>
    <definedName name="wrn.BTS._1_3_3" hidden="1">{#N/A,#N/A,TRUE,"Config1";#N/A,#N/A,TRUE,"Config2";#N/A,#N/A,TRUE,"Config3";#N/A,#N/A,TRUE,"Config4";#N/A,#N/A,TRUE,"Config5";#N/A,#N/A,TRUE,"Config6";#N/A,#N/A,TRUE,"Config7"}</definedName>
    <definedName name="wrn.BTS._1_3_4" hidden="1">{#N/A,#N/A,TRUE,"Config1";#N/A,#N/A,TRUE,"Config2";#N/A,#N/A,TRUE,"Config3";#N/A,#N/A,TRUE,"Config4";#N/A,#N/A,TRUE,"Config5";#N/A,#N/A,TRUE,"Config6";#N/A,#N/A,TRUE,"Config7"}</definedName>
    <definedName name="wrn.BTS._1_3_5" hidden="1">{#N/A,#N/A,TRUE,"Config1";#N/A,#N/A,TRUE,"Config2";#N/A,#N/A,TRUE,"Config3";#N/A,#N/A,TRUE,"Config4";#N/A,#N/A,TRUE,"Config5";#N/A,#N/A,TRUE,"Config6";#N/A,#N/A,TRUE,"Config7"}</definedName>
    <definedName name="wrn.BTS._1_4" hidden="1">{#N/A,#N/A,TRUE,"Config1";#N/A,#N/A,TRUE,"Config2";#N/A,#N/A,TRUE,"Config3";#N/A,#N/A,TRUE,"Config4";#N/A,#N/A,TRUE,"Config5";#N/A,#N/A,TRUE,"Config6";#N/A,#N/A,TRUE,"Config7"}</definedName>
    <definedName name="wrn.BTS._1_4_1" hidden="1">{#N/A,#N/A,TRUE,"Config1";#N/A,#N/A,TRUE,"Config2";#N/A,#N/A,TRUE,"Config3";#N/A,#N/A,TRUE,"Config4";#N/A,#N/A,TRUE,"Config5";#N/A,#N/A,TRUE,"Config6";#N/A,#N/A,TRUE,"Config7"}</definedName>
    <definedName name="wrn.BTS._1_4_2" hidden="1">{#N/A,#N/A,TRUE,"Config1";#N/A,#N/A,TRUE,"Config2";#N/A,#N/A,TRUE,"Config3";#N/A,#N/A,TRUE,"Config4";#N/A,#N/A,TRUE,"Config5";#N/A,#N/A,TRUE,"Config6";#N/A,#N/A,TRUE,"Config7"}</definedName>
    <definedName name="wrn.BTS._1_4_3" hidden="1">{#N/A,#N/A,TRUE,"Config1";#N/A,#N/A,TRUE,"Config2";#N/A,#N/A,TRUE,"Config3";#N/A,#N/A,TRUE,"Config4";#N/A,#N/A,TRUE,"Config5";#N/A,#N/A,TRUE,"Config6";#N/A,#N/A,TRUE,"Config7"}</definedName>
    <definedName name="wrn.BTS._1_5" hidden="1">{#N/A,#N/A,TRUE,"Config1";#N/A,#N/A,TRUE,"Config2";#N/A,#N/A,TRUE,"Config3";#N/A,#N/A,TRUE,"Config4";#N/A,#N/A,TRUE,"Config5";#N/A,#N/A,TRUE,"Config6";#N/A,#N/A,TRUE,"Config7"}</definedName>
    <definedName name="wrn.BTS._1_5_1" hidden="1">{#N/A,#N/A,TRUE,"Config1";#N/A,#N/A,TRUE,"Config2";#N/A,#N/A,TRUE,"Config3";#N/A,#N/A,TRUE,"Config4";#N/A,#N/A,TRUE,"Config5";#N/A,#N/A,TRUE,"Config6";#N/A,#N/A,TRUE,"Config7"}</definedName>
    <definedName name="wrn.BTS._1_5_2" hidden="1">{#N/A,#N/A,TRUE,"Config1";#N/A,#N/A,TRUE,"Config2";#N/A,#N/A,TRUE,"Config3";#N/A,#N/A,TRUE,"Config4";#N/A,#N/A,TRUE,"Config5";#N/A,#N/A,TRUE,"Config6";#N/A,#N/A,TRUE,"Config7"}</definedName>
    <definedName name="wrn.BTS._1_5_3" hidden="1">{#N/A,#N/A,TRUE,"Config1";#N/A,#N/A,TRUE,"Config2";#N/A,#N/A,TRUE,"Config3";#N/A,#N/A,TRUE,"Config4";#N/A,#N/A,TRUE,"Config5";#N/A,#N/A,TRUE,"Config6";#N/A,#N/A,TRUE,"Config7"}</definedName>
    <definedName name="wrn.BTS._2" hidden="1">{#N/A,#N/A,TRUE,"Config1";#N/A,#N/A,TRUE,"Config2";#N/A,#N/A,TRUE,"Config3";#N/A,#N/A,TRUE,"Config4";#N/A,#N/A,TRUE,"Config5";#N/A,#N/A,TRUE,"Config6";#N/A,#N/A,TRUE,"Config7"}</definedName>
    <definedName name="wrn.BTS._2_1" hidden="1">{#N/A,#N/A,TRUE,"Config1";#N/A,#N/A,TRUE,"Config2";#N/A,#N/A,TRUE,"Config3";#N/A,#N/A,TRUE,"Config4";#N/A,#N/A,TRUE,"Config5";#N/A,#N/A,TRUE,"Config6";#N/A,#N/A,TRUE,"Config7"}</definedName>
    <definedName name="wrn.BTS._2_1_1" hidden="1">{#N/A,#N/A,TRUE,"Config1";#N/A,#N/A,TRUE,"Config2";#N/A,#N/A,TRUE,"Config3";#N/A,#N/A,TRUE,"Config4";#N/A,#N/A,TRUE,"Config5";#N/A,#N/A,TRUE,"Config6";#N/A,#N/A,TRUE,"Config7"}</definedName>
    <definedName name="wrn.BTS._2_1_1_1" hidden="1">{#N/A,#N/A,TRUE,"Config1";#N/A,#N/A,TRUE,"Config2";#N/A,#N/A,TRUE,"Config3";#N/A,#N/A,TRUE,"Config4";#N/A,#N/A,TRUE,"Config5";#N/A,#N/A,TRUE,"Config6";#N/A,#N/A,TRUE,"Config7"}</definedName>
    <definedName name="wrn.BTS._2_1_1_1_1" hidden="1">{#N/A,#N/A,TRUE,"Config1";#N/A,#N/A,TRUE,"Config2";#N/A,#N/A,TRUE,"Config3";#N/A,#N/A,TRUE,"Config4";#N/A,#N/A,TRUE,"Config5";#N/A,#N/A,TRUE,"Config6";#N/A,#N/A,TRUE,"Config7"}</definedName>
    <definedName name="wrn.BTS._2_1_1_1_2" hidden="1">{#N/A,#N/A,TRUE,"Config1";#N/A,#N/A,TRUE,"Config2";#N/A,#N/A,TRUE,"Config3";#N/A,#N/A,TRUE,"Config4";#N/A,#N/A,TRUE,"Config5";#N/A,#N/A,TRUE,"Config6";#N/A,#N/A,TRUE,"Config7"}</definedName>
    <definedName name="wrn.BTS._2_1_1_1_3" hidden="1">{#N/A,#N/A,TRUE,"Config1";#N/A,#N/A,TRUE,"Config2";#N/A,#N/A,TRUE,"Config3";#N/A,#N/A,TRUE,"Config4";#N/A,#N/A,TRUE,"Config5";#N/A,#N/A,TRUE,"Config6";#N/A,#N/A,TRUE,"Config7"}</definedName>
    <definedName name="wrn.BTS._2_1_1_1_4" hidden="1">{#N/A,#N/A,TRUE,"Config1";#N/A,#N/A,TRUE,"Config2";#N/A,#N/A,TRUE,"Config3";#N/A,#N/A,TRUE,"Config4";#N/A,#N/A,TRUE,"Config5";#N/A,#N/A,TRUE,"Config6";#N/A,#N/A,TRUE,"Config7"}</definedName>
    <definedName name="wrn.BTS._2_1_1_2" hidden="1">{#N/A,#N/A,TRUE,"Config1";#N/A,#N/A,TRUE,"Config2";#N/A,#N/A,TRUE,"Config3";#N/A,#N/A,TRUE,"Config4";#N/A,#N/A,TRUE,"Config5";#N/A,#N/A,TRUE,"Config6";#N/A,#N/A,TRUE,"Config7"}</definedName>
    <definedName name="wrn.BTS._2_1_1_2_1" hidden="1">{#N/A,#N/A,TRUE,"Config1";#N/A,#N/A,TRUE,"Config2";#N/A,#N/A,TRUE,"Config3";#N/A,#N/A,TRUE,"Config4";#N/A,#N/A,TRUE,"Config5";#N/A,#N/A,TRUE,"Config6";#N/A,#N/A,TRUE,"Config7"}</definedName>
    <definedName name="wrn.BTS._2_1_1_2_2" hidden="1">{#N/A,#N/A,TRUE,"Config1";#N/A,#N/A,TRUE,"Config2";#N/A,#N/A,TRUE,"Config3";#N/A,#N/A,TRUE,"Config4";#N/A,#N/A,TRUE,"Config5";#N/A,#N/A,TRUE,"Config6";#N/A,#N/A,TRUE,"Config7"}</definedName>
    <definedName name="wrn.BTS._2_1_1_2_3" hidden="1">{#N/A,#N/A,TRUE,"Config1";#N/A,#N/A,TRUE,"Config2";#N/A,#N/A,TRUE,"Config3";#N/A,#N/A,TRUE,"Config4";#N/A,#N/A,TRUE,"Config5";#N/A,#N/A,TRUE,"Config6";#N/A,#N/A,TRUE,"Config7"}</definedName>
    <definedName name="wrn.BTS._2_1_1_3" hidden="1">{#N/A,#N/A,TRUE,"Config1";#N/A,#N/A,TRUE,"Config2";#N/A,#N/A,TRUE,"Config3";#N/A,#N/A,TRUE,"Config4";#N/A,#N/A,TRUE,"Config5";#N/A,#N/A,TRUE,"Config6";#N/A,#N/A,TRUE,"Config7"}</definedName>
    <definedName name="wrn.BTS._2_1_1_4" hidden="1">{#N/A,#N/A,TRUE,"Config1";#N/A,#N/A,TRUE,"Config2";#N/A,#N/A,TRUE,"Config3";#N/A,#N/A,TRUE,"Config4";#N/A,#N/A,TRUE,"Config5";#N/A,#N/A,TRUE,"Config6";#N/A,#N/A,TRUE,"Config7"}</definedName>
    <definedName name="wrn.BTS._2_1_1_5" hidden="1">{#N/A,#N/A,TRUE,"Config1";#N/A,#N/A,TRUE,"Config2";#N/A,#N/A,TRUE,"Config3";#N/A,#N/A,TRUE,"Config4";#N/A,#N/A,TRUE,"Config5";#N/A,#N/A,TRUE,"Config6";#N/A,#N/A,TRUE,"Config7"}</definedName>
    <definedName name="wrn.BTS._2_1_2" hidden="1">{#N/A,#N/A,TRUE,"Config1";#N/A,#N/A,TRUE,"Config2";#N/A,#N/A,TRUE,"Config3";#N/A,#N/A,TRUE,"Config4";#N/A,#N/A,TRUE,"Config5";#N/A,#N/A,TRUE,"Config6";#N/A,#N/A,TRUE,"Config7"}</definedName>
    <definedName name="wrn.BTS._2_1_2_1" hidden="1">{#N/A,#N/A,TRUE,"Config1";#N/A,#N/A,TRUE,"Config2";#N/A,#N/A,TRUE,"Config3";#N/A,#N/A,TRUE,"Config4";#N/A,#N/A,TRUE,"Config5";#N/A,#N/A,TRUE,"Config6";#N/A,#N/A,TRUE,"Config7"}</definedName>
    <definedName name="wrn.BTS._2_1_2_2" hidden="1">{#N/A,#N/A,TRUE,"Config1";#N/A,#N/A,TRUE,"Config2";#N/A,#N/A,TRUE,"Config3";#N/A,#N/A,TRUE,"Config4";#N/A,#N/A,TRUE,"Config5";#N/A,#N/A,TRUE,"Config6";#N/A,#N/A,TRUE,"Config7"}</definedName>
    <definedName name="wrn.BTS._2_1_2_3" hidden="1">{#N/A,#N/A,TRUE,"Config1";#N/A,#N/A,TRUE,"Config2";#N/A,#N/A,TRUE,"Config3";#N/A,#N/A,TRUE,"Config4";#N/A,#N/A,TRUE,"Config5";#N/A,#N/A,TRUE,"Config6";#N/A,#N/A,TRUE,"Config7"}</definedName>
    <definedName name="wrn.BTS._2_1_2_4" hidden="1">{#N/A,#N/A,TRUE,"Config1";#N/A,#N/A,TRUE,"Config2";#N/A,#N/A,TRUE,"Config3";#N/A,#N/A,TRUE,"Config4";#N/A,#N/A,TRUE,"Config5";#N/A,#N/A,TRUE,"Config6";#N/A,#N/A,TRUE,"Config7"}</definedName>
    <definedName name="wrn.BTS._2_1_3" hidden="1">{#N/A,#N/A,TRUE,"Config1";#N/A,#N/A,TRUE,"Config2";#N/A,#N/A,TRUE,"Config3";#N/A,#N/A,TRUE,"Config4";#N/A,#N/A,TRUE,"Config5";#N/A,#N/A,TRUE,"Config6";#N/A,#N/A,TRUE,"Config7"}</definedName>
    <definedName name="wrn.BTS._2_1_3_1" hidden="1">{#N/A,#N/A,TRUE,"Config1";#N/A,#N/A,TRUE,"Config2";#N/A,#N/A,TRUE,"Config3";#N/A,#N/A,TRUE,"Config4";#N/A,#N/A,TRUE,"Config5";#N/A,#N/A,TRUE,"Config6";#N/A,#N/A,TRUE,"Config7"}</definedName>
    <definedName name="wrn.BTS._2_1_3_2" hidden="1">{#N/A,#N/A,TRUE,"Config1";#N/A,#N/A,TRUE,"Config2";#N/A,#N/A,TRUE,"Config3";#N/A,#N/A,TRUE,"Config4";#N/A,#N/A,TRUE,"Config5";#N/A,#N/A,TRUE,"Config6";#N/A,#N/A,TRUE,"Config7"}</definedName>
    <definedName name="wrn.BTS._2_1_3_3" hidden="1">{#N/A,#N/A,TRUE,"Config1";#N/A,#N/A,TRUE,"Config2";#N/A,#N/A,TRUE,"Config3";#N/A,#N/A,TRUE,"Config4";#N/A,#N/A,TRUE,"Config5";#N/A,#N/A,TRUE,"Config6";#N/A,#N/A,TRUE,"Config7"}</definedName>
    <definedName name="wrn.BTS._2_1_3_4" hidden="1">{#N/A,#N/A,TRUE,"Config1";#N/A,#N/A,TRUE,"Config2";#N/A,#N/A,TRUE,"Config3";#N/A,#N/A,TRUE,"Config4";#N/A,#N/A,TRUE,"Config5";#N/A,#N/A,TRUE,"Config6";#N/A,#N/A,TRUE,"Config7"}</definedName>
    <definedName name="wrn.BTS._2_1_4" hidden="1">{#N/A,#N/A,TRUE,"Config1";#N/A,#N/A,TRUE,"Config2";#N/A,#N/A,TRUE,"Config3";#N/A,#N/A,TRUE,"Config4";#N/A,#N/A,TRUE,"Config5";#N/A,#N/A,TRUE,"Config6";#N/A,#N/A,TRUE,"Config7"}</definedName>
    <definedName name="wrn.BTS._2_1_4_1" hidden="1">{#N/A,#N/A,TRUE,"Config1";#N/A,#N/A,TRUE,"Config2";#N/A,#N/A,TRUE,"Config3";#N/A,#N/A,TRUE,"Config4";#N/A,#N/A,TRUE,"Config5";#N/A,#N/A,TRUE,"Config6";#N/A,#N/A,TRUE,"Config7"}</definedName>
    <definedName name="wrn.BTS._2_1_5" hidden="1">{#N/A,#N/A,TRUE,"Config1";#N/A,#N/A,TRUE,"Config2";#N/A,#N/A,TRUE,"Config3";#N/A,#N/A,TRUE,"Config4";#N/A,#N/A,TRUE,"Config5";#N/A,#N/A,TRUE,"Config6";#N/A,#N/A,TRUE,"Config7"}</definedName>
    <definedName name="wrn.BTS._2_2" hidden="1">{#N/A,#N/A,TRUE,"Config1";#N/A,#N/A,TRUE,"Config2";#N/A,#N/A,TRUE,"Config3";#N/A,#N/A,TRUE,"Config4";#N/A,#N/A,TRUE,"Config5";#N/A,#N/A,TRUE,"Config6";#N/A,#N/A,TRUE,"Config7"}</definedName>
    <definedName name="wrn.BTS._2_2_1" hidden="1">{#N/A,#N/A,TRUE,"Config1";#N/A,#N/A,TRUE,"Config2";#N/A,#N/A,TRUE,"Config3";#N/A,#N/A,TRUE,"Config4";#N/A,#N/A,TRUE,"Config5";#N/A,#N/A,TRUE,"Config6";#N/A,#N/A,TRUE,"Config7"}</definedName>
    <definedName name="wrn.BTS._2_2_1_1" hidden="1">{#N/A,#N/A,TRUE,"Config1";#N/A,#N/A,TRUE,"Config2";#N/A,#N/A,TRUE,"Config3";#N/A,#N/A,TRUE,"Config4";#N/A,#N/A,TRUE,"Config5";#N/A,#N/A,TRUE,"Config6";#N/A,#N/A,TRUE,"Config7"}</definedName>
    <definedName name="wrn.BTS._2_2_2" hidden="1">{#N/A,#N/A,TRUE,"Config1";#N/A,#N/A,TRUE,"Config2";#N/A,#N/A,TRUE,"Config3";#N/A,#N/A,TRUE,"Config4";#N/A,#N/A,TRUE,"Config5";#N/A,#N/A,TRUE,"Config6";#N/A,#N/A,TRUE,"Config7"}</definedName>
    <definedName name="wrn.BTS._2_2_3" hidden="1">{#N/A,#N/A,TRUE,"Config1";#N/A,#N/A,TRUE,"Config2";#N/A,#N/A,TRUE,"Config3";#N/A,#N/A,TRUE,"Config4";#N/A,#N/A,TRUE,"Config5";#N/A,#N/A,TRUE,"Config6";#N/A,#N/A,TRUE,"Config7"}</definedName>
    <definedName name="wrn.BTS._2_2_4" hidden="1">{#N/A,#N/A,TRUE,"Config1";#N/A,#N/A,TRUE,"Config2";#N/A,#N/A,TRUE,"Config3";#N/A,#N/A,TRUE,"Config4";#N/A,#N/A,TRUE,"Config5";#N/A,#N/A,TRUE,"Config6";#N/A,#N/A,TRUE,"Config7"}</definedName>
    <definedName name="wrn.BTS._2_2_5" hidden="1">{#N/A,#N/A,TRUE,"Config1";#N/A,#N/A,TRUE,"Config2";#N/A,#N/A,TRUE,"Config3";#N/A,#N/A,TRUE,"Config4";#N/A,#N/A,TRUE,"Config5";#N/A,#N/A,TRUE,"Config6";#N/A,#N/A,TRUE,"Config7"}</definedName>
    <definedName name="wrn.BTS._2_3" hidden="1">{#N/A,#N/A,TRUE,"Config1";#N/A,#N/A,TRUE,"Config2";#N/A,#N/A,TRUE,"Config3";#N/A,#N/A,TRUE,"Config4";#N/A,#N/A,TRUE,"Config5";#N/A,#N/A,TRUE,"Config6";#N/A,#N/A,TRUE,"Config7"}</definedName>
    <definedName name="wrn.BTS._2_3_1" hidden="1">{#N/A,#N/A,TRUE,"Config1";#N/A,#N/A,TRUE,"Config2";#N/A,#N/A,TRUE,"Config3";#N/A,#N/A,TRUE,"Config4";#N/A,#N/A,TRUE,"Config5";#N/A,#N/A,TRUE,"Config6";#N/A,#N/A,TRUE,"Config7"}</definedName>
    <definedName name="wrn.BTS._2_3_2" hidden="1">{#N/A,#N/A,TRUE,"Config1";#N/A,#N/A,TRUE,"Config2";#N/A,#N/A,TRUE,"Config3";#N/A,#N/A,TRUE,"Config4";#N/A,#N/A,TRUE,"Config5";#N/A,#N/A,TRUE,"Config6";#N/A,#N/A,TRUE,"Config7"}</definedName>
    <definedName name="wrn.BTS._2_3_3" hidden="1">{#N/A,#N/A,TRUE,"Config1";#N/A,#N/A,TRUE,"Config2";#N/A,#N/A,TRUE,"Config3";#N/A,#N/A,TRUE,"Config4";#N/A,#N/A,TRUE,"Config5";#N/A,#N/A,TRUE,"Config6";#N/A,#N/A,TRUE,"Config7"}</definedName>
    <definedName name="wrn.BTS._2_3_4" hidden="1">{#N/A,#N/A,TRUE,"Config1";#N/A,#N/A,TRUE,"Config2";#N/A,#N/A,TRUE,"Config3";#N/A,#N/A,TRUE,"Config4";#N/A,#N/A,TRUE,"Config5";#N/A,#N/A,TRUE,"Config6";#N/A,#N/A,TRUE,"Config7"}</definedName>
    <definedName name="wrn.BTS._2_4" hidden="1">{#N/A,#N/A,TRUE,"Config1";#N/A,#N/A,TRUE,"Config2";#N/A,#N/A,TRUE,"Config3";#N/A,#N/A,TRUE,"Config4";#N/A,#N/A,TRUE,"Config5";#N/A,#N/A,TRUE,"Config6";#N/A,#N/A,TRUE,"Config7"}</definedName>
    <definedName name="wrn.BTS._2_4_1" hidden="1">{#N/A,#N/A,TRUE,"Config1";#N/A,#N/A,TRUE,"Config2";#N/A,#N/A,TRUE,"Config3";#N/A,#N/A,TRUE,"Config4";#N/A,#N/A,TRUE,"Config5";#N/A,#N/A,TRUE,"Config6";#N/A,#N/A,TRUE,"Config7"}</definedName>
    <definedName name="wrn.BTS._2_5" hidden="1">{#N/A,#N/A,TRUE,"Config1";#N/A,#N/A,TRUE,"Config2";#N/A,#N/A,TRUE,"Config3";#N/A,#N/A,TRUE,"Config4";#N/A,#N/A,TRUE,"Config5";#N/A,#N/A,TRUE,"Config6";#N/A,#N/A,TRUE,"Config7"}</definedName>
    <definedName name="wrn.BTS._3" hidden="1">{#N/A,#N/A,TRUE,"Config1";#N/A,#N/A,TRUE,"Config2";#N/A,#N/A,TRUE,"Config3";#N/A,#N/A,TRUE,"Config4";#N/A,#N/A,TRUE,"Config5";#N/A,#N/A,TRUE,"Config6";#N/A,#N/A,TRUE,"Config7"}</definedName>
    <definedName name="wrn.BTS._3_1" hidden="1">{#N/A,#N/A,TRUE,"Config1";#N/A,#N/A,TRUE,"Config2";#N/A,#N/A,TRUE,"Config3";#N/A,#N/A,TRUE,"Config4";#N/A,#N/A,TRUE,"Config5";#N/A,#N/A,TRUE,"Config6";#N/A,#N/A,TRUE,"Config7"}</definedName>
    <definedName name="wrn.BTS._3_1_1" hidden="1">{#N/A,#N/A,TRUE,"Config1";#N/A,#N/A,TRUE,"Config2";#N/A,#N/A,TRUE,"Config3";#N/A,#N/A,TRUE,"Config4";#N/A,#N/A,TRUE,"Config5";#N/A,#N/A,TRUE,"Config6";#N/A,#N/A,TRUE,"Config7"}</definedName>
    <definedName name="wrn.BTS._3_1_1_1" hidden="1">{#N/A,#N/A,TRUE,"Config1";#N/A,#N/A,TRUE,"Config2";#N/A,#N/A,TRUE,"Config3";#N/A,#N/A,TRUE,"Config4";#N/A,#N/A,TRUE,"Config5";#N/A,#N/A,TRUE,"Config6";#N/A,#N/A,TRUE,"Config7"}</definedName>
    <definedName name="wrn.BTS._3_1_2" hidden="1">{#N/A,#N/A,TRUE,"Config1";#N/A,#N/A,TRUE,"Config2";#N/A,#N/A,TRUE,"Config3";#N/A,#N/A,TRUE,"Config4";#N/A,#N/A,TRUE,"Config5";#N/A,#N/A,TRUE,"Config6";#N/A,#N/A,TRUE,"Config7"}</definedName>
    <definedName name="wrn.BTS._3_1_3" hidden="1">{#N/A,#N/A,TRUE,"Config1";#N/A,#N/A,TRUE,"Config2";#N/A,#N/A,TRUE,"Config3";#N/A,#N/A,TRUE,"Config4";#N/A,#N/A,TRUE,"Config5";#N/A,#N/A,TRUE,"Config6";#N/A,#N/A,TRUE,"Config7"}</definedName>
    <definedName name="wrn.BTS._3_1_4" hidden="1">{#N/A,#N/A,TRUE,"Config1";#N/A,#N/A,TRUE,"Config2";#N/A,#N/A,TRUE,"Config3";#N/A,#N/A,TRUE,"Config4";#N/A,#N/A,TRUE,"Config5";#N/A,#N/A,TRUE,"Config6";#N/A,#N/A,TRUE,"Config7"}</definedName>
    <definedName name="wrn.BTS._3_1_5" hidden="1">{#N/A,#N/A,TRUE,"Config1";#N/A,#N/A,TRUE,"Config2";#N/A,#N/A,TRUE,"Config3";#N/A,#N/A,TRUE,"Config4";#N/A,#N/A,TRUE,"Config5";#N/A,#N/A,TRUE,"Config6";#N/A,#N/A,TRUE,"Config7"}</definedName>
    <definedName name="wrn.BTS._3_2" hidden="1">{#N/A,#N/A,TRUE,"Config1";#N/A,#N/A,TRUE,"Config2";#N/A,#N/A,TRUE,"Config3";#N/A,#N/A,TRUE,"Config4";#N/A,#N/A,TRUE,"Config5";#N/A,#N/A,TRUE,"Config6";#N/A,#N/A,TRUE,"Config7"}</definedName>
    <definedName name="wrn.BTS._3_2_1" hidden="1">{#N/A,#N/A,TRUE,"Config1";#N/A,#N/A,TRUE,"Config2";#N/A,#N/A,TRUE,"Config3";#N/A,#N/A,TRUE,"Config4";#N/A,#N/A,TRUE,"Config5";#N/A,#N/A,TRUE,"Config6";#N/A,#N/A,TRUE,"Config7"}</definedName>
    <definedName name="wrn.BTS._3_2_1_1" hidden="1">{#N/A,#N/A,TRUE,"Config1";#N/A,#N/A,TRUE,"Config2";#N/A,#N/A,TRUE,"Config3";#N/A,#N/A,TRUE,"Config4";#N/A,#N/A,TRUE,"Config5";#N/A,#N/A,TRUE,"Config6";#N/A,#N/A,TRUE,"Config7"}</definedName>
    <definedName name="wrn.BTS._3_2_2" hidden="1">{#N/A,#N/A,TRUE,"Config1";#N/A,#N/A,TRUE,"Config2";#N/A,#N/A,TRUE,"Config3";#N/A,#N/A,TRUE,"Config4";#N/A,#N/A,TRUE,"Config5";#N/A,#N/A,TRUE,"Config6";#N/A,#N/A,TRUE,"Config7"}</definedName>
    <definedName name="wrn.BTS._3_2_3" hidden="1">{#N/A,#N/A,TRUE,"Config1";#N/A,#N/A,TRUE,"Config2";#N/A,#N/A,TRUE,"Config3";#N/A,#N/A,TRUE,"Config4";#N/A,#N/A,TRUE,"Config5";#N/A,#N/A,TRUE,"Config6";#N/A,#N/A,TRUE,"Config7"}</definedName>
    <definedName name="wrn.BTS._3_2_4" hidden="1">{#N/A,#N/A,TRUE,"Config1";#N/A,#N/A,TRUE,"Config2";#N/A,#N/A,TRUE,"Config3";#N/A,#N/A,TRUE,"Config4";#N/A,#N/A,TRUE,"Config5";#N/A,#N/A,TRUE,"Config6";#N/A,#N/A,TRUE,"Config7"}</definedName>
    <definedName name="wrn.BTS._3_2_5" hidden="1">{#N/A,#N/A,TRUE,"Config1";#N/A,#N/A,TRUE,"Config2";#N/A,#N/A,TRUE,"Config3";#N/A,#N/A,TRUE,"Config4";#N/A,#N/A,TRUE,"Config5";#N/A,#N/A,TRUE,"Config6";#N/A,#N/A,TRUE,"Config7"}</definedName>
    <definedName name="wrn.BTS._3_3" hidden="1">{#N/A,#N/A,TRUE,"Config1";#N/A,#N/A,TRUE,"Config2";#N/A,#N/A,TRUE,"Config3";#N/A,#N/A,TRUE,"Config4";#N/A,#N/A,TRUE,"Config5";#N/A,#N/A,TRUE,"Config6";#N/A,#N/A,TRUE,"Config7"}</definedName>
    <definedName name="wrn.BTS._3_3_1" hidden="1">{#N/A,#N/A,TRUE,"Config1";#N/A,#N/A,TRUE,"Config2";#N/A,#N/A,TRUE,"Config3";#N/A,#N/A,TRUE,"Config4";#N/A,#N/A,TRUE,"Config5";#N/A,#N/A,TRUE,"Config6";#N/A,#N/A,TRUE,"Config7"}</definedName>
    <definedName name="wrn.BTS._3_4" hidden="1">{#N/A,#N/A,TRUE,"Config1";#N/A,#N/A,TRUE,"Config2";#N/A,#N/A,TRUE,"Config3";#N/A,#N/A,TRUE,"Config4";#N/A,#N/A,TRUE,"Config5";#N/A,#N/A,TRUE,"Config6";#N/A,#N/A,TRUE,"Config7"}</definedName>
    <definedName name="wrn.BTS._3_4_1" hidden="1">{#N/A,#N/A,TRUE,"Config1";#N/A,#N/A,TRUE,"Config2";#N/A,#N/A,TRUE,"Config3";#N/A,#N/A,TRUE,"Config4";#N/A,#N/A,TRUE,"Config5";#N/A,#N/A,TRUE,"Config6";#N/A,#N/A,TRUE,"Config7"}</definedName>
    <definedName name="wrn.BTS._3_5" hidden="1">{#N/A,#N/A,TRUE,"Config1";#N/A,#N/A,TRUE,"Config2";#N/A,#N/A,TRUE,"Config3";#N/A,#N/A,TRUE,"Config4";#N/A,#N/A,TRUE,"Config5";#N/A,#N/A,TRUE,"Config6";#N/A,#N/A,TRUE,"Config7"}</definedName>
    <definedName name="wrn.BTS._4" hidden="1">{#N/A,#N/A,TRUE,"Config1";#N/A,#N/A,TRUE,"Config2";#N/A,#N/A,TRUE,"Config3";#N/A,#N/A,TRUE,"Config4";#N/A,#N/A,TRUE,"Config5";#N/A,#N/A,TRUE,"Config6";#N/A,#N/A,TRUE,"Config7"}</definedName>
    <definedName name="wrn.BTS._4_1" hidden="1">{#N/A,#N/A,TRUE,"Config1";#N/A,#N/A,TRUE,"Config2";#N/A,#N/A,TRUE,"Config3";#N/A,#N/A,TRUE,"Config4";#N/A,#N/A,TRUE,"Config5";#N/A,#N/A,TRUE,"Config6";#N/A,#N/A,TRUE,"Config7"}</definedName>
    <definedName name="wrn.BTS._4_1_1" hidden="1">{#N/A,#N/A,TRUE,"Config1";#N/A,#N/A,TRUE,"Config2";#N/A,#N/A,TRUE,"Config3";#N/A,#N/A,TRUE,"Config4";#N/A,#N/A,TRUE,"Config5";#N/A,#N/A,TRUE,"Config6";#N/A,#N/A,TRUE,"Config7"}</definedName>
    <definedName name="wrn.BTS._4_1_1_1" hidden="1">{#N/A,#N/A,TRUE,"Config1";#N/A,#N/A,TRUE,"Config2";#N/A,#N/A,TRUE,"Config3";#N/A,#N/A,TRUE,"Config4";#N/A,#N/A,TRUE,"Config5";#N/A,#N/A,TRUE,"Config6";#N/A,#N/A,TRUE,"Config7"}</definedName>
    <definedName name="wrn.BTS._4_1_2" hidden="1">{#N/A,#N/A,TRUE,"Config1";#N/A,#N/A,TRUE,"Config2";#N/A,#N/A,TRUE,"Config3";#N/A,#N/A,TRUE,"Config4";#N/A,#N/A,TRUE,"Config5";#N/A,#N/A,TRUE,"Config6";#N/A,#N/A,TRUE,"Config7"}</definedName>
    <definedName name="wrn.BTS._4_1_3" hidden="1">{#N/A,#N/A,TRUE,"Config1";#N/A,#N/A,TRUE,"Config2";#N/A,#N/A,TRUE,"Config3";#N/A,#N/A,TRUE,"Config4";#N/A,#N/A,TRUE,"Config5";#N/A,#N/A,TRUE,"Config6";#N/A,#N/A,TRUE,"Config7"}</definedName>
    <definedName name="wrn.BTS._4_1_4" hidden="1">{#N/A,#N/A,TRUE,"Config1";#N/A,#N/A,TRUE,"Config2";#N/A,#N/A,TRUE,"Config3";#N/A,#N/A,TRUE,"Config4";#N/A,#N/A,TRUE,"Config5";#N/A,#N/A,TRUE,"Config6";#N/A,#N/A,TRUE,"Config7"}</definedName>
    <definedName name="wrn.BTS._4_1_5" hidden="1">{#N/A,#N/A,TRUE,"Config1";#N/A,#N/A,TRUE,"Config2";#N/A,#N/A,TRUE,"Config3";#N/A,#N/A,TRUE,"Config4";#N/A,#N/A,TRUE,"Config5";#N/A,#N/A,TRUE,"Config6";#N/A,#N/A,TRUE,"Config7"}</definedName>
    <definedName name="wrn.BTS._4_2" hidden="1">{#N/A,#N/A,TRUE,"Config1";#N/A,#N/A,TRUE,"Config2";#N/A,#N/A,TRUE,"Config3";#N/A,#N/A,TRUE,"Config4";#N/A,#N/A,TRUE,"Config5";#N/A,#N/A,TRUE,"Config6";#N/A,#N/A,TRUE,"Config7"}</definedName>
    <definedName name="wrn.BTS._4_2_1" hidden="1">{#N/A,#N/A,TRUE,"Config1";#N/A,#N/A,TRUE,"Config2";#N/A,#N/A,TRUE,"Config3";#N/A,#N/A,TRUE,"Config4";#N/A,#N/A,TRUE,"Config5";#N/A,#N/A,TRUE,"Config6";#N/A,#N/A,TRUE,"Config7"}</definedName>
    <definedName name="wrn.BTS._4_2_1_1" hidden="1">{#N/A,#N/A,TRUE,"Config1";#N/A,#N/A,TRUE,"Config2";#N/A,#N/A,TRUE,"Config3";#N/A,#N/A,TRUE,"Config4";#N/A,#N/A,TRUE,"Config5";#N/A,#N/A,TRUE,"Config6";#N/A,#N/A,TRUE,"Config7"}</definedName>
    <definedName name="wrn.BTS._4_2_2" hidden="1">{#N/A,#N/A,TRUE,"Config1";#N/A,#N/A,TRUE,"Config2";#N/A,#N/A,TRUE,"Config3";#N/A,#N/A,TRUE,"Config4";#N/A,#N/A,TRUE,"Config5";#N/A,#N/A,TRUE,"Config6";#N/A,#N/A,TRUE,"Config7"}</definedName>
    <definedName name="wrn.BTS._4_2_3" hidden="1">{#N/A,#N/A,TRUE,"Config1";#N/A,#N/A,TRUE,"Config2";#N/A,#N/A,TRUE,"Config3";#N/A,#N/A,TRUE,"Config4";#N/A,#N/A,TRUE,"Config5";#N/A,#N/A,TRUE,"Config6";#N/A,#N/A,TRUE,"Config7"}</definedName>
    <definedName name="wrn.BTS._4_2_4" hidden="1">{#N/A,#N/A,TRUE,"Config1";#N/A,#N/A,TRUE,"Config2";#N/A,#N/A,TRUE,"Config3";#N/A,#N/A,TRUE,"Config4";#N/A,#N/A,TRUE,"Config5";#N/A,#N/A,TRUE,"Config6";#N/A,#N/A,TRUE,"Config7"}</definedName>
    <definedName name="wrn.BTS._4_2_5" hidden="1">{#N/A,#N/A,TRUE,"Config1";#N/A,#N/A,TRUE,"Config2";#N/A,#N/A,TRUE,"Config3";#N/A,#N/A,TRUE,"Config4";#N/A,#N/A,TRUE,"Config5";#N/A,#N/A,TRUE,"Config6";#N/A,#N/A,TRUE,"Config7"}</definedName>
    <definedName name="wrn.BTS._4_3" hidden="1">{#N/A,#N/A,TRUE,"Config1";#N/A,#N/A,TRUE,"Config2";#N/A,#N/A,TRUE,"Config3";#N/A,#N/A,TRUE,"Config4";#N/A,#N/A,TRUE,"Config5";#N/A,#N/A,TRUE,"Config6";#N/A,#N/A,TRUE,"Config7"}</definedName>
    <definedName name="wrn.BTS._4_3_1" hidden="1">{#N/A,#N/A,TRUE,"Config1";#N/A,#N/A,TRUE,"Config2";#N/A,#N/A,TRUE,"Config3";#N/A,#N/A,TRUE,"Config4";#N/A,#N/A,TRUE,"Config5";#N/A,#N/A,TRUE,"Config6";#N/A,#N/A,TRUE,"Config7"}</definedName>
    <definedName name="wrn.BTS._4_4" hidden="1">{#N/A,#N/A,TRUE,"Config1";#N/A,#N/A,TRUE,"Config2";#N/A,#N/A,TRUE,"Config3";#N/A,#N/A,TRUE,"Config4";#N/A,#N/A,TRUE,"Config5";#N/A,#N/A,TRUE,"Config6";#N/A,#N/A,TRUE,"Config7"}</definedName>
    <definedName name="wrn.BTS._4_4_1" hidden="1">{#N/A,#N/A,TRUE,"Config1";#N/A,#N/A,TRUE,"Config2";#N/A,#N/A,TRUE,"Config3";#N/A,#N/A,TRUE,"Config4";#N/A,#N/A,TRUE,"Config5";#N/A,#N/A,TRUE,"Config6";#N/A,#N/A,TRUE,"Config7"}</definedName>
    <definedName name="wrn.BTS._4_5" hidden="1">{#N/A,#N/A,TRUE,"Config1";#N/A,#N/A,TRUE,"Config2";#N/A,#N/A,TRUE,"Config3";#N/A,#N/A,TRUE,"Config4";#N/A,#N/A,TRUE,"Config5";#N/A,#N/A,TRUE,"Config6";#N/A,#N/A,TRUE,"Config7"}</definedName>
    <definedName name="wrn.BTS._5" hidden="1">{#N/A,#N/A,TRUE,"Config1";#N/A,#N/A,TRUE,"Config2";#N/A,#N/A,TRUE,"Config3";#N/A,#N/A,TRUE,"Config4";#N/A,#N/A,TRUE,"Config5";#N/A,#N/A,TRUE,"Config6";#N/A,#N/A,TRUE,"Config7"}</definedName>
    <definedName name="wrn.BTS._5_1" hidden="1">{#N/A,#N/A,TRUE,"Config1";#N/A,#N/A,TRUE,"Config2";#N/A,#N/A,TRUE,"Config3";#N/A,#N/A,TRUE,"Config4";#N/A,#N/A,TRUE,"Config5";#N/A,#N/A,TRUE,"Config6";#N/A,#N/A,TRUE,"Config7"}</definedName>
    <definedName name="wrn.BTS._5_1_1" hidden="1">{#N/A,#N/A,TRUE,"Config1";#N/A,#N/A,TRUE,"Config2";#N/A,#N/A,TRUE,"Config3";#N/A,#N/A,TRUE,"Config4";#N/A,#N/A,TRUE,"Config5";#N/A,#N/A,TRUE,"Config6";#N/A,#N/A,TRUE,"Config7"}</definedName>
    <definedName name="wrn.BTS._5_1_1_1" hidden="1">{#N/A,#N/A,TRUE,"Config1";#N/A,#N/A,TRUE,"Config2";#N/A,#N/A,TRUE,"Config3";#N/A,#N/A,TRUE,"Config4";#N/A,#N/A,TRUE,"Config5";#N/A,#N/A,TRUE,"Config6";#N/A,#N/A,TRUE,"Config7"}</definedName>
    <definedName name="wrn.BTS._5_1_2" hidden="1">{#N/A,#N/A,TRUE,"Config1";#N/A,#N/A,TRUE,"Config2";#N/A,#N/A,TRUE,"Config3";#N/A,#N/A,TRUE,"Config4";#N/A,#N/A,TRUE,"Config5";#N/A,#N/A,TRUE,"Config6";#N/A,#N/A,TRUE,"Config7"}</definedName>
    <definedName name="wrn.BTS._5_1_3" hidden="1">{#N/A,#N/A,TRUE,"Config1";#N/A,#N/A,TRUE,"Config2";#N/A,#N/A,TRUE,"Config3";#N/A,#N/A,TRUE,"Config4";#N/A,#N/A,TRUE,"Config5";#N/A,#N/A,TRUE,"Config6";#N/A,#N/A,TRUE,"Config7"}</definedName>
    <definedName name="wrn.BTS._5_1_4" hidden="1">{#N/A,#N/A,TRUE,"Config1";#N/A,#N/A,TRUE,"Config2";#N/A,#N/A,TRUE,"Config3";#N/A,#N/A,TRUE,"Config4";#N/A,#N/A,TRUE,"Config5";#N/A,#N/A,TRUE,"Config6";#N/A,#N/A,TRUE,"Config7"}</definedName>
    <definedName name="wrn.BTS._5_1_5" hidden="1">{#N/A,#N/A,TRUE,"Config1";#N/A,#N/A,TRUE,"Config2";#N/A,#N/A,TRUE,"Config3";#N/A,#N/A,TRUE,"Config4";#N/A,#N/A,TRUE,"Config5";#N/A,#N/A,TRUE,"Config6";#N/A,#N/A,TRUE,"Config7"}</definedName>
    <definedName name="wrn.BTS._5_2" hidden="1">{#N/A,#N/A,TRUE,"Config1";#N/A,#N/A,TRUE,"Config2";#N/A,#N/A,TRUE,"Config3";#N/A,#N/A,TRUE,"Config4";#N/A,#N/A,TRUE,"Config5";#N/A,#N/A,TRUE,"Config6";#N/A,#N/A,TRUE,"Config7"}</definedName>
    <definedName name="wrn.BTS._5_2_1" hidden="1">{#N/A,#N/A,TRUE,"Config1";#N/A,#N/A,TRUE,"Config2";#N/A,#N/A,TRUE,"Config3";#N/A,#N/A,TRUE,"Config4";#N/A,#N/A,TRUE,"Config5";#N/A,#N/A,TRUE,"Config6";#N/A,#N/A,TRUE,"Config7"}</definedName>
    <definedName name="wrn.BTS._5_2_1_1" hidden="1">{#N/A,#N/A,TRUE,"Config1";#N/A,#N/A,TRUE,"Config2";#N/A,#N/A,TRUE,"Config3";#N/A,#N/A,TRUE,"Config4";#N/A,#N/A,TRUE,"Config5";#N/A,#N/A,TRUE,"Config6";#N/A,#N/A,TRUE,"Config7"}</definedName>
    <definedName name="wrn.BTS._5_2_2" hidden="1">{#N/A,#N/A,TRUE,"Config1";#N/A,#N/A,TRUE,"Config2";#N/A,#N/A,TRUE,"Config3";#N/A,#N/A,TRUE,"Config4";#N/A,#N/A,TRUE,"Config5";#N/A,#N/A,TRUE,"Config6";#N/A,#N/A,TRUE,"Config7"}</definedName>
    <definedName name="wrn.BTS._5_2_3" hidden="1">{#N/A,#N/A,TRUE,"Config1";#N/A,#N/A,TRUE,"Config2";#N/A,#N/A,TRUE,"Config3";#N/A,#N/A,TRUE,"Config4";#N/A,#N/A,TRUE,"Config5";#N/A,#N/A,TRUE,"Config6";#N/A,#N/A,TRUE,"Config7"}</definedName>
    <definedName name="wrn.BTS._5_2_4" hidden="1">{#N/A,#N/A,TRUE,"Config1";#N/A,#N/A,TRUE,"Config2";#N/A,#N/A,TRUE,"Config3";#N/A,#N/A,TRUE,"Config4";#N/A,#N/A,TRUE,"Config5";#N/A,#N/A,TRUE,"Config6";#N/A,#N/A,TRUE,"Config7"}</definedName>
    <definedName name="wrn.BTS._5_2_5" hidden="1">{#N/A,#N/A,TRUE,"Config1";#N/A,#N/A,TRUE,"Config2";#N/A,#N/A,TRUE,"Config3";#N/A,#N/A,TRUE,"Config4";#N/A,#N/A,TRUE,"Config5";#N/A,#N/A,TRUE,"Config6";#N/A,#N/A,TRUE,"Config7"}</definedName>
    <definedName name="wrn.BTS._5_3" hidden="1">{#N/A,#N/A,TRUE,"Config1";#N/A,#N/A,TRUE,"Config2";#N/A,#N/A,TRUE,"Config3";#N/A,#N/A,TRUE,"Config4";#N/A,#N/A,TRUE,"Config5";#N/A,#N/A,TRUE,"Config6";#N/A,#N/A,TRUE,"Config7"}</definedName>
    <definedName name="wrn.BTS._5_3_1" hidden="1">{#N/A,#N/A,TRUE,"Config1";#N/A,#N/A,TRUE,"Config2";#N/A,#N/A,TRUE,"Config3";#N/A,#N/A,TRUE,"Config4";#N/A,#N/A,TRUE,"Config5";#N/A,#N/A,TRUE,"Config6";#N/A,#N/A,TRUE,"Config7"}</definedName>
    <definedName name="wrn.BTS._5_4" hidden="1">{#N/A,#N/A,TRUE,"Config1";#N/A,#N/A,TRUE,"Config2";#N/A,#N/A,TRUE,"Config3";#N/A,#N/A,TRUE,"Config4";#N/A,#N/A,TRUE,"Config5";#N/A,#N/A,TRUE,"Config6";#N/A,#N/A,TRUE,"Config7"}</definedName>
    <definedName name="wrn.BTS._5_4_1" hidden="1">{#N/A,#N/A,TRUE,"Config1";#N/A,#N/A,TRUE,"Config2";#N/A,#N/A,TRUE,"Config3";#N/A,#N/A,TRUE,"Config4";#N/A,#N/A,TRUE,"Config5";#N/A,#N/A,TRUE,"Config6";#N/A,#N/A,TRUE,"Config7"}</definedName>
    <definedName name="wrn.BTS._5_5" hidden="1">{#N/A,#N/A,TRUE,"Config1";#N/A,#N/A,TRUE,"Config2";#N/A,#N/A,TRUE,"Config3";#N/A,#N/A,TRUE,"Config4";#N/A,#N/A,TRUE,"Config5";#N/A,#N/A,TRUE,"Config6";#N/A,#N/A,TRUE,"Config7"}</definedName>
    <definedName name="wrn.BUDGET97." hidden="1">{"FIXVARIANCE",#N/A,FALSE,"COSTPHSE";"SOURCING",#N/A,FALSE,"COSTPHSE"}</definedName>
    <definedName name="wrn.bullshit1." hidden="1">{#N/A,#N/A,FALSE,"Sheet1";#N/A,#N/A,FALSE,"Summary";#N/A,#N/A,FALSE,"proj1";#N/A,#N/A,FALSE,"proj2"}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uckie._.Boyz._.Masterfukinpiece." hidden="1">{#N/A,#N/A,FALSE,"Networking";#N/A,#N/A,FALSE,"Net. Graphs";#N/A,#N/A,FALSE,"Services";#N/A,#N/A,FALSE,"Serv. Grpahs"}</definedName>
    <definedName name="wrn.Cider." hidden="1">{#N/A,#N/A,FALSE,"Cider Segment";#N/A,#N/A,FALSE,"Bulmers";#N/A,#N/A,FALSE,"Ritz";#N/A,#N/A,FALSE,"Stag";#N/A,#N/A,FALSE,"Cider Others"}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ombined." hidden="1">{"Annual",#N/A,FALSE,"Earnings model ";"Quarterlycompare",#N/A,FALSE,"Earnings model "}</definedName>
    <definedName name="wrn.Combinedfull." hidden="1">{"quarterlyfull",#N/A,FALSE,"Earnings model ";"Annualfull",#N/A,FALSE,"Earnings model 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pco." hidden="1">{"page1",#N/A,FALSE,"BHCOMPC5";"page2",#N/A,FALSE,"BHCOMPC5";"page3",#N/A,FALSE,"BHCOMPC5";"page4",#N/A,FALSE,"BHCOMPC5"}</definedName>
    <definedName name="wrn.compco._1" hidden="1">{"page1",#N/A,FALSE,"BHCOMPC5";"page2",#N/A,FALSE,"BHCOMPC5";"page3",#N/A,FALSE,"BHCOMPC5";"page4",#N/A,FALSE,"BHCOMPC5"}</definedName>
    <definedName name="wrn.compco._1_1" hidden="1">{"page1",#N/A,FALSE,"BHCOMPC5";"page2",#N/A,FALSE,"BHCOMPC5";"page3",#N/A,FALSE,"BHCOMPC5";"page4",#N/A,FALSE,"BHCOMPC5"}</definedName>
    <definedName name="wrn.compco._1_1_1" hidden="1">{"page1",#N/A,FALSE,"BHCOMPC5";"page2",#N/A,FALSE,"BHCOMPC5";"page3",#N/A,FALSE,"BHCOMPC5";"page4",#N/A,FALSE,"BHCOMPC5"}</definedName>
    <definedName name="wrn.compco._1_1_1_1" hidden="1">{"page1",#N/A,FALSE,"BHCOMPC5";"page2",#N/A,FALSE,"BHCOMPC5";"page3",#N/A,FALSE,"BHCOMPC5";"page4",#N/A,FALSE,"BHCOMPC5"}</definedName>
    <definedName name="wrn.compco._1_1_1_1_1" hidden="1">{"page1",#N/A,FALSE,"BHCOMPC5";"page2",#N/A,FALSE,"BHCOMPC5";"page3",#N/A,FALSE,"BHCOMPC5";"page4",#N/A,FALSE,"BHCOMPC5"}</definedName>
    <definedName name="wrn.compco._1_1_1_1_1_1" hidden="1">{"page1",#N/A,FALSE,"BHCOMPC5";"page2",#N/A,FALSE,"BHCOMPC5";"page3",#N/A,FALSE,"BHCOMPC5";"page4",#N/A,FALSE,"BHCOMPC5"}</definedName>
    <definedName name="wrn.compco._1_1_1_1_1_2" hidden="1">{"page1",#N/A,FALSE,"BHCOMPC5";"page2",#N/A,FALSE,"BHCOMPC5";"page3",#N/A,FALSE,"BHCOMPC5";"page4",#N/A,FALSE,"BHCOMPC5"}</definedName>
    <definedName name="wrn.compco._1_1_1_1_1_3" hidden="1">{"page1",#N/A,FALSE,"BHCOMPC5";"page2",#N/A,FALSE,"BHCOMPC5";"page3",#N/A,FALSE,"BHCOMPC5";"page4",#N/A,FALSE,"BHCOMPC5"}</definedName>
    <definedName name="wrn.compco._1_1_1_1_1_4" hidden="1">{"page1",#N/A,FALSE,"BHCOMPC5";"page2",#N/A,FALSE,"BHCOMPC5";"page3",#N/A,FALSE,"BHCOMPC5";"page4",#N/A,FALSE,"BHCOMPC5"}</definedName>
    <definedName name="wrn.compco._1_1_1_1_2" hidden="1">{"page1",#N/A,FALSE,"BHCOMPC5";"page2",#N/A,FALSE,"BHCOMPC5";"page3",#N/A,FALSE,"BHCOMPC5";"page4",#N/A,FALSE,"BHCOMPC5"}</definedName>
    <definedName name="wrn.compco._1_1_1_1_2_1" hidden="1">{"page1",#N/A,FALSE,"BHCOMPC5";"page2",#N/A,FALSE,"BHCOMPC5";"page3",#N/A,FALSE,"BHCOMPC5";"page4",#N/A,FALSE,"BHCOMPC5"}</definedName>
    <definedName name="wrn.compco._1_1_1_1_2_2" hidden="1">{"page1",#N/A,FALSE,"BHCOMPC5";"page2",#N/A,FALSE,"BHCOMPC5";"page3",#N/A,FALSE,"BHCOMPC5";"page4",#N/A,FALSE,"BHCOMPC5"}</definedName>
    <definedName name="wrn.compco._1_1_1_1_2_3" hidden="1">{"page1",#N/A,FALSE,"BHCOMPC5";"page2",#N/A,FALSE,"BHCOMPC5";"page3",#N/A,FALSE,"BHCOMPC5";"page4",#N/A,FALSE,"BHCOMPC5"}</definedName>
    <definedName name="wrn.compco._1_1_1_1_3" hidden="1">{"page1",#N/A,FALSE,"BHCOMPC5";"page2",#N/A,FALSE,"BHCOMPC5";"page3",#N/A,FALSE,"BHCOMPC5";"page4",#N/A,FALSE,"BHCOMPC5"}</definedName>
    <definedName name="wrn.compco._1_1_1_1_4" hidden="1">{"page1",#N/A,FALSE,"BHCOMPC5";"page2",#N/A,FALSE,"BHCOMPC5";"page3",#N/A,FALSE,"BHCOMPC5";"page4",#N/A,FALSE,"BHCOMPC5"}</definedName>
    <definedName name="wrn.compco._1_1_1_1_5" hidden="1">{"page1",#N/A,FALSE,"BHCOMPC5";"page2",#N/A,FALSE,"BHCOMPC5";"page3",#N/A,FALSE,"BHCOMPC5";"page4",#N/A,FALSE,"BHCOMPC5"}</definedName>
    <definedName name="wrn.compco._1_1_1_2" hidden="1">{"page1",#N/A,FALSE,"BHCOMPC5";"page2",#N/A,FALSE,"BHCOMPC5";"page3",#N/A,FALSE,"BHCOMPC5";"page4",#N/A,FALSE,"BHCOMPC5"}</definedName>
    <definedName name="wrn.compco._1_1_1_2_1" hidden="1">{"page1",#N/A,FALSE,"BHCOMPC5";"page2",#N/A,FALSE,"BHCOMPC5";"page3",#N/A,FALSE,"BHCOMPC5";"page4",#N/A,FALSE,"BHCOMPC5"}</definedName>
    <definedName name="wrn.compco._1_1_1_2_2" hidden="1">{"page1",#N/A,FALSE,"BHCOMPC5";"page2",#N/A,FALSE,"BHCOMPC5";"page3",#N/A,FALSE,"BHCOMPC5";"page4",#N/A,FALSE,"BHCOMPC5"}</definedName>
    <definedName name="wrn.compco._1_1_1_2_3" hidden="1">{"page1",#N/A,FALSE,"BHCOMPC5";"page2",#N/A,FALSE,"BHCOMPC5";"page3",#N/A,FALSE,"BHCOMPC5";"page4",#N/A,FALSE,"BHCOMPC5"}</definedName>
    <definedName name="wrn.compco._1_1_1_3" hidden="1">{"page1",#N/A,FALSE,"BHCOMPC5";"page2",#N/A,FALSE,"BHCOMPC5";"page3",#N/A,FALSE,"BHCOMPC5";"page4",#N/A,FALSE,"BHCOMPC5"}</definedName>
    <definedName name="wrn.compco._1_1_1_3_1" hidden="1">{"page1",#N/A,FALSE,"BHCOMPC5";"page2",#N/A,FALSE,"BHCOMPC5";"page3",#N/A,FALSE,"BHCOMPC5";"page4",#N/A,FALSE,"BHCOMPC5"}</definedName>
    <definedName name="wrn.compco._1_1_1_3_2" hidden="1">{"page1",#N/A,FALSE,"BHCOMPC5";"page2",#N/A,FALSE,"BHCOMPC5";"page3",#N/A,FALSE,"BHCOMPC5";"page4",#N/A,FALSE,"BHCOMPC5"}</definedName>
    <definedName name="wrn.compco._1_1_1_3_3" hidden="1">{"page1",#N/A,FALSE,"BHCOMPC5";"page2",#N/A,FALSE,"BHCOMPC5";"page3",#N/A,FALSE,"BHCOMPC5";"page4",#N/A,FALSE,"BHCOMPC5"}</definedName>
    <definedName name="wrn.compco._1_1_1_4" hidden="1">{"page1",#N/A,FALSE,"BHCOMPC5";"page2",#N/A,FALSE,"BHCOMPC5";"page3",#N/A,FALSE,"BHCOMPC5";"page4",#N/A,FALSE,"BHCOMPC5"}</definedName>
    <definedName name="wrn.compco._1_1_1_5" hidden="1">{"page1",#N/A,FALSE,"BHCOMPC5";"page2",#N/A,FALSE,"BHCOMPC5";"page3",#N/A,FALSE,"BHCOMPC5";"page4",#N/A,FALSE,"BHCOMPC5"}</definedName>
    <definedName name="wrn.compco._1_1_2" hidden="1">{"page1",#N/A,FALSE,"BHCOMPC5";"page2",#N/A,FALSE,"BHCOMPC5";"page3",#N/A,FALSE,"BHCOMPC5";"page4",#N/A,FALSE,"BHCOMPC5"}</definedName>
    <definedName name="wrn.compco._1_1_2_1" hidden="1">{"page1",#N/A,FALSE,"BHCOMPC5";"page2",#N/A,FALSE,"BHCOMPC5";"page3",#N/A,FALSE,"BHCOMPC5";"page4",#N/A,FALSE,"BHCOMPC5"}</definedName>
    <definedName name="wrn.compco._1_1_2_2" hidden="1">{"page1",#N/A,FALSE,"BHCOMPC5";"page2",#N/A,FALSE,"BHCOMPC5";"page3",#N/A,FALSE,"BHCOMPC5";"page4",#N/A,FALSE,"BHCOMPC5"}</definedName>
    <definedName name="wrn.compco._1_1_2_3" hidden="1">{"page1",#N/A,FALSE,"BHCOMPC5";"page2",#N/A,FALSE,"BHCOMPC5";"page3",#N/A,FALSE,"BHCOMPC5";"page4",#N/A,FALSE,"BHCOMPC5"}</definedName>
    <definedName name="wrn.compco._1_1_3" hidden="1">{"page1",#N/A,FALSE,"BHCOMPC5";"page2",#N/A,FALSE,"BHCOMPC5";"page3",#N/A,FALSE,"BHCOMPC5";"page4",#N/A,FALSE,"BHCOMPC5"}</definedName>
    <definedName name="wrn.compco._1_1_3_1" hidden="1">{"page1",#N/A,FALSE,"BHCOMPC5";"page2",#N/A,FALSE,"BHCOMPC5";"page3",#N/A,FALSE,"BHCOMPC5";"page4",#N/A,FALSE,"BHCOMPC5"}</definedName>
    <definedName name="wrn.compco._1_1_3_2" hidden="1">{"page1",#N/A,FALSE,"BHCOMPC5";"page2",#N/A,FALSE,"BHCOMPC5";"page3",#N/A,FALSE,"BHCOMPC5";"page4",#N/A,FALSE,"BHCOMPC5"}</definedName>
    <definedName name="wrn.compco._1_1_3_3" hidden="1">{"page1",#N/A,FALSE,"BHCOMPC5";"page2",#N/A,FALSE,"BHCOMPC5";"page3",#N/A,FALSE,"BHCOMPC5";"page4",#N/A,FALSE,"BHCOMPC5"}</definedName>
    <definedName name="wrn.compco._1_1_4" hidden="1">{"page1",#N/A,FALSE,"BHCOMPC5";"page2",#N/A,FALSE,"BHCOMPC5";"page3",#N/A,FALSE,"BHCOMPC5";"page4",#N/A,FALSE,"BHCOMPC5"}</definedName>
    <definedName name="wrn.compco._1_1_5" hidden="1">{"page1",#N/A,FALSE,"BHCOMPC5";"page2",#N/A,FALSE,"BHCOMPC5";"page3",#N/A,FALSE,"BHCOMPC5";"page4",#N/A,FALSE,"BHCOMPC5"}</definedName>
    <definedName name="wrn.compco._1_2" hidden="1">{"page1",#N/A,FALSE,"BHCOMPC5";"page2",#N/A,FALSE,"BHCOMPC5";"page3",#N/A,FALSE,"BHCOMPC5";"page4",#N/A,FALSE,"BHCOMPC5"}</definedName>
    <definedName name="wrn.compco._1_2_1" hidden="1">{"page1",#N/A,FALSE,"BHCOMPC5";"page2",#N/A,FALSE,"BHCOMPC5";"page3",#N/A,FALSE,"BHCOMPC5";"page4",#N/A,FALSE,"BHCOMPC5"}</definedName>
    <definedName name="wrn.compco._1_2_1_1" hidden="1">{"page1",#N/A,FALSE,"BHCOMPC5";"page2",#N/A,FALSE,"BHCOMPC5";"page3",#N/A,FALSE,"BHCOMPC5";"page4",#N/A,FALSE,"BHCOMPC5"}</definedName>
    <definedName name="wrn.compco._1_2_1_2" hidden="1">{"page1",#N/A,FALSE,"BHCOMPC5";"page2",#N/A,FALSE,"BHCOMPC5";"page3",#N/A,FALSE,"BHCOMPC5";"page4",#N/A,FALSE,"BHCOMPC5"}</definedName>
    <definedName name="wrn.compco._1_2_1_3" hidden="1">{"page1",#N/A,FALSE,"BHCOMPC5";"page2",#N/A,FALSE,"BHCOMPC5";"page3",#N/A,FALSE,"BHCOMPC5";"page4",#N/A,FALSE,"BHCOMPC5"}</definedName>
    <definedName name="wrn.compco._1_2_2" hidden="1">{"page1",#N/A,FALSE,"BHCOMPC5";"page2",#N/A,FALSE,"BHCOMPC5";"page3",#N/A,FALSE,"BHCOMPC5";"page4",#N/A,FALSE,"BHCOMPC5"}</definedName>
    <definedName name="wrn.compco._1_2_2_1" hidden="1">{"page1",#N/A,FALSE,"BHCOMPC5";"page2",#N/A,FALSE,"BHCOMPC5";"page3",#N/A,FALSE,"BHCOMPC5";"page4",#N/A,FALSE,"BHCOMPC5"}</definedName>
    <definedName name="wrn.compco._1_2_2_2" hidden="1">{"page1",#N/A,FALSE,"BHCOMPC5";"page2",#N/A,FALSE,"BHCOMPC5";"page3",#N/A,FALSE,"BHCOMPC5";"page4",#N/A,FALSE,"BHCOMPC5"}</definedName>
    <definedName name="wrn.compco._1_2_2_3" hidden="1">{"page1",#N/A,FALSE,"BHCOMPC5";"page2",#N/A,FALSE,"BHCOMPC5";"page3",#N/A,FALSE,"BHCOMPC5";"page4",#N/A,FALSE,"BHCOMPC5"}</definedName>
    <definedName name="wrn.compco._1_2_3" hidden="1">{"page1",#N/A,FALSE,"BHCOMPC5";"page2",#N/A,FALSE,"BHCOMPC5";"page3",#N/A,FALSE,"BHCOMPC5";"page4",#N/A,FALSE,"BHCOMPC5"}</definedName>
    <definedName name="wrn.compco._1_2_4" hidden="1">{"page1",#N/A,FALSE,"BHCOMPC5";"page2",#N/A,FALSE,"BHCOMPC5";"page3",#N/A,FALSE,"BHCOMPC5";"page4",#N/A,FALSE,"BHCOMPC5"}</definedName>
    <definedName name="wrn.compco._1_2_5" hidden="1">{"page1",#N/A,FALSE,"BHCOMPC5";"page2",#N/A,FALSE,"BHCOMPC5";"page3",#N/A,FALSE,"BHCOMPC5";"page4",#N/A,FALSE,"BHCOMPC5"}</definedName>
    <definedName name="wrn.compco._1_3" hidden="1">{"page1",#N/A,FALSE,"BHCOMPC5";"page2",#N/A,FALSE,"BHCOMPC5";"page3",#N/A,FALSE,"BHCOMPC5";"page4",#N/A,FALSE,"BHCOMPC5"}</definedName>
    <definedName name="wrn.compco._1_3_1" hidden="1">{"page1",#N/A,FALSE,"BHCOMPC5";"page2",#N/A,FALSE,"BHCOMPC5";"page3",#N/A,FALSE,"BHCOMPC5";"page4",#N/A,FALSE,"BHCOMPC5"}</definedName>
    <definedName name="wrn.compco._1_3_1_1" hidden="1">{"page1",#N/A,FALSE,"BHCOMPC5";"page2",#N/A,FALSE,"BHCOMPC5";"page3",#N/A,FALSE,"BHCOMPC5";"page4",#N/A,FALSE,"BHCOMPC5"}</definedName>
    <definedName name="wrn.compco._1_3_1_2" hidden="1">{"page1",#N/A,FALSE,"BHCOMPC5";"page2",#N/A,FALSE,"BHCOMPC5";"page3",#N/A,FALSE,"BHCOMPC5";"page4",#N/A,FALSE,"BHCOMPC5"}</definedName>
    <definedName name="wrn.compco._1_3_1_3" hidden="1">{"page1",#N/A,FALSE,"BHCOMPC5";"page2",#N/A,FALSE,"BHCOMPC5";"page3",#N/A,FALSE,"BHCOMPC5";"page4",#N/A,FALSE,"BHCOMPC5"}</definedName>
    <definedName name="wrn.compco._1_3_2" hidden="1">{"page1",#N/A,FALSE,"BHCOMPC5";"page2",#N/A,FALSE,"BHCOMPC5";"page3",#N/A,FALSE,"BHCOMPC5";"page4",#N/A,FALSE,"BHCOMPC5"}</definedName>
    <definedName name="wrn.compco._1_3_2_1" hidden="1">{"page1",#N/A,FALSE,"BHCOMPC5";"page2",#N/A,FALSE,"BHCOMPC5";"page3",#N/A,FALSE,"BHCOMPC5";"page4",#N/A,FALSE,"BHCOMPC5"}</definedName>
    <definedName name="wrn.compco._1_3_2_2" hidden="1">{"page1",#N/A,FALSE,"BHCOMPC5";"page2",#N/A,FALSE,"BHCOMPC5";"page3",#N/A,FALSE,"BHCOMPC5";"page4",#N/A,FALSE,"BHCOMPC5"}</definedName>
    <definedName name="wrn.compco._1_3_2_3" hidden="1">{"page1",#N/A,FALSE,"BHCOMPC5";"page2",#N/A,FALSE,"BHCOMPC5";"page3",#N/A,FALSE,"BHCOMPC5";"page4",#N/A,FALSE,"BHCOMPC5"}</definedName>
    <definedName name="wrn.compco._1_3_3" hidden="1">{"page1",#N/A,FALSE,"BHCOMPC5";"page2",#N/A,FALSE,"BHCOMPC5";"page3",#N/A,FALSE,"BHCOMPC5";"page4",#N/A,FALSE,"BHCOMPC5"}</definedName>
    <definedName name="wrn.compco._1_3_4" hidden="1">{"page1",#N/A,FALSE,"BHCOMPC5";"page2",#N/A,FALSE,"BHCOMPC5";"page3",#N/A,FALSE,"BHCOMPC5";"page4",#N/A,FALSE,"BHCOMPC5"}</definedName>
    <definedName name="wrn.compco._1_3_5" hidden="1">{"page1",#N/A,FALSE,"BHCOMPC5";"page2",#N/A,FALSE,"BHCOMPC5";"page3",#N/A,FALSE,"BHCOMPC5";"page4",#N/A,FALSE,"BHCOMPC5"}</definedName>
    <definedName name="wrn.compco._1_4" hidden="1">{"page1",#N/A,FALSE,"BHCOMPC5";"page2",#N/A,FALSE,"BHCOMPC5";"page3",#N/A,FALSE,"BHCOMPC5";"page4",#N/A,FALSE,"BHCOMPC5"}</definedName>
    <definedName name="wrn.compco._1_4_1" hidden="1">{"page1",#N/A,FALSE,"BHCOMPC5";"page2",#N/A,FALSE,"BHCOMPC5";"page3",#N/A,FALSE,"BHCOMPC5";"page4",#N/A,FALSE,"BHCOMPC5"}</definedName>
    <definedName name="wrn.compco._1_4_2" hidden="1">{"page1",#N/A,FALSE,"BHCOMPC5";"page2",#N/A,FALSE,"BHCOMPC5";"page3",#N/A,FALSE,"BHCOMPC5";"page4",#N/A,FALSE,"BHCOMPC5"}</definedName>
    <definedName name="wrn.compco._1_4_3" hidden="1">{"page1",#N/A,FALSE,"BHCOMPC5";"page2",#N/A,FALSE,"BHCOMPC5";"page3",#N/A,FALSE,"BHCOMPC5";"page4",#N/A,FALSE,"BHCOMPC5"}</definedName>
    <definedName name="wrn.compco._1_5" hidden="1">{"page1",#N/A,FALSE,"BHCOMPC5";"page2",#N/A,FALSE,"BHCOMPC5";"page3",#N/A,FALSE,"BHCOMPC5";"page4",#N/A,FALSE,"BHCOMPC5"}</definedName>
    <definedName name="wrn.compco._1_5_1" hidden="1">{"page1",#N/A,FALSE,"BHCOMPC5";"page2",#N/A,FALSE,"BHCOMPC5";"page3",#N/A,FALSE,"BHCOMPC5";"page4",#N/A,FALSE,"BHCOMPC5"}</definedName>
    <definedName name="wrn.compco._1_5_2" hidden="1">{"page1",#N/A,FALSE,"BHCOMPC5";"page2",#N/A,FALSE,"BHCOMPC5";"page3",#N/A,FALSE,"BHCOMPC5";"page4",#N/A,FALSE,"BHCOMPC5"}</definedName>
    <definedName name="wrn.compco._1_5_3" hidden="1">{"page1",#N/A,FALSE,"BHCOMPC5";"page2",#N/A,FALSE,"BHCOMPC5";"page3",#N/A,FALSE,"BHCOMPC5";"page4",#N/A,FALSE,"BHCOMPC5"}</definedName>
    <definedName name="wrn.compco._2" hidden="1">{"page1",#N/A,FALSE,"BHCOMPC5";"page2",#N/A,FALSE,"BHCOMPC5";"page3",#N/A,FALSE,"BHCOMPC5";"page4",#N/A,FALSE,"BHCOMPC5"}</definedName>
    <definedName name="wrn.compco._2_1" hidden="1">{"page1",#N/A,FALSE,"BHCOMPC5";"page2",#N/A,FALSE,"BHCOMPC5";"page3",#N/A,FALSE,"BHCOMPC5";"page4",#N/A,FALSE,"BHCOMPC5"}</definedName>
    <definedName name="wrn.compco._2_1_1" hidden="1">{"page1",#N/A,FALSE,"BHCOMPC5";"page2",#N/A,FALSE,"BHCOMPC5";"page3",#N/A,FALSE,"BHCOMPC5";"page4",#N/A,FALSE,"BHCOMPC5"}</definedName>
    <definedName name="wrn.compco._2_1_1_1" hidden="1">{"page1",#N/A,FALSE,"BHCOMPC5";"page2",#N/A,FALSE,"BHCOMPC5";"page3",#N/A,FALSE,"BHCOMPC5";"page4",#N/A,FALSE,"BHCOMPC5"}</definedName>
    <definedName name="wrn.compco._2_1_1_1_1" hidden="1">{"page1",#N/A,FALSE,"BHCOMPC5";"page2",#N/A,FALSE,"BHCOMPC5";"page3",#N/A,FALSE,"BHCOMPC5";"page4",#N/A,FALSE,"BHCOMPC5"}</definedName>
    <definedName name="wrn.compco._2_1_1_1_2" hidden="1">{"page1",#N/A,FALSE,"BHCOMPC5";"page2",#N/A,FALSE,"BHCOMPC5";"page3",#N/A,FALSE,"BHCOMPC5";"page4",#N/A,FALSE,"BHCOMPC5"}</definedName>
    <definedName name="wrn.compco._2_1_1_1_3" hidden="1">{"page1",#N/A,FALSE,"BHCOMPC5";"page2",#N/A,FALSE,"BHCOMPC5";"page3",#N/A,FALSE,"BHCOMPC5";"page4",#N/A,FALSE,"BHCOMPC5"}</definedName>
    <definedName name="wrn.compco._2_1_1_1_4" hidden="1">{"page1",#N/A,FALSE,"BHCOMPC5";"page2",#N/A,FALSE,"BHCOMPC5";"page3",#N/A,FALSE,"BHCOMPC5";"page4",#N/A,FALSE,"BHCOMPC5"}</definedName>
    <definedName name="wrn.compco._2_1_1_2" hidden="1">{"page1",#N/A,FALSE,"BHCOMPC5";"page2",#N/A,FALSE,"BHCOMPC5";"page3",#N/A,FALSE,"BHCOMPC5";"page4",#N/A,FALSE,"BHCOMPC5"}</definedName>
    <definedName name="wrn.compco._2_1_1_2_1" hidden="1">{"page1",#N/A,FALSE,"BHCOMPC5";"page2",#N/A,FALSE,"BHCOMPC5";"page3",#N/A,FALSE,"BHCOMPC5";"page4",#N/A,FALSE,"BHCOMPC5"}</definedName>
    <definedName name="wrn.compco._2_1_1_2_2" hidden="1">{"page1",#N/A,FALSE,"BHCOMPC5";"page2",#N/A,FALSE,"BHCOMPC5";"page3",#N/A,FALSE,"BHCOMPC5";"page4",#N/A,FALSE,"BHCOMPC5"}</definedName>
    <definedName name="wrn.compco._2_1_1_2_3" hidden="1">{"page1",#N/A,FALSE,"BHCOMPC5";"page2",#N/A,FALSE,"BHCOMPC5";"page3",#N/A,FALSE,"BHCOMPC5";"page4",#N/A,FALSE,"BHCOMPC5"}</definedName>
    <definedName name="wrn.compco._2_1_1_3" hidden="1">{"page1",#N/A,FALSE,"BHCOMPC5";"page2",#N/A,FALSE,"BHCOMPC5";"page3",#N/A,FALSE,"BHCOMPC5";"page4",#N/A,FALSE,"BHCOMPC5"}</definedName>
    <definedName name="wrn.compco._2_1_1_4" hidden="1">{"page1",#N/A,FALSE,"BHCOMPC5";"page2",#N/A,FALSE,"BHCOMPC5";"page3",#N/A,FALSE,"BHCOMPC5";"page4",#N/A,FALSE,"BHCOMPC5"}</definedName>
    <definedName name="wrn.compco._2_1_1_5" hidden="1">{"page1",#N/A,FALSE,"BHCOMPC5";"page2",#N/A,FALSE,"BHCOMPC5";"page3",#N/A,FALSE,"BHCOMPC5";"page4",#N/A,FALSE,"BHCOMPC5"}</definedName>
    <definedName name="wrn.compco._2_1_2" hidden="1">{"page1",#N/A,FALSE,"BHCOMPC5";"page2",#N/A,FALSE,"BHCOMPC5";"page3",#N/A,FALSE,"BHCOMPC5";"page4",#N/A,FALSE,"BHCOMPC5"}</definedName>
    <definedName name="wrn.compco._2_1_2_1" hidden="1">{"page1",#N/A,FALSE,"BHCOMPC5";"page2",#N/A,FALSE,"BHCOMPC5";"page3",#N/A,FALSE,"BHCOMPC5";"page4",#N/A,FALSE,"BHCOMPC5"}</definedName>
    <definedName name="wrn.compco._2_1_2_2" hidden="1">{"page1",#N/A,FALSE,"BHCOMPC5";"page2",#N/A,FALSE,"BHCOMPC5";"page3",#N/A,FALSE,"BHCOMPC5";"page4",#N/A,FALSE,"BHCOMPC5"}</definedName>
    <definedName name="wrn.compco._2_1_2_3" hidden="1">{"page1",#N/A,FALSE,"BHCOMPC5";"page2",#N/A,FALSE,"BHCOMPC5";"page3",#N/A,FALSE,"BHCOMPC5";"page4",#N/A,FALSE,"BHCOMPC5"}</definedName>
    <definedName name="wrn.compco._2_1_3" hidden="1">{"page1",#N/A,FALSE,"BHCOMPC5";"page2",#N/A,FALSE,"BHCOMPC5";"page3",#N/A,FALSE,"BHCOMPC5";"page4",#N/A,FALSE,"BHCOMPC5"}</definedName>
    <definedName name="wrn.compco._2_1_3_1" hidden="1">{"page1",#N/A,FALSE,"BHCOMPC5";"page2",#N/A,FALSE,"BHCOMPC5";"page3",#N/A,FALSE,"BHCOMPC5";"page4",#N/A,FALSE,"BHCOMPC5"}</definedName>
    <definedName name="wrn.compco._2_1_3_2" hidden="1">{"page1",#N/A,FALSE,"BHCOMPC5";"page2",#N/A,FALSE,"BHCOMPC5";"page3",#N/A,FALSE,"BHCOMPC5";"page4",#N/A,FALSE,"BHCOMPC5"}</definedName>
    <definedName name="wrn.compco._2_1_3_3" hidden="1">{"page1",#N/A,FALSE,"BHCOMPC5";"page2",#N/A,FALSE,"BHCOMPC5";"page3",#N/A,FALSE,"BHCOMPC5";"page4",#N/A,FALSE,"BHCOMPC5"}</definedName>
    <definedName name="wrn.compco._2_1_4" hidden="1">{"page1",#N/A,FALSE,"BHCOMPC5";"page2",#N/A,FALSE,"BHCOMPC5";"page3",#N/A,FALSE,"BHCOMPC5";"page4",#N/A,FALSE,"BHCOMPC5"}</definedName>
    <definedName name="wrn.compco._2_1_5" hidden="1">{"page1",#N/A,FALSE,"BHCOMPC5";"page2",#N/A,FALSE,"BHCOMPC5";"page3",#N/A,FALSE,"BHCOMPC5";"page4",#N/A,FALSE,"BHCOMPC5"}</definedName>
    <definedName name="wrn.compco._2_2" hidden="1">{"page1",#N/A,FALSE,"BHCOMPC5";"page2",#N/A,FALSE,"BHCOMPC5";"page3",#N/A,FALSE,"BHCOMPC5";"page4",#N/A,FALSE,"BHCOMPC5"}</definedName>
    <definedName name="wrn.compco._2_2_1" hidden="1">{"page1",#N/A,FALSE,"BHCOMPC5";"page2",#N/A,FALSE,"BHCOMPC5";"page3",#N/A,FALSE,"BHCOMPC5";"page4",#N/A,FALSE,"BHCOMPC5"}</definedName>
    <definedName name="wrn.compco._2_2_2" hidden="1">{"page1",#N/A,FALSE,"BHCOMPC5";"page2",#N/A,FALSE,"BHCOMPC5";"page3",#N/A,FALSE,"BHCOMPC5";"page4",#N/A,FALSE,"BHCOMPC5"}</definedName>
    <definedName name="wrn.compco._2_2_3" hidden="1">{"page1",#N/A,FALSE,"BHCOMPC5";"page2",#N/A,FALSE,"BHCOMPC5";"page3",#N/A,FALSE,"BHCOMPC5";"page4",#N/A,FALSE,"BHCOMPC5"}</definedName>
    <definedName name="wrn.compco._2_2_4" hidden="1">{"page1",#N/A,FALSE,"BHCOMPC5";"page2",#N/A,FALSE,"BHCOMPC5";"page3",#N/A,FALSE,"BHCOMPC5";"page4",#N/A,FALSE,"BHCOMPC5"}</definedName>
    <definedName name="wrn.compco._2_3" hidden="1">{"page1",#N/A,FALSE,"BHCOMPC5";"page2",#N/A,FALSE,"BHCOMPC5";"page3",#N/A,FALSE,"BHCOMPC5";"page4",#N/A,FALSE,"BHCOMPC5"}</definedName>
    <definedName name="wrn.compco._2_3_1" hidden="1">{"page1",#N/A,FALSE,"BHCOMPC5";"page2",#N/A,FALSE,"BHCOMPC5";"page3",#N/A,FALSE,"BHCOMPC5";"page4",#N/A,FALSE,"BHCOMPC5"}</definedName>
    <definedName name="wrn.compco._2_3_2" hidden="1">{"page1",#N/A,FALSE,"BHCOMPC5";"page2",#N/A,FALSE,"BHCOMPC5";"page3",#N/A,FALSE,"BHCOMPC5";"page4",#N/A,FALSE,"BHCOMPC5"}</definedName>
    <definedName name="wrn.compco._2_3_3" hidden="1">{"page1",#N/A,FALSE,"BHCOMPC5";"page2",#N/A,FALSE,"BHCOMPC5";"page3",#N/A,FALSE,"BHCOMPC5";"page4",#N/A,FALSE,"BHCOMPC5"}</definedName>
    <definedName name="wrn.compco._2_3_4" hidden="1">{"page1",#N/A,FALSE,"BHCOMPC5";"page2",#N/A,FALSE,"BHCOMPC5";"page3",#N/A,FALSE,"BHCOMPC5";"page4",#N/A,FALSE,"BHCOMPC5"}</definedName>
    <definedName name="wrn.compco._2_4" hidden="1">{"page1",#N/A,FALSE,"BHCOMPC5";"page2",#N/A,FALSE,"BHCOMPC5";"page3",#N/A,FALSE,"BHCOMPC5";"page4",#N/A,FALSE,"BHCOMPC5"}</definedName>
    <definedName name="wrn.compco._2_4_1" hidden="1">{"page1",#N/A,FALSE,"BHCOMPC5";"page2",#N/A,FALSE,"BHCOMPC5";"page3",#N/A,FALSE,"BHCOMPC5";"page4",#N/A,FALSE,"BHCOMPC5"}</definedName>
    <definedName name="wrn.compco._2_5" hidden="1">{"page1",#N/A,FALSE,"BHCOMPC5";"page2",#N/A,FALSE,"BHCOMPC5";"page3",#N/A,FALSE,"BHCOMPC5";"page4",#N/A,FALSE,"BHCOMPC5"}</definedName>
    <definedName name="wrn.compco._3" hidden="1">{"page1",#N/A,FALSE,"BHCOMPC5";"page2",#N/A,FALSE,"BHCOMPC5";"page3",#N/A,FALSE,"BHCOMPC5";"page4",#N/A,FALSE,"BHCOMPC5"}</definedName>
    <definedName name="wrn.compco._3_1" hidden="1">{"page1",#N/A,FALSE,"BHCOMPC5";"page2",#N/A,FALSE,"BHCOMPC5";"page3",#N/A,FALSE,"BHCOMPC5";"page4",#N/A,FALSE,"BHCOMPC5"}</definedName>
    <definedName name="wrn.compco._3_1_1" hidden="1">{"page1",#N/A,FALSE,"BHCOMPC5";"page2",#N/A,FALSE,"BHCOMPC5";"page3",#N/A,FALSE,"BHCOMPC5";"page4",#N/A,FALSE,"BHCOMPC5"}</definedName>
    <definedName name="wrn.compco._3_1_2" hidden="1">{"page1",#N/A,FALSE,"BHCOMPC5";"page2",#N/A,FALSE,"BHCOMPC5";"page3",#N/A,FALSE,"BHCOMPC5";"page4",#N/A,FALSE,"BHCOMPC5"}</definedName>
    <definedName name="wrn.compco._3_1_3" hidden="1">{"page1",#N/A,FALSE,"BHCOMPC5";"page2",#N/A,FALSE,"BHCOMPC5";"page3",#N/A,FALSE,"BHCOMPC5";"page4",#N/A,FALSE,"BHCOMPC5"}</definedName>
    <definedName name="wrn.compco._3_1_4" hidden="1">{"page1",#N/A,FALSE,"BHCOMPC5";"page2",#N/A,FALSE,"BHCOMPC5";"page3",#N/A,FALSE,"BHCOMPC5";"page4",#N/A,FALSE,"BHCOMPC5"}</definedName>
    <definedName name="wrn.compco._3_2" hidden="1">{"page1",#N/A,FALSE,"BHCOMPC5";"page2",#N/A,FALSE,"BHCOMPC5";"page3",#N/A,FALSE,"BHCOMPC5";"page4",#N/A,FALSE,"BHCOMPC5"}</definedName>
    <definedName name="wrn.compco._3_2_1" hidden="1">{"page1",#N/A,FALSE,"BHCOMPC5";"page2",#N/A,FALSE,"BHCOMPC5";"page3",#N/A,FALSE,"BHCOMPC5";"page4",#N/A,FALSE,"BHCOMPC5"}</definedName>
    <definedName name="wrn.compco._3_2_2" hidden="1">{"page1",#N/A,FALSE,"BHCOMPC5";"page2",#N/A,FALSE,"BHCOMPC5";"page3",#N/A,FALSE,"BHCOMPC5";"page4",#N/A,FALSE,"BHCOMPC5"}</definedName>
    <definedName name="wrn.compco._3_2_3" hidden="1">{"page1",#N/A,FALSE,"BHCOMPC5";"page2",#N/A,FALSE,"BHCOMPC5";"page3",#N/A,FALSE,"BHCOMPC5";"page4",#N/A,FALSE,"BHCOMPC5"}</definedName>
    <definedName name="wrn.compco._3_2_4" hidden="1">{"page1",#N/A,FALSE,"BHCOMPC5";"page2",#N/A,FALSE,"BHCOMPC5";"page3",#N/A,FALSE,"BHCOMPC5";"page4",#N/A,FALSE,"BHCOMPC5"}</definedName>
    <definedName name="wrn.compco._3_3" hidden="1">{"page1",#N/A,FALSE,"BHCOMPC5";"page2",#N/A,FALSE,"BHCOMPC5";"page3",#N/A,FALSE,"BHCOMPC5";"page4",#N/A,FALSE,"BHCOMPC5"}</definedName>
    <definedName name="wrn.compco._3_3_1" hidden="1">{"page1",#N/A,FALSE,"BHCOMPC5";"page2",#N/A,FALSE,"BHCOMPC5";"page3",#N/A,FALSE,"BHCOMPC5";"page4",#N/A,FALSE,"BHCOMPC5"}</definedName>
    <definedName name="wrn.compco._3_4" hidden="1">{"page1",#N/A,FALSE,"BHCOMPC5";"page2",#N/A,FALSE,"BHCOMPC5";"page3",#N/A,FALSE,"BHCOMPC5";"page4",#N/A,FALSE,"BHCOMPC5"}</definedName>
    <definedName name="wrn.compco._3_4_1" hidden="1">{"page1",#N/A,FALSE,"BHCOMPC5";"page2",#N/A,FALSE,"BHCOMPC5";"page3",#N/A,FALSE,"BHCOMPC5";"page4",#N/A,FALSE,"BHCOMPC5"}</definedName>
    <definedName name="wrn.compco._3_5" hidden="1">{"page1",#N/A,FALSE,"BHCOMPC5";"page2",#N/A,FALSE,"BHCOMPC5";"page3",#N/A,FALSE,"BHCOMPC5";"page4",#N/A,FALSE,"BHCOMPC5"}</definedName>
    <definedName name="wrn.compco._4" hidden="1">{"page1",#N/A,FALSE,"BHCOMPC5";"page2",#N/A,FALSE,"BHCOMPC5";"page3",#N/A,FALSE,"BHCOMPC5";"page4",#N/A,FALSE,"BHCOMPC5"}</definedName>
    <definedName name="wrn.compco._4_1" hidden="1">{"page1",#N/A,FALSE,"BHCOMPC5";"page2",#N/A,FALSE,"BHCOMPC5";"page3",#N/A,FALSE,"BHCOMPC5";"page4",#N/A,FALSE,"BHCOMPC5"}</definedName>
    <definedName name="wrn.compco._4_1_1" hidden="1">{"page1",#N/A,FALSE,"BHCOMPC5";"page2",#N/A,FALSE,"BHCOMPC5";"page3",#N/A,FALSE,"BHCOMPC5";"page4",#N/A,FALSE,"BHCOMPC5"}</definedName>
    <definedName name="wrn.compco._4_1_2" hidden="1">{"page1",#N/A,FALSE,"BHCOMPC5";"page2",#N/A,FALSE,"BHCOMPC5";"page3",#N/A,FALSE,"BHCOMPC5";"page4",#N/A,FALSE,"BHCOMPC5"}</definedName>
    <definedName name="wrn.compco._4_1_3" hidden="1">{"page1",#N/A,FALSE,"BHCOMPC5";"page2",#N/A,FALSE,"BHCOMPC5";"page3",#N/A,FALSE,"BHCOMPC5";"page4",#N/A,FALSE,"BHCOMPC5"}</definedName>
    <definedName name="wrn.compco._4_1_4" hidden="1">{"page1",#N/A,FALSE,"BHCOMPC5";"page2",#N/A,FALSE,"BHCOMPC5";"page3",#N/A,FALSE,"BHCOMPC5";"page4",#N/A,FALSE,"BHCOMPC5"}</definedName>
    <definedName name="wrn.compco._4_2" hidden="1">{"page1",#N/A,FALSE,"BHCOMPC5";"page2",#N/A,FALSE,"BHCOMPC5";"page3",#N/A,FALSE,"BHCOMPC5";"page4",#N/A,FALSE,"BHCOMPC5"}</definedName>
    <definedName name="wrn.compco._4_2_1" hidden="1">{"page1",#N/A,FALSE,"BHCOMPC5";"page2",#N/A,FALSE,"BHCOMPC5";"page3",#N/A,FALSE,"BHCOMPC5";"page4",#N/A,FALSE,"BHCOMPC5"}</definedName>
    <definedName name="wrn.compco._4_2_2" hidden="1">{"page1",#N/A,FALSE,"BHCOMPC5";"page2",#N/A,FALSE,"BHCOMPC5";"page3",#N/A,FALSE,"BHCOMPC5";"page4",#N/A,FALSE,"BHCOMPC5"}</definedName>
    <definedName name="wrn.compco._4_2_3" hidden="1">{"page1",#N/A,FALSE,"BHCOMPC5";"page2",#N/A,FALSE,"BHCOMPC5";"page3",#N/A,FALSE,"BHCOMPC5";"page4",#N/A,FALSE,"BHCOMPC5"}</definedName>
    <definedName name="wrn.compco._4_2_4" hidden="1">{"page1",#N/A,FALSE,"BHCOMPC5";"page2",#N/A,FALSE,"BHCOMPC5";"page3",#N/A,FALSE,"BHCOMPC5";"page4",#N/A,FALSE,"BHCOMPC5"}</definedName>
    <definedName name="wrn.compco._4_3" hidden="1">{"page1",#N/A,FALSE,"BHCOMPC5";"page2",#N/A,FALSE,"BHCOMPC5";"page3",#N/A,FALSE,"BHCOMPC5";"page4",#N/A,FALSE,"BHCOMPC5"}</definedName>
    <definedName name="wrn.compco._4_3_1" hidden="1">{"page1",#N/A,FALSE,"BHCOMPC5";"page2",#N/A,FALSE,"BHCOMPC5";"page3",#N/A,FALSE,"BHCOMPC5";"page4",#N/A,FALSE,"BHCOMPC5"}</definedName>
    <definedName name="wrn.compco._4_4" hidden="1">{"page1",#N/A,FALSE,"BHCOMPC5";"page2",#N/A,FALSE,"BHCOMPC5";"page3",#N/A,FALSE,"BHCOMPC5";"page4",#N/A,FALSE,"BHCOMPC5"}</definedName>
    <definedName name="wrn.compco._4_4_1" hidden="1">{"page1",#N/A,FALSE,"BHCOMPC5";"page2",#N/A,FALSE,"BHCOMPC5";"page3",#N/A,FALSE,"BHCOMPC5";"page4",#N/A,FALSE,"BHCOMPC5"}</definedName>
    <definedName name="wrn.compco._4_5" hidden="1">{"page1",#N/A,FALSE,"BHCOMPC5";"page2",#N/A,FALSE,"BHCOMPC5";"page3",#N/A,FALSE,"BHCOMPC5";"page4",#N/A,FALSE,"BHCOMPC5"}</definedName>
    <definedName name="wrn.compco._5" hidden="1">{"page1",#N/A,FALSE,"BHCOMPC5";"page2",#N/A,FALSE,"BHCOMPC5";"page3",#N/A,FALSE,"BHCOMPC5";"page4",#N/A,FALSE,"BHCOMPC5"}</definedName>
    <definedName name="wrn.compco._5_1" hidden="1">{"page1",#N/A,FALSE,"BHCOMPC5";"page2",#N/A,FALSE,"BHCOMPC5";"page3",#N/A,FALSE,"BHCOMPC5";"page4",#N/A,FALSE,"BHCOMPC5"}</definedName>
    <definedName name="wrn.compco._5_2" hidden="1">{"page1",#N/A,FALSE,"BHCOMPC5";"page2",#N/A,FALSE,"BHCOMPC5";"page3",#N/A,FALSE,"BHCOMPC5";"page4",#N/A,FALSE,"BHCOMPC5"}</definedName>
    <definedName name="wrn.compco._5_3" hidden="1">{"page1",#N/A,FALSE,"BHCOMPC5";"page2",#N/A,FALSE,"BHCOMPC5";"page3",#N/A,FALSE,"BHCOMPC5";"page4",#N/A,FALSE,"BHCOMPC5"}</definedName>
    <definedName name="wrn.compco._5_4" hidden="1">{"page1",#N/A,FALSE,"BHCOMPC5";"page2",#N/A,FALSE,"BHCOMPC5";"page3",#N/A,FALSE,"BHCOMPC5";"page4",#N/A,FALSE,"BHCOMPC5"}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1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1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1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1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1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1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1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1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1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1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1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1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1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1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2" hidden="1">{"basic","Base",FALSE,"DCF";"mult",#N/A,FALSE,"Term. Multiples";"basic","cost_saving",FALSE,"DCF";"mult",#N/A,FALSE,"Term. Multiples";"basic","growth",FALSE,"DCF";"mult",#N/A,FALSE,"Term. Multiples";"syn","synergies",FALSE,"DCF";"mult",#N/A,FALSE,"Term. Multiples"}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s." hidden="1">{#N/A,#N/A,FALSE,"Comp"}</definedName>
    <definedName name="wrn.comps._1" hidden="1">{#N/A,#N/A,FALSE,"Comp"}</definedName>
    <definedName name="wrn.CONSOLIDADO." hidden="1">{"CONSOLIDADO",#N/A,FALSE,"TOT"}</definedName>
    <definedName name="wrn.Consolidated._.Set." hidden="1">{"Consolidated IS w Ratios",#N/A,FALSE,"Consolidated";"Consolidated CF",#N/A,FALSE,"Consolidated";"Consolidated DCF",#N/A,FALSE,"Consolidated"}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ribution." hidden="1">{#N/A,#N/A,FALSE,"Contribution Analysis"}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{"orixcsc",#N/A,FALSE,"ORIX CSC";"orixcsc2",#N/A,FALSE,"ORIX CSC"}</definedName>
    <definedName name="wrn.CSC2" hidden="1">{"page1",#N/A,TRUE,"CSC";"page2",#N/A,TRUE,"CSC"}</definedName>
    <definedName name="wrn.csc2." hidden="1">{#N/A,#N/A,FALSE,"ORIX CSC"}</definedName>
    <definedName name="wrn.DCF." hidden="1">{"DCF1",#N/A,FALSE,"SIERRA DCF";"MATRIX1",#N/A,FALSE,"SIERRA DCF"}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Only._1" hidden="1">{#N/A,#N/A,FALSE,"DCF Summary";#N/A,#N/A,FALSE,"Casema";#N/A,#N/A,FALSE,"Casema NoTel";#N/A,#N/A,FALSE,"UK";#N/A,#N/A,FALSE,"RCF";#N/A,#N/A,FALSE,"Intercable CZ";#N/A,#N/A,FALSE,"Interkabel P"}</definedName>
    <definedName name="wrn.DCF._.Only._1_1" hidden="1">{#N/A,#N/A,FALSE,"DCF Summary";#N/A,#N/A,FALSE,"Casema";#N/A,#N/A,FALSE,"Casema NoTel";#N/A,#N/A,FALSE,"UK";#N/A,#N/A,FALSE,"RCF";#N/A,#N/A,FALSE,"Intercable CZ";#N/A,#N/A,FALSE,"Interkabel P"}</definedName>
    <definedName name="wrn.DCF._.Only._1_1_1" hidden="1">{#N/A,#N/A,FALSE,"DCF Summary";#N/A,#N/A,FALSE,"Casema";#N/A,#N/A,FALSE,"Casema NoTel";#N/A,#N/A,FALSE,"UK";#N/A,#N/A,FALSE,"RCF";#N/A,#N/A,FALSE,"Intercable CZ";#N/A,#N/A,FALSE,"Interkabel P"}</definedName>
    <definedName name="wrn.DCF._.Only._1_1_1_1" hidden="1">{#N/A,#N/A,FALSE,"DCF Summary";#N/A,#N/A,FALSE,"Casema";#N/A,#N/A,FALSE,"Casema NoTel";#N/A,#N/A,FALSE,"UK";#N/A,#N/A,FALSE,"RCF";#N/A,#N/A,FALSE,"Intercable CZ";#N/A,#N/A,FALSE,"Interkabel P"}</definedName>
    <definedName name="wrn.DCF._.Only._1_1_1_1_1" hidden="1">{#N/A,#N/A,FALSE,"DCF Summary";#N/A,#N/A,FALSE,"Casema";#N/A,#N/A,FALSE,"Casema NoTel";#N/A,#N/A,FALSE,"UK";#N/A,#N/A,FALSE,"RCF";#N/A,#N/A,FALSE,"Intercable CZ";#N/A,#N/A,FALSE,"Interkabel P"}</definedName>
    <definedName name="wrn.DCF._.Only._1_1_1_1_1_1" hidden="1">{#N/A,#N/A,FALSE,"DCF Summary";#N/A,#N/A,FALSE,"Casema";#N/A,#N/A,FALSE,"Casema NoTel";#N/A,#N/A,FALSE,"UK";#N/A,#N/A,FALSE,"RCF";#N/A,#N/A,FALSE,"Intercable CZ";#N/A,#N/A,FALSE,"Interkabel P"}</definedName>
    <definedName name="wrn.DCF._.Only._1_1_1_1_1_2" hidden="1">{#N/A,#N/A,FALSE,"DCF Summary";#N/A,#N/A,FALSE,"Casema";#N/A,#N/A,FALSE,"Casema NoTel";#N/A,#N/A,FALSE,"UK";#N/A,#N/A,FALSE,"RCF";#N/A,#N/A,FALSE,"Intercable CZ";#N/A,#N/A,FALSE,"Interkabel P"}</definedName>
    <definedName name="wrn.DCF._.Only._1_1_1_1_1_3" hidden="1">{#N/A,#N/A,FALSE,"DCF Summary";#N/A,#N/A,FALSE,"Casema";#N/A,#N/A,FALSE,"Casema NoTel";#N/A,#N/A,FALSE,"UK";#N/A,#N/A,FALSE,"RCF";#N/A,#N/A,FALSE,"Intercable CZ";#N/A,#N/A,FALSE,"Interkabel P"}</definedName>
    <definedName name="wrn.DCF._.Only._1_1_1_1_1_4" hidden="1">{#N/A,#N/A,FALSE,"DCF Summary";#N/A,#N/A,FALSE,"Casema";#N/A,#N/A,FALSE,"Casema NoTel";#N/A,#N/A,FALSE,"UK";#N/A,#N/A,FALSE,"RCF";#N/A,#N/A,FALSE,"Intercable CZ";#N/A,#N/A,FALSE,"Interkabel P"}</definedName>
    <definedName name="wrn.DCF._.Only._1_1_1_1_2" hidden="1">{#N/A,#N/A,FALSE,"DCF Summary";#N/A,#N/A,FALSE,"Casema";#N/A,#N/A,FALSE,"Casema NoTel";#N/A,#N/A,FALSE,"UK";#N/A,#N/A,FALSE,"RCF";#N/A,#N/A,FALSE,"Intercable CZ";#N/A,#N/A,FALSE,"Interkabel P"}</definedName>
    <definedName name="wrn.DCF._.Only._1_1_1_1_2_1" hidden="1">{#N/A,#N/A,FALSE,"DCF Summary";#N/A,#N/A,FALSE,"Casema";#N/A,#N/A,FALSE,"Casema NoTel";#N/A,#N/A,FALSE,"UK";#N/A,#N/A,FALSE,"RCF";#N/A,#N/A,FALSE,"Intercable CZ";#N/A,#N/A,FALSE,"Interkabel P"}</definedName>
    <definedName name="wrn.DCF._.Only._1_1_1_1_2_2" hidden="1">{#N/A,#N/A,FALSE,"DCF Summary";#N/A,#N/A,FALSE,"Casema";#N/A,#N/A,FALSE,"Casema NoTel";#N/A,#N/A,FALSE,"UK";#N/A,#N/A,FALSE,"RCF";#N/A,#N/A,FALSE,"Intercable CZ";#N/A,#N/A,FALSE,"Interkabel P"}</definedName>
    <definedName name="wrn.DCF._.Only._1_1_1_1_2_3" hidden="1">{#N/A,#N/A,FALSE,"DCF Summary";#N/A,#N/A,FALSE,"Casema";#N/A,#N/A,FALSE,"Casema NoTel";#N/A,#N/A,FALSE,"UK";#N/A,#N/A,FALSE,"RCF";#N/A,#N/A,FALSE,"Intercable CZ";#N/A,#N/A,FALSE,"Interkabel P"}</definedName>
    <definedName name="wrn.DCF._.Only._1_1_1_1_3" hidden="1">{#N/A,#N/A,FALSE,"DCF Summary";#N/A,#N/A,FALSE,"Casema";#N/A,#N/A,FALSE,"Casema NoTel";#N/A,#N/A,FALSE,"UK";#N/A,#N/A,FALSE,"RCF";#N/A,#N/A,FALSE,"Intercable CZ";#N/A,#N/A,FALSE,"Interkabel P"}</definedName>
    <definedName name="wrn.DCF._.Only._1_1_1_1_4" hidden="1">{#N/A,#N/A,FALSE,"DCF Summary";#N/A,#N/A,FALSE,"Casema";#N/A,#N/A,FALSE,"Casema NoTel";#N/A,#N/A,FALSE,"UK";#N/A,#N/A,FALSE,"RCF";#N/A,#N/A,FALSE,"Intercable CZ";#N/A,#N/A,FALSE,"Interkabel P"}</definedName>
    <definedName name="wrn.DCF._.Only._1_1_1_1_5" hidden="1">{#N/A,#N/A,FALSE,"DCF Summary";#N/A,#N/A,FALSE,"Casema";#N/A,#N/A,FALSE,"Casema NoTel";#N/A,#N/A,FALSE,"UK";#N/A,#N/A,FALSE,"RCF";#N/A,#N/A,FALSE,"Intercable CZ";#N/A,#N/A,FALSE,"Interkabel P"}</definedName>
    <definedName name="wrn.DCF._.Only._1_1_1_2" hidden="1">{#N/A,#N/A,FALSE,"DCF Summary";#N/A,#N/A,FALSE,"Casema";#N/A,#N/A,FALSE,"Casema NoTel";#N/A,#N/A,FALSE,"UK";#N/A,#N/A,FALSE,"RCF";#N/A,#N/A,FALSE,"Intercable CZ";#N/A,#N/A,FALSE,"Interkabel P"}</definedName>
    <definedName name="wrn.DCF._.Only._1_1_1_2_1" hidden="1">{#N/A,#N/A,FALSE,"DCF Summary";#N/A,#N/A,FALSE,"Casema";#N/A,#N/A,FALSE,"Casema NoTel";#N/A,#N/A,FALSE,"UK";#N/A,#N/A,FALSE,"RCF";#N/A,#N/A,FALSE,"Intercable CZ";#N/A,#N/A,FALSE,"Interkabel P"}</definedName>
    <definedName name="wrn.DCF._.Only._1_1_1_2_2" hidden="1">{#N/A,#N/A,FALSE,"DCF Summary";#N/A,#N/A,FALSE,"Casema";#N/A,#N/A,FALSE,"Casema NoTel";#N/A,#N/A,FALSE,"UK";#N/A,#N/A,FALSE,"RCF";#N/A,#N/A,FALSE,"Intercable CZ";#N/A,#N/A,FALSE,"Interkabel P"}</definedName>
    <definedName name="wrn.DCF._.Only._1_1_1_2_3" hidden="1">{#N/A,#N/A,FALSE,"DCF Summary";#N/A,#N/A,FALSE,"Casema";#N/A,#N/A,FALSE,"Casema NoTel";#N/A,#N/A,FALSE,"UK";#N/A,#N/A,FALSE,"RCF";#N/A,#N/A,FALSE,"Intercable CZ";#N/A,#N/A,FALSE,"Interkabel P"}</definedName>
    <definedName name="wrn.DCF._.Only._1_1_1_3" hidden="1">{#N/A,#N/A,FALSE,"DCF Summary";#N/A,#N/A,FALSE,"Casema";#N/A,#N/A,FALSE,"Casema NoTel";#N/A,#N/A,FALSE,"UK";#N/A,#N/A,FALSE,"RCF";#N/A,#N/A,FALSE,"Intercable CZ";#N/A,#N/A,FALSE,"Interkabel P"}</definedName>
    <definedName name="wrn.DCF._.Only._1_1_1_3_1" hidden="1">{#N/A,#N/A,FALSE,"DCF Summary";#N/A,#N/A,FALSE,"Casema";#N/A,#N/A,FALSE,"Casema NoTel";#N/A,#N/A,FALSE,"UK";#N/A,#N/A,FALSE,"RCF";#N/A,#N/A,FALSE,"Intercable CZ";#N/A,#N/A,FALSE,"Interkabel P"}</definedName>
    <definedName name="wrn.DCF._.Only._1_1_1_3_2" hidden="1">{#N/A,#N/A,FALSE,"DCF Summary";#N/A,#N/A,FALSE,"Casema";#N/A,#N/A,FALSE,"Casema NoTel";#N/A,#N/A,FALSE,"UK";#N/A,#N/A,FALSE,"RCF";#N/A,#N/A,FALSE,"Intercable CZ";#N/A,#N/A,FALSE,"Interkabel P"}</definedName>
    <definedName name="wrn.DCF._.Only._1_1_1_3_3" hidden="1">{#N/A,#N/A,FALSE,"DCF Summary";#N/A,#N/A,FALSE,"Casema";#N/A,#N/A,FALSE,"Casema NoTel";#N/A,#N/A,FALSE,"UK";#N/A,#N/A,FALSE,"RCF";#N/A,#N/A,FALSE,"Intercable CZ";#N/A,#N/A,FALSE,"Interkabel P"}</definedName>
    <definedName name="wrn.DCF._.Only._1_1_1_4" hidden="1">{#N/A,#N/A,FALSE,"DCF Summary";#N/A,#N/A,FALSE,"Casema";#N/A,#N/A,FALSE,"Casema NoTel";#N/A,#N/A,FALSE,"UK";#N/A,#N/A,FALSE,"RCF";#N/A,#N/A,FALSE,"Intercable CZ";#N/A,#N/A,FALSE,"Interkabel P"}</definedName>
    <definedName name="wrn.DCF._.Only._1_1_1_5" hidden="1">{#N/A,#N/A,FALSE,"DCF Summary";#N/A,#N/A,FALSE,"Casema";#N/A,#N/A,FALSE,"Casema NoTel";#N/A,#N/A,FALSE,"UK";#N/A,#N/A,FALSE,"RCF";#N/A,#N/A,FALSE,"Intercable CZ";#N/A,#N/A,FALSE,"Interkabel P"}</definedName>
    <definedName name="wrn.DCF._.Only._1_1_2" hidden="1">{#N/A,#N/A,FALSE,"DCF Summary";#N/A,#N/A,FALSE,"Casema";#N/A,#N/A,FALSE,"Casema NoTel";#N/A,#N/A,FALSE,"UK";#N/A,#N/A,FALSE,"RCF";#N/A,#N/A,FALSE,"Intercable CZ";#N/A,#N/A,FALSE,"Interkabel P"}</definedName>
    <definedName name="wrn.DCF._.Only._1_1_2_1" hidden="1">{#N/A,#N/A,FALSE,"DCF Summary";#N/A,#N/A,FALSE,"Casema";#N/A,#N/A,FALSE,"Casema NoTel";#N/A,#N/A,FALSE,"UK";#N/A,#N/A,FALSE,"RCF";#N/A,#N/A,FALSE,"Intercable CZ";#N/A,#N/A,FALSE,"Interkabel P"}</definedName>
    <definedName name="wrn.DCF._.Only._1_1_2_2" hidden="1">{#N/A,#N/A,FALSE,"DCF Summary";#N/A,#N/A,FALSE,"Casema";#N/A,#N/A,FALSE,"Casema NoTel";#N/A,#N/A,FALSE,"UK";#N/A,#N/A,FALSE,"RCF";#N/A,#N/A,FALSE,"Intercable CZ";#N/A,#N/A,FALSE,"Interkabel P"}</definedName>
    <definedName name="wrn.DCF._.Only._1_1_2_3" hidden="1">{#N/A,#N/A,FALSE,"DCF Summary";#N/A,#N/A,FALSE,"Casema";#N/A,#N/A,FALSE,"Casema NoTel";#N/A,#N/A,FALSE,"UK";#N/A,#N/A,FALSE,"RCF";#N/A,#N/A,FALSE,"Intercable CZ";#N/A,#N/A,FALSE,"Interkabel P"}</definedName>
    <definedName name="wrn.DCF._.Only._1_1_3" hidden="1">{#N/A,#N/A,FALSE,"DCF Summary";#N/A,#N/A,FALSE,"Casema";#N/A,#N/A,FALSE,"Casema NoTel";#N/A,#N/A,FALSE,"UK";#N/A,#N/A,FALSE,"RCF";#N/A,#N/A,FALSE,"Intercable CZ";#N/A,#N/A,FALSE,"Interkabel P"}</definedName>
    <definedName name="wrn.DCF._.Only._1_1_3_1" hidden="1">{#N/A,#N/A,FALSE,"DCF Summary";#N/A,#N/A,FALSE,"Casema";#N/A,#N/A,FALSE,"Casema NoTel";#N/A,#N/A,FALSE,"UK";#N/A,#N/A,FALSE,"RCF";#N/A,#N/A,FALSE,"Intercable CZ";#N/A,#N/A,FALSE,"Interkabel P"}</definedName>
    <definedName name="wrn.DCF._.Only._1_1_3_2" hidden="1">{#N/A,#N/A,FALSE,"DCF Summary";#N/A,#N/A,FALSE,"Casema";#N/A,#N/A,FALSE,"Casema NoTel";#N/A,#N/A,FALSE,"UK";#N/A,#N/A,FALSE,"RCF";#N/A,#N/A,FALSE,"Intercable CZ";#N/A,#N/A,FALSE,"Interkabel P"}</definedName>
    <definedName name="wrn.DCF._.Only._1_1_3_3" hidden="1">{#N/A,#N/A,FALSE,"DCF Summary";#N/A,#N/A,FALSE,"Casema";#N/A,#N/A,FALSE,"Casema NoTel";#N/A,#N/A,FALSE,"UK";#N/A,#N/A,FALSE,"RCF";#N/A,#N/A,FALSE,"Intercable CZ";#N/A,#N/A,FALSE,"Interkabel P"}</definedName>
    <definedName name="wrn.DCF._.Only._1_1_4" hidden="1">{#N/A,#N/A,FALSE,"DCF Summary";#N/A,#N/A,FALSE,"Casema";#N/A,#N/A,FALSE,"Casema NoTel";#N/A,#N/A,FALSE,"UK";#N/A,#N/A,FALSE,"RCF";#N/A,#N/A,FALSE,"Intercable CZ";#N/A,#N/A,FALSE,"Interkabel P"}</definedName>
    <definedName name="wrn.DCF._.Only._1_1_5" hidden="1">{#N/A,#N/A,FALSE,"DCF Summary";#N/A,#N/A,FALSE,"Casema";#N/A,#N/A,FALSE,"Casema NoTel";#N/A,#N/A,FALSE,"UK";#N/A,#N/A,FALSE,"RCF";#N/A,#N/A,FALSE,"Intercable CZ";#N/A,#N/A,FALSE,"Interkabel P"}</definedName>
    <definedName name="wrn.DCF._.Only._1_2" hidden="1">{#N/A,#N/A,FALSE,"DCF Summary";#N/A,#N/A,FALSE,"Casema";#N/A,#N/A,FALSE,"Casema NoTel";#N/A,#N/A,FALSE,"UK";#N/A,#N/A,FALSE,"RCF";#N/A,#N/A,FALSE,"Intercable CZ";#N/A,#N/A,FALSE,"Interkabel P"}</definedName>
    <definedName name="wrn.DCF._.Only._1_2_1" hidden="1">{#N/A,#N/A,FALSE,"DCF Summary";#N/A,#N/A,FALSE,"Casema";#N/A,#N/A,FALSE,"Casema NoTel";#N/A,#N/A,FALSE,"UK";#N/A,#N/A,FALSE,"RCF";#N/A,#N/A,FALSE,"Intercable CZ";#N/A,#N/A,FALSE,"Interkabel P"}</definedName>
    <definedName name="wrn.DCF._.Only._1_2_1_1" hidden="1">{#N/A,#N/A,FALSE,"DCF Summary";#N/A,#N/A,FALSE,"Casema";#N/A,#N/A,FALSE,"Casema NoTel";#N/A,#N/A,FALSE,"UK";#N/A,#N/A,FALSE,"RCF";#N/A,#N/A,FALSE,"Intercable CZ";#N/A,#N/A,FALSE,"Interkabel P"}</definedName>
    <definedName name="wrn.DCF._.Only._1_2_1_2" hidden="1">{#N/A,#N/A,FALSE,"DCF Summary";#N/A,#N/A,FALSE,"Casema";#N/A,#N/A,FALSE,"Casema NoTel";#N/A,#N/A,FALSE,"UK";#N/A,#N/A,FALSE,"RCF";#N/A,#N/A,FALSE,"Intercable CZ";#N/A,#N/A,FALSE,"Interkabel P"}</definedName>
    <definedName name="wrn.DCF._.Only._1_2_1_3" hidden="1">{#N/A,#N/A,FALSE,"DCF Summary";#N/A,#N/A,FALSE,"Casema";#N/A,#N/A,FALSE,"Casema NoTel";#N/A,#N/A,FALSE,"UK";#N/A,#N/A,FALSE,"RCF";#N/A,#N/A,FALSE,"Intercable CZ";#N/A,#N/A,FALSE,"Interkabel P"}</definedName>
    <definedName name="wrn.DCF._.Only._1_2_2" hidden="1">{#N/A,#N/A,FALSE,"DCF Summary";#N/A,#N/A,FALSE,"Casema";#N/A,#N/A,FALSE,"Casema NoTel";#N/A,#N/A,FALSE,"UK";#N/A,#N/A,FALSE,"RCF";#N/A,#N/A,FALSE,"Intercable CZ";#N/A,#N/A,FALSE,"Interkabel P"}</definedName>
    <definedName name="wrn.DCF._.Only._1_2_2_1" hidden="1">{#N/A,#N/A,FALSE,"DCF Summary";#N/A,#N/A,FALSE,"Casema";#N/A,#N/A,FALSE,"Casema NoTel";#N/A,#N/A,FALSE,"UK";#N/A,#N/A,FALSE,"RCF";#N/A,#N/A,FALSE,"Intercable CZ";#N/A,#N/A,FALSE,"Interkabel P"}</definedName>
    <definedName name="wrn.DCF._.Only._1_2_2_2" hidden="1">{#N/A,#N/A,FALSE,"DCF Summary";#N/A,#N/A,FALSE,"Casema";#N/A,#N/A,FALSE,"Casema NoTel";#N/A,#N/A,FALSE,"UK";#N/A,#N/A,FALSE,"RCF";#N/A,#N/A,FALSE,"Intercable CZ";#N/A,#N/A,FALSE,"Interkabel P"}</definedName>
    <definedName name="wrn.DCF._.Only._1_2_2_3" hidden="1">{#N/A,#N/A,FALSE,"DCF Summary";#N/A,#N/A,FALSE,"Casema";#N/A,#N/A,FALSE,"Casema NoTel";#N/A,#N/A,FALSE,"UK";#N/A,#N/A,FALSE,"RCF";#N/A,#N/A,FALSE,"Intercable CZ";#N/A,#N/A,FALSE,"Interkabel P"}</definedName>
    <definedName name="wrn.DCF._.Only._1_2_3" hidden="1">{#N/A,#N/A,FALSE,"DCF Summary";#N/A,#N/A,FALSE,"Casema";#N/A,#N/A,FALSE,"Casema NoTel";#N/A,#N/A,FALSE,"UK";#N/A,#N/A,FALSE,"RCF";#N/A,#N/A,FALSE,"Intercable CZ";#N/A,#N/A,FALSE,"Interkabel P"}</definedName>
    <definedName name="wrn.DCF._.Only._1_2_4" hidden="1">{#N/A,#N/A,FALSE,"DCF Summary";#N/A,#N/A,FALSE,"Casema";#N/A,#N/A,FALSE,"Casema NoTel";#N/A,#N/A,FALSE,"UK";#N/A,#N/A,FALSE,"RCF";#N/A,#N/A,FALSE,"Intercable CZ";#N/A,#N/A,FALSE,"Interkabel P"}</definedName>
    <definedName name="wrn.DCF._.Only._1_2_5" hidden="1">{#N/A,#N/A,FALSE,"DCF Summary";#N/A,#N/A,FALSE,"Casema";#N/A,#N/A,FALSE,"Casema NoTel";#N/A,#N/A,FALSE,"UK";#N/A,#N/A,FALSE,"RCF";#N/A,#N/A,FALSE,"Intercable CZ";#N/A,#N/A,FALSE,"Interkabel P"}</definedName>
    <definedName name="wrn.DCF._.Only._1_3" hidden="1">{#N/A,#N/A,FALSE,"DCF Summary";#N/A,#N/A,FALSE,"Casema";#N/A,#N/A,FALSE,"Casema NoTel";#N/A,#N/A,FALSE,"UK";#N/A,#N/A,FALSE,"RCF";#N/A,#N/A,FALSE,"Intercable CZ";#N/A,#N/A,FALSE,"Interkabel P"}</definedName>
    <definedName name="wrn.DCF._.Only._1_3_1" hidden="1">{#N/A,#N/A,FALSE,"DCF Summary";#N/A,#N/A,FALSE,"Casema";#N/A,#N/A,FALSE,"Casema NoTel";#N/A,#N/A,FALSE,"UK";#N/A,#N/A,FALSE,"RCF";#N/A,#N/A,FALSE,"Intercable CZ";#N/A,#N/A,FALSE,"Interkabel P"}</definedName>
    <definedName name="wrn.DCF._.Only._1_3_1_1" hidden="1">{#N/A,#N/A,FALSE,"DCF Summary";#N/A,#N/A,FALSE,"Casema";#N/A,#N/A,FALSE,"Casema NoTel";#N/A,#N/A,FALSE,"UK";#N/A,#N/A,FALSE,"RCF";#N/A,#N/A,FALSE,"Intercable CZ";#N/A,#N/A,FALSE,"Interkabel P"}</definedName>
    <definedName name="wrn.DCF._.Only._1_3_1_2" hidden="1">{#N/A,#N/A,FALSE,"DCF Summary";#N/A,#N/A,FALSE,"Casema";#N/A,#N/A,FALSE,"Casema NoTel";#N/A,#N/A,FALSE,"UK";#N/A,#N/A,FALSE,"RCF";#N/A,#N/A,FALSE,"Intercable CZ";#N/A,#N/A,FALSE,"Interkabel P"}</definedName>
    <definedName name="wrn.DCF._.Only._1_3_1_3" hidden="1">{#N/A,#N/A,FALSE,"DCF Summary";#N/A,#N/A,FALSE,"Casema";#N/A,#N/A,FALSE,"Casema NoTel";#N/A,#N/A,FALSE,"UK";#N/A,#N/A,FALSE,"RCF";#N/A,#N/A,FALSE,"Intercable CZ";#N/A,#N/A,FALSE,"Interkabel P"}</definedName>
    <definedName name="wrn.DCF._.Only._1_3_2" hidden="1">{#N/A,#N/A,FALSE,"DCF Summary";#N/A,#N/A,FALSE,"Casema";#N/A,#N/A,FALSE,"Casema NoTel";#N/A,#N/A,FALSE,"UK";#N/A,#N/A,FALSE,"RCF";#N/A,#N/A,FALSE,"Intercable CZ";#N/A,#N/A,FALSE,"Interkabel P"}</definedName>
    <definedName name="wrn.DCF._.Only._1_3_2_1" hidden="1">{#N/A,#N/A,FALSE,"DCF Summary";#N/A,#N/A,FALSE,"Casema";#N/A,#N/A,FALSE,"Casema NoTel";#N/A,#N/A,FALSE,"UK";#N/A,#N/A,FALSE,"RCF";#N/A,#N/A,FALSE,"Intercable CZ";#N/A,#N/A,FALSE,"Interkabel P"}</definedName>
    <definedName name="wrn.DCF._.Only._1_3_2_2" hidden="1">{#N/A,#N/A,FALSE,"DCF Summary";#N/A,#N/A,FALSE,"Casema";#N/A,#N/A,FALSE,"Casema NoTel";#N/A,#N/A,FALSE,"UK";#N/A,#N/A,FALSE,"RCF";#N/A,#N/A,FALSE,"Intercable CZ";#N/A,#N/A,FALSE,"Interkabel P"}</definedName>
    <definedName name="wrn.DCF._.Only._1_3_2_3" hidden="1">{#N/A,#N/A,FALSE,"DCF Summary";#N/A,#N/A,FALSE,"Casema";#N/A,#N/A,FALSE,"Casema NoTel";#N/A,#N/A,FALSE,"UK";#N/A,#N/A,FALSE,"RCF";#N/A,#N/A,FALSE,"Intercable CZ";#N/A,#N/A,FALSE,"Interkabel P"}</definedName>
    <definedName name="wrn.DCF._.Only._1_3_3" hidden="1">{#N/A,#N/A,FALSE,"DCF Summary";#N/A,#N/A,FALSE,"Casema";#N/A,#N/A,FALSE,"Casema NoTel";#N/A,#N/A,FALSE,"UK";#N/A,#N/A,FALSE,"RCF";#N/A,#N/A,FALSE,"Intercable CZ";#N/A,#N/A,FALSE,"Interkabel P"}</definedName>
    <definedName name="wrn.DCF._.Only._1_3_4" hidden="1">{#N/A,#N/A,FALSE,"DCF Summary";#N/A,#N/A,FALSE,"Casema";#N/A,#N/A,FALSE,"Casema NoTel";#N/A,#N/A,FALSE,"UK";#N/A,#N/A,FALSE,"RCF";#N/A,#N/A,FALSE,"Intercable CZ";#N/A,#N/A,FALSE,"Interkabel P"}</definedName>
    <definedName name="wrn.DCF._.Only._1_3_5" hidden="1">{#N/A,#N/A,FALSE,"DCF Summary";#N/A,#N/A,FALSE,"Casema";#N/A,#N/A,FALSE,"Casema NoTel";#N/A,#N/A,FALSE,"UK";#N/A,#N/A,FALSE,"RCF";#N/A,#N/A,FALSE,"Intercable CZ";#N/A,#N/A,FALSE,"Interkabel P"}</definedName>
    <definedName name="wrn.DCF._.Only._1_4" hidden="1">{#N/A,#N/A,FALSE,"DCF Summary";#N/A,#N/A,FALSE,"Casema";#N/A,#N/A,FALSE,"Casema NoTel";#N/A,#N/A,FALSE,"UK";#N/A,#N/A,FALSE,"RCF";#N/A,#N/A,FALSE,"Intercable CZ";#N/A,#N/A,FALSE,"Interkabel P"}</definedName>
    <definedName name="wrn.DCF._.Only._1_4_1" hidden="1">{#N/A,#N/A,FALSE,"DCF Summary";#N/A,#N/A,FALSE,"Casema";#N/A,#N/A,FALSE,"Casema NoTel";#N/A,#N/A,FALSE,"UK";#N/A,#N/A,FALSE,"RCF";#N/A,#N/A,FALSE,"Intercable CZ";#N/A,#N/A,FALSE,"Interkabel P"}</definedName>
    <definedName name="wrn.DCF._.Only._1_4_2" hidden="1">{#N/A,#N/A,FALSE,"DCF Summary";#N/A,#N/A,FALSE,"Casema";#N/A,#N/A,FALSE,"Casema NoTel";#N/A,#N/A,FALSE,"UK";#N/A,#N/A,FALSE,"RCF";#N/A,#N/A,FALSE,"Intercable CZ";#N/A,#N/A,FALSE,"Interkabel P"}</definedName>
    <definedName name="wrn.DCF._.Only._1_4_3" hidden="1">{#N/A,#N/A,FALSE,"DCF Summary";#N/A,#N/A,FALSE,"Casema";#N/A,#N/A,FALSE,"Casema NoTel";#N/A,#N/A,FALSE,"UK";#N/A,#N/A,FALSE,"RCF";#N/A,#N/A,FALSE,"Intercable CZ";#N/A,#N/A,FALSE,"Interkabel P"}</definedName>
    <definedName name="wrn.DCF._.Only._1_5" hidden="1">{#N/A,#N/A,FALSE,"DCF Summary";#N/A,#N/A,FALSE,"Casema";#N/A,#N/A,FALSE,"Casema NoTel";#N/A,#N/A,FALSE,"UK";#N/A,#N/A,FALSE,"RCF";#N/A,#N/A,FALSE,"Intercable CZ";#N/A,#N/A,FALSE,"Interkabel P"}</definedName>
    <definedName name="wrn.DCF._.Only._1_5_1" hidden="1">{#N/A,#N/A,FALSE,"DCF Summary";#N/A,#N/A,FALSE,"Casema";#N/A,#N/A,FALSE,"Casema NoTel";#N/A,#N/A,FALSE,"UK";#N/A,#N/A,FALSE,"RCF";#N/A,#N/A,FALSE,"Intercable CZ";#N/A,#N/A,FALSE,"Interkabel P"}</definedName>
    <definedName name="wrn.DCF._.Only._1_5_2" hidden="1">{#N/A,#N/A,FALSE,"DCF Summary";#N/A,#N/A,FALSE,"Casema";#N/A,#N/A,FALSE,"Casema NoTel";#N/A,#N/A,FALSE,"UK";#N/A,#N/A,FALSE,"RCF";#N/A,#N/A,FALSE,"Intercable CZ";#N/A,#N/A,FALSE,"Interkabel P"}</definedName>
    <definedName name="wrn.DCF._.Only._1_5_3" hidden="1">{#N/A,#N/A,FALSE,"DCF Summary";#N/A,#N/A,FALSE,"Casema";#N/A,#N/A,FALSE,"Casema NoTel";#N/A,#N/A,FALSE,"UK";#N/A,#N/A,FALSE,"RCF";#N/A,#N/A,FALSE,"Intercable CZ";#N/A,#N/A,FALSE,"Interkabel P"}</definedName>
    <definedName name="wrn.DCF._.Only._2" hidden="1">{#N/A,#N/A,FALSE,"DCF Summary";#N/A,#N/A,FALSE,"Casema";#N/A,#N/A,FALSE,"Casema NoTel";#N/A,#N/A,FALSE,"UK";#N/A,#N/A,FALSE,"RCF";#N/A,#N/A,FALSE,"Intercable CZ";#N/A,#N/A,FALSE,"Interkabel P"}</definedName>
    <definedName name="wrn.DCF._.Only._2_1" hidden="1">{#N/A,#N/A,FALSE,"DCF Summary";#N/A,#N/A,FALSE,"Casema";#N/A,#N/A,FALSE,"Casema NoTel";#N/A,#N/A,FALSE,"UK";#N/A,#N/A,FALSE,"RCF";#N/A,#N/A,FALSE,"Intercable CZ";#N/A,#N/A,FALSE,"Interkabel P"}</definedName>
    <definedName name="wrn.DCF._.Only._2_1_1" hidden="1">{#N/A,#N/A,FALSE,"DCF Summary";#N/A,#N/A,FALSE,"Casema";#N/A,#N/A,FALSE,"Casema NoTel";#N/A,#N/A,FALSE,"UK";#N/A,#N/A,FALSE,"RCF";#N/A,#N/A,FALSE,"Intercable CZ";#N/A,#N/A,FALSE,"Interkabel P"}</definedName>
    <definedName name="wrn.DCF._.Only._2_1_1_1" hidden="1">{#N/A,#N/A,FALSE,"DCF Summary";#N/A,#N/A,FALSE,"Casema";#N/A,#N/A,FALSE,"Casema NoTel";#N/A,#N/A,FALSE,"UK";#N/A,#N/A,FALSE,"RCF";#N/A,#N/A,FALSE,"Intercable CZ";#N/A,#N/A,FALSE,"Interkabel P"}</definedName>
    <definedName name="wrn.DCF._.Only._2_1_1_1_1" hidden="1">{#N/A,#N/A,FALSE,"DCF Summary";#N/A,#N/A,FALSE,"Casema";#N/A,#N/A,FALSE,"Casema NoTel";#N/A,#N/A,FALSE,"UK";#N/A,#N/A,FALSE,"RCF";#N/A,#N/A,FALSE,"Intercable CZ";#N/A,#N/A,FALSE,"Interkabel P"}</definedName>
    <definedName name="wrn.DCF._.Only._2_1_1_1_2" hidden="1">{#N/A,#N/A,FALSE,"DCF Summary";#N/A,#N/A,FALSE,"Casema";#N/A,#N/A,FALSE,"Casema NoTel";#N/A,#N/A,FALSE,"UK";#N/A,#N/A,FALSE,"RCF";#N/A,#N/A,FALSE,"Intercable CZ";#N/A,#N/A,FALSE,"Interkabel P"}</definedName>
    <definedName name="wrn.DCF._.Only._2_1_1_1_3" hidden="1">{#N/A,#N/A,FALSE,"DCF Summary";#N/A,#N/A,FALSE,"Casema";#N/A,#N/A,FALSE,"Casema NoTel";#N/A,#N/A,FALSE,"UK";#N/A,#N/A,FALSE,"RCF";#N/A,#N/A,FALSE,"Intercable CZ";#N/A,#N/A,FALSE,"Interkabel P"}</definedName>
    <definedName name="wrn.DCF._.Only._2_1_1_1_4" hidden="1">{#N/A,#N/A,FALSE,"DCF Summary";#N/A,#N/A,FALSE,"Casema";#N/A,#N/A,FALSE,"Casema NoTel";#N/A,#N/A,FALSE,"UK";#N/A,#N/A,FALSE,"RCF";#N/A,#N/A,FALSE,"Intercable CZ";#N/A,#N/A,FALSE,"Interkabel P"}</definedName>
    <definedName name="wrn.DCF._.Only._2_1_1_2" hidden="1">{#N/A,#N/A,FALSE,"DCF Summary";#N/A,#N/A,FALSE,"Casema";#N/A,#N/A,FALSE,"Casema NoTel";#N/A,#N/A,FALSE,"UK";#N/A,#N/A,FALSE,"RCF";#N/A,#N/A,FALSE,"Intercable CZ";#N/A,#N/A,FALSE,"Interkabel P"}</definedName>
    <definedName name="wrn.DCF._.Only._2_1_1_2_1" hidden="1">{#N/A,#N/A,FALSE,"DCF Summary";#N/A,#N/A,FALSE,"Casema";#N/A,#N/A,FALSE,"Casema NoTel";#N/A,#N/A,FALSE,"UK";#N/A,#N/A,FALSE,"RCF";#N/A,#N/A,FALSE,"Intercable CZ";#N/A,#N/A,FALSE,"Interkabel P"}</definedName>
    <definedName name="wrn.DCF._.Only._2_1_1_2_2" hidden="1">{#N/A,#N/A,FALSE,"DCF Summary";#N/A,#N/A,FALSE,"Casema";#N/A,#N/A,FALSE,"Casema NoTel";#N/A,#N/A,FALSE,"UK";#N/A,#N/A,FALSE,"RCF";#N/A,#N/A,FALSE,"Intercable CZ";#N/A,#N/A,FALSE,"Interkabel P"}</definedName>
    <definedName name="wrn.DCF._.Only._2_1_1_2_3" hidden="1">{#N/A,#N/A,FALSE,"DCF Summary";#N/A,#N/A,FALSE,"Casema";#N/A,#N/A,FALSE,"Casema NoTel";#N/A,#N/A,FALSE,"UK";#N/A,#N/A,FALSE,"RCF";#N/A,#N/A,FALSE,"Intercable CZ";#N/A,#N/A,FALSE,"Interkabel P"}</definedName>
    <definedName name="wrn.DCF._.Only._2_1_1_3" hidden="1">{#N/A,#N/A,FALSE,"DCF Summary";#N/A,#N/A,FALSE,"Casema";#N/A,#N/A,FALSE,"Casema NoTel";#N/A,#N/A,FALSE,"UK";#N/A,#N/A,FALSE,"RCF";#N/A,#N/A,FALSE,"Intercable CZ";#N/A,#N/A,FALSE,"Interkabel P"}</definedName>
    <definedName name="wrn.DCF._.Only._2_1_1_4" hidden="1">{#N/A,#N/A,FALSE,"DCF Summary";#N/A,#N/A,FALSE,"Casema";#N/A,#N/A,FALSE,"Casema NoTel";#N/A,#N/A,FALSE,"UK";#N/A,#N/A,FALSE,"RCF";#N/A,#N/A,FALSE,"Intercable CZ";#N/A,#N/A,FALSE,"Interkabel P"}</definedName>
    <definedName name="wrn.DCF._.Only._2_1_1_5" hidden="1">{#N/A,#N/A,FALSE,"DCF Summary";#N/A,#N/A,FALSE,"Casema";#N/A,#N/A,FALSE,"Casema NoTel";#N/A,#N/A,FALSE,"UK";#N/A,#N/A,FALSE,"RCF";#N/A,#N/A,FALSE,"Intercable CZ";#N/A,#N/A,FALSE,"Interkabel P"}</definedName>
    <definedName name="wrn.DCF._.Only._2_1_2" hidden="1">{#N/A,#N/A,FALSE,"DCF Summary";#N/A,#N/A,FALSE,"Casema";#N/A,#N/A,FALSE,"Casema NoTel";#N/A,#N/A,FALSE,"UK";#N/A,#N/A,FALSE,"RCF";#N/A,#N/A,FALSE,"Intercable CZ";#N/A,#N/A,FALSE,"Interkabel P"}</definedName>
    <definedName name="wrn.DCF._.Only._2_1_2_1" hidden="1">{#N/A,#N/A,FALSE,"DCF Summary";#N/A,#N/A,FALSE,"Casema";#N/A,#N/A,FALSE,"Casema NoTel";#N/A,#N/A,FALSE,"UK";#N/A,#N/A,FALSE,"RCF";#N/A,#N/A,FALSE,"Intercable CZ";#N/A,#N/A,FALSE,"Interkabel P"}</definedName>
    <definedName name="wrn.DCF._.Only._2_1_2_2" hidden="1">{#N/A,#N/A,FALSE,"DCF Summary";#N/A,#N/A,FALSE,"Casema";#N/A,#N/A,FALSE,"Casema NoTel";#N/A,#N/A,FALSE,"UK";#N/A,#N/A,FALSE,"RCF";#N/A,#N/A,FALSE,"Intercable CZ";#N/A,#N/A,FALSE,"Interkabel P"}</definedName>
    <definedName name="wrn.DCF._.Only._2_1_2_3" hidden="1">{#N/A,#N/A,FALSE,"DCF Summary";#N/A,#N/A,FALSE,"Casema";#N/A,#N/A,FALSE,"Casema NoTel";#N/A,#N/A,FALSE,"UK";#N/A,#N/A,FALSE,"RCF";#N/A,#N/A,FALSE,"Intercable CZ";#N/A,#N/A,FALSE,"Interkabel P"}</definedName>
    <definedName name="wrn.DCF._.Only._2_1_3" hidden="1">{#N/A,#N/A,FALSE,"DCF Summary";#N/A,#N/A,FALSE,"Casema";#N/A,#N/A,FALSE,"Casema NoTel";#N/A,#N/A,FALSE,"UK";#N/A,#N/A,FALSE,"RCF";#N/A,#N/A,FALSE,"Intercable CZ";#N/A,#N/A,FALSE,"Interkabel P"}</definedName>
    <definedName name="wrn.DCF._.Only._2_1_3_1" hidden="1">{#N/A,#N/A,FALSE,"DCF Summary";#N/A,#N/A,FALSE,"Casema";#N/A,#N/A,FALSE,"Casema NoTel";#N/A,#N/A,FALSE,"UK";#N/A,#N/A,FALSE,"RCF";#N/A,#N/A,FALSE,"Intercable CZ";#N/A,#N/A,FALSE,"Interkabel P"}</definedName>
    <definedName name="wrn.DCF._.Only._2_1_3_2" hidden="1">{#N/A,#N/A,FALSE,"DCF Summary";#N/A,#N/A,FALSE,"Casema";#N/A,#N/A,FALSE,"Casema NoTel";#N/A,#N/A,FALSE,"UK";#N/A,#N/A,FALSE,"RCF";#N/A,#N/A,FALSE,"Intercable CZ";#N/A,#N/A,FALSE,"Interkabel P"}</definedName>
    <definedName name="wrn.DCF._.Only._2_1_3_3" hidden="1">{#N/A,#N/A,FALSE,"DCF Summary";#N/A,#N/A,FALSE,"Casema";#N/A,#N/A,FALSE,"Casema NoTel";#N/A,#N/A,FALSE,"UK";#N/A,#N/A,FALSE,"RCF";#N/A,#N/A,FALSE,"Intercable CZ";#N/A,#N/A,FALSE,"Interkabel P"}</definedName>
    <definedName name="wrn.DCF._.Only._2_1_4" hidden="1">{#N/A,#N/A,FALSE,"DCF Summary";#N/A,#N/A,FALSE,"Casema";#N/A,#N/A,FALSE,"Casema NoTel";#N/A,#N/A,FALSE,"UK";#N/A,#N/A,FALSE,"RCF";#N/A,#N/A,FALSE,"Intercable CZ";#N/A,#N/A,FALSE,"Interkabel P"}</definedName>
    <definedName name="wrn.DCF._.Only._2_1_5" hidden="1">{#N/A,#N/A,FALSE,"DCF Summary";#N/A,#N/A,FALSE,"Casema";#N/A,#N/A,FALSE,"Casema NoTel";#N/A,#N/A,FALSE,"UK";#N/A,#N/A,FALSE,"RCF";#N/A,#N/A,FALSE,"Intercable CZ";#N/A,#N/A,FALSE,"Interkabel P"}</definedName>
    <definedName name="wrn.DCF._.Only._2_2" hidden="1">{#N/A,#N/A,FALSE,"DCF Summary";#N/A,#N/A,FALSE,"Casema";#N/A,#N/A,FALSE,"Casema NoTel";#N/A,#N/A,FALSE,"UK";#N/A,#N/A,FALSE,"RCF";#N/A,#N/A,FALSE,"Intercable CZ";#N/A,#N/A,FALSE,"Interkabel P"}</definedName>
    <definedName name="wrn.DCF._.Only._2_2_1" hidden="1">{#N/A,#N/A,FALSE,"DCF Summary";#N/A,#N/A,FALSE,"Casema";#N/A,#N/A,FALSE,"Casema NoTel";#N/A,#N/A,FALSE,"UK";#N/A,#N/A,FALSE,"RCF";#N/A,#N/A,FALSE,"Intercable CZ";#N/A,#N/A,FALSE,"Interkabel P"}</definedName>
    <definedName name="wrn.DCF._.Only._2_2_2" hidden="1">{#N/A,#N/A,FALSE,"DCF Summary";#N/A,#N/A,FALSE,"Casema";#N/A,#N/A,FALSE,"Casema NoTel";#N/A,#N/A,FALSE,"UK";#N/A,#N/A,FALSE,"RCF";#N/A,#N/A,FALSE,"Intercable CZ";#N/A,#N/A,FALSE,"Interkabel P"}</definedName>
    <definedName name="wrn.DCF._.Only._2_2_3" hidden="1">{#N/A,#N/A,FALSE,"DCF Summary";#N/A,#N/A,FALSE,"Casema";#N/A,#N/A,FALSE,"Casema NoTel";#N/A,#N/A,FALSE,"UK";#N/A,#N/A,FALSE,"RCF";#N/A,#N/A,FALSE,"Intercable CZ";#N/A,#N/A,FALSE,"Interkabel P"}</definedName>
    <definedName name="wrn.DCF._.Only._2_2_4" hidden="1">{#N/A,#N/A,FALSE,"DCF Summary";#N/A,#N/A,FALSE,"Casema";#N/A,#N/A,FALSE,"Casema NoTel";#N/A,#N/A,FALSE,"UK";#N/A,#N/A,FALSE,"RCF";#N/A,#N/A,FALSE,"Intercable CZ";#N/A,#N/A,FALSE,"Interkabel P"}</definedName>
    <definedName name="wrn.DCF._.Only._2_3" hidden="1">{#N/A,#N/A,FALSE,"DCF Summary";#N/A,#N/A,FALSE,"Casema";#N/A,#N/A,FALSE,"Casema NoTel";#N/A,#N/A,FALSE,"UK";#N/A,#N/A,FALSE,"RCF";#N/A,#N/A,FALSE,"Intercable CZ";#N/A,#N/A,FALSE,"Interkabel P"}</definedName>
    <definedName name="wrn.DCF._.Only._2_3_1" hidden="1">{#N/A,#N/A,FALSE,"DCF Summary";#N/A,#N/A,FALSE,"Casema";#N/A,#N/A,FALSE,"Casema NoTel";#N/A,#N/A,FALSE,"UK";#N/A,#N/A,FALSE,"RCF";#N/A,#N/A,FALSE,"Intercable CZ";#N/A,#N/A,FALSE,"Interkabel P"}</definedName>
    <definedName name="wrn.DCF._.Only._2_3_2" hidden="1">{#N/A,#N/A,FALSE,"DCF Summary";#N/A,#N/A,FALSE,"Casema";#N/A,#N/A,FALSE,"Casema NoTel";#N/A,#N/A,FALSE,"UK";#N/A,#N/A,FALSE,"RCF";#N/A,#N/A,FALSE,"Intercable CZ";#N/A,#N/A,FALSE,"Interkabel P"}</definedName>
    <definedName name="wrn.DCF._.Only._2_3_3" hidden="1">{#N/A,#N/A,FALSE,"DCF Summary";#N/A,#N/A,FALSE,"Casema";#N/A,#N/A,FALSE,"Casema NoTel";#N/A,#N/A,FALSE,"UK";#N/A,#N/A,FALSE,"RCF";#N/A,#N/A,FALSE,"Intercable CZ";#N/A,#N/A,FALSE,"Interkabel P"}</definedName>
    <definedName name="wrn.DCF._.Only._2_3_4" hidden="1">{#N/A,#N/A,FALSE,"DCF Summary";#N/A,#N/A,FALSE,"Casema";#N/A,#N/A,FALSE,"Casema NoTel";#N/A,#N/A,FALSE,"UK";#N/A,#N/A,FALSE,"RCF";#N/A,#N/A,FALSE,"Intercable CZ";#N/A,#N/A,FALSE,"Interkabel P"}</definedName>
    <definedName name="wrn.DCF._.Only._2_4" hidden="1">{#N/A,#N/A,FALSE,"DCF Summary";#N/A,#N/A,FALSE,"Casema";#N/A,#N/A,FALSE,"Casema NoTel";#N/A,#N/A,FALSE,"UK";#N/A,#N/A,FALSE,"RCF";#N/A,#N/A,FALSE,"Intercable CZ";#N/A,#N/A,FALSE,"Interkabel P"}</definedName>
    <definedName name="wrn.DCF._.Only._2_4_1" hidden="1">{#N/A,#N/A,FALSE,"DCF Summary";#N/A,#N/A,FALSE,"Casema";#N/A,#N/A,FALSE,"Casema NoTel";#N/A,#N/A,FALSE,"UK";#N/A,#N/A,FALSE,"RCF";#N/A,#N/A,FALSE,"Intercable CZ";#N/A,#N/A,FALSE,"Interkabel P"}</definedName>
    <definedName name="wrn.DCF._.Only._2_5" hidden="1">{#N/A,#N/A,FALSE,"DCF Summary";#N/A,#N/A,FALSE,"Casema";#N/A,#N/A,FALSE,"Casema NoTel";#N/A,#N/A,FALSE,"UK";#N/A,#N/A,FALSE,"RCF";#N/A,#N/A,FALSE,"Intercable CZ";#N/A,#N/A,FALSE,"Interkabel P"}</definedName>
    <definedName name="wrn.DCF._.Only._3" hidden="1">{#N/A,#N/A,FALSE,"DCF Summary";#N/A,#N/A,FALSE,"Casema";#N/A,#N/A,FALSE,"Casema NoTel";#N/A,#N/A,FALSE,"UK";#N/A,#N/A,FALSE,"RCF";#N/A,#N/A,FALSE,"Intercable CZ";#N/A,#N/A,FALSE,"Interkabel P"}</definedName>
    <definedName name="wrn.DCF._.Only._3_1" hidden="1">{#N/A,#N/A,FALSE,"DCF Summary";#N/A,#N/A,FALSE,"Casema";#N/A,#N/A,FALSE,"Casema NoTel";#N/A,#N/A,FALSE,"UK";#N/A,#N/A,FALSE,"RCF";#N/A,#N/A,FALSE,"Intercable CZ";#N/A,#N/A,FALSE,"Interkabel P"}</definedName>
    <definedName name="wrn.DCF._.Only._3_1_1" hidden="1">{#N/A,#N/A,FALSE,"DCF Summary";#N/A,#N/A,FALSE,"Casema";#N/A,#N/A,FALSE,"Casema NoTel";#N/A,#N/A,FALSE,"UK";#N/A,#N/A,FALSE,"RCF";#N/A,#N/A,FALSE,"Intercable CZ";#N/A,#N/A,FALSE,"Interkabel P"}</definedName>
    <definedName name="wrn.DCF._.Only._3_1_2" hidden="1">{#N/A,#N/A,FALSE,"DCF Summary";#N/A,#N/A,FALSE,"Casema";#N/A,#N/A,FALSE,"Casema NoTel";#N/A,#N/A,FALSE,"UK";#N/A,#N/A,FALSE,"RCF";#N/A,#N/A,FALSE,"Intercable CZ";#N/A,#N/A,FALSE,"Interkabel P"}</definedName>
    <definedName name="wrn.DCF._.Only._3_1_3" hidden="1">{#N/A,#N/A,FALSE,"DCF Summary";#N/A,#N/A,FALSE,"Casema";#N/A,#N/A,FALSE,"Casema NoTel";#N/A,#N/A,FALSE,"UK";#N/A,#N/A,FALSE,"RCF";#N/A,#N/A,FALSE,"Intercable CZ";#N/A,#N/A,FALSE,"Interkabel P"}</definedName>
    <definedName name="wrn.DCF._.Only._3_1_4" hidden="1">{#N/A,#N/A,FALSE,"DCF Summary";#N/A,#N/A,FALSE,"Casema";#N/A,#N/A,FALSE,"Casema NoTel";#N/A,#N/A,FALSE,"UK";#N/A,#N/A,FALSE,"RCF";#N/A,#N/A,FALSE,"Intercable CZ";#N/A,#N/A,FALSE,"Interkabel P"}</definedName>
    <definedName name="wrn.DCF._.Only._3_2" hidden="1">{#N/A,#N/A,FALSE,"DCF Summary";#N/A,#N/A,FALSE,"Casema";#N/A,#N/A,FALSE,"Casema NoTel";#N/A,#N/A,FALSE,"UK";#N/A,#N/A,FALSE,"RCF";#N/A,#N/A,FALSE,"Intercable CZ";#N/A,#N/A,FALSE,"Interkabel P"}</definedName>
    <definedName name="wrn.DCF._.Only._3_2_1" hidden="1">{#N/A,#N/A,FALSE,"DCF Summary";#N/A,#N/A,FALSE,"Casema";#N/A,#N/A,FALSE,"Casema NoTel";#N/A,#N/A,FALSE,"UK";#N/A,#N/A,FALSE,"RCF";#N/A,#N/A,FALSE,"Intercable CZ";#N/A,#N/A,FALSE,"Interkabel P"}</definedName>
    <definedName name="wrn.DCF._.Only._3_2_2" hidden="1">{#N/A,#N/A,FALSE,"DCF Summary";#N/A,#N/A,FALSE,"Casema";#N/A,#N/A,FALSE,"Casema NoTel";#N/A,#N/A,FALSE,"UK";#N/A,#N/A,FALSE,"RCF";#N/A,#N/A,FALSE,"Intercable CZ";#N/A,#N/A,FALSE,"Interkabel P"}</definedName>
    <definedName name="wrn.DCF._.Only._3_2_3" hidden="1">{#N/A,#N/A,FALSE,"DCF Summary";#N/A,#N/A,FALSE,"Casema";#N/A,#N/A,FALSE,"Casema NoTel";#N/A,#N/A,FALSE,"UK";#N/A,#N/A,FALSE,"RCF";#N/A,#N/A,FALSE,"Intercable CZ";#N/A,#N/A,FALSE,"Interkabel P"}</definedName>
    <definedName name="wrn.DCF._.Only._3_2_4" hidden="1">{#N/A,#N/A,FALSE,"DCF Summary";#N/A,#N/A,FALSE,"Casema";#N/A,#N/A,FALSE,"Casema NoTel";#N/A,#N/A,FALSE,"UK";#N/A,#N/A,FALSE,"RCF";#N/A,#N/A,FALSE,"Intercable CZ";#N/A,#N/A,FALSE,"Interkabel P"}</definedName>
    <definedName name="wrn.DCF._.Only._3_3" hidden="1">{#N/A,#N/A,FALSE,"DCF Summary";#N/A,#N/A,FALSE,"Casema";#N/A,#N/A,FALSE,"Casema NoTel";#N/A,#N/A,FALSE,"UK";#N/A,#N/A,FALSE,"RCF";#N/A,#N/A,FALSE,"Intercable CZ";#N/A,#N/A,FALSE,"Interkabel P"}</definedName>
    <definedName name="wrn.DCF._.Only._3_3_1" hidden="1">{#N/A,#N/A,FALSE,"DCF Summary";#N/A,#N/A,FALSE,"Casema";#N/A,#N/A,FALSE,"Casema NoTel";#N/A,#N/A,FALSE,"UK";#N/A,#N/A,FALSE,"RCF";#N/A,#N/A,FALSE,"Intercable CZ";#N/A,#N/A,FALSE,"Interkabel P"}</definedName>
    <definedName name="wrn.DCF._.Only._3_4" hidden="1">{#N/A,#N/A,FALSE,"DCF Summary";#N/A,#N/A,FALSE,"Casema";#N/A,#N/A,FALSE,"Casema NoTel";#N/A,#N/A,FALSE,"UK";#N/A,#N/A,FALSE,"RCF";#N/A,#N/A,FALSE,"Intercable CZ";#N/A,#N/A,FALSE,"Interkabel P"}</definedName>
    <definedName name="wrn.DCF._.Only._3_4_1" hidden="1">{#N/A,#N/A,FALSE,"DCF Summary";#N/A,#N/A,FALSE,"Casema";#N/A,#N/A,FALSE,"Casema NoTel";#N/A,#N/A,FALSE,"UK";#N/A,#N/A,FALSE,"RCF";#N/A,#N/A,FALSE,"Intercable CZ";#N/A,#N/A,FALSE,"Interkabel P"}</definedName>
    <definedName name="wrn.DCF._.Only._3_5" hidden="1">{#N/A,#N/A,FALSE,"DCF Summary";#N/A,#N/A,FALSE,"Casema";#N/A,#N/A,FALSE,"Casema NoTel";#N/A,#N/A,FALSE,"UK";#N/A,#N/A,FALSE,"RCF";#N/A,#N/A,FALSE,"Intercable CZ";#N/A,#N/A,FALSE,"Interkabel P"}</definedName>
    <definedName name="wrn.DCF._.Only._4" hidden="1">{#N/A,#N/A,FALSE,"DCF Summary";#N/A,#N/A,FALSE,"Casema";#N/A,#N/A,FALSE,"Casema NoTel";#N/A,#N/A,FALSE,"UK";#N/A,#N/A,FALSE,"RCF";#N/A,#N/A,FALSE,"Intercable CZ";#N/A,#N/A,FALSE,"Interkabel P"}</definedName>
    <definedName name="wrn.DCF._.Only._4_1" hidden="1">{#N/A,#N/A,FALSE,"DCF Summary";#N/A,#N/A,FALSE,"Casema";#N/A,#N/A,FALSE,"Casema NoTel";#N/A,#N/A,FALSE,"UK";#N/A,#N/A,FALSE,"RCF";#N/A,#N/A,FALSE,"Intercable CZ";#N/A,#N/A,FALSE,"Interkabel P"}</definedName>
    <definedName name="wrn.DCF._.Only._4_1_1" hidden="1">{#N/A,#N/A,FALSE,"DCF Summary";#N/A,#N/A,FALSE,"Casema";#N/A,#N/A,FALSE,"Casema NoTel";#N/A,#N/A,FALSE,"UK";#N/A,#N/A,FALSE,"RCF";#N/A,#N/A,FALSE,"Intercable CZ";#N/A,#N/A,FALSE,"Interkabel P"}</definedName>
    <definedName name="wrn.DCF._.Only._4_1_2" hidden="1">{#N/A,#N/A,FALSE,"DCF Summary";#N/A,#N/A,FALSE,"Casema";#N/A,#N/A,FALSE,"Casema NoTel";#N/A,#N/A,FALSE,"UK";#N/A,#N/A,FALSE,"RCF";#N/A,#N/A,FALSE,"Intercable CZ";#N/A,#N/A,FALSE,"Interkabel P"}</definedName>
    <definedName name="wrn.DCF._.Only._4_1_3" hidden="1">{#N/A,#N/A,FALSE,"DCF Summary";#N/A,#N/A,FALSE,"Casema";#N/A,#N/A,FALSE,"Casema NoTel";#N/A,#N/A,FALSE,"UK";#N/A,#N/A,FALSE,"RCF";#N/A,#N/A,FALSE,"Intercable CZ";#N/A,#N/A,FALSE,"Interkabel P"}</definedName>
    <definedName name="wrn.DCF._.Only._4_1_4" hidden="1">{#N/A,#N/A,FALSE,"DCF Summary";#N/A,#N/A,FALSE,"Casema";#N/A,#N/A,FALSE,"Casema NoTel";#N/A,#N/A,FALSE,"UK";#N/A,#N/A,FALSE,"RCF";#N/A,#N/A,FALSE,"Intercable CZ";#N/A,#N/A,FALSE,"Interkabel P"}</definedName>
    <definedName name="wrn.DCF._.Only._4_2" hidden="1">{#N/A,#N/A,FALSE,"DCF Summary";#N/A,#N/A,FALSE,"Casema";#N/A,#N/A,FALSE,"Casema NoTel";#N/A,#N/A,FALSE,"UK";#N/A,#N/A,FALSE,"RCF";#N/A,#N/A,FALSE,"Intercable CZ";#N/A,#N/A,FALSE,"Interkabel P"}</definedName>
    <definedName name="wrn.DCF._.Only._4_2_1" hidden="1">{#N/A,#N/A,FALSE,"DCF Summary";#N/A,#N/A,FALSE,"Casema";#N/A,#N/A,FALSE,"Casema NoTel";#N/A,#N/A,FALSE,"UK";#N/A,#N/A,FALSE,"RCF";#N/A,#N/A,FALSE,"Intercable CZ";#N/A,#N/A,FALSE,"Interkabel P"}</definedName>
    <definedName name="wrn.DCF._.Only._4_2_2" hidden="1">{#N/A,#N/A,FALSE,"DCF Summary";#N/A,#N/A,FALSE,"Casema";#N/A,#N/A,FALSE,"Casema NoTel";#N/A,#N/A,FALSE,"UK";#N/A,#N/A,FALSE,"RCF";#N/A,#N/A,FALSE,"Intercable CZ";#N/A,#N/A,FALSE,"Interkabel P"}</definedName>
    <definedName name="wrn.DCF._.Only._4_2_3" hidden="1">{#N/A,#N/A,FALSE,"DCF Summary";#N/A,#N/A,FALSE,"Casema";#N/A,#N/A,FALSE,"Casema NoTel";#N/A,#N/A,FALSE,"UK";#N/A,#N/A,FALSE,"RCF";#N/A,#N/A,FALSE,"Intercable CZ";#N/A,#N/A,FALSE,"Interkabel P"}</definedName>
    <definedName name="wrn.DCF._.Only._4_2_4" hidden="1">{#N/A,#N/A,FALSE,"DCF Summary";#N/A,#N/A,FALSE,"Casema";#N/A,#N/A,FALSE,"Casema NoTel";#N/A,#N/A,FALSE,"UK";#N/A,#N/A,FALSE,"RCF";#N/A,#N/A,FALSE,"Intercable CZ";#N/A,#N/A,FALSE,"Interkabel P"}</definedName>
    <definedName name="wrn.DCF._.Only._4_3" hidden="1">{#N/A,#N/A,FALSE,"DCF Summary";#N/A,#N/A,FALSE,"Casema";#N/A,#N/A,FALSE,"Casema NoTel";#N/A,#N/A,FALSE,"UK";#N/A,#N/A,FALSE,"RCF";#N/A,#N/A,FALSE,"Intercable CZ";#N/A,#N/A,FALSE,"Interkabel P"}</definedName>
    <definedName name="wrn.DCF._.Only._4_3_1" hidden="1">{#N/A,#N/A,FALSE,"DCF Summary";#N/A,#N/A,FALSE,"Casema";#N/A,#N/A,FALSE,"Casema NoTel";#N/A,#N/A,FALSE,"UK";#N/A,#N/A,FALSE,"RCF";#N/A,#N/A,FALSE,"Intercable CZ";#N/A,#N/A,FALSE,"Interkabel P"}</definedName>
    <definedName name="wrn.DCF._.Only._4_4" hidden="1">{#N/A,#N/A,FALSE,"DCF Summary";#N/A,#N/A,FALSE,"Casema";#N/A,#N/A,FALSE,"Casema NoTel";#N/A,#N/A,FALSE,"UK";#N/A,#N/A,FALSE,"RCF";#N/A,#N/A,FALSE,"Intercable CZ";#N/A,#N/A,FALSE,"Interkabel P"}</definedName>
    <definedName name="wrn.DCF._.Only._4_4_1" hidden="1">{#N/A,#N/A,FALSE,"DCF Summary";#N/A,#N/A,FALSE,"Casema";#N/A,#N/A,FALSE,"Casema NoTel";#N/A,#N/A,FALSE,"UK";#N/A,#N/A,FALSE,"RCF";#N/A,#N/A,FALSE,"Intercable CZ";#N/A,#N/A,FALSE,"Interkabel P"}</definedName>
    <definedName name="wrn.DCF._.Only._4_5" hidden="1">{#N/A,#N/A,FALSE,"DCF Summary";#N/A,#N/A,FALSE,"Casema";#N/A,#N/A,FALSE,"Casema NoTel";#N/A,#N/A,FALSE,"UK";#N/A,#N/A,FALSE,"RCF";#N/A,#N/A,FALSE,"Intercable CZ";#N/A,#N/A,FALSE,"Interkabel P"}</definedName>
    <definedName name="wrn.DCF._.Only._5" hidden="1">{#N/A,#N/A,FALSE,"DCF Summary";#N/A,#N/A,FALSE,"Casema";#N/A,#N/A,FALSE,"Casema NoTel";#N/A,#N/A,FALSE,"UK";#N/A,#N/A,FALSE,"RCF";#N/A,#N/A,FALSE,"Intercable CZ";#N/A,#N/A,FALSE,"Interkabel P"}</definedName>
    <definedName name="wrn.DCF._.Only._5_1" hidden="1">{#N/A,#N/A,FALSE,"DCF Summary";#N/A,#N/A,FALSE,"Casema";#N/A,#N/A,FALSE,"Casema NoTel";#N/A,#N/A,FALSE,"UK";#N/A,#N/A,FALSE,"RCF";#N/A,#N/A,FALSE,"Intercable CZ";#N/A,#N/A,FALSE,"Interkabel P"}</definedName>
    <definedName name="wrn.DCF._.Only._5_2" hidden="1">{#N/A,#N/A,FALSE,"DCF Summary";#N/A,#N/A,FALSE,"Casema";#N/A,#N/A,FALSE,"Casema NoTel";#N/A,#N/A,FALSE,"UK";#N/A,#N/A,FALSE,"RCF";#N/A,#N/A,FALSE,"Intercable CZ";#N/A,#N/A,FALSE,"Interkabel P"}</definedName>
    <definedName name="wrn.DCF._.Only._5_3" hidden="1">{#N/A,#N/A,FALSE,"DCF Summary";#N/A,#N/A,FALSE,"Casema";#N/A,#N/A,FALSE,"Casema NoTel";#N/A,#N/A,FALSE,"UK";#N/A,#N/A,FALSE,"RCF";#N/A,#N/A,FALSE,"Intercable CZ";#N/A,#N/A,FALSE,"Interkabel P"}</definedName>
    <definedName name="wrn.DCF._.Only._5_4" hidden="1">{#N/A,#N/A,FALSE,"DCF Summary";#N/A,#N/A,FALSE,"Casema";#N/A,#N/A,FALSE,"Casema NoTel";#N/A,#N/A,FALSE,"UK";#N/A,#N/A,FALSE,"RCF";#N/A,#N/A,FALSE,"Intercable CZ";#N/A,#N/A,FALSE,"Interkabel P"}</definedName>
    <definedName name="wrn.DCF._1" hidden="1">{"DCF1",#N/A,FALSE,"SIERRA DCF";"MATRIX1",#N/A,FALSE,"SIERRA DCF"}</definedName>
    <definedName name="wrn.DCF._1_1" hidden="1">{"DCF1",#N/A,FALSE,"SIERRA DCF";"MATRIX1",#N/A,FALSE,"SIERRA DCF"}</definedName>
    <definedName name="wrn.DCF._1_1_1" hidden="1">{"DCF1",#N/A,FALSE,"SIERRA DCF";"MATRIX1",#N/A,FALSE,"SIERRA DCF"}</definedName>
    <definedName name="wrn.DCF._1_1_1_1" hidden="1">{"DCF1",#N/A,FALSE,"SIERRA DCF";"MATRIX1",#N/A,FALSE,"SIERRA DCF"}</definedName>
    <definedName name="wrn.DCF._1_1_1_1_1" hidden="1">{"DCF1",#N/A,FALSE,"SIERRA DCF";"MATRIX1",#N/A,FALSE,"SIERRA DCF"}</definedName>
    <definedName name="wrn.DCF._1_1_1_1_1_1" hidden="1">{"DCF1",#N/A,FALSE,"SIERRA DCF";"MATRIX1",#N/A,FALSE,"SIERRA DCF"}</definedName>
    <definedName name="wrn.DCF._1_1_1_1_1_2" hidden="1">{"DCF1",#N/A,FALSE,"SIERRA DCF";"MATRIX1",#N/A,FALSE,"SIERRA DCF"}</definedName>
    <definedName name="wrn.DCF._1_1_1_1_1_3" hidden="1">{"DCF1",#N/A,FALSE,"SIERRA DCF";"MATRIX1",#N/A,FALSE,"SIERRA DCF"}</definedName>
    <definedName name="wrn.DCF._1_1_1_1_1_4" hidden="1">{"DCF1",#N/A,FALSE,"SIERRA DCF";"MATRIX1",#N/A,FALSE,"SIERRA DCF"}</definedName>
    <definedName name="wrn.DCF._1_1_1_1_2" hidden="1">{"DCF1",#N/A,FALSE,"SIERRA DCF";"MATRIX1",#N/A,FALSE,"SIERRA DCF"}</definedName>
    <definedName name="wrn.DCF._1_1_1_1_2_1" hidden="1">{"DCF1",#N/A,FALSE,"SIERRA DCF";"MATRIX1",#N/A,FALSE,"SIERRA DCF"}</definedName>
    <definedName name="wrn.DCF._1_1_1_1_2_2" hidden="1">{"DCF1",#N/A,FALSE,"SIERRA DCF";"MATRIX1",#N/A,FALSE,"SIERRA DCF"}</definedName>
    <definedName name="wrn.DCF._1_1_1_1_2_3" hidden="1">{"DCF1",#N/A,FALSE,"SIERRA DCF";"MATRIX1",#N/A,FALSE,"SIERRA DCF"}</definedName>
    <definedName name="wrn.DCF._1_1_1_1_3" hidden="1">{"DCF1",#N/A,FALSE,"SIERRA DCF";"MATRIX1",#N/A,FALSE,"SIERRA DCF"}</definedName>
    <definedName name="wrn.DCF._1_1_1_1_4" hidden="1">{"DCF1",#N/A,FALSE,"SIERRA DCF";"MATRIX1",#N/A,FALSE,"SIERRA DCF"}</definedName>
    <definedName name="wrn.DCF._1_1_1_1_5" hidden="1">{"DCF1",#N/A,FALSE,"SIERRA DCF";"MATRIX1",#N/A,FALSE,"SIERRA DCF"}</definedName>
    <definedName name="wrn.DCF._1_1_1_2" hidden="1">{"DCF1",#N/A,FALSE,"SIERRA DCF";"MATRIX1",#N/A,FALSE,"SIERRA DCF"}</definedName>
    <definedName name="wrn.DCF._1_1_1_2_1" hidden="1">{"DCF1",#N/A,FALSE,"SIERRA DCF";"MATRIX1",#N/A,FALSE,"SIERRA DCF"}</definedName>
    <definedName name="wrn.DCF._1_1_1_2_2" hidden="1">{"DCF1",#N/A,FALSE,"SIERRA DCF";"MATRIX1",#N/A,FALSE,"SIERRA DCF"}</definedName>
    <definedName name="wrn.DCF._1_1_1_2_3" hidden="1">{"DCF1",#N/A,FALSE,"SIERRA DCF";"MATRIX1",#N/A,FALSE,"SIERRA DCF"}</definedName>
    <definedName name="wrn.DCF._1_1_1_3" hidden="1">{"DCF1",#N/A,FALSE,"SIERRA DCF";"MATRIX1",#N/A,FALSE,"SIERRA DCF"}</definedName>
    <definedName name="wrn.DCF._1_1_1_3_1" hidden="1">{"DCF1",#N/A,FALSE,"SIERRA DCF";"MATRIX1",#N/A,FALSE,"SIERRA DCF"}</definedName>
    <definedName name="wrn.DCF._1_1_1_3_2" hidden="1">{"DCF1",#N/A,FALSE,"SIERRA DCF";"MATRIX1",#N/A,FALSE,"SIERRA DCF"}</definedName>
    <definedName name="wrn.DCF._1_1_1_3_3" hidden="1">{"DCF1",#N/A,FALSE,"SIERRA DCF";"MATRIX1",#N/A,FALSE,"SIERRA DCF"}</definedName>
    <definedName name="wrn.DCF._1_1_1_4" hidden="1">{"DCF1",#N/A,FALSE,"SIERRA DCF";"MATRIX1",#N/A,FALSE,"SIERRA DCF"}</definedName>
    <definedName name="wrn.DCF._1_1_1_5" hidden="1">{"DCF1",#N/A,FALSE,"SIERRA DCF";"MATRIX1",#N/A,FALSE,"SIERRA DCF"}</definedName>
    <definedName name="wrn.DCF._1_1_2" hidden="1">{"DCF1",#N/A,FALSE,"SIERRA DCF";"MATRIX1",#N/A,FALSE,"SIERRA DCF"}</definedName>
    <definedName name="wrn.DCF._1_1_2_1" hidden="1">{"DCF1",#N/A,FALSE,"SIERRA DCF";"MATRIX1",#N/A,FALSE,"SIERRA DCF"}</definedName>
    <definedName name="wrn.DCF._1_1_2_2" hidden="1">{"DCF1",#N/A,FALSE,"SIERRA DCF";"MATRIX1",#N/A,FALSE,"SIERRA DCF"}</definedName>
    <definedName name="wrn.DCF._1_1_2_3" hidden="1">{"DCF1",#N/A,FALSE,"SIERRA DCF";"MATRIX1",#N/A,FALSE,"SIERRA DCF"}</definedName>
    <definedName name="wrn.DCF._1_1_3" hidden="1">{"DCF1",#N/A,FALSE,"SIERRA DCF";"MATRIX1",#N/A,FALSE,"SIERRA DCF"}</definedName>
    <definedName name="wrn.DCF._1_1_3_1" hidden="1">{"DCF1",#N/A,FALSE,"SIERRA DCF";"MATRIX1",#N/A,FALSE,"SIERRA DCF"}</definedName>
    <definedName name="wrn.DCF._1_1_3_2" hidden="1">{"DCF1",#N/A,FALSE,"SIERRA DCF";"MATRIX1",#N/A,FALSE,"SIERRA DCF"}</definedName>
    <definedName name="wrn.DCF._1_1_3_3" hidden="1">{"DCF1",#N/A,FALSE,"SIERRA DCF";"MATRIX1",#N/A,FALSE,"SIERRA DCF"}</definedName>
    <definedName name="wrn.DCF._1_1_4" hidden="1">{"DCF1",#N/A,FALSE,"SIERRA DCF";"MATRIX1",#N/A,FALSE,"SIERRA DCF"}</definedName>
    <definedName name="wrn.DCF._1_1_5" hidden="1">{"DCF1",#N/A,FALSE,"SIERRA DCF";"MATRIX1",#N/A,FALSE,"SIERRA DCF"}</definedName>
    <definedName name="wrn.DCF._1_2" hidden="1">{"DCF1",#N/A,FALSE,"SIERRA DCF";"MATRIX1",#N/A,FALSE,"SIERRA DCF"}</definedName>
    <definedName name="wrn.DCF._1_2_1" hidden="1">{"DCF1",#N/A,FALSE,"SIERRA DCF";"MATRIX1",#N/A,FALSE,"SIERRA DCF"}</definedName>
    <definedName name="wrn.DCF._1_2_1_1" hidden="1">{"DCF1",#N/A,FALSE,"SIERRA DCF";"MATRIX1",#N/A,FALSE,"SIERRA DCF"}</definedName>
    <definedName name="wrn.DCF._1_2_1_2" hidden="1">{"DCF1",#N/A,FALSE,"SIERRA DCF";"MATRIX1",#N/A,FALSE,"SIERRA DCF"}</definedName>
    <definedName name="wrn.DCF._1_2_1_3" hidden="1">{"DCF1",#N/A,FALSE,"SIERRA DCF";"MATRIX1",#N/A,FALSE,"SIERRA DCF"}</definedName>
    <definedName name="wrn.DCF._1_2_2" hidden="1">{"DCF1",#N/A,FALSE,"SIERRA DCF";"MATRIX1",#N/A,FALSE,"SIERRA DCF"}</definedName>
    <definedName name="wrn.DCF._1_2_2_1" hidden="1">{"DCF1",#N/A,FALSE,"SIERRA DCF";"MATRIX1",#N/A,FALSE,"SIERRA DCF"}</definedName>
    <definedName name="wrn.DCF._1_2_2_2" hidden="1">{"DCF1",#N/A,FALSE,"SIERRA DCF";"MATRIX1",#N/A,FALSE,"SIERRA DCF"}</definedName>
    <definedName name="wrn.DCF._1_2_2_3" hidden="1">{"DCF1",#N/A,FALSE,"SIERRA DCF";"MATRIX1",#N/A,FALSE,"SIERRA DCF"}</definedName>
    <definedName name="wrn.DCF._1_2_3" hidden="1">{"DCF1",#N/A,FALSE,"SIERRA DCF";"MATRIX1",#N/A,FALSE,"SIERRA DCF"}</definedName>
    <definedName name="wrn.DCF._1_2_4" hidden="1">{"DCF1",#N/A,FALSE,"SIERRA DCF";"MATRIX1",#N/A,FALSE,"SIERRA DCF"}</definedName>
    <definedName name="wrn.DCF._1_2_5" hidden="1">{"DCF1",#N/A,FALSE,"SIERRA DCF";"MATRIX1",#N/A,FALSE,"SIERRA DCF"}</definedName>
    <definedName name="wrn.DCF._1_3" hidden="1">{"DCF1",#N/A,FALSE,"SIERRA DCF";"MATRIX1",#N/A,FALSE,"SIERRA DCF"}</definedName>
    <definedName name="wrn.DCF._1_3_1" hidden="1">{"DCF1",#N/A,FALSE,"SIERRA DCF";"MATRIX1",#N/A,FALSE,"SIERRA DCF"}</definedName>
    <definedName name="wrn.DCF._1_3_1_1" hidden="1">{"DCF1",#N/A,FALSE,"SIERRA DCF";"MATRIX1",#N/A,FALSE,"SIERRA DCF"}</definedName>
    <definedName name="wrn.DCF._1_3_1_2" hidden="1">{"DCF1",#N/A,FALSE,"SIERRA DCF";"MATRIX1",#N/A,FALSE,"SIERRA DCF"}</definedName>
    <definedName name="wrn.DCF._1_3_1_3" hidden="1">{"DCF1",#N/A,FALSE,"SIERRA DCF";"MATRIX1",#N/A,FALSE,"SIERRA DCF"}</definedName>
    <definedName name="wrn.DCF._1_3_2" hidden="1">{"DCF1",#N/A,FALSE,"SIERRA DCF";"MATRIX1",#N/A,FALSE,"SIERRA DCF"}</definedName>
    <definedName name="wrn.DCF._1_3_2_1" hidden="1">{"DCF1",#N/A,FALSE,"SIERRA DCF";"MATRIX1",#N/A,FALSE,"SIERRA DCF"}</definedName>
    <definedName name="wrn.DCF._1_3_2_2" hidden="1">{"DCF1",#N/A,FALSE,"SIERRA DCF";"MATRIX1",#N/A,FALSE,"SIERRA DCF"}</definedName>
    <definedName name="wrn.DCF._1_3_2_3" hidden="1">{"DCF1",#N/A,FALSE,"SIERRA DCF";"MATRIX1",#N/A,FALSE,"SIERRA DCF"}</definedName>
    <definedName name="wrn.DCF._1_3_3" hidden="1">{"DCF1",#N/A,FALSE,"SIERRA DCF";"MATRIX1",#N/A,FALSE,"SIERRA DCF"}</definedName>
    <definedName name="wrn.DCF._1_3_4" hidden="1">{"DCF1",#N/A,FALSE,"SIERRA DCF";"MATRIX1",#N/A,FALSE,"SIERRA DCF"}</definedName>
    <definedName name="wrn.DCF._1_3_5" hidden="1">{"DCF1",#N/A,FALSE,"SIERRA DCF";"MATRIX1",#N/A,FALSE,"SIERRA DCF"}</definedName>
    <definedName name="wrn.DCF._1_4" hidden="1">{"DCF1",#N/A,FALSE,"SIERRA DCF";"MATRIX1",#N/A,FALSE,"SIERRA DCF"}</definedName>
    <definedName name="wrn.DCF._1_4_1" hidden="1">{"DCF1",#N/A,FALSE,"SIERRA DCF";"MATRIX1",#N/A,FALSE,"SIERRA DCF"}</definedName>
    <definedName name="wrn.DCF._1_4_2" hidden="1">{"DCF1",#N/A,FALSE,"SIERRA DCF";"MATRIX1",#N/A,FALSE,"SIERRA DCF"}</definedName>
    <definedName name="wrn.DCF._1_4_3" hidden="1">{"DCF1",#N/A,FALSE,"SIERRA DCF";"MATRIX1",#N/A,FALSE,"SIERRA DCF"}</definedName>
    <definedName name="wrn.DCF._1_5" hidden="1">{"DCF1",#N/A,FALSE,"SIERRA DCF";"MATRIX1",#N/A,FALSE,"SIERRA DCF"}</definedName>
    <definedName name="wrn.DCF._1_5_1" hidden="1">{"DCF1",#N/A,FALSE,"SIERRA DCF";"MATRIX1",#N/A,FALSE,"SIERRA DCF"}</definedName>
    <definedName name="wrn.DCF._1_5_2" hidden="1">{"DCF1",#N/A,FALSE,"SIERRA DCF";"MATRIX1",#N/A,FALSE,"SIERRA DCF"}</definedName>
    <definedName name="wrn.DCF._1_5_3" hidden="1">{"DCF1",#N/A,FALSE,"SIERRA DCF";"MATRIX1",#N/A,FALSE,"SIERRA DCF"}</definedName>
    <definedName name="wrn.DCF._2" hidden="1">{"DCF1",#N/A,FALSE,"SIERRA DCF";"MATRIX1",#N/A,FALSE,"SIERRA DCF"}</definedName>
    <definedName name="wrn.DCF._2_1" hidden="1">{"DCF1",#N/A,FALSE,"SIERRA DCF";"MATRIX1",#N/A,FALSE,"SIERRA DCF"}</definedName>
    <definedName name="wrn.DCF._2_1_1" hidden="1">{"DCF1",#N/A,FALSE,"SIERRA DCF";"MATRIX1",#N/A,FALSE,"SIERRA DCF"}</definedName>
    <definedName name="wrn.DCF._2_1_1_1" hidden="1">{"DCF1",#N/A,FALSE,"SIERRA DCF";"MATRIX1",#N/A,FALSE,"SIERRA DCF"}</definedName>
    <definedName name="wrn.DCF._2_1_1_1_1" hidden="1">{"DCF1",#N/A,FALSE,"SIERRA DCF";"MATRIX1",#N/A,FALSE,"SIERRA DCF"}</definedName>
    <definedName name="wrn.DCF._2_1_1_1_2" hidden="1">{"DCF1",#N/A,FALSE,"SIERRA DCF";"MATRIX1",#N/A,FALSE,"SIERRA DCF"}</definedName>
    <definedName name="wrn.DCF._2_1_1_1_3" hidden="1">{"DCF1",#N/A,FALSE,"SIERRA DCF";"MATRIX1",#N/A,FALSE,"SIERRA DCF"}</definedName>
    <definedName name="wrn.DCF._2_1_1_1_4" hidden="1">{"DCF1",#N/A,FALSE,"SIERRA DCF";"MATRIX1",#N/A,FALSE,"SIERRA DCF"}</definedName>
    <definedName name="wrn.DCF._2_1_1_2" hidden="1">{"DCF1",#N/A,FALSE,"SIERRA DCF";"MATRIX1",#N/A,FALSE,"SIERRA DCF"}</definedName>
    <definedName name="wrn.DCF._2_1_1_2_1" hidden="1">{"DCF1",#N/A,FALSE,"SIERRA DCF";"MATRIX1",#N/A,FALSE,"SIERRA DCF"}</definedName>
    <definedName name="wrn.DCF._2_1_1_2_2" hidden="1">{"DCF1",#N/A,FALSE,"SIERRA DCF";"MATRIX1",#N/A,FALSE,"SIERRA DCF"}</definedName>
    <definedName name="wrn.DCF._2_1_1_2_3" hidden="1">{"DCF1",#N/A,FALSE,"SIERRA DCF";"MATRIX1",#N/A,FALSE,"SIERRA DCF"}</definedName>
    <definedName name="wrn.DCF._2_1_1_3" hidden="1">{"DCF1",#N/A,FALSE,"SIERRA DCF";"MATRIX1",#N/A,FALSE,"SIERRA DCF"}</definedName>
    <definedName name="wrn.DCF._2_1_1_4" hidden="1">{"DCF1",#N/A,FALSE,"SIERRA DCF";"MATRIX1",#N/A,FALSE,"SIERRA DCF"}</definedName>
    <definedName name="wrn.DCF._2_1_1_5" hidden="1">{"DCF1",#N/A,FALSE,"SIERRA DCF";"MATRIX1",#N/A,FALSE,"SIERRA DCF"}</definedName>
    <definedName name="wrn.DCF._2_1_2" hidden="1">{"DCF1",#N/A,FALSE,"SIERRA DCF";"MATRIX1",#N/A,FALSE,"SIERRA DCF"}</definedName>
    <definedName name="wrn.DCF._2_1_2_1" hidden="1">{"DCF1",#N/A,FALSE,"SIERRA DCF";"MATRIX1",#N/A,FALSE,"SIERRA DCF"}</definedName>
    <definedName name="wrn.DCF._2_1_2_2" hidden="1">{"DCF1",#N/A,FALSE,"SIERRA DCF";"MATRIX1",#N/A,FALSE,"SIERRA DCF"}</definedName>
    <definedName name="wrn.DCF._2_1_2_3" hidden="1">{"DCF1",#N/A,FALSE,"SIERRA DCF";"MATRIX1",#N/A,FALSE,"SIERRA DCF"}</definedName>
    <definedName name="wrn.DCF._2_1_3" hidden="1">{"DCF1",#N/A,FALSE,"SIERRA DCF";"MATRIX1",#N/A,FALSE,"SIERRA DCF"}</definedName>
    <definedName name="wrn.DCF._2_1_3_1" hidden="1">{"DCF1",#N/A,FALSE,"SIERRA DCF";"MATRIX1",#N/A,FALSE,"SIERRA DCF"}</definedName>
    <definedName name="wrn.DCF._2_1_3_2" hidden="1">{"DCF1",#N/A,FALSE,"SIERRA DCF";"MATRIX1",#N/A,FALSE,"SIERRA DCF"}</definedName>
    <definedName name="wrn.DCF._2_1_3_3" hidden="1">{"DCF1",#N/A,FALSE,"SIERRA DCF";"MATRIX1",#N/A,FALSE,"SIERRA DCF"}</definedName>
    <definedName name="wrn.DCF._2_1_4" hidden="1">{"DCF1",#N/A,FALSE,"SIERRA DCF";"MATRIX1",#N/A,FALSE,"SIERRA DCF"}</definedName>
    <definedName name="wrn.DCF._2_1_5" hidden="1">{"DCF1",#N/A,FALSE,"SIERRA DCF";"MATRIX1",#N/A,FALSE,"SIERRA DCF"}</definedName>
    <definedName name="wrn.DCF._2_2" hidden="1">{"DCF1",#N/A,FALSE,"SIERRA DCF";"MATRIX1",#N/A,FALSE,"SIERRA DCF"}</definedName>
    <definedName name="wrn.DCF._2_2_1" hidden="1">{"DCF1",#N/A,FALSE,"SIERRA DCF";"MATRIX1",#N/A,FALSE,"SIERRA DCF"}</definedName>
    <definedName name="wrn.DCF._2_2_2" hidden="1">{"DCF1",#N/A,FALSE,"SIERRA DCF";"MATRIX1",#N/A,FALSE,"SIERRA DCF"}</definedName>
    <definedName name="wrn.DCF._2_2_3" hidden="1">{"DCF1",#N/A,FALSE,"SIERRA DCF";"MATRIX1",#N/A,FALSE,"SIERRA DCF"}</definedName>
    <definedName name="wrn.DCF._2_2_4" hidden="1">{"DCF1",#N/A,FALSE,"SIERRA DCF";"MATRIX1",#N/A,FALSE,"SIERRA DCF"}</definedName>
    <definedName name="wrn.DCF._2_3" hidden="1">{"DCF1",#N/A,FALSE,"SIERRA DCF";"MATRIX1",#N/A,FALSE,"SIERRA DCF"}</definedName>
    <definedName name="wrn.DCF._2_3_1" hidden="1">{"DCF1",#N/A,FALSE,"SIERRA DCF";"MATRIX1",#N/A,FALSE,"SIERRA DCF"}</definedName>
    <definedName name="wrn.DCF._2_3_2" hidden="1">{"DCF1",#N/A,FALSE,"SIERRA DCF";"MATRIX1",#N/A,FALSE,"SIERRA DCF"}</definedName>
    <definedName name="wrn.DCF._2_3_3" hidden="1">{"DCF1",#N/A,FALSE,"SIERRA DCF";"MATRIX1",#N/A,FALSE,"SIERRA DCF"}</definedName>
    <definedName name="wrn.DCF._2_3_4" hidden="1">{"DCF1",#N/A,FALSE,"SIERRA DCF";"MATRIX1",#N/A,FALSE,"SIERRA DCF"}</definedName>
    <definedName name="wrn.DCF._2_4" hidden="1">{"DCF1",#N/A,FALSE,"SIERRA DCF";"MATRIX1",#N/A,FALSE,"SIERRA DCF"}</definedName>
    <definedName name="wrn.DCF._2_4_1" hidden="1">{"DCF1",#N/A,FALSE,"SIERRA DCF";"MATRIX1",#N/A,FALSE,"SIERRA DCF"}</definedName>
    <definedName name="wrn.DCF._2_5" hidden="1">{"DCF1",#N/A,FALSE,"SIERRA DCF";"MATRIX1",#N/A,FALSE,"SIERRA DCF"}</definedName>
    <definedName name="wrn.DCF._3" hidden="1">{"DCF1",#N/A,FALSE,"SIERRA DCF";"MATRIX1",#N/A,FALSE,"SIERRA DCF"}</definedName>
    <definedName name="wrn.DCF._3_1" hidden="1">{"DCF1",#N/A,FALSE,"SIERRA DCF";"MATRIX1",#N/A,FALSE,"SIERRA DCF"}</definedName>
    <definedName name="wrn.DCF._3_1_1" hidden="1">{"DCF1",#N/A,FALSE,"SIERRA DCF";"MATRIX1",#N/A,FALSE,"SIERRA DCF"}</definedName>
    <definedName name="wrn.DCF._3_1_2" hidden="1">{"DCF1",#N/A,FALSE,"SIERRA DCF";"MATRIX1",#N/A,FALSE,"SIERRA DCF"}</definedName>
    <definedName name="wrn.DCF._3_1_3" hidden="1">{"DCF1",#N/A,FALSE,"SIERRA DCF";"MATRIX1",#N/A,FALSE,"SIERRA DCF"}</definedName>
    <definedName name="wrn.DCF._3_1_4" hidden="1">{"DCF1",#N/A,FALSE,"SIERRA DCF";"MATRIX1",#N/A,FALSE,"SIERRA DCF"}</definedName>
    <definedName name="wrn.DCF._3_2" hidden="1">{"DCF1",#N/A,FALSE,"SIERRA DCF";"MATRIX1",#N/A,FALSE,"SIERRA DCF"}</definedName>
    <definedName name="wrn.DCF._3_2_1" hidden="1">{"DCF1",#N/A,FALSE,"SIERRA DCF";"MATRIX1",#N/A,FALSE,"SIERRA DCF"}</definedName>
    <definedName name="wrn.DCF._3_2_2" hidden="1">{"DCF1",#N/A,FALSE,"SIERRA DCF";"MATRIX1",#N/A,FALSE,"SIERRA DCF"}</definedName>
    <definedName name="wrn.DCF._3_2_3" hidden="1">{"DCF1",#N/A,FALSE,"SIERRA DCF";"MATRIX1",#N/A,FALSE,"SIERRA DCF"}</definedName>
    <definedName name="wrn.DCF._3_2_4" hidden="1">{"DCF1",#N/A,FALSE,"SIERRA DCF";"MATRIX1",#N/A,FALSE,"SIERRA DCF"}</definedName>
    <definedName name="wrn.DCF._3_3" hidden="1">{"DCF1",#N/A,FALSE,"SIERRA DCF";"MATRIX1",#N/A,FALSE,"SIERRA DCF"}</definedName>
    <definedName name="wrn.DCF._3_3_1" hidden="1">{"DCF1",#N/A,FALSE,"SIERRA DCF";"MATRIX1",#N/A,FALSE,"SIERRA DCF"}</definedName>
    <definedName name="wrn.DCF._3_4" hidden="1">{"DCF1",#N/A,FALSE,"SIERRA DCF";"MATRIX1",#N/A,FALSE,"SIERRA DCF"}</definedName>
    <definedName name="wrn.DCF._3_4_1" hidden="1">{"DCF1",#N/A,FALSE,"SIERRA DCF";"MATRIX1",#N/A,FALSE,"SIERRA DCF"}</definedName>
    <definedName name="wrn.DCF._3_5" hidden="1">{"DCF1",#N/A,FALSE,"SIERRA DCF";"MATRIX1",#N/A,FALSE,"SIERRA DCF"}</definedName>
    <definedName name="wrn.DCF._4" hidden="1">{"DCF1",#N/A,FALSE,"SIERRA DCF";"MATRIX1",#N/A,FALSE,"SIERRA DCF"}</definedName>
    <definedName name="wrn.DCF._4_1" hidden="1">{"DCF1",#N/A,FALSE,"SIERRA DCF";"MATRIX1",#N/A,FALSE,"SIERRA DCF"}</definedName>
    <definedName name="wrn.DCF._4_1_1" hidden="1">{"DCF1",#N/A,FALSE,"SIERRA DCF";"MATRIX1",#N/A,FALSE,"SIERRA DCF"}</definedName>
    <definedName name="wrn.DCF._4_1_2" hidden="1">{"DCF1",#N/A,FALSE,"SIERRA DCF";"MATRIX1",#N/A,FALSE,"SIERRA DCF"}</definedName>
    <definedName name="wrn.DCF._4_1_3" hidden="1">{"DCF1",#N/A,FALSE,"SIERRA DCF";"MATRIX1",#N/A,FALSE,"SIERRA DCF"}</definedName>
    <definedName name="wrn.DCF._4_1_4" hidden="1">{"DCF1",#N/A,FALSE,"SIERRA DCF";"MATRIX1",#N/A,FALSE,"SIERRA DCF"}</definedName>
    <definedName name="wrn.DCF._4_2" hidden="1">{"DCF1",#N/A,FALSE,"SIERRA DCF";"MATRIX1",#N/A,FALSE,"SIERRA DCF"}</definedName>
    <definedName name="wrn.DCF._4_2_1" hidden="1">{"DCF1",#N/A,FALSE,"SIERRA DCF";"MATRIX1",#N/A,FALSE,"SIERRA DCF"}</definedName>
    <definedName name="wrn.DCF._4_2_2" hidden="1">{"DCF1",#N/A,FALSE,"SIERRA DCF";"MATRIX1",#N/A,FALSE,"SIERRA DCF"}</definedName>
    <definedName name="wrn.DCF._4_2_3" hidden="1">{"DCF1",#N/A,FALSE,"SIERRA DCF";"MATRIX1",#N/A,FALSE,"SIERRA DCF"}</definedName>
    <definedName name="wrn.DCF._4_2_4" hidden="1">{"DCF1",#N/A,FALSE,"SIERRA DCF";"MATRIX1",#N/A,FALSE,"SIERRA DCF"}</definedName>
    <definedName name="wrn.DCF._4_3" hidden="1">{"DCF1",#N/A,FALSE,"SIERRA DCF";"MATRIX1",#N/A,FALSE,"SIERRA DCF"}</definedName>
    <definedName name="wrn.DCF._4_3_1" hidden="1">{"DCF1",#N/A,FALSE,"SIERRA DCF";"MATRIX1",#N/A,FALSE,"SIERRA DCF"}</definedName>
    <definedName name="wrn.DCF._4_4" hidden="1">{"DCF1",#N/A,FALSE,"SIERRA DCF";"MATRIX1",#N/A,FALSE,"SIERRA DCF"}</definedName>
    <definedName name="wrn.DCF._4_4_1" hidden="1">{"DCF1",#N/A,FALSE,"SIERRA DCF";"MATRIX1",#N/A,FALSE,"SIERRA DCF"}</definedName>
    <definedName name="wrn.DCF._4_5" hidden="1">{"DCF1",#N/A,FALSE,"SIERRA DCF";"MATRIX1",#N/A,FALSE,"SIERRA DCF"}</definedName>
    <definedName name="wrn.DCF._5" hidden="1">{"DCF1",#N/A,FALSE,"SIERRA DCF";"MATRIX1",#N/A,FALSE,"SIERRA DCF"}</definedName>
    <definedName name="wrn.DCF._5_1" hidden="1">{"DCF1",#N/A,FALSE,"SIERRA DCF";"MATRIX1",#N/A,FALSE,"SIERRA DCF"}</definedName>
    <definedName name="wrn.DCF._5_2" hidden="1">{"DCF1",#N/A,FALSE,"SIERRA DCF";"MATRIX1",#N/A,FALSE,"SIERRA DCF"}</definedName>
    <definedName name="wrn.DCF._5_3" hidden="1">{"DCF1",#N/A,FALSE,"SIERRA DCF";"MATRIX1",#N/A,FALSE,"SIERRA DCF"}</definedName>
    <definedName name="wrn.DCF._5_4" hidden="1">{"DCF1",#N/A,FALSE,"SIERRA DCF";"MATRIX1",#N/A,FALSE,"SIERRA DCF"}</definedName>
    <definedName name="wrn.DCF_Terminal_Value_qchm.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1_1" hidden="1">{"qchm_dcf",#N/A,FALSE,"QCHMDCF2";"qchm_terminal",#N/A,FALSE,"QCHMDCF2"}</definedName>
    <definedName name="wrn.DCF_Terminal_Value_qchm._1_1_1" hidden="1">{"qchm_dcf",#N/A,FALSE,"QCHMDCF2";"qchm_terminal",#N/A,FALSE,"QCHMDCF2"}</definedName>
    <definedName name="wrn.DCF_Terminal_Value_qchm._1_1_1_1" hidden="1">{"qchm_dcf",#N/A,FALSE,"QCHMDCF2";"qchm_terminal",#N/A,FALSE,"QCHMDCF2"}</definedName>
    <definedName name="wrn.DCF_Terminal_Value_qchm._1_1_1_1_1" hidden="1">{"qchm_dcf",#N/A,FALSE,"QCHMDCF2";"qchm_terminal",#N/A,FALSE,"QCHMDCF2"}</definedName>
    <definedName name="wrn.DCF_Terminal_Value_qchm._1_1_1_1_1_1" hidden="1">{"qchm_dcf",#N/A,FALSE,"QCHMDCF2";"qchm_terminal",#N/A,FALSE,"QCHMDCF2"}</definedName>
    <definedName name="wrn.DCF_Terminal_Value_qchm._1_1_1_1_1_2" hidden="1">{"qchm_dcf",#N/A,FALSE,"QCHMDCF2";"qchm_terminal",#N/A,FALSE,"QCHMDCF2"}</definedName>
    <definedName name="wrn.DCF_Terminal_Value_qchm._1_1_1_1_1_3" hidden="1">{"qchm_dcf",#N/A,FALSE,"QCHMDCF2";"qchm_terminal",#N/A,FALSE,"QCHMDCF2"}</definedName>
    <definedName name="wrn.DCF_Terminal_Value_qchm._1_1_1_1_1_4" hidden="1">{"qchm_dcf",#N/A,FALSE,"QCHMDCF2";"qchm_terminal",#N/A,FALSE,"QCHMDCF2"}</definedName>
    <definedName name="wrn.DCF_Terminal_Value_qchm._1_1_1_1_2" hidden="1">{"qchm_dcf",#N/A,FALSE,"QCHMDCF2";"qchm_terminal",#N/A,FALSE,"QCHMDCF2"}</definedName>
    <definedName name="wrn.DCF_Terminal_Value_qchm._1_1_1_1_2_1" hidden="1">{"qchm_dcf",#N/A,FALSE,"QCHMDCF2";"qchm_terminal",#N/A,FALSE,"QCHMDCF2"}</definedName>
    <definedName name="wrn.DCF_Terminal_Value_qchm._1_1_1_1_2_2" hidden="1">{"qchm_dcf",#N/A,FALSE,"QCHMDCF2";"qchm_terminal",#N/A,FALSE,"QCHMDCF2"}</definedName>
    <definedName name="wrn.DCF_Terminal_Value_qchm._1_1_1_1_2_3" hidden="1">{"qchm_dcf",#N/A,FALSE,"QCHMDCF2";"qchm_terminal",#N/A,FALSE,"QCHMDCF2"}</definedName>
    <definedName name="wrn.DCF_Terminal_Value_qchm._1_1_1_1_3" hidden="1">{"qchm_dcf",#N/A,FALSE,"QCHMDCF2";"qchm_terminal",#N/A,FALSE,"QCHMDCF2"}</definedName>
    <definedName name="wrn.DCF_Terminal_Value_qchm._1_1_1_1_4" hidden="1">{"qchm_dcf",#N/A,FALSE,"QCHMDCF2";"qchm_terminal",#N/A,FALSE,"QCHMDCF2"}</definedName>
    <definedName name="wrn.DCF_Terminal_Value_qchm._1_1_1_1_5" hidden="1">{"qchm_dcf",#N/A,FALSE,"QCHMDCF2";"qchm_terminal",#N/A,FALSE,"QCHMDCF2"}</definedName>
    <definedName name="wrn.DCF_Terminal_Value_qchm._1_1_1_2" hidden="1">{"qchm_dcf",#N/A,FALSE,"QCHMDCF2";"qchm_terminal",#N/A,FALSE,"QCHMDCF2"}</definedName>
    <definedName name="wrn.DCF_Terminal_Value_qchm._1_1_1_2_1" hidden="1">{"qchm_dcf",#N/A,FALSE,"QCHMDCF2";"qchm_terminal",#N/A,FALSE,"QCHMDCF2"}</definedName>
    <definedName name="wrn.DCF_Terminal_Value_qchm._1_1_1_2_2" hidden="1">{"qchm_dcf",#N/A,FALSE,"QCHMDCF2";"qchm_terminal",#N/A,FALSE,"QCHMDCF2"}</definedName>
    <definedName name="wrn.DCF_Terminal_Value_qchm._1_1_1_2_3" hidden="1">{"qchm_dcf",#N/A,FALSE,"QCHMDCF2";"qchm_terminal",#N/A,FALSE,"QCHMDCF2"}</definedName>
    <definedName name="wrn.DCF_Terminal_Value_qchm._1_1_1_3" hidden="1">{"qchm_dcf",#N/A,FALSE,"QCHMDCF2";"qchm_terminal",#N/A,FALSE,"QCHMDCF2"}</definedName>
    <definedName name="wrn.DCF_Terminal_Value_qchm._1_1_1_3_1" hidden="1">{"qchm_dcf",#N/A,FALSE,"QCHMDCF2";"qchm_terminal",#N/A,FALSE,"QCHMDCF2"}</definedName>
    <definedName name="wrn.DCF_Terminal_Value_qchm._1_1_1_3_2" hidden="1">{"qchm_dcf",#N/A,FALSE,"QCHMDCF2";"qchm_terminal",#N/A,FALSE,"QCHMDCF2"}</definedName>
    <definedName name="wrn.DCF_Terminal_Value_qchm._1_1_1_3_3" hidden="1">{"qchm_dcf",#N/A,FALSE,"QCHMDCF2";"qchm_terminal",#N/A,FALSE,"QCHMDCF2"}</definedName>
    <definedName name="wrn.DCF_Terminal_Value_qchm._1_1_1_4" hidden="1">{"qchm_dcf",#N/A,FALSE,"QCHMDCF2";"qchm_terminal",#N/A,FALSE,"QCHMDCF2"}</definedName>
    <definedName name="wrn.DCF_Terminal_Value_qchm._1_1_1_5" hidden="1">{"qchm_dcf",#N/A,FALSE,"QCHMDCF2";"qchm_terminal",#N/A,FALSE,"QCHMDCF2"}</definedName>
    <definedName name="wrn.DCF_Terminal_Value_qchm._1_1_2" hidden="1">{"qchm_dcf",#N/A,FALSE,"QCHMDCF2";"qchm_terminal",#N/A,FALSE,"QCHMDCF2"}</definedName>
    <definedName name="wrn.DCF_Terminal_Value_qchm._1_1_2_1" hidden="1">{"qchm_dcf",#N/A,FALSE,"QCHMDCF2";"qchm_terminal",#N/A,FALSE,"QCHMDCF2"}</definedName>
    <definedName name="wrn.DCF_Terminal_Value_qchm._1_1_2_2" hidden="1">{"qchm_dcf",#N/A,FALSE,"QCHMDCF2";"qchm_terminal",#N/A,FALSE,"QCHMDCF2"}</definedName>
    <definedName name="wrn.DCF_Terminal_Value_qchm._1_1_2_3" hidden="1">{"qchm_dcf",#N/A,FALSE,"QCHMDCF2";"qchm_terminal",#N/A,FALSE,"QCHMDCF2"}</definedName>
    <definedName name="wrn.DCF_Terminal_Value_qchm._1_1_3" hidden="1">{"qchm_dcf",#N/A,FALSE,"QCHMDCF2";"qchm_terminal",#N/A,FALSE,"QCHMDCF2"}</definedName>
    <definedName name="wrn.DCF_Terminal_Value_qchm._1_1_3_1" hidden="1">{"qchm_dcf",#N/A,FALSE,"QCHMDCF2";"qchm_terminal",#N/A,FALSE,"QCHMDCF2"}</definedName>
    <definedName name="wrn.DCF_Terminal_Value_qchm._1_1_3_2" hidden="1">{"qchm_dcf",#N/A,FALSE,"QCHMDCF2";"qchm_terminal",#N/A,FALSE,"QCHMDCF2"}</definedName>
    <definedName name="wrn.DCF_Terminal_Value_qchm._1_1_3_3" hidden="1">{"qchm_dcf",#N/A,FALSE,"QCHMDCF2";"qchm_terminal",#N/A,FALSE,"QCHMDCF2"}</definedName>
    <definedName name="wrn.DCF_Terminal_Value_qchm._1_1_4" hidden="1">{"qchm_dcf",#N/A,FALSE,"QCHMDCF2";"qchm_terminal",#N/A,FALSE,"QCHMDCF2"}</definedName>
    <definedName name="wrn.DCF_Terminal_Value_qchm._1_1_5" hidden="1">{"qchm_dcf",#N/A,FALSE,"QCHMDCF2";"qchm_terminal",#N/A,FALSE,"QCHMDCF2"}</definedName>
    <definedName name="wrn.DCF_Terminal_Value_qchm._1_2" hidden="1">{"qchm_dcf",#N/A,FALSE,"QCHMDCF2";"qchm_terminal",#N/A,FALSE,"QCHMDCF2"}</definedName>
    <definedName name="wrn.DCF_Terminal_Value_qchm._1_2_1" hidden="1">{"qchm_dcf",#N/A,FALSE,"QCHMDCF2";"qchm_terminal",#N/A,FALSE,"QCHMDCF2"}</definedName>
    <definedName name="wrn.DCF_Terminal_Value_qchm._1_2_1_1" hidden="1">{"qchm_dcf",#N/A,FALSE,"QCHMDCF2";"qchm_terminal",#N/A,FALSE,"QCHMDCF2"}</definedName>
    <definedName name="wrn.DCF_Terminal_Value_qchm._1_2_1_2" hidden="1">{"qchm_dcf",#N/A,FALSE,"QCHMDCF2";"qchm_terminal",#N/A,FALSE,"QCHMDCF2"}</definedName>
    <definedName name="wrn.DCF_Terminal_Value_qchm._1_2_1_3" hidden="1">{"qchm_dcf",#N/A,FALSE,"QCHMDCF2";"qchm_terminal",#N/A,FALSE,"QCHMDCF2"}</definedName>
    <definedName name="wrn.DCF_Terminal_Value_qchm._1_2_2" hidden="1">{"qchm_dcf",#N/A,FALSE,"QCHMDCF2";"qchm_terminal",#N/A,FALSE,"QCHMDCF2"}</definedName>
    <definedName name="wrn.DCF_Terminal_Value_qchm._1_2_2_1" hidden="1">{"qchm_dcf",#N/A,FALSE,"QCHMDCF2";"qchm_terminal",#N/A,FALSE,"QCHMDCF2"}</definedName>
    <definedName name="wrn.DCF_Terminal_Value_qchm._1_2_2_2" hidden="1">{"qchm_dcf",#N/A,FALSE,"QCHMDCF2";"qchm_terminal",#N/A,FALSE,"QCHMDCF2"}</definedName>
    <definedName name="wrn.DCF_Terminal_Value_qchm._1_2_2_3" hidden="1">{"qchm_dcf",#N/A,FALSE,"QCHMDCF2";"qchm_terminal",#N/A,FALSE,"QCHMDCF2"}</definedName>
    <definedName name="wrn.DCF_Terminal_Value_qchm._1_2_3" hidden="1">{"qchm_dcf",#N/A,FALSE,"QCHMDCF2";"qchm_terminal",#N/A,FALSE,"QCHMDCF2"}</definedName>
    <definedName name="wrn.DCF_Terminal_Value_qchm._1_2_4" hidden="1">{"qchm_dcf",#N/A,FALSE,"QCHMDCF2";"qchm_terminal",#N/A,FALSE,"QCHMDCF2"}</definedName>
    <definedName name="wrn.DCF_Terminal_Value_qchm._1_2_5" hidden="1">{"qchm_dcf",#N/A,FALSE,"QCHMDCF2";"qchm_terminal",#N/A,FALSE,"QCHMDCF2"}</definedName>
    <definedName name="wrn.DCF_Terminal_Value_qchm._1_3" hidden="1">{"qchm_dcf",#N/A,FALSE,"QCHMDCF2";"qchm_terminal",#N/A,FALSE,"QCHMDCF2"}</definedName>
    <definedName name="wrn.DCF_Terminal_Value_qchm._1_3_1" hidden="1">{"qchm_dcf",#N/A,FALSE,"QCHMDCF2";"qchm_terminal",#N/A,FALSE,"QCHMDCF2"}</definedName>
    <definedName name="wrn.DCF_Terminal_Value_qchm._1_3_1_1" hidden="1">{"qchm_dcf",#N/A,FALSE,"QCHMDCF2";"qchm_terminal",#N/A,FALSE,"QCHMDCF2"}</definedName>
    <definedName name="wrn.DCF_Terminal_Value_qchm._1_3_1_2" hidden="1">{"qchm_dcf",#N/A,FALSE,"QCHMDCF2";"qchm_terminal",#N/A,FALSE,"QCHMDCF2"}</definedName>
    <definedName name="wrn.DCF_Terminal_Value_qchm._1_3_1_3" hidden="1">{"qchm_dcf",#N/A,FALSE,"QCHMDCF2";"qchm_terminal",#N/A,FALSE,"QCHMDCF2"}</definedName>
    <definedName name="wrn.DCF_Terminal_Value_qchm._1_3_2" hidden="1">{"qchm_dcf",#N/A,FALSE,"QCHMDCF2";"qchm_terminal",#N/A,FALSE,"QCHMDCF2"}</definedName>
    <definedName name="wrn.DCF_Terminal_Value_qchm._1_3_2_1" hidden="1">{"qchm_dcf",#N/A,FALSE,"QCHMDCF2";"qchm_terminal",#N/A,FALSE,"QCHMDCF2"}</definedName>
    <definedName name="wrn.DCF_Terminal_Value_qchm._1_3_2_2" hidden="1">{"qchm_dcf",#N/A,FALSE,"QCHMDCF2";"qchm_terminal",#N/A,FALSE,"QCHMDCF2"}</definedName>
    <definedName name="wrn.DCF_Terminal_Value_qchm._1_3_2_3" hidden="1">{"qchm_dcf",#N/A,FALSE,"QCHMDCF2";"qchm_terminal",#N/A,FALSE,"QCHMDCF2"}</definedName>
    <definedName name="wrn.DCF_Terminal_Value_qchm._1_3_3" hidden="1">{"qchm_dcf",#N/A,FALSE,"QCHMDCF2";"qchm_terminal",#N/A,FALSE,"QCHMDCF2"}</definedName>
    <definedName name="wrn.DCF_Terminal_Value_qchm._1_3_4" hidden="1">{"qchm_dcf",#N/A,FALSE,"QCHMDCF2";"qchm_terminal",#N/A,FALSE,"QCHMDCF2"}</definedName>
    <definedName name="wrn.DCF_Terminal_Value_qchm._1_3_5" hidden="1">{"qchm_dcf",#N/A,FALSE,"QCHMDCF2";"qchm_terminal",#N/A,FALSE,"QCHMDCF2"}</definedName>
    <definedName name="wrn.DCF_Terminal_Value_qchm._1_4" hidden="1">{"qchm_dcf",#N/A,FALSE,"QCHMDCF2";"qchm_terminal",#N/A,FALSE,"QCHMDCF2"}</definedName>
    <definedName name="wrn.DCF_Terminal_Value_qchm._1_4_1" hidden="1">{"qchm_dcf",#N/A,FALSE,"QCHMDCF2";"qchm_terminal",#N/A,FALSE,"QCHMDCF2"}</definedName>
    <definedName name="wrn.DCF_Terminal_Value_qchm._1_4_2" hidden="1">{"qchm_dcf",#N/A,FALSE,"QCHMDCF2";"qchm_terminal",#N/A,FALSE,"QCHMDCF2"}</definedName>
    <definedName name="wrn.DCF_Terminal_Value_qchm._1_4_3" hidden="1">{"qchm_dcf",#N/A,FALSE,"QCHMDCF2";"qchm_terminal",#N/A,FALSE,"QCHMDCF2"}</definedName>
    <definedName name="wrn.DCF_Terminal_Value_qchm._1_5" hidden="1">{"qchm_dcf",#N/A,FALSE,"QCHMDCF2";"qchm_terminal",#N/A,FALSE,"QCHMDCF2"}</definedName>
    <definedName name="wrn.DCF_Terminal_Value_qchm._1_5_1" hidden="1">{"qchm_dcf",#N/A,FALSE,"QCHMDCF2";"qchm_terminal",#N/A,FALSE,"QCHMDCF2"}</definedName>
    <definedName name="wrn.DCF_Terminal_Value_qchm._1_5_2" hidden="1">{"qchm_dcf",#N/A,FALSE,"QCHMDCF2";"qchm_terminal",#N/A,FALSE,"QCHMDCF2"}</definedName>
    <definedName name="wrn.DCF_Terminal_Value_qchm._1_5_3" hidden="1">{"qchm_dcf",#N/A,FALSE,"QCHMDCF2";"qchm_terminal",#N/A,FALSE,"QCHMDCF2"}</definedName>
    <definedName name="wrn.DCF_Terminal_Value_qchm._2" hidden="1">{"qchm_dcf",#N/A,FALSE,"QCHMDCF2";"qchm_terminal",#N/A,FALSE,"QCHMDCF2"}</definedName>
    <definedName name="wrn.DCF_Terminal_Value_qchm._2_1" hidden="1">{"qchm_dcf",#N/A,FALSE,"QCHMDCF2";"qchm_terminal",#N/A,FALSE,"QCHMDCF2"}</definedName>
    <definedName name="wrn.DCF_Terminal_Value_qchm._2_1_1" hidden="1">{"qchm_dcf",#N/A,FALSE,"QCHMDCF2";"qchm_terminal",#N/A,FALSE,"QCHMDCF2"}</definedName>
    <definedName name="wrn.DCF_Terminal_Value_qchm._2_1_1_1" hidden="1">{"qchm_dcf",#N/A,FALSE,"QCHMDCF2";"qchm_terminal",#N/A,FALSE,"QCHMDCF2"}</definedName>
    <definedName name="wrn.DCF_Terminal_Value_qchm._2_1_1_1_1" hidden="1">{"qchm_dcf",#N/A,FALSE,"QCHMDCF2";"qchm_terminal",#N/A,FALSE,"QCHMDCF2"}</definedName>
    <definedName name="wrn.DCF_Terminal_Value_qchm._2_1_1_1_2" hidden="1">{"qchm_dcf",#N/A,FALSE,"QCHMDCF2";"qchm_terminal",#N/A,FALSE,"QCHMDCF2"}</definedName>
    <definedName name="wrn.DCF_Terminal_Value_qchm._2_1_1_1_3" hidden="1">{"qchm_dcf",#N/A,FALSE,"QCHMDCF2";"qchm_terminal",#N/A,FALSE,"QCHMDCF2"}</definedName>
    <definedName name="wrn.DCF_Terminal_Value_qchm._2_1_1_1_4" hidden="1">{"qchm_dcf",#N/A,FALSE,"QCHMDCF2";"qchm_terminal",#N/A,FALSE,"QCHMDCF2"}</definedName>
    <definedName name="wrn.DCF_Terminal_Value_qchm._2_1_1_2" hidden="1">{"qchm_dcf",#N/A,FALSE,"QCHMDCF2";"qchm_terminal",#N/A,FALSE,"QCHMDCF2"}</definedName>
    <definedName name="wrn.DCF_Terminal_Value_qchm._2_1_1_2_1" hidden="1">{"qchm_dcf",#N/A,FALSE,"QCHMDCF2";"qchm_terminal",#N/A,FALSE,"QCHMDCF2"}</definedName>
    <definedName name="wrn.DCF_Terminal_Value_qchm._2_1_1_2_2" hidden="1">{"qchm_dcf",#N/A,FALSE,"QCHMDCF2";"qchm_terminal",#N/A,FALSE,"QCHMDCF2"}</definedName>
    <definedName name="wrn.DCF_Terminal_Value_qchm._2_1_1_2_3" hidden="1">{"qchm_dcf",#N/A,FALSE,"QCHMDCF2";"qchm_terminal",#N/A,FALSE,"QCHMDCF2"}</definedName>
    <definedName name="wrn.DCF_Terminal_Value_qchm._2_1_1_3" hidden="1">{"qchm_dcf",#N/A,FALSE,"QCHMDCF2";"qchm_terminal",#N/A,FALSE,"QCHMDCF2"}</definedName>
    <definedName name="wrn.DCF_Terminal_Value_qchm._2_1_1_4" hidden="1">{"qchm_dcf",#N/A,FALSE,"QCHMDCF2";"qchm_terminal",#N/A,FALSE,"QCHMDCF2"}</definedName>
    <definedName name="wrn.DCF_Terminal_Value_qchm._2_1_1_5" hidden="1">{"qchm_dcf",#N/A,FALSE,"QCHMDCF2";"qchm_terminal",#N/A,FALSE,"QCHMDCF2"}</definedName>
    <definedName name="wrn.DCF_Terminal_Value_qchm._2_1_2" hidden="1">{"qchm_dcf",#N/A,FALSE,"QCHMDCF2";"qchm_terminal",#N/A,FALSE,"QCHMDCF2"}</definedName>
    <definedName name="wrn.DCF_Terminal_Value_qchm._2_1_2_1" hidden="1">{"qchm_dcf",#N/A,FALSE,"QCHMDCF2";"qchm_terminal",#N/A,FALSE,"QCHMDCF2"}</definedName>
    <definedName name="wrn.DCF_Terminal_Value_qchm._2_1_2_2" hidden="1">{"qchm_dcf",#N/A,FALSE,"QCHMDCF2";"qchm_terminal",#N/A,FALSE,"QCHMDCF2"}</definedName>
    <definedName name="wrn.DCF_Terminal_Value_qchm._2_1_2_3" hidden="1">{"qchm_dcf",#N/A,FALSE,"QCHMDCF2";"qchm_terminal",#N/A,FALSE,"QCHMDCF2"}</definedName>
    <definedName name="wrn.DCF_Terminal_Value_qchm._2_1_3" hidden="1">{"qchm_dcf",#N/A,FALSE,"QCHMDCF2";"qchm_terminal",#N/A,FALSE,"QCHMDCF2"}</definedName>
    <definedName name="wrn.DCF_Terminal_Value_qchm._2_1_3_1" hidden="1">{"qchm_dcf",#N/A,FALSE,"QCHMDCF2";"qchm_terminal",#N/A,FALSE,"QCHMDCF2"}</definedName>
    <definedName name="wrn.DCF_Terminal_Value_qchm._2_1_3_2" hidden="1">{"qchm_dcf",#N/A,FALSE,"QCHMDCF2";"qchm_terminal",#N/A,FALSE,"QCHMDCF2"}</definedName>
    <definedName name="wrn.DCF_Terminal_Value_qchm._2_1_3_3" hidden="1">{"qchm_dcf",#N/A,FALSE,"QCHMDCF2";"qchm_terminal",#N/A,FALSE,"QCHMDCF2"}</definedName>
    <definedName name="wrn.DCF_Terminal_Value_qchm._2_1_4" hidden="1">{"qchm_dcf",#N/A,FALSE,"QCHMDCF2";"qchm_terminal",#N/A,FALSE,"QCHMDCF2"}</definedName>
    <definedName name="wrn.DCF_Terminal_Value_qchm._2_1_5" hidden="1">{"qchm_dcf",#N/A,FALSE,"QCHMDCF2";"qchm_terminal",#N/A,FALSE,"QCHMDCF2"}</definedName>
    <definedName name="wrn.DCF_Terminal_Value_qchm._2_2" hidden="1">{"qchm_dcf",#N/A,FALSE,"QCHMDCF2";"qchm_terminal",#N/A,FALSE,"QCHMDCF2"}</definedName>
    <definedName name="wrn.DCF_Terminal_Value_qchm._2_2_1" hidden="1">{"qchm_dcf",#N/A,FALSE,"QCHMDCF2";"qchm_terminal",#N/A,FALSE,"QCHMDCF2"}</definedName>
    <definedName name="wrn.DCF_Terminal_Value_qchm._2_2_2" hidden="1">{"qchm_dcf",#N/A,FALSE,"QCHMDCF2";"qchm_terminal",#N/A,FALSE,"QCHMDCF2"}</definedName>
    <definedName name="wrn.DCF_Terminal_Value_qchm._2_2_3" hidden="1">{"qchm_dcf",#N/A,FALSE,"QCHMDCF2";"qchm_terminal",#N/A,FALSE,"QCHMDCF2"}</definedName>
    <definedName name="wrn.DCF_Terminal_Value_qchm._2_2_4" hidden="1">{"qchm_dcf",#N/A,FALSE,"QCHMDCF2";"qchm_terminal",#N/A,FALSE,"QCHMDCF2"}</definedName>
    <definedName name="wrn.DCF_Terminal_Value_qchm._2_3" hidden="1">{"qchm_dcf",#N/A,FALSE,"QCHMDCF2";"qchm_terminal",#N/A,FALSE,"QCHMDCF2"}</definedName>
    <definedName name="wrn.DCF_Terminal_Value_qchm._2_3_1" hidden="1">{"qchm_dcf",#N/A,FALSE,"QCHMDCF2";"qchm_terminal",#N/A,FALSE,"QCHMDCF2"}</definedName>
    <definedName name="wrn.DCF_Terminal_Value_qchm._2_3_2" hidden="1">{"qchm_dcf",#N/A,FALSE,"QCHMDCF2";"qchm_terminal",#N/A,FALSE,"QCHMDCF2"}</definedName>
    <definedName name="wrn.DCF_Terminal_Value_qchm._2_3_3" hidden="1">{"qchm_dcf",#N/A,FALSE,"QCHMDCF2";"qchm_terminal",#N/A,FALSE,"QCHMDCF2"}</definedName>
    <definedName name="wrn.DCF_Terminal_Value_qchm._2_3_4" hidden="1">{"qchm_dcf",#N/A,FALSE,"QCHMDCF2";"qchm_terminal",#N/A,FALSE,"QCHMDCF2"}</definedName>
    <definedName name="wrn.DCF_Terminal_Value_qchm._2_4" hidden="1">{"qchm_dcf",#N/A,FALSE,"QCHMDCF2";"qchm_terminal",#N/A,FALSE,"QCHMDCF2"}</definedName>
    <definedName name="wrn.DCF_Terminal_Value_qchm._2_4_1" hidden="1">{"qchm_dcf",#N/A,FALSE,"QCHMDCF2";"qchm_terminal",#N/A,FALSE,"QCHMDCF2"}</definedName>
    <definedName name="wrn.DCF_Terminal_Value_qchm._2_5" hidden="1">{"qchm_dcf",#N/A,FALSE,"QCHMDCF2";"qchm_terminal",#N/A,FALSE,"QCHMDCF2"}</definedName>
    <definedName name="wrn.DCF_Terminal_Value_qchm._3" hidden="1">{"qchm_dcf",#N/A,FALSE,"QCHMDCF2";"qchm_terminal",#N/A,FALSE,"QCHMDCF2"}</definedName>
    <definedName name="wrn.DCF_Terminal_Value_qchm._3_1" hidden="1">{"qchm_dcf",#N/A,FALSE,"QCHMDCF2";"qchm_terminal",#N/A,FALSE,"QCHMDCF2"}</definedName>
    <definedName name="wrn.DCF_Terminal_Value_qchm._3_1_1" hidden="1">{"qchm_dcf",#N/A,FALSE,"QCHMDCF2";"qchm_terminal",#N/A,FALSE,"QCHMDCF2"}</definedName>
    <definedName name="wrn.DCF_Terminal_Value_qchm._3_1_2" hidden="1">{"qchm_dcf",#N/A,FALSE,"QCHMDCF2";"qchm_terminal",#N/A,FALSE,"QCHMDCF2"}</definedName>
    <definedName name="wrn.DCF_Terminal_Value_qchm._3_1_3" hidden="1">{"qchm_dcf",#N/A,FALSE,"QCHMDCF2";"qchm_terminal",#N/A,FALSE,"QCHMDCF2"}</definedName>
    <definedName name="wrn.DCF_Terminal_Value_qchm._3_1_4" hidden="1">{"qchm_dcf",#N/A,FALSE,"QCHMDCF2";"qchm_terminal",#N/A,FALSE,"QCHMDCF2"}</definedName>
    <definedName name="wrn.DCF_Terminal_Value_qchm._3_2" hidden="1">{"qchm_dcf",#N/A,FALSE,"QCHMDCF2";"qchm_terminal",#N/A,FALSE,"QCHMDCF2"}</definedName>
    <definedName name="wrn.DCF_Terminal_Value_qchm._3_2_1" hidden="1">{"qchm_dcf",#N/A,FALSE,"QCHMDCF2";"qchm_terminal",#N/A,FALSE,"QCHMDCF2"}</definedName>
    <definedName name="wrn.DCF_Terminal_Value_qchm._3_2_2" hidden="1">{"qchm_dcf",#N/A,FALSE,"QCHMDCF2";"qchm_terminal",#N/A,FALSE,"QCHMDCF2"}</definedName>
    <definedName name="wrn.DCF_Terminal_Value_qchm._3_2_3" hidden="1">{"qchm_dcf",#N/A,FALSE,"QCHMDCF2";"qchm_terminal",#N/A,FALSE,"QCHMDCF2"}</definedName>
    <definedName name="wrn.DCF_Terminal_Value_qchm._3_2_4" hidden="1">{"qchm_dcf",#N/A,FALSE,"QCHMDCF2";"qchm_terminal",#N/A,FALSE,"QCHMDCF2"}</definedName>
    <definedName name="wrn.DCF_Terminal_Value_qchm._3_3" hidden="1">{"qchm_dcf",#N/A,FALSE,"QCHMDCF2";"qchm_terminal",#N/A,FALSE,"QCHMDCF2"}</definedName>
    <definedName name="wrn.DCF_Terminal_Value_qchm._3_3_1" hidden="1">{"qchm_dcf",#N/A,FALSE,"QCHMDCF2";"qchm_terminal",#N/A,FALSE,"QCHMDCF2"}</definedName>
    <definedName name="wrn.DCF_Terminal_Value_qchm._3_4" hidden="1">{"qchm_dcf",#N/A,FALSE,"QCHMDCF2";"qchm_terminal",#N/A,FALSE,"QCHMDCF2"}</definedName>
    <definedName name="wrn.DCF_Terminal_Value_qchm._3_4_1" hidden="1">{"qchm_dcf",#N/A,FALSE,"QCHMDCF2";"qchm_terminal",#N/A,FALSE,"QCHMDCF2"}</definedName>
    <definedName name="wrn.DCF_Terminal_Value_qchm._3_5" hidden="1">{"qchm_dcf",#N/A,FALSE,"QCHMDCF2";"qchm_terminal",#N/A,FALSE,"QCHMDCF2"}</definedName>
    <definedName name="wrn.DCF_Terminal_Value_qchm._4" hidden="1">{"qchm_dcf",#N/A,FALSE,"QCHMDCF2";"qchm_terminal",#N/A,FALSE,"QCHMDCF2"}</definedName>
    <definedName name="wrn.DCF_Terminal_Value_qchm._4_1" hidden="1">{"qchm_dcf",#N/A,FALSE,"QCHMDCF2";"qchm_terminal",#N/A,FALSE,"QCHMDCF2"}</definedName>
    <definedName name="wrn.DCF_Terminal_Value_qchm._4_1_1" hidden="1">{"qchm_dcf",#N/A,FALSE,"QCHMDCF2";"qchm_terminal",#N/A,FALSE,"QCHMDCF2"}</definedName>
    <definedName name="wrn.DCF_Terminal_Value_qchm._4_1_2" hidden="1">{"qchm_dcf",#N/A,FALSE,"QCHMDCF2";"qchm_terminal",#N/A,FALSE,"QCHMDCF2"}</definedName>
    <definedName name="wrn.DCF_Terminal_Value_qchm._4_1_3" hidden="1">{"qchm_dcf",#N/A,FALSE,"QCHMDCF2";"qchm_terminal",#N/A,FALSE,"QCHMDCF2"}</definedName>
    <definedName name="wrn.DCF_Terminal_Value_qchm._4_1_4" hidden="1">{"qchm_dcf",#N/A,FALSE,"QCHMDCF2";"qchm_terminal",#N/A,FALSE,"QCHMDCF2"}</definedName>
    <definedName name="wrn.DCF_Terminal_Value_qchm._4_2" hidden="1">{"qchm_dcf",#N/A,FALSE,"QCHMDCF2";"qchm_terminal",#N/A,FALSE,"QCHMDCF2"}</definedName>
    <definedName name="wrn.DCF_Terminal_Value_qchm._4_2_1" hidden="1">{"qchm_dcf",#N/A,FALSE,"QCHMDCF2";"qchm_terminal",#N/A,FALSE,"QCHMDCF2"}</definedName>
    <definedName name="wrn.DCF_Terminal_Value_qchm._4_2_2" hidden="1">{"qchm_dcf",#N/A,FALSE,"QCHMDCF2";"qchm_terminal",#N/A,FALSE,"QCHMDCF2"}</definedName>
    <definedName name="wrn.DCF_Terminal_Value_qchm._4_2_3" hidden="1">{"qchm_dcf",#N/A,FALSE,"QCHMDCF2";"qchm_terminal",#N/A,FALSE,"QCHMDCF2"}</definedName>
    <definedName name="wrn.DCF_Terminal_Value_qchm._4_2_4" hidden="1">{"qchm_dcf",#N/A,FALSE,"QCHMDCF2";"qchm_terminal",#N/A,FALSE,"QCHMDCF2"}</definedName>
    <definedName name="wrn.DCF_Terminal_Value_qchm._4_3" hidden="1">{"qchm_dcf",#N/A,FALSE,"QCHMDCF2";"qchm_terminal",#N/A,FALSE,"QCHMDCF2"}</definedName>
    <definedName name="wrn.DCF_Terminal_Value_qchm._4_3_1" hidden="1">{"qchm_dcf",#N/A,FALSE,"QCHMDCF2";"qchm_terminal",#N/A,FALSE,"QCHMDCF2"}</definedName>
    <definedName name="wrn.DCF_Terminal_Value_qchm._4_4" hidden="1">{"qchm_dcf",#N/A,FALSE,"QCHMDCF2";"qchm_terminal",#N/A,FALSE,"QCHMDCF2"}</definedName>
    <definedName name="wrn.DCF_Terminal_Value_qchm._4_4_1" hidden="1">{"qchm_dcf",#N/A,FALSE,"QCHMDCF2";"qchm_terminal",#N/A,FALSE,"QCHMDCF2"}</definedName>
    <definedName name="wrn.DCF_Terminal_Value_qchm._4_5" hidden="1">{"qchm_dcf",#N/A,FALSE,"QCHMDCF2";"qchm_terminal",#N/A,FALSE,"QCHMDCF2"}</definedName>
    <definedName name="wrn.DCF_Terminal_Value_qchm._5" hidden="1">{"qchm_dcf",#N/A,FALSE,"QCHMDCF2";"qchm_terminal",#N/A,FALSE,"QCHMDCF2"}</definedName>
    <definedName name="wrn.DCF_Terminal_Value_qchm._5_1" hidden="1">{"qchm_dcf",#N/A,FALSE,"QCHMDCF2";"qchm_terminal",#N/A,FALSE,"QCHMDCF2"}</definedName>
    <definedName name="wrn.DCF_Terminal_Value_qchm._5_2" hidden="1">{"qchm_dcf",#N/A,FALSE,"QCHMDCF2";"qchm_terminal",#N/A,FALSE,"QCHMDCF2"}</definedName>
    <definedName name="wrn.DCF_Terminal_Value_qchm._5_3" hidden="1">{"qchm_dcf",#N/A,FALSE,"QCHMDCF2";"qchm_terminal",#N/A,FALSE,"QCHMDCF2"}</definedName>
    <definedName name="wrn.DCF_Terminal_Value_qchm._5_4" hidden="1">{"qchm_dcf",#N/A,FALSE,"QCHMDCF2";"qchm_terminal",#N/A,FALSE,"QCHMDCF2"}</definedName>
    <definedName name="wrn.dcf2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V_SYNTHESE." hidden="1">{"COST",#N/A,FALSE,"SYNTHESE";"MARGIN",#N/A,FALSE,"SYNTHESE";"LOT_COM",#N/A,FALSE,"SYNTHESE"}</definedName>
    <definedName name="wrn.DEV_SYNTHESE._1" hidden="1">{"COST",#N/A,FALSE,"SYNTHESE";"MARGIN",#N/A,FALSE,"SYNTHESE";"LOT_COM",#N/A,FALSE,"SYNTHESE"}</definedName>
    <definedName name="wrn.DEV_SYNTHESE._1_1" hidden="1">{"COST",#N/A,FALSE,"SYNTHESE";"MARGIN",#N/A,FALSE,"SYNTHESE";"LOT_COM",#N/A,FALSE,"SYNTHESE"}</definedName>
    <definedName name="wrn.DEV_SYNTHESE._1_1_1" hidden="1">{"COST",#N/A,FALSE,"SYNTHESE";"MARGIN",#N/A,FALSE,"SYNTHESE";"LOT_COM",#N/A,FALSE,"SYNTHESE"}</definedName>
    <definedName name="wrn.DEV_SYNTHESE._1_1_1_1" hidden="1">{"COST",#N/A,FALSE,"SYNTHESE";"MARGIN",#N/A,FALSE,"SYNTHESE";"LOT_COM",#N/A,FALSE,"SYNTHESE"}</definedName>
    <definedName name="wrn.DEV_SYNTHESE._1_1_1_1_1" hidden="1">{"COST",#N/A,FALSE,"SYNTHESE";"MARGIN",#N/A,FALSE,"SYNTHESE";"LOT_COM",#N/A,FALSE,"SYNTHESE"}</definedName>
    <definedName name="wrn.DEV_SYNTHESE._1_1_1_1_1_1" hidden="1">{"COST",#N/A,FALSE,"SYNTHESE";"MARGIN",#N/A,FALSE,"SYNTHESE";"LOT_COM",#N/A,FALSE,"SYNTHESE"}</definedName>
    <definedName name="wrn.DEV_SYNTHESE._1_1_1_1_1_2" hidden="1">{"COST",#N/A,FALSE,"SYNTHESE";"MARGIN",#N/A,FALSE,"SYNTHESE";"LOT_COM",#N/A,FALSE,"SYNTHESE"}</definedName>
    <definedName name="wrn.DEV_SYNTHESE._1_1_1_1_1_3" hidden="1">{"COST",#N/A,FALSE,"SYNTHESE";"MARGIN",#N/A,FALSE,"SYNTHESE";"LOT_COM",#N/A,FALSE,"SYNTHESE"}</definedName>
    <definedName name="wrn.DEV_SYNTHESE._1_1_1_1_1_4" hidden="1">{"COST",#N/A,FALSE,"SYNTHESE";"MARGIN",#N/A,FALSE,"SYNTHESE";"LOT_COM",#N/A,FALSE,"SYNTHESE"}</definedName>
    <definedName name="wrn.DEV_SYNTHESE._1_1_1_1_2" hidden="1">{"COST",#N/A,FALSE,"SYNTHESE";"MARGIN",#N/A,FALSE,"SYNTHESE";"LOT_COM",#N/A,FALSE,"SYNTHESE"}</definedName>
    <definedName name="wrn.DEV_SYNTHESE._1_1_1_1_2_1" hidden="1">{"COST",#N/A,FALSE,"SYNTHESE";"MARGIN",#N/A,FALSE,"SYNTHESE";"LOT_COM",#N/A,FALSE,"SYNTHESE"}</definedName>
    <definedName name="wrn.DEV_SYNTHESE._1_1_1_1_2_2" hidden="1">{"COST",#N/A,FALSE,"SYNTHESE";"MARGIN",#N/A,FALSE,"SYNTHESE";"LOT_COM",#N/A,FALSE,"SYNTHESE"}</definedName>
    <definedName name="wrn.DEV_SYNTHESE._1_1_1_1_2_3" hidden="1">{"COST",#N/A,FALSE,"SYNTHESE";"MARGIN",#N/A,FALSE,"SYNTHESE";"LOT_COM",#N/A,FALSE,"SYNTHESE"}</definedName>
    <definedName name="wrn.DEV_SYNTHESE._1_1_1_1_3" hidden="1">{"COST",#N/A,FALSE,"SYNTHESE";"MARGIN",#N/A,FALSE,"SYNTHESE";"LOT_COM",#N/A,FALSE,"SYNTHESE"}</definedName>
    <definedName name="wrn.DEV_SYNTHESE._1_1_1_1_4" hidden="1">{"COST",#N/A,FALSE,"SYNTHESE";"MARGIN",#N/A,FALSE,"SYNTHESE";"LOT_COM",#N/A,FALSE,"SYNTHESE"}</definedName>
    <definedName name="wrn.DEV_SYNTHESE._1_1_1_1_5" hidden="1">{"COST",#N/A,FALSE,"SYNTHESE";"MARGIN",#N/A,FALSE,"SYNTHESE";"LOT_COM",#N/A,FALSE,"SYNTHESE"}</definedName>
    <definedName name="wrn.DEV_SYNTHESE._1_1_1_2" hidden="1">{"COST",#N/A,FALSE,"SYNTHESE";"MARGIN",#N/A,FALSE,"SYNTHESE";"LOT_COM",#N/A,FALSE,"SYNTHESE"}</definedName>
    <definedName name="wrn.DEV_SYNTHESE._1_1_1_2_1" hidden="1">{"COST",#N/A,FALSE,"SYNTHESE";"MARGIN",#N/A,FALSE,"SYNTHESE";"LOT_COM",#N/A,FALSE,"SYNTHESE"}</definedName>
    <definedName name="wrn.DEV_SYNTHESE._1_1_1_2_2" hidden="1">{"COST",#N/A,FALSE,"SYNTHESE";"MARGIN",#N/A,FALSE,"SYNTHESE";"LOT_COM",#N/A,FALSE,"SYNTHESE"}</definedName>
    <definedName name="wrn.DEV_SYNTHESE._1_1_1_2_3" hidden="1">{"COST",#N/A,FALSE,"SYNTHESE";"MARGIN",#N/A,FALSE,"SYNTHESE";"LOT_COM",#N/A,FALSE,"SYNTHESE"}</definedName>
    <definedName name="wrn.DEV_SYNTHESE._1_1_1_3" hidden="1">{"COST",#N/A,FALSE,"SYNTHESE";"MARGIN",#N/A,FALSE,"SYNTHESE";"LOT_COM",#N/A,FALSE,"SYNTHESE"}</definedName>
    <definedName name="wrn.DEV_SYNTHESE._1_1_1_3_1" hidden="1">{"COST",#N/A,FALSE,"SYNTHESE";"MARGIN",#N/A,FALSE,"SYNTHESE";"LOT_COM",#N/A,FALSE,"SYNTHESE"}</definedName>
    <definedName name="wrn.DEV_SYNTHESE._1_1_1_3_2" hidden="1">{"COST",#N/A,FALSE,"SYNTHESE";"MARGIN",#N/A,FALSE,"SYNTHESE";"LOT_COM",#N/A,FALSE,"SYNTHESE"}</definedName>
    <definedName name="wrn.DEV_SYNTHESE._1_1_1_3_3" hidden="1">{"COST",#N/A,FALSE,"SYNTHESE";"MARGIN",#N/A,FALSE,"SYNTHESE";"LOT_COM",#N/A,FALSE,"SYNTHESE"}</definedName>
    <definedName name="wrn.DEV_SYNTHESE._1_1_1_4" hidden="1">{"COST",#N/A,FALSE,"SYNTHESE";"MARGIN",#N/A,FALSE,"SYNTHESE";"LOT_COM",#N/A,FALSE,"SYNTHESE"}</definedName>
    <definedName name="wrn.DEV_SYNTHESE._1_1_1_5" hidden="1">{"COST",#N/A,FALSE,"SYNTHESE";"MARGIN",#N/A,FALSE,"SYNTHESE";"LOT_COM",#N/A,FALSE,"SYNTHESE"}</definedName>
    <definedName name="wrn.DEV_SYNTHESE._1_1_2" hidden="1">{"COST",#N/A,FALSE,"SYNTHESE";"MARGIN",#N/A,FALSE,"SYNTHESE";"LOT_COM",#N/A,FALSE,"SYNTHESE"}</definedName>
    <definedName name="wrn.DEV_SYNTHESE._1_1_2_1" hidden="1">{"COST",#N/A,FALSE,"SYNTHESE";"MARGIN",#N/A,FALSE,"SYNTHESE";"LOT_COM",#N/A,FALSE,"SYNTHESE"}</definedName>
    <definedName name="wrn.DEV_SYNTHESE._1_1_2_2" hidden="1">{"COST",#N/A,FALSE,"SYNTHESE";"MARGIN",#N/A,FALSE,"SYNTHESE";"LOT_COM",#N/A,FALSE,"SYNTHESE"}</definedName>
    <definedName name="wrn.DEV_SYNTHESE._1_1_2_3" hidden="1">{"COST",#N/A,FALSE,"SYNTHESE";"MARGIN",#N/A,FALSE,"SYNTHESE";"LOT_COM",#N/A,FALSE,"SYNTHESE"}</definedName>
    <definedName name="wrn.DEV_SYNTHESE._1_1_3" hidden="1">{"COST",#N/A,FALSE,"SYNTHESE";"MARGIN",#N/A,FALSE,"SYNTHESE";"LOT_COM",#N/A,FALSE,"SYNTHESE"}</definedName>
    <definedName name="wrn.DEV_SYNTHESE._1_1_3_1" hidden="1">{"COST",#N/A,FALSE,"SYNTHESE";"MARGIN",#N/A,FALSE,"SYNTHESE";"LOT_COM",#N/A,FALSE,"SYNTHESE"}</definedName>
    <definedName name="wrn.DEV_SYNTHESE._1_1_3_2" hidden="1">{"COST",#N/A,FALSE,"SYNTHESE";"MARGIN",#N/A,FALSE,"SYNTHESE";"LOT_COM",#N/A,FALSE,"SYNTHESE"}</definedName>
    <definedName name="wrn.DEV_SYNTHESE._1_1_3_3" hidden="1">{"COST",#N/A,FALSE,"SYNTHESE";"MARGIN",#N/A,FALSE,"SYNTHESE";"LOT_COM",#N/A,FALSE,"SYNTHESE"}</definedName>
    <definedName name="wrn.DEV_SYNTHESE._1_1_4" hidden="1">{"COST",#N/A,FALSE,"SYNTHESE";"MARGIN",#N/A,FALSE,"SYNTHESE";"LOT_COM",#N/A,FALSE,"SYNTHESE"}</definedName>
    <definedName name="wrn.DEV_SYNTHESE._1_1_5" hidden="1">{"COST",#N/A,FALSE,"SYNTHESE";"MARGIN",#N/A,FALSE,"SYNTHESE";"LOT_COM",#N/A,FALSE,"SYNTHESE"}</definedName>
    <definedName name="wrn.DEV_SYNTHESE._1_2" hidden="1">{"COST",#N/A,FALSE,"SYNTHESE";"MARGIN",#N/A,FALSE,"SYNTHESE";"LOT_COM",#N/A,FALSE,"SYNTHESE"}</definedName>
    <definedName name="wrn.DEV_SYNTHESE._1_2_1" hidden="1">{"COST",#N/A,FALSE,"SYNTHESE";"MARGIN",#N/A,FALSE,"SYNTHESE";"LOT_COM",#N/A,FALSE,"SYNTHESE"}</definedName>
    <definedName name="wrn.DEV_SYNTHESE._1_2_1_1" hidden="1">{"COST",#N/A,FALSE,"SYNTHESE";"MARGIN",#N/A,FALSE,"SYNTHESE";"LOT_COM",#N/A,FALSE,"SYNTHESE"}</definedName>
    <definedName name="wrn.DEV_SYNTHESE._1_2_1_2" hidden="1">{"COST",#N/A,FALSE,"SYNTHESE";"MARGIN",#N/A,FALSE,"SYNTHESE";"LOT_COM",#N/A,FALSE,"SYNTHESE"}</definedName>
    <definedName name="wrn.DEV_SYNTHESE._1_2_1_3" hidden="1">{"COST",#N/A,FALSE,"SYNTHESE";"MARGIN",#N/A,FALSE,"SYNTHESE";"LOT_COM",#N/A,FALSE,"SYNTHESE"}</definedName>
    <definedName name="wrn.DEV_SYNTHESE._1_2_2" hidden="1">{"COST",#N/A,FALSE,"SYNTHESE";"MARGIN",#N/A,FALSE,"SYNTHESE";"LOT_COM",#N/A,FALSE,"SYNTHESE"}</definedName>
    <definedName name="wrn.DEV_SYNTHESE._1_2_2_1" hidden="1">{"COST",#N/A,FALSE,"SYNTHESE";"MARGIN",#N/A,FALSE,"SYNTHESE";"LOT_COM",#N/A,FALSE,"SYNTHESE"}</definedName>
    <definedName name="wrn.DEV_SYNTHESE._1_2_2_2" hidden="1">{"COST",#N/A,FALSE,"SYNTHESE";"MARGIN",#N/A,FALSE,"SYNTHESE";"LOT_COM",#N/A,FALSE,"SYNTHESE"}</definedName>
    <definedName name="wrn.DEV_SYNTHESE._1_2_2_3" hidden="1">{"COST",#N/A,FALSE,"SYNTHESE";"MARGIN",#N/A,FALSE,"SYNTHESE";"LOT_COM",#N/A,FALSE,"SYNTHESE"}</definedName>
    <definedName name="wrn.DEV_SYNTHESE._1_2_3" hidden="1">{"COST",#N/A,FALSE,"SYNTHESE";"MARGIN",#N/A,FALSE,"SYNTHESE";"LOT_COM",#N/A,FALSE,"SYNTHESE"}</definedName>
    <definedName name="wrn.DEV_SYNTHESE._1_2_4" hidden="1">{"COST",#N/A,FALSE,"SYNTHESE";"MARGIN",#N/A,FALSE,"SYNTHESE";"LOT_COM",#N/A,FALSE,"SYNTHESE"}</definedName>
    <definedName name="wrn.DEV_SYNTHESE._1_2_5" hidden="1">{"COST",#N/A,FALSE,"SYNTHESE";"MARGIN",#N/A,FALSE,"SYNTHESE";"LOT_COM",#N/A,FALSE,"SYNTHESE"}</definedName>
    <definedName name="wrn.DEV_SYNTHESE._1_3" hidden="1">{"COST",#N/A,FALSE,"SYNTHESE";"MARGIN",#N/A,FALSE,"SYNTHESE";"LOT_COM",#N/A,FALSE,"SYNTHESE"}</definedName>
    <definedName name="wrn.DEV_SYNTHESE._1_3_1" hidden="1">{"COST",#N/A,FALSE,"SYNTHESE";"MARGIN",#N/A,FALSE,"SYNTHESE";"LOT_COM",#N/A,FALSE,"SYNTHESE"}</definedName>
    <definedName name="wrn.DEV_SYNTHESE._1_3_1_1" hidden="1">{"COST",#N/A,FALSE,"SYNTHESE";"MARGIN",#N/A,FALSE,"SYNTHESE";"LOT_COM",#N/A,FALSE,"SYNTHESE"}</definedName>
    <definedName name="wrn.DEV_SYNTHESE._1_3_1_2" hidden="1">{"COST",#N/A,FALSE,"SYNTHESE";"MARGIN",#N/A,FALSE,"SYNTHESE";"LOT_COM",#N/A,FALSE,"SYNTHESE"}</definedName>
    <definedName name="wrn.DEV_SYNTHESE._1_3_1_3" hidden="1">{"COST",#N/A,FALSE,"SYNTHESE";"MARGIN",#N/A,FALSE,"SYNTHESE";"LOT_COM",#N/A,FALSE,"SYNTHESE"}</definedName>
    <definedName name="wrn.DEV_SYNTHESE._1_3_2" hidden="1">{"COST",#N/A,FALSE,"SYNTHESE";"MARGIN",#N/A,FALSE,"SYNTHESE";"LOT_COM",#N/A,FALSE,"SYNTHESE"}</definedName>
    <definedName name="wrn.DEV_SYNTHESE._1_3_2_1" hidden="1">{"COST",#N/A,FALSE,"SYNTHESE";"MARGIN",#N/A,FALSE,"SYNTHESE";"LOT_COM",#N/A,FALSE,"SYNTHESE"}</definedName>
    <definedName name="wrn.DEV_SYNTHESE._1_3_2_2" hidden="1">{"COST",#N/A,FALSE,"SYNTHESE";"MARGIN",#N/A,FALSE,"SYNTHESE";"LOT_COM",#N/A,FALSE,"SYNTHESE"}</definedName>
    <definedName name="wrn.DEV_SYNTHESE._1_3_2_3" hidden="1">{"COST",#N/A,FALSE,"SYNTHESE";"MARGIN",#N/A,FALSE,"SYNTHESE";"LOT_COM",#N/A,FALSE,"SYNTHESE"}</definedName>
    <definedName name="wrn.DEV_SYNTHESE._1_3_3" hidden="1">{"COST",#N/A,FALSE,"SYNTHESE";"MARGIN",#N/A,FALSE,"SYNTHESE";"LOT_COM",#N/A,FALSE,"SYNTHESE"}</definedName>
    <definedName name="wrn.DEV_SYNTHESE._1_3_4" hidden="1">{"COST",#N/A,FALSE,"SYNTHESE";"MARGIN",#N/A,FALSE,"SYNTHESE";"LOT_COM",#N/A,FALSE,"SYNTHESE"}</definedName>
    <definedName name="wrn.DEV_SYNTHESE._1_3_5" hidden="1">{"COST",#N/A,FALSE,"SYNTHESE";"MARGIN",#N/A,FALSE,"SYNTHESE";"LOT_COM",#N/A,FALSE,"SYNTHESE"}</definedName>
    <definedName name="wrn.DEV_SYNTHESE._1_4" hidden="1">{"COST",#N/A,FALSE,"SYNTHESE";"MARGIN",#N/A,FALSE,"SYNTHESE";"LOT_COM",#N/A,FALSE,"SYNTHESE"}</definedName>
    <definedName name="wrn.DEV_SYNTHESE._1_4_1" hidden="1">{"COST",#N/A,FALSE,"SYNTHESE";"MARGIN",#N/A,FALSE,"SYNTHESE";"LOT_COM",#N/A,FALSE,"SYNTHESE"}</definedName>
    <definedName name="wrn.DEV_SYNTHESE._1_4_2" hidden="1">{"COST",#N/A,FALSE,"SYNTHESE";"MARGIN",#N/A,FALSE,"SYNTHESE";"LOT_COM",#N/A,FALSE,"SYNTHESE"}</definedName>
    <definedName name="wrn.DEV_SYNTHESE._1_4_3" hidden="1">{"COST",#N/A,FALSE,"SYNTHESE";"MARGIN",#N/A,FALSE,"SYNTHESE";"LOT_COM",#N/A,FALSE,"SYNTHESE"}</definedName>
    <definedName name="wrn.DEV_SYNTHESE._1_5" hidden="1">{"COST",#N/A,FALSE,"SYNTHESE";"MARGIN",#N/A,FALSE,"SYNTHESE";"LOT_COM",#N/A,FALSE,"SYNTHESE"}</definedName>
    <definedName name="wrn.DEV_SYNTHESE._1_5_1" hidden="1">{"COST",#N/A,FALSE,"SYNTHESE";"MARGIN",#N/A,FALSE,"SYNTHESE";"LOT_COM",#N/A,FALSE,"SYNTHESE"}</definedName>
    <definedName name="wrn.DEV_SYNTHESE._1_5_2" hidden="1">{"COST",#N/A,FALSE,"SYNTHESE";"MARGIN",#N/A,FALSE,"SYNTHESE";"LOT_COM",#N/A,FALSE,"SYNTHESE"}</definedName>
    <definedName name="wrn.DEV_SYNTHESE._1_5_3" hidden="1">{"COST",#N/A,FALSE,"SYNTHESE";"MARGIN",#N/A,FALSE,"SYNTHESE";"LOT_COM",#N/A,FALSE,"SYNTHESE"}</definedName>
    <definedName name="wrn.DEV_SYNTHESE._2" hidden="1">{"COST",#N/A,FALSE,"SYNTHESE";"MARGIN",#N/A,FALSE,"SYNTHESE";"LOT_COM",#N/A,FALSE,"SYNTHESE"}</definedName>
    <definedName name="wrn.DEV_SYNTHESE._2_1" hidden="1">{"COST",#N/A,FALSE,"SYNTHESE";"MARGIN",#N/A,FALSE,"SYNTHESE";"LOT_COM",#N/A,FALSE,"SYNTHESE"}</definedName>
    <definedName name="wrn.DEV_SYNTHESE._2_1_1" hidden="1">{"COST",#N/A,FALSE,"SYNTHESE";"MARGIN",#N/A,FALSE,"SYNTHESE";"LOT_COM",#N/A,FALSE,"SYNTHESE"}</definedName>
    <definedName name="wrn.DEV_SYNTHESE._2_1_1_1" hidden="1">{"COST",#N/A,FALSE,"SYNTHESE";"MARGIN",#N/A,FALSE,"SYNTHESE";"LOT_COM",#N/A,FALSE,"SYNTHESE"}</definedName>
    <definedName name="wrn.DEV_SYNTHESE._2_1_1_1_1" hidden="1">{"COST",#N/A,FALSE,"SYNTHESE";"MARGIN",#N/A,FALSE,"SYNTHESE";"LOT_COM",#N/A,FALSE,"SYNTHESE"}</definedName>
    <definedName name="wrn.DEV_SYNTHESE._2_1_1_1_2" hidden="1">{"COST",#N/A,FALSE,"SYNTHESE";"MARGIN",#N/A,FALSE,"SYNTHESE";"LOT_COM",#N/A,FALSE,"SYNTHESE"}</definedName>
    <definedName name="wrn.DEV_SYNTHESE._2_1_1_1_3" hidden="1">{"COST",#N/A,FALSE,"SYNTHESE";"MARGIN",#N/A,FALSE,"SYNTHESE";"LOT_COM",#N/A,FALSE,"SYNTHESE"}</definedName>
    <definedName name="wrn.DEV_SYNTHESE._2_1_1_1_4" hidden="1">{"COST",#N/A,FALSE,"SYNTHESE";"MARGIN",#N/A,FALSE,"SYNTHESE";"LOT_COM",#N/A,FALSE,"SYNTHESE"}</definedName>
    <definedName name="wrn.DEV_SYNTHESE._2_1_1_2" hidden="1">{"COST",#N/A,FALSE,"SYNTHESE";"MARGIN",#N/A,FALSE,"SYNTHESE";"LOT_COM",#N/A,FALSE,"SYNTHESE"}</definedName>
    <definedName name="wrn.DEV_SYNTHESE._2_1_1_2_1" hidden="1">{"COST",#N/A,FALSE,"SYNTHESE";"MARGIN",#N/A,FALSE,"SYNTHESE";"LOT_COM",#N/A,FALSE,"SYNTHESE"}</definedName>
    <definedName name="wrn.DEV_SYNTHESE._2_1_1_2_2" hidden="1">{"COST",#N/A,FALSE,"SYNTHESE";"MARGIN",#N/A,FALSE,"SYNTHESE";"LOT_COM",#N/A,FALSE,"SYNTHESE"}</definedName>
    <definedName name="wrn.DEV_SYNTHESE._2_1_1_2_3" hidden="1">{"COST",#N/A,FALSE,"SYNTHESE";"MARGIN",#N/A,FALSE,"SYNTHESE";"LOT_COM",#N/A,FALSE,"SYNTHESE"}</definedName>
    <definedName name="wrn.DEV_SYNTHESE._2_1_1_3" hidden="1">{"COST",#N/A,FALSE,"SYNTHESE";"MARGIN",#N/A,FALSE,"SYNTHESE";"LOT_COM",#N/A,FALSE,"SYNTHESE"}</definedName>
    <definedName name="wrn.DEV_SYNTHESE._2_1_1_4" hidden="1">{"COST",#N/A,FALSE,"SYNTHESE";"MARGIN",#N/A,FALSE,"SYNTHESE";"LOT_COM",#N/A,FALSE,"SYNTHESE"}</definedName>
    <definedName name="wrn.DEV_SYNTHESE._2_1_1_5" hidden="1">{"COST",#N/A,FALSE,"SYNTHESE";"MARGIN",#N/A,FALSE,"SYNTHESE";"LOT_COM",#N/A,FALSE,"SYNTHESE"}</definedName>
    <definedName name="wrn.DEV_SYNTHESE._2_1_2" hidden="1">{"COST",#N/A,FALSE,"SYNTHESE";"MARGIN",#N/A,FALSE,"SYNTHESE";"LOT_COM",#N/A,FALSE,"SYNTHESE"}</definedName>
    <definedName name="wrn.DEV_SYNTHESE._2_1_2_1" hidden="1">{"COST",#N/A,FALSE,"SYNTHESE";"MARGIN",#N/A,FALSE,"SYNTHESE";"LOT_COM",#N/A,FALSE,"SYNTHESE"}</definedName>
    <definedName name="wrn.DEV_SYNTHESE._2_1_2_2" hidden="1">{"COST",#N/A,FALSE,"SYNTHESE";"MARGIN",#N/A,FALSE,"SYNTHESE";"LOT_COM",#N/A,FALSE,"SYNTHESE"}</definedName>
    <definedName name="wrn.DEV_SYNTHESE._2_1_2_3" hidden="1">{"COST",#N/A,FALSE,"SYNTHESE";"MARGIN",#N/A,FALSE,"SYNTHESE";"LOT_COM",#N/A,FALSE,"SYNTHESE"}</definedName>
    <definedName name="wrn.DEV_SYNTHESE._2_1_2_4" hidden="1">{"COST",#N/A,FALSE,"SYNTHESE";"MARGIN",#N/A,FALSE,"SYNTHESE";"LOT_COM",#N/A,FALSE,"SYNTHESE"}</definedName>
    <definedName name="wrn.DEV_SYNTHESE._2_1_3" hidden="1">{"COST",#N/A,FALSE,"SYNTHESE";"MARGIN",#N/A,FALSE,"SYNTHESE";"LOT_COM",#N/A,FALSE,"SYNTHESE"}</definedName>
    <definedName name="wrn.DEV_SYNTHESE._2_1_3_1" hidden="1">{"COST",#N/A,FALSE,"SYNTHESE";"MARGIN",#N/A,FALSE,"SYNTHESE";"LOT_COM",#N/A,FALSE,"SYNTHESE"}</definedName>
    <definedName name="wrn.DEV_SYNTHESE._2_1_3_2" hidden="1">{"COST",#N/A,FALSE,"SYNTHESE";"MARGIN",#N/A,FALSE,"SYNTHESE";"LOT_COM",#N/A,FALSE,"SYNTHESE"}</definedName>
    <definedName name="wrn.DEV_SYNTHESE._2_1_3_3" hidden="1">{"COST",#N/A,FALSE,"SYNTHESE";"MARGIN",#N/A,FALSE,"SYNTHESE";"LOT_COM",#N/A,FALSE,"SYNTHESE"}</definedName>
    <definedName name="wrn.DEV_SYNTHESE._2_1_3_4" hidden="1">{"COST",#N/A,FALSE,"SYNTHESE";"MARGIN",#N/A,FALSE,"SYNTHESE";"LOT_COM",#N/A,FALSE,"SYNTHESE"}</definedName>
    <definedName name="wrn.DEV_SYNTHESE._2_1_4" hidden="1">{"COST",#N/A,FALSE,"SYNTHESE";"MARGIN",#N/A,FALSE,"SYNTHESE";"LOT_COM",#N/A,FALSE,"SYNTHESE"}</definedName>
    <definedName name="wrn.DEV_SYNTHESE._2_1_4_1" hidden="1">{"COST",#N/A,FALSE,"SYNTHESE";"MARGIN",#N/A,FALSE,"SYNTHESE";"LOT_COM",#N/A,FALSE,"SYNTHESE"}</definedName>
    <definedName name="wrn.DEV_SYNTHESE._2_1_5" hidden="1">{"COST",#N/A,FALSE,"SYNTHESE";"MARGIN",#N/A,FALSE,"SYNTHESE";"LOT_COM",#N/A,FALSE,"SYNTHESE"}</definedName>
    <definedName name="wrn.DEV_SYNTHESE._2_2" hidden="1">{"COST",#N/A,FALSE,"SYNTHESE";"MARGIN",#N/A,FALSE,"SYNTHESE";"LOT_COM",#N/A,FALSE,"SYNTHESE"}</definedName>
    <definedName name="wrn.DEV_SYNTHESE._2_2_1" hidden="1">{"COST",#N/A,FALSE,"SYNTHESE";"MARGIN",#N/A,FALSE,"SYNTHESE";"LOT_COM",#N/A,FALSE,"SYNTHESE"}</definedName>
    <definedName name="wrn.DEV_SYNTHESE._2_2_1_1" hidden="1">{"COST",#N/A,FALSE,"SYNTHESE";"MARGIN",#N/A,FALSE,"SYNTHESE";"LOT_COM",#N/A,FALSE,"SYNTHESE"}</definedName>
    <definedName name="wrn.DEV_SYNTHESE._2_2_2" hidden="1">{"COST",#N/A,FALSE,"SYNTHESE";"MARGIN",#N/A,FALSE,"SYNTHESE";"LOT_COM",#N/A,FALSE,"SYNTHESE"}</definedName>
    <definedName name="wrn.DEV_SYNTHESE._2_2_3" hidden="1">{"COST",#N/A,FALSE,"SYNTHESE";"MARGIN",#N/A,FALSE,"SYNTHESE";"LOT_COM",#N/A,FALSE,"SYNTHESE"}</definedName>
    <definedName name="wrn.DEV_SYNTHESE._2_2_4" hidden="1">{"COST",#N/A,FALSE,"SYNTHESE";"MARGIN",#N/A,FALSE,"SYNTHESE";"LOT_COM",#N/A,FALSE,"SYNTHESE"}</definedName>
    <definedName name="wrn.DEV_SYNTHESE._2_2_5" hidden="1">{"COST",#N/A,FALSE,"SYNTHESE";"MARGIN",#N/A,FALSE,"SYNTHESE";"LOT_COM",#N/A,FALSE,"SYNTHESE"}</definedName>
    <definedName name="wrn.DEV_SYNTHESE._2_3" hidden="1">{"COST",#N/A,FALSE,"SYNTHESE";"MARGIN",#N/A,FALSE,"SYNTHESE";"LOT_COM",#N/A,FALSE,"SYNTHESE"}</definedName>
    <definedName name="wrn.DEV_SYNTHESE._2_3_1" hidden="1">{"COST",#N/A,FALSE,"SYNTHESE";"MARGIN",#N/A,FALSE,"SYNTHESE";"LOT_COM",#N/A,FALSE,"SYNTHESE"}</definedName>
    <definedName name="wrn.DEV_SYNTHESE._2_3_2" hidden="1">{"COST",#N/A,FALSE,"SYNTHESE";"MARGIN",#N/A,FALSE,"SYNTHESE";"LOT_COM",#N/A,FALSE,"SYNTHESE"}</definedName>
    <definedName name="wrn.DEV_SYNTHESE._2_3_3" hidden="1">{"COST",#N/A,FALSE,"SYNTHESE";"MARGIN",#N/A,FALSE,"SYNTHESE";"LOT_COM",#N/A,FALSE,"SYNTHESE"}</definedName>
    <definedName name="wrn.DEV_SYNTHESE._2_3_4" hidden="1">{"COST",#N/A,FALSE,"SYNTHESE";"MARGIN",#N/A,FALSE,"SYNTHESE";"LOT_COM",#N/A,FALSE,"SYNTHESE"}</definedName>
    <definedName name="wrn.DEV_SYNTHESE._2_4" hidden="1">{"COST",#N/A,FALSE,"SYNTHESE";"MARGIN",#N/A,FALSE,"SYNTHESE";"LOT_COM",#N/A,FALSE,"SYNTHESE"}</definedName>
    <definedName name="wrn.DEV_SYNTHESE._2_4_1" hidden="1">{"COST",#N/A,FALSE,"SYNTHESE";"MARGIN",#N/A,FALSE,"SYNTHESE";"LOT_COM",#N/A,FALSE,"SYNTHESE"}</definedName>
    <definedName name="wrn.DEV_SYNTHESE._2_5" hidden="1">{"COST",#N/A,FALSE,"SYNTHESE";"MARGIN",#N/A,FALSE,"SYNTHESE";"LOT_COM",#N/A,FALSE,"SYNTHESE"}</definedName>
    <definedName name="wrn.DEV_SYNTHESE._3" hidden="1">{"COST",#N/A,FALSE,"SYNTHESE";"MARGIN",#N/A,FALSE,"SYNTHESE";"LOT_COM",#N/A,FALSE,"SYNTHESE"}</definedName>
    <definedName name="wrn.DEV_SYNTHESE._3_1" hidden="1">{"COST",#N/A,FALSE,"SYNTHESE";"MARGIN",#N/A,FALSE,"SYNTHESE";"LOT_COM",#N/A,FALSE,"SYNTHESE"}</definedName>
    <definedName name="wrn.DEV_SYNTHESE._3_1_1" hidden="1">{"COST",#N/A,FALSE,"SYNTHESE";"MARGIN",#N/A,FALSE,"SYNTHESE";"LOT_COM",#N/A,FALSE,"SYNTHESE"}</definedName>
    <definedName name="wrn.DEV_SYNTHESE._3_1_1_1" hidden="1">{"COST",#N/A,FALSE,"SYNTHESE";"MARGIN",#N/A,FALSE,"SYNTHESE";"LOT_COM",#N/A,FALSE,"SYNTHESE"}</definedName>
    <definedName name="wrn.DEV_SYNTHESE._3_1_2" hidden="1">{"COST",#N/A,FALSE,"SYNTHESE";"MARGIN",#N/A,FALSE,"SYNTHESE";"LOT_COM",#N/A,FALSE,"SYNTHESE"}</definedName>
    <definedName name="wrn.DEV_SYNTHESE._3_1_3" hidden="1">{"COST",#N/A,FALSE,"SYNTHESE";"MARGIN",#N/A,FALSE,"SYNTHESE";"LOT_COM",#N/A,FALSE,"SYNTHESE"}</definedName>
    <definedName name="wrn.DEV_SYNTHESE._3_1_4" hidden="1">{"COST",#N/A,FALSE,"SYNTHESE";"MARGIN",#N/A,FALSE,"SYNTHESE";"LOT_COM",#N/A,FALSE,"SYNTHESE"}</definedName>
    <definedName name="wrn.DEV_SYNTHESE._3_1_5" hidden="1">{"COST",#N/A,FALSE,"SYNTHESE";"MARGIN",#N/A,FALSE,"SYNTHESE";"LOT_COM",#N/A,FALSE,"SYNTHESE"}</definedName>
    <definedName name="wrn.DEV_SYNTHESE._3_2" hidden="1">{"COST",#N/A,FALSE,"SYNTHESE";"MARGIN",#N/A,FALSE,"SYNTHESE";"LOT_COM",#N/A,FALSE,"SYNTHESE"}</definedName>
    <definedName name="wrn.DEV_SYNTHESE._3_2_1" hidden="1">{"COST",#N/A,FALSE,"SYNTHESE";"MARGIN",#N/A,FALSE,"SYNTHESE";"LOT_COM",#N/A,FALSE,"SYNTHESE"}</definedName>
    <definedName name="wrn.DEV_SYNTHESE._3_2_1_1" hidden="1">{"COST",#N/A,FALSE,"SYNTHESE";"MARGIN",#N/A,FALSE,"SYNTHESE";"LOT_COM",#N/A,FALSE,"SYNTHESE"}</definedName>
    <definedName name="wrn.DEV_SYNTHESE._3_2_2" hidden="1">{"COST",#N/A,FALSE,"SYNTHESE";"MARGIN",#N/A,FALSE,"SYNTHESE";"LOT_COM",#N/A,FALSE,"SYNTHESE"}</definedName>
    <definedName name="wrn.DEV_SYNTHESE._3_2_3" hidden="1">{"COST",#N/A,FALSE,"SYNTHESE";"MARGIN",#N/A,FALSE,"SYNTHESE";"LOT_COM",#N/A,FALSE,"SYNTHESE"}</definedName>
    <definedName name="wrn.DEV_SYNTHESE._3_2_4" hidden="1">{"COST",#N/A,FALSE,"SYNTHESE";"MARGIN",#N/A,FALSE,"SYNTHESE";"LOT_COM",#N/A,FALSE,"SYNTHESE"}</definedName>
    <definedName name="wrn.DEV_SYNTHESE._3_2_5" hidden="1">{"COST",#N/A,FALSE,"SYNTHESE";"MARGIN",#N/A,FALSE,"SYNTHESE";"LOT_COM",#N/A,FALSE,"SYNTHESE"}</definedName>
    <definedName name="wrn.DEV_SYNTHESE._3_3" hidden="1">{"COST",#N/A,FALSE,"SYNTHESE";"MARGIN",#N/A,FALSE,"SYNTHESE";"LOT_COM",#N/A,FALSE,"SYNTHESE"}</definedName>
    <definedName name="wrn.DEV_SYNTHESE._3_3_1" hidden="1">{"COST",#N/A,FALSE,"SYNTHESE";"MARGIN",#N/A,FALSE,"SYNTHESE";"LOT_COM",#N/A,FALSE,"SYNTHESE"}</definedName>
    <definedName name="wrn.DEV_SYNTHESE._3_4" hidden="1">{"COST",#N/A,FALSE,"SYNTHESE";"MARGIN",#N/A,FALSE,"SYNTHESE";"LOT_COM",#N/A,FALSE,"SYNTHESE"}</definedName>
    <definedName name="wrn.DEV_SYNTHESE._3_4_1" hidden="1">{"COST",#N/A,FALSE,"SYNTHESE";"MARGIN",#N/A,FALSE,"SYNTHESE";"LOT_COM",#N/A,FALSE,"SYNTHESE"}</definedName>
    <definedName name="wrn.DEV_SYNTHESE._3_5" hidden="1">{"COST",#N/A,FALSE,"SYNTHESE";"MARGIN",#N/A,FALSE,"SYNTHESE";"LOT_COM",#N/A,FALSE,"SYNTHESE"}</definedName>
    <definedName name="wrn.DEV_SYNTHESE._4" hidden="1">{"COST",#N/A,FALSE,"SYNTHESE";"MARGIN",#N/A,FALSE,"SYNTHESE";"LOT_COM",#N/A,FALSE,"SYNTHESE"}</definedName>
    <definedName name="wrn.DEV_SYNTHESE._4_1" hidden="1">{"COST",#N/A,FALSE,"SYNTHESE";"MARGIN",#N/A,FALSE,"SYNTHESE";"LOT_COM",#N/A,FALSE,"SYNTHESE"}</definedName>
    <definedName name="wrn.DEV_SYNTHESE._4_1_1" hidden="1">{"COST",#N/A,FALSE,"SYNTHESE";"MARGIN",#N/A,FALSE,"SYNTHESE";"LOT_COM",#N/A,FALSE,"SYNTHESE"}</definedName>
    <definedName name="wrn.DEV_SYNTHESE._4_1_1_1" hidden="1">{"COST",#N/A,FALSE,"SYNTHESE";"MARGIN",#N/A,FALSE,"SYNTHESE";"LOT_COM",#N/A,FALSE,"SYNTHESE"}</definedName>
    <definedName name="wrn.DEV_SYNTHESE._4_1_2" hidden="1">{"COST",#N/A,FALSE,"SYNTHESE";"MARGIN",#N/A,FALSE,"SYNTHESE";"LOT_COM",#N/A,FALSE,"SYNTHESE"}</definedName>
    <definedName name="wrn.DEV_SYNTHESE._4_1_3" hidden="1">{"COST",#N/A,FALSE,"SYNTHESE";"MARGIN",#N/A,FALSE,"SYNTHESE";"LOT_COM",#N/A,FALSE,"SYNTHESE"}</definedName>
    <definedName name="wrn.DEV_SYNTHESE._4_1_4" hidden="1">{"COST",#N/A,FALSE,"SYNTHESE";"MARGIN",#N/A,FALSE,"SYNTHESE";"LOT_COM",#N/A,FALSE,"SYNTHESE"}</definedName>
    <definedName name="wrn.DEV_SYNTHESE._4_1_5" hidden="1">{"COST",#N/A,FALSE,"SYNTHESE";"MARGIN",#N/A,FALSE,"SYNTHESE";"LOT_COM",#N/A,FALSE,"SYNTHESE"}</definedName>
    <definedName name="wrn.DEV_SYNTHESE._4_2" hidden="1">{"COST",#N/A,FALSE,"SYNTHESE";"MARGIN",#N/A,FALSE,"SYNTHESE";"LOT_COM",#N/A,FALSE,"SYNTHESE"}</definedName>
    <definedName name="wrn.DEV_SYNTHESE._4_2_1" hidden="1">{"COST",#N/A,FALSE,"SYNTHESE";"MARGIN",#N/A,FALSE,"SYNTHESE";"LOT_COM",#N/A,FALSE,"SYNTHESE"}</definedName>
    <definedName name="wrn.DEV_SYNTHESE._4_2_1_1" hidden="1">{"COST",#N/A,FALSE,"SYNTHESE";"MARGIN",#N/A,FALSE,"SYNTHESE";"LOT_COM",#N/A,FALSE,"SYNTHESE"}</definedName>
    <definedName name="wrn.DEV_SYNTHESE._4_2_2" hidden="1">{"COST",#N/A,FALSE,"SYNTHESE";"MARGIN",#N/A,FALSE,"SYNTHESE";"LOT_COM",#N/A,FALSE,"SYNTHESE"}</definedName>
    <definedName name="wrn.DEV_SYNTHESE._4_2_3" hidden="1">{"COST",#N/A,FALSE,"SYNTHESE";"MARGIN",#N/A,FALSE,"SYNTHESE";"LOT_COM",#N/A,FALSE,"SYNTHESE"}</definedName>
    <definedName name="wrn.DEV_SYNTHESE._4_2_4" hidden="1">{"COST",#N/A,FALSE,"SYNTHESE";"MARGIN",#N/A,FALSE,"SYNTHESE";"LOT_COM",#N/A,FALSE,"SYNTHESE"}</definedName>
    <definedName name="wrn.DEV_SYNTHESE._4_2_5" hidden="1">{"COST",#N/A,FALSE,"SYNTHESE";"MARGIN",#N/A,FALSE,"SYNTHESE";"LOT_COM",#N/A,FALSE,"SYNTHESE"}</definedName>
    <definedName name="wrn.DEV_SYNTHESE._4_3" hidden="1">{"COST",#N/A,FALSE,"SYNTHESE";"MARGIN",#N/A,FALSE,"SYNTHESE";"LOT_COM",#N/A,FALSE,"SYNTHESE"}</definedName>
    <definedName name="wrn.DEV_SYNTHESE._4_3_1" hidden="1">{"COST",#N/A,FALSE,"SYNTHESE";"MARGIN",#N/A,FALSE,"SYNTHESE";"LOT_COM",#N/A,FALSE,"SYNTHESE"}</definedName>
    <definedName name="wrn.DEV_SYNTHESE._4_4" hidden="1">{"COST",#N/A,FALSE,"SYNTHESE";"MARGIN",#N/A,FALSE,"SYNTHESE";"LOT_COM",#N/A,FALSE,"SYNTHESE"}</definedName>
    <definedName name="wrn.DEV_SYNTHESE._4_4_1" hidden="1">{"COST",#N/A,FALSE,"SYNTHESE";"MARGIN",#N/A,FALSE,"SYNTHESE";"LOT_COM",#N/A,FALSE,"SYNTHESE"}</definedName>
    <definedName name="wrn.DEV_SYNTHESE._4_5" hidden="1">{"COST",#N/A,FALSE,"SYNTHESE";"MARGIN",#N/A,FALSE,"SYNTHESE";"LOT_COM",#N/A,FALSE,"SYNTHESE"}</definedName>
    <definedName name="wrn.DEV_SYNTHESE._5" hidden="1">{"COST",#N/A,FALSE,"SYNTHESE";"MARGIN",#N/A,FALSE,"SYNTHESE";"LOT_COM",#N/A,FALSE,"SYNTHESE"}</definedName>
    <definedName name="wrn.DEV_SYNTHESE._5_1" hidden="1">{"COST",#N/A,FALSE,"SYNTHESE";"MARGIN",#N/A,FALSE,"SYNTHESE";"LOT_COM",#N/A,FALSE,"SYNTHESE"}</definedName>
    <definedName name="wrn.DEV_SYNTHESE._5_1_1" hidden="1">{"COST",#N/A,FALSE,"SYNTHESE";"MARGIN",#N/A,FALSE,"SYNTHESE";"LOT_COM",#N/A,FALSE,"SYNTHESE"}</definedName>
    <definedName name="wrn.DEV_SYNTHESE._5_1_1_1" hidden="1">{"COST",#N/A,FALSE,"SYNTHESE";"MARGIN",#N/A,FALSE,"SYNTHESE";"LOT_COM",#N/A,FALSE,"SYNTHESE"}</definedName>
    <definedName name="wrn.DEV_SYNTHESE._5_1_2" hidden="1">{"COST",#N/A,FALSE,"SYNTHESE";"MARGIN",#N/A,FALSE,"SYNTHESE";"LOT_COM",#N/A,FALSE,"SYNTHESE"}</definedName>
    <definedName name="wrn.DEV_SYNTHESE._5_1_3" hidden="1">{"COST",#N/A,FALSE,"SYNTHESE";"MARGIN",#N/A,FALSE,"SYNTHESE";"LOT_COM",#N/A,FALSE,"SYNTHESE"}</definedName>
    <definedName name="wrn.DEV_SYNTHESE._5_1_4" hidden="1">{"COST",#N/A,FALSE,"SYNTHESE";"MARGIN",#N/A,FALSE,"SYNTHESE";"LOT_COM",#N/A,FALSE,"SYNTHESE"}</definedName>
    <definedName name="wrn.DEV_SYNTHESE._5_1_5" hidden="1">{"COST",#N/A,FALSE,"SYNTHESE";"MARGIN",#N/A,FALSE,"SYNTHESE";"LOT_COM",#N/A,FALSE,"SYNTHESE"}</definedName>
    <definedName name="wrn.DEV_SYNTHESE._5_2" hidden="1">{"COST",#N/A,FALSE,"SYNTHESE";"MARGIN",#N/A,FALSE,"SYNTHESE";"LOT_COM",#N/A,FALSE,"SYNTHESE"}</definedName>
    <definedName name="wrn.DEV_SYNTHESE._5_2_1" hidden="1">{"COST",#N/A,FALSE,"SYNTHESE";"MARGIN",#N/A,FALSE,"SYNTHESE";"LOT_COM",#N/A,FALSE,"SYNTHESE"}</definedName>
    <definedName name="wrn.DEV_SYNTHESE._5_2_1_1" hidden="1">{"COST",#N/A,FALSE,"SYNTHESE";"MARGIN",#N/A,FALSE,"SYNTHESE";"LOT_COM",#N/A,FALSE,"SYNTHESE"}</definedName>
    <definedName name="wrn.DEV_SYNTHESE._5_2_2" hidden="1">{"COST",#N/A,FALSE,"SYNTHESE";"MARGIN",#N/A,FALSE,"SYNTHESE";"LOT_COM",#N/A,FALSE,"SYNTHESE"}</definedName>
    <definedName name="wrn.DEV_SYNTHESE._5_2_3" hidden="1">{"COST",#N/A,FALSE,"SYNTHESE";"MARGIN",#N/A,FALSE,"SYNTHESE";"LOT_COM",#N/A,FALSE,"SYNTHESE"}</definedName>
    <definedName name="wrn.DEV_SYNTHESE._5_2_4" hidden="1">{"COST",#N/A,FALSE,"SYNTHESE";"MARGIN",#N/A,FALSE,"SYNTHESE";"LOT_COM",#N/A,FALSE,"SYNTHESE"}</definedName>
    <definedName name="wrn.DEV_SYNTHESE._5_2_5" hidden="1">{"COST",#N/A,FALSE,"SYNTHESE";"MARGIN",#N/A,FALSE,"SYNTHESE";"LOT_COM",#N/A,FALSE,"SYNTHESE"}</definedName>
    <definedName name="wrn.DEV_SYNTHESE._5_3" hidden="1">{"COST",#N/A,FALSE,"SYNTHESE";"MARGIN",#N/A,FALSE,"SYNTHESE";"LOT_COM",#N/A,FALSE,"SYNTHESE"}</definedName>
    <definedName name="wrn.DEV_SYNTHESE._5_3_1" hidden="1">{"COST",#N/A,FALSE,"SYNTHESE";"MARGIN",#N/A,FALSE,"SYNTHESE";"LOT_COM",#N/A,FALSE,"SYNTHESE"}</definedName>
    <definedName name="wrn.DEV_SYNTHESE._5_4" hidden="1">{"COST",#N/A,FALSE,"SYNTHESE";"MARGIN",#N/A,FALSE,"SYNTHESE";"LOT_COM",#N/A,FALSE,"SYNTHESE"}</definedName>
    <definedName name="wrn.DEV_SYNTHESE._5_4_1" hidden="1">{"COST",#N/A,FALSE,"SYNTHESE";"MARGIN",#N/A,FALSE,"SYNTHESE";"LOT_COM",#N/A,FALSE,"SYNTHESE"}</definedName>
    <definedName name="wrn.DEV_SYNTHESE._5_5" hidden="1">{"COST",#N/A,FALSE,"SYNTHESE";"MARGIN",#N/A,FALSE,"SYNTHESE";"LOT_COM",#N/A,FALSE,"SYNTHESE"}</definedName>
    <definedName name="wrn.div_bow." hidden="1">{"div_bow",#N/A,FALSE,"AMF"}</definedName>
    <definedName name="wrn.div_pls." hidden="1">{"div_pls",#N/A,FALSE,"PL"}</definedName>
    <definedName name="wrn.div_rtp." hidden="1">{"div_rtp",#N/A,FALSE,"PQ"}</definedName>
    <definedName name="wrn.divisões." hidden="1">{"divisões",#N/A,FALSE,"TOT"}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onomic._.Value._.Added._.Analysis._1" hidden="1">{"EVA",#N/A,FALSE,"EVA";"WACC",#N/A,FALSE,"WACC"}</definedName>
    <definedName name="wrn.Economic._.Value._.Added._.Analysis._1_1" hidden="1">{"EVA",#N/A,FALSE,"EVA";"WACC",#N/A,FALSE,"WACC"}</definedName>
    <definedName name="wrn.Economic._.Value._.Added._.Analysis._1_1_1" hidden="1">{"EVA",#N/A,FALSE,"EVA";"WACC",#N/A,FALSE,"WACC"}</definedName>
    <definedName name="wrn.Economic._.Value._.Added._.Analysis._1_1_1_1" hidden="1">{"EVA",#N/A,FALSE,"EVA";"WACC",#N/A,FALSE,"WACC"}</definedName>
    <definedName name="wrn.Economic._.Value._.Added._.Analysis._1_1_1_1_1" hidden="1">{"EVA",#N/A,FALSE,"EVA";"WACC",#N/A,FALSE,"WACC"}</definedName>
    <definedName name="wrn.Economic._.Value._.Added._.Analysis._1_1_1_1_1_1" hidden="1">{"EVA",#N/A,FALSE,"EVA";"WACC",#N/A,FALSE,"WACC"}</definedName>
    <definedName name="wrn.Economic._.Value._.Added._.Analysis._1_1_1_1_1_2" hidden="1">{"EVA",#N/A,FALSE,"EVA";"WACC",#N/A,FALSE,"WACC"}</definedName>
    <definedName name="wrn.Economic._.Value._.Added._.Analysis._1_1_1_1_1_3" hidden="1">{"EVA",#N/A,FALSE,"EVA";"WACC",#N/A,FALSE,"WACC"}</definedName>
    <definedName name="wrn.Economic._.Value._.Added._.Analysis._1_1_1_1_1_4" hidden="1">{"EVA",#N/A,FALSE,"EVA";"WACC",#N/A,FALSE,"WACC"}</definedName>
    <definedName name="wrn.Economic._.Value._.Added._.Analysis._1_1_1_1_2" hidden="1">{"EVA",#N/A,FALSE,"EVA";"WACC",#N/A,FALSE,"WACC"}</definedName>
    <definedName name="wrn.Economic._.Value._.Added._.Analysis._1_1_1_1_2_1" hidden="1">{"EVA",#N/A,FALSE,"EVA";"WACC",#N/A,FALSE,"WACC"}</definedName>
    <definedName name="wrn.Economic._.Value._.Added._.Analysis._1_1_1_1_2_2" hidden="1">{"EVA",#N/A,FALSE,"EVA";"WACC",#N/A,FALSE,"WACC"}</definedName>
    <definedName name="wrn.Economic._.Value._.Added._.Analysis._1_1_1_1_2_3" hidden="1">{"EVA",#N/A,FALSE,"EVA";"WACC",#N/A,FALSE,"WACC"}</definedName>
    <definedName name="wrn.Economic._.Value._.Added._.Analysis._1_1_1_1_3" hidden="1">{"EVA",#N/A,FALSE,"EVA";"WACC",#N/A,FALSE,"WACC"}</definedName>
    <definedName name="wrn.Economic._.Value._.Added._.Analysis._1_1_1_1_4" hidden="1">{"EVA",#N/A,FALSE,"EVA";"WACC",#N/A,FALSE,"WACC"}</definedName>
    <definedName name="wrn.Economic._.Value._.Added._.Analysis._1_1_1_1_5" hidden="1">{"EVA",#N/A,FALSE,"EVA";"WACC",#N/A,FALSE,"WACC"}</definedName>
    <definedName name="wrn.Economic._.Value._.Added._.Analysis._1_1_1_2" hidden="1">{"EVA",#N/A,FALSE,"EVA";"WACC",#N/A,FALSE,"WACC"}</definedName>
    <definedName name="wrn.Economic._.Value._.Added._.Analysis._1_1_1_2_1" hidden="1">{"EVA",#N/A,FALSE,"EVA";"WACC",#N/A,FALSE,"WACC"}</definedName>
    <definedName name="wrn.Economic._.Value._.Added._.Analysis._1_1_1_2_2" hidden="1">{"EVA",#N/A,FALSE,"EVA";"WACC",#N/A,FALSE,"WACC"}</definedName>
    <definedName name="wrn.Economic._.Value._.Added._.Analysis._1_1_1_2_3" hidden="1">{"EVA",#N/A,FALSE,"EVA";"WACC",#N/A,FALSE,"WACC"}</definedName>
    <definedName name="wrn.Economic._.Value._.Added._.Analysis._1_1_1_3" hidden="1">{"EVA",#N/A,FALSE,"EVA";"WACC",#N/A,FALSE,"WACC"}</definedName>
    <definedName name="wrn.Economic._.Value._.Added._.Analysis._1_1_1_3_1" hidden="1">{"EVA",#N/A,FALSE,"EVA";"WACC",#N/A,FALSE,"WACC"}</definedName>
    <definedName name="wrn.Economic._.Value._.Added._.Analysis._1_1_1_3_2" hidden="1">{"EVA",#N/A,FALSE,"EVA";"WACC",#N/A,FALSE,"WACC"}</definedName>
    <definedName name="wrn.Economic._.Value._.Added._.Analysis._1_1_1_3_3" hidden="1">{"EVA",#N/A,FALSE,"EVA";"WACC",#N/A,FALSE,"WACC"}</definedName>
    <definedName name="wrn.Economic._.Value._.Added._.Analysis._1_1_1_4" hidden="1">{"EVA",#N/A,FALSE,"EVA";"WACC",#N/A,FALSE,"WACC"}</definedName>
    <definedName name="wrn.Economic._.Value._.Added._.Analysis._1_1_1_5" hidden="1">{"EVA",#N/A,FALSE,"EVA";"WACC",#N/A,FALSE,"WACC"}</definedName>
    <definedName name="wrn.Economic._.Value._.Added._.Analysis._1_1_2" hidden="1">{"EVA",#N/A,FALSE,"EVA";"WACC",#N/A,FALSE,"WACC"}</definedName>
    <definedName name="wrn.Economic._.Value._.Added._.Analysis._1_1_2_1" hidden="1">{"EVA",#N/A,FALSE,"EVA";"WACC",#N/A,FALSE,"WACC"}</definedName>
    <definedName name="wrn.Economic._.Value._.Added._.Analysis._1_1_2_2" hidden="1">{"EVA",#N/A,FALSE,"EVA";"WACC",#N/A,FALSE,"WACC"}</definedName>
    <definedName name="wrn.Economic._.Value._.Added._.Analysis._1_1_2_3" hidden="1">{"EVA",#N/A,FALSE,"EVA";"WACC",#N/A,FALSE,"WACC"}</definedName>
    <definedName name="wrn.Economic._.Value._.Added._.Analysis._1_1_3" hidden="1">{"EVA",#N/A,FALSE,"EVA";"WACC",#N/A,FALSE,"WACC"}</definedName>
    <definedName name="wrn.Economic._.Value._.Added._.Analysis._1_1_3_1" hidden="1">{"EVA",#N/A,FALSE,"EVA";"WACC",#N/A,FALSE,"WACC"}</definedName>
    <definedName name="wrn.Economic._.Value._.Added._.Analysis._1_1_3_2" hidden="1">{"EVA",#N/A,FALSE,"EVA";"WACC",#N/A,FALSE,"WACC"}</definedName>
    <definedName name="wrn.Economic._.Value._.Added._.Analysis._1_1_3_3" hidden="1">{"EVA",#N/A,FALSE,"EVA";"WACC",#N/A,FALSE,"WACC"}</definedName>
    <definedName name="wrn.Economic._.Value._.Added._.Analysis._1_1_4" hidden="1">{"EVA",#N/A,FALSE,"EVA";"WACC",#N/A,FALSE,"WACC"}</definedName>
    <definedName name="wrn.Economic._.Value._.Added._.Analysis._1_1_5" hidden="1">{"EVA",#N/A,FALSE,"EVA";"WACC",#N/A,FALSE,"WACC"}</definedName>
    <definedName name="wrn.Economic._.Value._.Added._.Analysis._1_2" hidden="1">{"EVA",#N/A,FALSE,"EVA";"WACC",#N/A,FALSE,"WACC"}</definedName>
    <definedName name="wrn.Economic._.Value._.Added._.Analysis._1_2_1" hidden="1">{"EVA",#N/A,FALSE,"EVA";"WACC",#N/A,FALSE,"WACC"}</definedName>
    <definedName name="wrn.Economic._.Value._.Added._.Analysis._1_2_1_1" hidden="1">{"EVA",#N/A,FALSE,"EVA";"WACC",#N/A,FALSE,"WACC"}</definedName>
    <definedName name="wrn.Economic._.Value._.Added._.Analysis._1_2_1_2" hidden="1">{"EVA",#N/A,FALSE,"EVA";"WACC",#N/A,FALSE,"WACC"}</definedName>
    <definedName name="wrn.Economic._.Value._.Added._.Analysis._1_2_1_3" hidden="1">{"EVA",#N/A,FALSE,"EVA";"WACC",#N/A,FALSE,"WACC"}</definedName>
    <definedName name="wrn.Economic._.Value._.Added._.Analysis._1_2_2" hidden="1">{"EVA",#N/A,FALSE,"EVA";"WACC",#N/A,FALSE,"WACC"}</definedName>
    <definedName name="wrn.Economic._.Value._.Added._.Analysis._1_2_2_1" hidden="1">{"EVA",#N/A,FALSE,"EVA";"WACC",#N/A,FALSE,"WACC"}</definedName>
    <definedName name="wrn.Economic._.Value._.Added._.Analysis._1_2_2_2" hidden="1">{"EVA",#N/A,FALSE,"EVA";"WACC",#N/A,FALSE,"WACC"}</definedName>
    <definedName name="wrn.Economic._.Value._.Added._.Analysis._1_2_2_3" hidden="1">{"EVA",#N/A,FALSE,"EVA";"WACC",#N/A,FALSE,"WACC"}</definedName>
    <definedName name="wrn.Economic._.Value._.Added._.Analysis._1_2_3" hidden="1">{"EVA",#N/A,FALSE,"EVA";"WACC",#N/A,FALSE,"WACC"}</definedName>
    <definedName name="wrn.Economic._.Value._.Added._.Analysis._1_2_4" hidden="1">{"EVA",#N/A,FALSE,"EVA";"WACC",#N/A,FALSE,"WACC"}</definedName>
    <definedName name="wrn.Economic._.Value._.Added._.Analysis._1_2_5" hidden="1">{"EVA",#N/A,FALSE,"EVA";"WACC",#N/A,FALSE,"WACC"}</definedName>
    <definedName name="wrn.Economic._.Value._.Added._.Analysis._1_3" hidden="1">{"EVA",#N/A,FALSE,"EVA";"WACC",#N/A,FALSE,"WACC"}</definedName>
    <definedName name="wrn.Economic._.Value._.Added._.Analysis._1_3_1" hidden="1">{"EVA",#N/A,FALSE,"EVA";"WACC",#N/A,FALSE,"WACC"}</definedName>
    <definedName name="wrn.Economic._.Value._.Added._.Analysis._1_3_1_1" hidden="1">{"EVA",#N/A,FALSE,"EVA";"WACC",#N/A,FALSE,"WACC"}</definedName>
    <definedName name="wrn.Economic._.Value._.Added._.Analysis._1_3_1_2" hidden="1">{"EVA",#N/A,FALSE,"EVA";"WACC",#N/A,FALSE,"WACC"}</definedName>
    <definedName name="wrn.Economic._.Value._.Added._.Analysis._1_3_1_3" hidden="1">{"EVA",#N/A,FALSE,"EVA";"WACC",#N/A,FALSE,"WACC"}</definedName>
    <definedName name="wrn.Economic._.Value._.Added._.Analysis._1_3_2" hidden="1">{"EVA",#N/A,FALSE,"EVA";"WACC",#N/A,FALSE,"WACC"}</definedName>
    <definedName name="wrn.Economic._.Value._.Added._.Analysis._1_3_2_1" hidden="1">{"EVA",#N/A,FALSE,"EVA";"WACC",#N/A,FALSE,"WACC"}</definedName>
    <definedName name="wrn.Economic._.Value._.Added._.Analysis._1_3_2_2" hidden="1">{"EVA",#N/A,FALSE,"EVA";"WACC",#N/A,FALSE,"WACC"}</definedName>
    <definedName name="wrn.Economic._.Value._.Added._.Analysis._1_3_2_3" hidden="1">{"EVA",#N/A,FALSE,"EVA";"WACC",#N/A,FALSE,"WACC"}</definedName>
    <definedName name="wrn.Economic._.Value._.Added._.Analysis._1_3_3" hidden="1">{"EVA",#N/A,FALSE,"EVA";"WACC",#N/A,FALSE,"WACC"}</definedName>
    <definedName name="wrn.Economic._.Value._.Added._.Analysis._1_3_4" hidden="1">{"EVA",#N/A,FALSE,"EVA";"WACC",#N/A,FALSE,"WACC"}</definedName>
    <definedName name="wrn.Economic._.Value._.Added._.Analysis._1_3_5" hidden="1">{"EVA",#N/A,FALSE,"EVA";"WACC",#N/A,FALSE,"WACC"}</definedName>
    <definedName name="wrn.Economic._.Value._.Added._.Analysis._1_4" hidden="1">{"EVA",#N/A,FALSE,"EVA";"WACC",#N/A,FALSE,"WACC"}</definedName>
    <definedName name="wrn.Economic._.Value._.Added._.Analysis._1_4_1" hidden="1">{"EVA",#N/A,FALSE,"EVA";"WACC",#N/A,FALSE,"WACC"}</definedName>
    <definedName name="wrn.Economic._.Value._.Added._.Analysis._1_4_2" hidden="1">{"EVA",#N/A,FALSE,"EVA";"WACC",#N/A,FALSE,"WACC"}</definedName>
    <definedName name="wrn.Economic._.Value._.Added._.Analysis._1_4_3" hidden="1">{"EVA",#N/A,FALSE,"EVA";"WACC",#N/A,FALSE,"WACC"}</definedName>
    <definedName name="wrn.Economic._.Value._.Added._.Analysis._1_5" hidden="1">{"EVA",#N/A,FALSE,"EVA";"WACC",#N/A,FALSE,"WACC"}</definedName>
    <definedName name="wrn.Economic._.Value._.Added._.Analysis._1_5_1" hidden="1">{"EVA",#N/A,FALSE,"EVA";"WACC",#N/A,FALSE,"WACC"}</definedName>
    <definedName name="wrn.Economic._.Value._.Added._.Analysis._1_5_2" hidden="1">{"EVA",#N/A,FALSE,"EVA";"WACC",#N/A,FALSE,"WACC"}</definedName>
    <definedName name="wrn.Economic._.Value._.Added._.Analysis._1_5_3" hidden="1">{"EVA",#N/A,FALSE,"EVA";"WACC",#N/A,FALSE,"WACC"}</definedName>
    <definedName name="wrn.Economic._.Value._.Added._.Analysis._2" hidden="1">{"EVA",#N/A,FALSE,"EVA";"WACC",#N/A,FALSE,"WACC"}</definedName>
    <definedName name="wrn.Economic._.Value._.Added._.Analysis._2_1" hidden="1">{"EVA",#N/A,FALSE,"EVA";"WACC",#N/A,FALSE,"WACC"}</definedName>
    <definedName name="wrn.Economic._.Value._.Added._.Analysis._2_1_1" hidden="1">{"EVA",#N/A,FALSE,"EVA";"WACC",#N/A,FALSE,"WACC"}</definedName>
    <definedName name="wrn.Economic._.Value._.Added._.Analysis._2_1_1_1" hidden="1">{"EVA",#N/A,FALSE,"EVA";"WACC",#N/A,FALSE,"WACC"}</definedName>
    <definedName name="wrn.Economic._.Value._.Added._.Analysis._2_1_1_1_1" hidden="1">{"EVA",#N/A,FALSE,"EVA";"WACC",#N/A,FALSE,"WACC"}</definedName>
    <definedName name="wrn.Economic._.Value._.Added._.Analysis._2_1_1_1_2" hidden="1">{"EVA",#N/A,FALSE,"EVA";"WACC",#N/A,FALSE,"WACC"}</definedName>
    <definedName name="wrn.Economic._.Value._.Added._.Analysis._2_1_1_1_3" hidden="1">{"EVA",#N/A,FALSE,"EVA";"WACC",#N/A,FALSE,"WACC"}</definedName>
    <definedName name="wrn.Economic._.Value._.Added._.Analysis._2_1_1_1_4" hidden="1">{"EVA",#N/A,FALSE,"EVA";"WACC",#N/A,FALSE,"WACC"}</definedName>
    <definedName name="wrn.Economic._.Value._.Added._.Analysis._2_1_1_2" hidden="1">{"EVA",#N/A,FALSE,"EVA";"WACC",#N/A,FALSE,"WACC"}</definedName>
    <definedName name="wrn.Economic._.Value._.Added._.Analysis._2_1_1_2_1" hidden="1">{"EVA",#N/A,FALSE,"EVA";"WACC",#N/A,FALSE,"WACC"}</definedName>
    <definedName name="wrn.Economic._.Value._.Added._.Analysis._2_1_1_2_2" hidden="1">{"EVA",#N/A,FALSE,"EVA";"WACC",#N/A,FALSE,"WACC"}</definedName>
    <definedName name="wrn.Economic._.Value._.Added._.Analysis._2_1_1_2_3" hidden="1">{"EVA",#N/A,FALSE,"EVA";"WACC",#N/A,FALSE,"WACC"}</definedName>
    <definedName name="wrn.Economic._.Value._.Added._.Analysis._2_1_1_3" hidden="1">{"EVA",#N/A,FALSE,"EVA";"WACC",#N/A,FALSE,"WACC"}</definedName>
    <definedName name="wrn.Economic._.Value._.Added._.Analysis._2_1_1_4" hidden="1">{"EVA",#N/A,FALSE,"EVA";"WACC",#N/A,FALSE,"WACC"}</definedName>
    <definedName name="wrn.Economic._.Value._.Added._.Analysis._2_1_1_5" hidden="1">{"EVA",#N/A,FALSE,"EVA";"WACC",#N/A,FALSE,"WACC"}</definedName>
    <definedName name="wrn.Economic._.Value._.Added._.Analysis._2_1_2" hidden="1">{"EVA",#N/A,FALSE,"EVA";"WACC",#N/A,FALSE,"WACC"}</definedName>
    <definedName name="wrn.Economic._.Value._.Added._.Analysis._2_1_2_1" hidden="1">{"EVA",#N/A,FALSE,"EVA";"WACC",#N/A,FALSE,"WACC"}</definedName>
    <definedName name="wrn.Economic._.Value._.Added._.Analysis._2_1_2_2" hidden="1">{"EVA",#N/A,FALSE,"EVA";"WACC",#N/A,FALSE,"WACC"}</definedName>
    <definedName name="wrn.Economic._.Value._.Added._.Analysis._2_1_2_3" hidden="1">{"EVA",#N/A,FALSE,"EVA";"WACC",#N/A,FALSE,"WACC"}</definedName>
    <definedName name="wrn.Economic._.Value._.Added._.Analysis._2_1_3" hidden="1">{"EVA",#N/A,FALSE,"EVA";"WACC",#N/A,FALSE,"WACC"}</definedName>
    <definedName name="wrn.Economic._.Value._.Added._.Analysis._2_1_3_1" hidden="1">{"EVA",#N/A,FALSE,"EVA";"WACC",#N/A,FALSE,"WACC"}</definedName>
    <definedName name="wrn.Economic._.Value._.Added._.Analysis._2_1_3_2" hidden="1">{"EVA",#N/A,FALSE,"EVA";"WACC",#N/A,FALSE,"WACC"}</definedName>
    <definedName name="wrn.Economic._.Value._.Added._.Analysis._2_1_3_3" hidden="1">{"EVA",#N/A,FALSE,"EVA";"WACC",#N/A,FALSE,"WACC"}</definedName>
    <definedName name="wrn.Economic._.Value._.Added._.Analysis._2_1_4" hidden="1">{"EVA",#N/A,FALSE,"EVA";"WACC",#N/A,FALSE,"WACC"}</definedName>
    <definedName name="wrn.Economic._.Value._.Added._.Analysis._2_1_5" hidden="1">{"EVA",#N/A,FALSE,"EVA";"WACC",#N/A,FALSE,"WACC"}</definedName>
    <definedName name="wrn.Economic._.Value._.Added._.Analysis._2_2" hidden="1">{"EVA",#N/A,FALSE,"EVA";"WACC",#N/A,FALSE,"WACC"}</definedName>
    <definedName name="wrn.Economic._.Value._.Added._.Analysis._2_2_1" hidden="1">{"EVA",#N/A,FALSE,"EVA";"WACC",#N/A,FALSE,"WACC"}</definedName>
    <definedName name="wrn.Economic._.Value._.Added._.Analysis._2_2_2" hidden="1">{"EVA",#N/A,FALSE,"EVA";"WACC",#N/A,FALSE,"WACC"}</definedName>
    <definedName name="wrn.Economic._.Value._.Added._.Analysis._2_2_3" hidden="1">{"EVA",#N/A,FALSE,"EVA";"WACC",#N/A,FALSE,"WACC"}</definedName>
    <definedName name="wrn.Economic._.Value._.Added._.Analysis._2_2_4" hidden="1">{"EVA",#N/A,FALSE,"EVA";"WACC",#N/A,FALSE,"WACC"}</definedName>
    <definedName name="wrn.Economic._.Value._.Added._.Analysis._2_3" hidden="1">{"EVA",#N/A,FALSE,"EVA";"WACC",#N/A,FALSE,"WACC"}</definedName>
    <definedName name="wrn.Economic._.Value._.Added._.Analysis._2_3_1" hidden="1">{"EVA",#N/A,FALSE,"EVA";"WACC",#N/A,FALSE,"WACC"}</definedName>
    <definedName name="wrn.Economic._.Value._.Added._.Analysis._2_3_2" hidden="1">{"EVA",#N/A,FALSE,"EVA";"WACC",#N/A,FALSE,"WACC"}</definedName>
    <definedName name="wrn.Economic._.Value._.Added._.Analysis._2_3_3" hidden="1">{"EVA",#N/A,FALSE,"EVA";"WACC",#N/A,FALSE,"WACC"}</definedName>
    <definedName name="wrn.Economic._.Value._.Added._.Analysis._2_3_4" hidden="1">{"EVA",#N/A,FALSE,"EVA";"WACC",#N/A,FALSE,"WACC"}</definedName>
    <definedName name="wrn.Economic._.Value._.Added._.Analysis._2_4" hidden="1">{"EVA",#N/A,FALSE,"EVA";"WACC",#N/A,FALSE,"WACC"}</definedName>
    <definedName name="wrn.Economic._.Value._.Added._.Analysis._2_4_1" hidden="1">{"EVA",#N/A,FALSE,"EVA";"WACC",#N/A,FALSE,"WACC"}</definedName>
    <definedName name="wrn.Economic._.Value._.Added._.Analysis._2_5" hidden="1">{"EVA",#N/A,FALSE,"EVA";"WACC",#N/A,FALSE,"WACC"}</definedName>
    <definedName name="wrn.Economic._.Value._.Added._.Analysis._3" hidden="1">{"EVA",#N/A,FALSE,"EVA";"WACC",#N/A,FALSE,"WACC"}</definedName>
    <definedName name="wrn.Economic._.Value._.Added._.Analysis._3_1" hidden="1">{"EVA",#N/A,FALSE,"EVA";"WACC",#N/A,FALSE,"WACC"}</definedName>
    <definedName name="wrn.Economic._.Value._.Added._.Analysis._3_1_1" hidden="1">{"EVA",#N/A,FALSE,"EVA";"WACC",#N/A,FALSE,"WACC"}</definedName>
    <definedName name="wrn.Economic._.Value._.Added._.Analysis._3_1_2" hidden="1">{"EVA",#N/A,FALSE,"EVA";"WACC",#N/A,FALSE,"WACC"}</definedName>
    <definedName name="wrn.Economic._.Value._.Added._.Analysis._3_1_3" hidden="1">{"EVA",#N/A,FALSE,"EVA";"WACC",#N/A,FALSE,"WACC"}</definedName>
    <definedName name="wrn.Economic._.Value._.Added._.Analysis._3_1_4" hidden="1">{"EVA",#N/A,FALSE,"EVA";"WACC",#N/A,FALSE,"WACC"}</definedName>
    <definedName name="wrn.Economic._.Value._.Added._.Analysis._3_2" hidden="1">{"EVA",#N/A,FALSE,"EVA";"WACC",#N/A,FALSE,"WACC"}</definedName>
    <definedName name="wrn.Economic._.Value._.Added._.Analysis._3_2_1" hidden="1">{"EVA",#N/A,FALSE,"EVA";"WACC",#N/A,FALSE,"WACC"}</definedName>
    <definedName name="wrn.Economic._.Value._.Added._.Analysis._3_2_2" hidden="1">{"EVA",#N/A,FALSE,"EVA";"WACC",#N/A,FALSE,"WACC"}</definedName>
    <definedName name="wrn.Economic._.Value._.Added._.Analysis._3_2_3" hidden="1">{"EVA",#N/A,FALSE,"EVA";"WACC",#N/A,FALSE,"WACC"}</definedName>
    <definedName name="wrn.Economic._.Value._.Added._.Analysis._3_2_4" hidden="1">{"EVA",#N/A,FALSE,"EVA";"WACC",#N/A,FALSE,"WACC"}</definedName>
    <definedName name="wrn.Economic._.Value._.Added._.Analysis._3_3" hidden="1">{"EVA",#N/A,FALSE,"EVA";"WACC",#N/A,FALSE,"WACC"}</definedName>
    <definedName name="wrn.Economic._.Value._.Added._.Analysis._3_3_1" hidden="1">{"EVA",#N/A,FALSE,"EVA";"WACC",#N/A,FALSE,"WACC"}</definedName>
    <definedName name="wrn.Economic._.Value._.Added._.Analysis._3_4" hidden="1">{"EVA",#N/A,FALSE,"EVA";"WACC",#N/A,FALSE,"WACC"}</definedName>
    <definedName name="wrn.Economic._.Value._.Added._.Analysis._3_4_1" hidden="1">{"EVA",#N/A,FALSE,"EVA";"WACC",#N/A,FALSE,"WACC"}</definedName>
    <definedName name="wrn.Economic._.Value._.Added._.Analysis._3_5" hidden="1">{"EVA",#N/A,FALSE,"EVA";"WACC",#N/A,FALSE,"WACC"}</definedName>
    <definedName name="wrn.Economic._.Value._.Added._.Analysis._4" hidden="1">{"EVA",#N/A,FALSE,"EVA";"WACC",#N/A,FALSE,"WACC"}</definedName>
    <definedName name="wrn.Economic._.Value._.Added._.Analysis._4_1" hidden="1">{"EVA",#N/A,FALSE,"EVA";"WACC",#N/A,FALSE,"WACC"}</definedName>
    <definedName name="wrn.Economic._.Value._.Added._.Analysis._4_1_1" hidden="1">{"EVA",#N/A,FALSE,"EVA";"WACC",#N/A,FALSE,"WACC"}</definedName>
    <definedName name="wrn.Economic._.Value._.Added._.Analysis._4_1_2" hidden="1">{"EVA",#N/A,FALSE,"EVA";"WACC",#N/A,FALSE,"WACC"}</definedName>
    <definedName name="wrn.Economic._.Value._.Added._.Analysis._4_1_3" hidden="1">{"EVA",#N/A,FALSE,"EVA";"WACC",#N/A,FALSE,"WACC"}</definedName>
    <definedName name="wrn.Economic._.Value._.Added._.Analysis._4_1_4" hidden="1">{"EVA",#N/A,FALSE,"EVA";"WACC",#N/A,FALSE,"WACC"}</definedName>
    <definedName name="wrn.Economic._.Value._.Added._.Analysis._4_2" hidden="1">{"EVA",#N/A,FALSE,"EVA";"WACC",#N/A,FALSE,"WACC"}</definedName>
    <definedName name="wrn.Economic._.Value._.Added._.Analysis._4_2_1" hidden="1">{"EVA",#N/A,FALSE,"EVA";"WACC",#N/A,FALSE,"WACC"}</definedName>
    <definedName name="wrn.Economic._.Value._.Added._.Analysis._4_2_2" hidden="1">{"EVA",#N/A,FALSE,"EVA";"WACC",#N/A,FALSE,"WACC"}</definedName>
    <definedName name="wrn.Economic._.Value._.Added._.Analysis._4_2_3" hidden="1">{"EVA",#N/A,FALSE,"EVA";"WACC",#N/A,FALSE,"WACC"}</definedName>
    <definedName name="wrn.Economic._.Value._.Added._.Analysis._4_2_4" hidden="1">{"EVA",#N/A,FALSE,"EVA";"WACC",#N/A,FALSE,"WACC"}</definedName>
    <definedName name="wrn.Economic._.Value._.Added._.Analysis._4_3" hidden="1">{"EVA",#N/A,FALSE,"EVA";"WACC",#N/A,FALSE,"WACC"}</definedName>
    <definedName name="wrn.Economic._.Value._.Added._.Analysis._4_3_1" hidden="1">{"EVA",#N/A,FALSE,"EVA";"WACC",#N/A,FALSE,"WACC"}</definedName>
    <definedName name="wrn.Economic._.Value._.Added._.Analysis._4_4" hidden="1">{"EVA",#N/A,FALSE,"EVA";"WACC",#N/A,FALSE,"WACC"}</definedName>
    <definedName name="wrn.Economic._.Value._.Added._.Analysis._4_4_1" hidden="1">{"EVA",#N/A,FALSE,"EVA";"WACC",#N/A,FALSE,"WACC"}</definedName>
    <definedName name="wrn.Economic._.Value._.Added._.Analysis._4_5" hidden="1">{"EVA",#N/A,FALSE,"EVA";"WACC",#N/A,FALSE,"WACC"}</definedName>
    <definedName name="wrn.Economic._.Value._.Added._.Analysis._5" hidden="1">{"EVA",#N/A,FALSE,"EVA";"WACC",#N/A,FALSE,"WACC"}</definedName>
    <definedName name="wrn.Economic._.Value._.Added._.Analysis._5_1" hidden="1">{"EVA",#N/A,FALSE,"EVA";"WACC",#N/A,FALSE,"WACC"}</definedName>
    <definedName name="wrn.Economic._.Value._.Added._.Analysis._5_2" hidden="1">{"EVA",#N/A,FALSE,"EVA";"WACC",#N/A,FALSE,"WACC"}</definedName>
    <definedName name="wrn.Economic._.Value._.Added._.Analysis._5_3" hidden="1">{"EVA",#N/A,FALSE,"EVA";"WACC",#N/A,FALSE,"WACC"}</definedName>
    <definedName name="wrn.Economic._.Value._.Added._.Analysis._5_4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VA._.Analysis." hidden="1">{"EVA Comparison",#N/A,FALSE,"EVA";"ORONA Break Down",#N/A,FALSE,"EVA";"99 - 00 ROIC Reconciliation",#N/A,FALSE,"EVA";"ROIC Reconciliation",#N/A,FALSE,"EVA";"WACC",#N/A,FALSE,"EVA";"APD NOPAT &amp; ROIC",#N/A,FALSE,"EVA";"EVA MSDW Method",#N/A,FALSE,"EVA";"EVA APD MEthod",#N/A,FALSE,"EVA";"Sum Diff",#N/A,FALSE,"EVA";"APD Method",#N/A,FALSE,"EVA";"1990-2000 Comp",#N/A,FALSE,"EVA"}</definedName>
    <definedName name="wrn.EVAs." hidden="1">{"EVA MSDW Method",#N/A,FALSE,"EVA";"EVA APD MEthod",#N/A,FALSE,"EVA"}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ecutive._.summary." hidden="1">{"ex sum oth brnds",#N/A,FALSE,"Baking - retail"}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Far._.East._.Set." hidden="1">{"IS FE with Ratios",#N/A,FALSE,"Far East";"PF CF Far East",#N/A,FALSE,"Far East";"DCF Far East Matrix",#N/A,FALSE,"Far East"}</definedName>
    <definedName name="wrn.fcb2" hidden="1">{"FCB_ALL",#N/A,FALSE,"FCB"}</definedName>
    <definedName name="wrn.FE._.Sensitivity." hidden="1">{"Far East Top",#N/A,FALSE,"FE Model";"Far East Mid",#N/A,FALSE,"FE Model";"Far East Base",#N/A,FALSE,"FE Model"}</definedName>
    <definedName name="wrn.Figaro._.Valuation._.Summary.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1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1_1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1_1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1_1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1_1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1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1_2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1_2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1_2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1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1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1_5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2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2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2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3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3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3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1_5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2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2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2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3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3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3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1_5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2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2_1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2_1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2_1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2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2_2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2_2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2_2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2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2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2_5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3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3_1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3_1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3_1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3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3_2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3_2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3_2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3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3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3_5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4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4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4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5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5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5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1_5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1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1_1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1_1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1_1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1_1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1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1_2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1_2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1_2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1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1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1_5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2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2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2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3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3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3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1_5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2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2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2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2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3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3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3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3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4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2_5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3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3_1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3_1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3_1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3_1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3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3_2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3_2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3_2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3_2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3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3_3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3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3_4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3_5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4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4_1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4_1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4_1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4_1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4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4_2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4_2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4_2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4_2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4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4_3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4_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4_4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4_5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5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5_1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5_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5_3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_5_4" hidden="1">{#N/A,#N/A,TRUE,"Cover";#N/A,#N/A,TRUE,"Graphs BD";#N/A,#N/A,TRUE,"Matrix-BD";#N/A,#N/A,TRUE,"Matrix-BD (2)";#N/A,#N/A,TRUE,"Margin Matrix BD";#N/A,#N/A,TRUE,"P&amp;L BD";#N/A,#N/A,TRUE,"Financials BD"}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e._.Plan." hidden="1">{"Switches-Page1",#N/A,FALSE,"SWITCHES";"Switches-Page 2",#N/A,FALSE,"SWITCHES";"Income Statement - FY96 - FY06",#N/A,FALSE,"APCI";"Cash Flow Statement",#N/A,FALSE,"APCI";"Balance Sheet FY95-FY06",#N/A,FALSE,"APCI";"Ratio Data",#N/A,FALSE,"APCI";"Ratios",#N/A,FALSE,"APCI";"Ratio Adjustments",#N/A,FALSE,"APCI"}</definedName>
    <definedName name="wrn.financials." hidden="1">{"Bal Sht Wallace",#N/A,FALSE,"Wall BS";"Wall Cash Flow",#N/A,FALSE,"Wall CF Stmt";"Income Statement Wallace",#N/A,FALSE,"Wall Inc Stmt";"INc Statement Matt",#N/A,FALSE,"Moore Inc stmt";"Balance Sheets Matt",#N/A,FALSE,"Moore BS";"Cash Flow Statements Matt",#N/A,FALSE,"Moore CF Stmt"}</definedName>
    <definedName name="wrn.Finane._.Plan." hidden="1">{"Switches-Page 1",#N/A,FALSE,"CAPEX Inputs incl. switches (1)";"Switches-Page 2",#N/A,FALSE,"CAPEX Inputs incl. switches (1)";"Income Statement 97-10",#N/A,FALSE,"APCI (6)";"Cash Flow Statement",#N/A,FALSE,"APCI (6)";"Balance Sheet 97-10",#N/A,FALSE,"APCI (6)";"Ratios",#N/A,FALSE,"APCI (6)";#N/A,#N/A,FALSE,"KEY DATA &amp; RATIOS";"KEY DATA &amp; RATIOS",#N/A,FALSE,"KEY DATA &amp; RATIOS"}</definedName>
    <definedName name="wrn.finmodel." hidden="1">{#N/A,#N/A,FALSE,"Fin Model"}</definedName>
    <definedName name="wrn.finmodel._1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ecast." hidden="1">{"mnt98pl",#N/A,FALSE,"Sheet1";"mnt98rev",#N/A,FALSE,"Sheet1";"mnt98opex",#N/A,FALSE,"Sheet1";"mnt99pl",#N/A,FALSE,"Sheet1";"mnt99rev",#N/A,FALSE,"Sheet1";"mnt99opex",#N/A,FALSE,"Sheet1"}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1" hidden="1">{"mnt98pl",#N/A,FALSE,"Sheet1";"mnt98rev",#N/A,FALSE,"Sheet1";"mnt98opex",#N/A,FALSE,"Sheet1";"mnt99pl",#N/A,FALSE,"Sheet1";"mnt99rev",#N/A,FALSE,"Sheet1";"mnt99opex",#N/A,FALSE,"Sheet1"}</definedName>
    <definedName name="wrn.Fuel._.Cycle." hidden="1">{#N/A,#N/A,FALSE,"AltFuel"}</definedName>
    <definedName name="wrn.Full." hidden="1">{#N/A,#N/A,FALSE,"Summary";#N/A,#N/A,FALSE,"CF";#N/A,#N/A,FALSE,"P&amp;L";#N/A,#N/A,FALSE,"BS";#N/A,#N/A,FALSE,"Returns";#N/A,#N/A,FALSE,"Assumptions";#N/A,#N/A,FALSE,"Analysis"}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Y01._.Actuals." hidden="1">{"FY01 Specials",#N/A,FALSE,"FY01  Actuals";"FY01 Actuals",#N/A,FALSE,"FY01  Actuals"}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rouppl." hidden="1">{#N/A,#N/A,FALSE,"GROUPBAL"}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2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2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2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2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2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2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2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2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3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3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3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3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3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3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3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3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4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4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4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5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5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_5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1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1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2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3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4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_2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_4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_1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_1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_1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_1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_2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_2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_2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_2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_3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_4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5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5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5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5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1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1_1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1_1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1_1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1_1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1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1_2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1_2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1_2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1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1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1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2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2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2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3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3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3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1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2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2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2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3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3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3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1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2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2_1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2_1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2_1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2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2_2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2_2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2_2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2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2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2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3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3_1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3_1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3_1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3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3_2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3_2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3_2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3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3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3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4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4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4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5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5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_5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1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1_1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1_1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1_1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1_1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1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1_2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1_2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1_2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1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1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1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2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2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2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3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3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3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1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2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2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2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2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3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3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3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3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4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_1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_1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_1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_1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_2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_2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_2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_2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_3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_4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_1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_1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_1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_1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_2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_2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_2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_2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_3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_4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5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5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5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5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Statement._.15._.years." hidden="1">{#N/A,#N/A,FALSE,"FinStateUS"}</definedName>
    <definedName name="wrn.IncStatement._.6._.years." hidden="1">{"IncStatement 6 years",#N/A,FALSE,"FinStateUS"}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GRATEDS." hidden="1">{#N/A,#N/A,FALSE,"Sheet1"}</definedName>
    <definedName name="wrn.Interest._.Forecast.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MEDIATES." hidden="1">{#N/A,#N/A,FALSE,"Sheet1"}</definedName>
    <definedName name="wrn.ipovalue." hidden="1">{#N/A,#N/A,FALSE,"puboff";#N/A,#N/A,FALSE,"valuation";#N/A,#N/A,FALSE,"finanalsis";#N/A,#N/A,FALSE,"split";#N/A,#N/A,FALSE,"ownership"}</definedName>
    <definedName name="wrn.IS._.BS." hidden="1">{#N/A,#N/A,FALSE,"Income State.";#N/A,#N/A,FALSE,"B-S"}</definedName>
    <definedName name="wrn.IS._.BS._1" hidden="1">{#N/A,#N/A,FALSE,"Income State.";#N/A,#N/A,FALSE,"B-S"}</definedName>
    <definedName name="wrn.IS._.BS._1_1" hidden="1">{#N/A,#N/A,FALSE,"Income State.";#N/A,#N/A,FALSE,"B-S"}</definedName>
    <definedName name="wrn.IS._.BS._1_1_1" hidden="1">{#N/A,#N/A,FALSE,"Income State.";#N/A,#N/A,FALSE,"B-S"}</definedName>
    <definedName name="wrn.IS._.BS._1_1_1_1" hidden="1">{#N/A,#N/A,FALSE,"Income State.";#N/A,#N/A,FALSE,"B-S"}</definedName>
    <definedName name="wrn.IS._.BS._1_1_1_1_1" hidden="1">{#N/A,#N/A,FALSE,"Income State.";#N/A,#N/A,FALSE,"B-S"}</definedName>
    <definedName name="wrn.IS._.BS._1_1_1_1_1_1" hidden="1">{#N/A,#N/A,FALSE,"Income State.";#N/A,#N/A,FALSE,"B-S"}</definedName>
    <definedName name="wrn.IS._.BS._1_1_1_1_1_2" hidden="1">{#N/A,#N/A,FALSE,"Income State.";#N/A,#N/A,FALSE,"B-S"}</definedName>
    <definedName name="wrn.IS._.BS._1_1_1_1_1_3" hidden="1">{#N/A,#N/A,FALSE,"Income State.";#N/A,#N/A,FALSE,"B-S"}</definedName>
    <definedName name="wrn.IS._.BS._1_1_1_1_1_4" hidden="1">{#N/A,#N/A,FALSE,"Income State.";#N/A,#N/A,FALSE,"B-S"}</definedName>
    <definedName name="wrn.IS._.BS._1_1_1_1_2" hidden="1">{#N/A,#N/A,FALSE,"Income State.";#N/A,#N/A,FALSE,"B-S"}</definedName>
    <definedName name="wrn.IS._.BS._1_1_1_1_2_1" hidden="1">{#N/A,#N/A,FALSE,"Income State.";#N/A,#N/A,FALSE,"B-S"}</definedName>
    <definedName name="wrn.IS._.BS._1_1_1_1_2_2" hidden="1">{#N/A,#N/A,FALSE,"Income State.";#N/A,#N/A,FALSE,"B-S"}</definedName>
    <definedName name="wrn.IS._.BS._1_1_1_1_2_3" hidden="1">{#N/A,#N/A,FALSE,"Income State.";#N/A,#N/A,FALSE,"B-S"}</definedName>
    <definedName name="wrn.IS._.BS._1_1_1_1_3" hidden="1">{#N/A,#N/A,FALSE,"Income State.";#N/A,#N/A,FALSE,"B-S"}</definedName>
    <definedName name="wrn.IS._.BS._1_1_1_1_4" hidden="1">{#N/A,#N/A,FALSE,"Income State.";#N/A,#N/A,FALSE,"B-S"}</definedName>
    <definedName name="wrn.IS._.BS._1_1_1_1_5" hidden="1">{#N/A,#N/A,FALSE,"Income State.";#N/A,#N/A,FALSE,"B-S"}</definedName>
    <definedName name="wrn.IS._.BS._1_1_1_2" hidden="1">{#N/A,#N/A,FALSE,"Income State.";#N/A,#N/A,FALSE,"B-S"}</definedName>
    <definedName name="wrn.IS._.BS._1_1_1_2_1" hidden="1">{#N/A,#N/A,FALSE,"Income State.";#N/A,#N/A,FALSE,"B-S"}</definedName>
    <definedName name="wrn.IS._.BS._1_1_1_2_2" hidden="1">{#N/A,#N/A,FALSE,"Income State.";#N/A,#N/A,FALSE,"B-S"}</definedName>
    <definedName name="wrn.IS._.BS._1_1_1_2_3" hidden="1">{#N/A,#N/A,FALSE,"Income State.";#N/A,#N/A,FALSE,"B-S"}</definedName>
    <definedName name="wrn.IS._.BS._1_1_1_3" hidden="1">{#N/A,#N/A,FALSE,"Income State.";#N/A,#N/A,FALSE,"B-S"}</definedName>
    <definedName name="wrn.IS._.BS._1_1_1_3_1" hidden="1">{#N/A,#N/A,FALSE,"Income State.";#N/A,#N/A,FALSE,"B-S"}</definedName>
    <definedName name="wrn.IS._.BS._1_1_1_3_2" hidden="1">{#N/A,#N/A,FALSE,"Income State.";#N/A,#N/A,FALSE,"B-S"}</definedName>
    <definedName name="wrn.IS._.BS._1_1_1_3_3" hidden="1">{#N/A,#N/A,FALSE,"Income State.";#N/A,#N/A,FALSE,"B-S"}</definedName>
    <definedName name="wrn.IS._.BS._1_1_1_4" hidden="1">{#N/A,#N/A,FALSE,"Income State.";#N/A,#N/A,FALSE,"B-S"}</definedName>
    <definedName name="wrn.IS._.BS._1_1_1_5" hidden="1">{#N/A,#N/A,FALSE,"Income State.";#N/A,#N/A,FALSE,"B-S"}</definedName>
    <definedName name="wrn.IS._.BS._1_1_2" hidden="1">{#N/A,#N/A,FALSE,"Income State.";#N/A,#N/A,FALSE,"B-S"}</definedName>
    <definedName name="wrn.IS._.BS._1_1_2_1" hidden="1">{#N/A,#N/A,FALSE,"Income State.";#N/A,#N/A,FALSE,"B-S"}</definedName>
    <definedName name="wrn.IS._.BS._1_1_2_2" hidden="1">{#N/A,#N/A,FALSE,"Income State.";#N/A,#N/A,FALSE,"B-S"}</definedName>
    <definedName name="wrn.IS._.BS._1_1_2_3" hidden="1">{#N/A,#N/A,FALSE,"Income State.";#N/A,#N/A,FALSE,"B-S"}</definedName>
    <definedName name="wrn.IS._.BS._1_1_3" hidden="1">{#N/A,#N/A,FALSE,"Income State.";#N/A,#N/A,FALSE,"B-S"}</definedName>
    <definedName name="wrn.IS._.BS._1_1_3_1" hidden="1">{#N/A,#N/A,FALSE,"Income State.";#N/A,#N/A,FALSE,"B-S"}</definedName>
    <definedName name="wrn.IS._.BS._1_1_3_2" hidden="1">{#N/A,#N/A,FALSE,"Income State.";#N/A,#N/A,FALSE,"B-S"}</definedName>
    <definedName name="wrn.IS._.BS._1_1_3_3" hidden="1">{#N/A,#N/A,FALSE,"Income State.";#N/A,#N/A,FALSE,"B-S"}</definedName>
    <definedName name="wrn.IS._.BS._1_1_4" hidden="1">{#N/A,#N/A,FALSE,"Income State.";#N/A,#N/A,FALSE,"B-S"}</definedName>
    <definedName name="wrn.IS._.BS._1_1_5" hidden="1">{#N/A,#N/A,FALSE,"Income State.";#N/A,#N/A,FALSE,"B-S"}</definedName>
    <definedName name="wrn.IS._.BS._1_2" hidden="1">{#N/A,#N/A,FALSE,"Income State.";#N/A,#N/A,FALSE,"B-S"}</definedName>
    <definedName name="wrn.IS._.BS._1_2_1" hidden="1">{#N/A,#N/A,FALSE,"Income State.";#N/A,#N/A,FALSE,"B-S"}</definedName>
    <definedName name="wrn.IS._.BS._1_2_1_1" hidden="1">{#N/A,#N/A,FALSE,"Income State.";#N/A,#N/A,FALSE,"B-S"}</definedName>
    <definedName name="wrn.IS._.BS._1_2_1_2" hidden="1">{#N/A,#N/A,FALSE,"Income State.";#N/A,#N/A,FALSE,"B-S"}</definedName>
    <definedName name="wrn.IS._.BS._1_2_1_3" hidden="1">{#N/A,#N/A,FALSE,"Income State.";#N/A,#N/A,FALSE,"B-S"}</definedName>
    <definedName name="wrn.IS._.BS._1_2_2" hidden="1">{#N/A,#N/A,FALSE,"Income State.";#N/A,#N/A,FALSE,"B-S"}</definedName>
    <definedName name="wrn.IS._.BS._1_2_2_1" hidden="1">{#N/A,#N/A,FALSE,"Income State.";#N/A,#N/A,FALSE,"B-S"}</definedName>
    <definedName name="wrn.IS._.BS._1_2_2_2" hidden="1">{#N/A,#N/A,FALSE,"Income State.";#N/A,#N/A,FALSE,"B-S"}</definedName>
    <definedName name="wrn.IS._.BS._1_2_2_3" hidden="1">{#N/A,#N/A,FALSE,"Income State.";#N/A,#N/A,FALSE,"B-S"}</definedName>
    <definedName name="wrn.IS._.BS._1_2_3" hidden="1">{#N/A,#N/A,FALSE,"Income State.";#N/A,#N/A,FALSE,"B-S"}</definedName>
    <definedName name="wrn.IS._.BS._1_2_4" hidden="1">{#N/A,#N/A,FALSE,"Income State.";#N/A,#N/A,FALSE,"B-S"}</definedName>
    <definedName name="wrn.IS._.BS._1_2_5" hidden="1">{#N/A,#N/A,FALSE,"Income State.";#N/A,#N/A,FALSE,"B-S"}</definedName>
    <definedName name="wrn.IS._.BS._1_3" hidden="1">{#N/A,#N/A,FALSE,"Income State.";#N/A,#N/A,FALSE,"B-S"}</definedName>
    <definedName name="wrn.IS._.BS._1_3_1" hidden="1">{#N/A,#N/A,FALSE,"Income State.";#N/A,#N/A,FALSE,"B-S"}</definedName>
    <definedName name="wrn.IS._.BS._1_3_1_1" hidden="1">{#N/A,#N/A,FALSE,"Income State.";#N/A,#N/A,FALSE,"B-S"}</definedName>
    <definedName name="wrn.IS._.BS._1_3_1_2" hidden="1">{#N/A,#N/A,FALSE,"Income State.";#N/A,#N/A,FALSE,"B-S"}</definedName>
    <definedName name="wrn.IS._.BS._1_3_1_3" hidden="1">{#N/A,#N/A,FALSE,"Income State.";#N/A,#N/A,FALSE,"B-S"}</definedName>
    <definedName name="wrn.IS._.BS._1_3_2" hidden="1">{#N/A,#N/A,FALSE,"Income State.";#N/A,#N/A,FALSE,"B-S"}</definedName>
    <definedName name="wrn.IS._.BS._1_3_2_1" hidden="1">{#N/A,#N/A,FALSE,"Income State.";#N/A,#N/A,FALSE,"B-S"}</definedName>
    <definedName name="wrn.IS._.BS._1_3_2_2" hidden="1">{#N/A,#N/A,FALSE,"Income State.";#N/A,#N/A,FALSE,"B-S"}</definedName>
    <definedName name="wrn.IS._.BS._1_3_2_3" hidden="1">{#N/A,#N/A,FALSE,"Income State.";#N/A,#N/A,FALSE,"B-S"}</definedName>
    <definedName name="wrn.IS._.BS._1_3_3" hidden="1">{#N/A,#N/A,FALSE,"Income State.";#N/A,#N/A,FALSE,"B-S"}</definedName>
    <definedName name="wrn.IS._.BS._1_3_4" hidden="1">{#N/A,#N/A,FALSE,"Income State.";#N/A,#N/A,FALSE,"B-S"}</definedName>
    <definedName name="wrn.IS._.BS._1_3_5" hidden="1">{#N/A,#N/A,FALSE,"Income State.";#N/A,#N/A,FALSE,"B-S"}</definedName>
    <definedName name="wrn.IS._.BS._1_4" hidden="1">{#N/A,#N/A,FALSE,"Income State.";#N/A,#N/A,FALSE,"B-S"}</definedName>
    <definedName name="wrn.IS._.BS._1_4_1" hidden="1">{#N/A,#N/A,FALSE,"Income State.";#N/A,#N/A,FALSE,"B-S"}</definedName>
    <definedName name="wrn.IS._.BS._1_4_2" hidden="1">{#N/A,#N/A,FALSE,"Income State.";#N/A,#N/A,FALSE,"B-S"}</definedName>
    <definedName name="wrn.IS._.BS._1_4_3" hidden="1">{#N/A,#N/A,FALSE,"Income State.";#N/A,#N/A,FALSE,"B-S"}</definedName>
    <definedName name="wrn.IS._.BS._1_5" hidden="1">{#N/A,#N/A,FALSE,"Income State.";#N/A,#N/A,FALSE,"B-S"}</definedName>
    <definedName name="wrn.IS._.BS._1_5_1" hidden="1">{#N/A,#N/A,FALSE,"Income State.";#N/A,#N/A,FALSE,"B-S"}</definedName>
    <definedName name="wrn.IS._.BS._1_5_2" hidden="1">{#N/A,#N/A,FALSE,"Income State.";#N/A,#N/A,FALSE,"B-S"}</definedName>
    <definedName name="wrn.IS._.BS._1_5_3" hidden="1">{#N/A,#N/A,FALSE,"Income State.";#N/A,#N/A,FALSE,"B-S"}</definedName>
    <definedName name="wrn.IS._.BS._2" hidden="1">{#N/A,#N/A,FALSE,"Income State.";#N/A,#N/A,FALSE,"B-S"}</definedName>
    <definedName name="wrn.IS._.BS._2_1" hidden="1">{#N/A,#N/A,FALSE,"Income State.";#N/A,#N/A,FALSE,"B-S"}</definedName>
    <definedName name="wrn.IS._.BS._2_1_1" hidden="1">{#N/A,#N/A,FALSE,"Income State.";#N/A,#N/A,FALSE,"B-S"}</definedName>
    <definedName name="wrn.IS._.BS._2_1_1_1" hidden="1">{#N/A,#N/A,FALSE,"Income State.";#N/A,#N/A,FALSE,"B-S"}</definedName>
    <definedName name="wrn.IS._.BS._2_1_1_1_1" hidden="1">{#N/A,#N/A,FALSE,"Income State.";#N/A,#N/A,FALSE,"B-S"}</definedName>
    <definedName name="wrn.IS._.BS._2_1_1_1_2" hidden="1">{#N/A,#N/A,FALSE,"Income State.";#N/A,#N/A,FALSE,"B-S"}</definedName>
    <definedName name="wrn.IS._.BS._2_1_1_1_3" hidden="1">{#N/A,#N/A,FALSE,"Income State.";#N/A,#N/A,FALSE,"B-S"}</definedName>
    <definedName name="wrn.IS._.BS._2_1_1_1_4" hidden="1">{#N/A,#N/A,FALSE,"Income State.";#N/A,#N/A,FALSE,"B-S"}</definedName>
    <definedName name="wrn.IS._.BS._2_1_1_2" hidden="1">{#N/A,#N/A,FALSE,"Income State.";#N/A,#N/A,FALSE,"B-S"}</definedName>
    <definedName name="wrn.IS._.BS._2_1_1_2_1" hidden="1">{#N/A,#N/A,FALSE,"Income State.";#N/A,#N/A,FALSE,"B-S"}</definedName>
    <definedName name="wrn.IS._.BS._2_1_1_2_2" hidden="1">{#N/A,#N/A,FALSE,"Income State.";#N/A,#N/A,FALSE,"B-S"}</definedName>
    <definedName name="wrn.IS._.BS._2_1_1_2_3" hidden="1">{#N/A,#N/A,FALSE,"Income State.";#N/A,#N/A,FALSE,"B-S"}</definedName>
    <definedName name="wrn.IS._.BS._2_1_1_3" hidden="1">{#N/A,#N/A,FALSE,"Income State.";#N/A,#N/A,FALSE,"B-S"}</definedName>
    <definedName name="wrn.IS._.BS._2_1_1_4" hidden="1">{#N/A,#N/A,FALSE,"Income State.";#N/A,#N/A,FALSE,"B-S"}</definedName>
    <definedName name="wrn.IS._.BS._2_1_1_5" hidden="1">{#N/A,#N/A,FALSE,"Income State.";#N/A,#N/A,FALSE,"B-S"}</definedName>
    <definedName name="wrn.IS._.BS._2_1_2" hidden="1">{#N/A,#N/A,FALSE,"Income State.";#N/A,#N/A,FALSE,"B-S"}</definedName>
    <definedName name="wrn.IS._.BS._2_1_2_1" hidden="1">{#N/A,#N/A,FALSE,"Income State.";#N/A,#N/A,FALSE,"B-S"}</definedName>
    <definedName name="wrn.IS._.BS._2_1_2_2" hidden="1">{#N/A,#N/A,FALSE,"Income State.";#N/A,#N/A,FALSE,"B-S"}</definedName>
    <definedName name="wrn.IS._.BS._2_1_2_3" hidden="1">{#N/A,#N/A,FALSE,"Income State.";#N/A,#N/A,FALSE,"B-S"}</definedName>
    <definedName name="wrn.IS._.BS._2_1_2_4" hidden="1">{#N/A,#N/A,FALSE,"Income State.";#N/A,#N/A,FALSE,"B-S"}</definedName>
    <definedName name="wrn.IS._.BS._2_1_3" hidden="1">{#N/A,#N/A,FALSE,"Income State.";#N/A,#N/A,FALSE,"B-S"}</definedName>
    <definedName name="wrn.IS._.BS._2_1_3_1" hidden="1">{#N/A,#N/A,FALSE,"Income State.";#N/A,#N/A,FALSE,"B-S"}</definedName>
    <definedName name="wrn.IS._.BS._2_1_3_2" hidden="1">{#N/A,#N/A,FALSE,"Income State.";#N/A,#N/A,FALSE,"B-S"}</definedName>
    <definedName name="wrn.IS._.BS._2_1_3_3" hidden="1">{#N/A,#N/A,FALSE,"Income State.";#N/A,#N/A,FALSE,"B-S"}</definedName>
    <definedName name="wrn.IS._.BS._2_1_3_4" hidden="1">{#N/A,#N/A,FALSE,"Income State.";#N/A,#N/A,FALSE,"B-S"}</definedName>
    <definedName name="wrn.IS._.BS._2_1_4" hidden="1">{#N/A,#N/A,FALSE,"Income State.";#N/A,#N/A,FALSE,"B-S"}</definedName>
    <definedName name="wrn.IS._.BS._2_1_4_1" hidden="1">{#N/A,#N/A,FALSE,"Income State.";#N/A,#N/A,FALSE,"B-S"}</definedName>
    <definedName name="wrn.IS._.BS._2_1_5" hidden="1">{#N/A,#N/A,FALSE,"Income State.";#N/A,#N/A,FALSE,"B-S"}</definedName>
    <definedName name="wrn.IS._.BS._2_2" hidden="1">{#N/A,#N/A,FALSE,"Income State.";#N/A,#N/A,FALSE,"B-S"}</definedName>
    <definedName name="wrn.IS._.BS._2_2_1" hidden="1">{#N/A,#N/A,FALSE,"Income State.";#N/A,#N/A,FALSE,"B-S"}</definedName>
    <definedName name="wrn.IS._.BS._2_2_1_1" hidden="1">{#N/A,#N/A,FALSE,"Income State.";#N/A,#N/A,FALSE,"B-S"}</definedName>
    <definedName name="wrn.IS._.BS._2_2_2" hidden="1">{#N/A,#N/A,FALSE,"Income State.";#N/A,#N/A,FALSE,"B-S"}</definedName>
    <definedName name="wrn.IS._.BS._2_2_3" hidden="1">{#N/A,#N/A,FALSE,"Income State.";#N/A,#N/A,FALSE,"B-S"}</definedName>
    <definedName name="wrn.IS._.BS._2_2_4" hidden="1">{#N/A,#N/A,FALSE,"Income State.";#N/A,#N/A,FALSE,"B-S"}</definedName>
    <definedName name="wrn.IS._.BS._2_2_5" hidden="1">{#N/A,#N/A,FALSE,"Income State.";#N/A,#N/A,FALSE,"B-S"}</definedName>
    <definedName name="wrn.IS._.BS._2_3" hidden="1">{#N/A,#N/A,FALSE,"Income State.";#N/A,#N/A,FALSE,"B-S"}</definedName>
    <definedName name="wrn.IS._.BS._2_3_1" hidden="1">{#N/A,#N/A,FALSE,"Income State.";#N/A,#N/A,FALSE,"B-S"}</definedName>
    <definedName name="wrn.IS._.BS._2_3_2" hidden="1">{#N/A,#N/A,FALSE,"Income State.";#N/A,#N/A,FALSE,"B-S"}</definedName>
    <definedName name="wrn.IS._.BS._2_3_3" hidden="1">{#N/A,#N/A,FALSE,"Income State.";#N/A,#N/A,FALSE,"B-S"}</definedName>
    <definedName name="wrn.IS._.BS._2_3_4" hidden="1">{#N/A,#N/A,FALSE,"Income State.";#N/A,#N/A,FALSE,"B-S"}</definedName>
    <definedName name="wrn.IS._.BS._2_4" hidden="1">{#N/A,#N/A,FALSE,"Income State.";#N/A,#N/A,FALSE,"B-S"}</definedName>
    <definedName name="wrn.IS._.BS._2_4_1" hidden="1">{#N/A,#N/A,FALSE,"Income State.";#N/A,#N/A,FALSE,"B-S"}</definedName>
    <definedName name="wrn.IS._.BS._2_5" hidden="1">{#N/A,#N/A,FALSE,"Income State.";#N/A,#N/A,FALSE,"B-S"}</definedName>
    <definedName name="wrn.IS._.BS._3" hidden="1">{#N/A,#N/A,FALSE,"Income State.";#N/A,#N/A,FALSE,"B-S"}</definedName>
    <definedName name="wrn.IS._.BS._3_1" hidden="1">{#N/A,#N/A,FALSE,"Income State.";#N/A,#N/A,FALSE,"B-S"}</definedName>
    <definedName name="wrn.IS._.BS._3_1_1" hidden="1">{#N/A,#N/A,FALSE,"Income State.";#N/A,#N/A,FALSE,"B-S"}</definedName>
    <definedName name="wrn.IS._.BS._3_1_1_1" hidden="1">{#N/A,#N/A,FALSE,"Income State.";#N/A,#N/A,FALSE,"B-S"}</definedName>
    <definedName name="wrn.IS._.BS._3_1_2" hidden="1">{#N/A,#N/A,FALSE,"Income State.";#N/A,#N/A,FALSE,"B-S"}</definedName>
    <definedName name="wrn.IS._.BS._3_1_3" hidden="1">{#N/A,#N/A,FALSE,"Income State.";#N/A,#N/A,FALSE,"B-S"}</definedName>
    <definedName name="wrn.IS._.BS._3_1_4" hidden="1">{#N/A,#N/A,FALSE,"Income State.";#N/A,#N/A,FALSE,"B-S"}</definedName>
    <definedName name="wrn.IS._.BS._3_1_5" hidden="1">{#N/A,#N/A,FALSE,"Income State.";#N/A,#N/A,FALSE,"B-S"}</definedName>
    <definedName name="wrn.IS._.BS._3_2" hidden="1">{#N/A,#N/A,FALSE,"Income State.";#N/A,#N/A,FALSE,"B-S"}</definedName>
    <definedName name="wrn.IS._.BS._3_2_1" hidden="1">{#N/A,#N/A,FALSE,"Income State.";#N/A,#N/A,FALSE,"B-S"}</definedName>
    <definedName name="wrn.IS._.BS._3_2_1_1" hidden="1">{#N/A,#N/A,FALSE,"Income State.";#N/A,#N/A,FALSE,"B-S"}</definedName>
    <definedName name="wrn.IS._.BS._3_2_2" hidden="1">{#N/A,#N/A,FALSE,"Income State.";#N/A,#N/A,FALSE,"B-S"}</definedName>
    <definedName name="wrn.IS._.BS._3_2_3" hidden="1">{#N/A,#N/A,FALSE,"Income State.";#N/A,#N/A,FALSE,"B-S"}</definedName>
    <definedName name="wrn.IS._.BS._3_2_4" hidden="1">{#N/A,#N/A,FALSE,"Income State.";#N/A,#N/A,FALSE,"B-S"}</definedName>
    <definedName name="wrn.IS._.BS._3_2_5" hidden="1">{#N/A,#N/A,FALSE,"Income State.";#N/A,#N/A,FALSE,"B-S"}</definedName>
    <definedName name="wrn.IS._.BS._3_3" hidden="1">{#N/A,#N/A,FALSE,"Income State.";#N/A,#N/A,FALSE,"B-S"}</definedName>
    <definedName name="wrn.IS._.BS._3_3_1" hidden="1">{#N/A,#N/A,FALSE,"Income State.";#N/A,#N/A,FALSE,"B-S"}</definedName>
    <definedName name="wrn.IS._.BS._3_4" hidden="1">{#N/A,#N/A,FALSE,"Income State.";#N/A,#N/A,FALSE,"B-S"}</definedName>
    <definedName name="wrn.IS._.BS._3_4_1" hidden="1">{#N/A,#N/A,FALSE,"Income State.";#N/A,#N/A,FALSE,"B-S"}</definedName>
    <definedName name="wrn.IS._.BS._3_5" hidden="1">{#N/A,#N/A,FALSE,"Income State.";#N/A,#N/A,FALSE,"B-S"}</definedName>
    <definedName name="wrn.IS._.BS._4" hidden="1">{#N/A,#N/A,FALSE,"Income State.";#N/A,#N/A,FALSE,"B-S"}</definedName>
    <definedName name="wrn.IS._.BS._4_1" hidden="1">{#N/A,#N/A,FALSE,"Income State.";#N/A,#N/A,FALSE,"B-S"}</definedName>
    <definedName name="wrn.IS._.BS._4_1_1" hidden="1">{#N/A,#N/A,FALSE,"Income State.";#N/A,#N/A,FALSE,"B-S"}</definedName>
    <definedName name="wrn.IS._.BS._4_1_1_1" hidden="1">{#N/A,#N/A,FALSE,"Income State.";#N/A,#N/A,FALSE,"B-S"}</definedName>
    <definedName name="wrn.IS._.BS._4_1_2" hidden="1">{#N/A,#N/A,FALSE,"Income State.";#N/A,#N/A,FALSE,"B-S"}</definedName>
    <definedName name="wrn.IS._.BS._4_1_3" hidden="1">{#N/A,#N/A,FALSE,"Income State.";#N/A,#N/A,FALSE,"B-S"}</definedName>
    <definedName name="wrn.IS._.BS._4_1_4" hidden="1">{#N/A,#N/A,FALSE,"Income State.";#N/A,#N/A,FALSE,"B-S"}</definedName>
    <definedName name="wrn.IS._.BS._4_1_5" hidden="1">{#N/A,#N/A,FALSE,"Income State.";#N/A,#N/A,FALSE,"B-S"}</definedName>
    <definedName name="wrn.IS._.BS._4_2" hidden="1">{#N/A,#N/A,FALSE,"Income State.";#N/A,#N/A,FALSE,"B-S"}</definedName>
    <definedName name="wrn.IS._.BS._4_2_1" hidden="1">{#N/A,#N/A,FALSE,"Income State.";#N/A,#N/A,FALSE,"B-S"}</definedName>
    <definedName name="wrn.IS._.BS._4_2_1_1" hidden="1">{#N/A,#N/A,FALSE,"Income State.";#N/A,#N/A,FALSE,"B-S"}</definedName>
    <definedName name="wrn.IS._.BS._4_2_2" hidden="1">{#N/A,#N/A,FALSE,"Income State.";#N/A,#N/A,FALSE,"B-S"}</definedName>
    <definedName name="wrn.IS._.BS._4_2_3" hidden="1">{#N/A,#N/A,FALSE,"Income State.";#N/A,#N/A,FALSE,"B-S"}</definedName>
    <definedName name="wrn.IS._.BS._4_2_4" hidden="1">{#N/A,#N/A,FALSE,"Income State.";#N/A,#N/A,FALSE,"B-S"}</definedName>
    <definedName name="wrn.IS._.BS._4_2_5" hidden="1">{#N/A,#N/A,FALSE,"Income State.";#N/A,#N/A,FALSE,"B-S"}</definedName>
    <definedName name="wrn.IS._.BS._4_3" hidden="1">{#N/A,#N/A,FALSE,"Income State.";#N/A,#N/A,FALSE,"B-S"}</definedName>
    <definedName name="wrn.IS._.BS._4_3_1" hidden="1">{#N/A,#N/A,FALSE,"Income State.";#N/A,#N/A,FALSE,"B-S"}</definedName>
    <definedName name="wrn.IS._.BS._4_4" hidden="1">{#N/A,#N/A,FALSE,"Income State.";#N/A,#N/A,FALSE,"B-S"}</definedName>
    <definedName name="wrn.IS._.BS._4_4_1" hidden="1">{#N/A,#N/A,FALSE,"Income State.";#N/A,#N/A,FALSE,"B-S"}</definedName>
    <definedName name="wrn.IS._.BS._4_5" hidden="1">{#N/A,#N/A,FALSE,"Income State.";#N/A,#N/A,FALSE,"B-S"}</definedName>
    <definedName name="wrn.IS._.BS._5" hidden="1">{#N/A,#N/A,FALSE,"Income State.";#N/A,#N/A,FALSE,"B-S"}</definedName>
    <definedName name="wrn.IS._.BS._5_1" hidden="1">{#N/A,#N/A,FALSE,"Income State.";#N/A,#N/A,FALSE,"B-S"}</definedName>
    <definedName name="wrn.IS._.BS._5_1_1" hidden="1">{#N/A,#N/A,FALSE,"Income State.";#N/A,#N/A,FALSE,"B-S"}</definedName>
    <definedName name="wrn.IS._.BS._5_1_1_1" hidden="1">{#N/A,#N/A,FALSE,"Income State.";#N/A,#N/A,FALSE,"B-S"}</definedName>
    <definedName name="wrn.IS._.BS._5_1_2" hidden="1">{#N/A,#N/A,FALSE,"Income State.";#N/A,#N/A,FALSE,"B-S"}</definedName>
    <definedName name="wrn.IS._.BS._5_1_3" hidden="1">{#N/A,#N/A,FALSE,"Income State.";#N/A,#N/A,FALSE,"B-S"}</definedName>
    <definedName name="wrn.IS._.BS._5_1_4" hidden="1">{#N/A,#N/A,FALSE,"Income State.";#N/A,#N/A,FALSE,"B-S"}</definedName>
    <definedName name="wrn.IS._.BS._5_1_5" hidden="1">{#N/A,#N/A,FALSE,"Income State.";#N/A,#N/A,FALSE,"B-S"}</definedName>
    <definedName name="wrn.IS._.BS._5_2" hidden="1">{#N/A,#N/A,FALSE,"Income State.";#N/A,#N/A,FALSE,"B-S"}</definedName>
    <definedName name="wrn.IS._.BS._5_2_1" hidden="1">{#N/A,#N/A,FALSE,"Income State.";#N/A,#N/A,FALSE,"B-S"}</definedName>
    <definedName name="wrn.IS._.BS._5_2_1_1" hidden="1">{#N/A,#N/A,FALSE,"Income State.";#N/A,#N/A,FALSE,"B-S"}</definedName>
    <definedName name="wrn.IS._.BS._5_2_2" hidden="1">{#N/A,#N/A,FALSE,"Income State.";#N/A,#N/A,FALSE,"B-S"}</definedName>
    <definedName name="wrn.IS._.BS._5_2_3" hidden="1">{#N/A,#N/A,FALSE,"Income State.";#N/A,#N/A,FALSE,"B-S"}</definedName>
    <definedName name="wrn.IS._.BS._5_2_4" hidden="1">{#N/A,#N/A,FALSE,"Income State.";#N/A,#N/A,FALSE,"B-S"}</definedName>
    <definedName name="wrn.IS._.BS._5_2_5" hidden="1">{#N/A,#N/A,FALSE,"Income State.";#N/A,#N/A,FALSE,"B-S"}</definedName>
    <definedName name="wrn.IS._.BS._5_3" hidden="1">{#N/A,#N/A,FALSE,"Income State.";#N/A,#N/A,FALSE,"B-S"}</definedName>
    <definedName name="wrn.IS._.BS._5_3_1" hidden="1">{#N/A,#N/A,FALSE,"Income State.";#N/A,#N/A,FALSE,"B-S"}</definedName>
    <definedName name="wrn.IS._.BS._5_4" hidden="1">{#N/A,#N/A,FALSE,"Income State.";#N/A,#N/A,FALSE,"B-S"}</definedName>
    <definedName name="wrn.IS._.BS._5_4_1" hidden="1">{#N/A,#N/A,FALSE,"Income State.";#N/A,#N/A,FALSE,"B-S"}</definedName>
    <definedName name="wrn.IS._.BS._5_5" hidden="1">{#N/A,#N/A,FALSE,"Income State.";#N/A,#N/A,FALSE,"B-S"}</definedName>
    <definedName name="wrn.ISCG._.model." hidden="1">{#N/A,#N/A,FALSE,"Second";#N/A,#N/A,FALSE,"ownership";#N/A,#N/A,FALSE,"Valuation";#N/A,#N/A,FALSE,"Eqiv";#N/A,#N/A,FALSE,"Mults";#N/A,#N/A,FALSE,"ISCG Graphics"}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UNIORS." hidden="1">{#N/A,#N/A,FALSE,"Sheet1"}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KW._1" hidden="1">{#N/A,#N/A,FALSE,"Cover";#N/A,#N/A,FALSE,"KKW Sum";#N/A,#N/A,FALSE,"KKW Basisdaten";#N/A,#N/A,FALSE,"DEPRKKW";#N/A,#N/A,FALSE,"Krü";#N/A,#N/A,FALSE,"Bru";#N/A,#N/A,FALSE,"Bro";#N/A,#N/A,FALSE,"Sta"}</definedName>
    <definedName name="wrn.KKW._1_1" hidden="1">{#N/A,#N/A,FALSE,"Cover";#N/A,#N/A,FALSE,"KKW Sum";#N/A,#N/A,FALSE,"KKW Basisdaten";#N/A,#N/A,FALSE,"DEPRKKW";#N/A,#N/A,FALSE,"Krü";#N/A,#N/A,FALSE,"Bru";#N/A,#N/A,FALSE,"Bro";#N/A,#N/A,FALSE,"Sta"}</definedName>
    <definedName name="wrn.KKW._1_1_1" hidden="1">{#N/A,#N/A,FALSE,"Cover";#N/A,#N/A,FALSE,"KKW Sum";#N/A,#N/A,FALSE,"KKW Basisdaten";#N/A,#N/A,FALSE,"DEPRKKW";#N/A,#N/A,FALSE,"Krü";#N/A,#N/A,FALSE,"Bru";#N/A,#N/A,FALSE,"Bro";#N/A,#N/A,FALSE,"Sta"}</definedName>
    <definedName name="wrn.KKW._1_1_1_1" hidden="1">{#N/A,#N/A,FALSE,"Cover";#N/A,#N/A,FALSE,"KKW Sum";#N/A,#N/A,FALSE,"KKW Basisdaten";#N/A,#N/A,FALSE,"DEPRKKW";#N/A,#N/A,FALSE,"Krü";#N/A,#N/A,FALSE,"Bru";#N/A,#N/A,FALSE,"Bro";#N/A,#N/A,FALSE,"Sta"}</definedName>
    <definedName name="wrn.KKW._1_1_1_1_1" hidden="1">{#N/A,#N/A,FALSE,"Cover";#N/A,#N/A,FALSE,"KKW Sum";#N/A,#N/A,FALSE,"KKW Basisdaten";#N/A,#N/A,FALSE,"DEPRKKW";#N/A,#N/A,FALSE,"Krü";#N/A,#N/A,FALSE,"Bru";#N/A,#N/A,FALSE,"Bro";#N/A,#N/A,FALSE,"Sta"}</definedName>
    <definedName name="wrn.KKW._1_1_1_1_1_1" hidden="1">{#N/A,#N/A,FALSE,"Cover";#N/A,#N/A,FALSE,"KKW Sum";#N/A,#N/A,FALSE,"KKW Basisdaten";#N/A,#N/A,FALSE,"DEPRKKW";#N/A,#N/A,FALSE,"Krü";#N/A,#N/A,FALSE,"Bru";#N/A,#N/A,FALSE,"Bro";#N/A,#N/A,FALSE,"Sta"}</definedName>
    <definedName name="wrn.KKW._1_1_1_1_1_2" hidden="1">{#N/A,#N/A,FALSE,"Cover";#N/A,#N/A,FALSE,"KKW Sum";#N/A,#N/A,FALSE,"KKW Basisdaten";#N/A,#N/A,FALSE,"DEPRKKW";#N/A,#N/A,FALSE,"Krü";#N/A,#N/A,FALSE,"Bru";#N/A,#N/A,FALSE,"Bro";#N/A,#N/A,FALSE,"Sta"}</definedName>
    <definedName name="wrn.KKW._1_1_1_1_1_3" hidden="1">{#N/A,#N/A,FALSE,"Cover";#N/A,#N/A,FALSE,"KKW Sum";#N/A,#N/A,FALSE,"KKW Basisdaten";#N/A,#N/A,FALSE,"DEPRKKW";#N/A,#N/A,FALSE,"Krü";#N/A,#N/A,FALSE,"Bru";#N/A,#N/A,FALSE,"Bro";#N/A,#N/A,FALSE,"Sta"}</definedName>
    <definedName name="wrn.KKW._1_1_1_1_1_4" hidden="1">{#N/A,#N/A,FALSE,"Cover";#N/A,#N/A,FALSE,"KKW Sum";#N/A,#N/A,FALSE,"KKW Basisdaten";#N/A,#N/A,FALSE,"DEPRKKW";#N/A,#N/A,FALSE,"Krü";#N/A,#N/A,FALSE,"Bru";#N/A,#N/A,FALSE,"Bro";#N/A,#N/A,FALSE,"Sta"}</definedName>
    <definedName name="wrn.KKW._1_1_1_1_2" hidden="1">{#N/A,#N/A,FALSE,"Cover";#N/A,#N/A,FALSE,"KKW Sum";#N/A,#N/A,FALSE,"KKW Basisdaten";#N/A,#N/A,FALSE,"DEPRKKW";#N/A,#N/A,FALSE,"Krü";#N/A,#N/A,FALSE,"Bru";#N/A,#N/A,FALSE,"Bro";#N/A,#N/A,FALSE,"Sta"}</definedName>
    <definedName name="wrn.KKW._1_1_1_1_2_1" hidden="1">{#N/A,#N/A,FALSE,"Cover";#N/A,#N/A,FALSE,"KKW Sum";#N/A,#N/A,FALSE,"KKW Basisdaten";#N/A,#N/A,FALSE,"DEPRKKW";#N/A,#N/A,FALSE,"Krü";#N/A,#N/A,FALSE,"Bru";#N/A,#N/A,FALSE,"Bro";#N/A,#N/A,FALSE,"Sta"}</definedName>
    <definedName name="wrn.KKW._1_1_1_1_2_2" hidden="1">{#N/A,#N/A,FALSE,"Cover";#N/A,#N/A,FALSE,"KKW Sum";#N/A,#N/A,FALSE,"KKW Basisdaten";#N/A,#N/A,FALSE,"DEPRKKW";#N/A,#N/A,FALSE,"Krü";#N/A,#N/A,FALSE,"Bru";#N/A,#N/A,FALSE,"Bro";#N/A,#N/A,FALSE,"Sta"}</definedName>
    <definedName name="wrn.KKW._1_1_1_1_2_3" hidden="1">{#N/A,#N/A,FALSE,"Cover";#N/A,#N/A,FALSE,"KKW Sum";#N/A,#N/A,FALSE,"KKW Basisdaten";#N/A,#N/A,FALSE,"DEPRKKW";#N/A,#N/A,FALSE,"Krü";#N/A,#N/A,FALSE,"Bru";#N/A,#N/A,FALSE,"Bro";#N/A,#N/A,FALSE,"Sta"}</definedName>
    <definedName name="wrn.KKW._1_1_1_1_3" hidden="1">{#N/A,#N/A,FALSE,"Cover";#N/A,#N/A,FALSE,"KKW Sum";#N/A,#N/A,FALSE,"KKW Basisdaten";#N/A,#N/A,FALSE,"DEPRKKW";#N/A,#N/A,FALSE,"Krü";#N/A,#N/A,FALSE,"Bru";#N/A,#N/A,FALSE,"Bro";#N/A,#N/A,FALSE,"Sta"}</definedName>
    <definedName name="wrn.KKW._1_1_1_1_4" hidden="1">{#N/A,#N/A,FALSE,"Cover";#N/A,#N/A,FALSE,"KKW Sum";#N/A,#N/A,FALSE,"KKW Basisdaten";#N/A,#N/A,FALSE,"DEPRKKW";#N/A,#N/A,FALSE,"Krü";#N/A,#N/A,FALSE,"Bru";#N/A,#N/A,FALSE,"Bro";#N/A,#N/A,FALSE,"Sta"}</definedName>
    <definedName name="wrn.KKW._1_1_1_1_5" hidden="1">{#N/A,#N/A,FALSE,"Cover";#N/A,#N/A,FALSE,"KKW Sum";#N/A,#N/A,FALSE,"KKW Basisdaten";#N/A,#N/A,FALSE,"DEPRKKW";#N/A,#N/A,FALSE,"Krü";#N/A,#N/A,FALSE,"Bru";#N/A,#N/A,FALSE,"Bro";#N/A,#N/A,FALSE,"Sta"}</definedName>
    <definedName name="wrn.KKW._1_1_1_2" hidden="1">{#N/A,#N/A,FALSE,"Cover";#N/A,#N/A,FALSE,"KKW Sum";#N/A,#N/A,FALSE,"KKW Basisdaten";#N/A,#N/A,FALSE,"DEPRKKW";#N/A,#N/A,FALSE,"Krü";#N/A,#N/A,FALSE,"Bru";#N/A,#N/A,FALSE,"Bro";#N/A,#N/A,FALSE,"Sta"}</definedName>
    <definedName name="wrn.KKW._1_1_1_2_1" hidden="1">{#N/A,#N/A,FALSE,"Cover";#N/A,#N/A,FALSE,"KKW Sum";#N/A,#N/A,FALSE,"KKW Basisdaten";#N/A,#N/A,FALSE,"DEPRKKW";#N/A,#N/A,FALSE,"Krü";#N/A,#N/A,FALSE,"Bru";#N/A,#N/A,FALSE,"Bro";#N/A,#N/A,FALSE,"Sta"}</definedName>
    <definedName name="wrn.KKW._1_1_1_2_2" hidden="1">{#N/A,#N/A,FALSE,"Cover";#N/A,#N/A,FALSE,"KKW Sum";#N/A,#N/A,FALSE,"KKW Basisdaten";#N/A,#N/A,FALSE,"DEPRKKW";#N/A,#N/A,FALSE,"Krü";#N/A,#N/A,FALSE,"Bru";#N/A,#N/A,FALSE,"Bro";#N/A,#N/A,FALSE,"Sta"}</definedName>
    <definedName name="wrn.KKW._1_1_1_2_3" hidden="1">{#N/A,#N/A,FALSE,"Cover";#N/A,#N/A,FALSE,"KKW Sum";#N/A,#N/A,FALSE,"KKW Basisdaten";#N/A,#N/A,FALSE,"DEPRKKW";#N/A,#N/A,FALSE,"Krü";#N/A,#N/A,FALSE,"Bru";#N/A,#N/A,FALSE,"Bro";#N/A,#N/A,FALSE,"Sta"}</definedName>
    <definedName name="wrn.KKW._1_1_1_3" hidden="1">{#N/A,#N/A,FALSE,"Cover";#N/A,#N/A,FALSE,"KKW Sum";#N/A,#N/A,FALSE,"KKW Basisdaten";#N/A,#N/A,FALSE,"DEPRKKW";#N/A,#N/A,FALSE,"Krü";#N/A,#N/A,FALSE,"Bru";#N/A,#N/A,FALSE,"Bro";#N/A,#N/A,FALSE,"Sta"}</definedName>
    <definedName name="wrn.KKW._1_1_1_3_1" hidden="1">{#N/A,#N/A,FALSE,"Cover";#N/A,#N/A,FALSE,"KKW Sum";#N/A,#N/A,FALSE,"KKW Basisdaten";#N/A,#N/A,FALSE,"DEPRKKW";#N/A,#N/A,FALSE,"Krü";#N/A,#N/A,FALSE,"Bru";#N/A,#N/A,FALSE,"Bro";#N/A,#N/A,FALSE,"Sta"}</definedName>
    <definedName name="wrn.KKW._1_1_1_3_2" hidden="1">{#N/A,#N/A,FALSE,"Cover";#N/A,#N/A,FALSE,"KKW Sum";#N/A,#N/A,FALSE,"KKW Basisdaten";#N/A,#N/A,FALSE,"DEPRKKW";#N/A,#N/A,FALSE,"Krü";#N/A,#N/A,FALSE,"Bru";#N/A,#N/A,FALSE,"Bro";#N/A,#N/A,FALSE,"Sta"}</definedName>
    <definedName name="wrn.KKW._1_1_1_3_3" hidden="1">{#N/A,#N/A,FALSE,"Cover";#N/A,#N/A,FALSE,"KKW Sum";#N/A,#N/A,FALSE,"KKW Basisdaten";#N/A,#N/A,FALSE,"DEPRKKW";#N/A,#N/A,FALSE,"Krü";#N/A,#N/A,FALSE,"Bru";#N/A,#N/A,FALSE,"Bro";#N/A,#N/A,FALSE,"Sta"}</definedName>
    <definedName name="wrn.KKW._1_1_1_4" hidden="1">{#N/A,#N/A,FALSE,"Cover";#N/A,#N/A,FALSE,"KKW Sum";#N/A,#N/A,FALSE,"KKW Basisdaten";#N/A,#N/A,FALSE,"DEPRKKW";#N/A,#N/A,FALSE,"Krü";#N/A,#N/A,FALSE,"Bru";#N/A,#N/A,FALSE,"Bro";#N/A,#N/A,FALSE,"Sta"}</definedName>
    <definedName name="wrn.KKW._1_1_1_5" hidden="1">{#N/A,#N/A,FALSE,"Cover";#N/A,#N/A,FALSE,"KKW Sum";#N/A,#N/A,FALSE,"KKW Basisdaten";#N/A,#N/A,FALSE,"DEPRKKW";#N/A,#N/A,FALSE,"Krü";#N/A,#N/A,FALSE,"Bru";#N/A,#N/A,FALSE,"Bro";#N/A,#N/A,FALSE,"Sta"}</definedName>
    <definedName name="wrn.KKW._1_1_2" hidden="1">{#N/A,#N/A,FALSE,"Cover";#N/A,#N/A,FALSE,"KKW Sum";#N/A,#N/A,FALSE,"KKW Basisdaten";#N/A,#N/A,FALSE,"DEPRKKW";#N/A,#N/A,FALSE,"Krü";#N/A,#N/A,FALSE,"Bru";#N/A,#N/A,FALSE,"Bro";#N/A,#N/A,FALSE,"Sta"}</definedName>
    <definedName name="wrn.KKW._1_1_2_1" hidden="1">{#N/A,#N/A,FALSE,"Cover";#N/A,#N/A,FALSE,"KKW Sum";#N/A,#N/A,FALSE,"KKW Basisdaten";#N/A,#N/A,FALSE,"DEPRKKW";#N/A,#N/A,FALSE,"Krü";#N/A,#N/A,FALSE,"Bru";#N/A,#N/A,FALSE,"Bro";#N/A,#N/A,FALSE,"Sta"}</definedName>
    <definedName name="wrn.KKW._1_1_2_2" hidden="1">{#N/A,#N/A,FALSE,"Cover";#N/A,#N/A,FALSE,"KKW Sum";#N/A,#N/A,FALSE,"KKW Basisdaten";#N/A,#N/A,FALSE,"DEPRKKW";#N/A,#N/A,FALSE,"Krü";#N/A,#N/A,FALSE,"Bru";#N/A,#N/A,FALSE,"Bro";#N/A,#N/A,FALSE,"Sta"}</definedName>
    <definedName name="wrn.KKW._1_1_2_3" hidden="1">{#N/A,#N/A,FALSE,"Cover";#N/A,#N/A,FALSE,"KKW Sum";#N/A,#N/A,FALSE,"KKW Basisdaten";#N/A,#N/A,FALSE,"DEPRKKW";#N/A,#N/A,FALSE,"Krü";#N/A,#N/A,FALSE,"Bru";#N/A,#N/A,FALSE,"Bro";#N/A,#N/A,FALSE,"Sta"}</definedName>
    <definedName name="wrn.KKW._1_1_3" hidden="1">{#N/A,#N/A,FALSE,"Cover";#N/A,#N/A,FALSE,"KKW Sum";#N/A,#N/A,FALSE,"KKW Basisdaten";#N/A,#N/A,FALSE,"DEPRKKW";#N/A,#N/A,FALSE,"Krü";#N/A,#N/A,FALSE,"Bru";#N/A,#N/A,FALSE,"Bro";#N/A,#N/A,FALSE,"Sta"}</definedName>
    <definedName name="wrn.KKW._1_1_3_1" hidden="1">{#N/A,#N/A,FALSE,"Cover";#N/A,#N/A,FALSE,"KKW Sum";#N/A,#N/A,FALSE,"KKW Basisdaten";#N/A,#N/A,FALSE,"DEPRKKW";#N/A,#N/A,FALSE,"Krü";#N/A,#N/A,FALSE,"Bru";#N/A,#N/A,FALSE,"Bro";#N/A,#N/A,FALSE,"Sta"}</definedName>
    <definedName name="wrn.KKW._1_1_3_2" hidden="1">{#N/A,#N/A,FALSE,"Cover";#N/A,#N/A,FALSE,"KKW Sum";#N/A,#N/A,FALSE,"KKW Basisdaten";#N/A,#N/A,FALSE,"DEPRKKW";#N/A,#N/A,FALSE,"Krü";#N/A,#N/A,FALSE,"Bru";#N/A,#N/A,FALSE,"Bro";#N/A,#N/A,FALSE,"Sta"}</definedName>
    <definedName name="wrn.KKW._1_1_3_3" hidden="1">{#N/A,#N/A,FALSE,"Cover";#N/A,#N/A,FALSE,"KKW Sum";#N/A,#N/A,FALSE,"KKW Basisdaten";#N/A,#N/A,FALSE,"DEPRKKW";#N/A,#N/A,FALSE,"Krü";#N/A,#N/A,FALSE,"Bru";#N/A,#N/A,FALSE,"Bro";#N/A,#N/A,FALSE,"Sta"}</definedName>
    <definedName name="wrn.KKW._1_1_4" hidden="1">{#N/A,#N/A,FALSE,"Cover";#N/A,#N/A,FALSE,"KKW Sum";#N/A,#N/A,FALSE,"KKW Basisdaten";#N/A,#N/A,FALSE,"DEPRKKW";#N/A,#N/A,FALSE,"Krü";#N/A,#N/A,FALSE,"Bru";#N/A,#N/A,FALSE,"Bro";#N/A,#N/A,FALSE,"Sta"}</definedName>
    <definedName name="wrn.KKW._1_1_5" hidden="1">{#N/A,#N/A,FALSE,"Cover";#N/A,#N/A,FALSE,"KKW Sum";#N/A,#N/A,FALSE,"KKW Basisdaten";#N/A,#N/A,FALSE,"DEPRKKW";#N/A,#N/A,FALSE,"Krü";#N/A,#N/A,FALSE,"Bru";#N/A,#N/A,FALSE,"Bro";#N/A,#N/A,FALSE,"Sta"}</definedName>
    <definedName name="wrn.KKW._1_2" hidden="1">{#N/A,#N/A,FALSE,"Cover";#N/A,#N/A,FALSE,"KKW Sum";#N/A,#N/A,FALSE,"KKW Basisdaten";#N/A,#N/A,FALSE,"DEPRKKW";#N/A,#N/A,FALSE,"Krü";#N/A,#N/A,FALSE,"Bru";#N/A,#N/A,FALSE,"Bro";#N/A,#N/A,FALSE,"Sta"}</definedName>
    <definedName name="wrn.KKW._1_2_1" hidden="1">{#N/A,#N/A,FALSE,"Cover";#N/A,#N/A,FALSE,"KKW Sum";#N/A,#N/A,FALSE,"KKW Basisdaten";#N/A,#N/A,FALSE,"DEPRKKW";#N/A,#N/A,FALSE,"Krü";#N/A,#N/A,FALSE,"Bru";#N/A,#N/A,FALSE,"Bro";#N/A,#N/A,FALSE,"Sta"}</definedName>
    <definedName name="wrn.KKW._1_2_1_1" hidden="1">{#N/A,#N/A,FALSE,"Cover";#N/A,#N/A,FALSE,"KKW Sum";#N/A,#N/A,FALSE,"KKW Basisdaten";#N/A,#N/A,FALSE,"DEPRKKW";#N/A,#N/A,FALSE,"Krü";#N/A,#N/A,FALSE,"Bru";#N/A,#N/A,FALSE,"Bro";#N/A,#N/A,FALSE,"Sta"}</definedName>
    <definedName name="wrn.KKW._1_2_1_2" hidden="1">{#N/A,#N/A,FALSE,"Cover";#N/A,#N/A,FALSE,"KKW Sum";#N/A,#N/A,FALSE,"KKW Basisdaten";#N/A,#N/A,FALSE,"DEPRKKW";#N/A,#N/A,FALSE,"Krü";#N/A,#N/A,FALSE,"Bru";#N/A,#N/A,FALSE,"Bro";#N/A,#N/A,FALSE,"Sta"}</definedName>
    <definedName name="wrn.KKW._1_2_1_3" hidden="1">{#N/A,#N/A,FALSE,"Cover";#N/A,#N/A,FALSE,"KKW Sum";#N/A,#N/A,FALSE,"KKW Basisdaten";#N/A,#N/A,FALSE,"DEPRKKW";#N/A,#N/A,FALSE,"Krü";#N/A,#N/A,FALSE,"Bru";#N/A,#N/A,FALSE,"Bro";#N/A,#N/A,FALSE,"Sta"}</definedName>
    <definedName name="wrn.KKW._1_2_2" hidden="1">{#N/A,#N/A,FALSE,"Cover";#N/A,#N/A,FALSE,"KKW Sum";#N/A,#N/A,FALSE,"KKW Basisdaten";#N/A,#N/A,FALSE,"DEPRKKW";#N/A,#N/A,FALSE,"Krü";#N/A,#N/A,FALSE,"Bru";#N/A,#N/A,FALSE,"Bro";#N/A,#N/A,FALSE,"Sta"}</definedName>
    <definedName name="wrn.KKW._1_2_2_1" hidden="1">{#N/A,#N/A,FALSE,"Cover";#N/A,#N/A,FALSE,"KKW Sum";#N/A,#N/A,FALSE,"KKW Basisdaten";#N/A,#N/A,FALSE,"DEPRKKW";#N/A,#N/A,FALSE,"Krü";#N/A,#N/A,FALSE,"Bru";#N/A,#N/A,FALSE,"Bro";#N/A,#N/A,FALSE,"Sta"}</definedName>
    <definedName name="wrn.KKW._1_2_2_2" hidden="1">{#N/A,#N/A,FALSE,"Cover";#N/A,#N/A,FALSE,"KKW Sum";#N/A,#N/A,FALSE,"KKW Basisdaten";#N/A,#N/A,FALSE,"DEPRKKW";#N/A,#N/A,FALSE,"Krü";#N/A,#N/A,FALSE,"Bru";#N/A,#N/A,FALSE,"Bro";#N/A,#N/A,FALSE,"Sta"}</definedName>
    <definedName name="wrn.KKW._1_2_2_3" hidden="1">{#N/A,#N/A,FALSE,"Cover";#N/A,#N/A,FALSE,"KKW Sum";#N/A,#N/A,FALSE,"KKW Basisdaten";#N/A,#N/A,FALSE,"DEPRKKW";#N/A,#N/A,FALSE,"Krü";#N/A,#N/A,FALSE,"Bru";#N/A,#N/A,FALSE,"Bro";#N/A,#N/A,FALSE,"Sta"}</definedName>
    <definedName name="wrn.KKW._1_2_3" hidden="1">{#N/A,#N/A,FALSE,"Cover";#N/A,#N/A,FALSE,"KKW Sum";#N/A,#N/A,FALSE,"KKW Basisdaten";#N/A,#N/A,FALSE,"DEPRKKW";#N/A,#N/A,FALSE,"Krü";#N/A,#N/A,FALSE,"Bru";#N/A,#N/A,FALSE,"Bro";#N/A,#N/A,FALSE,"Sta"}</definedName>
    <definedName name="wrn.KKW._1_2_4" hidden="1">{#N/A,#N/A,FALSE,"Cover";#N/A,#N/A,FALSE,"KKW Sum";#N/A,#N/A,FALSE,"KKW Basisdaten";#N/A,#N/A,FALSE,"DEPRKKW";#N/A,#N/A,FALSE,"Krü";#N/A,#N/A,FALSE,"Bru";#N/A,#N/A,FALSE,"Bro";#N/A,#N/A,FALSE,"Sta"}</definedName>
    <definedName name="wrn.KKW._1_2_5" hidden="1">{#N/A,#N/A,FALSE,"Cover";#N/A,#N/A,FALSE,"KKW Sum";#N/A,#N/A,FALSE,"KKW Basisdaten";#N/A,#N/A,FALSE,"DEPRKKW";#N/A,#N/A,FALSE,"Krü";#N/A,#N/A,FALSE,"Bru";#N/A,#N/A,FALSE,"Bro";#N/A,#N/A,FALSE,"Sta"}</definedName>
    <definedName name="wrn.KKW._1_3" hidden="1">{#N/A,#N/A,FALSE,"Cover";#N/A,#N/A,FALSE,"KKW Sum";#N/A,#N/A,FALSE,"KKW Basisdaten";#N/A,#N/A,FALSE,"DEPRKKW";#N/A,#N/A,FALSE,"Krü";#N/A,#N/A,FALSE,"Bru";#N/A,#N/A,FALSE,"Bro";#N/A,#N/A,FALSE,"Sta"}</definedName>
    <definedName name="wrn.KKW._1_3_1" hidden="1">{#N/A,#N/A,FALSE,"Cover";#N/A,#N/A,FALSE,"KKW Sum";#N/A,#N/A,FALSE,"KKW Basisdaten";#N/A,#N/A,FALSE,"DEPRKKW";#N/A,#N/A,FALSE,"Krü";#N/A,#N/A,FALSE,"Bru";#N/A,#N/A,FALSE,"Bro";#N/A,#N/A,FALSE,"Sta"}</definedName>
    <definedName name="wrn.KKW._1_3_1_1" hidden="1">{#N/A,#N/A,FALSE,"Cover";#N/A,#N/A,FALSE,"KKW Sum";#N/A,#N/A,FALSE,"KKW Basisdaten";#N/A,#N/A,FALSE,"DEPRKKW";#N/A,#N/A,FALSE,"Krü";#N/A,#N/A,FALSE,"Bru";#N/A,#N/A,FALSE,"Bro";#N/A,#N/A,FALSE,"Sta"}</definedName>
    <definedName name="wrn.KKW._1_3_1_2" hidden="1">{#N/A,#N/A,FALSE,"Cover";#N/A,#N/A,FALSE,"KKW Sum";#N/A,#N/A,FALSE,"KKW Basisdaten";#N/A,#N/A,FALSE,"DEPRKKW";#N/A,#N/A,FALSE,"Krü";#N/A,#N/A,FALSE,"Bru";#N/A,#N/A,FALSE,"Bro";#N/A,#N/A,FALSE,"Sta"}</definedName>
    <definedName name="wrn.KKW._1_3_1_3" hidden="1">{#N/A,#N/A,FALSE,"Cover";#N/A,#N/A,FALSE,"KKW Sum";#N/A,#N/A,FALSE,"KKW Basisdaten";#N/A,#N/A,FALSE,"DEPRKKW";#N/A,#N/A,FALSE,"Krü";#N/A,#N/A,FALSE,"Bru";#N/A,#N/A,FALSE,"Bro";#N/A,#N/A,FALSE,"Sta"}</definedName>
    <definedName name="wrn.KKW._1_3_2" hidden="1">{#N/A,#N/A,FALSE,"Cover";#N/A,#N/A,FALSE,"KKW Sum";#N/A,#N/A,FALSE,"KKW Basisdaten";#N/A,#N/A,FALSE,"DEPRKKW";#N/A,#N/A,FALSE,"Krü";#N/A,#N/A,FALSE,"Bru";#N/A,#N/A,FALSE,"Bro";#N/A,#N/A,FALSE,"Sta"}</definedName>
    <definedName name="wrn.KKW._1_3_2_1" hidden="1">{#N/A,#N/A,FALSE,"Cover";#N/A,#N/A,FALSE,"KKW Sum";#N/A,#N/A,FALSE,"KKW Basisdaten";#N/A,#N/A,FALSE,"DEPRKKW";#N/A,#N/A,FALSE,"Krü";#N/A,#N/A,FALSE,"Bru";#N/A,#N/A,FALSE,"Bro";#N/A,#N/A,FALSE,"Sta"}</definedName>
    <definedName name="wrn.KKW._1_3_2_2" hidden="1">{#N/A,#N/A,FALSE,"Cover";#N/A,#N/A,FALSE,"KKW Sum";#N/A,#N/A,FALSE,"KKW Basisdaten";#N/A,#N/A,FALSE,"DEPRKKW";#N/A,#N/A,FALSE,"Krü";#N/A,#N/A,FALSE,"Bru";#N/A,#N/A,FALSE,"Bro";#N/A,#N/A,FALSE,"Sta"}</definedName>
    <definedName name="wrn.KKW._1_3_2_3" hidden="1">{#N/A,#N/A,FALSE,"Cover";#N/A,#N/A,FALSE,"KKW Sum";#N/A,#N/A,FALSE,"KKW Basisdaten";#N/A,#N/A,FALSE,"DEPRKKW";#N/A,#N/A,FALSE,"Krü";#N/A,#N/A,FALSE,"Bru";#N/A,#N/A,FALSE,"Bro";#N/A,#N/A,FALSE,"Sta"}</definedName>
    <definedName name="wrn.KKW._1_3_3" hidden="1">{#N/A,#N/A,FALSE,"Cover";#N/A,#N/A,FALSE,"KKW Sum";#N/A,#N/A,FALSE,"KKW Basisdaten";#N/A,#N/A,FALSE,"DEPRKKW";#N/A,#N/A,FALSE,"Krü";#N/A,#N/A,FALSE,"Bru";#N/A,#N/A,FALSE,"Bro";#N/A,#N/A,FALSE,"Sta"}</definedName>
    <definedName name="wrn.KKW._1_3_4" hidden="1">{#N/A,#N/A,FALSE,"Cover";#N/A,#N/A,FALSE,"KKW Sum";#N/A,#N/A,FALSE,"KKW Basisdaten";#N/A,#N/A,FALSE,"DEPRKKW";#N/A,#N/A,FALSE,"Krü";#N/A,#N/A,FALSE,"Bru";#N/A,#N/A,FALSE,"Bro";#N/A,#N/A,FALSE,"Sta"}</definedName>
    <definedName name="wrn.KKW._1_3_5" hidden="1">{#N/A,#N/A,FALSE,"Cover";#N/A,#N/A,FALSE,"KKW Sum";#N/A,#N/A,FALSE,"KKW Basisdaten";#N/A,#N/A,FALSE,"DEPRKKW";#N/A,#N/A,FALSE,"Krü";#N/A,#N/A,FALSE,"Bru";#N/A,#N/A,FALSE,"Bro";#N/A,#N/A,FALSE,"Sta"}</definedName>
    <definedName name="wrn.KKW._1_4" hidden="1">{#N/A,#N/A,FALSE,"Cover";#N/A,#N/A,FALSE,"KKW Sum";#N/A,#N/A,FALSE,"KKW Basisdaten";#N/A,#N/A,FALSE,"DEPRKKW";#N/A,#N/A,FALSE,"Krü";#N/A,#N/A,FALSE,"Bru";#N/A,#N/A,FALSE,"Bro";#N/A,#N/A,FALSE,"Sta"}</definedName>
    <definedName name="wrn.KKW._1_4_1" hidden="1">{#N/A,#N/A,FALSE,"Cover";#N/A,#N/A,FALSE,"KKW Sum";#N/A,#N/A,FALSE,"KKW Basisdaten";#N/A,#N/A,FALSE,"DEPRKKW";#N/A,#N/A,FALSE,"Krü";#N/A,#N/A,FALSE,"Bru";#N/A,#N/A,FALSE,"Bro";#N/A,#N/A,FALSE,"Sta"}</definedName>
    <definedName name="wrn.KKW._1_4_2" hidden="1">{#N/A,#N/A,FALSE,"Cover";#N/A,#N/A,FALSE,"KKW Sum";#N/A,#N/A,FALSE,"KKW Basisdaten";#N/A,#N/A,FALSE,"DEPRKKW";#N/A,#N/A,FALSE,"Krü";#N/A,#N/A,FALSE,"Bru";#N/A,#N/A,FALSE,"Bro";#N/A,#N/A,FALSE,"Sta"}</definedName>
    <definedName name="wrn.KKW._1_4_3" hidden="1">{#N/A,#N/A,FALSE,"Cover";#N/A,#N/A,FALSE,"KKW Sum";#N/A,#N/A,FALSE,"KKW Basisdaten";#N/A,#N/A,FALSE,"DEPRKKW";#N/A,#N/A,FALSE,"Krü";#N/A,#N/A,FALSE,"Bru";#N/A,#N/A,FALSE,"Bro";#N/A,#N/A,FALSE,"Sta"}</definedName>
    <definedName name="wrn.KKW._1_5" hidden="1">{#N/A,#N/A,FALSE,"Cover";#N/A,#N/A,FALSE,"KKW Sum";#N/A,#N/A,FALSE,"KKW Basisdaten";#N/A,#N/A,FALSE,"DEPRKKW";#N/A,#N/A,FALSE,"Krü";#N/A,#N/A,FALSE,"Bru";#N/A,#N/A,FALSE,"Bro";#N/A,#N/A,FALSE,"Sta"}</definedName>
    <definedName name="wrn.KKW._1_5_1" hidden="1">{#N/A,#N/A,FALSE,"Cover";#N/A,#N/A,FALSE,"KKW Sum";#N/A,#N/A,FALSE,"KKW Basisdaten";#N/A,#N/A,FALSE,"DEPRKKW";#N/A,#N/A,FALSE,"Krü";#N/A,#N/A,FALSE,"Bru";#N/A,#N/A,FALSE,"Bro";#N/A,#N/A,FALSE,"Sta"}</definedName>
    <definedName name="wrn.KKW._1_5_2" hidden="1">{#N/A,#N/A,FALSE,"Cover";#N/A,#N/A,FALSE,"KKW Sum";#N/A,#N/A,FALSE,"KKW Basisdaten";#N/A,#N/A,FALSE,"DEPRKKW";#N/A,#N/A,FALSE,"Krü";#N/A,#N/A,FALSE,"Bru";#N/A,#N/A,FALSE,"Bro";#N/A,#N/A,FALSE,"Sta"}</definedName>
    <definedName name="wrn.KKW._1_5_3" hidden="1">{#N/A,#N/A,FALSE,"Cover";#N/A,#N/A,FALSE,"KKW Sum";#N/A,#N/A,FALSE,"KKW Basisdaten";#N/A,#N/A,FALSE,"DEPRKKW";#N/A,#N/A,FALSE,"Krü";#N/A,#N/A,FALSE,"Bru";#N/A,#N/A,FALSE,"Bro";#N/A,#N/A,FALSE,"Sta"}</definedName>
    <definedName name="wrn.KKW._2" hidden="1">{#N/A,#N/A,FALSE,"Cover";#N/A,#N/A,FALSE,"KKW Sum";#N/A,#N/A,FALSE,"KKW Basisdaten";#N/A,#N/A,FALSE,"DEPRKKW";#N/A,#N/A,FALSE,"Krü";#N/A,#N/A,FALSE,"Bru";#N/A,#N/A,FALSE,"Bro";#N/A,#N/A,FALSE,"Sta"}</definedName>
    <definedName name="wrn.KKW._2_1" hidden="1">{#N/A,#N/A,FALSE,"Cover";#N/A,#N/A,FALSE,"KKW Sum";#N/A,#N/A,FALSE,"KKW Basisdaten";#N/A,#N/A,FALSE,"DEPRKKW";#N/A,#N/A,FALSE,"Krü";#N/A,#N/A,FALSE,"Bru";#N/A,#N/A,FALSE,"Bro";#N/A,#N/A,FALSE,"Sta"}</definedName>
    <definedName name="wrn.KKW._2_1_1" hidden="1">{#N/A,#N/A,FALSE,"Cover";#N/A,#N/A,FALSE,"KKW Sum";#N/A,#N/A,FALSE,"KKW Basisdaten";#N/A,#N/A,FALSE,"DEPRKKW";#N/A,#N/A,FALSE,"Krü";#N/A,#N/A,FALSE,"Bru";#N/A,#N/A,FALSE,"Bro";#N/A,#N/A,FALSE,"Sta"}</definedName>
    <definedName name="wrn.KKW._2_1_1_1" hidden="1">{#N/A,#N/A,FALSE,"Cover";#N/A,#N/A,FALSE,"KKW Sum";#N/A,#N/A,FALSE,"KKW Basisdaten";#N/A,#N/A,FALSE,"DEPRKKW";#N/A,#N/A,FALSE,"Krü";#N/A,#N/A,FALSE,"Bru";#N/A,#N/A,FALSE,"Bro";#N/A,#N/A,FALSE,"Sta"}</definedName>
    <definedName name="wrn.KKW._2_1_1_1_1" hidden="1">{#N/A,#N/A,FALSE,"Cover";#N/A,#N/A,FALSE,"KKW Sum";#N/A,#N/A,FALSE,"KKW Basisdaten";#N/A,#N/A,FALSE,"DEPRKKW";#N/A,#N/A,FALSE,"Krü";#N/A,#N/A,FALSE,"Bru";#N/A,#N/A,FALSE,"Bro";#N/A,#N/A,FALSE,"Sta"}</definedName>
    <definedName name="wrn.KKW._2_1_1_1_2" hidden="1">{#N/A,#N/A,FALSE,"Cover";#N/A,#N/A,FALSE,"KKW Sum";#N/A,#N/A,FALSE,"KKW Basisdaten";#N/A,#N/A,FALSE,"DEPRKKW";#N/A,#N/A,FALSE,"Krü";#N/A,#N/A,FALSE,"Bru";#N/A,#N/A,FALSE,"Bro";#N/A,#N/A,FALSE,"Sta"}</definedName>
    <definedName name="wrn.KKW._2_1_1_1_3" hidden="1">{#N/A,#N/A,FALSE,"Cover";#N/A,#N/A,FALSE,"KKW Sum";#N/A,#N/A,FALSE,"KKW Basisdaten";#N/A,#N/A,FALSE,"DEPRKKW";#N/A,#N/A,FALSE,"Krü";#N/A,#N/A,FALSE,"Bru";#N/A,#N/A,FALSE,"Bro";#N/A,#N/A,FALSE,"Sta"}</definedName>
    <definedName name="wrn.KKW._2_1_1_1_4" hidden="1">{#N/A,#N/A,FALSE,"Cover";#N/A,#N/A,FALSE,"KKW Sum";#N/A,#N/A,FALSE,"KKW Basisdaten";#N/A,#N/A,FALSE,"DEPRKKW";#N/A,#N/A,FALSE,"Krü";#N/A,#N/A,FALSE,"Bru";#N/A,#N/A,FALSE,"Bro";#N/A,#N/A,FALSE,"Sta"}</definedName>
    <definedName name="wrn.KKW._2_1_1_2" hidden="1">{#N/A,#N/A,FALSE,"Cover";#N/A,#N/A,FALSE,"KKW Sum";#N/A,#N/A,FALSE,"KKW Basisdaten";#N/A,#N/A,FALSE,"DEPRKKW";#N/A,#N/A,FALSE,"Krü";#N/A,#N/A,FALSE,"Bru";#N/A,#N/A,FALSE,"Bro";#N/A,#N/A,FALSE,"Sta"}</definedName>
    <definedName name="wrn.KKW._2_1_1_2_1" hidden="1">{#N/A,#N/A,FALSE,"Cover";#N/A,#N/A,FALSE,"KKW Sum";#N/A,#N/A,FALSE,"KKW Basisdaten";#N/A,#N/A,FALSE,"DEPRKKW";#N/A,#N/A,FALSE,"Krü";#N/A,#N/A,FALSE,"Bru";#N/A,#N/A,FALSE,"Bro";#N/A,#N/A,FALSE,"Sta"}</definedName>
    <definedName name="wrn.KKW._2_1_1_2_2" hidden="1">{#N/A,#N/A,FALSE,"Cover";#N/A,#N/A,FALSE,"KKW Sum";#N/A,#N/A,FALSE,"KKW Basisdaten";#N/A,#N/A,FALSE,"DEPRKKW";#N/A,#N/A,FALSE,"Krü";#N/A,#N/A,FALSE,"Bru";#N/A,#N/A,FALSE,"Bro";#N/A,#N/A,FALSE,"Sta"}</definedName>
    <definedName name="wrn.KKW._2_1_1_2_3" hidden="1">{#N/A,#N/A,FALSE,"Cover";#N/A,#N/A,FALSE,"KKW Sum";#N/A,#N/A,FALSE,"KKW Basisdaten";#N/A,#N/A,FALSE,"DEPRKKW";#N/A,#N/A,FALSE,"Krü";#N/A,#N/A,FALSE,"Bru";#N/A,#N/A,FALSE,"Bro";#N/A,#N/A,FALSE,"Sta"}</definedName>
    <definedName name="wrn.KKW._2_1_1_3" hidden="1">{#N/A,#N/A,FALSE,"Cover";#N/A,#N/A,FALSE,"KKW Sum";#N/A,#N/A,FALSE,"KKW Basisdaten";#N/A,#N/A,FALSE,"DEPRKKW";#N/A,#N/A,FALSE,"Krü";#N/A,#N/A,FALSE,"Bru";#N/A,#N/A,FALSE,"Bro";#N/A,#N/A,FALSE,"Sta"}</definedName>
    <definedName name="wrn.KKW._2_1_1_4" hidden="1">{#N/A,#N/A,FALSE,"Cover";#N/A,#N/A,FALSE,"KKW Sum";#N/A,#N/A,FALSE,"KKW Basisdaten";#N/A,#N/A,FALSE,"DEPRKKW";#N/A,#N/A,FALSE,"Krü";#N/A,#N/A,FALSE,"Bru";#N/A,#N/A,FALSE,"Bro";#N/A,#N/A,FALSE,"Sta"}</definedName>
    <definedName name="wrn.KKW._2_1_1_5" hidden="1">{#N/A,#N/A,FALSE,"Cover";#N/A,#N/A,FALSE,"KKW Sum";#N/A,#N/A,FALSE,"KKW Basisdaten";#N/A,#N/A,FALSE,"DEPRKKW";#N/A,#N/A,FALSE,"Krü";#N/A,#N/A,FALSE,"Bru";#N/A,#N/A,FALSE,"Bro";#N/A,#N/A,FALSE,"Sta"}</definedName>
    <definedName name="wrn.KKW._2_1_2" hidden="1">{#N/A,#N/A,FALSE,"Cover";#N/A,#N/A,FALSE,"KKW Sum";#N/A,#N/A,FALSE,"KKW Basisdaten";#N/A,#N/A,FALSE,"DEPRKKW";#N/A,#N/A,FALSE,"Krü";#N/A,#N/A,FALSE,"Bru";#N/A,#N/A,FALSE,"Bro";#N/A,#N/A,FALSE,"Sta"}</definedName>
    <definedName name="wrn.KKW._2_1_2_1" hidden="1">{#N/A,#N/A,FALSE,"Cover";#N/A,#N/A,FALSE,"KKW Sum";#N/A,#N/A,FALSE,"KKW Basisdaten";#N/A,#N/A,FALSE,"DEPRKKW";#N/A,#N/A,FALSE,"Krü";#N/A,#N/A,FALSE,"Bru";#N/A,#N/A,FALSE,"Bro";#N/A,#N/A,FALSE,"Sta"}</definedName>
    <definedName name="wrn.KKW._2_1_2_2" hidden="1">{#N/A,#N/A,FALSE,"Cover";#N/A,#N/A,FALSE,"KKW Sum";#N/A,#N/A,FALSE,"KKW Basisdaten";#N/A,#N/A,FALSE,"DEPRKKW";#N/A,#N/A,FALSE,"Krü";#N/A,#N/A,FALSE,"Bru";#N/A,#N/A,FALSE,"Bro";#N/A,#N/A,FALSE,"Sta"}</definedName>
    <definedName name="wrn.KKW._2_1_2_3" hidden="1">{#N/A,#N/A,FALSE,"Cover";#N/A,#N/A,FALSE,"KKW Sum";#N/A,#N/A,FALSE,"KKW Basisdaten";#N/A,#N/A,FALSE,"DEPRKKW";#N/A,#N/A,FALSE,"Krü";#N/A,#N/A,FALSE,"Bru";#N/A,#N/A,FALSE,"Bro";#N/A,#N/A,FALSE,"Sta"}</definedName>
    <definedName name="wrn.KKW._2_1_3" hidden="1">{#N/A,#N/A,FALSE,"Cover";#N/A,#N/A,FALSE,"KKW Sum";#N/A,#N/A,FALSE,"KKW Basisdaten";#N/A,#N/A,FALSE,"DEPRKKW";#N/A,#N/A,FALSE,"Krü";#N/A,#N/A,FALSE,"Bru";#N/A,#N/A,FALSE,"Bro";#N/A,#N/A,FALSE,"Sta"}</definedName>
    <definedName name="wrn.KKW._2_1_3_1" hidden="1">{#N/A,#N/A,FALSE,"Cover";#N/A,#N/A,FALSE,"KKW Sum";#N/A,#N/A,FALSE,"KKW Basisdaten";#N/A,#N/A,FALSE,"DEPRKKW";#N/A,#N/A,FALSE,"Krü";#N/A,#N/A,FALSE,"Bru";#N/A,#N/A,FALSE,"Bro";#N/A,#N/A,FALSE,"Sta"}</definedName>
    <definedName name="wrn.KKW._2_1_3_2" hidden="1">{#N/A,#N/A,FALSE,"Cover";#N/A,#N/A,FALSE,"KKW Sum";#N/A,#N/A,FALSE,"KKW Basisdaten";#N/A,#N/A,FALSE,"DEPRKKW";#N/A,#N/A,FALSE,"Krü";#N/A,#N/A,FALSE,"Bru";#N/A,#N/A,FALSE,"Bro";#N/A,#N/A,FALSE,"Sta"}</definedName>
    <definedName name="wrn.KKW._2_1_3_3" hidden="1">{#N/A,#N/A,FALSE,"Cover";#N/A,#N/A,FALSE,"KKW Sum";#N/A,#N/A,FALSE,"KKW Basisdaten";#N/A,#N/A,FALSE,"DEPRKKW";#N/A,#N/A,FALSE,"Krü";#N/A,#N/A,FALSE,"Bru";#N/A,#N/A,FALSE,"Bro";#N/A,#N/A,FALSE,"Sta"}</definedName>
    <definedName name="wrn.KKW._2_1_4" hidden="1">{#N/A,#N/A,FALSE,"Cover";#N/A,#N/A,FALSE,"KKW Sum";#N/A,#N/A,FALSE,"KKW Basisdaten";#N/A,#N/A,FALSE,"DEPRKKW";#N/A,#N/A,FALSE,"Krü";#N/A,#N/A,FALSE,"Bru";#N/A,#N/A,FALSE,"Bro";#N/A,#N/A,FALSE,"Sta"}</definedName>
    <definedName name="wrn.KKW._2_1_5" hidden="1">{#N/A,#N/A,FALSE,"Cover";#N/A,#N/A,FALSE,"KKW Sum";#N/A,#N/A,FALSE,"KKW Basisdaten";#N/A,#N/A,FALSE,"DEPRKKW";#N/A,#N/A,FALSE,"Krü";#N/A,#N/A,FALSE,"Bru";#N/A,#N/A,FALSE,"Bro";#N/A,#N/A,FALSE,"Sta"}</definedName>
    <definedName name="wrn.KKW._2_2" hidden="1">{#N/A,#N/A,FALSE,"Cover";#N/A,#N/A,FALSE,"KKW Sum";#N/A,#N/A,FALSE,"KKW Basisdaten";#N/A,#N/A,FALSE,"DEPRKKW";#N/A,#N/A,FALSE,"Krü";#N/A,#N/A,FALSE,"Bru";#N/A,#N/A,FALSE,"Bro";#N/A,#N/A,FALSE,"Sta"}</definedName>
    <definedName name="wrn.KKW._2_2_1" hidden="1">{#N/A,#N/A,FALSE,"Cover";#N/A,#N/A,FALSE,"KKW Sum";#N/A,#N/A,FALSE,"KKW Basisdaten";#N/A,#N/A,FALSE,"DEPRKKW";#N/A,#N/A,FALSE,"Krü";#N/A,#N/A,FALSE,"Bru";#N/A,#N/A,FALSE,"Bro";#N/A,#N/A,FALSE,"Sta"}</definedName>
    <definedName name="wrn.KKW._2_2_2" hidden="1">{#N/A,#N/A,FALSE,"Cover";#N/A,#N/A,FALSE,"KKW Sum";#N/A,#N/A,FALSE,"KKW Basisdaten";#N/A,#N/A,FALSE,"DEPRKKW";#N/A,#N/A,FALSE,"Krü";#N/A,#N/A,FALSE,"Bru";#N/A,#N/A,FALSE,"Bro";#N/A,#N/A,FALSE,"Sta"}</definedName>
    <definedName name="wrn.KKW._2_2_3" hidden="1">{#N/A,#N/A,FALSE,"Cover";#N/A,#N/A,FALSE,"KKW Sum";#N/A,#N/A,FALSE,"KKW Basisdaten";#N/A,#N/A,FALSE,"DEPRKKW";#N/A,#N/A,FALSE,"Krü";#N/A,#N/A,FALSE,"Bru";#N/A,#N/A,FALSE,"Bro";#N/A,#N/A,FALSE,"Sta"}</definedName>
    <definedName name="wrn.KKW._2_2_4" hidden="1">{#N/A,#N/A,FALSE,"Cover";#N/A,#N/A,FALSE,"KKW Sum";#N/A,#N/A,FALSE,"KKW Basisdaten";#N/A,#N/A,FALSE,"DEPRKKW";#N/A,#N/A,FALSE,"Krü";#N/A,#N/A,FALSE,"Bru";#N/A,#N/A,FALSE,"Bro";#N/A,#N/A,FALSE,"Sta"}</definedName>
    <definedName name="wrn.KKW._2_3" hidden="1">{#N/A,#N/A,FALSE,"Cover";#N/A,#N/A,FALSE,"KKW Sum";#N/A,#N/A,FALSE,"KKW Basisdaten";#N/A,#N/A,FALSE,"DEPRKKW";#N/A,#N/A,FALSE,"Krü";#N/A,#N/A,FALSE,"Bru";#N/A,#N/A,FALSE,"Bro";#N/A,#N/A,FALSE,"Sta"}</definedName>
    <definedName name="wrn.KKW._2_3_1" hidden="1">{#N/A,#N/A,FALSE,"Cover";#N/A,#N/A,FALSE,"KKW Sum";#N/A,#N/A,FALSE,"KKW Basisdaten";#N/A,#N/A,FALSE,"DEPRKKW";#N/A,#N/A,FALSE,"Krü";#N/A,#N/A,FALSE,"Bru";#N/A,#N/A,FALSE,"Bro";#N/A,#N/A,FALSE,"Sta"}</definedName>
    <definedName name="wrn.KKW._2_3_2" hidden="1">{#N/A,#N/A,FALSE,"Cover";#N/A,#N/A,FALSE,"KKW Sum";#N/A,#N/A,FALSE,"KKW Basisdaten";#N/A,#N/A,FALSE,"DEPRKKW";#N/A,#N/A,FALSE,"Krü";#N/A,#N/A,FALSE,"Bru";#N/A,#N/A,FALSE,"Bro";#N/A,#N/A,FALSE,"Sta"}</definedName>
    <definedName name="wrn.KKW._2_3_3" hidden="1">{#N/A,#N/A,FALSE,"Cover";#N/A,#N/A,FALSE,"KKW Sum";#N/A,#N/A,FALSE,"KKW Basisdaten";#N/A,#N/A,FALSE,"DEPRKKW";#N/A,#N/A,FALSE,"Krü";#N/A,#N/A,FALSE,"Bru";#N/A,#N/A,FALSE,"Bro";#N/A,#N/A,FALSE,"Sta"}</definedName>
    <definedName name="wrn.KKW._2_3_4" hidden="1">{#N/A,#N/A,FALSE,"Cover";#N/A,#N/A,FALSE,"KKW Sum";#N/A,#N/A,FALSE,"KKW Basisdaten";#N/A,#N/A,FALSE,"DEPRKKW";#N/A,#N/A,FALSE,"Krü";#N/A,#N/A,FALSE,"Bru";#N/A,#N/A,FALSE,"Bro";#N/A,#N/A,FALSE,"Sta"}</definedName>
    <definedName name="wrn.KKW._2_4" hidden="1">{#N/A,#N/A,FALSE,"Cover";#N/A,#N/A,FALSE,"KKW Sum";#N/A,#N/A,FALSE,"KKW Basisdaten";#N/A,#N/A,FALSE,"DEPRKKW";#N/A,#N/A,FALSE,"Krü";#N/A,#N/A,FALSE,"Bru";#N/A,#N/A,FALSE,"Bro";#N/A,#N/A,FALSE,"Sta"}</definedName>
    <definedName name="wrn.KKW._2_4_1" hidden="1">{#N/A,#N/A,FALSE,"Cover";#N/A,#N/A,FALSE,"KKW Sum";#N/A,#N/A,FALSE,"KKW Basisdaten";#N/A,#N/A,FALSE,"DEPRKKW";#N/A,#N/A,FALSE,"Krü";#N/A,#N/A,FALSE,"Bru";#N/A,#N/A,FALSE,"Bro";#N/A,#N/A,FALSE,"Sta"}</definedName>
    <definedName name="wrn.KKW._2_5" hidden="1">{#N/A,#N/A,FALSE,"Cover";#N/A,#N/A,FALSE,"KKW Sum";#N/A,#N/A,FALSE,"KKW Basisdaten";#N/A,#N/A,FALSE,"DEPRKKW";#N/A,#N/A,FALSE,"Krü";#N/A,#N/A,FALSE,"Bru";#N/A,#N/A,FALSE,"Bro";#N/A,#N/A,FALSE,"Sta"}</definedName>
    <definedName name="wrn.KKW._3" hidden="1">{#N/A,#N/A,FALSE,"Cover";#N/A,#N/A,FALSE,"KKW Sum";#N/A,#N/A,FALSE,"KKW Basisdaten";#N/A,#N/A,FALSE,"DEPRKKW";#N/A,#N/A,FALSE,"Krü";#N/A,#N/A,FALSE,"Bru";#N/A,#N/A,FALSE,"Bro";#N/A,#N/A,FALSE,"Sta"}</definedName>
    <definedName name="wrn.KKW._3_1" hidden="1">{#N/A,#N/A,FALSE,"Cover";#N/A,#N/A,FALSE,"KKW Sum";#N/A,#N/A,FALSE,"KKW Basisdaten";#N/A,#N/A,FALSE,"DEPRKKW";#N/A,#N/A,FALSE,"Krü";#N/A,#N/A,FALSE,"Bru";#N/A,#N/A,FALSE,"Bro";#N/A,#N/A,FALSE,"Sta"}</definedName>
    <definedName name="wrn.KKW._3_1_1" hidden="1">{#N/A,#N/A,FALSE,"Cover";#N/A,#N/A,FALSE,"KKW Sum";#N/A,#N/A,FALSE,"KKW Basisdaten";#N/A,#N/A,FALSE,"DEPRKKW";#N/A,#N/A,FALSE,"Krü";#N/A,#N/A,FALSE,"Bru";#N/A,#N/A,FALSE,"Bro";#N/A,#N/A,FALSE,"Sta"}</definedName>
    <definedName name="wrn.KKW._3_1_2" hidden="1">{#N/A,#N/A,FALSE,"Cover";#N/A,#N/A,FALSE,"KKW Sum";#N/A,#N/A,FALSE,"KKW Basisdaten";#N/A,#N/A,FALSE,"DEPRKKW";#N/A,#N/A,FALSE,"Krü";#N/A,#N/A,FALSE,"Bru";#N/A,#N/A,FALSE,"Bro";#N/A,#N/A,FALSE,"Sta"}</definedName>
    <definedName name="wrn.KKW._3_1_3" hidden="1">{#N/A,#N/A,FALSE,"Cover";#N/A,#N/A,FALSE,"KKW Sum";#N/A,#N/A,FALSE,"KKW Basisdaten";#N/A,#N/A,FALSE,"DEPRKKW";#N/A,#N/A,FALSE,"Krü";#N/A,#N/A,FALSE,"Bru";#N/A,#N/A,FALSE,"Bro";#N/A,#N/A,FALSE,"Sta"}</definedName>
    <definedName name="wrn.KKW._3_1_4" hidden="1">{#N/A,#N/A,FALSE,"Cover";#N/A,#N/A,FALSE,"KKW Sum";#N/A,#N/A,FALSE,"KKW Basisdaten";#N/A,#N/A,FALSE,"DEPRKKW";#N/A,#N/A,FALSE,"Krü";#N/A,#N/A,FALSE,"Bru";#N/A,#N/A,FALSE,"Bro";#N/A,#N/A,FALSE,"Sta"}</definedName>
    <definedName name="wrn.KKW._3_2" hidden="1">{#N/A,#N/A,FALSE,"Cover";#N/A,#N/A,FALSE,"KKW Sum";#N/A,#N/A,FALSE,"KKW Basisdaten";#N/A,#N/A,FALSE,"DEPRKKW";#N/A,#N/A,FALSE,"Krü";#N/A,#N/A,FALSE,"Bru";#N/A,#N/A,FALSE,"Bro";#N/A,#N/A,FALSE,"Sta"}</definedName>
    <definedName name="wrn.KKW._3_2_1" hidden="1">{#N/A,#N/A,FALSE,"Cover";#N/A,#N/A,FALSE,"KKW Sum";#N/A,#N/A,FALSE,"KKW Basisdaten";#N/A,#N/A,FALSE,"DEPRKKW";#N/A,#N/A,FALSE,"Krü";#N/A,#N/A,FALSE,"Bru";#N/A,#N/A,FALSE,"Bro";#N/A,#N/A,FALSE,"Sta"}</definedName>
    <definedName name="wrn.KKW._3_2_2" hidden="1">{#N/A,#N/A,FALSE,"Cover";#N/A,#N/A,FALSE,"KKW Sum";#N/A,#N/A,FALSE,"KKW Basisdaten";#N/A,#N/A,FALSE,"DEPRKKW";#N/A,#N/A,FALSE,"Krü";#N/A,#N/A,FALSE,"Bru";#N/A,#N/A,FALSE,"Bro";#N/A,#N/A,FALSE,"Sta"}</definedName>
    <definedName name="wrn.KKW._3_2_3" hidden="1">{#N/A,#N/A,FALSE,"Cover";#N/A,#N/A,FALSE,"KKW Sum";#N/A,#N/A,FALSE,"KKW Basisdaten";#N/A,#N/A,FALSE,"DEPRKKW";#N/A,#N/A,FALSE,"Krü";#N/A,#N/A,FALSE,"Bru";#N/A,#N/A,FALSE,"Bro";#N/A,#N/A,FALSE,"Sta"}</definedName>
    <definedName name="wrn.KKW._3_2_4" hidden="1">{#N/A,#N/A,FALSE,"Cover";#N/A,#N/A,FALSE,"KKW Sum";#N/A,#N/A,FALSE,"KKW Basisdaten";#N/A,#N/A,FALSE,"DEPRKKW";#N/A,#N/A,FALSE,"Krü";#N/A,#N/A,FALSE,"Bru";#N/A,#N/A,FALSE,"Bro";#N/A,#N/A,FALSE,"Sta"}</definedName>
    <definedName name="wrn.KKW._3_3" hidden="1">{#N/A,#N/A,FALSE,"Cover";#N/A,#N/A,FALSE,"KKW Sum";#N/A,#N/A,FALSE,"KKW Basisdaten";#N/A,#N/A,FALSE,"DEPRKKW";#N/A,#N/A,FALSE,"Krü";#N/A,#N/A,FALSE,"Bru";#N/A,#N/A,FALSE,"Bro";#N/A,#N/A,FALSE,"Sta"}</definedName>
    <definedName name="wrn.KKW._3_3_1" hidden="1">{#N/A,#N/A,FALSE,"Cover";#N/A,#N/A,FALSE,"KKW Sum";#N/A,#N/A,FALSE,"KKW Basisdaten";#N/A,#N/A,FALSE,"DEPRKKW";#N/A,#N/A,FALSE,"Krü";#N/A,#N/A,FALSE,"Bru";#N/A,#N/A,FALSE,"Bro";#N/A,#N/A,FALSE,"Sta"}</definedName>
    <definedName name="wrn.KKW._3_4" hidden="1">{#N/A,#N/A,FALSE,"Cover";#N/A,#N/A,FALSE,"KKW Sum";#N/A,#N/A,FALSE,"KKW Basisdaten";#N/A,#N/A,FALSE,"DEPRKKW";#N/A,#N/A,FALSE,"Krü";#N/A,#N/A,FALSE,"Bru";#N/A,#N/A,FALSE,"Bro";#N/A,#N/A,FALSE,"Sta"}</definedName>
    <definedName name="wrn.KKW._3_4_1" hidden="1">{#N/A,#N/A,FALSE,"Cover";#N/A,#N/A,FALSE,"KKW Sum";#N/A,#N/A,FALSE,"KKW Basisdaten";#N/A,#N/A,FALSE,"DEPRKKW";#N/A,#N/A,FALSE,"Krü";#N/A,#N/A,FALSE,"Bru";#N/A,#N/A,FALSE,"Bro";#N/A,#N/A,FALSE,"Sta"}</definedName>
    <definedName name="wrn.KKW._3_5" hidden="1">{#N/A,#N/A,FALSE,"Cover";#N/A,#N/A,FALSE,"KKW Sum";#N/A,#N/A,FALSE,"KKW Basisdaten";#N/A,#N/A,FALSE,"DEPRKKW";#N/A,#N/A,FALSE,"Krü";#N/A,#N/A,FALSE,"Bru";#N/A,#N/A,FALSE,"Bro";#N/A,#N/A,FALSE,"Sta"}</definedName>
    <definedName name="wrn.KKW._4" hidden="1">{#N/A,#N/A,FALSE,"Cover";#N/A,#N/A,FALSE,"KKW Sum";#N/A,#N/A,FALSE,"KKW Basisdaten";#N/A,#N/A,FALSE,"DEPRKKW";#N/A,#N/A,FALSE,"Krü";#N/A,#N/A,FALSE,"Bru";#N/A,#N/A,FALSE,"Bro";#N/A,#N/A,FALSE,"Sta"}</definedName>
    <definedName name="wrn.KKW._4_1" hidden="1">{#N/A,#N/A,FALSE,"Cover";#N/A,#N/A,FALSE,"KKW Sum";#N/A,#N/A,FALSE,"KKW Basisdaten";#N/A,#N/A,FALSE,"DEPRKKW";#N/A,#N/A,FALSE,"Krü";#N/A,#N/A,FALSE,"Bru";#N/A,#N/A,FALSE,"Bro";#N/A,#N/A,FALSE,"Sta"}</definedName>
    <definedName name="wrn.KKW._4_1_1" hidden="1">{#N/A,#N/A,FALSE,"Cover";#N/A,#N/A,FALSE,"KKW Sum";#N/A,#N/A,FALSE,"KKW Basisdaten";#N/A,#N/A,FALSE,"DEPRKKW";#N/A,#N/A,FALSE,"Krü";#N/A,#N/A,FALSE,"Bru";#N/A,#N/A,FALSE,"Bro";#N/A,#N/A,FALSE,"Sta"}</definedName>
    <definedName name="wrn.KKW._4_1_2" hidden="1">{#N/A,#N/A,FALSE,"Cover";#N/A,#N/A,FALSE,"KKW Sum";#N/A,#N/A,FALSE,"KKW Basisdaten";#N/A,#N/A,FALSE,"DEPRKKW";#N/A,#N/A,FALSE,"Krü";#N/A,#N/A,FALSE,"Bru";#N/A,#N/A,FALSE,"Bro";#N/A,#N/A,FALSE,"Sta"}</definedName>
    <definedName name="wrn.KKW._4_1_3" hidden="1">{#N/A,#N/A,FALSE,"Cover";#N/A,#N/A,FALSE,"KKW Sum";#N/A,#N/A,FALSE,"KKW Basisdaten";#N/A,#N/A,FALSE,"DEPRKKW";#N/A,#N/A,FALSE,"Krü";#N/A,#N/A,FALSE,"Bru";#N/A,#N/A,FALSE,"Bro";#N/A,#N/A,FALSE,"Sta"}</definedName>
    <definedName name="wrn.KKW._4_1_4" hidden="1">{#N/A,#N/A,FALSE,"Cover";#N/A,#N/A,FALSE,"KKW Sum";#N/A,#N/A,FALSE,"KKW Basisdaten";#N/A,#N/A,FALSE,"DEPRKKW";#N/A,#N/A,FALSE,"Krü";#N/A,#N/A,FALSE,"Bru";#N/A,#N/A,FALSE,"Bro";#N/A,#N/A,FALSE,"Sta"}</definedName>
    <definedName name="wrn.KKW._4_2" hidden="1">{#N/A,#N/A,FALSE,"Cover";#N/A,#N/A,FALSE,"KKW Sum";#N/A,#N/A,FALSE,"KKW Basisdaten";#N/A,#N/A,FALSE,"DEPRKKW";#N/A,#N/A,FALSE,"Krü";#N/A,#N/A,FALSE,"Bru";#N/A,#N/A,FALSE,"Bro";#N/A,#N/A,FALSE,"Sta"}</definedName>
    <definedName name="wrn.KKW._4_2_1" hidden="1">{#N/A,#N/A,FALSE,"Cover";#N/A,#N/A,FALSE,"KKW Sum";#N/A,#N/A,FALSE,"KKW Basisdaten";#N/A,#N/A,FALSE,"DEPRKKW";#N/A,#N/A,FALSE,"Krü";#N/A,#N/A,FALSE,"Bru";#N/A,#N/A,FALSE,"Bro";#N/A,#N/A,FALSE,"Sta"}</definedName>
    <definedName name="wrn.KKW._4_2_2" hidden="1">{#N/A,#N/A,FALSE,"Cover";#N/A,#N/A,FALSE,"KKW Sum";#N/A,#N/A,FALSE,"KKW Basisdaten";#N/A,#N/A,FALSE,"DEPRKKW";#N/A,#N/A,FALSE,"Krü";#N/A,#N/A,FALSE,"Bru";#N/A,#N/A,FALSE,"Bro";#N/A,#N/A,FALSE,"Sta"}</definedName>
    <definedName name="wrn.KKW._4_2_3" hidden="1">{#N/A,#N/A,FALSE,"Cover";#N/A,#N/A,FALSE,"KKW Sum";#N/A,#N/A,FALSE,"KKW Basisdaten";#N/A,#N/A,FALSE,"DEPRKKW";#N/A,#N/A,FALSE,"Krü";#N/A,#N/A,FALSE,"Bru";#N/A,#N/A,FALSE,"Bro";#N/A,#N/A,FALSE,"Sta"}</definedName>
    <definedName name="wrn.KKW._4_2_4" hidden="1">{#N/A,#N/A,FALSE,"Cover";#N/A,#N/A,FALSE,"KKW Sum";#N/A,#N/A,FALSE,"KKW Basisdaten";#N/A,#N/A,FALSE,"DEPRKKW";#N/A,#N/A,FALSE,"Krü";#N/A,#N/A,FALSE,"Bru";#N/A,#N/A,FALSE,"Bro";#N/A,#N/A,FALSE,"Sta"}</definedName>
    <definedName name="wrn.KKW._4_3" hidden="1">{#N/A,#N/A,FALSE,"Cover";#N/A,#N/A,FALSE,"KKW Sum";#N/A,#N/A,FALSE,"KKW Basisdaten";#N/A,#N/A,FALSE,"DEPRKKW";#N/A,#N/A,FALSE,"Krü";#N/A,#N/A,FALSE,"Bru";#N/A,#N/A,FALSE,"Bro";#N/A,#N/A,FALSE,"Sta"}</definedName>
    <definedName name="wrn.KKW._4_3_1" hidden="1">{#N/A,#N/A,FALSE,"Cover";#N/A,#N/A,FALSE,"KKW Sum";#N/A,#N/A,FALSE,"KKW Basisdaten";#N/A,#N/A,FALSE,"DEPRKKW";#N/A,#N/A,FALSE,"Krü";#N/A,#N/A,FALSE,"Bru";#N/A,#N/A,FALSE,"Bro";#N/A,#N/A,FALSE,"Sta"}</definedName>
    <definedName name="wrn.KKW._4_4" hidden="1">{#N/A,#N/A,FALSE,"Cover";#N/A,#N/A,FALSE,"KKW Sum";#N/A,#N/A,FALSE,"KKW Basisdaten";#N/A,#N/A,FALSE,"DEPRKKW";#N/A,#N/A,FALSE,"Krü";#N/A,#N/A,FALSE,"Bru";#N/A,#N/A,FALSE,"Bro";#N/A,#N/A,FALSE,"Sta"}</definedName>
    <definedName name="wrn.KKW._4_4_1" hidden="1">{#N/A,#N/A,FALSE,"Cover";#N/A,#N/A,FALSE,"KKW Sum";#N/A,#N/A,FALSE,"KKW Basisdaten";#N/A,#N/A,FALSE,"DEPRKKW";#N/A,#N/A,FALSE,"Krü";#N/A,#N/A,FALSE,"Bru";#N/A,#N/A,FALSE,"Bro";#N/A,#N/A,FALSE,"Sta"}</definedName>
    <definedName name="wrn.KKW._4_5" hidden="1">{#N/A,#N/A,FALSE,"Cover";#N/A,#N/A,FALSE,"KKW Sum";#N/A,#N/A,FALSE,"KKW Basisdaten";#N/A,#N/A,FALSE,"DEPRKKW";#N/A,#N/A,FALSE,"Krü";#N/A,#N/A,FALSE,"Bru";#N/A,#N/A,FALSE,"Bro";#N/A,#N/A,FALSE,"Sta"}</definedName>
    <definedName name="wrn.KKW._5" hidden="1">{#N/A,#N/A,FALSE,"Cover";#N/A,#N/A,FALSE,"KKW Sum";#N/A,#N/A,FALSE,"KKW Basisdaten";#N/A,#N/A,FALSE,"DEPRKKW";#N/A,#N/A,FALSE,"Krü";#N/A,#N/A,FALSE,"Bru";#N/A,#N/A,FALSE,"Bro";#N/A,#N/A,FALSE,"Sta"}</definedName>
    <definedName name="wrn.KKW._5_1" hidden="1">{#N/A,#N/A,FALSE,"Cover";#N/A,#N/A,FALSE,"KKW Sum";#N/A,#N/A,FALSE,"KKW Basisdaten";#N/A,#N/A,FALSE,"DEPRKKW";#N/A,#N/A,FALSE,"Krü";#N/A,#N/A,FALSE,"Bru";#N/A,#N/A,FALSE,"Bro";#N/A,#N/A,FALSE,"Sta"}</definedName>
    <definedName name="wrn.KKW._5_2" hidden="1">{#N/A,#N/A,FALSE,"Cover";#N/A,#N/A,FALSE,"KKW Sum";#N/A,#N/A,FALSE,"KKW Basisdaten";#N/A,#N/A,FALSE,"DEPRKKW";#N/A,#N/A,FALSE,"Krü";#N/A,#N/A,FALSE,"Bru";#N/A,#N/A,FALSE,"Bro";#N/A,#N/A,FALSE,"Sta"}</definedName>
    <definedName name="wrn.KKW._5_3" hidden="1">{#N/A,#N/A,FALSE,"Cover";#N/A,#N/A,FALSE,"KKW Sum";#N/A,#N/A,FALSE,"KKW Basisdaten";#N/A,#N/A,FALSE,"DEPRKKW";#N/A,#N/A,FALSE,"Krü";#N/A,#N/A,FALSE,"Bru";#N/A,#N/A,FALSE,"Bro";#N/A,#N/A,FALSE,"Sta"}</definedName>
    <definedName name="wrn.KKW._5_4" hidden="1">{#N/A,#N/A,FALSE,"Cover";#N/A,#N/A,FALSE,"KKW Sum";#N/A,#N/A,FALSE,"KKW Basisdaten";#N/A,#N/A,FALSE,"DEPRKKW";#N/A,#N/A,FALSE,"Krü";#N/A,#N/A,FALSE,"Bru";#N/A,#N/A,FALSE,"Bro";#N/A,#N/A,FALSE,"Sta"}</definedName>
    <definedName name="wrn.kriall." hidden="1">{"kricash",#N/A,FALSE,"INC";"kriinc",#N/A,FALSE,"INC";"krimiami",#N/A,FALSE,"INC";"kriother",#N/A,FALSE,"INC";"kripapers",#N/A,FALSE,"INC"}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tenance._.Report." hidden="1">{#N/A,#N/A,TRUE,"Bid Sign Off";#N/A,#N/A,TRUE,"Information";"Maintenance1",#N/A,TRUE,"Maintenance";#N/A,#N/A,TRUE,"Cost and Price (Maintenance)";#N/A,#N/A,TRUE,"D&amp;C 1";#N/A,#N/A,TRUE,"D&amp;C 2";#N/A,#N/A,TRUE,"D&amp;C 3"}</definedName>
    <definedName name="wrn.merge." hidden="1">{#N/A,#N/A,FALSE,"IPO";#N/A,#N/A,FALSE,"DCF";#N/A,#N/A,FALSE,"LBO";#N/A,#N/A,FALSE,"MULT_VAL";#N/A,#N/A,FALSE,"Status Quo";#N/A,#N/A,FALSE,"Recap"}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d._.Case._.Fiancials." hidden="1">{"Assumptions","Mid Case",TRUE,"1999 Assumptions";"Accruals",#N/A,TRUE,"Accruals and Estimates";"Income",#N/A,TRUE,"Budget Reports";"Cash",#N/A,TRUE,"Budget Reports";"BS",#N/A,TRUE,"Budget Reports"}</definedName>
    <definedName name="wrn.Model." hidden="1">{"annual",#N/A,FALSE,"Earnings model";"quarterly",#N/A,FALSE,"Earnings model"}</definedName>
    <definedName name="wrn.Models." hidden="1">{"cable_one",#N/A,FALSE,"cable 96-02";"cable_two",#N/A,FALSE,"cable 96-02";"Newrev_one",#N/A,FALSE,"New rev 97 - 02";"Newrev_two",#N/A,FALSE,"New rev 97 - 02"}</definedName>
    <definedName name="wrn.Monatsabschluß." hidden="1">{#N/A,#N/A,FALSE,"Finanzplan";#N/A,#N/A,FALSE,"Bilanz";#N/A,#N/A,FALSE,"GuV"}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ewest." hidden="1">{#N/A,#N/A,TRUE,"TS";#N/A,#N/A,TRUE,"Combo";#N/A,#N/A,TRUE,"FAIR";#N/A,#N/A,TRUE,"RBC";#N/A,#N/A,TRUE,"xxxx"}</definedName>
    <definedName name="wrn.Nico." hidden="1">{#N/A,#N/A,TRUE,"Cover";#N/A,#N/A,TRUE,"Transaction Summary";#N/A,#N/A,TRUE,"Earnings Impact";#N/A,#N/A,TRUE,"accretion dilution"}</definedName>
    <definedName name="wrn.NON." hidden="1">{#N/A,#N/A,FALSE,"Sheet1"}</definedName>
    <definedName name="wrn.North._.America._.Set." hidden="1">{"NA Is w Ratios",#N/A,FALSE,"North America";"PF CFlow NA",#N/A,FALSE,"North America";"NA DCF Matrix",#N/A,FALSE,"North America"}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ex._.Expenditure.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1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1_1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1_1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1_1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1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1_2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1_2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1_2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1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1_4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1_5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2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2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2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3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3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3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4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1_5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2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2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2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3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3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3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4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1_5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2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2_1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2_1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2_1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2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2_2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2_2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2_2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2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2_4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2_5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3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3_1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3_1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3_1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3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3_2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3_2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3_2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3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3_4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3_5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4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4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4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4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5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5_1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5_2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pex._.Expenditure._5_3" hidden="1">{"Leased Circuits",#N/A,FALSE,"Leased Circuits";"ProFees TechOversea",#N/A,FALSE,"Pro Fees-Technical (Overseas)";"ProFees PropConsultants",#N/A,FALSE,"Pro Fees-Property Consultants";"ProFees TechLocal",#N/A,FALSE,"Prof  Fees-Technical (Local)"}</definedName>
    <definedName name="wrn.OUTPUT.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" hidden="1">{"DCF","UPSIDE CASE",FALSE,"Sheet1";"DCF","BASE CASE",FALSE,"Sheet1";"DCF","DOWNSIDE CASE",FALSE,"Sheet1"}</definedName>
    <definedName name="wrn.OUTPUT._1_1_1" hidden="1">{"DCF","UPSIDE CASE",FALSE,"Sheet1";"DCF","BASE CASE",FALSE,"Sheet1";"DCF","DOWNSIDE CASE",FALSE,"Sheet1"}</definedName>
    <definedName name="wrn.OUTPUT._1_1_2" hidden="1">{"DCF","UPSIDE CASE",FALSE,"Sheet1";"DCF","BASE CASE",FALSE,"Sheet1";"DCF","DOWNSIDE CASE",FALSE,"Sheet1"}</definedName>
    <definedName name="wrn.OUTPUT._1_1_3" hidden="1">{"DCF","UPSIDE CASE",FALSE,"Sheet1";"DCF","BASE CASE",FALSE,"Sheet1";"DCF","DOWNSIDE CASE",FALSE,"Sheet1"}</definedName>
    <definedName name="wrn.OUTPUT._1_2" hidden="1">{"DCF","UPSIDE CASE",FALSE,"Sheet1";"DCF","BASE CASE",FALSE,"Sheet1";"DCF","DOWNSIDE CASE",FALSE,"Sheet1"}</definedName>
    <definedName name="wrn.OUTPUT._1_2_1" hidden="1">{"DCF","UPSIDE CASE",FALSE,"Sheet1";"DCF","BASE CASE",FALSE,"Sheet1";"DCF","DOWNSIDE CASE",FALSE,"Sheet1"}</definedName>
    <definedName name="wrn.OUTPUT._1_2_2" hidden="1">{"DCF","UPSIDE CASE",FALSE,"Sheet1";"DCF","BASE CASE",FALSE,"Sheet1";"DCF","DOWNSIDE CASE",FALSE,"Sheet1"}</definedName>
    <definedName name="wrn.OUTPUT._1_2_3" hidden="1">{"DCF","UPSIDE CASE",FALSE,"Sheet1";"DCF","BASE CASE",FALSE,"Sheet1";"DCF","DOWNSIDE CASE",FALSE,"Sheet1"}</definedName>
    <definedName name="wrn.OUTPUT._1_3" hidden="1">{"DCF","UPSIDE CASE",FALSE,"Sheet1";"DCF","BASE CASE",FALSE,"Sheet1";"DCF","DOWNSIDE CASE",FALSE,"Sheet1"}</definedName>
    <definedName name="wrn.OUTPUT._1_4" hidden="1">{"DCF","UPSIDE CASE",FALSE,"Sheet1";"DCF","BASE CASE",FALSE,"Sheet1";"DCF","DOWNSIDE CASE",FALSE,"Sheet1"}</definedName>
    <definedName name="wrn.OUTPUT._1_5" hidden="1">{"DCF","UPSIDE CASE",FALSE,"Sheet1";"DCF","BASE CASE",FALSE,"Sheet1";"DCF","DOWNSIDE CASE",FALSE,"Sheet1"}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uong." hidden="1">{#N/A,#N/A,FALSE,"VND VCB";#N/A,#N/A,FALSE,"VND SBVHN";#N/A,#N/A,FALSE,"USD NEWYORK";#N/A,#N/A,FALSE,"USD VCB"}</definedName>
    <definedName name="wrn.phuong._1" hidden="1">{#N/A,#N/A,FALSE,"VND VCB";#N/A,#N/A,FALSE,"VND SBVHN";#N/A,#N/A,FALSE,"USD NEWYORK";#N/A,#N/A,FALSE,"USD VCB"}</definedName>
    <definedName name="wrn.phuong._1_1" hidden="1">{#N/A,#N/A,FALSE,"VND VCB";#N/A,#N/A,FALSE,"VND SBVHN";#N/A,#N/A,FALSE,"USD NEWYORK";#N/A,#N/A,FALSE,"USD VCB"}</definedName>
    <definedName name="wrn.phuong._1_1_1" hidden="1">{#N/A,#N/A,FALSE,"VND VCB";#N/A,#N/A,FALSE,"VND SBVHN";#N/A,#N/A,FALSE,"USD NEWYORK";#N/A,#N/A,FALSE,"USD VCB"}</definedName>
    <definedName name="wrn.phuong._1_1_1_1" hidden="1">{#N/A,#N/A,FALSE,"VND VCB";#N/A,#N/A,FALSE,"VND SBVHN";#N/A,#N/A,FALSE,"USD NEWYORK";#N/A,#N/A,FALSE,"USD VCB"}</definedName>
    <definedName name="wrn.phuong._1_1_1_1_1" hidden="1">{#N/A,#N/A,FALSE,"VND VCB";#N/A,#N/A,FALSE,"VND SBVHN";#N/A,#N/A,FALSE,"USD NEWYORK";#N/A,#N/A,FALSE,"USD VCB"}</definedName>
    <definedName name="wrn.phuong._1_1_1_1_1_1" hidden="1">{#N/A,#N/A,FALSE,"VND VCB";#N/A,#N/A,FALSE,"VND SBVHN";#N/A,#N/A,FALSE,"USD NEWYORK";#N/A,#N/A,FALSE,"USD VCB"}</definedName>
    <definedName name="wrn.phuong._1_1_1_1_1_2" hidden="1">{#N/A,#N/A,FALSE,"VND VCB";#N/A,#N/A,FALSE,"VND SBVHN";#N/A,#N/A,FALSE,"USD NEWYORK";#N/A,#N/A,FALSE,"USD VCB"}</definedName>
    <definedName name="wrn.phuong._1_1_1_1_1_3" hidden="1">{#N/A,#N/A,FALSE,"VND VCB";#N/A,#N/A,FALSE,"VND SBVHN";#N/A,#N/A,FALSE,"USD NEWYORK";#N/A,#N/A,FALSE,"USD VCB"}</definedName>
    <definedName name="wrn.phuong._1_1_1_1_1_4" hidden="1">{#N/A,#N/A,FALSE,"VND VCB";#N/A,#N/A,FALSE,"VND SBVHN";#N/A,#N/A,FALSE,"USD NEWYORK";#N/A,#N/A,FALSE,"USD VCB"}</definedName>
    <definedName name="wrn.phuong._1_1_1_1_2" hidden="1">{#N/A,#N/A,FALSE,"VND VCB";#N/A,#N/A,FALSE,"VND SBVHN";#N/A,#N/A,FALSE,"USD NEWYORK";#N/A,#N/A,FALSE,"USD VCB"}</definedName>
    <definedName name="wrn.phuong._1_1_1_1_2_1" hidden="1">{#N/A,#N/A,FALSE,"VND VCB";#N/A,#N/A,FALSE,"VND SBVHN";#N/A,#N/A,FALSE,"USD NEWYORK";#N/A,#N/A,FALSE,"USD VCB"}</definedName>
    <definedName name="wrn.phuong._1_1_1_1_2_2" hidden="1">{#N/A,#N/A,FALSE,"VND VCB";#N/A,#N/A,FALSE,"VND SBVHN";#N/A,#N/A,FALSE,"USD NEWYORK";#N/A,#N/A,FALSE,"USD VCB"}</definedName>
    <definedName name="wrn.phuong._1_1_1_1_2_3" hidden="1">{#N/A,#N/A,FALSE,"VND VCB";#N/A,#N/A,FALSE,"VND SBVHN";#N/A,#N/A,FALSE,"USD NEWYORK";#N/A,#N/A,FALSE,"USD VCB"}</definedName>
    <definedName name="wrn.phuong._1_1_1_1_3" hidden="1">{#N/A,#N/A,FALSE,"VND VCB";#N/A,#N/A,FALSE,"VND SBVHN";#N/A,#N/A,FALSE,"USD NEWYORK";#N/A,#N/A,FALSE,"USD VCB"}</definedName>
    <definedName name="wrn.phuong._1_1_1_1_4" hidden="1">{#N/A,#N/A,FALSE,"VND VCB";#N/A,#N/A,FALSE,"VND SBVHN";#N/A,#N/A,FALSE,"USD NEWYORK";#N/A,#N/A,FALSE,"USD VCB"}</definedName>
    <definedName name="wrn.phuong._1_1_1_1_5" hidden="1">{#N/A,#N/A,FALSE,"VND VCB";#N/A,#N/A,FALSE,"VND SBVHN";#N/A,#N/A,FALSE,"USD NEWYORK";#N/A,#N/A,FALSE,"USD VCB"}</definedName>
    <definedName name="wrn.phuong._1_1_1_2" hidden="1">{#N/A,#N/A,FALSE,"VND VCB";#N/A,#N/A,FALSE,"VND SBVHN";#N/A,#N/A,FALSE,"USD NEWYORK";#N/A,#N/A,FALSE,"USD VCB"}</definedName>
    <definedName name="wrn.phuong._1_1_1_2_1" hidden="1">{#N/A,#N/A,FALSE,"VND VCB";#N/A,#N/A,FALSE,"VND SBVHN";#N/A,#N/A,FALSE,"USD NEWYORK";#N/A,#N/A,FALSE,"USD VCB"}</definedName>
    <definedName name="wrn.phuong._1_1_1_2_2" hidden="1">{#N/A,#N/A,FALSE,"VND VCB";#N/A,#N/A,FALSE,"VND SBVHN";#N/A,#N/A,FALSE,"USD NEWYORK";#N/A,#N/A,FALSE,"USD VCB"}</definedName>
    <definedName name="wrn.phuong._1_1_1_2_3" hidden="1">{#N/A,#N/A,FALSE,"VND VCB";#N/A,#N/A,FALSE,"VND SBVHN";#N/A,#N/A,FALSE,"USD NEWYORK";#N/A,#N/A,FALSE,"USD VCB"}</definedName>
    <definedName name="wrn.phuong._1_1_1_3" hidden="1">{#N/A,#N/A,FALSE,"VND VCB";#N/A,#N/A,FALSE,"VND SBVHN";#N/A,#N/A,FALSE,"USD NEWYORK";#N/A,#N/A,FALSE,"USD VCB"}</definedName>
    <definedName name="wrn.phuong._1_1_1_3_1" hidden="1">{#N/A,#N/A,FALSE,"VND VCB";#N/A,#N/A,FALSE,"VND SBVHN";#N/A,#N/A,FALSE,"USD NEWYORK";#N/A,#N/A,FALSE,"USD VCB"}</definedName>
    <definedName name="wrn.phuong._1_1_1_3_2" hidden="1">{#N/A,#N/A,FALSE,"VND VCB";#N/A,#N/A,FALSE,"VND SBVHN";#N/A,#N/A,FALSE,"USD NEWYORK";#N/A,#N/A,FALSE,"USD VCB"}</definedName>
    <definedName name="wrn.phuong._1_1_1_3_3" hidden="1">{#N/A,#N/A,FALSE,"VND VCB";#N/A,#N/A,FALSE,"VND SBVHN";#N/A,#N/A,FALSE,"USD NEWYORK";#N/A,#N/A,FALSE,"USD VCB"}</definedName>
    <definedName name="wrn.phuong._1_1_1_4" hidden="1">{#N/A,#N/A,FALSE,"VND VCB";#N/A,#N/A,FALSE,"VND SBVHN";#N/A,#N/A,FALSE,"USD NEWYORK";#N/A,#N/A,FALSE,"USD VCB"}</definedName>
    <definedName name="wrn.phuong._1_1_1_5" hidden="1">{#N/A,#N/A,FALSE,"VND VCB";#N/A,#N/A,FALSE,"VND SBVHN";#N/A,#N/A,FALSE,"USD NEWYORK";#N/A,#N/A,FALSE,"USD VCB"}</definedName>
    <definedName name="wrn.phuong._1_1_2" hidden="1">{#N/A,#N/A,FALSE,"VND VCB";#N/A,#N/A,FALSE,"VND SBVHN";#N/A,#N/A,FALSE,"USD NEWYORK";#N/A,#N/A,FALSE,"USD VCB"}</definedName>
    <definedName name="wrn.phuong._1_1_2_1" hidden="1">{#N/A,#N/A,FALSE,"VND VCB";#N/A,#N/A,FALSE,"VND SBVHN";#N/A,#N/A,FALSE,"USD NEWYORK";#N/A,#N/A,FALSE,"USD VCB"}</definedName>
    <definedName name="wrn.phuong._1_1_2_2" hidden="1">{#N/A,#N/A,FALSE,"VND VCB";#N/A,#N/A,FALSE,"VND SBVHN";#N/A,#N/A,FALSE,"USD NEWYORK";#N/A,#N/A,FALSE,"USD VCB"}</definedName>
    <definedName name="wrn.phuong._1_1_2_3" hidden="1">{#N/A,#N/A,FALSE,"VND VCB";#N/A,#N/A,FALSE,"VND SBVHN";#N/A,#N/A,FALSE,"USD NEWYORK";#N/A,#N/A,FALSE,"USD VCB"}</definedName>
    <definedName name="wrn.phuong._1_1_3" hidden="1">{#N/A,#N/A,FALSE,"VND VCB";#N/A,#N/A,FALSE,"VND SBVHN";#N/A,#N/A,FALSE,"USD NEWYORK";#N/A,#N/A,FALSE,"USD VCB"}</definedName>
    <definedName name="wrn.phuong._1_1_3_1" hidden="1">{#N/A,#N/A,FALSE,"VND VCB";#N/A,#N/A,FALSE,"VND SBVHN";#N/A,#N/A,FALSE,"USD NEWYORK";#N/A,#N/A,FALSE,"USD VCB"}</definedName>
    <definedName name="wrn.phuong._1_1_3_2" hidden="1">{#N/A,#N/A,FALSE,"VND VCB";#N/A,#N/A,FALSE,"VND SBVHN";#N/A,#N/A,FALSE,"USD NEWYORK";#N/A,#N/A,FALSE,"USD VCB"}</definedName>
    <definedName name="wrn.phuong._1_1_3_3" hidden="1">{#N/A,#N/A,FALSE,"VND VCB";#N/A,#N/A,FALSE,"VND SBVHN";#N/A,#N/A,FALSE,"USD NEWYORK";#N/A,#N/A,FALSE,"USD VCB"}</definedName>
    <definedName name="wrn.phuong._1_1_4" hidden="1">{#N/A,#N/A,FALSE,"VND VCB";#N/A,#N/A,FALSE,"VND SBVHN";#N/A,#N/A,FALSE,"USD NEWYORK";#N/A,#N/A,FALSE,"USD VCB"}</definedName>
    <definedName name="wrn.phuong._1_1_5" hidden="1">{#N/A,#N/A,FALSE,"VND VCB";#N/A,#N/A,FALSE,"VND SBVHN";#N/A,#N/A,FALSE,"USD NEWYORK";#N/A,#N/A,FALSE,"USD VCB"}</definedName>
    <definedName name="wrn.phuong._1_2" hidden="1">{#N/A,#N/A,FALSE,"VND VCB";#N/A,#N/A,FALSE,"VND SBVHN";#N/A,#N/A,FALSE,"USD NEWYORK";#N/A,#N/A,FALSE,"USD VCB"}</definedName>
    <definedName name="wrn.phuong._1_2_1" hidden="1">{#N/A,#N/A,FALSE,"VND VCB";#N/A,#N/A,FALSE,"VND SBVHN";#N/A,#N/A,FALSE,"USD NEWYORK";#N/A,#N/A,FALSE,"USD VCB"}</definedName>
    <definedName name="wrn.phuong._1_2_1_1" hidden="1">{#N/A,#N/A,FALSE,"VND VCB";#N/A,#N/A,FALSE,"VND SBVHN";#N/A,#N/A,FALSE,"USD NEWYORK";#N/A,#N/A,FALSE,"USD VCB"}</definedName>
    <definedName name="wrn.phuong._1_2_1_2" hidden="1">{#N/A,#N/A,FALSE,"VND VCB";#N/A,#N/A,FALSE,"VND SBVHN";#N/A,#N/A,FALSE,"USD NEWYORK";#N/A,#N/A,FALSE,"USD VCB"}</definedName>
    <definedName name="wrn.phuong._1_2_1_3" hidden="1">{#N/A,#N/A,FALSE,"VND VCB";#N/A,#N/A,FALSE,"VND SBVHN";#N/A,#N/A,FALSE,"USD NEWYORK";#N/A,#N/A,FALSE,"USD VCB"}</definedName>
    <definedName name="wrn.phuong._1_2_2" hidden="1">{#N/A,#N/A,FALSE,"VND VCB";#N/A,#N/A,FALSE,"VND SBVHN";#N/A,#N/A,FALSE,"USD NEWYORK";#N/A,#N/A,FALSE,"USD VCB"}</definedName>
    <definedName name="wrn.phuong._1_2_2_1" hidden="1">{#N/A,#N/A,FALSE,"VND VCB";#N/A,#N/A,FALSE,"VND SBVHN";#N/A,#N/A,FALSE,"USD NEWYORK";#N/A,#N/A,FALSE,"USD VCB"}</definedName>
    <definedName name="wrn.phuong._1_2_2_2" hidden="1">{#N/A,#N/A,FALSE,"VND VCB";#N/A,#N/A,FALSE,"VND SBVHN";#N/A,#N/A,FALSE,"USD NEWYORK";#N/A,#N/A,FALSE,"USD VCB"}</definedName>
    <definedName name="wrn.phuong._1_2_2_3" hidden="1">{#N/A,#N/A,FALSE,"VND VCB";#N/A,#N/A,FALSE,"VND SBVHN";#N/A,#N/A,FALSE,"USD NEWYORK";#N/A,#N/A,FALSE,"USD VCB"}</definedName>
    <definedName name="wrn.phuong._1_2_3" hidden="1">{#N/A,#N/A,FALSE,"VND VCB";#N/A,#N/A,FALSE,"VND SBVHN";#N/A,#N/A,FALSE,"USD NEWYORK";#N/A,#N/A,FALSE,"USD VCB"}</definedName>
    <definedName name="wrn.phuong._1_2_4" hidden="1">{#N/A,#N/A,FALSE,"VND VCB";#N/A,#N/A,FALSE,"VND SBVHN";#N/A,#N/A,FALSE,"USD NEWYORK";#N/A,#N/A,FALSE,"USD VCB"}</definedName>
    <definedName name="wrn.phuong._1_2_5" hidden="1">{#N/A,#N/A,FALSE,"VND VCB";#N/A,#N/A,FALSE,"VND SBVHN";#N/A,#N/A,FALSE,"USD NEWYORK";#N/A,#N/A,FALSE,"USD VCB"}</definedName>
    <definedName name="wrn.phuong._1_3" hidden="1">{#N/A,#N/A,FALSE,"VND VCB";#N/A,#N/A,FALSE,"VND SBVHN";#N/A,#N/A,FALSE,"USD NEWYORK";#N/A,#N/A,FALSE,"USD VCB"}</definedName>
    <definedName name="wrn.phuong._1_3_1" hidden="1">{#N/A,#N/A,FALSE,"VND VCB";#N/A,#N/A,FALSE,"VND SBVHN";#N/A,#N/A,FALSE,"USD NEWYORK";#N/A,#N/A,FALSE,"USD VCB"}</definedName>
    <definedName name="wrn.phuong._1_3_1_1" hidden="1">{#N/A,#N/A,FALSE,"VND VCB";#N/A,#N/A,FALSE,"VND SBVHN";#N/A,#N/A,FALSE,"USD NEWYORK";#N/A,#N/A,FALSE,"USD VCB"}</definedName>
    <definedName name="wrn.phuong._1_3_1_2" hidden="1">{#N/A,#N/A,FALSE,"VND VCB";#N/A,#N/A,FALSE,"VND SBVHN";#N/A,#N/A,FALSE,"USD NEWYORK";#N/A,#N/A,FALSE,"USD VCB"}</definedName>
    <definedName name="wrn.phuong._1_3_1_3" hidden="1">{#N/A,#N/A,FALSE,"VND VCB";#N/A,#N/A,FALSE,"VND SBVHN";#N/A,#N/A,FALSE,"USD NEWYORK";#N/A,#N/A,FALSE,"USD VCB"}</definedName>
    <definedName name="wrn.phuong._1_3_2" hidden="1">{#N/A,#N/A,FALSE,"VND VCB";#N/A,#N/A,FALSE,"VND SBVHN";#N/A,#N/A,FALSE,"USD NEWYORK";#N/A,#N/A,FALSE,"USD VCB"}</definedName>
    <definedName name="wrn.phuong._1_3_2_1" hidden="1">{#N/A,#N/A,FALSE,"VND VCB";#N/A,#N/A,FALSE,"VND SBVHN";#N/A,#N/A,FALSE,"USD NEWYORK";#N/A,#N/A,FALSE,"USD VCB"}</definedName>
    <definedName name="wrn.phuong._1_3_2_2" hidden="1">{#N/A,#N/A,FALSE,"VND VCB";#N/A,#N/A,FALSE,"VND SBVHN";#N/A,#N/A,FALSE,"USD NEWYORK";#N/A,#N/A,FALSE,"USD VCB"}</definedName>
    <definedName name="wrn.phuong._1_3_2_3" hidden="1">{#N/A,#N/A,FALSE,"VND VCB";#N/A,#N/A,FALSE,"VND SBVHN";#N/A,#N/A,FALSE,"USD NEWYORK";#N/A,#N/A,FALSE,"USD VCB"}</definedName>
    <definedName name="wrn.phuong._1_3_3" hidden="1">{#N/A,#N/A,FALSE,"VND VCB";#N/A,#N/A,FALSE,"VND SBVHN";#N/A,#N/A,FALSE,"USD NEWYORK";#N/A,#N/A,FALSE,"USD VCB"}</definedName>
    <definedName name="wrn.phuong._1_3_4" hidden="1">{#N/A,#N/A,FALSE,"VND VCB";#N/A,#N/A,FALSE,"VND SBVHN";#N/A,#N/A,FALSE,"USD NEWYORK";#N/A,#N/A,FALSE,"USD VCB"}</definedName>
    <definedName name="wrn.phuong._1_3_5" hidden="1">{#N/A,#N/A,FALSE,"VND VCB";#N/A,#N/A,FALSE,"VND SBVHN";#N/A,#N/A,FALSE,"USD NEWYORK";#N/A,#N/A,FALSE,"USD VCB"}</definedName>
    <definedName name="wrn.phuong._1_4" hidden="1">{#N/A,#N/A,FALSE,"VND VCB";#N/A,#N/A,FALSE,"VND SBVHN";#N/A,#N/A,FALSE,"USD NEWYORK";#N/A,#N/A,FALSE,"USD VCB"}</definedName>
    <definedName name="wrn.phuong._1_4_1" hidden="1">{#N/A,#N/A,FALSE,"VND VCB";#N/A,#N/A,FALSE,"VND SBVHN";#N/A,#N/A,FALSE,"USD NEWYORK";#N/A,#N/A,FALSE,"USD VCB"}</definedName>
    <definedName name="wrn.phuong._1_4_2" hidden="1">{#N/A,#N/A,FALSE,"VND VCB";#N/A,#N/A,FALSE,"VND SBVHN";#N/A,#N/A,FALSE,"USD NEWYORK";#N/A,#N/A,FALSE,"USD VCB"}</definedName>
    <definedName name="wrn.phuong._1_4_3" hidden="1">{#N/A,#N/A,FALSE,"VND VCB";#N/A,#N/A,FALSE,"VND SBVHN";#N/A,#N/A,FALSE,"USD NEWYORK";#N/A,#N/A,FALSE,"USD VCB"}</definedName>
    <definedName name="wrn.phuong._1_5" hidden="1">{#N/A,#N/A,FALSE,"VND VCB";#N/A,#N/A,FALSE,"VND SBVHN";#N/A,#N/A,FALSE,"USD NEWYORK";#N/A,#N/A,FALSE,"USD VCB"}</definedName>
    <definedName name="wrn.phuong._1_5_1" hidden="1">{#N/A,#N/A,FALSE,"VND VCB";#N/A,#N/A,FALSE,"VND SBVHN";#N/A,#N/A,FALSE,"USD NEWYORK";#N/A,#N/A,FALSE,"USD VCB"}</definedName>
    <definedName name="wrn.phuong._1_5_2" hidden="1">{#N/A,#N/A,FALSE,"VND VCB";#N/A,#N/A,FALSE,"VND SBVHN";#N/A,#N/A,FALSE,"USD NEWYORK";#N/A,#N/A,FALSE,"USD VCB"}</definedName>
    <definedName name="wrn.phuong._1_5_3" hidden="1">{#N/A,#N/A,FALSE,"VND VCB";#N/A,#N/A,FALSE,"VND SBVHN";#N/A,#N/A,FALSE,"USD NEWYORK";#N/A,#N/A,FALSE,"USD VCB"}</definedName>
    <definedName name="wrn.phuong._2" hidden="1">{#N/A,#N/A,FALSE,"VND VCB";#N/A,#N/A,FALSE,"VND SBVHN";#N/A,#N/A,FALSE,"USD NEWYORK";#N/A,#N/A,FALSE,"USD VCB"}</definedName>
    <definedName name="wrn.phuong._2_1" hidden="1">{#N/A,#N/A,FALSE,"VND VCB";#N/A,#N/A,FALSE,"VND SBVHN";#N/A,#N/A,FALSE,"USD NEWYORK";#N/A,#N/A,FALSE,"USD VCB"}</definedName>
    <definedName name="wrn.phuong._2_1_1" hidden="1">{#N/A,#N/A,FALSE,"VND VCB";#N/A,#N/A,FALSE,"VND SBVHN";#N/A,#N/A,FALSE,"USD NEWYORK";#N/A,#N/A,FALSE,"USD VCB"}</definedName>
    <definedName name="wrn.phuong._2_1_1_1" hidden="1">{#N/A,#N/A,FALSE,"VND VCB";#N/A,#N/A,FALSE,"VND SBVHN";#N/A,#N/A,FALSE,"USD NEWYORK";#N/A,#N/A,FALSE,"USD VCB"}</definedName>
    <definedName name="wrn.phuong._2_1_1_1_1" hidden="1">{#N/A,#N/A,FALSE,"VND VCB";#N/A,#N/A,FALSE,"VND SBVHN";#N/A,#N/A,FALSE,"USD NEWYORK";#N/A,#N/A,FALSE,"USD VCB"}</definedName>
    <definedName name="wrn.phuong._2_1_1_1_2" hidden="1">{#N/A,#N/A,FALSE,"VND VCB";#N/A,#N/A,FALSE,"VND SBVHN";#N/A,#N/A,FALSE,"USD NEWYORK";#N/A,#N/A,FALSE,"USD VCB"}</definedName>
    <definedName name="wrn.phuong._2_1_1_1_3" hidden="1">{#N/A,#N/A,FALSE,"VND VCB";#N/A,#N/A,FALSE,"VND SBVHN";#N/A,#N/A,FALSE,"USD NEWYORK";#N/A,#N/A,FALSE,"USD VCB"}</definedName>
    <definedName name="wrn.phuong._2_1_1_1_4" hidden="1">{#N/A,#N/A,FALSE,"VND VCB";#N/A,#N/A,FALSE,"VND SBVHN";#N/A,#N/A,FALSE,"USD NEWYORK";#N/A,#N/A,FALSE,"USD VCB"}</definedName>
    <definedName name="wrn.phuong._2_1_1_2" hidden="1">{#N/A,#N/A,FALSE,"VND VCB";#N/A,#N/A,FALSE,"VND SBVHN";#N/A,#N/A,FALSE,"USD NEWYORK";#N/A,#N/A,FALSE,"USD VCB"}</definedName>
    <definedName name="wrn.phuong._2_1_1_2_1" hidden="1">{#N/A,#N/A,FALSE,"VND VCB";#N/A,#N/A,FALSE,"VND SBVHN";#N/A,#N/A,FALSE,"USD NEWYORK";#N/A,#N/A,FALSE,"USD VCB"}</definedName>
    <definedName name="wrn.phuong._2_1_1_2_2" hidden="1">{#N/A,#N/A,FALSE,"VND VCB";#N/A,#N/A,FALSE,"VND SBVHN";#N/A,#N/A,FALSE,"USD NEWYORK";#N/A,#N/A,FALSE,"USD VCB"}</definedName>
    <definedName name="wrn.phuong._2_1_1_2_3" hidden="1">{#N/A,#N/A,FALSE,"VND VCB";#N/A,#N/A,FALSE,"VND SBVHN";#N/A,#N/A,FALSE,"USD NEWYORK";#N/A,#N/A,FALSE,"USD VCB"}</definedName>
    <definedName name="wrn.phuong._2_1_1_3" hidden="1">{#N/A,#N/A,FALSE,"VND VCB";#N/A,#N/A,FALSE,"VND SBVHN";#N/A,#N/A,FALSE,"USD NEWYORK";#N/A,#N/A,FALSE,"USD VCB"}</definedName>
    <definedName name="wrn.phuong._2_1_1_4" hidden="1">{#N/A,#N/A,FALSE,"VND VCB";#N/A,#N/A,FALSE,"VND SBVHN";#N/A,#N/A,FALSE,"USD NEWYORK";#N/A,#N/A,FALSE,"USD VCB"}</definedName>
    <definedName name="wrn.phuong._2_1_1_5" hidden="1">{#N/A,#N/A,FALSE,"VND VCB";#N/A,#N/A,FALSE,"VND SBVHN";#N/A,#N/A,FALSE,"USD NEWYORK";#N/A,#N/A,FALSE,"USD VCB"}</definedName>
    <definedName name="wrn.phuong._2_1_2" hidden="1">{#N/A,#N/A,FALSE,"VND VCB";#N/A,#N/A,FALSE,"VND SBVHN";#N/A,#N/A,FALSE,"USD NEWYORK";#N/A,#N/A,FALSE,"USD VCB"}</definedName>
    <definedName name="wrn.phuong._2_1_2_1" hidden="1">{#N/A,#N/A,FALSE,"VND VCB";#N/A,#N/A,FALSE,"VND SBVHN";#N/A,#N/A,FALSE,"USD NEWYORK";#N/A,#N/A,FALSE,"USD VCB"}</definedName>
    <definedName name="wrn.phuong._2_1_2_2" hidden="1">{#N/A,#N/A,FALSE,"VND VCB";#N/A,#N/A,FALSE,"VND SBVHN";#N/A,#N/A,FALSE,"USD NEWYORK";#N/A,#N/A,FALSE,"USD VCB"}</definedName>
    <definedName name="wrn.phuong._2_1_2_3" hidden="1">{#N/A,#N/A,FALSE,"VND VCB";#N/A,#N/A,FALSE,"VND SBVHN";#N/A,#N/A,FALSE,"USD NEWYORK";#N/A,#N/A,FALSE,"USD VCB"}</definedName>
    <definedName name="wrn.phuong._2_1_2_4" hidden="1">{#N/A,#N/A,FALSE,"VND VCB";#N/A,#N/A,FALSE,"VND SBVHN";#N/A,#N/A,FALSE,"USD NEWYORK";#N/A,#N/A,FALSE,"USD VCB"}</definedName>
    <definedName name="wrn.phuong._2_1_3" hidden="1">{#N/A,#N/A,FALSE,"VND VCB";#N/A,#N/A,FALSE,"VND SBVHN";#N/A,#N/A,FALSE,"USD NEWYORK";#N/A,#N/A,FALSE,"USD VCB"}</definedName>
    <definedName name="wrn.phuong._2_1_3_1" hidden="1">{#N/A,#N/A,FALSE,"VND VCB";#N/A,#N/A,FALSE,"VND SBVHN";#N/A,#N/A,FALSE,"USD NEWYORK";#N/A,#N/A,FALSE,"USD VCB"}</definedName>
    <definedName name="wrn.phuong._2_1_3_2" hidden="1">{#N/A,#N/A,FALSE,"VND VCB";#N/A,#N/A,FALSE,"VND SBVHN";#N/A,#N/A,FALSE,"USD NEWYORK";#N/A,#N/A,FALSE,"USD VCB"}</definedName>
    <definedName name="wrn.phuong._2_1_3_3" hidden="1">{#N/A,#N/A,FALSE,"VND VCB";#N/A,#N/A,FALSE,"VND SBVHN";#N/A,#N/A,FALSE,"USD NEWYORK";#N/A,#N/A,FALSE,"USD VCB"}</definedName>
    <definedName name="wrn.phuong._2_1_3_4" hidden="1">{#N/A,#N/A,FALSE,"VND VCB";#N/A,#N/A,FALSE,"VND SBVHN";#N/A,#N/A,FALSE,"USD NEWYORK";#N/A,#N/A,FALSE,"USD VCB"}</definedName>
    <definedName name="wrn.phuong._2_1_4" hidden="1">{#N/A,#N/A,FALSE,"VND VCB";#N/A,#N/A,FALSE,"VND SBVHN";#N/A,#N/A,FALSE,"USD NEWYORK";#N/A,#N/A,FALSE,"USD VCB"}</definedName>
    <definedName name="wrn.phuong._2_1_4_1" hidden="1">{#N/A,#N/A,FALSE,"VND VCB";#N/A,#N/A,FALSE,"VND SBVHN";#N/A,#N/A,FALSE,"USD NEWYORK";#N/A,#N/A,FALSE,"USD VCB"}</definedName>
    <definedName name="wrn.phuong._2_1_5" hidden="1">{#N/A,#N/A,FALSE,"VND VCB";#N/A,#N/A,FALSE,"VND SBVHN";#N/A,#N/A,FALSE,"USD NEWYORK";#N/A,#N/A,FALSE,"USD VCB"}</definedName>
    <definedName name="wrn.phuong._2_2" hidden="1">{#N/A,#N/A,FALSE,"VND VCB";#N/A,#N/A,FALSE,"VND SBVHN";#N/A,#N/A,FALSE,"USD NEWYORK";#N/A,#N/A,FALSE,"USD VCB"}</definedName>
    <definedName name="wrn.phuong._2_2_1" hidden="1">{#N/A,#N/A,FALSE,"VND VCB";#N/A,#N/A,FALSE,"VND SBVHN";#N/A,#N/A,FALSE,"USD NEWYORK";#N/A,#N/A,FALSE,"USD VCB"}</definedName>
    <definedName name="wrn.phuong._2_2_1_1" hidden="1">{#N/A,#N/A,FALSE,"VND VCB";#N/A,#N/A,FALSE,"VND SBVHN";#N/A,#N/A,FALSE,"USD NEWYORK";#N/A,#N/A,FALSE,"USD VCB"}</definedName>
    <definedName name="wrn.phuong._2_2_2" hidden="1">{#N/A,#N/A,FALSE,"VND VCB";#N/A,#N/A,FALSE,"VND SBVHN";#N/A,#N/A,FALSE,"USD NEWYORK";#N/A,#N/A,FALSE,"USD VCB"}</definedName>
    <definedName name="wrn.phuong._2_2_3" hidden="1">{#N/A,#N/A,FALSE,"VND VCB";#N/A,#N/A,FALSE,"VND SBVHN";#N/A,#N/A,FALSE,"USD NEWYORK";#N/A,#N/A,FALSE,"USD VCB"}</definedName>
    <definedName name="wrn.phuong._2_2_4" hidden="1">{#N/A,#N/A,FALSE,"VND VCB";#N/A,#N/A,FALSE,"VND SBVHN";#N/A,#N/A,FALSE,"USD NEWYORK";#N/A,#N/A,FALSE,"USD VCB"}</definedName>
    <definedName name="wrn.phuong._2_2_5" hidden="1">{#N/A,#N/A,FALSE,"VND VCB";#N/A,#N/A,FALSE,"VND SBVHN";#N/A,#N/A,FALSE,"USD NEWYORK";#N/A,#N/A,FALSE,"USD VCB"}</definedName>
    <definedName name="wrn.phuong._2_3" hidden="1">{#N/A,#N/A,FALSE,"VND VCB";#N/A,#N/A,FALSE,"VND SBVHN";#N/A,#N/A,FALSE,"USD NEWYORK";#N/A,#N/A,FALSE,"USD VCB"}</definedName>
    <definedName name="wrn.phuong._2_3_1" hidden="1">{#N/A,#N/A,FALSE,"VND VCB";#N/A,#N/A,FALSE,"VND SBVHN";#N/A,#N/A,FALSE,"USD NEWYORK";#N/A,#N/A,FALSE,"USD VCB"}</definedName>
    <definedName name="wrn.phuong._2_3_2" hidden="1">{#N/A,#N/A,FALSE,"VND VCB";#N/A,#N/A,FALSE,"VND SBVHN";#N/A,#N/A,FALSE,"USD NEWYORK";#N/A,#N/A,FALSE,"USD VCB"}</definedName>
    <definedName name="wrn.phuong._2_3_3" hidden="1">{#N/A,#N/A,FALSE,"VND VCB";#N/A,#N/A,FALSE,"VND SBVHN";#N/A,#N/A,FALSE,"USD NEWYORK";#N/A,#N/A,FALSE,"USD VCB"}</definedName>
    <definedName name="wrn.phuong._2_3_4" hidden="1">{#N/A,#N/A,FALSE,"VND VCB";#N/A,#N/A,FALSE,"VND SBVHN";#N/A,#N/A,FALSE,"USD NEWYORK";#N/A,#N/A,FALSE,"USD VCB"}</definedName>
    <definedName name="wrn.phuong._2_4" hidden="1">{#N/A,#N/A,FALSE,"VND VCB";#N/A,#N/A,FALSE,"VND SBVHN";#N/A,#N/A,FALSE,"USD NEWYORK";#N/A,#N/A,FALSE,"USD VCB"}</definedName>
    <definedName name="wrn.phuong._2_4_1" hidden="1">{#N/A,#N/A,FALSE,"VND VCB";#N/A,#N/A,FALSE,"VND SBVHN";#N/A,#N/A,FALSE,"USD NEWYORK";#N/A,#N/A,FALSE,"USD VCB"}</definedName>
    <definedName name="wrn.phuong._2_5" hidden="1">{#N/A,#N/A,FALSE,"VND VCB";#N/A,#N/A,FALSE,"VND SBVHN";#N/A,#N/A,FALSE,"USD NEWYORK";#N/A,#N/A,FALSE,"USD VCB"}</definedName>
    <definedName name="wrn.phuong._3" hidden="1">{#N/A,#N/A,FALSE,"VND VCB";#N/A,#N/A,FALSE,"VND SBVHN";#N/A,#N/A,FALSE,"USD NEWYORK";#N/A,#N/A,FALSE,"USD VCB"}</definedName>
    <definedName name="wrn.phuong._3_1" hidden="1">{#N/A,#N/A,FALSE,"VND VCB";#N/A,#N/A,FALSE,"VND SBVHN";#N/A,#N/A,FALSE,"USD NEWYORK";#N/A,#N/A,FALSE,"USD VCB"}</definedName>
    <definedName name="wrn.phuong._3_1_1" hidden="1">{#N/A,#N/A,FALSE,"VND VCB";#N/A,#N/A,FALSE,"VND SBVHN";#N/A,#N/A,FALSE,"USD NEWYORK";#N/A,#N/A,FALSE,"USD VCB"}</definedName>
    <definedName name="wrn.phuong._3_1_1_1" hidden="1">{#N/A,#N/A,FALSE,"VND VCB";#N/A,#N/A,FALSE,"VND SBVHN";#N/A,#N/A,FALSE,"USD NEWYORK";#N/A,#N/A,FALSE,"USD VCB"}</definedName>
    <definedName name="wrn.phuong._3_1_2" hidden="1">{#N/A,#N/A,FALSE,"VND VCB";#N/A,#N/A,FALSE,"VND SBVHN";#N/A,#N/A,FALSE,"USD NEWYORK";#N/A,#N/A,FALSE,"USD VCB"}</definedName>
    <definedName name="wrn.phuong._3_1_3" hidden="1">{#N/A,#N/A,FALSE,"VND VCB";#N/A,#N/A,FALSE,"VND SBVHN";#N/A,#N/A,FALSE,"USD NEWYORK";#N/A,#N/A,FALSE,"USD VCB"}</definedName>
    <definedName name="wrn.phuong._3_1_4" hidden="1">{#N/A,#N/A,FALSE,"VND VCB";#N/A,#N/A,FALSE,"VND SBVHN";#N/A,#N/A,FALSE,"USD NEWYORK";#N/A,#N/A,FALSE,"USD VCB"}</definedName>
    <definedName name="wrn.phuong._3_1_5" hidden="1">{#N/A,#N/A,FALSE,"VND VCB";#N/A,#N/A,FALSE,"VND SBVHN";#N/A,#N/A,FALSE,"USD NEWYORK";#N/A,#N/A,FALSE,"USD VCB"}</definedName>
    <definedName name="wrn.phuong._3_2" hidden="1">{#N/A,#N/A,FALSE,"VND VCB";#N/A,#N/A,FALSE,"VND SBVHN";#N/A,#N/A,FALSE,"USD NEWYORK";#N/A,#N/A,FALSE,"USD VCB"}</definedName>
    <definedName name="wrn.phuong._3_2_1" hidden="1">{#N/A,#N/A,FALSE,"VND VCB";#N/A,#N/A,FALSE,"VND SBVHN";#N/A,#N/A,FALSE,"USD NEWYORK";#N/A,#N/A,FALSE,"USD VCB"}</definedName>
    <definedName name="wrn.phuong._3_2_1_1" hidden="1">{#N/A,#N/A,FALSE,"VND VCB";#N/A,#N/A,FALSE,"VND SBVHN";#N/A,#N/A,FALSE,"USD NEWYORK";#N/A,#N/A,FALSE,"USD VCB"}</definedName>
    <definedName name="wrn.phuong._3_2_2" hidden="1">{#N/A,#N/A,FALSE,"VND VCB";#N/A,#N/A,FALSE,"VND SBVHN";#N/A,#N/A,FALSE,"USD NEWYORK";#N/A,#N/A,FALSE,"USD VCB"}</definedName>
    <definedName name="wrn.phuong._3_2_3" hidden="1">{#N/A,#N/A,FALSE,"VND VCB";#N/A,#N/A,FALSE,"VND SBVHN";#N/A,#N/A,FALSE,"USD NEWYORK";#N/A,#N/A,FALSE,"USD VCB"}</definedName>
    <definedName name="wrn.phuong._3_2_4" hidden="1">{#N/A,#N/A,FALSE,"VND VCB";#N/A,#N/A,FALSE,"VND SBVHN";#N/A,#N/A,FALSE,"USD NEWYORK";#N/A,#N/A,FALSE,"USD VCB"}</definedName>
    <definedName name="wrn.phuong._3_2_5" hidden="1">{#N/A,#N/A,FALSE,"VND VCB";#N/A,#N/A,FALSE,"VND SBVHN";#N/A,#N/A,FALSE,"USD NEWYORK";#N/A,#N/A,FALSE,"USD VCB"}</definedName>
    <definedName name="wrn.phuong._3_3" hidden="1">{#N/A,#N/A,FALSE,"VND VCB";#N/A,#N/A,FALSE,"VND SBVHN";#N/A,#N/A,FALSE,"USD NEWYORK";#N/A,#N/A,FALSE,"USD VCB"}</definedName>
    <definedName name="wrn.phuong._3_3_1" hidden="1">{#N/A,#N/A,FALSE,"VND VCB";#N/A,#N/A,FALSE,"VND SBVHN";#N/A,#N/A,FALSE,"USD NEWYORK";#N/A,#N/A,FALSE,"USD VCB"}</definedName>
    <definedName name="wrn.phuong._3_4" hidden="1">{#N/A,#N/A,FALSE,"VND VCB";#N/A,#N/A,FALSE,"VND SBVHN";#N/A,#N/A,FALSE,"USD NEWYORK";#N/A,#N/A,FALSE,"USD VCB"}</definedName>
    <definedName name="wrn.phuong._3_4_1" hidden="1">{#N/A,#N/A,FALSE,"VND VCB";#N/A,#N/A,FALSE,"VND SBVHN";#N/A,#N/A,FALSE,"USD NEWYORK";#N/A,#N/A,FALSE,"USD VCB"}</definedName>
    <definedName name="wrn.phuong._3_5" hidden="1">{#N/A,#N/A,FALSE,"VND VCB";#N/A,#N/A,FALSE,"VND SBVHN";#N/A,#N/A,FALSE,"USD NEWYORK";#N/A,#N/A,FALSE,"USD VCB"}</definedName>
    <definedName name="wrn.phuong._4" hidden="1">{#N/A,#N/A,FALSE,"VND VCB";#N/A,#N/A,FALSE,"VND SBVHN";#N/A,#N/A,FALSE,"USD NEWYORK";#N/A,#N/A,FALSE,"USD VCB"}</definedName>
    <definedName name="wrn.phuong._4_1" hidden="1">{#N/A,#N/A,FALSE,"VND VCB";#N/A,#N/A,FALSE,"VND SBVHN";#N/A,#N/A,FALSE,"USD NEWYORK";#N/A,#N/A,FALSE,"USD VCB"}</definedName>
    <definedName name="wrn.phuong._4_1_1" hidden="1">{#N/A,#N/A,FALSE,"VND VCB";#N/A,#N/A,FALSE,"VND SBVHN";#N/A,#N/A,FALSE,"USD NEWYORK";#N/A,#N/A,FALSE,"USD VCB"}</definedName>
    <definedName name="wrn.phuong._4_1_1_1" hidden="1">{#N/A,#N/A,FALSE,"VND VCB";#N/A,#N/A,FALSE,"VND SBVHN";#N/A,#N/A,FALSE,"USD NEWYORK";#N/A,#N/A,FALSE,"USD VCB"}</definedName>
    <definedName name="wrn.phuong._4_1_2" hidden="1">{#N/A,#N/A,FALSE,"VND VCB";#N/A,#N/A,FALSE,"VND SBVHN";#N/A,#N/A,FALSE,"USD NEWYORK";#N/A,#N/A,FALSE,"USD VCB"}</definedName>
    <definedName name="wrn.phuong._4_1_3" hidden="1">{#N/A,#N/A,FALSE,"VND VCB";#N/A,#N/A,FALSE,"VND SBVHN";#N/A,#N/A,FALSE,"USD NEWYORK";#N/A,#N/A,FALSE,"USD VCB"}</definedName>
    <definedName name="wrn.phuong._4_1_4" hidden="1">{#N/A,#N/A,FALSE,"VND VCB";#N/A,#N/A,FALSE,"VND SBVHN";#N/A,#N/A,FALSE,"USD NEWYORK";#N/A,#N/A,FALSE,"USD VCB"}</definedName>
    <definedName name="wrn.phuong._4_1_5" hidden="1">{#N/A,#N/A,FALSE,"VND VCB";#N/A,#N/A,FALSE,"VND SBVHN";#N/A,#N/A,FALSE,"USD NEWYORK";#N/A,#N/A,FALSE,"USD VCB"}</definedName>
    <definedName name="wrn.phuong._4_2" hidden="1">{#N/A,#N/A,FALSE,"VND VCB";#N/A,#N/A,FALSE,"VND SBVHN";#N/A,#N/A,FALSE,"USD NEWYORK";#N/A,#N/A,FALSE,"USD VCB"}</definedName>
    <definedName name="wrn.phuong._4_2_1" hidden="1">{#N/A,#N/A,FALSE,"VND VCB";#N/A,#N/A,FALSE,"VND SBVHN";#N/A,#N/A,FALSE,"USD NEWYORK";#N/A,#N/A,FALSE,"USD VCB"}</definedName>
    <definedName name="wrn.phuong._4_2_1_1" hidden="1">{#N/A,#N/A,FALSE,"VND VCB";#N/A,#N/A,FALSE,"VND SBVHN";#N/A,#N/A,FALSE,"USD NEWYORK";#N/A,#N/A,FALSE,"USD VCB"}</definedName>
    <definedName name="wrn.phuong._4_2_2" hidden="1">{#N/A,#N/A,FALSE,"VND VCB";#N/A,#N/A,FALSE,"VND SBVHN";#N/A,#N/A,FALSE,"USD NEWYORK";#N/A,#N/A,FALSE,"USD VCB"}</definedName>
    <definedName name="wrn.phuong._4_2_3" hidden="1">{#N/A,#N/A,FALSE,"VND VCB";#N/A,#N/A,FALSE,"VND SBVHN";#N/A,#N/A,FALSE,"USD NEWYORK";#N/A,#N/A,FALSE,"USD VCB"}</definedName>
    <definedName name="wrn.phuong._4_2_4" hidden="1">{#N/A,#N/A,FALSE,"VND VCB";#N/A,#N/A,FALSE,"VND SBVHN";#N/A,#N/A,FALSE,"USD NEWYORK";#N/A,#N/A,FALSE,"USD VCB"}</definedName>
    <definedName name="wrn.phuong._4_2_5" hidden="1">{#N/A,#N/A,FALSE,"VND VCB";#N/A,#N/A,FALSE,"VND SBVHN";#N/A,#N/A,FALSE,"USD NEWYORK";#N/A,#N/A,FALSE,"USD VCB"}</definedName>
    <definedName name="wrn.phuong._4_3" hidden="1">{#N/A,#N/A,FALSE,"VND VCB";#N/A,#N/A,FALSE,"VND SBVHN";#N/A,#N/A,FALSE,"USD NEWYORK";#N/A,#N/A,FALSE,"USD VCB"}</definedName>
    <definedName name="wrn.phuong._4_3_1" hidden="1">{#N/A,#N/A,FALSE,"VND VCB";#N/A,#N/A,FALSE,"VND SBVHN";#N/A,#N/A,FALSE,"USD NEWYORK";#N/A,#N/A,FALSE,"USD VCB"}</definedName>
    <definedName name="wrn.phuong._4_4" hidden="1">{#N/A,#N/A,FALSE,"VND VCB";#N/A,#N/A,FALSE,"VND SBVHN";#N/A,#N/A,FALSE,"USD NEWYORK";#N/A,#N/A,FALSE,"USD VCB"}</definedName>
    <definedName name="wrn.phuong._4_4_1" hidden="1">{#N/A,#N/A,FALSE,"VND VCB";#N/A,#N/A,FALSE,"VND SBVHN";#N/A,#N/A,FALSE,"USD NEWYORK";#N/A,#N/A,FALSE,"USD VCB"}</definedName>
    <definedName name="wrn.phuong._4_5" hidden="1">{#N/A,#N/A,FALSE,"VND VCB";#N/A,#N/A,FALSE,"VND SBVHN";#N/A,#N/A,FALSE,"USD NEWYORK";#N/A,#N/A,FALSE,"USD VCB"}</definedName>
    <definedName name="wrn.phuong._5" hidden="1">{#N/A,#N/A,FALSE,"VND VCB";#N/A,#N/A,FALSE,"VND SBVHN";#N/A,#N/A,FALSE,"USD NEWYORK";#N/A,#N/A,FALSE,"USD VCB"}</definedName>
    <definedName name="wrn.phuong._5_1" hidden="1">{#N/A,#N/A,FALSE,"VND VCB";#N/A,#N/A,FALSE,"VND SBVHN";#N/A,#N/A,FALSE,"USD NEWYORK";#N/A,#N/A,FALSE,"USD VCB"}</definedName>
    <definedName name="wrn.phuong._5_1_1" hidden="1">{#N/A,#N/A,FALSE,"VND VCB";#N/A,#N/A,FALSE,"VND SBVHN";#N/A,#N/A,FALSE,"USD NEWYORK";#N/A,#N/A,FALSE,"USD VCB"}</definedName>
    <definedName name="wrn.phuong._5_1_1_1" hidden="1">{#N/A,#N/A,FALSE,"VND VCB";#N/A,#N/A,FALSE,"VND SBVHN";#N/A,#N/A,FALSE,"USD NEWYORK";#N/A,#N/A,FALSE,"USD VCB"}</definedName>
    <definedName name="wrn.phuong._5_1_2" hidden="1">{#N/A,#N/A,FALSE,"VND VCB";#N/A,#N/A,FALSE,"VND SBVHN";#N/A,#N/A,FALSE,"USD NEWYORK";#N/A,#N/A,FALSE,"USD VCB"}</definedName>
    <definedName name="wrn.phuong._5_1_3" hidden="1">{#N/A,#N/A,FALSE,"VND VCB";#N/A,#N/A,FALSE,"VND SBVHN";#N/A,#N/A,FALSE,"USD NEWYORK";#N/A,#N/A,FALSE,"USD VCB"}</definedName>
    <definedName name="wrn.phuong._5_1_4" hidden="1">{#N/A,#N/A,FALSE,"VND VCB";#N/A,#N/A,FALSE,"VND SBVHN";#N/A,#N/A,FALSE,"USD NEWYORK";#N/A,#N/A,FALSE,"USD VCB"}</definedName>
    <definedName name="wrn.phuong._5_1_5" hidden="1">{#N/A,#N/A,FALSE,"VND VCB";#N/A,#N/A,FALSE,"VND SBVHN";#N/A,#N/A,FALSE,"USD NEWYORK";#N/A,#N/A,FALSE,"USD VCB"}</definedName>
    <definedName name="wrn.phuong._5_2" hidden="1">{#N/A,#N/A,FALSE,"VND VCB";#N/A,#N/A,FALSE,"VND SBVHN";#N/A,#N/A,FALSE,"USD NEWYORK";#N/A,#N/A,FALSE,"USD VCB"}</definedName>
    <definedName name="wrn.phuong._5_2_1" hidden="1">{#N/A,#N/A,FALSE,"VND VCB";#N/A,#N/A,FALSE,"VND SBVHN";#N/A,#N/A,FALSE,"USD NEWYORK";#N/A,#N/A,FALSE,"USD VCB"}</definedName>
    <definedName name="wrn.phuong._5_2_1_1" hidden="1">{#N/A,#N/A,FALSE,"VND VCB";#N/A,#N/A,FALSE,"VND SBVHN";#N/A,#N/A,FALSE,"USD NEWYORK";#N/A,#N/A,FALSE,"USD VCB"}</definedName>
    <definedName name="wrn.phuong._5_2_2" hidden="1">{#N/A,#N/A,FALSE,"VND VCB";#N/A,#N/A,FALSE,"VND SBVHN";#N/A,#N/A,FALSE,"USD NEWYORK";#N/A,#N/A,FALSE,"USD VCB"}</definedName>
    <definedName name="wrn.phuong._5_2_3" hidden="1">{#N/A,#N/A,FALSE,"VND VCB";#N/A,#N/A,FALSE,"VND SBVHN";#N/A,#N/A,FALSE,"USD NEWYORK";#N/A,#N/A,FALSE,"USD VCB"}</definedName>
    <definedName name="wrn.phuong._5_2_4" hidden="1">{#N/A,#N/A,FALSE,"VND VCB";#N/A,#N/A,FALSE,"VND SBVHN";#N/A,#N/A,FALSE,"USD NEWYORK";#N/A,#N/A,FALSE,"USD VCB"}</definedName>
    <definedName name="wrn.phuong._5_2_5" hidden="1">{#N/A,#N/A,FALSE,"VND VCB";#N/A,#N/A,FALSE,"VND SBVHN";#N/A,#N/A,FALSE,"USD NEWYORK";#N/A,#N/A,FALSE,"USD VCB"}</definedName>
    <definedName name="wrn.phuong._5_3" hidden="1">{#N/A,#N/A,FALSE,"VND VCB";#N/A,#N/A,FALSE,"VND SBVHN";#N/A,#N/A,FALSE,"USD NEWYORK";#N/A,#N/A,FALSE,"USD VCB"}</definedName>
    <definedName name="wrn.phuong._5_3_1" hidden="1">{#N/A,#N/A,FALSE,"VND VCB";#N/A,#N/A,FALSE,"VND SBVHN";#N/A,#N/A,FALSE,"USD NEWYORK";#N/A,#N/A,FALSE,"USD VCB"}</definedName>
    <definedName name="wrn.phuong._5_4" hidden="1">{#N/A,#N/A,FALSE,"VND VCB";#N/A,#N/A,FALSE,"VND SBVHN";#N/A,#N/A,FALSE,"USD NEWYORK";#N/A,#N/A,FALSE,"USD VCB"}</definedName>
    <definedName name="wrn.phuong._5_4_1" hidden="1">{#N/A,#N/A,FALSE,"VND VCB";#N/A,#N/A,FALSE,"VND SBVHN";#N/A,#N/A,FALSE,"USD NEWYORK";#N/A,#N/A,FALSE,"USD VCB"}</definedName>
    <definedName name="wrn.phuong._5_5" hidden="1">{#N/A,#N/A,FALSE,"VND VCB";#N/A,#N/A,FALSE,"VND SBVHN";#N/A,#N/A,FALSE,"USD NEWYORK";#N/A,#N/A,FALSE,"USD VCB"}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_brasil." hidden="1">{"PL_Brasil",#N/A,FALSE,"PL"}</definedName>
    <definedName name="wrn.portugal." hidden="1">{"portugal",#N/A,FALSE,"PL"}</definedName>
    <definedName name="wrn.pq_dr." hidden="1">{"pq_dr",#N/A,FALSE,"PQ"}</definedName>
    <definedName name="wrn.pq_pe." hidden="1">{"pq_pe",#N/A,FALSE,"PQ"}</definedName>
    <definedName name="wrn.pq_sp." hidden="1">{"pq_sp",#N/A,FALSE,"PQ"}</definedName>
    <definedName name="wrn.Print." hidden="1">{"1998",#N/A,FALSE,"YR1998";"1999",#N/A,FALSE,"YR1999";"q31999",#N/A,FALSE,"Q31999";"2000",#N/A,FALSE,"YR2000";"q32000",#N/A,FALSE,"Q32000";"2001",#N/A,FALSE,"YR2001";"2002",#N/A,FALSE,"YR2002"}</definedName>
    <definedName name="wrn.Print._.All.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ALL._.PAGES." hidden="1">{#N/A,#N/A,FALSE,"Group Fcst";#N/A,#N/A,FALSE,"Group Fcst Variance";#N/A,#N/A,FALSE,"Consolidated";#N/A,#N/A,FALSE,"Subscriber Mktg";#N/A,#N/A,FALSE,"Vendor Mktg";#N/A,#N/A,FALSE,"Corporate";#N/A,#N/A,FALSE,"Finance";#N/A,#N/A,FALSE,"Cust Svc-Legal";#N/A,#N/A,FALSE,"Legal";#N/A,#N/A,FALSE,"Cust Supp";#N/A,#N/A,FALSE,"Logistics";#N/A,#N/A,FALSE,"Service Mgmt";#N/A,#N/A,FALSE,"GlobalFares";#N/A,#N/A,FALSE,"HR";#N/A,#N/A,FALSE,"President";#N/A,#N/A,FALSE,"Information Services";#N/A,#N/A,FALSE,"Systems Dev";#N/A,#N/A,FALSE,"Network Services";#N/A,#N/A,FALSE,"Data Center"}</definedName>
    <definedName name="wrn.Print._.all._.rec._.sheets." hidden="1">{#N/A,#N/A,FALSE,"undistrib income";#N/A,#N/A,FALSE,"units";#N/A,#N/A,FALSE,"cap reserve";#N/A,#N/A,FALSE,"bank";#N/A,#N/A,FALSE,"int receivable";#N/A,#N/A,FALSE,"other debtors";#N/A,#N/A,FALSE,"rent debtor";#N/A,#N/A,FALSE,"prepayments";#N/A,#N/A,FALSE,"amort borrowing costs";#N/A,#N/A,FALSE,"term debt";#N/A,#N/A,FALSE,"bonds";#N/A,#N/A,FALSE,"managers fees";#N/A,#N/A,FALSE,"trustee fees";#N/A,#N/A,FALSE,"sundry creditors";#N/A,#N/A,FALSE,"prepaid rent";#N/A,#N/A,FALSE,"prepaid interest";#N/A,#N/A,FALSE,"prov for distribution";#N/A,#N/A,FALSE,"bonus loan";#N/A,#N/A,FALSE,"loan construction";#N/A,#N/A,FALSE,"loan hills co";#N/A,#N/A,FALSE,"infrastructure loan"}</definedName>
    <definedName name="wrn.Print._.all._.rec._.sheets._1" hidden="1">{#N/A,#N/A,FALSE,"undistrib income";#N/A,#N/A,FALSE,"units";#N/A,#N/A,FALSE,"cap reserve";#N/A,#N/A,FALSE,"bank";#N/A,#N/A,FALSE,"int receivable";#N/A,#N/A,FALSE,"other debtors";#N/A,#N/A,FALSE,"rent debtor";#N/A,#N/A,FALSE,"prepayments";#N/A,#N/A,FALSE,"amort borrowing costs";#N/A,#N/A,FALSE,"term debt";#N/A,#N/A,FALSE,"bonds";#N/A,#N/A,FALSE,"managers fees";#N/A,#N/A,FALSE,"trustee fees";#N/A,#N/A,FALSE,"sundry creditors";#N/A,#N/A,FALSE,"prepaid rent";#N/A,#N/A,FALSE,"prepaid interest";#N/A,#N/A,FALSE,"prov for distribution";#N/A,#N/A,FALSE,"bonus loan";#N/A,#N/A,FALSE,"loan construction";#N/A,#N/A,FALSE,"loan hills co";#N/A,#N/A,FALSE,"infrastructure loan"}</definedName>
    <definedName name="wrn.Print._.All._1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graphs." hidden="1">{"cap_structure",#N/A,FALSE,"Graph-Mkt Cap";"price",#N/A,FALSE,"Graph-Price";"ebit",#N/A,FALSE,"Graph-EBITDA";"ebitda",#N/A,FALSE,"Graph-EBITDA"}</definedName>
    <definedName name="wrn.Print._.PL." hidden="1">{"ITA_1_PL",#N/A,FALSE,"Print - PL";"ITA_2_PL",#N/A,FALSE,"Print - PL";"ITA_Group_PL",#N/A,FALSE,"Print - PL"}</definedName>
    <definedName name="wrn.Print._.PL._1" hidden="1">{"ITA_1_PL",#N/A,FALSE,"Print - PL";"ITA_2_PL",#N/A,FALSE,"Print - PL";"ITA_Group_PL",#N/A,FALSE,"Print - PL"}</definedName>
    <definedName name="wrn.print._.raw._.data._.entry." hidden="1">{"inputs raw data",#N/A,TRUE,"INPUT"}</definedName>
    <definedName name="wrn.Print._.Report." hidden="1">{"Summary",#N/A,TRUE,"Summary Multipl";"Trend",#N/A,TRUE,"Trend Analysis";"Print RE",#N/A,TRUE,"Print RE";"Print RF",#N/A,TRUE,"Print RF";"Print IE",#N/A,TRUE,"Print IE";"Print IF",#N/A,TRUE,"Print IF";"Print Int",#N/A,TRUE,"Print Int"}</definedName>
    <definedName name="wrn.print._.standalone." hidden="1">{"standalone1",#N/A,FALSE,"DCFBase";"standalone2",#N/A,FALSE,"DCFBase"}</definedName>
    <definedName name="wrn.print._.standalone.2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whole._.report.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CSC." hidden="1">{"CSC_1",#N/A,FALSE,"CSC Outputs";"CSC_2",#N/A,FALSE,"CSC Outputs"}</definedName>
    <definedName name="wrn.Print_CSC.2" hidden="1">{"CSC_1",#N/A,FALSE,"CSC Outputs";"CSC_2",#N/A,FALSE,"CSC Outputs"}</definedName>
    <definedName name="wrn.Print_CSC2" hidden="1">{"CSC_1",#N/A,FALSE,"CSC Outputs";"CSC_2",#N/A,FALSE,"CSC Outputs"}</definedName>
    <definedName name="wrn.Print_Index." hidden="1">{"Index",#N/A,FALSE,"Index"}</definedName>
    <definedName name="wrn.printall." hidden="1">{"projections1",#N/A,FALSE,"projections";"dcf2",#N/A,FALSE,"dcf";"dcf no profit sharing",#N/A,FALSE,"dcf no profit sharing";"avp1",#N/A,FALSE,"avp"}</definedName>
    <definedName name="wrn.Printout." hidden="1">{"Comps",#N/A,FALSE,"Comps";"DCF",#N/A,FALSE,"DCF";"IS",#N/A,FALSE,"JHC Ast Mgmt";"IS",#N/A,FALSE,"Ind. Trust Associates";"Comp",#N/A,FALSE,"Ind. Trust Associates";"IS",#N/A,FALSE,"Timber Resource";"Comp",#N/A,FALSE,"Timber Resource";"IS",#N/A,FALSE,"Agricultural";"Comp",#N/A,FALSE,"Agricultural";"IS",#N/A,FALSE,"Funds";"COMP",#N/A,FALSE,"Funds"}</definedName>
    <definedName name="wrn.printqtr." hidden="1">{"nytasecond",#N/A,FALSE,"NYTQTRS";"nytafirst",#N/A,FALSE,"NYTQTRS";"nytathird",#N/A,FALSE,"NYTQTRS";"nytafourth",#N/A,FALSE,"NYTQTRS";"nytafull",#N/A,FALSE,"NYTQTRS"}</definedName>
    <definedName name="wrn.Project._.Costing." hidden="1">{#N/A,#N/A,TRUE,"Bid Sign Off";#N/A,#N/A,TRUE,"Information";#N/A,#N/A,TRUE,"Equipment Supply";"IandC2",#N/A,TRUE,"Installation &amp; Commission";#N/A,#N/A,TRUE,"Cost and Price (Project)";#N/A,#N/A,TRUE,"D&amp;C 1";#N/A,#N/A,TRUE,"D&amp;C 2";#N/A,#N/A,TRUE,"D&amp;C 3"}</definedName>
    <definedName name="wrn.Project._.Zippy._.All._.of._.it." hidden="1">{"Variables",#N/A,FALSE,"P&amp;L (1)";"ProfitandLoss",#N/A,FALSE,"P&amp;L (1)";"Interesting Bit",#N/A,FALSE,"Balance Sheet (2)";"Variables",#N/A,FALSE,"Balance Sheet (2)";"Interestingbit",#N/A,FALSE,"PDS (6)";"variables",#N/A,FALSE,"PDS (6)";"Interesting bit",#N/A,FALSE,"P&amp;LHistory(17)";"Interesting Bit",#N/A,FALSE,"WService(16)";"VARIABLES",#N/A,FALSE,"WService(16)";"interestingbit",#N/A,FALSE,"BBC Sales (15)";"variables",#N/A,FALSE,"BBC Sales (15)"}</definedName>
    <definedName name="wrn.Project._.Zippy._.Interesting._.Bits." hidden="1">{"ProfitandLoss",#N/A,FALSE,"P&amp;L (1)";"Interesting Bit",#N/A,FALSE,"Balance Sheet (2)";"Interesting bit",#N/A,FALSE,"P&amp;LHistory(17)";"Interesting Bit",#N/A,FALSE,"WService(16)";"interestingbit",#N/A,FALSE,"BBC Sales (15)"}</definedName>
    <definedName name="wrn.Project._.Zippy._.Variables." hidden="1">{"Variables",#N/A,FALSE,"P&amp;L (1)";"Variables",#N/A,FALSE,"Balance Sheet (2)";"VARIABLES",#N/A,FALSE,"WService(16)";"variables",#N/A,FALSE,"BBC Sales (15)"}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1_1_1" hidden="1">{"Pulp Production",#N/A,FALSE,"Pulp";"Pulp Earnings",#N/A,FALSE,"Pulp"}</definedName>
    <definedName name="wrn.Pulp._1_1_1_1" hidden="1">{"Pulp Production",#N/A,FALSE,"Pulp";"Pulp Earnings",#N/A,FALSE,"Pulp"}</definedName>
    <definedName name="wrn.Pulp._1_1_1_1_1" hidden="1">{"Pulp Production",#N/A,FALSE,"Pulp";"Pulp Earnings",#N/A,FALSE,"Pulp"}</definedName>
    <definedName name="wrn.Pulp._1_1_1_1_1_1" hidden="1">{"Pulp Production",#N/A,FALSE,"Pulp";"Pulp Earnings",#N/A,FALSE,"Pulp"}</definedName>
    <definedName name="wrn.Pulp._1_1_1_1_1_2" hidden="1">{"Pulp Production",#N/A,FALSE,"Pulp";"Pulp Earnings",#N/A,FALSE,"Pulp"}</definedName>
    <definedName name="wrn.Pulp._1_1_1_1_1_3" hidden="1">{"Pulp Production",#N/A,FALSE,"Pulp";"Pulp Earnings",#N/A,FALSE,"Pulp"}</definedName>
    <definedName name="wrn.Pulp._1_1_1_1_1_4" hidden="1">{"Pulp Production",#N/A,FALSE,"Pulp";"Pulp Earnings",#N/A,FALSE,"Pulp"}</definedName>
    <definedName name="wrn.Pulp._1_1_1_1_2" hidden="1">{"Pulp Production",#N/A,FALSE,"Pulp";"Pulp Earnings",#N/A,FALSE,"Pulp"}</definedName>
    <definedName name="wrn.Pulp._1_1_1_1_2_1" hidden="1">{"Pulp Production",#N/A,FALSE,"Pulp";"Pulp Earnings",#N/A,FALSE,"Pulp"}</definedName>
    <definedName name="wrn.Pulp._1_1_1_1_2_2" hidden="1">{"Pulp Production",#N/A,FALSE,"Pulp";"Pulp Earnings",#N/A,FALSE,"Pulp"}</definedName>
    <definedName name="wrn.Pulp._1_1_1_1_2_3" hidden="1">{"Pulp Production",#N/A,FALSE,"Pulp";"Pulp Earnings",#N/A,FALSE,"Pulp"}</definedName>
    <definedName name="wrn.Pulp._1_1_1_1_3" hidden="1">{"Pulp Production",#N/A,FALSE,"Pulp";"Pulp Earnings",#N/A,FALSE,"Pulp"}</definedName>
    <definedName name="wrn.Pulp._1_1_1_1_4" hidden="1">{"Pulp Production",#N/A,FALSE,"Pulp";"Pulp Earnings",#N/A,FALSE,"Pulp"}</definedName>
    <definedName name="wrn.Pulp._1_1_1_1_5" hidden="1">{"Pulp Production",#N/A,FALSE,"Pulp";"Pulp Earnings",#N/A,FALSE,"Pulp"}</definedName>
    <definedName name="wrn.Pulp._1_1_1_2" hidden="1">{"Pulp Production",#N/A,FALSE,"Pulp";"Pulp Earnings",#N/A,FALSE,"Pulp"}</definedName>
    <definedName name="wrn.Pulp._1_1_1_2_1" hidden="1">{"Pulp Production",#N/A,FALSE,"Pulp";"Pulp Earnings",#N/A,FALSE,"Pulp"}</definedName>
    <definedName name="wrn.Pulp._1_1_1_2_2" hidden="1">{"Pulp Production",#N/A,FALSE,"Pulp";"Pulp Earnings",#N/A,FALSE,"Pulp"}</definedName>
    <definedName name="wrn.Pulp._1_1_1_2_3" hidden="1">{"Pulp Production",#N/A,FALSE,"Pulp";"Pulp Earnings",#N/A,FALSE,"Pulp"}</definedName>
    <definedName name="wrn.Pulp._1_1_1_3" hidden="1">{"Pulp Production",#N/A,FALSE,"Pulp";"Pulp Earnings",#N/A,FALSE,"Pulp"}</definedName>
    <definedName name="wrn.Pulp._1_1_1_3_1" hidden="1">{"Pulp Production",#N/A,FALSE,"Pulp";"Pulp Earnings",#N/A,FALSE,"Pulp"}</definedName>
    <definedName name="wrn.Pulp._1_1_1_3_2" hidden="1">{"Pulp Production",#N/A,FALSE,"Pulp";"Pulp Earnings",#N/A,FALSE,"Pulp"}</definedName>
    <definedName name="wrn.Pulp._1_1_1_3_3" hidden="1">{"Pulp Production",#N/A,FALSE,"Pulp";"Pulp Earnings",#N/A,FALSE,"Pulp"}</definedName>
    <definedName name="wrn.Pulp._1_1_1_4" hidden="1">{"Pulp Production",#N/A,FALSE,"Pulp";"Pulp Earnings",#N/A,FALSE,"Pulp"}</definedName>
    <definedName name="wrn.Pulp._1_1_1_5" hidden="1">{"Pulp Production",#N/A,FALSE,"Pulp";"Pulp Earnings",#N/A,FALSE,"Pulp"}</definedName>
    <definedName name="wrn.Pulp._1_1_2" hidden="1">{"Pulp Production",#N/A,FALSE,"Pulp";"Pulp Earnings",#N/A,FALSE,"Pulp"}</definedName>
    <definedName name="wrn.Pulp._1_1_2_1" hidden="1">{"Pulp Production",#N/A,FALSE,"Pulp";"Pulp Earnings",#N/A,FALSE,"Pulp"}</definedName>
    <definedName name="wrn.Pulp._1_1_2_2" hidden="1">{"Pulp Production",#N/A,FALSE,"Pulp";"Pulp Earnings",#N/A,FALSE,"Pulp"}</definedName>
    <definedName name="wrn.Pulp._1_1_2_3" hidden="1">{"Pulp Production",#N/A,FALSE,"Pulp";"Pulp Earnings",#N/A,FALSE,"Pulp"}</definedName>
    <definedName name="wrn.Pulp._1_1_3" hidden="1">{"Pulp Production",#N/A,FALSE,"Pulp";"Pulp Earnings",#N/A,FALSE,"Pulp"}</definedName>
    <definedName name="wrn.Pulp._1_1_3_1" hidden="1">{"Pulp Production",#N/A,FALSE,"Pulp";"Pulp Earnings",#N/A,FALSE,"Pulp"}</definedName>
    <definedName name="wrn.Pulp._1_1_3_2" hidden="1">{"Pulp Production",#N/A,FALSE,"Pulp";"Pulp Earnings",#N/A,FALSE,"Pulp"}</definedName>
    <definedName name="wrn.Pulp._1_1_3_3" hidden="1">{"Pulp Production",#N/A,FALSE,"Pulp";"Pulp Earnings",#N/A,FALSE,"Pulp"}</definedName>
    <definedName name="wrn.Pulp._1_1_4" hidden="1">{"Pulp Production",#N/A,FALSE,"Pulp";"Pulp Earnings",#N/A,FALSE,"Pulp"}</definedName>
    <definedName name="wrn.Pulp._1_1_5" hidden="1">{"Pulp Production",#N/A,FALSE,"Pulp";"Pulp Earnings",#N/A,FALSE,"Pulp"}</definedName>
    <definedName name="wrn.Pulp._1_2" hidden="1">{"Pulp Production",#N/A,FALSE,"Pulp";"Pulp Earnings",#N/A,FALSE,"Pulp"}</definedName>
    <definedName name="wrn.Pulp._1_2_1" hidden="1">{"Pulp Production",#N/A,FALSE,"Pulp";"Pulp Earnings",#N/A,FALSE,"Pulp"}</definedName>
    <definedName name="wrn.Pulp._1_2_1_1" hidden="1">{"Pulp Production",#N/A,FALSE,"Pulp";"Pulp Earnings",#N/A,FALSE,"Pulp"}</definedName>
    <definedName name="wrn.Pulp._1_2_1_2" hidden="1">{"Pulp Production",#N/A,FALSE,"Pulp";"Pulp Earnings",#N/A,FALSE,"Pulp"}</definedName>
    <definedName name="wrn.Pulp._1_2_1_3" hidden="1">{"Pulp Production",#N/A,FALSE,"Pulp";"Pulp Earnings",#N/A,FALSE,"Pulp"}</definedName>
    <definedName name="wrn.Pulp._1_2_2" hidden="1">{"Pulp Production",#N/A,FALSE,"Pulp";"Pulp Earnings",#N/A,FALSE,"Pulp"}</definedName>
    <definedName name="wrn.Pulp._1_2_2_1" hidden="1">{"Pulp Production",#N/A,FALSE,"Pulp";"Pulp Earnings",#N/A,FALSE,"Pulp"}</definedName>
    <definedName name="wrn.Pulp._1_2_2_2" hidden="1">{"Pulp Production",#N/A,FALSE,"Pulp";"Pulp Earnings",#N/A,FALSE,"Pulp"}</definedName>
    <definedName name="wrn.Pulp._1_2_2_3" hidden="1">{"Pulp Production",#N/A,FALSE,"Pulp";"Pulp Earnings",#N/A,FALSE,"Pulp"}</definedName>
    <definedName name="wrn.Pulp._1_2_3" hidden="1">{"Pulp Production",#N/A,FALSE,"Pulp";"Pulp Earnings",#N/A,FALSE,"Pulp"}</definedName>
    <definedName name="wrn.Pulp._1_2_4" hidden="1">{"Pulp Production",#N/A,FALSE,"Pulp";"Pulp Earnings",#N/A,FALSE,"Pulp"}</definedName>
    <definedName name="wrn.Pulp._1_2_5" hidden="1">{"Pulp Production",#N/A,FALSE,"Pulp";"Pulp Earnings",#N/A,FALSE,"Pulp"}</definedName>
    <definedName name="wrn.Pulp._1_3" hidden="1">{"Pulp Production",#N/A,FALSE,"Pulp";"Pulp Earnings",#N/A,FALSE,"Pulp"}</definedName>
    <definedName name="wrn.Pulp._1_3_1" hidden="1">{"Pulp Production",#N/A,FALSE,"Pulp";"Pulp Earnings",#N/A,FALSE,"Pulp"}</definedName>
    <definedName name="wrn.Pulp._1_3_1_1" hidden="1">{"Pulp Production",#N/A,FALSE,"Pulp";"Pulp Earnings",#N/A,FALSE,"Pulp"}</definedName>
    <definedName name="wrn.Pulp._1_3_1_2" hidden="1">{"Pulp Production",#N/A,FALSE,"Pulp";"Pulp Earnings",#N/A,FALSE,"Pulp"}</definedName>
    <definedName name="wrn.Pulp._1_3_1_3" hidden="1">{"Pulp Production",#N/A,FALSE,"Pulp";"Pulp Earnings",#N/A,FALSE,"Pulp"}</definedName>
    <definedName name="wrn.Pulp._1_3_2" hidden="1">{"Pulp Production",#N/A,FALSE,"Pulp";"Pulp Earnings",#N/A,FALSE,"Pulp"}</definedName>
    <definedName name="wrn.Pulp._1_3_2_1" hidden="1">{"Pulp Production",#N/A,FALSE,"Pulp";"Pulp Earnings",#N/A,FALSE,"Pulp"}</definedName>
    <definedName name="wrn.Pulp._1_3_2_2" hidden="1">{"Pulp Production",#N/A,FALSE,"Pulp";"Pulp Earnings",#N/A,FALSE,"Pulp"}</definedName>
    <definedName name="wrn.Pulp._1_3_2_3" hidden="1">{"Pulp Production",#N/A,FALSE,"Pulp";"Pulp Earnings",#N/A,FALSE,"Pulp"}</definedName>
    <definedName name="wrn.Pulp._1_3_3" hidden="1">{"Pulp Production",#N/A,FALSE,"Pulp";"Pulp Earnings",#N/A,FALSE,"Pulp"}</definedName>
    <definedName name="wrn.Pulp._1_3_4" hidden="1">{"Pulp Production",#N/A,FALSE,"Pulp";"Pulp Earnings",#N/A,FALSE,"Pulp"}</definedName>
    <definedName name="wrn.Pulp._1_3_5" hidden="1">{"Pulp Production",#N/A,FALSE,"Pulp";"Pulp Earnings",#N/A,FALSE,"Pulp"}</definedName>
    <definedName name="wrn.Pulp._1_4" hidden="1">{"Pulp Production",#N/A,FALSE,"Pulp";"Pulp Earnings",#N/A,FALSE,"Pulp"}</definedName>
    <definedName name="wrn.Pulp._1_4_1" hidden="1">{"Pulp Production",#N/A,FALSE,"Pulp";"Pulp Earnings",#N/A,FALSE,"Pulp"}</definedName>
    <definedName name="wrn.Pulp._1_4_2" hidden="1">{"Pulp Production",#N/A,FALSE,"Pulp";"Pulp Earnings",#N/A,FALSE,"Pulp"}</definedName>
    <definedName name="wrn.Pulp._1_4_3" hidden="1">{"Pulp Production",#N/A,FALSE,"Pulp";"Pulp Earnings",#N/A,FALSE,"Pulp"}</definedName>
    <definedName name="wrn.Pulp._1_5" hidden="1">{"Pulp Production",#N/A,FALSE,"Pulp";"Pulp Earnings",#N/A,FALSE,"Pulp"}</definedName>
    <definedName name="wrn.Pulp._1_5_1" hidden="1">{"Pulp Production",#N/A,FALSE,"Pulp";"Pulp Earnings",#N/A,FALSE,"Pulp"}</definedName>
    <definedName name="wrn.Pulp._1_5_2" hidden="1">{"Pulp Production",#N/A,FALSE,"Pulp";"Pulp Earnings",#N/A,FALSE,"Pulp"}</definedName>
    <definedName name="wrn.Pulp._1_5_3" hidden="1">{"Pulp Production",#N/A,FALSE,"Pulp";"Pulp Earnings",#N/A,FALSE,"Pulp"}</definedName>
    <definedName name="wrn.Pulp._2" hidden="1">{"Pulp Production",#N/A,FALSE,"Pulp";"Pulp Earnings",#N/A,FALSE,"Pulp"}</definedName>
    <definedName name="wrn.Pulp._2_1" hidden="1">{"Pulp Production",#N/A,FALSE,"Pulp";"Pulp Earnings",#N/A,FALSE,"Pulp"}</definedName>
    <definedName name="wrn.Pulp._2_1_1" hidden="1">{"Pulp Production",#N/A,FALSE,"Pulp";"Pulp Earnings",#N/A,FALSE,"Pulp"}</definedName>
    <definedName name="wrn.Pulp._2_1_1_1" hidden="1">{"Pulp Production",#N/A,FALSE,"Pulp";"Pulp Earnings",#N/A,FALSE,"Pulp"}</definedName>
    <definedName name="wrn.Pulp._2_1_1_1_1" hidden="1">{"Pulp Production",#N/A,FALSE,"Pulp";"Pulp Earnings",#N/A,FALSE,"Pulp"}</definedName>
    <definedName name="wrn.Pulp._2_1_1_1_2" hidden="1">{"Pulp Production",#N/A,FALSE,"Pulp";"Pulp Earnings",#N/A,FALSE,"Pulp"}</definedName>
    <definedName name="wrn.Pulp._2_1_1_1_3" hidden="1">{"Pulp Production",#N/A,FALSE,"Pulp";"Pulp Earnings",#N/A,FALSE,"Pulp"}</definedName>
    <definedName name="wrn.Pulp._2_1_1_1_4" hidden="1">{"Pulp Production",#N/A,FALSE,"Pulp";"Pulp Earnings",#N/A,FALSE,"Pulp"}</definedName>
    <definedName name="wrn.Pulp._2_1_1_2" hidden="1">{"Pulp Production",#N/A,FALSE,"Pulp";"Pulp Earnings",#N/A,FALSE,"Pulp"}</definedName>
    <definedName name="wrn.Pulp._2_1_1_2_1" hidden="1">{"Pulp Production",#N/A,FALSE,"Pulp";"Pulp Earnings",#N/A,FALSE,"Pulp"}</definedName>
    <definedName name="wrn.Pulp._2_1_1_2_2" hidden="1">{"Pulp Production",#N/A,FALSE,"Pulp";"Pulp Earnings",#N/A,FALSE,"Pulp"}</definedName>
    <definedName name="wrn.Pulp._2_1_1_2_3" hidden="1">{"Pulp Production",#N/A,FALSE,"Pulp";"Pulp Earnings",#N/A,FALSE,"Pulp"}</definedName>
    <definedName name="wrn.Pulp._2_1_1_3" hidden="1">{"Pulp Production",#N/A,FALSE,"Pulp";"Pulp Earnings",#N/A,FALSE,"Pulp"}</definedName>
    <definedName name="wrn.Pulp._2_1_1_4" hidden="1">{"Pulp Production",#N/A,FALSE,"Pulp";"Pulp Earnings",#N/A,FALSE,"Pulp"}</definedName>
    <definedName name="wrn.Pulp._2_1_1_5" hidden="1">{"Pulp Production",#N/A,FALSE,"Pulp";"Pulp Earnings",#N/A,FALSE,"Pulp"}</definedName>
    <definedName name="wrn.Pulp._2_1_2" hidden="1">{"Pulp Production",#N/A,FALSE,"Pulp";"Pulp Earnings",#N/A,FALSE,"Pulp"}</definedName>
    <definedName name="wrn.Pulp._2_1_2_1" hidden="1">{"Pulp Production",#N/A,FALSE,"Pulp";"Pulp Earnings",#N/A,FALSE,"Pulp"}</definedName>
    <definedName name="wrn.Pulp._2_1_2_2" hidden="1">{"Pulp Production",#N/A,FALSE,"Pulp";"Pulp Earnings",#N/A,FALSE,"Pulp"}</definedName>
    <definedName name="wrn.Pulp._2_1_2_3" hidden="1">{"Pulp Production",#N/A,FALSE,"Pulp";"Pulp Earnings",#N/A,FALSE,"Pulp"}</definedName>
    <definedName name="wrn.Pulp._2_1_3" hidden="1">{"Pulp Production",#N/A,FALSE,"Pulp";"Pulp Earnings",#N/A,FALSE,"Pulp"}</definedName>
    <definedName name="wrn.Pulp._2_1_3_1" hidden="1">{"Pulp Production",#N/A,FALSE,"Pulp";"Pulp Earnings",#N/A,FALSE,"Pulp"}</definedName>
    <definedName name="wrn.Pulp._2_1_3_2" hidden="1">{"Pulp Production",#N/A,FALSE,"Pulp";"Pulp Earnings",#N/A,FALSE,"Pulp"}</definedName>
    <definedName name="wrn.Pulp._2_1_3_3" hidden="1">{"Pulp Production",#N/A,FALSE,"Pulp";"Pulp Earnings",#N/A,FALSE,"Pulp"}</definedName>
    <definedName name="wrn.Pulp._2_1_4" hidden="1">{"Pulp Production",#N/A,FALSE,"Pulp";"Pulp Earnings",#N/A,FALSE,"Pulp"}</definedName>
    <definedName name="wrn.Pulp._2_1_5" hidden="1">{"Pulp Production",#N/A,FALSE,"Pulp";"Pulp Earnings",#N/A,FALSE,"Pulp"}</definedName>
    <definedName name="wrn.Pulp._2_2" hidden="1">{"Pulp Production",#N/A,FALSE,"Pulp";"Pulp Earnings",#N/A,FALSE,"Pulp"}</definedName>
    <definedName name="wrn.Pulp._2_2_1" hidden="1">{"Pulp Production",#N/A,FALSE,"Pulp";"Pulp Earnings",#N/A,FALSE,"Pulp"}</definedName>
    <definedName name="wrn.Pulp._2_2_2" hidden="1">{"Pulp Production",#N/A,FALSE,"Pulp";"Pulp Earnings",#N/A,FALSE,"Pulp"}</definedName>
    <definedName name="wrn.Pulp._2_2_3" hidden="1">{"Pulp Production",#N/A,FALSE,"Pulp";"Pulp Earnings",#N/A,FALSE,"Pulp"}</definedName>
    <definedName name="wrn.Pulp._2_2_4" hidden="1">{"Pulp Production",#N/A,FALSE,"Pulp";"Pulp Earnings",#N/A,FALSE,"Pulp"}</definedName>
    <definedName name="wrn.Pulp._2_3" hidden="1">{"Pulp Production",#N/A,FALSE,"Pulp";"Pulp Earnings",#N/A,FALSE,"Pulp"}</definedName>
    <definedName name="wrn.Pulp._2_3_1" hidden="1">{"Pulp Production",#N/A,FALSE,"Pulp";"Pulp Earnings",#N/A,FALSE,"Pulp"}</definedName>
    <definedName name="wrn.Pulp._2_3_2" hidden="1">{"Pulp Production",#N/A,FALSE,"Pulp";"Pulp Earnings",#N/A,FALSE,"Pulp"}</definedName>
    <definedName name="wrn.Pulp._2_3_3" hidden="1">{"Pulp Production",#N/A,FALSE,"Pulp";"Pulp Earnings",#N/A,FALSE,"Pulp"}</definedName>
    <definedName name="wrn.Pulp._2_3_4" hidden="1">{"Pulp Production",#N/A,FALSE,"Pulp";"Pulp Earnings",#N/A,FALSE,"Pulp"}</definedName>
    <definedName name="wrn.Pulp._2_4" hidden="1">{"Pulp Production",#N/A,FALSE,"Pulp";"Pulp Earnings",#N/A,FALSE,"Pulp"}</definedName>
    <definedName name="wrn.Pulp._2_4_1" hidden="1">{"Pulp Production",#N/A,FALSE,"Pulp";"Pulp Earnings",#N/A,FALSE,"Pulp"}</definedName>
    <definedName name="wrn.Pulp._2_5" hidden="1">{"Pulp Production",#N/A,FALSE,"Pulp";"Pulp Earnings",#N/A,FALSE,"Pulp"}</definedName>
    <definedName name="wrn.Pulp._3" hidden="1">{"Pulp Production",#N/A,FALSE,"Pulp";"Pulp Earnings",#N/A,FALSE,"Pulp"}</definedName>
    <definedName name="wrn.Pulp._3_1" hidden="1">{"Pulp Production",#N/A,FALSE,"Pulp";"Pulp Earnings",#N/A,FALSE,"Pulp"}</definedName>
    <definedName name="wrn.Pulp._3_1_1" hidden="1">{"Pulp Production",#N/A,FALSE,"Pulp";"Pulp Earnings",#N/A,FALSE,"Pulp"}</definedName>
    <definedName name="wrn.Pulp._3_1_2" hidden="1">{"Pulp Production",#N/A,FALSE,"Pulp";"Pulp Earnings",#N/A,FALSE,"Pulp"}</definedName>
    <definedName name="wrn.Pulp._3_1_3" hidden="1">{"Pulp Production",#N/A,FALSE,"Pulp";"Pulp Earnings",#N/A,FALSE,"Pulp"}</definedName>
    <definedName name="wrn.Pulp._3_1_4" hidden="1">{"Pulp Production",#N/A,FALSE,"Pulp";"Pulp Earnings",#N/A,FALSE,"Pulp"}</definedName>
    <definedName name="wrn.Pulp._3_2" hidden="1">{"Pulp Production",#N/A,FALSE,"Pulp";"Pulp Earnings",#N/A,FALSE,"Pulp"}</definedName>
    <definedName name="wrn.Pulp._3_2_1" hidden="1">{"Pulp Production",#N/A,FALSE,"Pulp";"Pulp Earnings",#N/A,FALSE,"Pulp"}</definedName>
    <definedName name="wrn.Pulp._3_2_2" hidden="1">{"Pulp Production",#N/A,FALSE,"Pulp";"Pulp Earnings",#N/A,FALSE,"Pulp"}</definedName>
    <definedName name="wrn.Pulp._3_2_3" hidden="1">{"Pulp Production",#N/A,FALSE,"Pulp";"Pulp Earnings",#N/A,FALSE,"Pulp"}</definedName>
    <definedName name="wrn.Pulp._3_2_4" hidden="1">{"Pulp Production",#N/A,FALSE,"Pulp";"Pulp Earnings",#N/A,FALSE,"Pulp"}</definedName>
    <definedName name="wrn.Pulp._3_3" hidden="1">{"Pulp Production",#N/A,FALSE,"Pulp";"Pulp Earnings",#N/A,FALSE,"Pulp"}</definedName>
    <definedName name="wrn.Pulp._3_3_1" hidden="1">{"Pulp Production",#N/A,FALSE,"Pulp";"Pulp Earnings",#N/A,FALSE,"Pulp"}</definedName>
    <definedName name="wrn.Pulp._3_4" hidden="1">{"Pulp Production",#N/A,FALSE,"Pulp";"Pulp Earnings",#N/A,FALSE,"Pulp"}</definedName>
    <definedName name="wrn.Pulp._3_4_1" hidden="1">{"Pulp Production",#N/A,FALSE,"Pulp";"Pulp Earnings",#N/A,FALSE,"Pulp"}</definedName>
    <definedName name="wrn.Pulp._3_5" hidden="1">{"Pulp Production",#N/A,FALSE,"Pulp";"Pulp Earnings",#N/A,FALSE,"Pulp"}</definedName>
    <definedName name="wrn.Pulp._4" hidden="1">{"Pulp Production",#N/A,FALSE,"Pulp";"Pulp Earnings",#N/A,FALSE,"Pulp"}</definedName>
    <definedName name="wrn.Pulp._4_1" hidden="1">{"Pulp Production",#N/A,FALSE,"Pulp";"Pulp Earnings",#N/A,FALSE,"Pulp"}</definedName>
    <definedName name="wrn.Pulp._4_1_1" hidden="1">{"Pulp Production",#N/A,FALSE,"Pulp";"Pulp Earnings",#N/A,FALSE,"Pulp"}</definedName>
    <definedName name="wrn.Pulp._4_1_2" hidden="1">{"Pulp Production",#N/A,FALSE,"Pulp";"Pulp Earnings",#N/A,FALSE,"Pulp"}</definedName>
    <definedName name="wrn.Pulp._4_1_3" hidden="1">{"Pulp Production",#N/A,FALSE,"Pulp";"Pulp Earnings",#N/A,FALSE,"Pulp"}</definedName>
    <definedName name="wrn.Pulp._4_1_4" hidden="1">{"Pulp Production",#N/A,FALSE,"Pulp";"Pulp Earnings",#N/A,FALSE,"Pulp"}</definedName>
    <definedName name="wrn.Pulp._4_2" hidden="1">{"Pulp Production",#N/A,FALSE,"Pulp";"Pulp Earnings",#N/A,FALSE,"Pulp"}</definedName>
    <definedName name="wrn.Pulp._4_2_1" hidden="1">{"Pulp Production",#N/A,FALSE,"Pulp";"Pulp Earnings",#N/A,FALSE,"Pulp"}</definedName>
    <definedName name="wrn.Pulp._4_2_2" hidden="1">{"Pulp Production",#N/A,FALSE,"Pulp";"Pulp Earnings",#N/A,FALSE,"Pulp"}</definedName>
    <definedName name="wrn.Pulp._4_2_3" hidden="1">{"Pulp Production",#N/A,FALSE,"Pulp";"Pulp Earnings",#N/A,FALSE,"Pulp"}</definedName>
    <definedName name="wrn.Pulp._4_2_4" hidden="1">{"Pulp Production",#N/A,FALSE,"Pulp";"Pulp Earnings",#N/A,FALSE,"Pulp"}</definedName>
    <definedName name="wrn.Pulp._4_3" hidden="1">{"Pulp Production",#N/A,FALSE,"Pulp";"Pulp Earnings",#N/A,FALSE,"Pulp"}</definedName>
    <definedName name="wrn.Pulp._4_3_1" hidden="1">{"Pulp Production",#N/A,FALSE,"Pulp";"Pulp Earnings",#N/A,FALSE,"Pulp"}</definedName>
    <definedName name="wrn.Pulp._4_4" hidden="1">{"Pulp Production",#N/A,FALSE,"Pulp";"Pulp Earnings",#N/A,FALSE,"Pulp"}</definedName>
    <definedName name="wrn.Pulp._4_4_1" hidden="1">{"Pulp Production",#N/A,FALSE,"Pulp";"Pulp Earnings",#N/A,FALSE,"Pulp"}</definedName>
    <definedName name="wrn.Pulp._4_5" hidden="1">{"Pulp Production",#N/A,FALSE,"Pulp";"Pulp Earnings",#N/A,FALSE,"Pulp"}</definedName>
    <definedName name="wrn.Pulp._5" hidden="1">{"Pulp Production",#N/A,FALSE,"Pulp";"Pulp Earnings",#N/A,FALSE,"Pulp"}</definedName>
    <definedName name="wrn.Pulp._5_1" hidden="1">{"Pulp Production",#N/A,FALSE,"Pulp";"Pulp Earnings",#N/A,FALSE,"Pulp"}</definedName>
    <definedName name="wrn.Pulp._5_2" hidden="1">{"Pulp Production",#N/A,FALSE,"Pulp";"Pulp Earnings",#N/A,FALSE,"Pulp"}</definedName>
    <definedName name="wrn.Pulp._5_3" hidden="1">{"Pulp Production",#N/A,FALSE,"Pulp";"Pulp Earnings",#N/A,FALSE,"Pulp"}</definedName>
    <definedName name="wrn.Pulp._5_4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rchase._.Macro.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Qtr._.Op._.Q1.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Quarterly._.Actuals." hidden="1">{"IS Quarterly Actuals",#N/A,FALSE,"QTR IS";"CF Quarterly Actuals",#N/A,FALSE,"QTR CF";"BS Quarterly Actuals",#N/A,FALSE,"QTR BS"}</definedName>
    <definedName name="wrn.quartly1." hidden="1">{#N/A,#N/A,FALSE,"Budget96 Revised"}</definedName>
    <definedName name="wrn.Quick_pool." hidden="1">{"pool1",#N/A,FALSE,"tcb-spbc";"pool2",#N/A,FALSE,"tcb-spbc";"pool3",#N/A,FALSE,"tcb-spbc";"pool4",#N/A,FALSE,"tcb-spbc";"pool5",#N/A,FALSE,"tcb-spbc"}</definedName>
    <definedName name="wrn.Quick_purchase." hidden="1">{"purchase1",#N/A,FALSE,"tcb-spbc";"purchase2",#N/A,FALSE,"tcb-spbc";"purchase3",#N/A,FALSE,"tcb-spbc";"purchase4",#N/A,FALSE,"tcb-spbc";"purchase5",#N/A,FALSE,"tcb-spbc";"BS_restructure",#N/A,FALSE,"tcb-spbc"}</definedName>
    <definedName name="wrn.RAR." hidden="1">{"RAR Financial Highlights",#N/A,FALSE,"RA Slides";"RAR Income Statement",#N/A,FALSE,"RA IS";"RAR Balance Sheet",#N/A,FALSE,"RA BS";"RAR CF Statement",#N/A,FALSE,"RA CF";"RAR Comps",#N/A,FALSE,"RA Comp"}</definedName>
    <definedName name="wrn.ratios._.only." hidden="1">{"ratios2",#N/A,FALSE,"Ratios"}</definedName>
    <definedName name="wrn.RCC.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LEVANTSHEETS." hidden="1">{#N/A,#N/A,FALSE,"AD_Purch";#N/A,#N/A,FALSE,"Projections";#N/A,#N/A,FALSE,"DCF";#N/A,#N/A,FALSE,"Mkt Val"}</definedName>
    <definedName name="wrn.Report.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hidden="1">{"sales",#N/A,FALSE,"Sales";"sales existing",#N/A,FALSE,"Sales";"sales rd1",#N/A,FALSE,"Sales";"sales rd2",#N/A,FALSE,"Sales"}</definedName>
    <definedName name="wrn.SB_PRES." hidden="1">{#N/A,#N/A,TRUE,"Sheet16"}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ENIORS." hidden="1">{#N/A,#N/A,FALSE,"Sheet1"}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KSCS1.2" hidden="1">{#N/A,#N/A,FALSE,"Antony Financials";#N/A,#N/A,FALSE,"Cowboy Financials";#N/A,#N/A,FALSE,"Combined";#N/A,#N/A,FALSE,"Valuematrix";#N/A,#N/A,FALSE,"DCFAntony";#N/A,#N/A,FALSE,"DCFCowboy";#N/A,#N/A,FALSE,"DCFCombined"}</definedName>
    <definedName name="wrn.sociedades." hidden="1">{"sociedades",#N/A,FALSE,"PL"}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ing.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ndard." hidden="1">{"Financials",#N/A,FALSE,"Financials";"AVP",#N/A,FALSE,"AVP";"DCF",#N/A,FALSE,"DCF";"CSC",#N/A,FALSE,"CSC";"Deal_Comp",#N/A,FALSE,"DealComp"}</definedName>
    <definedName name="wrn.summ1" hidden="1">{#N/A,#N/A,FALSE,"COVER1.XLS ";#N/A,#N/A,FALSE,"RACT1.XLS";#N/A,#N/A,FALSE,"RACT2.XLS";#N/A,#N/A,FALSE,"ECCMP";#N/A,#N/A,FALSE,"WELDER.XLS"}</definedName>
    <definedName name="wrn.Summary." hidden="1">{"Summary",#N/A,FALSE,"Summary"}</definedName>
    <definedName name="wrn.Summary._1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Pgs.2" hidden="1">{#N/A,#N/A,FALSE,"CreditStat";#N/A,#N/A,FALSE,"SPbrkup";#N/A,#N/A,FALSE,"MerSPsyn";#N/A,#N/A,FALSE,"MerSPwKCsyn";#N/A,#N/A,FALSE,"MerSPwKCsyn (2)";#N/A,#N/A,FALSE,"CreditStat (2)"}</definedName>
    <definedName name="wrn.SummaryPgs2." hidden="1">{#N/A,#N/A,FALSE,"CreditStat";#N/A,#N/A,FALSE,"SPbrkup";#N/A,#N/A,FALSE,"MerSPsyn";#N/A,#N/A,FALSE,"MerSPwKCsyn";#N/A,#N/A,FALSE,"MerSPwKCsyn (2)";#N/A,#N/A,FALSE,"CreditStat (2)"}</definedName>
    <definedName name="wrn.TARGET._.DCF.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1_1" hidden="1">{"targetdcf",#N/A,FALSE,"Merger consequences";"TARGETASSU",#N/A,FALSE,"Merger consequences";"TERMINAL VALUE",#N/A,FALSE,"Merger consequences"}</definedName>
    <definedName name="wrn.TARGET._.DCF._1_1_1" hidden="1">{"targetdcf",#N/A,FALSE,"Merger consequences";"TARGETASSU",#N/A,FALSE,"Merger consequences";"TERMINAL VALUE",#N/A,FALSE,"Merger consequences"}</definedName>
    <definedName name="wrn.TARGET._.DCF._1_1_1_1" hidden="1">{"targetdcf",#N/A,FALSE,"Merger consequences";"TARGETASSU",#N/A,FALSE,"Merger consequences";"TERMINAL VALUE",#N/A,FALSE,"Merger consequences"}</definedName>
    <definedName name="wrn.TARGET._.DCF._1_1_1_1_1" hidden="1">{"targetdcf",#N/A,FALSE,"Merger consequences";"TARGETASSU",#N/A,FALSE,"Merger consequences";"TERMINAL VALUE",#N/A,FALSE,"Merger consequences"}</definedName>
    <definedName name="wrn.TARGET._.DCF._1_1_1_1_1_1" hidden="1">{"targetdcf",#N/A,FALSE,"Merger consequences";"TARGETASSU",#N/A,FALSE,"Merger consequences";"TERMINAL VALUE",#N/A,FALSE,"Merger consequences"}</definedName>
    <definedName name="wrn.TARGET._.DCF._1_1_1_1_1_2" hidden="1">{"targetdcf",#N/A,FALSE,"Merger consequences";"TARGETASSU",#N/A,FALSE,"Merger consequences";"TERMINAL VALUE",#N/A,FALSE,"Merger consequences"}</definedName>
    <definedName name="wrn.TARGET._.DCF._1_1_1_1_1_3" hidden="1">{"targetdcf",#N/A,FALSE,"Merger consequences";"TARGETASSU",#N/A,FALSE,"Merger consequences";"TERMINAL VALUE",#N/A,FALSE,"Merger consequences"}</definedName>
    <definedName name="wrn.TARGET._.DCF._1_1_1_1_1_4" hidden="1">{"targetdcf",#N/A,FALSE,"Merger consequences";"TARGETASSU",#N/A,FALSE,"Merger consequences";"TERMINAL VALUE",#N/A,FALSE,"Merger consequences"}</definedName>
    <definedName name="wrn.TARGET._.DCF._1_1_1_1_2" hidden="1">{"targetdcf",#N/A,FALSE,"Merger consequences";"TARGETASSU",#N/A,FALSE,"Merger consequences";"TERMINAL VALUE",#N/A,FALSE,"Merger consequences"}</definedName>
    <definedName name="wrn.TARGET._.DCF._1_1_1_1_2_1" hidden="1">{"targetdcf",#N/A,FALSE,"Merger consequences";"TARGETASSU",#N/A,FALSE,"Merger consequences";"TERMINAL VALUE",#N/A,FALSE,"Merger consequences"}</definedName>
    <definedName name="wrn.TARGET._.DCF._1_1_1_1_2_2" hidden="1">{"targetdcf",#N/A,FALSE,"Merger consequences";"TARGETASSU",#N/A,FALSE,"Merger consequences";"TERMINAL VALUE",#N/A,FALSE,"Merger consequences"}</definedName>
    <definedName name="wrn.TARGET._.DCF._1_1_1_1_2_3" hidden="1">{"targetdcf",#N/A,FALSE,"Merger consequences";"TARGETASSU",#N/A,FALSE,"Merger consequences";"TERMINAL VALUE",#N/A,FALSE,"Merger consequences"}</definedName>
    <definedName name="wrn.TARGET._.DCF._1_1_1_1_3" hidden="1">{"targetdcf",#N/A,FALSE,"Merger consequences";"TARGETASSU",#N/A,FALSE,"Merger consequences";"TERMINAL VALUE",#N/A,FALSE,"Merger consequences"}</definedName>
    <definedName name="wrn.TARGET._.DCF._1_1_1_1_4" hidden="1">{"targetdcf",#N/A,FALSE,"Merger consequences";"TARGETASSU",#N/A,FALSE,"Merger consequences";"TERMINAL VALUE",#N/A,FALSE,"Merger consequences"}</definedName>
    <definedName name="wrn.TARGET._.DCF._1_1_1_1_5" hidden="1">{"targetdcf",#N/A,FALSE,"Merger consequences";"TARGETASSU",#N/A,FALSE,"Merger consequences";"TERMINAL VALUE",#N/A,FALSE,"Merger consequences"}</definedName>
    <definedName name="wrn.TARGET._.DCF._1_1_1_2" hidden="1">{"targetdcf",#N/A,FALSE,"Merger consequences";"TARGETASSU",#N/A,FALSE,"Merger consequences";"TERMINAL VALUE",#N/A,FALSE,"Merger consequences"}</definedName>
    <definedName name="wrn.TARGET._.DCF._1_1_1_2_1" hidden="1">{"targetdcf",#N/A,FALSE,"Merger consequences";"TARGETASSU",#N/A,FALSE,"Merger consequences";"TERMINAL VALUE",#N/A,FALSE,"Merger consequences"}</definedName>
    <definedName name="wrn.TARGET._.DCF._1_1_1_2_2" hidden="1">{"targetdcf",#N/A,FALSE,"Merger consequences";"TARGETASSU",#N/A,FALSE,"Merger consequences";"TERMINAL VALUE",#N/A,FALSE,"Merger consequences"}</definedName>
    <definedName name="wrn.TARGET._.DCF._1_1_1_2_3" hidden="1">{"targetdcf",#N/A,FALSE,"Merger consequences";"TARGETASSU",#N/A,FALSE,"Merger consequences";"TERMINAL VALUE",#N/A,FALSE,"Merger consequences"}</definedName>
    <definedName name="wrn.TARGET._.DCF._1_1_1_3" hidden="1">{"targetdcf",#N/A,FALSE,"Merger consequences";"TARGETASSU",#N/A,FALSE,"Merger consequences";"TERMINAL VALUE",#N/A,FALSE,"Merger consequences"}</definedName>
    <definedName name="wrn.TARGET._.DCF._1_1_1_3_1" hidden="1">{"targetdcf",#N/A,FALSE,"Merger consequences";"TARGETASSU",#N/A,FALSE,"Merger consequences";"TERMINAL VALUE",#N/A,FALSE,"Merger consequences"}</definedName>
    <definedName name="wrn.TARGET._.DCF._1_1_1_3_2" hidden="1">{"targetdcf",#N/A,FALSE,"Merger consequences";"TARGETASSU",#N/A,FALSE,"Merger consequences";"TERMINAL VALUE",#N/A,FALSE,"Merger consequences"}</definedName>
    <definedName name="wrn.TARGET._.DCF._1_1_1_3_3" hidden="1">{"targetdcf",#N/A,FALSE,"Merger consequences";"TARGETASSU",#N/A,FALSE,"Merger consequences";"TERMINAL VALUE",#N/A,FALSE,"Merger consequences"}</definedName>
    <definedName name="wrn.TARGET._.DCF._1_1_1_4" hidden="1">{"targetdcf",#N/A,FALSE,"Merger consequences";"TARGETASSU",#N/A,FALSE,"Merger consequences";"TERMINAL VALUE",#N/A,FALSE,"Merger consequences"}</definedName>
    <definedName name="wrn.TARGET._.DCF._1_1_1_5" hidden="1">{"targetdcf",#N/A,FALSE,"Merger consequences";"TARGETASSU",#N/A,FALSE,"Merger consequences";"TERMINAL VALUE",#N/A,FALSE,"Merger consequences"}</definedName>
    <definedName name="wrn.TARGET._.DCF._1_1_2" hidden="1">{"targetdcf",#N/A,FALSE,"Merger consequences";"TARGETASSU",#N/A,FALSE,"Merger consequences";"TERMINAL VALUE",#N/A,FALSE,"Merger consequences"}</definedName>
    <definedName name="wrn.TARGET._.DCF._1_1_2_1" hidden="1">{"targetdcf",#N/A,FALSE,"Merger consequences";"TARGETASSU",#N/A,FALSE,"Merger consequences";"TERMINAL VALUE",#N/A,FALSE,"Merger consequences"}</definedName>
    <definedName name="wrn.TARGET._.DCF._1_1_2_2" hidden="1">{"targetdcf",#N/A,FALSE,"Merger consequences";"TARGETASSU",#N/A,FALSE,"Merger consequences";"TERMINAL VALUE",#N/A,FALSE,"Merger consequences"}</definedName>
    <definedName name="wrn.TARGET._.DCF._1_1_2_3" hidden="1">{"targetdcf",#N/A,FALSE,"Merger consequences";"TARGETASSU",#N/A,FALSE,"Merger consequences";"TERMINAL VALUE",#N/A,FALSE,"Merger consequences"}</definedName>
    <definedName name="wrn.TARGET._.DCF._1_1_3" hidden="1">{"targetdcf",#N/A,FALSE,"Merger consequences";"TARGETASSU",#N/A,FALSE,"Merger consequences";"TERMINAL VALUE",#N/A,FALSE,"Merger consequences"}</definedName>
    <definedName name="wrn.TARGET._.DCF._1_1_3_1" hidden="1">{"targetdcf",#N/A,FALSE,"Merger consequences";"TARGETASSU",#N/A,FALSE,"Merger consequences";"TERMINAL VALUE",#N/A,FALSE,"Merger consequences"}</definedName>
    <definedName name="wrn.TARGET._.DCF._1_1_3_2" hidden="1">{"targetdcf",#N/A,FALSE,"Merger consequences";"TARGETASSU",#N/A,FALSE,"Merger consequences";"TERMINAL VALUE",#N/A,FALSE,"Merger consequences"}</definedName>
    <definedName name="wrn.TARGET._.DCF._1_1_3_3" hidden="1">{"targetdcf",#N/A,FALSE,"Merger consequences";"TARGETASSU",#N/A,FALSE,"Merger consequences";"TERMINAL VALUE",#N/A,FALSE,"Merger consequences"}</definedName>
    <definedName name="wrn.TARGET._.DCF._1_1_4" hidden="1">{"targetdcf",#N/A,FALSE,"Merger consequences";"TARGETASSU",#N/A,FALSE,"Merger consequences";"TERMINAL VALUE",#N/A,FALSE,"Merger consequences"}</definedName>
    <definedName name="wrn.TARGET._.DCF._1_1_5" hidden="1">{"targetdcf",#N/A,FALSE,"Merger consequences";"TARGETASSU",#N/A,FALSE,"Merger consequences";"TERMINAL VALUE",#N/A,FALSE,"Merger consequences"}</definedName>
    <definedName name="wrn.TARGET._.DCF._1_2" hidden="1">{"targetdcf",#N/A,FALSE,"Merger consequences";"TARGETASSU",#N/A,FALSE,"Merger consequences";"TERMINAL VALUE",#N/A,FALSE,"Merger consequences"}</definedName>
    <definedName name="wrn.TARGET._.DCF._1_2_1" hidden="1">{"targetdcf",#N/A,FALSE,"Merger consequences";"TARGETASSU",#N/A,FALSE,"Merger consequences";"TERMINAL VALUE",#N/A,FALSE,"Merger consequences"}</definedName>
    <definedName name="wrn.TARGET._.DCF._1_2_1_1" hidden="1">{"targetdcf",#N/A,FALSE,"Merger consequences";"TARGETASSU",#N/A,FALSE,"Merger consequences";"TERMINAL VALUE",#N/A,FALSE,"Merger consequences"}</definedName>
    <definedName name="wrn.TARGET._.DCF._1_2_1_2" hidden="1">{"targetdcf",#N/A,FALSE,"Merger consequences";"TARGETASSU",#N/A,FALSE,"Merger consequences";"TERMINAL VALUE",#N/A,FALSE,"Merger consequences"}</definedName>
    <definedName name="wrn.TARGET._.DCF._1_2_1_3" hidden="1">{"targetdcf",#N/A,FALSE,"Merger consequences";"TARGETASSU",#N/A,FALSE,"Merger consequences";"TERMINAL VALUE",#N/A,FALSE,"Merger consequences"}</definedName>
    <definedName name="wrn.TARGET._.DCF._1_2_2" hidden="1">{"targetdcf",#N/A,FALSE,"Merger consequences";"TARGETASSU",#N/A,FALSE,"Merger consequences";"TERMINAL VALUE",#N/A,FALSE,"Merger consequences"}</definedName>
    <definedName name="wrn.TARGET._.DCF._1_2_2_1" hidden="1">{"targetdcf",#N/A,FALSE,"Merger consequences";"TARGETASSU",#N/A,FALSE,"Merger consequences";"TERMINAL VALUE",#N/A,FALSE,"Merger consequences"}</definedName>
    <definedName name="wrn.TARGET._.DCF._1_2_2_2" hidden="1">{"targetdcf",#N/A,FALSE,"Merger consequences";"TARGETASSU",#N/A,FALSE,"Merger consequences";"TERMINAL VALUE",#N/A,FALSE,"Merger consequences"}</definedName>
    <definedName name="wrn.TARGET._.DCF._1_2_2_3" hidden="1">{"targetdcf",#N/A,FALSE,"Merger consequences";"TARGETASSU",#N/A,FALSE,"Merger consequences";"TERMINAL VALUE",#N/A,FALSE,"Merger consequences"}</definedName>
    <definedName name="wrn.TARGET._.DCF._1_2_3" hidden="1">{"targetdcf",#N/A,FALSE,"Merger consequences";"TARGETASSU",#N/A,FALSE,"Merger consequences";"TERMINAL VALUE",#N/A,FALSE,"Merger consequences"}</definedName>
    <definedName name="wrn.TARGET._.DCF._1_2_4" hidden="1">{"targetdcf",#N/A,FALSE,"Merger consequences";"TARGETASSU",#N/A,FALSE,"Merger consequences";"TERMINAL VALUE",#N/A,FALSE,"Merger consequences"}</definedName>
    <definedName name="wrn.TARGET._.DCF._1_2_5" hidden="1">{"targetdcf",#N/A,FALSE,"Merger consequences";"TARGETASSU",#N/A,FALSE,"Merger consequences";"TERMINAL VALUE",#N/A,FALSE,"Merger consequences"}</definedName>
    <definedName name="wrn.TARGET._.DCF._1_3" hidden="1">{"targetdcf",#N/A,FALSE,"Merger consequences";"TARGETASSU",#N/A,FALSE,"Merger consequences";"TERMINAL VALUE",#N/A,FALSE,"Merger consequences"}</definedName>
    <definedName name="wrn.TARGET._.DCF._1_3_1" hidden="1">{"targetdcf",#N/A,FALSE,"Merger consequences";"TARGETASSU",#N/A,FALSE,"Merger consequences";"TERMINAL VALUE",#N/A,FALSE,"Merger consequences"}</definedName>
    <definedName name="wrn.TARGET._.DCF._1_3_1_1" hidden="1">{"targetdcf",#N/A,FALSE,"Merger consequences";"TARGETASSU",#N/A,FALSE,"Merger consequences";"TERMINAL VALUE",#N/A,FALSE,"Merger consequences"}</definedName>
    <definedName name="wrn.TARGET._.DCF._1_3_1_2" hidden="1">{"targetdcf",#N/A,FALSE,"Merger consequences";"TARGETASSU",#N/A,FALSE,"Merger consequences";"TERMINAL VALUE",#N/A,FALSE,"Merger consequences"}</definedName>
    <definedName name="wrn.TARGET._.DCF._1_3_1_3" hidden="1">{"targetdcf",#N/A,FALSE,"Merger consequences";"TARGETASSU",#N/A,FALSE,"Merger consequences";"TERMINAL VALUE",#N/A,FALSE,"Merger consequences"}</definedName>
    <definedName name="wrn.TARGET._.DCF._1_3_2" hidden="1">{"targetdcf",#N/A,FALSE,"Merger consequences";"TARGETASSU",#N/A,FALSE,"Merger consequences";"TERMINAL VALUE",#N/A,FALSE,"Merger consequences"}</definedName>
    <definedName name="wrn.TARGET._.DCF._1_3_2_1" hidden="1">{"targetdcf",#N/A,FALSE,"Merger consequences";"TARGETASSU",#N/A,FALSE,"Merger consequences";"TERMINAL VALUE",#N/A,FALSE,"Merger consequences"}</definedName>
    <definedName name="wrn.TARGET._.DCF._1_3_2_2" hidden="1">{"targetdcf",#N/A,FALSE,"Merger consequences";"TARGETASSU",#N/A,FALSE,"Merger consequences";"TERMINAL VALUE",#N/A,FALSE,"Merger consequences"}</definedName>
    <definedName name="wrn.TARGET._.DCF._1_3_2_3" hidden="1">{"targetdcf",#N/A,FALSE,"Merger consequences";"TARGETASSU",#N/A,FALSE,"Merger consequences";"TERMINAL VALUE",#N/A,FALSE,"Merger consequences"}</definedName>
    <definedName name="wrn.TARGET._.DCF._1_3_3" hidden="1">{"targetdcf",#N/A,FALSE,"Merger consequences";"TARGETASSU",#N/A,FALSE,"Merger consequences";"TERMINAL VALUE",#N/A,FALSE,"Merger consequences"}</definedName>
    <definedName name="wrn.TARGET._.DCF._1_3_4" hidden="1">{"targetdcf",#N/A,FALSE,"Merger consequences";"TARGETASSU",#N/A,FALSE,"Merger consequences";"TERMINAL VALUE",#N/A,FALSE,"Merger consequences"}</definedName>
    <definedName name="wrn.TARGET._.DCF._1_3_5" hidden="1">{"targetdcf",#N/A,FALSE,"Merger consequences";"TARGETASSU",#N/A,FALSE,"Merger consequences";"TERMINAL VALUE",#N/A,FALSE,"Merger consequences"}</definedName>
    <definedName name="wrn.TARGET._.DCF._1_4" hidden="1">{"targetdcf",#N/A,FALSE,"Merger consequences";"TARGETASSU",#N/A,FALSE,"Merger consequences";"TERMINAL VALUE",#N/A,FALSE,"Merger consequences"}</definedName>
    <definedName name="wrn.TARGET._.DCF._1_4_1" hidden="1">{"targetdcf",#N/A,FALSE,"Merger consequences";"TARGETASSU",#N/A,FALSE,"Merger consequences";"TERMINAL VALUE",#N/A,FALSE,"Merger consequences"}</definedName>
    <definedName name="wrn.TARGET._.DCF._1_4_2" hidden="1">{"targetdcf",#N/A,FALSE,"Merger consequences";"TARGETASSU",#N/A,FALSE,"Merger consequences";"TERMINAL VALUE",#N/A,FALSE,"Merger consequences"}</definedName>
    <definedName name="wrn.TARGET._.DCF._1_4_3" hidden="1">{"targetdcf",#N/A,FALSE,"Merger consequences";"TARGETASSU",#N/A,FALSE,"Merger consequences";"TERMINAL VALUE",#N/A,FALSE,"Merger consequences"}</definedName>
    <definedName name="wrn.TARGET._.DCF._1_5" hidden="1">{"targetdcf",#N/A,FALSE,"Merger consequences";"TARGETASSU",#N/A,FALSE,"Merger consequences";"TERMINAL VALUE",#N/A,FALSE,"Merger consequences"}</definedName>
    <definedName name="wrn.TARGET._.DCF._1_5_1" hidden="1">{"targetdcf",#N/A,FALSE,"Merger consequences";"TARGETASSU",#N/A,FALSE,"Merger consequences";"TERMINAL VALUE",#N/A,FALSE,"Merger consequences"}</definedName>
    <definedName name="wrn.TARGET._.DCF._1_5_2" hidden="1">{"targetdcf",#N/A,FALSE,"Merger consequences";"TARGETASSU",#N/A,FALSE,"Merger consequences";"TERMINAL VALUE",#N/A,FALSE,"Merger consequences"}</definedName>
    <definedName name="wrn.TARGET._.DCF._1_5_3" hidden="1">{"targetdcf",#N/A,FALSE,"Merger consequences";"TARGETASSU",#N/A,FALSE,"Merger consequences";"TERMINAL VALUE",#N/A,FALSE,"Merger consequences"}</definedName>
    <definedName name="wrn.TARGET._.DCF._2" hidden="1">{"targetdcf",#N/A,FALSE,"Merger consequences";"TARGETASSU",#N/A,FALSE,"Merger consequences";"TERMINAL VALUE",#N/A,FALSE,"Merger consequences"}</definedName>
    <definedName name="wrn.TARGET._.DCF._2_1" hidden="1">{"targetdcf",#N/A,FALSE,"Merger consequences";"TARGETASSU",#N/A,FALSE,"Merger consequences";"TERMINAL VALUE",#N/A,FALSE,"Merger consequences"}</definedName>
    <definedName name="wrn.TARGET._.DCF._2_1_1" hidden="1">{"targetdcf",#N/A,FALSE,"Merger consequences";"TARGETASSU",#N/A,FALSE,"Merger consequences";"TERMINAL VALUE",#N/A,FALSE,"Merger consequences"}</definedName>
    <definedName name="wrn.TARGET._.DCF._2_1_1_1" hidden="1">{"targetdcf",#N/A,FALSE,"Merger consequences";"TARGETASSU",#N/A,FALSE,"Merger consequences";"TERMINAL VALUE",#N/A,FALSE,"Merger consequences"}</definedName>
    <definedName name="wrn.TARGET._.DCF._2_1_1_1_1" hidden="1">{"targetdcf",#N/A,FALSE,"Merger consequences";"TARGETASSU",#N/A,FALSE,"Merger consequences";"TERMINAL VALUE",#N/A,FALSE,"Merger consequences"}</definedName>
    <definedName name="wrn.TARGET._.DCF._2_1_1_1_2" hidden="1">{"targetdcf",#N/A,FALSE,"Merger consequences";"TARGETASSU",#N/A,FALSE,"Merger consequences";"TERMINAL VALUE",#N/A,FALSE,"Merger consequences"}</definedName>
    <definedName name="wrn.TARGET._.DCF._2_1_1_1_3" hidden="1">{"targetdcf",#N/A,FALSE,"Merger consequences";"TARGETASSU",#N/A,FALSE,"Merger consequences";"TERMINAL VALUE",#N/A,FALSE,"Merger consequences"}</definedName>
    <definedName name="wrn.TARGET._.DCF._2_1_1_1_4" hidden="1">{"targetdcf",#N/A,FALSE,"Merger consequences";"TARGETASSU",#N/A,FALSE,"Merger consequences";"TERMINAL VALUE",#N/A,FALSE,"Merger consequences"}</definedName>
    <definedName name="wrn.TARGET._.DCF._2_1_1_2" hidden="1">{"targetdcf",#N/A,FALSE,"Merger consequences";"TARGETASSU",#N/A,FALSE,"Merger consequences";"TERMINAL VALUE",#N/A,FALSE,"Merger consequences"}</definedName>
    <definedName name="wrn.TARGET._.DCF._2_1_1_2_1" hidden="1">{"targetdcf",#N/A,FALSE,"Merger consequences";"TARGETASSU",#N/A,FALSE,"Merger consequences";"TERMINAL VALUE",#N/A,FALSE,"Merger consequences"}</definedName>
    <definedName name="wrn.TARGET._.DCF._2_1_1_2_2" hidden="1">{"targetdcf",#N/A,FALSE,"Merger consequences";"TARGETASSU",#N/A,FALSE,"Merger consequences";"TERMINAL VALUE",#N/A,FALSE,"Merger consequences"}</definedName>
    <definedName name="wrn.TARGET._.DCF._2_1_1_2_3" hidden="1">{"targetdcf",#N/A,FALSE,"Merger consequences";"TARGETASSU",#N/A,FALSE,"Merger consequences";"TERMINAL VALUE",#N/A,FALSE,"Merger consequences"}</definedName>
    <definedName name="wrn.TARGET._.DCF._2_1_1_3" hidden="1">{"targetdcf",#N/A,FALSE,"Merger consequences";"TARGETASSU",#N/A,FALSE,"Merger consequences";"TERMINAL VALUE",#N/A,FALSE,"Merger consequences"}</definedName>
    <definedName name="wrn.TARGET._.DCF._2_1_1_4" hidden="1">{"targetdcf",#N/A,FALSE,"Merger consequences";"TARGETASSU",#N/A,FALSE,"Merger consequences";"TERMINAL VALUE",#N/A,FALSE,"Merger consequences"}</definedName>
    <definedName name="wrn.TARGET._.DCF._2_1_1_5" hidden="1">{"targetdcf",#N/A,FALSE,"Merger consequences";"TARGETASSU",#N/A,FALSE,"Merger consequences";"TERMINAL VALUE",#N/A,FALSE,"Merger consequences"}</definedName>
    <definedName name="wrn.TARGET._.DCF._2_1_2" hidden="1">{"targetdcf",#N/A,FALSE,"Merger consequences";"TARGETASSU",#N/A,FALSE,"Merger consequences";"TERMINAL VALUE",#N/A,FALSE,"Merger consequences"}</definedName>
    <definedName name="wrn.TARGET._.DCF._2_1_2_1" hidden="1">{"targetdcf",#N/A,FALSE,"Merger consequences";"TARGETASSU",#N/A,FALSE,"Merger consequences";"TERMINAL VALUE",#N/A,FALSE,"Merger consequences"}</definedName>
    <definedName name="wrn.TARGET._.DCF._2_1_2_2" hidden="1">{"targetdcf",#N/A,FALSE,"Merger consequences";"TARGETASSU",#N/A,FALSE,"Merger consequences";"TERMINAL VALUE",#N/A,FALSE,"Merger consequences"}</definedName>
    <definedName name="wrn.TARGET._.DCF._2_1_2_3" hidden="1">{"targetdcf",#N/A,FALSE,"Merger consequences";"TARGETASSU",#N/A,FALSE,"Merger consequences";"TERMINAL VALUE",#N/A,FALSE,"Merger consequences"}</definedName>
    <definedName name="wrn.TARGET._.DCF._2_1_3" hidden="1">{"targetdcf",#N/A,FALSE,"Merger consequences";"TARGETASSU",#N/A,FALSE,"Merger consequences";"TERMINAL VALUE",#N/A,FALSE,"Merger consequences"}</definedName>
    <definedName name="wrn.TARGET._.DCF._2_1_3_1" hidden="1">{"targetdcf",#N/A,FALSE,"Merger consequences";"TARGETASSU",#N/A,FALSE,"Merger consequences";"TERMINAL VALUE",#N/A,FALSE,"Merger consequences"}</definedName>
    <definedName name="wrn.TARGET._.DCF._2_1_3_2" hidden="1">{"targetdcf",#N/A,FALSE,"Merger consequences";"TARGETASSU",#N/A,FALSE,"Merger consequences";"TERMINAL VALUE",#N/A,FALSE,"Merger consequences"}</definedName>
    <definedName name="wrn.TARGET._.DCF._2_1_3_3" hidden="1">{"targetdcf",#N/A,FALSE,"Merger consequences";"TARGETASSU",#N/A,FALSE,"Merger consequences";"TERMINAL VALUE",#N/A,FALSE,"Merger consequences"}</definedName>
    <definedName name="wrn.TARGET._.DCF._2_1_4" hidden="1">{"targetdcf",#N/A,FALSE,"Merger consequences";"TARGETASSU",#N/A,FALSE,"Merger consequences";"TERMINAL VALUE",#N/A,FALSE,"Merger consequences"}</definedName>
    <definedName name="wrn.TARGET._.DCF._2_1_5" hidden="1">{"targetdcf",#N/A,FALSE,"Merger consequences";"TARGETASSU",#N/A,FALSE,"Merger consequences";"TERMINAL VALUE",#N/A,FALSE,"Merger consequences"}</definedName>
    <definedName name="wrn.TARGET._.DCF._2_2" hidden="1">{"targetdcf",#N/A,FALSE,"Merger consequences";"TARGETASSU",#N/A,FALSE,"Merger consequences";"TERMINAL VALUE",#N/A,FALSE,"Merger consequences"}</definedName>
    <definedName name="wrn.TARGET._.DCF._2_2_1" hidden="1">{"targetdcf",#N/A,FALSE,"Merger consequences";"TARGETASSU",#N/A,FALSE,"Merger consequences";"TERMINAL VALUE",#N/A,FALSE,"Merger consequences"}</definedName>
    <definedName name="wrn.TARGET._.DCF._2_2_2" hidden="1">{"targetdcf",#N/A,FALSE,"Merger consequences";"TARGETASSU",#N/A,FALSE,"Merger consequences";"TERMINAL VALUE",#N/A,FALSE,"Merger consequences"}</definedName>
    <definedName name="wrn.TARGET._.DCF._2_2_3" hidden="1">{"targetdcf",#N/A,FALSE,"Merger consequences";"TARGETASSU",#N/A,FALSE,"Merger consequences";"TERMINAL VALUE",#N/A,FALSE,"Merger consequences"}</definedName>
    <definedName name="wrn.TARGET._.DCF._2_2_4" hidden="1">{"targetdcf",#N/A,FALSE,"Merger consequences";"TARGETASSU",#N/A,FALSE,"Merger consequences";"TERMINAL VALUE",#N/A,FALSE,"Merger consequences"}</definedName>
    <definedName name="wrn.TARGET._.DCF._2_3" hidden="1">{"targetdcf",#N/A,FALSE,"Merger consequences";"TARGETASSU",#N/A,FALSE,"Merger consequences";"TERMINAL VALUE",#N/A,FALSE,"Merger consequences"}</definedName>
    <definedName name="wrn.TARGET._.DCF._2_3_1" hidden="1">{"targetdcf",#N/A,FALSE,"Merger consequences";"TARGETASSU",#N/A,FALSE,"Merger consequences";"TERMINAL VALUE",#N/A,FALSE,"Merger consequences"}</definedName>
    <definedName name="wrn.TARGET._.DCF._2_3_2" hidden="1">{"targetdcf",#N/A,FALSE,"Merger consequences";"TARGETASSU",#N/A,FALSE,"Merger consequences";"TERMINAL VALUE",#N/A,FALSE,"Merger consequences"}</definedName>
    <definedName name="wrn.TARGET._.DCF._2_3_3" hidden="1">{"targetdcf",#N/A,FALSE,"Merger consequences";"TARGETASSU",#N/A,FALSE,"Merger consequences";"TERMINAL VALUE",#N/A,FALSE,"Merger consequences"}</definedName>
    <definedName name="wrn.TARGET._.DCF._2_3_4" hidden="1">{"targetdcf",#N/A,FALSE,"Merger consequences";"TARGETASSU",#N/A,FALSE,"Merger consequences";"TERMINAL VALUE",#N/A,FALSE,"Merger consequences"}</definedName>
    <definedName name="wrn.TARGET._.DCF._2_4" hidden="1">{"targetdcf",#N/A,FALSE,"Merger consequences";"TARGETASSU",#N/A,FALSE,"Merger consequences";"TERMINAL VALUE",#N/A,FALSE,"Merger consequences"}</definedName>
    <definedName name="wrn.TARGET._.DCF._2_4_1" hidden="1">{"targetdcf",#N/A,FALSE,"Merger consequences";"TARGETASSU",#N/A,FALSE,"Merger consequences";"TERMINAL VALUE",#N/A,FALSE,"Merger consequences"}</definedName>
    <definedName name="wrn.TARGET._.DCF._2_5" hidden="1">{"targetdcf",#N/A,FALSE,"Merger consequences";"TARGETASSU",#N/A,FALSE,"Merger consequences";"TERMINAL VALUE",#N/A,FALSE,"Merger consequences"}</definedName>
    <definedName name="wrn.TARGET._.DCF._3" hidden="1">{"targetdcf",#N/A,FALSE,"Merger consequences";"TARGETASSU",#N/A,FALSE,"Merger consequences";"TERMINAL VALUE",#N/A,FALSE,"Merger consequences"}</definedName>
    <definedName name="wrn.TARGET._.DCF._3_1" hidden="1">{"targetdcf",#N/A,FALSE,"Merger consequences";"TARGETASSU",#N/A,FALSE,"Merger consequences";"TERMINAL VALUE",#N/A,FALSE,"Merger consequences"}</definedName>
    <definedName name="wrn.TARGET._.DCF._3_1_1" hidden="1">{"targetdcf",#N/A,FALSE,"Merger consequences";"TARGETASSU",#N/A,FALSE,"Merger consequences";"TERMINAL VALUE",#N/A,FALSE,"Merger consequences"}</definedName>
    <definedName name="wrn.TARGET._.DCF._3_1_2" hidden="1">{"targetdcf",#N/A,FALSE,"Merger consequences";"TARGETASSU",#N/A,FALSE,"Merger consequences";"TERMINAL VALUE",#N/A,FALSE,"Merger consequences"}</definedName>
    <definedName name="wrn.TARGET._.DCF._3_1_3" hidden="1">{"targetdcf",#N/A,FALSE,"Merger consequences";"TARGETASSU",#N/A,FALSE,"Merger consequences";"TERMINAL VALUE",#N/A,FALSE,"Merger consequences"}</definedName>
    <definedName name="wrn.TARGET._.DCF._3_1_4" hidden="1">{"targetdcf",#N/A,FALSE,"Merger consequences";"TARGETASSU",#N/A,FALSE,"Merger consequences";"TERMINAL VALUE",#N/A,FALSE,"Merger consequences"}</definedName>
    <definedName name="wrn.TARGET._.DCF._3_2" hidden="1">{"targetdcf",#N/A,FALSE,"Merger consequences";"TARGETASSU",#N/A,FALSE,"Merger consequences";"TERMINAL VALUE",#N/A,FALSE,"Merger consequences"}</definedName>
    <definedName name="wrn.TARGET._.DCF._3_2_1" hidden="1">{"targetdcf",#N/A,FALSE,"Merger consequences";"TARGETASSU",#N/A,FALSE,"Merger consequences";"TERMINAL VALUE",#N/A,FALSE,"Merger consequences"}</definedName>
    <definedName name="wrn.TARGET._.DCF._3_2_2" hidden="1">{"targetdcf",#N/A,FALSE,"Merger consequences";"TARGETASSU",#N/A,FALSE,"Merger consequences";"TERMINAL VALUE",#N/A,FALSE,"Merger consequences"}</definedName>
    <definedName name="wrn.TARGET._.DCF._3_2_3" hidden="1">{"targetdcf",#N/A,FALSE,"Merger consequences";"TARGETASSU",#N/A,FALSE,"Merger consequences";"TERMINAL VALUE",#N/A,FALSE,"Merger consequences"}</definedName>
    <definedName name="wrn.TARGET._.DCF._3_2_4" hidden="1">{"targetdcf",#N/A,FALSE,"Merger consequences";"TARGETASSU",#N/A,FALSE,"Merger consequences";"TERMINAL VALUE",#N/A,FALSE,"Merger consequences"}</definedName>
    <definedName name="wrn.TARGET._.DCF._3_3" hidden="1">{"targetdcf",#N/A,FALSE,"Merger consequences";"TARGETASSU",#N/A,FALSE,"Merger consequences";"TERMINAL VALUE",#N/A,FALSE,"Merger consequences"}</definedName>
    <definedName name="wrn.TARGET._.DCF._3_3_1" hidden="1">{"targetdcf",#N/A,FALSE,"Merger consequences";"TARGETASSU",#N/A,FALSE,"Merger consequences";"TERMINAL VALUE",#N/A,FALSE,"Merger consequences"}</definedName>
    <definedName name="wrn.TARGET._.DCF._3_4" hidden="1">{"targetdcf",#N/A,FALSE,"Merger consequences";"TARGETASSU",#N/A,FALSE,"Merger consequences";"TERMINAL VALUE",#N/A,FALSE,"Merger consequences"}</definedName>
    <definedName name="wrn.TARGET._.DCF._3_4_1" hidden="1">{"targetdcf",#N/A,FALSE,"Merger consequences";"TARGETASSU",#N/A,FALSE,"Merger consequences";"TERMINAL VALUE",#N/A,FALSE,"Merger consequences"}</definedName>
    <definedName name="wrn.TARGET._.DCF._3_5" hidden="1">{"targetdcf",#N/A,FALSE,"Merger consequences";"TARGETASSU",#N/A,FALSE,"Merger consequences";"TERMINAL VALUE",#N/A,FALSE,"Merger consequences"}</definedName>
    <definedName name="wrn.TARGET._.DCF._4" hidden="1">{"targetdcf",#N/A,FALSE,"Merger consequences";"TARGETASSU",#N/A,FALSE,"Merger consequences";"TERMINAL VALUE",#N/A,FALSE,"Merger consequences"}</definedName>
    <definedName name="wrn.TARGET._.DCF._4_1" hidden="1">{"targetdcf",#N/A,FALSE,"Merger consequences";"TARGETASSU",#N/A,FALSE,"Merger consequences";"TERMINAL VALUE",#N/A,FALSE,"Merger consequences"}</definedName>
    <definedName name="wrn.TARGET._.DCF._4_1_1" hidden="1">{"targetdcf",#N/A,FALSE,"Merger consequences";"TARGETASSU",#N/A,FALSE,"Merger consequences";"TERMINAL VALUE",#N/A,FALSE,"Merger consequences"}</definedName>
    <definedName name="wrn.TARGET._.DCF._4_1_2" hidden="1">{"targetdcf",#N/A,FALSE,"Merger consequences";"TARGETASSU",#N/A,FALSE,"Merger consequences";"TERMINAL VALUE",#N/A,FALSE,"Merger consequences"}</definedName>
    <definedName name="wrn.TARGET._.DCF._4_1_3" hidden="1">{"targetdcf",#N/A,FALSE,"Merger consequences";"TARGETASSU",#N/A,FALSE,"Merger consequences";"TERMINAL VALUE",#N/A,FALSE,"Merger consequences"}</definedName>
    <definedName name="wrn.TARGET._.DCF._4_1_4" hidden="1">{"targetdcf",#N/A,FALSE,"Merger consequences";"TARGETASSU",#N/A,FALSE,"Merger consequences";"TERMINAL VALUE",#N/A,FALSE,"Merger consequences"}</definedName>
    <definedName name="wrn.TARGET._.DCF._4_2" hidden="1">{"targetdcf",#N/A,FALSE,"Merger consequences";"TARGETASSU",#N/A,FALSE,"Merger consequences";"TERMINAL VALUE",#N/A,FALSE,"Merger consequences"}</definedName>
    <definedName name="wrn.TARGET._.DCF._4_2_1" hidden="1">{"targetdcf",#N/A,FALSE,"Merger consequences";"TARGETASSU",#N/A,FALSE,"Merger consequences";"TERMINAL VALUE",#N/A,FALSE,"Merger consequences"}</definedName>
    <definedName name="wrn.TARGET._.DCF._4_2_2" hidden="1">{"targetdcf",#N/A,FALSE,"Merger consequences";"TARGETASSU",#N/A,FALSE,"Merger consequences";"TERMINAL VALUE",#N/A,FALSE,"Merger consequences"}</definedName>
    <definedName name="wrn.TARGET._.DCF._4_2_3" hidden="1">{"targetdcf",#N/A,FALSE,"Merger consequences";"TARGETASSU",#N/A,FALSE,"Merger consequences";"TERMINAL VALUE",#N/A,FALSE,"Merger consequences"}</definedName>
    <definedName name="wrn.TARGET._.DCF._4_2_4" hidden="1">{"targetdcf",#N/A,FALSE,"Merger consequences";"TARGETASSU",#N/A,FALSE,"Merger consequences";"TERMINAL VALUE",#N/A,FALSE,"Merger consequences"}</definedName>
    <definedName name="wrn.TARGET._.DCF._4_3" hidden="1">{"targetdcf",#N/A,FALSE,"Merger consequences";"TARGETASSU",#N/A,FALSE,"Merger consequences";"TERMINAL VALUE",#N/A,FALSE,"Merger consequences"}</definedName>
    <definedName name="wrn.TARGET._.DCF._4_3_1" hidden="1">{"targetdcf",#N/A,FALSE,"Merger consequences";"TARGETASSU",#N/A,FALSE,"Merger consequences";"TERMINAL VALUE",#N/A,FALSE,"Merger consequences"}</definedName>
    <definedName name="wrn.TARGET._.DCF._4_4" hidden="1">{"targetdcf",#N/A,FALSE,"Merger consequences";"TARGETASSU",#N/A,FALSE,"Merger consequences";"TERMINAL VALUE",#N/A,FALSE,"Merger consequences"}</definedName>
    <definedName name="wrn.TARGET._.DCF._4_4_1" hidden="1">{"targetdcf",#N/A,FALSE,"Merger consequences";"TARGETASSU",#N/A,FALSE,"Merger consequences";"TERMINAL VALUE",#N/A,FALSE,"Merger consequences"}</definedName>
    <definedName name="wrn.TARGET._.DCF._4_5" hidden="1">{"targetdcf",#N/A,FALSE,"Merger consequences";"TARGETASSU",#N/A,FALSE,"Merger consequences";"TERMINAL VALUE",#N/A,FALSE,"Merger consequences"}</definedName>
    <definedName name="wrn.TARGET._.DCF._5" hidden="1">{"targetdcf",#N/A,FALSE,"Merger consequences";"TARGETASSU",#N/A,FALSE,"Merger consequences";"TERMINAL VALUE",#N/A,FALSE,"Merger consequences"}</definedName>
    <definedName name="wrn.TARGET._.DCF._5_1" hidden="1">{"targetdcf",#N/A,FALSE,"Merger consequences";"TARGETASSU",#N/A,FALSE,"Merger consequences";"TERMINAL VALUE",#N/A,FALSE,"Merger consequences"}</definedName>
    <definedName name="wrn.TARGET._.DCF._5_2" hidden="1">{"targetdcf",#N/A,FALSE,"Merger consequences";"TARGETASSU",#N/A,FALSE,"Merger consequences";"TERMINAL VALUE",#N/A,FALSE,"Merger consequences"}</definedName>
    <definedName name="wrn.TARGET._.DCF._5_3" hidden="1">{"targetdcf",#N/A,FALSE,"Merger consequences";"TARGETASSU",#N/A,FALSE,"Merger consequences";"TERMINAL VALUE",#N/A,FALSE,"Merger consequences"}</definedName>
    <definedName name="wrn.TARGET._.DCF._5_4" hidden="1">{"targetdcf",#N/A,FALSE,"Merger consequences";"TARGETASSU",#N/A,FALSE,"Merger consequences";"TERMINAL VALUE",#N/A,FALSE,"Merger consequences"}</definedName>
    <definedName name="wrn.test." hidden="1">{#N/A,#N/A,TRUE,"Matrix-BD"}</definedName>
    <definedName name="wrn.test._1" hidden="1">{#N/A,#N/A,TRUE,"Matrix-BD"}</definedName>
    <definedName name="wrn.test._1_1" hidden="1">{#N/A,#N/A,TRUE,"Matrix-BD"}</definedName>
    <definedName name="wrn.test._1_1_1" hidden="1">{#N/A,#N/A,TRUE,"Matrix-BD"}</definedName>
    <definedName name="wrn.test._1_1_1_1" hidden="1">{#N/A,#N/A,TRUE,"Matrix-BD"}</definedName>
    <definedName name="wrn.test._1_1_1_1_1" hidden="1">{#N/A,#N/A,TRUE,"Matrix-BD"}</definedName>
    <definedName name="wrn.test._1_1_1_1_1_1" hidden="1">{#N/A,#N/A,TRUE,"Matrix-BD"}</definedName>
    <definedName name="wrn.test._1_1_1_1_1_2" hidden="1">{#N/A,#N/A,TRUE,"Matrix-BD"}</definedName>
    <definedName name="wrn.test._1_1_1_1_1_3" hidden="1">{#N/A,#N/A,TRUE,"Matrix-BD"}</definedName>
    <definedName name="wrn.test._1_1_1_1_1_4" hidden="1">{#N/A,#N/A,TRUE,"Matrix-BD"}</definedName>
    <definedName name="wrn.test._1_1_1_1_2" hidden="1">{#N/A,#N/A,TRUE,"Matrix-BD"}</definedName>
    <definedName name="wrn.test._1_1_1_1_2_1" hidden="1">{#N/A,#N/A,TRUE,"Matrix-BD"}</definedName>
    <definedName name="wrn.test._1_1_1_1_2_2" hidden="1">{#N/A,#N/A,TRUE,"Matrix-BD"}</definedName>
    <definedName name="wrn.test._1_1_1_1_2_3" hidden="1">{#N/A,#N/A,TRUE,"Matrix-BD"}</definedName>
    <definedName name="wrn.test._1_1_1_1_3" hidden="1">{#N/A,#N/A,TRUE,"Matrix-BD"}</definedName>
    <definedName name="wrn.test._1_1_1_1_4" hidden="1">{#N/A,#N/A,TRUE,"Matrix-BD"}</definedName>
    <definedName name="wrn.test._1_1_1_1_5" hidden="1">{#N/A,#N/A,TRUE,"Matrix-BD"}</definedName>
    <definedName name="wrn.test._1_1_1_2" hidden="1">{#N/A,#N/A,TRUE,"Matrix-BD"}</definedName>
    <definedName name="wrn.test._1_1_1_2_1" hidden="1">{#N/A,#N/A,TRUE,"Matrix-BD"}</definedName>
    <definedName name="wrn.test._1_1_1_2_2" hidden="1">{#N/A,#N/A,TRUE,"Matrix-BD"}</definedName>
    <definedName name="wrn.test._1_1_1_2_3" hidden="1">{#N/A,#N/A,TRUE,"Matrix-BD"}</definedName>
    <definedName name="wrn.test._1_1_1_3" hidden="1">{#N/A,#N/A,TRUE,"Matrix-BD"}</definedName>
    <definedName name="wrn.test._1_1_1_3_1" hidden="1">{#N/A,#N/A,TRUE,"Matrix-BD"}</definedName>
    <definedName name="wrn.test._1_1_1_3_2" hidden="1">{#N/A,#N/A,TRUE,"Matrix-BD"}</definedName>
    <definedName name="wrn.test._1_1_1_3_3" hidden="1">{#N/A,#N/A,TRUE,"Matrix-BD"}</definedName>
    <definedName name="wrn.test._1_1_1_4" hidden="1">{#N/A,#N/A,TRUE,"Matrix-BD"}</definedName>
    <definedName name="wrn.test._1_1_1_5" hidden="1">{#N/A,#N/A,TRUE,"Matrix-BD"}</definedName>
    <definedName name="wrn.test._1_1_2" hidden="1">{#N/A,#N/A,TRUE,"Matrix-BD"}</definedName>
    <definedName name="wrn.test._1_1_2_1" hidden="1">{#N/A,#N/A,TRUE,"Matrix-BD"}</definedName>
    <definedName name="wrn.test._1_1_2_2" hidden="1">{#N/A,#N/A,TRUE,"Matrix-BD"}</definedName>
    <definedName name="wrn.test._1_1_2_3" hidden="1">{#N/A,#N/A,TRUE,"Matrix-BD"}</definedName>
    <definedName name="wrn.test._1_1_3" hidden="1">{#N/A,#N/A,TRUE,"Matrix-BD"}</definedName>
    <definedName name="wrn.test._1_1_3_1" hidden="1">{#N/A,#N/A,TRUE,"Matrix-BD"}</definedName>
    <definedName name="wrn.test._1_1_3_2" hidden="1">{#N/A,#N/A,TRUE,"Matrix-BD"}</definedName>
    <definedName name="wrn.test._1_1_3_3" hidden="1">{#N/A,#N/A,TRUE,"Matrix-BD"}</definedName>
    <definedName name="wrn.test._1_1_4" hidden="1">{#N/A,#N/A,TRUE,"Matrix-BD"}</definedName>
    <definedName name="wrn.test._1_1_5" hidden="1">{#N/A,#N/A,TRUE,"Matrix-BD"}</definedName>
    <definedName name="wrn.test._1_2" hidden="1">{#N/A,#N/A,TRUE,"Matrix-BD"}</definedName>
    <definedName name="wrn.test._1_2_1" hidden="1">{#N/A,#N/A,TRUE,"Matrix-BD"}</definedName>
    <definedName name="wrn.test._1_2_1_1" hidden="1">{#N/A,#N/A,TRUE,"Matrix-BD"}</definedName>
    <definedName name="wrn.test._1_2_1_2" hidden="1">{#N/A,#N/A,TRUE,"Matrix-BD"}</definedName>
    <definedName name="wrn.test._1_2_1_3" hidden="1">{#N/A,#N/A,TRUE,"Matrix-BD"}</definedName>
    <definedName name="wrn.test._1_2_2" hidden="1">{#N/A,#N/A,TRUE,"Matrix-BD"}</definedName>
    <definedName name="wrn.test._1_2_2_1" hidden="1">{#N/A,#N/A,TRUE,"Matrix-BD"}</definedName>
    <definedName name="wrn.test._1_2_2_2" hidden="1">{#N/A,#N/A,TRUE,"Matrix-BD"}</definedName>
    <definedName name="wrn.test._1_2_2_3" hidden="1">{#N/A,#N/A,TRUE,"Matrix-BD"}</definedName>
    <definedName name="wrn.test._1_2_3" hidden="1">{#N/A,#N/A,TRUE,"Matrix-BD"}</definedName>
    <definedName name="wrn.test._1_2_4" hidden="1">{#N/A,#N/A,TRUE,"Matrix-BD"}</definedName>
    <definedName name="wrn.test._1_2_5" hidden="1">{#N/A,#N/A,TRUE,"Matrix-BD"}</definedName>
    <definedName name="wrn.test._1_3" hidden="1">{#N/A,#N/A,TRUE,"Matrix-BD"}</definedName>
    <definedName name="wrn.test._1_3_1" hidden="1">{#N/A,#N/A,TRUE,"Matrix-BD"}</definedName>
    <definedName name="wrn.test._1_3_1_1" hidden="1">{#N/A,#N/A,TRUE,"Matrix-BD"}</definedName>
    <definedName name="wrn.test._1_3_1_2" hidden="1">{#N/A,#N/A,TRUE,"Matrix-BD"}</definedName>
    <definedName name="wrn.test._1_3_1_3" hidden="1">{#N/A,#N/A,TRUE,"Matrix-BD"}</definedName>
    <definedName name="wrn.test._1_3_2" hidden="1">{#N/A,#N/A,TRUE,"Matrix-BD"}</definedName>
    <definedName name="wrn.test._1_3_2_1" hidden="1">{#N/A,#N/A,TRUE,"Matrix-BD"}</definedName>
    <definedName name="wrn.test._1_3_2_2" hidden="1">{#N/A,#N/A,TRUE,"Matrix-BD"}</definedName>
    <definedName name="wrn.test._1_3_2_3" hidden="1">{#N/A,#N/A,TRUE,"Matrix-BD"}</definedName>
    <definedName name="wrn.test._1_3_3" hidden="1">{#N/A,#N/A,TRUE,"Matrix-BD"}</definedName>
    <definedName name="wrn.test._1_3_4" hidden="1">{#N/A,#N/A,TRUE,"Matrix-BD"}</definedName>
    <definedName name="wrn.test._1_3_5" hidden="1">{#N/A,#N/A,TRUE,"Matrix-BD"}</definedName>
    <definedName name="wrn.test._1_4" hidden="1">{#N/A,#N/A,TRUE,"Matrix-BD"}</definedName>
    <definedName name="wrn.test._1_4_1" hidden="1">{#N/A,#N/A,TRUE,"Matrix-BD"}</definedName>
    <definedName name="wrn.test._1_4_2" hidden="1">{#N/A,#N/A,TRUE,"Matrix-BD"}</definedName>
    <definedName name="wrn.test._1_4_3" hidden="1">{#N/A,#N/A,TRUE,"Matrix-BD"}</definedName>
    <definedName name="wrn.test._1_5" hidden="1">{#N/A,#N/A,TRUE,"Matrix-BD"}</definedName>
    <definedName name="wrn.test._1_5_1" hidden="1">{#N/A,#N/A,TRUE,"Matrix-BD"}</definedName>
    <definedName name="wrn.test._1_5_2" hidden="1">{#N/A,#N/A,TRUE,"Matrix-BD"}</definedName>
    <definedName name="wrn.test._1_5_3" hidden="1">{#N/A,#N/A,TRUE,"Matrix-BD"}</definedName>
    <definedName name="wrn.test._2" hidden="1">{#N/A,#N/A,TRUE,"Matrix-BD"}</definedName>
    <definedName name="wrn.test._2_1" hidden="1">{#N/A,#N/A,TRUE,"Matrix-BD"}</definedName>
    <definedName name="wrn.test._2_1_1" hidden="1">{#N/A,#N/A,TRUE,"Matrix-BD"}</definedName>
    <definedName name="wrn.test._2_1_1_1" hidden="1">{#N/A,#N/A,TRUE,"Matrix-BD"}</definedName>
    <definedName name="wrn.test._2_1_1_1_1" hidden="1">{#N/A,#N/A,TRUE,"Matrix-BD"}</definedName>
    <definedName name="wrn.test._2_1_1_1_2" hidden="1">{#N/A,#N/A,TRUE,"Matrix-BD"}</definedName>
    <definedName name="wrn.test._2_1_1_1_3" hidden="1">{#N/A,#N/A,TRUE,"Matrix-BD"}</definedName>
    <definedName name="wrn.test._2_1_1_1_4" hidden="1">{#N/A,#N/A,TRUE,"Matrix-BD"}</definedName>
    <definedName name="wrn.test._2_1_1_2" hidden="1">{#N/A,#N/A,TRUE,"Matrix-BD"}</definedName>
    <definedName name="wrn.test._2_1_1_2_1" hidden="1">{#N/A,#N/A,TRUE,"Matrix-BD"}</definedName>
    <definedName name="wrn.test._2_1_1_2_2" hidden="1">{#N/A,#N/A,TRUE,"Matrix-BD"}</definedName>
    <definedName name="wrn.test._2_1_1_2_3" hidden="1">{#N/A,#N/A,TRUE,"Matrix-BD"}</definedName>
    <definedName name="wrn.test._2_1_1_3" hidden="1">{#N/A,#N/A,TRUE,"Matrix-BD"}</definedName>
    <definedName name="wrn.test._2_1_1_4" hidden="1">{#N/A,#N/A,TRUE,"Matrix-BD"}</definedName>
    <definedName name="wrn.test._2_1_1_5" hidden="1">{#N/A,#N/A,TRUE,"Matrix-BD"}</definedName>
    <definedName name="wrn.test._2_1_2" hidden="1">{#N/A,#N/A,TRUE,"Matrix-BD"}</definedName>
    <definedName name="wrn.test._2_1_2_1" hidden="1">{#N/A,#N/A,TRUE,"Matrix-BD"}</definedName>
    <definedName name="wrn.test._2_1_2_2" hidden="1">{#N/A,#N/A,TRUE,"Matrix-BD"}</definedName>
    <definedName name="wrn.test._2_1_2_3" hidden="1">{#N/A,#N/A,TRUE,"Matrix-BD"}</definedName>
    <definedName name="wrn.test._2_1_3" hidden="1">{#N/A,#N/A,TRUE,"Matrix-BD"}</definedName>
    <definedName name="wrn.test._2_1_3_1" hidden="1">{#N/A,#N/A,TRUE,"Matrix-BD"}</definedName>
    <definedName name="wrn.test._2_1_3_2" hidden="1">{#N/A,#N/A,TRUE,"Matrix-BD"}</definedName>
    <definedName name="wrn.test._2_1_3_3" hidden="1">{#N/A,#N/A,TRUE,"Matrix-BD"}</definedName>
    <definedName name="wrn.test._2_1_4" hidden="1">{#N/A,#N/A,TRUE,"Matrix-BD"}</definedName>
    <definedName name="wrn.test._2_1_5" hidden="1">{#N/A,#N/A,TRUE,"Matrix-BD"}</definedName>
    <definedName name="wrn.test._2_2" hidden="1">{#N/A,#N/A,TRUE,"Matrix-BD"}</definedName>
    <definedName name="wrn.test._2_2_1" hidden="1">{#N/A,#N/A,TRUE,"Matrix-BD"}</definedName>
    <definedName name="wrn.test._2_2_2" hidden="1">{#N/A,#N/A,TRUE,"Matrix-BD"}</definedName>
    <definedName name="wrn.test._2_2_3" hidden="1">{#N/A,#N/A,TRUE,"Matrix-BD"}</definedName>
    <definedName name="wrn.test._2_2_4" hidden="1">{#N/A,#N/A,TRUE,"Matrix-BD"}</definedName>
    <definedName name="wrn.test._2_3" hidden="1">{#N/A,#N/A,TRUE,"Matrix-BD"}</definedName>
    <definedName name="wrn.test._2_3_1" hidden="1">{#N/A,#N/A,TRUE,"Matrix-BD"}</definedName>
    <definedName name="wrn.test._2_3_2" hidden="1">{#N/A,#N/A,TRUE,"Matrix-BD"}</definedName>
    <definedName name="wrn.test._2_3_3" hidden="1">{#N/A,#N/A,TRUE,"Matrix-BD"}</definedName>
    <definedName name="wrn.test._2_3_4" hidden="1">{#N/A,#N/A,TRUE,"Matrix-BD"}</definedName>
    <definedName name="wrn.test._2_4" hidden="1">{#N/A,#N/A,TRUE,"Matrix-BD"}</definedName>
    <definedName name="wrn.test._2_4_1" hidden="1">{#N/A,#N/A,TRUE,"Matrix-BD"}</definedName>
    <definedName name="wrn.test._2_5" hidden="1">{#N/A,#N/A,TRUE,"Matrix-BD"}</definedName>
    <definedName name="wrn.test._3" hidden="1">{#N/A,#N/A,TRUE,"Matrix-BD"}</definedName>
    <definedName name="wrn.test._3_1" hidden="1">{#N/A,#N/A,TRUE,"Matrix-BD"}</definedName>
    <definedName name="wrn.test._3_1_1" hidden="1">{#N/A,#N/A,TRUE,"Matrix-BD"}</definedName>
    <definedName name="wrn.test._3_1_2" hidden="1">{#N/A,#N/A,TRUE,"Matrix-BD"}</definedName>
    <definedName name="wrn.test._3_1_3" hidden="1">{#N/A,#N/A,TRUE,"Matrix-BD"}</definedName>
    <definedName name="wrn.test._3_1_4" hidden="1">{#N/A,#N/A,TRUE,"Matrix-BD"}</definedName>
    <definedName name="wrn.test._3_2" hidden="1">{#N/A,#N/A,TRUE,"Matrix-BD"}</definedName>
    <definedName name="wrn.test._3_2_1" hidden="1">{#N/A,#N/A,TRUE,"Matrix-BD"}</definedName>
    <definedName name="wrn.test._3_2_2" hidden="1">{#N/A,#N/A,TRUE,"Matrix-BD"}</definedName>
    <definedName name="wrn.test._3_2_3" hidden="1">{#N/A,#N/A,TRUE,"Matrix-BD"}</definedName>
    <definedName name="wrn.test._3_2_4" hidden="1">{#N/A,#N/A,TRUE,"Matrix-BD"}</definedName>
    <definedName name="wrn.test._3_3" hidden="1">{#N/A,#N/A,TRUE,"Matrix-BD"}</definedName>
    <definedName name="wrn.test._3_3_1" hidden="1">{#N/A,#N/A,TRUE,"Matrix-BD"}</definedName>
    <definedName name="wrn.test._3_4" hidden="1">{#N/A,#N/A,TRUE,"Matrix-BD"}</definedName>
    <definedName name="wrn.test._3_4_1" hidden="1">{#N/A,#N/A,TRUE,"Matrix-BD"}</definedName>
    <definedName name="wrn.test._3_5" hidden="1">{#N/A,#N/A,TRUE,"Matrix-BD"}</definedName>
    <definedName name="wrn.test._4" hidden="1">{#N/A,#N/A,TRUE,"Matrix-BD"}</definedName>
    <definedName name="wrn.test._4_1" hidden="1">{#N/A,#N/A,TRUE,"Matrix-BD"}</definedName>
    <definedName name="wrn.test._4_1_1" hidden="1">{#N/A,#N/A,TRUE,"Matrix-BD"}</definedName>
    <definedName name="wrn.test._4_1_2" hidden="1">{#N/A,#N/A,TRUE,"Matrix-BD"}</definedName>
    <definedName name="wrn.test._4_1_3" hidden="1">{#N/A,#N/A,TRUE,"Matrix-BD"}</definedName>
    <definedName name="wrn.test._4_1_4" hidden="1">{#N/A,#N/A,TRUE,"Matrix-BD"}</definedName>
    <definedName name="wrn.test._4_2" hidden="1">{#N/A,#N/A,TRUE,"Matrix-BD"}</definedName>
    <definedName name="wrn.test._4_2_1" hidden="1">{#N/A,#N/A,TRUE,"Matrix-BD"}</definedName>
    <definedName name="wrn.test._4_2_2" hidden="1">{#N/A,#N/A,TRUE,"Matrix-BD"}</definedName>
    <definedName name="wrn.test._4_2_3" hidden="1">{#N/A,#N/A,TRUE,"Matrix-BD"}</definedName>
    <definedName name="wrn.test._4_2_4" hidden="1">{#N/A,#N/A,TRUE,"Matrix-BD"}</definedName>
    <definedName name="wrn.test._4_3" hidden="1">{#N/A,#N/A,TRUE,"Matrix-BD"}</definedName>
    <definedName name="wrn.test._4_3_1" hidden="1">{#N/A,#N/A,TRUE,"Matrix-BD"}</definedName>
    <definedName name="wrn.test._4_4" hidden="1">{#N/A,#N/A,TRUE,"Matrix-BD"}</definedName>
    <definedName name="wrn.test._4_4_1" hidden="1">{#N/A,#N/A,TRUE,"Matrix-BD"}</definedName>
    <definedName name="wrn.test._4_5" hidden="1">{#N/A,#N/A,TRUE,"Matrix-BD"}</definedName>
    <definedName name="wrn.test._5" hidden="1">{#N/A,#N/A,TRUE,"Matrix-BD"}</definedName>
    <definedName name="wrn.test._5_1" hidden="1">{#N/A,#N/A,TRUE,"Matrix-BD"}</definedName>
    <definedName name="wrn.test._5_2" hidden="1">{#N/A,#N/A,TRUE,"Matrix-BD"}</definedName>
    <definedName name="wrn.test._5_3" hidden="1">{#N/A,#N/A,TRUE,"Matrix-BD"}</definedName>
    <definedName name="wrn.test._5_4" hidden="1">{#N/A,#N/A,TRUE,"Matrix-BD"}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_bow." hidden="1">{"tot_bow",#N/A,FALSE,"AMF"}</definedName>
    <definedName name="wrn.TOT_DIVISÕES." hidden="1">{"TOT_DIVISÕES",#N/A,FALSE,"TOT"}</definedName>
    <definedName name="wrn.tot_pls." hidden="1">{"tot_pls",#N/A,FALSE,"PL"}</definedName>
    <definedName name="wrn.tot_pqs." hidden="1">{"tot_pqs",#N/A,FALSE,"PQ"}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nd._.Analysis." hidden="1">{#N/A,#N/A,FALSE,"Trend Analysis for Model"}</definedName>
    <definedName name="wrn.Tweety." hidden="1">{#N/A,#N/A,FALSE,"A&amp;E";#N/A,#N/A,FALSE,"HighTop";#N/A,#N/A,FALSE,"JG";#N/A,#N/A,FALSE,"RI";#N/A,#N/A,FALSE,"woHT";#N/A,#N/A,FALSE,"woHT&amp;JG"}</definedName>
    <definedName name="wrn.Tweety.2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UNISER." hidden="1">{"UNISER",#N/A,FALSE,"TOT"}</definedName>
    <definedName name="wrn.Upper._.Case.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valderrama." hidden="1">{"valderrama1",#N/A,FALSE,"Pro Forma";"valderrama",#N/A,FALSE,"Pro Forma"}</definedName>
    <definedName name="wrn.VALUATION." hidden="1">{#N/A,#N/A,FALSE,"Pooling";#N/A,#N/A,FALSE,"income";#N/A,#N/A,FALSE,"valuation"}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2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riance._.3." hidden="1">{"Variance Q3",#N/A,FALSE,"Var"}</definedName>
    <definedName name="wrn.Variance._.Q1." hidden="1">{"Variance Q1",#N/A,FALSE,"Var"}</definedName>
    <definedName name="wrn.Variance._.Q2." hidden="1">{"Variance Q2",#N/A,FALSE,"Var"}</definedName>
    <definedName name="wrn.Variance._.Q3.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.Wacc." hidden="1">{"Area1",#N/A,FALSE,"OREWACC";"Area2",#N/A,FALSE,"OREWACC"}</definedName>
    <definedName name="wrn.Wacc._1" hidden="1">{"Area1",#N/A,FALSE,"OREWACC";"Area2",#N/A,FALSE,"OREWACC"}</definedName>
    <definedName name="wrn.Wacc._1_1" hidden="1">{"Area1",#N/A,FALSE,"OREWACC";"Area2",#N/A,FALSE,"OREWACC"}</definedName>
    <definedName name="wrn.Wacc._1_1_1" hidden="1">{"Area1",#N/A,FALSE,"OREWACC";"Area2",#N/A,FALSE,"OREWACC"}</definedName>
    <definedName name="wrn.Wacc._1_1_1_1" hidden="1">{"Area1",#N/A,FALSE,"OREWACC";"Area2",#N/A,FALSE,"OREWACC"}</definedName>
    <definedName name="wrn.Wacc._1_1_1_1_1" hidden="1">{"Area1",#N/A,FALSE,"OREWACC";"Area2",#N/A,FALSE,"OREWACC"}</definedName>
    <definedName name="wrn.Wacc._1_1_1_1_1_1" hidden="1">{"Area1",#N/A,FALSE,"OREWACC";"Area2",#N/A,FALSE,"OREWACC"}</definedName>
    <definedName name="wrn.Wacc._1_1_1_1_1_2" hidden="1">{"Area1",#N/A,FALSE,"OREWACC";"Area2",#N/A,FALSE,"OREWACC"}</definedName>
    <definedName name="wrn.Wacc._1_1_1_1_1_3" hidden="1">{"Area1",#N/A,FALSE,"OREWACC";"Area2",#N/A,FALSE,"OREWACC"}</definedName>
    <definedName name="wrn.Wacc._1_1_1_1_1_4" hidden="1">{"Area1",#N/A,FALSE,"OREWACC";"Area2",#N/A,FALSE,"OREWACC"}</definedName>
    <definedName name="wrn.Wacc._1_1_1_1_2" hidden="1">{"Area1",#N/A,FALSE,"OREWACC";"Area2",#N/A,FALSE,"OREWACC"}</definedName>
    <definedName name="wrn.Wacc._1_1_1_1_2_1" hidden="1">{"Area1",#N/A,FALSE,"OREWACC";"Area2",#N/A,FALSE,"OREWACC"}</definedName>
    <definedName name="wrn.Wacc._1_1_1_1_2_2" hidden="1">{"Area1",#N/A,FALSE,"OREWACC";"Area2",#N/A,FALSE,"OREWACC"}</definedName>
    <definedName name="wrn.Wacc._1_1_1_1_2_3" hidden="1">{"Area1",#N/A,FALSE,"OREWACC";"Area2",#N/A,FALSE,"OREWACC"}</definedName>
    <definedName name="wrn.Wacc._1_1_1_1_3" hidden="1">{"Area1",#N/A,FALSE,"OREWACC";"Area2",#N/A,FALSE,"OREWACC"}</definedName>
    <definedName name="wrn.Wacc._1_1_1_1_4" hidden="1">{"Area1",#N/A,FALSE,"OREWACC";"Area2",#N/A,FALSE,"OREWACC"}</definedName>
    <definedName name="wrn.Wacc._1_1_1_1_5" hidden="1">{"Area1",#N/A,FALSE,"OREWACC";"Area2",#N/A,FALSE,"OREWACC"}</definedName>
    <definedName name="wrn.Wacc._1_1_1_2" hidden="1">{"Area1",#N/A,FALSE,"OREWACC";"Area2",#N/A,FALSE,"OREWACC"}</definedName>
    <definedName name="wrn.Wacc._1_1_1_2_1" hidden="1">{"Area1",#N/A,FALSE,"OREWACC";"Area2",#N/A,FALSE,"OREWACC"}</definedName>
    <definedName name="wrn.Wacc._1_1_1_2_2" hidden="1">{"Area1",#N/A,FALSE,"OREWACC";"Area2",#N/A,FALSE,"OREWACC"}</definedName>
    <definedName name="wrn.Wacc._1_1_1_2_3" hidden="1">{"Area1",#N/A,FALSE,"OREWACC";"Area2",#N/A,FALSE,"OREWACC"}</definedName>
    <definedName name="wrn.Wacc._1_1_1_3" hidden="1">{"Area1",#N/A,FALSE,"OREWACC";"Area2",#N/A,FALSE,"OREWACC"}</definedName>
    <definedName name="wrn.Wacc._1_1_1_3_1" hidden="1">{"Area1",#N/A,FALSE,"OREWACC";"Area2",#N/A,FALSE,"OREWACC"}</definedName>
    <definedName name="wrn.Wacc._1_1_1_3_2" hidden="1">{"Area1",#N/A,FALSE,"OREWACC";"Area2",#N/A,FALSE,"OREWACC"}</definedName>
    <definedName name="wrn.Wacc._1_1_1_3_3" hidden="1">{"Area1",#N/A,FALSE,"OREWACC";"Area2",#N/A,FALSE,"OREWACC"}</definedName>
    <definedName name="wrn.Wacc._1_1_1_4" hidden="1">{"Area1",#N/A,FALSE,"OREWACC";"Area2",#N/A,FALSE,"OREWACC"}</definedName>
    <definedName name="wrn.Wacc._1_1_1_5" hidden="1">{"Area1",#N/A,FALSE,"OREWACC";"Area2",#N/A,FALSE,"OREWACC"}</definedName>
    <definedName name="wrn.Wacc._1_1_2" hidden="1">{"Area1",#N/A,FALSE,"OREWACC";"Area2",#N/A,FALSE,"OREWACC"}</definedName>
    <definedName name="wrn.Wacc._1_1_2_1" hidden="1">{"Area1",#N/A,FALSE,"OREWACC";"Area2",#N/A,FALSE,"OREWACC"}</definedName>
    <definedName name="wrn.Wacc._1_1_2_2" hidden="1">{"Area1",#N/A,FALSE,"OREWACC";"Area2",#N/A,FALSE,"OREWACC"}</definedName>
    <definedName name="wrn.Wacc._1_1_2_3" hidden="1">{"Area1",#N/A,FALSE,"OREWACC";"Area2",#N/A,FALSE,"OREWACC"}</definedName>
    <definedName name="wrn.Wacc._1_1_3" hidden="1">{"Area1",#N/A,FALSE,"OREWACC";"Area2",#N/A,FALSE,"OREWACC"}</definedName>
    <definedName name="wrn.Wacc._1_1_3_1" hidden="1">{"Area1",#N/A,FALSE,"OREWACC";"Area2",#N/A,FALSE,"OREWACC"}</definedName>
    <definedName name="wrn.Wacc._1_1_3_2" hidden="1">{"Area1",#N/A,FALSE,"OREWACC";"Area2",#N/A,FALSE,"OREWACC"}</definedName>
    <definedName name="wrn.Wacc._1_1_3_3" hidden="1">{"Area1",#N/A,FALSE,"OREWACC";"Area2",#N/A,FALSE,"OREWACC"}</definedName>
    <definedName name="wrn.Wacc._1_1_4" hidden="1">{"Area1",#N/A,FALSE,"OREWACC";"Area2",#N/A,FALSE,"OREWACC"}</definedName>
    <definedName name="wrn.Wacc._1_1_5" hidden="1">{"Area1",#N/A,FALSE,"OREWACC";"Area2",#N/A,FALSE,"OREWACC"}</definedName>
    <definedName name="wrn.Wacc._1_2" hidden="1">{"Area1",#N/A,FALSE,"OREWACC";"Area2",#N/A,FALSE,"OREWACC"}</definedName>
    <definedName name="wrn.Wacc._1_2_1" hidden="1">{"Area1",#N/A,FALSE,"OREWACC";"Area2",#N/A,FALSE,"OREWACC"}</definedName>
    <definedName name="wrn.Wacc._1_2_1_1" hidden="1">{"Area1",#N/A,FALSE,"OREWACC";"Area2",#N/A,FALSE,"OREWACC"}</definedName>
    <definedName name="wrn.Wacc._1_2_1_2" hidden="1">{"Area1",#N/A,FALSE,"OREWACC";"Area2",#N/A,FALSE,"OREWACC"}</definedName>
    <definedName name="wrn.Wacc._1_2_1_3" hidden="1">{"Area1",#N/A,FALSE,"OREWACC";"Area2",#N/A,FALSE,"OREWACC"}</definedName>
    <definedName name="wrn.Wacc._1_2_2" hidden="1">{"Area1",#N/A,FALSE,"OREWACC";"Area2",#N/A,FALSE,"OREWACC"}</definedName>
    <definedName name="wrn.Wacc._1_2_2_1" hidden="1">{"Area1",#N/A,FALSE,"OREWACC";"Area2",#N/A,FALSE,"OREWACC"}</definedName>
    <definedName name="wrn.Wacc._1_2_2_2" hidden="1">{"Area1",#N/A,FALSE,"OREWACC";"Area2",#N/A,FALSE,"OREWACC"}</definedName>
    <definedName name="wrn.Wacc._1_2_2_3" hidden="1">{"Area1",#N/A,FALSE,"OREWACC";"Area2",#N/A,FALSE,"OREWACC"}</definedName>
    <definedName name="wrn.Wacc._1_2_3" hidden="1">{"Area1",#N/A,FALSE,"OREWACC";"Area2",#N/A,FALSE,"OREWACC"}</definedName>
    <definedName name="wrn.Wacc._1_2_4" hidden="1">{"Area1",#N/A,FALSE,"OREWACC";"Area2",#N/A,FALSE,"OREWACC"}</definedName>
    <definedName name="wrn.Wacc._1_2_5" hidden="1">{"Area1",#N/A,FALSE,"OREWACC";"Area2",#N/A,FALSE,"OREWACC"}</definedName>
    <definedName name="wrn.Wacc._1_3" hidden="1">{"Area1",#N/A,FALSE,"OREWACC";"Area2",#N/A,FALSE,"OREWACC"}</definedName>
    <definedName name="wrn.Wacc._1_3_1" hidden="1">{"Area1",#N/A,FALSE,"OREWACC";"Area2",#N/A,FALSE,"OREWACC"}</definedName>
    <definedName name="wrn.Wacc._1_3_1_1" hidden="1">{"Area1",#N/A,FALSE,"OREWACC";"Area2",#N/A,FALSE,"OREWACC"}</definedName>
    <definedName name="wrn.Wacc._1_3_1_2" hidden="1">{"Area1",#N/A,FALSE,"OREWACC";"Area2",#N/A,FALSE,"OREWACC"}</definedName>
    <definedName name="wrn.Wacc._1_3_1_3" hidden="1">{"Area1",#N/A,FALSE,"OREWACC";"Area2",#N/A,FALSE,"OREWACC"}</definedName>
    <definedName name="wrn.Wacc._1_3_2" hidden="1">{"Area1",#N/A,FALSE,"OREWACC";"Area2",#N/A,FALSE,"OREWACC"}</definedName>
    <definedName name="wrn.Wacc._1_3_2_1" hidden="1">{"Area1",#N/A,FALSE,"OREWACC";"Area2",#N/A,FALSE,"OREWACC"}</definedName>
    <definedName name="wrn.Wacc._1_3_2_2" hidden="1">{"Area1",#N/A,FALSE,"OREWACC";"Area2",#N/A,FALSE,"OREWACC"}</definedName>
    <definedName name="wrn.Wacc._1_3_2_3" hidden="1">{"Area1",#N/A,FALSE,"OREWACC";"Area2",#N/A,FALSE,"OREWACC"}</definedName>
    <definedName name="wrn.Wacc._1_3_3" hidden="1">{"Area1",#N/A,FALSE,"OREWACC";"Area2",#N/A,FALSE,"OREWACC"}</definedName>
    <definedName name="wrn.Wacc._1_3_4" hidden="1">{"Area1",#N/A,FALSE,"OREWACC";"Area2",#N/A,FALSE,"OREWACC"}</definedName>
    <definedName name="wrn.Wacc._1_3_5" hidden="1">{"Area1",#N/A,FALSE,"OREWACC";"Area2",#N/A,FALSE,"OREWACC"}</definedName>
    <definedName name="wrn.Wacc._1_4" hidden="1">{"Area1",#N/A,FALSE,"OREWACC";"Area2",#N/A,FALSE,"OREWACC"}</definedName>
    <definedName name="wrn.Wacc._1_4_1" hidden="1">{"Area1",#N/A,FALSE,"OREWACC";"Area2",#N/A,FALSE,"OREWACC"}</definedName>
    <definedName name="wrn.Wacc._1_4_2" hidden="1">{"Area1",#N/A,FALSE,"OREWACC";"Area2",#N/A,FALSE,"OREWACC"}</definedName>
    <definedName name="wrn.Wacc._1_4_3" hidden="1">{"Area1",#N/A,FALSE,"OREWACC";"Area2",#N/A,FALSE,"OREWACC"}</definedName>
    <definedName name="wrn.Wacc._1_5" hidden="1">{"Area1",#N/A,FALSE,"OREWACC";"Area2",#N/A,FALSE,"OREWACC"}</definedName>
    <definedName name="wrn.Wacc._1_5_1" hidden="1">{"Area1",#N/A,FALSE,"OREWACC";"Area2",#N/A,FALSE,"OREWACC"}</definedName>
    <definedName name="wrn.Wacc._1_5_2" hidden="1">{"Area1",#N/A,FALSE,"OREWACC";"Area2",#N/A,FALSE,"OREWACC"}</definedName>
    <definedName name="wrn.Wacc._1_5_3" hidden="1">{"Area1",#N/A,FALSE,"OREWACC";"Area2",#N/A,FALSE,"OREWACC"}</definedName>
    <definedName name="wrn.Wacc._2" hidden="1">{"Area1",#N/A,FALSE,"OREWACC";"Area2",#N/A,FALSE,"OREWACC"}</definedName>
    <definedName name="wrn.Wacc._2_1" hidden="1">{"Area1",#N/A,FALSE,"OREWACC";"Area2",#N/A,FALSE,"OREWACC"}</definedName>
    <definedName name="wrn.Wacc._2_1_1" hidden="1">{"Area1",#N/A,FALSE,"OREWACC";"Area2",#N/A,FALSE,"OREWACC"}</definedName>
    <definedName name="wrn.Wacc._2_1_1_1" hidden="1">{"Area1",#N/A,FALSE,"OREWACC";"Area2",#N/A,FALSE,"OREWACC"}</definedName>
    <definedName name="wrn.Wacc._2_1_1_1_1" hidden="1">{"Area1",#N/A,FALSE,"OREWACC";"Area2",#N/A,FALSE,"OREWACC"}</definedName>
    <definedName name="wrn.Wacc._2_1_1_1_2" hidden="1">{"Area1",#N/A,FALSE,"OREWACC";"Area2",#N/A,FALSE,"OREWACC"}</definedName>
    <definedName name="wrn.Wacc._2_1_1_1_3" hidden="1">{"Area1",#N/A,FALSE,"OREWACC";"Area2",#N/A,FALSE,"OREWACC"}</definedName>
    <definedName name="wrn.Wacc._2_1_1_1_4" hidden="1">{"Area1",#N/A,FALSE,"OREWACC";"Area2",#N/A,FALSE,"OREWACC"}</definedName>
    <definedName name="wrn.Wacc._2_1_1_2" hidden="1">{"Area1",#N/A,FALSE,"OREWACC";"Area2",#N/A,FALSE,"OREWACC"}</definedName>
    <definedName name="wrn.Wacc._2_1_1_2_1" hidden="1">{"Area1",#N/A,FALSE,"OREWACC";"Area2",#N/A,FALSE,"OREWACC"}</definedName>
    <definedName name="wrn.Wacc._2_1_1_2_2" hidden="1">{"Area1",#N/A,FALSE,"OREWACC";"Area2",#N/A,FALSE,"OREWACC"}</definedName>
    <definedName name="wrn.Wacc._2_1_1_2_3" hidden="1">{"Area1",#N/A,FALSE,"OREWACC";"Area2",#N/A,FALSE,"OREWACC"}</definedName>
    <definedName name="wrn.Wacc._2_1_1_3" hidden="1">{"Area1",#N/A,FALSE,"OREWACC";"Area2",#N/A,FALSE,"OREWACC"}</definedName>
    <definedName name="wrn.Wacc._2_1_1_4" hidden="1">{"Area1",#N/A,FALSE,"OREWACC";"Area2",#N/A,FALSE,"OREWACC"}</definedName>
    <definedName name="wrn.Wacc._2_1_1_5" hidden="1">{"Area1",#N/A,FALSE,"OREWACC";"Area2",#N/A,FALSE,"OREWACC"}</definedName>
    <definedName name="wrn.Wacc._2_1_2" hidden="1">{"Area1",#N/A,FALSE,"OREWACC";"Area2",#N/A,FALSE,"OREWACC"}</definedName>
    <definedName name="wrn.Wacc._2_1_2_1" hidden="1">{"Area1",#N/A,FALSE,"OREWACC";"Area2",#N/A,FALSE,"OREWACC"}</definedName>
    <definedName name="wrn.Wacc._2_1_2_2" hidden="1">{"Area1",#N/A,FALSE,"OREWACC";"Area2",#N/A,FALSE,"OREWACC"}</definedName>
    <definedName name="wrn.Wacc._2_1_2_3" hidden="1">{"Area1",#N/A,FALSE,"OREWACC";"Area2",#N/A,FALSE,"OREWACC"}</definedName>
    <definedName name="wrn.Wacc._2_1_3" hidden="1">{"Area1",#N/A,FALSE,"OREWACC";"Area2",#N/A,FALSE,"OREWACC"}</definedName>
    <definedName name="wrn.Wacc._2_1_3_1" hidden="1">{"Area1",#N/A,FALSE,"OREWACC";"Area2",#N/A,FALSE,"OREWACC"}</definedName>
    <definedName name="wrn.Wacc._2_1_3_2" hidden="1">{"Area1",#N/A,FALSE,"OREWACC";"Area2",#N/A,FALSE,"OREWACC"}</definedName>
    <definedName name="wrn.Wacc._2_1_3_3" hidden="1">{"Area1",#N/A,FALSE,"OREWACC";"Area2",#N/A,FALSE,"OREWACC"}</definedName>
    <definedName name="wrn.Wacc._2_1_4" hidden="1">{"Area1",#N/A,FALSE,"OREWACC";"Area2",#N/A,FALSE,"OREWACC"}</definedName>
    <definedName name="wrn.Wacc._2_1_5" hidden="1">{"Area1",#N/A,FALSE,"OREWACC";"Area2",#N/A,FALSE,"OREWACC"}</definedName>
    <definedName name="wrn.Wacc._2_2" hidden="1">{"Area1",#N/A,FALSE,"OREWACC";"Area2",#N/A,FALSE,"OREWACC"}</definedName>
    <definedName name="wrn.Wacc._2_2_1" hidden="1">{"Area1",#N/A,FALSE,"OREWACC";"Area2",#N/A,FALSE,"OREWACC"}</definedName>
    <definedName name="wrn.Wacc._2_2_2" hidden="1">{"Area1",#N/A,FALSE,"OREWACC";"Area2",#N/A,FALSE,"OREWACC"}</definedName>
    <definedName name="wrn.Wacc._2_2_3" hidden="1">{"Area1",#N/A,FALSE,"OREWACC";"Area2",#N/A,FALSE,"OREWACC"}</definedName>
    <definedName name="wrn.Wacc._2_2_4" hidden="1">{"Area1",#N/A,FALSE,"OREWACC";"Area2",#N/A,FALSE,"OREWACC"}</definedName>
    <definedName name="wrn.Wacc._2_3" hidden="1">{"Area1",#N/A,FALSE,"OREWACC";"Area2",#N/A,FALSE,"OREWACC"}</definedName>
    <definedName name="wrn.Wacc._2_3_1" hidden="1">{"Area1",#N/A,FALSE,"OREWACC";"Area2",#N/A,FALSE,"OREWACC"}</definedName>
    <definedName name="wrn.Wacc._2_3_2" hidden="1">{"Area1",#N/A,FALSE,"OREWACC";"Area2",#N/A,FALSE,"OREWACC"}</definedName>
    <definedName name="wrn.Wacc._2_3_3" hidden="1">{"Area1",#N/A,FALSE,"OREWACC";"Area2",#N/A,FALSE,"OREWACC"}</definedName>
    <definedName name="wrn.Wacc._2_3_4" hidden="1">{"Area1",#N/A,FALSE,"OREWACC";"Area2",#N/A,FALSE,"OREWACC"}</definedName>
    <definedName name="wrn.Wacc._2_4" hidden="1">{"Area1",#N/A,FALSE,"OREWACC";"Area2",#N/A,FALSE,"OREWACC"}</definedName>
    <definedName name="wrn.Wacc._2_4_1" hidden="1">{"Area1",#N/A,FALSE,"OREWACC";"Area2",#N/A,FALSE,"OREWACC"}</definedName>
    <definedName name="wrn.Wacc._2_5" hidden="1">{"Area1",#N/A,FALSE,"OREWACC";"Area2",#N/A,FALSE,"OREWACC"}</definedName>
    <definedName name="wrn.Wacc._3" hidden="1">{"Area1",#N/A,FALSE,"OREWACC";"Area2",#N/A,FALSE,"OREWACC"}</definedName>
    <definedName name="wrn.Wacc._3_1" hidden="1">{"Area1",#N/A,FALSE,"OREWACC";"Area2",#N/A,FALSE,"OREWACC"}</definedName>
    <definedName name="wrn.Wacc._3_1_1" hidden="1">{"Area1",#N/A,FALSE,"OREWACC";"Area2",#N/A,FALSE,"OREWACC"}</definedName>
    <definedName name="wrn.Wacc._3_1_2" hidden="1">{"Area1",#N/A,FALSE,"OREWACC";"Area2",#N/A,FALSE,"OREWACC"}</definedName>
    <definedName name="wrn.Wacc._3_1_3" hidden="1">{"Area1",#N/A,FALSE,"OREWACC";"Area2",#N/A,FALSE,"OREWACC"}</definedName>
    <definedName name="wrn.Wacc._3_1_4" hidden="1">{"Area1",#N/A,FALSE,"OREWACC";"Area2",#N/A,FALSE,"OREWACC"}</definedName>
    <definedName name="wrn.Wacc._3_2" hidden="1">{"Area1",#N/A,FALSE,"OREWACC";"Area2",#N/A,FALSE,"OREWACC"}</definedName>
    <definedName name="wrn.Wacc._3_2_1" hidden="1">{"Area1",#N/A,FALSE,"OREWACC";"Area2",#N/A,FALSE,"OREWACC"}</definedName>
    <definedName name="wrn.Wacc._3_2_2" hidden="1">{"Area1",#N/A,FALSE,"OREWACC";"Area2",#N/A,FALSE,"OREWACC"}</definedName>
    <definedName name="wrn.Wacc._3_2_3" hidden="1">{"Area1",#N/A,FALSE,"OREWACC";"Area2",#N/A,FALSE,"OREWACC"}</definedName>
    <definedName name="wrn.Wacc._3_2_4" hidden="1">{"Area1",#N/A,FALSE,"OREWACC";"Area2",#N/A,FALSE,"OREWACC"}</definedName>
    <definedName name="wrn.Wacc._3_3" hidden="1">{"Area1",#N/A,FALSE,"OREWACC";"Area2",#N/A,FALSE,"OREWACC"}</definedName>
    <definedName name="wrn.Wacc._3_3_1" hidden="1">{"Area1",#N/A,FALSE,"OREWACC";"Area2",#N/A,FALSE,"OREWACC"}</definedName>
    <definedName name="wrn.Wacc._3_4" hidden="1">{"Area1",#N/A,FALSE,"OREWACC";"Area2",#N/A,FALSE,"OREWACC"}</definedName>
    <definedName name="wrn.Wacc._3_4_1" hidden="1">{"Area1",#N/A,FALSE,"OREWACC";"Area2",#N/A,FALSE,"OREWACC"}</definedName>
    <definedName name="wrn.Wacc._3_5" hidden="1">{"Area1",#N/A,FALSE,"OREWACC";"Area2",#N/A,FALSE,"OREWACC"}</definedName>
    <definedName name="wrn.Wacc._4" hidden="1">{"Area1",#N/A,FALSE,"OREWACC";"Area2",#N/A,FALSE,"OREWACC"}</definedName>
    <definedName name="wrn.Wacc._4_1" hidden="1">{"Area1",#N/A,FALSE,"OREWACC";"Area2",#N/A,FALSE,"OREWACC"}</definedName>
    <definedName name="wrn.Wacc._4_1_1" hidden="1">{"Area1",#N/A,FALSE,"OREWACC";"Area2",#N/A,FALSE,"OREWACC"}</definedName>
    <definedName name="wrn.Wacc._4_1_2" hidden="1">{"Area1",#N/A,FALSE,"OREWACC";"Area2",#N/A,FALSE,"OREWACC"}</definedName>
    <definedName name="wrn.Wacc._4_1_3" hidden="1">{"Area1",#N/A,FALSE,"OREWACC";"Area2",#N/A,FALSE,"OREWACC"}</definedName>
    <definedName name="wrn.Wacc._4_1_4" hidden="1">{"Area1",#N/A,FALSE,"OREWACC";"Area2",#N/A,FALSE,"OREWACC"}</definedName>
    <definedName name="wrn.Wacc._4_2" hidden="1">{"Area1",#N/A,FALSE,"OREWACC";"Area2",#N/A,FALSE,"OREWACC"}</definedName>
    <definedName name="wrn.Wacc._4_2_1" hidden="1">{"Area1",#N/A,FALSE,"OREWACC";"Area2",#N/A,FALSE,"OREWACC"}</definedName>
    <definedName name="wrn.Wacc._4_2_2" hidden="1">{"Area1",#N/A,FALSE,"OREWACC";"Area2",#N/A,FALSE,"OREWACC"}</definedName>
    <definedName name="wrn.Wacc._4_2_3" hidden="1">{"Area1",#N/A,FALSE,"OREWACC";"Area2",#N/A,FALSE,"OREWACC"}</definedName>
    <definedName name="wrn.Wacc._4_2_4" hidden="1">{"Area1",#N/A,FALSE,"OREWACC";"Area2",#N/A,FALSE,"OREWACC"}</definedName>
    <definedName name="wrn.Wacc._4_3" hidden="1">{"Area1",#N/A,FALSE,"OREWACC";"Area2",#N/A,FALSE,"OREWACC"}</definedName>
    <definedName name="wrn.Wacc._4_3_1" hidden="1">{"Area1",#N/A,FALSE,"OREWACC";"Area2",#N/A,FALSE,"OREWACC"}</definedName>
    <definedName name="wrn.Wacc._4_4" hidden="1">{"Area1",#N/A,FALSE,"OREWACC";"Area2",#N/A,FALSE,"OREWACC"}</definedName>
    <definedName name="wrn.Wacc._4_4_1" hidden="1">{"Area1",#N/A,FALSE,"OREWACC";"Area2",#N/A,FALSE,"OREWACC"}</definedName>
    <definedName name="wrn.Wacc._4_5" hidden="1">{"Area1",#N/A,FALSE,"OREWACC";"Area2",#N/A,FALSE,"OREWACC"}</definedName>
    <definedName name="wrn.Wacc._5" hidden="1">{"Area1",#N/A,FALSE,"OREWACC";"Area2",#N/A,FALSE,"OREWACC"}</definedName>
    <definedName name="wrn.Wacc._5_1" hidden="1">{"Area1",#N/A,FALSE,"OREWACC";"Area2",#N/A,FALSE,"OREWACC"}</definedName>
    <definedName name="wrn.Wacc._5_2" hidden="1">{"Area1",#N/A,FALSE,"OREWACC";"Area2",#N/A,FALSE,"OREWACC"}</definedName>
    <definedName name="wrn.Wacc._5_3" hidden="1">{"Area1",#N/A,FALSE,"OREWACC";"Area2",#N/A,FALSE,"OREWACC"}</definedName>
    <definedName name="wrn.Wacc._5_4" hidden="1">{"Area1",#N/A,FALSE,"OREWACC";"Area2",#N/A,FALSE,"OREWACC"}</definedName>
    <definedName name="wrn.Water." hidden="1">{#N/A,#N/A,FALSE,"Water";#N/A,#N/A,FALSE,"Ballygowan";#N/A,#N/A,FALSE,"Volvic"}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2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2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orst._.Case" hidden="1">{"Assumptions","Best Case",FALSE,"1999 Assumptions";"Accruals",#N/A,FALSE,"Accruals and Estimates";"Income",#N/A,FALSE,"Budget Reports";"Cash",#N/A,FALSE,"Budget Reports";"BS",#N/A,FALSE,"Budget Reports"}</definedName>
    <definedName name="wrn.Worst._.Case._.Financials." hidden="1">{"Assumptions","Worst Case",TRUE,"1999 Assumptions";"Accruals",#N/A,TRUE,"Accruals and Estimates";"Income",#N/A,TRUE,"Budget Reports";"Cash",#N/A,TRUE,"Budget Reports";"BS",#N/A,TRUE,"Budget Reports"}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_1" hidden="1">{#N/A,#N/A,FALSE,"DCF Summary";#N/A,#N/A,FALSE,"Casema";#N/A,#N/A,FALSE,"Casema NoTel";#N/A,#N/A,FALSE,"UK";#N/A,#N/A,FALSE,"RCF";#N/A,#N/A,FALSE,"Intercable CZ";#N/A,#N/A,FALSE,"Interkabel P"}</definedName>
    <definedName name="wrn_1_1" hidden="1">{#N/A,#N/A,FALSE,"DCF Summary";#N/A,#N/A,FALSE,"Casema";#N/A,#N/A,FALSE,"Casema NoTel";#N/A,#N/A,FALSE,"UK";#N/A,#N/A,FALSE,"RCF";#N/A,#N/A,FALSE,"Intercable CZ";#N/A,#N/A,FALSE,"Interkabel P"}</definedName>
    <definedName name="wrn_1_1_1" hidden="1">{#N/A,#N/A,FALSE,"DCF Summary";#N/A,#N/A,FALSE,"Casema";#N/A,#N/A,FALSE,"Casema NoTel";#N/A,#N/A,FALSE,"UK";#N/A,#N/A,FALSE,"RCF";#N/A,#N/A,FALSE,"Intercable CZ";#N/A,#N/A,FALSE,"Interkabel P"}</definedName>
    <definedName name="wrn_1_1_1_1" hidden="1">{#N/A,#N/A,FALSE,"DCF Summary";#N/A,#N/A,FALSE,"Casema";#N/A,#N/A,FALSE,"Casema NoTel";#N/A,#N/A,FALSE,"UK";#N/A,#N/A,FALSE,"RCF";#N/A,#N/A,FALSE,"Intercable CZ";#N/A,#N/A,FALSE,"Interkabel P"}</definedName>
    <definedName name="wrn_1_1_1_1_1" hidden="1">{#N/A,#N/A,FALSE,"DCF Summary";#N/A,#N/A,FALSE,"Casema";#N/A,#N/A,FALSE,"Casema NoTel";#N/A,#N/A,FALSE,"UK";#N/A,#N/A,FALSE,"RCF";#N/A,#N/A,FALSE,"Intercable CZ";#N/A,#N/A,FALSE,"Interkabel P"}</definedName>
    <definedName name="wrn_1_1_1_1_1_1" hidden="1">{#N/A,#N/A,FALSE,"DCF Summary";#N/A,#N/A,FALSE,"Casema";#N/A,#N/A,FALSE,"Casema NoTel";#N/A,#N/A,FALSE,"UK";#N/A,#N/A,FALSE,"RCF";#N/A,#N/A,FALSE,"Intercable CZ";#N/A,#N/A,FALSE,"Interkabel P"}</definedName>
    <definedName name="wrn_1_1_1_1_1_2" hidden="1">{#N/A,#N/A,FALSE,"DCF Summary";#N/A,#N/A,FALSE,"Casema";#N/A,#N/A,FALSE,"Casema NoTel";#N/A,#N/A,FALSE,"UK";#N/A,#N/A,FALSE,"RCF";#N/A,#N/A,FALSE,"Intercable CZ";#N/A,#N/A,FALSE,"Interkabel P"}</definedName>
    <definedName name="wrn_1_1_1_1_1_3" hidden="1">{#N/A,#N/A,FALSE,"DCF Summary";#N/A,#N/A,FALSE,"Casema";#N/A,#N/A,FALSE,"Casema NoTel";#N/A,#N/A,FALSE,"UK";#N/A,#N/A,FALSE,"RCF";#N/A,#N/A,FALSE,"Intercable CZ";#N/A,#N/A,FALSE,"Interkabel P"}</definedName>
    <definedName name="wrn_1_1_1_1_1_4" hidden="1">{#N/A,#N/A,FALSE,"DCF Summary";#N/A,#N/A,FALSE,"Casema";#N/A,#N/A,FALSE,"Casema NoTel";#N/A,#N/A,FALSE,"UK";#N/A,#N/A,FALSE,"RCF";#N/A,#N/A,FALSE,"Intercable CZ";#N/A,#N/A,FALSE,"Interkabel P"}</definedName>
    <definedName name="wrn_1_1_1_1_2" hidden="1">{#N/A,#N/A,FALSE,"DCF Summary";#N/A,#N/A,FALSE,"Casema";#N/A,#N/A,FALSE,"Casema NoTel";#N/A,#N/A,FALSE,"UK";#N/A,#N/A,FALSE,"RCF";#N/A,#N/A,FALSE,"Intercable CZ";#N/A,#N/A,FALSE,"Interkabel P"}</definedName>
    <definedName name="wrn_1_1_1_1_2_1" hidden="1">{#N/A,#N/A,FALSE,"DCF Summary";#N/A,#N/A,FALSE,"Casema";#N/A,#N/A,FALSE,"Casema NoTel";#N/A,#N/A,FALSE,"UK";#N/A,#N/A,FALSE,"RCF";#N/A,#N/A,FALSE,"Intercable CZ";#N/A,#N/A,FALSE,"Interkabel P"}</definedName>
    <definedName name="wrn_1_1_1_1_2_2" hidden="1">{#N/A,#N/A,FALSE,"DCF Summary";#N/A,#N/A,FALSE,"Casema";#N/A,#N/A,FALSE,"Casema NoTel";#N/A,#N/A,FALSE,"UK";#N/A,#N/A,FALSE,"RCF";#N/A,#N/A,FALSE,"Intercable CZ";#N/A,#N/A,FALSE,"Interkabel P"}</definedName>
    <definedName name="wrn_1_1_1_1_2_3" hidden="1">{#N/A,#N/A,FALSE,"DCF Summary";#N/A,#N/A,FALSE,"Casema";#N/A,#N/A,FALSE,"Casema NoTel";#N/A,#N/A,FALSE,"UK";#N/A,#N/A,FALSE,"RCF";#N/A,#N/A,FALSE,"Intercable CZ";#N/A,#N/A,FALSE,"Interkabel P"}</definedName>
    <definedName name="wrn_1_1_1_1_3" hidden="1">{#N/A,#N/A,FALSE,"DCF Summary";#N/A,#N/A,FALSE,"Casema";#N/A,#N/A,FALSE,"Casema NoTel";#N/A,#N/A,FALSE,"UK";#N/A,#N/A,FALSE,"RCF";#N/A,#N/A,FALSE,"Intercable CZ";#N/A,#N/A,FALSE,"Interkabel P"}</definedName>
    <definedName name="wrn_1_1_1_1_4" hidden="1">{#N/A,#N/A,FALSE,"DCF Summary";#N/A,#N/A,FALSE,"Casema";#N/A,#N/A,FALSE,"Casema NoTel";#N/A,#N/A,FALSE,"UK";#N/A,#N/A,FALSE,"RCF";#N/A,#N/A,FALSE,"Intercable CZ";#N/A,#N/A,FALSE,"Interkabel P"}</definedName>
    <definedName name="wrn_1_1_1_1_5" hidden="1">{#N/A,#N/A,FALSE,"DCF Summary";#N/A,#N/A,FALSE,"Casema";#N/A,#N/A,FALSE,"Casema NoTel";#N/A,#N/A,FALSE,"UK";#N/A,#N/A,FALSE,"RCF";#N/A,#N/A,FALSE,"Intercable CZ";#N/A,#N/A,FALSE,"Interkabel P"}</definedName>
    <definedName name="wrn_1_1_1_2" hidden="1">{#N/A,#N/A,FALSE,"DCF Summary";#N/A,#N/A,FALSE,"Casema";#N/A,#N/A,FALSE,"Casema NoTel";#N/A,#N/A,FALSE,"UK";#N/A,#N/A,FALSE,"RCF";#N/A,#N/A,FALSE,"Intercable CZ";#N/A,#N/A,FALSE,"Interkabel P"}</definedName>
    <definedName name="wrn_1_1_1_2_1" hidden="1">{#N/A,#N/A,FALSE,"DCF Summary";#N/A,#N/A,FALSE,"Casema";#N/A,#N/A,FALSE,"Casema NoTel";#N/A,#N/A,FALSE,"UK";#N/A,#N/A,FALSE,"RCF";#N/A,#N/A,FALSE,"Intercable CZ";#N/A,#N/A,FALSE,"Interkabel P"}</definedName>
    <definedName name="wrn_1_1_1_2_2" hidden="1">{#N/A,#N/A,FALSE,"DCF Summary";#N/A,#N/A,FALSE,"Casema";#N/A,#N/A,FALSE,"Casema NoTel";#N/A,#N/A,FALSE,"UK";#N/A,#N/A,FALSE,"RCF";#N/A,#N/A,FALSE,"Intercable CZ";#N/A,#N/A,FALSE,"Interkabel P"}</definedName>
    <definedName name="wrn_1_1_1_2_3" hidden="1">{#N/A,#N/A,FALSE,"DCF Summary";#N/A,#N/A,FALSE,"Casema";#N/A,#N/A,FALSE,"Casema NoTel";#N/A,#N/A,FALSE,"UK";#N/A,#N/A,FALSE,"RCF";#N/A,#N/A,FALSE,"Intercable CZ";#N/A,#N/A,FALSE,"Interkabel P"}</definedName>
    <definedName name="wrn_1_1_1_3" hidden="1">{#N/A,#N/A,FALSE,"DCF Summary";#N/A,#N/A,FALSE,"Casema";#N/A,#N/A,FALSE,"Casema NoTel";#N/A,#N/A,FALSE,"UK";#N/A,#N/A,FALSE,"RCF";#N/A,#N/A,FALSE,"Intercable CZ";#N/A,#N/A,FALSE,"Interkabel P"}</definedName>
    <definedName name="wrn_1_1_1_3_1" hidden="1">{#N/A,#N/A,FALSE,"DCF Summary";#N/A,#N/A,FALSE,"Casema";#N/A,#N/A,FALSE,"Casema NoTel";#N/A,#N/A,FALSE,"UK";#N/A,#N/A,FALSE,"RCF";#N/A,#N/A,FALSE,"Intercable CZ";#N/A,#N/A,FALSE,"Interkabel P"}</definedName>
    <definedName name="wrn_1_1_1_3_2" hidden="1">{#N/A,#N/A,FALSE,"DCF Summary";#N/A,#N/A,FALSE,"Casema";#N/A,#N/A,FALSE,"Casema NoTel";#N/A,#N/A,FALSE,"UK";#N/A,#N/A,FALSE,"RCF";#N/A,#N/A,FALSE,"Intercable CZ";#N/A,#N/A,FALSE,"Interkabel P"}</definedName>
    <definedName name="wrn_1_1_1_3_3" hidden="1">{#N/A,#N/A,FALSE,"DCF Summary";#N/A,#N/A,FALSE,"Casema";#N/A,#N/A,FALSE,"Casema NoTel";#N/A,#N/A,FALSE,"UK";#N/A,#N/A,FALSE,"RCF";#N/A,#N/A,FALSE,"Intercable CZ";#N/A,#N/A,FALSE,"Interkabel P"}</definedName>
    <definedName name="wrn_1_1_1_4" hidden="1">{#N/A,#N/A,FALSE,"DCF Summary";#N/A,#N/A,FALSE,"Casema";#N/A,#N/A,FALSE,"Casema NoTel";#N/A,#N/A,FALSE,"UK";#N/A,#N/A,FALSE,"RCF";#N/A,#N/A,FALSE,"Intercable CZ";#N/A,#N/A,FALSE,"Interkabel P"}</definedName>
    <definedName name="wrn_1_1_1_5" hidden="1">{#N/A,#N/A,FALSE,"DCF Summary";#N/A,#N/A,FALSE,"Casema";#N/A,#N/A,FALSE,"Casema NoTel";#N/A,#N/A,FALSE,"UK";#N/A,#N/A,FALSE,"RCF";#N/A,#N/A,FALSE,"Intercable CZ";#N/A,#N/A,FALSE,"Interkabel P"}</definedName>
    <definedName name="wrn_1_1_2" hidden="1">{#N/A,#N/A,FALSE,"DCF Summary";#N/A,#N/A,FALSE,"Casema";#N/A,#N/A,FALSE,"Casema NoTel";#N/A,#N/A,FALSE,"UK";#N/A,#N/A,FALSE,"RCF";#N/A,#N/A,FALSE,"Intercable CZ";#N/A,#N/A,FALSE,"Interkabel P"}</definedName>
    <definedName name="wrn_1_1_2_1" hidden="1">{#N/A,#N/A,FALSE,"DCF Summary";#N/A,#N/A,FALSE,"Casema";#N/A,#N/A,FALSE,"Casema NoTel";#N/A,#N/A,FALSE,"UK";#N/A,#N/A,FALSE,"RCF";#N/A,#N/A,FALSE,"Intercable CZ";#N/A,#N/A,FALSE,"Interkabel P"}</definedName>
    <definedName name="wrn_1_1_2_2" hidden="1">{#N/A,#N/A,FALSE,"DCF Summary";#N/A,#N/A,FALSE,"Casema";#N/A,#N/A,FALSE,"Casema NoTel";#N/A,#N/A,FALSE,"UK";#N/A,#N/A,FALSE,"RCF";#N/A,#N/A,FALSE,"Intercable CZ";#N/A,#N/A,FALSE,"Interkabel P"}</definedName>
    <definedName name="wrn_1_1_2_3" hidden="1">{#N/A,#N/A,FALSE,"DCF Summary";#N/A,#N/A,FALSE,"Casema";#N/A,#N/A,FALSE,"Casema NoTel";#N/A,#N/A,FALSE,"UK";#N/A,#N/A,FALSE,"RCF";#N/A,#N/A,FALSE,"Intercable CZ";#N/A,#N/A,FALSE,"Interkabel P"}</definedName>
    <definedName name="wrn_1_1_3" hidden="1">{#N/A,#N/A,FALSE,"DCF Summary";#N/A,#N/A,FALSE,"Casema";#N/A,#N/A,FALSE,"Casema NoTel";#N/A,#N/A,FALSE,"UK";#N/A,#N/A,FALSE,"RCF";#N/A,#N/A,FALSE,"Intercable CZ";#N/A,#N/A,FALSE,"Interkabel P"}</definedName>
    <definedName name="wrn_1_1_3_1" hidden="1">{#N/A,#N/A,FALSE,"DCF Summary";#N/A,#N/A,FALSE,"Casema";#N/A,#N/A,FALSE,"Casema NoTel";#N/A,#N/A,FALSE,"UK";#N/A,#N/A,FALSE,"RCF";#N/A,#N/A,FALSE,"Intercable CZ";#N/A,#N/A,FALSE,"Interkabel P"}</definedName>
    <definedName name="wrn_1_1_3_2" hidden="1">{#N/A,#N/A,FALSE,"DCF Summary";#N/A,#N/A,FALSE,"Casema";#N/A,#N/A,FALSE,"Casema NoTel";#N/A,#N/A,FALSE,"UK";#N/A,#N/A,FALSE,"RCF";#N/A,#N/A,FALSE,"Intercable CZ";#N/A,#N/A,FALSE,"Interkabel P"}</definedName>
    <definedName name="wrn_1_1_3_3" hidden="1">{#N/A,#N/A,FALSE,"DCF Summary";#N/A,#N/A,FALSE,"Casema";#N/A,#N/A,FALSE,"Casema NoTel";#N/A,#N/A,FALSE,"UK";#N/A,#N/A,FALSE,"RCF";#N/A,#N/A,FALSE,"Intercable CZ";#N/A,#N/A,FALSE,"Interkabel P"}</definedName>
    <definedName name="wrn_1_1_4" hidden="1">{#N/A,#N/A,FALSE,"DCF Summary";#N/A,#N/A,FALSE,"Casema";#N/A,#N/A,FALSE,"Casema NoTel";#N/A,#N/A,FALSE,"UK";#N/A,#N/A,FALSE,"RCF";#N/A,#N/A,FALSE,"Intercable CZ";#N/A,#N/A,FALSE,"Interkabel P"}</definedName>
    <definedName name="wrn_1_1_5" hidden="1">{#N/A,#N/A,FALSE,"DCF Summary";#N/A,#N/A,FALSE,"Casema";#N/A,#N/A,FALSE,"Casema NoTel";#N/A,#N/A,FALSE,"UK";#N/A,#N/A,FALSE,"RCF";#N/A,#N/A,FALSE,"Intercable CZ";#N/A,#N/A,FALSE,"Interkabel P"}</definedName>
    <definedName name="wrn_1_2" hidden="1">{#N/A,#N/A,FALSE,"DCF Summary";#N/A,#N/A,FALSE,"Casema";#N/A,#N/A,FALSE,"Casema NoTel";#N/A,#N/A,FALSE,"UK";#N/A,#N/A,FALSE,"RCF";#N/A,#N/A,FALSE,"Intercable CZ";#N/A,#N/A,FALSE,"Interkabel P"}</definedName>
    <definedName name="wrn_1_2_1" hidden="1">{#N/A,#N/A,FALSE,"DCF Summary";#N/A,#N/A,FALSE,"Casema";#N/A,#N/A,FALSE,"Casema NoTel";#N/A,#N/A,FALSE,"UK";#N/A,#N/A,FALSE,"RCF";#N/A,#N/A,FALSE,"Intercable CZ";#N/A,#N/A,FALSE,"Interkabel P"}</definedName>
    <definedName name="wrn_1_2_1_1" hidden="1">{#N/A,#N/A,FALSE,"DCF Summary";#N/A,#N/A,FALSE,"Casema";#N/A,#N/A,FALSE,"Casema NoTel";#N/A,#N/A,FALSE,"UK";#N/A,#N/A,FALSE,"RCF";#N/A,#N/A,FALSE,"Intercable CZ";#N/A,#N/A,FALSE,"Interkabel P"}</definedName>
    <definedName name="wrn_1_2_1_2" hidden="1">{#N/A,#N/A,FALSE,"DCF Summary";#N/A,#N/A,FALSE,"Casema";#N/A,#N/A,FALSE,"Casema NoTel";#N/A,#N/A,FALSE,"UK";#N/A,#N/A,FALSE,"RCF";#N/A,#N/A,FALSE,"Intercable CZ";#N/A,#N/A,FALSE,"Interkabel P"}</definedName>
    <definedName name="wrn_1_2_1_3" hidden="1">{#N/A,#N/A,FALSE,"DCF Summary";#N/A,#N/A,FALSE,"Casema";#N/A,#N/A,FALSE,"Casema NoTel";#N/A,#N/A,FALSE,"UK";#N/A,#N/A,FALSE,"RCF";#N/A,#N/A,FALSE,"Intercable CZ";#N/A,#N/A,FALSE,"Interkabel P"}</definedName>
    <definedName name="wrn_1_2_2" hidden="1">{#N/A,#N/A,FALSE,"DCF Summary";#N/A,#N/A,FALSE,"Casema";#N/A,#N/A,FALSE,"Casema NoTel";#N/A,#N/A,FALSE,"UK";#N/A,#N/A,FALSE,"RCF";#N/A,#N/A,FALSE,"Intercable CZ";#N/A,#N/A,FALSE,"Interkabel P"}</definedName>
    <definedName name="wrn_1_2_2_1" hidden="1">{#N/A,#N/A,FALSE,"DCF Summary";#N/A,#N/A,FALSE,"Casema";#N/A,#N/A,FALSE,"Casema NoTel";#N/A,#N/A,FALSE,"UK";#N/A,#N/A,FALSE,"RCF";#N/A,#N/A,FALSE,"Intercable CZ";#N/A,#N/A,FALSE,"Interkabel P"}</definedName>
    <definedName name="wrn_1_2_2_2" hidden="1">{#N/A,#N/A,FALSE,"DCF Summary";#N/A,#N/A,FALSE,"Casema";#N/A,#N/A,FALSE,"Casema NoTel";#N/A,#N/A,FALSE,"UK";#N/A,#N/A,FALSE,"RCF";#N/A,#N/A,FALSE,"Intercable CZ";#N/A,#N/A,FALSE,"Interkabel P"}</definedName>
    <definedName name="wrn_1_2_2_3" hidden="1">{#N/A,#N/A,FALSE,"DCF Summary";#N/A,#N/A,FALSE,"Casema";#N/A,#N/A,FALSE,"Casema NoTel";#N/A,#N/A,FALSE,"UK";#N/A,#N/A,FALSE,"RCF";#N/A,#N/A,FALSE,"Intercable CZ";#N/A,#N/A,FALSE,"Interkabel P"}</definedName>
    <definedName name="wrn_1_2_3" hidden="1">{#N/A,#N/A,FALSE,"DCF Summary";#N/A,#N/A,FALSE,"Casema";#N/A,#N/A,FALSE,"Casema NoTel";#N/A,#N/A,FALSE,"UK";#N/A,#N/A,FALSE,"RCF";#N/A,#N/A,FALSE,"Intercable CZ";#N/A,#N/A,FALSE,"Interkabel P"}</definedName>
    <definedName name="wrn_1_2_4" hidden="1">{#N/A,#N/A,FALSE,"DCF Summary";#N/A,#N/A,FALSE,"Casema";#N/A,#N/A,FALSE,"Casema NoTel";#N/A,#N/A,FALSE,"UK";#N/A,#N/A,FALSE,"RCF";#N/A,#N/A,FALSE,"Intercable CZ";#N/A,#N/A,FALSE,"Interkabel P"}</definedName>
    <definedName name="wrn_1_2_5" hidden="1">{#N/A,#N/A,FALSE,"DCF Summary";#N/A,#N/A,FALSE,"Casema";#N/A,#N/A,FALSE,"Casema NoTel";#N/A,#N/A,FALSE,"UK";#N/A,#N/A,FALSE,"RCF";#N/A,#N/A,FALSE,"Intercable CZ";#N/A,#N/A,FALSE,"Interkabel P"}</definedName>
    <definedName name="wrn_1_3" hidden="1">{#N/A,#N/A,FALSE,"DCF Summary";#N/A,#N/A,FALSE,"Casema";#N/A,#N/A,FALSE,"Casema NoTel";#N/A,#N/A,FALSE,"UK";#N/A,#N/A,FALSE,"RCF";#N/A,#N/A,FALSE,"Intercable CZ";#N/A,#N/A,FALSE,"Interkabel P"}</definedName>
    <definedName name="wrn_1_3_1" hidden="1">{#N/A,#N/A,FALSE,"DCF Summary";#N/A,#N/A,FALSE,"Casema";#N/A,#N/A,FALSE,"Casema NoTel";#N/A,#N/A,FALSE,"UK";#N/A,#N/A,FALSE,"RCF";#N/A,#N/A,FALSE,"Intercable CZ";#N/A,#N/A,FALSE,"Interkabel P"}</definedName>
    <definedName name="wrn_1_3_1_1" hidden="1">{#N/A,#N/A,FALSE,"DCF Summary";#N/A,#N/A,FALSE,"Casema";#N/A,#N/A,FALSE,"Casema NoTel";#N/A,#N/A,FALSE,"UK";#N/A,#N/A,FALSE,"RCF";#N/A,#N/A,FALSE,"Intercable CZ";#N/A,#N/A,FALSE,"Interkabel P"}</definedName>
    <definedName name="wrn_1_3_1_2" hidden="1">{#N/A,#N/A,FALSE,"DCF Summary";#N/A,#N/A,FALSE,"Casema";#N/A,#N/A,FALSE,"Casema NoTel";#N/A,#N/A,FALSE,"UK";#N/A,#N/A,FALSE,"RCF";#N/A,#N/A,FALSE,"Intercable CZ";#N/A,#N/A,FALSE,"Interkabel P"}</definedName>
    <definedName name="wrn_1_3_1_3" hidden="1">{#N/A,#N/A,FALSE,"DCF Summary";#N/A,#N/A,FALSE,"Casema";#N/A,#N/A,FALSE,"Casema NoTel";#N/A,#N/A,FALSE,"UK";#N/A,#N/A,FALSE,"RCF";#N/A,#N/A,FALSE,"Intercable CZ";#N/A,#N/A,FALSE,"Interkabel P"}</definedName>
    <definedName name="wrn_1_3_2" hidden="1">{#N/A,#N/A,FALSE,"DCF Summary";#N/A,#N/A,FALSE,"Casema";#N/A,#N/A,FALSE,"Casema NoTel";#N/A,#N/A,FALSE,"UK";#N/A,#N/A,FALSE,"RCF";#N/A,#N/A,FALSE,"Intercable CZ";#N/A,#N/A,FALSE,"Interkabel P"}</definedName>
    <definedName name="wrn_1_3_2_1" hidden="1">{#N/A,#N/A,FALSE,"DCF Summary";#N/A,#N/A,FALSE,"Casema";#N/A,#N/A,FALSE,"Casema NoTel";#N/A,#N/A,FALSE,"UK";#N/A,#N/A,FALSE,"RCF";#N/A,#N/A,FALSE,"Intercable CZ";#N/A,#N/A,FALSE,"Interkabel P"}</definedName>
    <definedName name="wrn_1_3_2_2" hidden="1">{#N/A,#N/A,FALSE,"DCF Summary";#N/A,#N/A,FALSE,"Casema";#N/A,#N/A,FALSE,"Casema NoTel";#N/A,#N/A,FALSE,"UK";#N/A,#N/A,FALSE,"RCF";#N/A,#N/A,FALSE,"Intercable CZ";#N/A,#N/A,FALSE,"Interkabel P"}</definedName>
    <definedName name="wrn_1_3_2_3" hidden="1">{#N/A,#N/A,FALSE,"DCF Summary";#N/A,#N/A,FALSE,"Casema";#N/A,#N/A,FALSE,"Casema NoTel";#N/A,#N/A,FALSE,"UK";#N/A,#N/A,FALSE,"RCF";#N/A,#N/A,FALSE,"Intercable CZ";#N/A,#N/A,FALSE,"Interkabel P"}</definedName>
    <definedName name="wrn_1_3_3" hidden="1">{#N/A,#N/A,FALSE,"DCF Summary";#N/A,#N/A,FALSE,"Casema";#N/A,#N/A,FALSE,"Casema NoTel";#N/A,#N/A,FALSE,"UK";#N/A,#N/A,FALSE,"RCF";#N/A,#N/A,FALSE,"Intercable CZ";#N/A,#N/A,FALSE,"Interkabel P"}</definedName>
    <definedName name="wrn_1_3_4" hidden="1">{#N/A,#N/A,FALSE,"DCF Summary";#N/A,#N/A,FALSE,"Casema";#N/A,#N/A,FALSE,"Casema NoTel";#N/A,#N/A,FALSE,"UK";#N/A,#N/A,FALSE,"RCF";#N/A,#N/A,FALSE,"Intercable CZ";#N/A,#N/A,FALSE,"Interkabel P"}</definedName>
    <definedName name="wrn_1_3_5" hidden="1">{#N/A,#N/A,FALSE,"DCF Summary";#N/A,#N/A,FALSE,"Casema";#N/A,#N/A,FALSE,"Casema NoTel";#N/A,#N/A,FALSE,"UK";#N/A,#N/A,FALSE,"RCF";#N/A,#N/A,FALSE,"Intercable CZ";#N/A,#N/A,FALSE,"Interkabel P"}</definedName>
    <definedName name="wrn_1_4" hidden="1">{#N/A,#N/A,FALSE,"DCF Summary";#N/A,#N/A,FALSE,"Casema";#N/A,#N/A,FALSE,"Casema NoTel";#N/A,#N/A,FALSE,"UK";#N/A,#N/A,FALSE,"RCF";#N/A,#N/A,FALSE,"Intercable CZ";#N/A,#N/A,FALSE,"Interkabel P"}</definedName>
    <definedName name="wrn_1_4_1" hidden="1">{#N/A,#N/A,FALSE,"DCF Summary";#N/A,#N/A,FALSE,"Casema";#N/A,#N/A,FALSE,"Casema NoTel";#N/A,#N/A,FALSE,"UK";#N/A,#N/A,FALSE,"RCF";#N/A,#N/A,FALSE,"Intercable CZ";#N/A,#N/A,FALSE,"Interkabel P"}</definedName>
    <definedName name="wrn_1_4_2" hidden="1">{#N/A,#N/A,FALSE,"DCF Summary";#N/A,#N/A,FALSE,"Casema";#N/A,#N/A,FALSE,"Casema NoTel";#N/A,#N/A,FALSE,"UK";#N/A,#N/A,FALSE,"RCF";#N/A,#N/A,FALSE,"Intercable CZ";#N/A,#N/A,FALSE,"Interkabel P"}</definedName>
    <definedName name="wrn_1_4_3" hidden="1">{#N/A,#N/A,FALSE,"DCF Summary";#N/A,#N/A,FALSE,"Casema";#N/A,#N/A,FALSE,"Casema NoTel";#N/A,#N/A,FALSE,"UK";#N/A,#N/A,FALSE,"RCF";#N/A,#N/A,FALSE,"Intercable CZ";#N/A,#N/A,FALSE,"Interkabel P"}</definedName>
    <definedName name="wrn_1_5" hidden="1">{#N/A,#N/A,FALSE,"DCF Summary";#N/A,#N/A,FALSE,"Casema";#N/A,#N/A,FALSE,"Casema NoTel";#N/A,#N/A,FALSE,"UK";#N/A,#N/A,FALSE,"RCF";#N/A,#N/A,FALSE,"Intercable CZ";#N/A,#N/A,FALSE,"Interkabel P"}</definedName>
    <definedName name="wrn_1_5_1" hidden="1">{#N/A,#N/A,FALSE,"DCF Summary";#N/A,#N/A,FALSE,"Casema";#N/A,#N/A,FALSE,"Casema NoTel";#N/A,#N/A,FALSE,"UK";#N/A,#N/A,FALSE,"RCF";#N/A,#N/A,FALSE,"Intercable CZ";#N/A,#N/A,FALSE,"Interkabel P"}</definedName>
    <definedName name="wrn_1_5_2" hidden="1">{#N/A,#N/A,FALSE,"DCF Summary";#N/A,#N/A,FALSE,"Casema";#N/A,#N/A,FALSE,"Casema NoTel";#N/A,#N/A,FALSE,"UK";#N/A,#N/A,FALSE,"RCF";#N/A,#N/A,FALSE,"Intercable CZ";#N/A,#N/A,FALSE,"Interkabel P"}</definedName>
    <definedName name="wrn_1_5_3" hidden="1">{#N/A,#N/A,FALSE,"DCF Summary";#N/A,#N/A,FALSE,"Casema";#N/A,#N/A,FALSE,"Casema NoTel";#N/A,#N/A,FALSE,"UK";#N/A,#N/A,FALSE,"RCF";#N/A,#N/A,FALSE,"Intercable CZ";#N/A,#N/A,FALSE,"Interkabel P"}</definedName>
    <definedName name="wrn_2" hidden="1">{#N/A,#N/A,FALSE,"DCF Summary";#N/A,#N/A,FALSE,"Casema";#N/A,#N/A,FALSE,"Casema NoTel";#N/A,#N/A,FALSE,"UK";#N/A,#N/A,FALSE,"RCF";#N/A,#N/A,FALSE,"Intercable CZ";#N/A,#N/A,FALSE,"Interkabel P"}</definedName>
    <definedName name="wrn_2_1" hidden="1">{#N/A,#N/A,FALSE,"DCF Summary";#N/A,#N/A,FALSE,"Casema";#N/A,#N/A,FALSE,"Casema NoTel";#N/A,#N/A,FALSE,"UK";#N/A,#N/A,FALSE,"RCF";#N/A,#N/A,FALSE,"Intercable CZ";#N/A,#N/A,FALSE,"Interkabel P"}</definedName>
    <definedName name="wrn_2_1_1" hidden="1">{#N/A,#N/A,FALSE,"DCF Summary";#N/A,#N/A,FALSE,"Casema";#N/A,#N/A,FALSE,"Casema NoTel";#N/A,#N/A,FALSE,"UK";#N/A,#N/A,FALSE,"RCF";#N/A,#N/A,FALSE,"Intercable CZ";#N/A,#N/A,FALSE,"Interkabel P"}</definedName>
    <definedName name="wrn_2_1_1_1" hidden="1">{#N/A,#N/A,FALSE,"DCF Summary";#N/A,#N/A,FALSE,"Casema";#N/A,#N/A,FALSE,"Casema NoTel";#N/A,#N/A,FALSE,"UK";#N/A,#N/A,FALSE,"RCF";#N/A,#N/A,FALSE,"Intercable CZ";#N/A,#N/A,FALSE,"Interkabel P"}</definedName>
    <definedName name="wrn_2_1_1_1_1" hidden="1">{#N/A,#N/A,FALSE,"DCF Summary";#N/A,#N/A,FALSE,"Casema";#N/A,#N/A,FALSE,"Casema NoTel";#N/A,#N/A,FALSE,"UK";#N/A,#N/A,FALSE,"RCF";#N/A,#N/A,FALSE,"Intercable CZ";#N/A,#N/A,FALSE,"Interkabel P"}</definedName>
    <definedName name="wrn_2_1_1_1_2" hidden="1">{#N/A,#N/A,FALSE,"DCF Summary";#N/A,#N/A,FALSE,"Casema";#N/A,#N/A,FALSE,"Casema NoTel";#N/A,#N/A,FALSE,"UK";#N/A,#N/A,FALSE,"RCF";#N/A,#N/A,FALSE,"Intercable CZ";#N/A,#N/A,FALSE,"Interkabel P"}</definedName>
    <definedName name="wrn_2_1_1_1_3" hidden="1">{#N/A,#N/A,FALSE,"DCF Summary";#N/A,#N/A,FALSE,"Casema";#N/A,#N/A,FALSE,"Casema NoTel";#N/A,#N/A,FALSE,"UK";#N/A,#N/A,FALSE,"RCF";#N/A,#N/A,FALSE,"Intercable CZ";#N/A,#N/A,FALSE,"Interkabel P"}</definedName>
    <definedName name="wrn_2_1_1_1_4" hidden="1">{#N/A,#N/A,FALSE,"DCF Summary";#N/A,#N/A,FALSE,"Casema";#N/A,#N/A,FALSE,"Casema NoTel";#N/A,#N/A,FALSE,"UK";#N/A,#N/A,FALSE,"RCF";#N/A,#N/A,FALSE,"Intercable CZ";#N/A,#N/A,FALSE,"Interkabel P"}</definedName>
    <definedName name="wrn_2_1_1_2" hidden="1">{#N/A,#N/A,FALSE,"DCF Summary";#N/A,#N/A,FALSE,"Casema";#N/A,#N/A,FALSE,"Casema NoTel";#N/A,#N/A,FALSE,"UK";#N/A,#N/A,FALSE,"RCF";#N/A,#N/A,FALSE,"Intercable CZ";#N/A,#N/A,FALSE,"Interkabel P"}</definedName>
    <definedName name="wrn_2_1_1_2_1" hidden="1">{#N/A,#N/A,FALSE,"DCF Summary";#N/A,#N/A,FALSE,"Casema";#N/A,#N/A,FALSE,"Casema NoTel";#N/A,#N/A,FALSE,"UK";#N/A,#N/A,FALSE,"RCF";#N/A,#N/A,FALSE,"Intercable CZ";#N/A,#N/A,FALSE,"Interkabel P"}</definedName>
    <definedName name="wrn_2_1_1_2_2" hidden="1">{#N/A,#N/A,FALSE,"DCF Summary";#N/A,#N/A,FALSE,"Casema";#N/A,#N/A,FALSE,"Casema NoTel";#N/A,#N/A,FALSE,"UK";#N/A,#N/A,FALSE,"RCF";#N/A,#N/A,FALSE,"Intercable CZ";#N/A,#N/A,FALSE,"Interkabel P"}</definedName>
    <definedName name="wrn_2_1_1_2_3" hidden="1">{#N/A,#N/A,FALSE,"DCF Summary";#N/A,#N/A,FALSE,"Casema";#N/A,#N/A,FALSE,"Casema NoTel";#N/A,#N/A,FALSE,"UK";#N/A,#N/A,FALSE,"RCF";#N/A,#N/A,FALSE,"Intercable CZ";#N/A,#N/A,FALSE,"Interkabel P"}</definedName>
    <definedName name="wrn_2_1_1_3" hidden="1">{#N/A,#N/A,FALSE,"DCF Summary";#N/A,#N/A,FALSE,"Casema";#N/A,#N/A,FALSE,"Casema NoTel";#N/A,#N/A,FALSE,"UK";#N/A,#N/A,FALSE,"RCF";#N/A,#N/A,FALSE,"Intercable CZ";#N/A,#N/A,FALSE,"Interkabel P"}</definedName>
    <definedName name="wrn_2_1_1_4" hidden="1">{#N/A,#N/A,FALSE,"DCF Summary";#N/A,#N/A,FALSE,"Casema";#N/A,#N/A,FALSE,"Casema NoTel";#N/A,#N/A,FALSE,"UK";#N/A,#N/A,FALSE,"RCF";#N/A,#N/A,FALSE,"Intercable CZ";#N/A,#N/A,FALSE,"Interkabel P"}</definedName>
    <definedName name="wrn_2_1_1_5" hidden="1">{#N/A,#N/A,FALSE,"DCF Summary";#N/A,#N/A,FALSE,"Casema";#N/A,#N/A,FALSE,"Casema NoTel";#N/A,#N/A,FALSE,"UK";#N/A,#N/A,FALSE,"RCF";#N/A,#N/A,FALSE,"Intercable CZ";#N/A,#N/A,FALSE,"Interkabel P"}</definedName>
    <definedName name="wrn_2_1_2" hidden="1">{#N/A,#N/A,FALSE,"DCF Summary";#N/A,#N/A,FALSE,"Casema";#N/A,#N/A,FALSE,"Casema NoTel";#N/A,#N/A,FALSE,"UK";#N/A,#N/A,FALSE,"RCF";#N/A,#N/A,FALSE,"Intercable CZ";#N/A,#N/A,FALSE,"Interkabel P"}</definedName>
    <definedName name="wrn_2_1_2_1" hidden="1">{#N/A,#N/A,FALSE,"DCF Summary";#N/A,#N/A,FALSE,"Casema";#N/A,#N/A,FALSE,"Casema NoTel";#N/A,#N/A,FALSE,"UK";#N/A,#N/A,FALSE,"RCF";#N/A,#N/A,FALSE,"Intercable CZ";#N/A,#N/A,FALSE,"Interkabel P"}</definedName>
    <definedName name="wrn_2_1_2_2" hidden="1">{#N/A,#N/A,FALSE,"DCF Summary";#N/A,#N/A,FALSE,"Casema";#N/A,#N/A,FALSE,"Casema NoTel";#N/A,#N/A,FALSE,"UK";#N/A,#N/A,FALSE,"RCF";#N/A,#N/A,FALSE,"Intercable CZ";#N/A,#N/A,FALSE,"Interkabel P"}</definedName>
    <definedName name="wrn_2_1_2_3" hidden="1">{#N/A,#N/A,FALSE,"DCF Summary";#N/A,#N/A,FALSE,"Casema";#N/A,#N/A,FALSE,"Casema NoTel";#N/A,#N/A,FALSE,"UK";#N/A,#N/A,FALSE,"RCF";#N/A,#N/A,FALSE,"Intercable CZ";#N/A,#N/A,FALSE,"Interkabel P"}</definedName>
    <definedName name="wrn_2_1_3" hidden="1">{#N/A,#N/A,FALSE,"DCF Summary";#N/A,#N/A,FALSE,"Casema";#N/A,#N/A,FALSE,"Casema NoTel";#N/A,#N/A,FALSE,"UK";#N/A,#N/A,FALSE,"RCF";#N/A,#N/A,FALSE,"Intercable CZ";#N/A,#N/A,FALSE,"Interkabel P"}</definedName>
    <definedName name="wrn_2_1_3_1" hidden="1">{#N/A,#N/A,FALSE,"DCF Summary";#N/A,#N/A,FALSE,"Casema";#N/A,#N/A,FALSE,"Casema NoTel";#N/A,#N/A,FALSE,"UK";#N/A,#N/A,FALSE,"RCF";#N/A,#N/A,FALSE,"Intercable CZ";#N/A,#N/A,FALSE,"Interkabel P"}</definedName>
    <definedName name="wrn_2_1_3_2" hidden="1">{#N/A,#N/A,FALSE,"DCF Summary";#N/A,#N/A,FALSE,"Casema";#N/A,#N/A,FALSE,"Casema NoTel";#N/A,#N/A,FALSE,"UK";#N/A,#N/A,FALSE,"RCF";#N/A,#N/A,FALSE,"Intercable CZ";#N/A,#N/A,FALSE,"Interkabel P"}</definedName>
    <definedName name="wrn_2_1_3_3" hidden="1">{#N/A,#N/A,FALSE,"DCF Summary";#N/A,#N/A,FALSE,"Casema";#N/A,#N/A,FALSE,"Casema NoTel";#N/A,#N/A,FALSE,"UK";#N/A,#N/A,FALSE,"RCF";#N/A,#N/A,FALSE,"Intercable CZ";#N/A,#N/A,FALSE,"Interkabel P"}</definedName>
    <definedName name="wrn_2_1_4" hidden="1">{#N/A,#N/A,FALSE,"DCF Summary";#N/A,#N/A,FALSE,"Casema";#N/A,#N/A,FALSE,"Casema NoTel";#N/A,#N/A,FALSE,"UK";#N/A,#N/A,FALSE,"RCF";#N/A,#N/A,FALSE,"Intercable CZ";#N/A,#N/A,FALSE,"Interkabel P"}</definedName>
    <definedName name="wrn_2_1_5" hidden="1">{#N/A,#N/A,FALSE,"DCF Summary";#N/A,#N/A,FALSE,"Casema";#N/A,#N/A,FALSE,"Casema NoTel";#N/A,#N/A,FALSE,"UK";#N/A,#N/A,FALSE,"RCF";#N/A,#N/A,FALSE,"Intercable CZ";#N/A,#N/A,FALSE,"Interkabel P"}</definedName>
    <definedName name="wrn_2_2" hidden="1">{#N/A,#N/A,FALSE,"DCF Summary";#N/A,#N/A,FALSE,"Casema";#N/A,#N/A,FALSE,"Casema NoTel";#N/A,#N/A,FALSE,"UK";#N/A,#N/A,FALSE,"RCF";#N/A,#N/A,FALSE,"Intercable CZ";#N/A,#N/A,FALSE,"Interkabel P"}</definedName>
    <definedName name="wrn_2_2_1" hidden="1">{#N/A,#N/A,FALSE,"DCF Summary";#N/A,#N/A,FALSE,"Casema";#N/A,#N/A,FALSE,"Casema NoTel";#N/A,#N/A,FALSE,"UK";#N/A,#N/A,FALSE,"RCF";#N/A,#N/A,FALSE,"Intercable CZ";#N/A,#N/A,FALSE,"Interkabel P"}</definedName>
    <definedName name="wrn_2_2_2" hidden="1">{#N/A,#N/A,FALSE,"DCF Summary";#N/A,#N/A,FALSE,"Casema";#N/A,#N/A,FALSE,"Casema NoTel";#N/A,#N/A,FALSE,"UK";#N/A,#N/A,FALSE,"RCF";#N/A,#N/A,FALSE,"Intercable CZ";#N/A,#N/A,FALSE,"Interkabel P"}</definedName>
    <definedName name="wrn_2_2_3" hidden="1">{#N/A,#N/A,FALSE,"DCF Summary";#N/A,#N/A,FALSE,"Casema";#N/A,#N/A,FALSE,"Casema NoTel";#N/A,#N/A,FALSE,"UK";#N/A,#N/A,FALSE,"RCF";#N/A,#N/A,FALSE,"Intercable CZ";#N/A,#N/A,FALSE,"Interkabel P"}</definedName>
    <definedName name="wrn_2_2_4" hidden="1">{#N/A,#N/A,FALSE,"DCF Summary";#N/A,#N/A,FALSE,"Casema";#N/A,#N/A,FALSE,"Casema NoTel";#N/A,#N/A,FALSE,"UK";#N/A,#N/A,FALSE,"RCF";#N/A,#N/A,FALSE,"Intercable CZ";#N/A,#N/A,FALSE,"Interkabel P"}</definedName>
    <definedName name="wrn_2_3" hidden="1">{#N/A,#N/A,FALSE,"DCF Summary";#N/A,#N/A,FALSE,"Casema";#N/A,#N/A,FALSE,"Casema NoTel";#N/A,#N/A,FALSE,"UK";#N/A,#N/A,FALSE,"RCF";#N/A,#N/A,FALSE,"Intercable CZ";#N/A,#N/A,FALSE,"Interkabel P"}</definedName>
    <definedName name="wrn_2_3_1" hidden="1">{#N/A,#N/A,FALSE,"DCF Summary";#N/A,#N/A,FALSE,"Casema";#N/A,#N/A,FALSE,"Casema NoTel";#N/A,#N/A,FALSE,"UK";#N/A,#N/A,FALSE,"RCF";#N/A,#N/A,FALSE,"Intercable CZ";#N/A,#N/A,FALSE,"Interkabel P"}</definedName>
    <definedName name="wrn_2_3_2" hidden="1">{#N/A,#N/A,FALSE,"DCF Summary";#N/A,#N/A,FALSE,"Casema";#N/A,#N/A,FALSE,"Casema NoTel";#N/A,#N/A,FALSE,"UK";#N/A,#N/A,FALSE,"RCF";#N/A,#N/A,FALSE,"Intercable CZ";#N/A,#N/A,FALSE,"Interkabel P"}</definedName>
    <definedName name="wrn_2_3_3" hidden="1">{#N/A,#N/A,FALSE,"DCF Summary";#N/A,#N/A,FALSE,"Casema";#N/A,#N/A,FALSE,"Casema NoTel";#N/A,#N/A,FALSE,"UK";#N/A,#N/A,FALSE,"RCF";#N/A,#N/A,FALSE,"Intercable CZ";#N/A,#N/A,FALSE,"Interkabel P"}</definedName>
    <definedName name="wrn_2_3_4" hidden="1">{#N/A,#N/A,FALSE,"DCF Summary";#N/A,#N/A,FALSE,"Casema";#N/A,#N/A,FALSE,"Casema NoTel";#N/A,#N/A,FALSE,"UK";#N/A,#N/A,FALSE,"RCF";#N/A,#N/A,FALSE,"Intercable CZ";#N/A,#N/A,FALSE,"Interkabel P"}</definedName>
    <definedName name="wrn_2_4" hidden="1">{#N/A,#N/A,FALSE,"DCF Summary";#N/A,#N/A,FALSE,"Casema";#N/A,#N/A,FALSE,"Casema NoTel";#N/A,#N/A,FALSE,"UK";#N/A,#N/A,FALSE,"RCF";#N/A,#N/A,FALSE,"Intercable CZ";#N/A,#N/A,FALSE,"Interkabel P"}</definedName>
    <definedName name="wrn_2_4_1" hidden="1">{#N/A,#N/A,FALSE,"DCF Summary";#N/A,#N/A,FALSE,"Casema";#N/A,#N/A,FALSE,"Casema NoTel";#N/A,#N/A,FALSE,"UK";#N/A,#N/A,FALSE,"RCF";#N/A,#N/A,FALSE,"Intercable CZ";#N/A,#N/A,FALSE,"Interkabel P"}</definedName>
    <definedName name="wrn_2_5" hidden="1">{#N/A,#N/A,FALSE,"DCF Summary";#N/A,#N/A,FALSE,"Casema";#N/A,#N/A,FALSE,"Casema NoTel";#N/A,#N/A,FALSE,"UK";#N/A,#N/A,FALSE,"RCF";#N/A,#N/A,FALSE,"Intercable CZ";#N/A,#N/A,FALSE,"Interkabel P"}</definedName>
    <definedName name="wrn_3" hidden="1">{#N/A,#N/A,FALSE,"DCF Summary";#N/A,#N/A,FALSE,"Casema";#N/A,#N/A,FALSE,"Casema NoTel";#N/A,#N/A,FALSE,"UK";#N/A,#N/A,FALSE,"RCF";#N/A,#N/A,FALSE,"Intercable CZ";#N/A,#N/A,FALSE,"Interkabel P"}</definedName>
    <definedName name="wrn_3_1" hidden="1">{#N/A,#N/A,FALSE,"DCF Summary";#N/A,#N/A,FALSE,"Casema";#N/A,#N/A,FALSE,"Casema NoTel";#N/A,#N/A,FALSE,"UK";#N/A,#N/A,FALSE,"RCF";#N/A,#N/A,FALSE,"Intercable CZ";#N/A,#N/A,FALSE,"Interkabel P"}</definedName>
    <definedName name="wrn_3_1_1" hidden="1">{#N/A,#N/A,FALSE,"DCF Summary";#N/A,#N/A,FALSE,"Casema";#N/A,#N/A,FALSE,"Casema NoTel";#N/A,#N/A,FALSE,"UK";#N/A,#N/A,FALSE,"RCF";#N/A,#N/A,FALSE,"Intercable CZ";#N/A,#N/A,FALSE,"Interkabel P"}</definedName>
    <definedName name="wrn_3_1_2" hidden="1">{#N/A,#N/A,FALSE,"DCF Summary";#N/A,#N/A,FALSE,"Casema";#N/A,#N/A,FALSE,"Casema NoTel";#N/A,#N/A,FALSE,"UK";#N/A,#N/A,FALSE,"RCF";#N/A,#N/A,FALSE,"Intercable CZ";#N/A,#N/A,FALSE,"Interkabel P"}</definedName>
    <definedName name="wrn_3_1_3" hidden="1">{#N/A,#N/A,FALSE,"DCF Summary";#N/A,#N/A,FALSE,"Casema";#N/A,#N/A,FALSE,"Casema NoTel";#N/A,#N/A,FALSE,"UK";#N/A,#N/A,FALSE,"RCF";#N/A,#N/A,FALSE,"Intercable CZ";#N/A,#N/A,FALSE,"Interkabel P"}</definedName>
    <definedName name="wrn_3_1_4" hidden="1">{#N/A,#N/A,FALSE,"DCF Summary";#N/A,#N/A,FALSE,"Casema";#N/A,#N/A,FALSE,"Casema NoTel";#N/A,#N/A,FALSE,"UK";#N/A,#N/A,FALSE,"RCF";#N/A,#N/A,FALSE,"Intercable CZ";#N/A,#N/A,FALSE,"Interkabel P"}</definedName>
    <definedName name="wrn_3_2" hidden="1">{#N/A,#N/A,FALSE,"DCF Summary";#N/A,#N/A,FALSE,"Casema";#N/A,#N/A,FALSE,"Casema NoTel";#N/A,#N/A,FALSE,"UK";#N/A,#N/A,FALSE,"RCF";#N/A,#N/A,FALSE,"Intercable CZ";#N/A,#N/A,FALSE,"Interkabel P"}</definedName>
    <definedName name="wrn_3_2_1" hidden="1">{#N/A,#N/A,FALSE,"DCF Summary";#N/A,#N/A,FALSE,"Casema";#N/A,#N/A,FALSE,"Casema NoTel";#N/A,#N/A,FALSE,"UK";#N/A,#N/A,FALSE,"RCF";#N/A,#N/A,FALSE,"Intercable CZ";#N/A,#N/A,FALSE,"Interkabel P"}</definedName>
    <definedName name="wrn_3_2_2" hidden="1">{#N/A,#N/A,FALSE,"DCF Summary";#N/A,#N/A,FALSE,"Casema";#N/A,#N/A,FALSE,"Casema NoTel";#N/A,#N/A,FALSE,"UK";#N/A,#N/A,FALSE,"RCF";#N/A,#N/A,FALSE,"Intercable CZ";#N/A,#N/A,FALSE,"Interkabel P"}</definedName>
    <definedName name="wrn_3_2_3" hidden="1">{#N/A,#N/A,FALSE,"DCF Summary";#N/A,#N/A,FALSE,"Casema";#N/A,#N/A,FALSE,"Casema NoTel";#N/A,#N/A,FALSE,"UK";#N/A,#N/A,FALSE,"RCF";#N/A,#N/A,FALSE,"Intercable CZ";#N/A,#N/A,FALSE,"Interkabel P"}</definedName>
    <definedName name="wrn_3_2_4" hidden="1">{#N/A,#N/A,FALSE,"DCF Summary";#N/A,#N/A,FALSE,"Casema";#N/A,#N/A,FALSE,"Casema NoTel";#N/A,#N/A,FALSE,"UK";#N/A,#N/A,FALSE,"RCF";#N/A,#N/A,FALSE,"Intercable CZ";#N/A,#N/A,FALSE,"Interkabel P"}</definedName>
    <definedName name="wrn_3_3" hidden="1">{#N/A,#N/A,FALSE,"DCF Summary";#N/A,#N/A,FALSE,"Casema";#N/A,#N/A,FALSE,"Casema NoTel";#N/A,#N/A,FALSE,"UK";#N/A,#N/A,FALSE,"RCF";#N/A,#N/A,FALSE,"Intercable CZ";#N/A,#N/A,FALSE,"Interkabel P"}</definedName>
    <definedName name="wrn_3_3_1" hidden="1">{#N/A,#N/A,FALSE,"DCF Summary";#N/A,#N/A,FALSE,"Casema";#N/A,#N/A,FALSE,"Casema NoTel";#N/A,#N/A,FALSE,"UK";#N/A,#N/A,FALSE,"RCF";#N/A,#N/A,FALSE,"Intercable CZ";#N/A,#N/A,FALSE,"Interkabel P"}</definedName>
    <definedName name="wrn_3_4" hidden="1">{#N/A,#N/A,FALSE,"DCF Summary";#N/A,#N/A,FALSE,"Casema";#N/A,#N/A,FALSE,"Casema NoTel";#N/A,#N/A,FALSE,"UK";#N/A,#N/A,FALSE,"RCF";#N/A,#N/A,FALSE,"Intercable CZ";#N/A,#N/A,FALSE,"Interkabel P"}</definedName>
    <definedName name="wrn_3_4_1" hidden="1">{#N/A,#N/A,FALSE,"DCF Summary";#N/A,#N/A,FALSE,"Casema";#N/A,#N/A,FALSE,"Casema NoTel";#N/A,#N/A,FALSE,"UK";#N/A,#N/A,FALSE,"RCF";#N/A,#N/A,FALSE,"Intercable CZ";#N/A,#N/A,FALSE,"Interkabel P"}</definedName>
    <definedName name="wrn_3_5" hidden="1">{#N/A,#N/A,FALSE,"DCF Summary";#N/A,#N/A,FALSE,"Casema";#N/A,#N/A,FALSE,"Casema NoTel";#N/A,#N/A,FALSE,"UK";#N/A,#N/A,FALSE,"RCF";#N/A,#N/A,FALSE,"Intercable CZ";#N/A,#N/A,FALSE,"Interkabel P"}</definedName>
    <definedName name="wrn_4" hidden="1">{#N/A,#N/A,FALSE,"DCF Summary";#N/A,#N/A,FALSE,"Casema";#N/A,#N/A,FALSE,"Casema NoTel";#N/A,#N/A,FALSE,"UK";#N/A,#N/A,FALSE,"RCF";#N/A,#N/A,FALSE,"Intercable CZ";#N/A,#N/A,FALSE,"Interkabel P"}</definedName>
    <definedName name="wrn_4_1" hidden="1">{#N/A,#N/A,FALSE,"DCF Summary";#N/A,#N/A,FALSE,"Casema";#N/A,#N/A,FALSE,"Casema NoTel";#N/A,#N/A,FALSE,"UK";#N/A,#N/A,FALSE,"RCF";#N/A,#N/A,FALSE,"Intercable CZ";#N/A,#N/A,FALSE,"Interkabel P"}</definedName>
    <definedName name="wrn_4_1_1" hidden="1">{#N/A,#N/A,FALSE,"DCF Summary";#N/A,#N/A,FALSE,"Casema";#N/A,#N/A,FALSE,"Casema NoTel";#N/A,#N/A,FALSE,"UK";#N/A,#N/A,FALSE,"RCF";#N/A,#N/A,FALSE,"Intercable CZ";#N/A,#N/A,FALSE,"Interkabel P"}</definedName>
    <definedName name="wrn_4_1_2" hidden="1">{#N/A,#N/A,FALSE,"DCF Summary";#N/A,#N/A,FALSE,"Casema";#N/A,#N/A,FALSE,"Casema NoTel";#N/A,#N/A,FALSE,"UK";#N/A,#N/A,FALSE,"RCF";#N/A,#N/A,FALSE,"Intercable CZ";#N/A,#N/A,FALSE,"Interkabel P"}</definedName>
    <definedName name="wrn_4_1_3" hidden="1">{#N/A,#N/A,FALSE,"DCF Summary";#N/A,#N/A,FALSE,"Casema";#N/A,#N/A,FALSE,"Casema NoTel";#N/A,#N/A,FALSE,"UK";#N/A,#N/A,FALSE,"RCF";#N/A,#N/A,FALSE,"Intercable CZ";#N/A,#N/A,FALSE,"Interkabel P"}</definedName>
    <definedName name="wrn_4_1_4" hidden="1">{#N/A,#N/A,FALSE,"DCF Summary";#N/A,#N/A,FALSE,"Casema";#N/A,#N/A,FALSE,"Casema NoTel";#N/A,#N/A,FALSE,"UK";#N/A,#N/A,FALSE,"RCF";#N/A,#N/A,FALSE,"Intercable CZ";#N/A,#N/A,FALSE,"Interkabel P"}</definedName>
    <definedName name="wrn_4_2" hidden="1">{#N/A,#N/A,FALSE,"DCF Summary";#N/A,#N/A,FALSE,"Casema";#N/A,#N/A,FALSE,"Casema NoTel";#N/A,#N/A,FALSE,"UK";#N/A,#N/A,FALSE,"RCF";#N/A,#N/A,FALSE,"Intercable CZ";#N/A,#N/A,FALSE,"Interkabel P"}</definedName>
    <definedName name="wrn_4_2_1" hidden="1">{#N/A,#N/A,FALSE,"DCF Summary";#N/A,#N/A,FALSE,"Casema";#N/A,#N/A,FALSE,"Casema NoTel";#N/A,#N/A,FALSE,"UK";#N/A,#N/A,FALSE,"RCF";#N/A,#N/A,FALSE,"Intercable CZ";#N/A,#N/A,FALSE,"Interkabel P"}</definedName>
    <definedName name="wrn_4_2_2" hidden="1">{#N/A,#N/A,FALSE,"DCF Summary";#N/A,#N/A,FALSE,"Casema";#N/A,#N/A,FALSE,"Casema NoTel";#N/A,#N/A,FALSE,"UK";#N/A,#N/A,FALSE,"RCF";#N/A,#N/A,FALSE,"Intercable CZ";#N/A,#N/A,FALSE,"Interkabel P"}</definedName>
    <definedName name="wrn_4_2_3" hidden="1">{#N/A,#N/A,FALSE,"DCF Summary";#N/A,#N/A,FALSE,"Casema";#N/A,#N/A,FALSE,"Casema NoTel";#N/A,#N/A,FALSE,"UK";#N/A,#N/A,FALSE,"RCF";#N/A,#N/A,FALSE,"Intercable CZ";#N/A,#N/A,FALSE,"Interkabel P"}</definedName>
    <definedName name="wrn_4_2_4" hidden="1">{#N/A,#N/A,FALSE,"DCF Summary";#N/A,#N/A,FALSE,"Casema";#N/A,#N/A,FALSE,"Casema NoTel";#N/A,#N/A,FALSE,"UK";#N/A,#N/A,FALSE,"RCF";#N/A,#N/A,FALSE,"Intercable CZ";#N/A,#N/A,FALSE,"Interkabel P"}</definedName>
    <definedName name="wrn_4_3" hidden="1">{#N/A,#N/A,FALSE,"DCF Summary";#N/A,#N/A,FALSE,"Casema";#N/A,#N/A,FALSE,"Casema NoTel";#N/A,#N/A,FALSE,"UK";#N/A,#N/A,FALSE,"RCF";#N/A,#N/A,FALSE,"Intercable CZ";#N/A,#N/A,FALSE,"Interkabel P"}</definedName>
    <definedName name="wrn_4_3_1" hidden="1">{#N/A,#N/A,FALSE,"DCF Summary";#N/A,#N/A,FALSE,"Casema";#N/A,#N/A,FALSE,"Casema NoTel";#N/A,#N/A,FALSE,"UK";#N/A,#N/A,FALSE,"RCF";#N/A,#N/A,FALSE,"Intercable CZ";#N/A,#N/A,FALSE,"Interkabel P"}</definedName>
    <definedName name="wrn_4_4" hidden="1">{#N/A,#N/A,FALSE,"DCF Summary";#N/A,#N/A,FALSE,"Casema";#N/A,#N/A,FALSE,"Casema NoTel";#N/A,#N/A,FALSE,"UK";#N/A,#N/A,FALSE,"RCF";#N/A,#N/A,FALSE,"Intercable CZ";#N/A,#N/A,FALSE,"Interkabel P"}</definedName>
    <definedName name="wrn_4_4_1" hidden="1">{#N/A,#N/A,FALSE,"DCF Summary";#N/A,#N/A,FALSE,"Casema";#N/A,#N/A,FALSE,"Casema NoTel";#N/A,#N/A,FALSE,"UK";#N/A,#N/A,FALSE,"RCF";#N/A,#N/A,FALSE,"Intercable CZ";#N/A,#N/A,FALSE,"Interkabel P"}</definedName>
    <definedName name="wrn_4_5" hidden="1">{#N/A,#N/A,FALSE,"DCF Summary";#N/A,#N/A,FALSE,"Casema";#N/A,#N/A,FALSE,"Casema NoTel";#N/A,#N/A,FALSE,"UK";#N/A,#N/A,FALSE,"RCF";#N/A,#N/A,FALSE,"Intercable CZ";#N/A,#N/A,FALSE,"Interkabel P"}</definedName>
    <definedName name="wrn_5" hidden="1">{#N/A,#N/A,FALSE,"DCF Summary";#N/A,#N/A,FALSE,"Casema";#N/A,#N/A,FALSE,"Casema NoTel";#N/A,#N/A,FALSE,"UK";#N/A,#N/A,FALSE,"RCF";#N/A,#N/A,FALSE,"Intercable CZ";#N/A,#N/A,FALSE,"Interkabel P"}</definedName>
    <definedName name="wrn_5_1" hidden="1">{#N/A,#N/A,FALSE,"DCF Summary";#N/A,#N/A,FALSE,"Casema";#N/A,#N/A,FALSE,"Casema NoTel";#N/A,#N/A,FALSE,"UK";#N/A,#N/A,FALSE,"RCF";#N/A,#N/A,FALSE,"Intercable CZ";#N/A,#N/A,FALSE,"Interkabel P"}</definedName>
    <definedName name="wrn_5_2" hidden="1">{#N/A,#N/A,FALSE,"DCF Summary";#N/A,#N/A,FALSE,"Casema";#N/A,#N/A,FALSE,"Casema NoTel";#N/A,#N/A,FALSE,"UK";#N/A,#N/A,FALSE,"RCF";#N/A,#N/A,FALSE,"Intercable CZ";#N/A,#N/A,FALSE,"Interkabel P"}</definedName>
    <definedName name="wrn_5_3" hidden="1">{#N/A,#N/A,FALSE,"DCF Summary";#N/A,#N/A,FALSE,"Casema";#N/A,#N/A,FALSE,"Casema NoTel";#N/A,#N/A,FALSE,"UK";#N/A,#N/A,FALSE,"RCF";#N/A,#N/A,FALSE,"Intercable CZ";#N/A,#N/A,FALSE,"Interkabel P"}</definedName>
    <definedName name="wrn_5_4" hidden="1">{#N/A,#N/A,FALSE,"DCF Summary";#N/A,#N/A,FALSE,"Casema";#N/A,#N/A,FALSE,"Casema NoTel";#N/A,#N/A,FALSE,"UK";#N/A,#N/A,FALSE,"RCF";#N/A,#N/A,FALSE,"Intercable CZ";#N/A,#N/A,FALSE,"Interkabel P"}</definedName>
    <definedName name="wrn2.dcf" hidden="1">{"mgmt forecast",#N/A,FALSE,"Mgmt Forecast";"dcf table",#N/A,FALSE,"Mgmt Forecast";"sensitivity",#N/A,FALSE,"Mgmt Forecast";"table inputs",#N/A,FALSE,"Mgmt Forecast";"calculations",#N/A,FALSE,"Mgmt Forecast"}</definedName>
    <definedName name="wrn2.SB_PRES." hidden="1">{#N/A,#N/A,TRUE,"Sheet16"}</definedName>
    <definedName name="wrn3.dcf" hidden="1">{"mgmt forecast",#N/A,FALSE,"Mgmt Forecast";"dcf table",#N/A,FALSE,"Mgmt Forecast";"sensitivity",#N/A,FALSE,"Mgmt Forecast";"table inputs",#N/A,FALSE,"Mgmt Forecast";"calculations",#N/A,FALSE,"Mgmt Forecast"}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2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2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2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2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2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3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3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3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3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3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3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3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4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4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5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5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1_5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3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4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5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2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2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2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2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2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3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3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3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3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3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3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3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4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4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5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5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1_5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3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4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1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1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1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1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1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2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2_1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2_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2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2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2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3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3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4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4_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5_5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hidden="1">{#N/A,#N/A,TRUE,"Config1";#N/A,#N/A,TRUE,"Config2";#N/A,#N/A,TRUE,"Config3";#N/A,#N/A,TRUE,"Config4";#N/A,#N/A,TRUE,"Config5";#N/A,#N/A,TRUE,"Config6";#N/A,#N/A,TRUE,"Config7"}</definedName>
    <definedName name="WrnBTS_1" hidden="1">{#N/A,#N/A,TRUE,"Config1";#N/A,#N/A,TRUE,"Config2";#N/A,#N/A,TRUE,"Config3";#N/A,#N/A,TRUE,"Config4";#N/A,#N/A,TRUE,"Config5";#N/A,#N/A,TRUE,"Config6";#N/A,#N/A,TRUE,"Config7"}</definedName>
    <definedName name="WrnBTS_1_1" hidden="1">{#N/A,#N/A,TRUE,"Config1";#N/A,#N/A,TRUE,"Config2";#N/A,#N/A,TRUE,"Config3";#N/A,#N/A,TRUE,"Config4";#N/A,#N/A,TRUE,"Config5";#N/A,#N/A,TRUE,"Config6";#N/A,#N/A,TRUE,"Config7"}</definedName>
    <definedName name="WrnBTS_1_1_1" hidden="1">{#N/A,#N/A,TRUE,"Config1";#N/A,#N/A,TRUE,"Config2";#N/A,#N/A,TRUE,"Config3";#N/A,#N/A,TRUE,"Config4";#N/A,#N/A,TRUE,"Config5";#N/A,#N/A,TRUE,"Config6";#N/A,#N/A,TRUE,"Config7"}</definedName>
    <definedName name="WrnBTS_1_1_1_1" hidden="1">{#N/A,#N/A,TRUE,"Config1";#N/A,#N/A,TRUE,"Config2";#N/A,#N/A,TRUE,"Config3";#N/A,#N/A,TRUE,"Config4";#N/A,#N/A,TRUE,"Config5";#N/A,#N/A,TRUE,"Config6";#N/A,#N/A,TRUE,"Config7"}</definedName>
    <definedName name="WrnBTS_1_1_1_1_1" hidden="1">{#N/A,#N/A,TRUE,"Config1";#N/A,#N/A,TRUE,"Config2";#N/A,#N/A,TRUE,"Config3";#N/A,#N/A,TRUE,"Config4";#N/A,#N/A,TRUE,"Config5";#N/A,#N/A,TRUE,"Config6";#N/A,#N/A,TRUE,"Config7"}</definedName>
    <definedName name="WrnBTS_1_1_1_1_1_1" hidden="1">{#N/A,#N/A,TRUE,"Config1";#N/A,#N/A,TRUE,"Config2";#N/A,#N/A,TRUE,"Config3";#N/A,#N/A,TRUE,"Config4";#N/A,#N/A,TRUE,"Config5";#N/A,#N/A,TRUE,"Config6";#N/A,#N/A,TRUE,"Config7"}</definedName>
    <definedName name="WrnBTS_1_1_1_1_1_2" hidden="1">{#N/A,#N/A,TRUE,"Config1";#N/A,#N/A,TRUE,"Config2";#N/A,#N/A,TRUE,"Config3";#N/A,#N/A,TRUE,"Config4";#N/A,#N/A,TRUE,"Config5";#N/A,#N/A,TRUE,"Config6";#N/A,#N/A,TRUE,"Config7"}</definedName>
    <definedName name="WrnBTS_1_1_1_1_1_3" hidden="1">{#N/A,#N/A,TRUE,"Config1";#N/A,#N/A,TRUE,"Config2";#N/A,#N/A,TRUE,"Config3";#N/A,#N/A,TRUE,"Config4";#N/A,#N/A,TRUE,"Config5";#N/A,#N/A,TRUE,"Config6";#N/A,#N/A,TRUE,"Config7"}</definedName>
    <definedName name="WrnBTS_1_1_1_1_1_4" hidden="1">{#N/A,#N/A,TRUE,"Config1";#N/A,#N/A,TRUE,"Config2";#N/A,#N/A,TRUE,"Config3";#N/A,#N/A,TRUE,"Config4";#N/A,#N/A,TRUE,"Config5";#N/A,#N/A,TRUE,"Config6";#N/A,#N/A,TRUE,"Config7"}</definedName>
    <definedName name="WrnBTS_1_1_1_1_2" hidden="1">{#N/A,#N/A,TRUE,"Config1";#N/A,#N/A,TRUE,"Config2";#N/A,#N/A,TRUE,"Config3";#N/A,#N/A,TRUE,"Config4";#N/A,#N/A,TRUE,"Config5";#N/A,#N/A,TRUE,"Config6";#N/A,#N/A,TRUE,"Config7"}</definedName>
    <definedName name="WrnBTS_1_1_1_1_2_1" hidden="1">{#N/A,#N/A,TRUE,"Config1";#N/A,#N/A,TRUE,"Config2";#N/A,#N/A,TRUE,"Config3";#N/A,#N/A,TRUE,"Config4";#N/A,#N/A,TRUE,"Config5";#N/A,#N/A,TRUE,"Config6";#N/A,#N/A,TRUE,"Config7"}</definedName>
    <definedName name="WrnBTS_1_1_1_1_2_2" hidden="1">{#N/A,#N/A,TRUE,"Config1";#N/A,#N/A,TRUE,"Config2";#N/A,#N/A,TRUE,"Config3";#N/A,#N/A,TRUE,"Config4";#N/A,#N/A,TRUE,"Config5";#N/A,#N/A,TRUE,"Config6";#N/A,#N/A,TRUE,"Config7"}</definedName>
    <definedName name="WrnBTS_1_1_1_1_2_3" hidden="1">{#N/A,#N/A,TRUE,"Config1";#N/A,#N/A,TRUE,"Config2";#N/A,#N/A,TRUE,"Config3";#N/A,#N/A,TRUE,"Config4";#N/A,#N/A,TRUE,"Config5";#N/A,#N/A,TRUE,"Config6";#N/A,#N/A,TRUE,"Config7"}</definedName>
    <definedName name="WrnBTS_1_1_1_1_3" hidden="1">{#N/A,#N/A,TRUE,"Config1";#N/A,#N/A,TRUE,"Config2";#N/A,#N/A,TRUE,"Config3";#N/A,#N/A,TRUE,"Config4";#N/A,#N/A,TRUE,"Config5";#N/A,#N/A,TRUE,"Config6";#N/A,#N/A,TRUE,"Config7"}</definedName>
    <definedName name="WrnBTS_1_1_1_1_4" hidden="1">{#N/A,#N/A,TRUE,"Config1";#N/A,#N/A,TRUE,"Config2";#N/A,#N/A,TRUE,"Config3";#N/A,#N/A,TRUE,"Config4";#N/A,#N/A,TRUE,"Config5";#N/A,#N/A,TRUE,"Config6";#N/A,#N/A,TRUE,"Config7"}</definedName>
    <definedName name="WrnBTS_1_1_1_1_5" hidden="1">{#N/A,#N/A,TRUE,"Config1";#N/A,#N/A,TRUE,"Config2";#N/A,#N/A,TRUE,"Config3";#N/A,#N/A,TRUE,"Config4";#N/A,#N/A,TRUE,"Config5";#N/A,#N/A,TRUE,"Config6";#N/A,#N/A,TRUE,"Config7"}</definedName>
    <definedName name="WrnBTS_1_1_1_2" hidden="1">{#N/A,#N/A,TRUE,"Config1";#N/A,#N/A,TRUE,"Config2";#N/A,#N/A,TRUE,"Config3";#N/A,#N/A,TRUE,"Config4";#N/A,#N/A,TRUE,"Config5";#N/A,#N/A,TRUE,"Config6";#N/A,#N/A,TRUE,"Config7"}</definedName>
    <definedName name="WrnBTS_1_1_1_2_1" hidden="1">{#N/A,#N/A,TRUE,"Config1";#N/A,#N/A,TRUE,"Config2";#N/A,#N/A,TRUE,"Config3";#N/A,#N/A,TRUE,"Config4";#N/A,#N/A,TRUE,"Config5";#N/A,#N/A,TRUE,"Config6";#N/A,#N/A,TRUE,"Config7"}</definedName>
    <definedName name="WrnBTS_1_1_1_2_2" hidden="1">{#N/A,#N/A,TRUE,"Config1";#N/A,#N/A,TRUE,"Config2";#N/A,#N/A,TRUE,"Config3";#N/A,#N/A,TRUE,"Config4";#N/A,#N/A,TRUE,"Config5";#N/A,#N/A,TRUE,"Config6";#N/A,#N/A,TRUE,"Config7"}</definedName>
    <definedName name="WrnBTS_1_1_1_2_3" hidden="1">{#N/A,#N/A,TRUE,"Config1";#N/A,#N/A,TRUE,"Config2";#N/A,#N/A,TRUE,"Config3";#N/A,#N/A,TRUE,"Config4";#N/A,#N/A,TRUE,"Config5";#N/A,#N/A,TRUE,"Config6";#N/A,#N/A,TRUE,"Config7"}</definedName>
    <definedName name="WrnBTS_1_1_1_3" hidden="1">{#N/A,#N/A,TRUE,"Config1";#N/A,#N/A,TRUE,"Config2";#N/A,#N/A,TRUE,"Config3";#N/A,#N/A,TRUE,"Config4";#N/A,#N/A,TRUE,"Config5";#N/A,#N/A,TRUE,"Config6";#N/A,#N/A,TRUE,"Config7"}</definedName>
    <definedName name="WrnBTS_1_1_1_3_1" hidden="1">{#N/A,#N/A,TRUE,"Config1";#N/A,#N/A,TRUE,"Config2";#N/A,#N/A,TRUE,"Config3";#N/A,#N/A,TRUE,"Config4";#N/A,#N/A,TRUE,"Config5";#N/A,#N/A,TRUE,"Config6";#N/A,#N/A,TRUE,"Config7"}</definedName>
    <definedName name="WrnBTS_1_1_1_3_2" hidden="1">{#N/A,#N/A,TRUE,"Config1";#N/A,#N/A,TRUE,"Config2";#N/A,#N/A,TRUE,"Config3";#N/A,#N/A,TRUE,"Config4";#N/A,#N/A,TRUE,"Config5";#N/A,#N/A,TRUE,"Config6";#N/A,#N/A,TRUE,"Config7"}</definedName>
    <definedName name="WrnBTS_1_1_1_3_3" hidden="1">{#N/A,#N/A,TRUE,"Config1";#N/A,#N/A,TRUE,"Config2";#N/A,#N/A,TRUE,"Config3";#N/A,#N/A,TRUE,"Config4";#N/A,#N/A,TRUE,"Config5";#N/A,#N/A,TRUE,"Config6";#N/A,#N/A,TRUE,"Config7"}</definedName>
    <definedName name="WrnBTS_1_1_1_4" hidden="1">{#N/A,#N/A,TRUE,"Config1";#N/A,#N/A,TRUE,"Config2";#N/A,#N/A,TRUE,"Config3";#N/A,#N/A,TRUE,"Config4";#N/A,#N/A,TRUE,"Config5";#N/A,#N/A,TRUE,"Config6";#N/A,#N/A,TRUE,"Config7"}</definedName>
    <definedName name="WrnBTS_1_1_1_5" hidden="1">{#N/A,#N/A,TRUE,"Config1";#N/A,#N/A,TRUE,"Config2";#N/A,#N/A,TRUE,"Config3";#N/A,#N/A,TRUE,"Config4";#N/A,#N/A,TRUE,"Config5";#N/A,#N/A,TRUE,"Config6";#N/A,#N/A,TRUE,"Config7"}</definedName>
    <definedName name="WrnBTS_1_1_2" hidden="1">{#N/A,#N/A,TRUE,"Config1";#N/A,#N/A,TRUE,"Config2";#N/A,#N/A,TRUE,"Config3";#N/A,#N/A,TRUE,"Config4";#N/A,#N/A,TRUE,"Config5";#N/A,#N/A,TRUE,"Config6";#N/A,#N/A,TRUE,"Config7"}</definedName>
    <definedName name="WrnBTS_1_1_2_1" hidden="1">{#N/A,#N/A,TRUE,"Config1";#N/A,#N/A,TRUE,"Config2";#N/A,#N/A,TRUE,"Config3";#N/A,#N/A,TRUE,"Config4";#N/A,#N/A,TRUE,"Config5";#N/A,#N/A,TRUE,"Config6";#N/A,#N/A,TRUE,"Config7"}</definedName>
    <definedName name="WrnBTS_1_1_2_2" hidden="1">{#N/A,#N/A,TRUE,"Config1";#N/A,#N/A,TRUE,"Config2";#N/A,#N/A,TRUE,"Config3";#N/A,#N/A,TRUE,"Config4";#N/A,#N/A,TRUE,"Config5";#N/A,#N/A,TRUE,"Config6";#N/A,#N/A,TRUE,"Config7"}</definedName>
    <definedName name="WrnBTS_1_1_2_3" hidden="1">{#N/A,#N/A,TRUE,"Config1";#N/A,#N/A,TRUE,"Config2";#N/A,#N/A,TRUE,"Config3";#N/A,#N/A,TRUE,"Config4";#N/A,#N/A,TRUE,"Config5";#N/A,#N/A,TRUE,"Config6";#N/A,#N/A,TRUE,"Config7"}</definedName>
    <definedName name="WrnBTS_1_1_3" hidden="1">{#N/A,#N/A,TRUE,"Config1";#N/A,#N/A,TRUE,"Config2";#N/A,#N/A,TRUE,"Config3";#N/A,#N/A,TRUE,"Config4";#N/A,#N/A,TRUE,"Config5";#N/A,#N/A,TRUE,"Config6";#N/A,#N/A,TRUE,"Config7"}</definedName>
    <definedName name="WrnBTS_1_1_3_1" hidden="1">{#N/A,#N/A,TRUE,"Config1";#N/A,#N/A,TRUE,"Config2";#N/A,#N/A,TRUE,"Config3";#N/A,#N/A,TRUE,"Config4";#N/A,#N/A,TRUE,"Config5";#N/A,#N/A,TRUE,"Config6";#N/A,#N/A,TRUE,"Config7"}</definedName>
    <definedName name="WrnBTS_1_1_3_2" hidden="1">{#N/A,#N/A,TRUE,"Config1";#N/A,#N/A,TRUE,"Config2";#N/A,#N/A,TRUE,"Config3";#N/A,#N/A,TRUE,"Config4";#N/A,#N/A,TRUE,"Config5";#N/A,#N/A,TRUE,"Config6";#N/A,#N/A,TRUE,"Config7"}</definedName>
    <definedName name="WrnBTS_1_1_3_3" hidden="1">{#N/A,#N/A,TRUE,"Config1";#N/A,#N/A,TRUE,"Config2";#N/A,#N/A,TRUE,"Config3";#N/A,#N/A,TRUE,"Config4";#N/A,#N/A,TRUE,"Config5";#N/A,#N/A,TRUE,"Config6";#N/A,#N/A,TRUE,"Config7"}</definedName>
    <definedName name="WrnBTS_1_1_4" hidden="1">{#N/A,#N/A,TRUE,"Config1";#N/A,#N/A,TRUE,"Config2";#N/A,#N/A,TRUE,"Config3";#N/A,#N/A,TRUE,"Config4";#N/A,#N/A,TRUE,"Config5";#N/A,#N/A,TRUE,"Config6";#N/A,#N/A,TRUE,"Config7"}</definedName>
    <definedName name="WrnBTS_1_1_5" hidden="1">{#N/A,#N/A,TRUE,"Config1";#N/A,#N/A,TRUE,"Config2";#N/A,#N/A,TRUE,"Config3";#N/A,#N/A,TRUE,"Config4";#N/A,#N/A,TRUE,"Config5";#N/A,#N/A,TRUE,"Config6";#N/A,#N/A,TRUE,"Config7"}</definedName>
    <definedName name="WrnBTS_1_2" hidden="1">{#N/A,#N/A,TRUE,"Config1";#N/A,#N/A,TRUE,"Config2";#N/A,#N/A,TRUE,"Config3";#N/A,#N/A,TRUE,"Config4";#N/A,#N/A,TRUE,"Config5";#N/A,#N/A,TRUE,"Config6";#N/A,#N/A,TRUE,"Config7"}</definedName>
    <definedName name="WrnBTS_1_2_1" hidden="1">{#N/A,#N/A,TRUE,"Config1";#N/A,#N/A,TRUE,"Config2";#N/A,#N/A,TRUE,"Config3";#N/A,#N/A,TRUE,"Config4";#N/A,#N/A,TRUE,"Config5";#N/A,#N/A,TRUE,"Config6";#N/A,#N/A,TRUE,"Config7"}</definedName>
    <definedName name="WrnBTS_1_2_1_1" hidden="1">{#N/A,#N/A,TRUE,"Config1";#N/A,#N/A,TRUE,"Config2";#N/A,#N/A,TRUE,"Config3";#N/A,#N/A,TRUE,"Config4";#N/A,#N/A,TRUE,"Config5";#N/A,#N/A,TRUE,"Config6";#N/A,#N/A,TRUE,"Config7"}</definedName>
    <definedName name="WrnBTS_1_2_1_2" hidden="1">{#N/A,#N/A,TRUE,"Config1";#N/A,#N/A,TRUE,"Config2";#N/A,#N/A,TRUE,"Config3";#N/A,#N/A,TRUE,"Config4";#N/A,#N/A,TRUE,"Config5";#N/A,#N/A,TRUE,"Config6";#N/A,#N/A,TRUE,"Config7"}</definedName>
    <definedName name="WrnBTS_1_2_1_3" hidden="1">{#N/A,#N/A,TRUE,"Config1";#N/A,#N/A,TRUE,"Config2";#N/A,#N/A,TRUE,"Config3";#N/A,#N/A,TRUE,"Config4";#N/A,#N/A,TRUE,"Config5";#N/A,#N/A,TRUE,"Config6";#N/A,#N/A,TRUE,"Config7"}</definedName>
    <definedName name="WrnBTS_1_2_2" hidden="1">{#N/A,#N/A,TRUE,"Config1";#N/A,#N/A,TRUE,"Config2";#N/A,#N/A,TRUE,"Config3";#N/A,#N/A,TRUE,"Config4";#N/A,#N/A,TRUE,"Config5";#N/A,#N/A,TRUE,"Config6";#N/A,#N/A,TRUE,"Config7"}</definedName>
    <definedName name="WrnBTS_1_2_2_1" hidden="1">{#N/A,#N/A,TRUE,"Config1";#N/A,#N/A,TRUE,"Config2";#N/A,#N/A,TRUE,"Config3";#N/A,#N/A,TRUE,"Config4";#N/A,#N/A,TRUE,"Config5";#N/A,#N/A,TRUE,"Config6";#N/A,#N/A,TRUE,"Config7"}</definedName>
    <definedName name="WrnBTS_1_2_2_2" hidden="1">{#N/A,#N/A,TRUE,"Config1";#N/A,#N/A,TRUE,"Config2";#N/A,#N/A,TRUE,"Config3";#N/A,#N/A,TRUE,"Config4";#N/A,#N/A,TRUE,"Config5";#N/A,#N/A,TRUE,"Config6";#N/A,#N/A,TRUE,"Config7"}</definedName>
    <definedName name="WrnBTS_1_2_2_3" hidden="1">{#N/A,#N/A,TRUE,"Config1";#N/A,#N/A,TRUE,"Config2";#N/A,#N/A,TRUE,"Config3";#N/A,#N/A,TRUE,"Config4";#N/A,#N/A,TRUE,"Config5";#N/A,#N/A,TRUE,"Config6";#N/A,#N/A,TRUE,"Config7"}</definedName>
    <definedName name="WrnBTS_1_2_3" hidden="1">{#N/A,#N/A,TRUE,"Config1";#N/A,#N/A,TRUE,"Config2";#N/A,#N/A,TRUE,"Config3";#N/A,#N/A,TRUE,"Config4";#N/A,#N/A,TRUE,"Config5";#N/A,#N/A,TRUE,"Config6";#N/A,#N/A,TRUE,"Config7"}</definedName>
    <definedName name="WrnBTS_1_2_4" hidden="1">{#N/A,#N/A,TRUE,"Config1";#N/A,#N/A,TRUE,"Config2";#N/A,#N/A,TRUE,"Config3";#N/A,#N/A,TRUE,"Config4";#N/A,#N/A,TRUE,"Config5";#N/A,#N/A,TRUE,"Config6";#N/A,#N/A,TRUE,"Config7"}</definedName>
    <definedName name="WrnBTS_1_2_5" hidden="1">{#N/A,#N/A,TRUE,"Config1";#N/A,#N/A,TRUE,"Config2";#N/A,#N/A,TRUE,"Config3";#N/A,#N/A,TRUE,"Config4";#N/A,#N/A,TRUE,"Config5";#N/A,#N/A,TRUE,"Config6";#N/A,#N/A,TRUE,"Config7"}</definedName>
    <definedName name="WrnBTS_1_3" hidden="1">{#N/A,#N/A,TRUE,"Config1";#N/A,#N/A,TRUE,"Config2";#N/A,#N/A,TRUE,"Config3";#N/A,#N/A,TRUE,"Config4";#N/A,#N/A,TRUE,"Config5";#N/A,#N/A,TRUE,"Config6";#N/A,#N/A,TRUE,"Config7"}</definedName>
    <definedName name="WrnBTS_1_3_1" hidden="1">{#N/A,#N/A,TRUE,"Config1";#N/A,#N/A,TRUE,"Config2";#N/A,#N/A,TRUE,"Config3";#N/A,#N/A,TRUE,"Config4";#N/A,#N/A,TRUE,"Config5";#N/A,#N/A,TRUE,"Config6";#N/A,#N/A,TRUE,"Config7"}</definedName>
    <definedName name="WrnBTS_1_3_1_1" hidden="1">{#N/A,#N/A,TRUE,"Config1";#N/A,#N/A,TRUE,"Config2";#N/A,#N/A,TRUE,"Config3";#N/A,#N/A,TRUE,"Config4";#N/A,#N/A,TRUE,"Config5";#N/A,#N/A,TRUE,"Config6";#N/A,#N/A,TRUE,"Config7"}</definedName>
    <definedName name="WrnBTS_1_3_1_2" hidden="1">{#N/A,#N/A,TRUE,"Config1";#N/A,#N/A,TRUE,"Config2";#N/A,#N/A,TRUE,"Config3";#N/A,#N/A,TRUE,"Config4";#N/A,#N/A,TRUE,"Config5";#N/A,#N/A,TRUE,"Config6";#N/A,#N/A,TRUE,"Config7"}</definedName>
    <definedName name="WrnBTS_1_3_1_3" hidden="1">{#N/A,#N/A,TRUE,"Config1";#N/A,#N/A,TRUE,"Config2";#N/A,#N/A,TRUE,"Config3";#N/A,#N/A,TRUE,"Config4";#N/A,#N/A,TRUE,"Config5";#N/A,#N/A,TRUE,"Config6";#N/A,#N/A,TRUE,"Config7"}</definedName>
    <definedName name="WrnBTS_1_3_2" hidden="1">{#N/A,#N/A,TRUE,"Config1";#N/A,#N/A,TRUE,"Config2";#N/A,#N/A,TRUE,"Config3";#N/A,#N/A,TRUE,"Config4";#N/A,#N/A,TRUE,"Config5";#N/A,#N/A,TRUE,"Config6";#N/A,#N/A,TRUE,"Config7"}</definedName>
    <definedName name="WrnBTS_1_3_2_1" hidden="1">{#N/A,#N/A,TRUE,"Config1";#N/A,#N/A,TRUE,"Config2";#N/A,#N/A,TRUE,"Config3";#N/A,#N/A,TRUE,"Config4";#N/A,#N/A,TRUE,"Config5";#N/A,#N/A,TRUE,"Config6";#N/A,#N/A,TRUE,"Config7"}</definedName>
    <definedName name="WrnBTS_1_3_2_2" hidden="1">{#N/A,#N/A,TRUE,"Config1";#N/A,#N/A,TRUE,"Config2";#N/A,#N/A,TRUE,"Config3";#N/A,#N/A,TRUE,"Config4";#N/A,#N/A,TRUE,"Config5";#N/A,#N/A,TRUE,"Config6";#N/A,#N/A,TRUE,"Config7"}</definedName>
    <definedName name="WrnBTS_1_3_2_3" hidden="1">{#N/A,#N/A,TRUE,"Config1";#N/A,#N/A,TRUE,"Config2";#N/A,#N/A,TRUE,"Config3";#N/A,#N/A,TRUE,"Config4";#N/A,#N/A,TRUE,"Config5";#N/A,#N/A,TRUE,"Config6";#N/A,#N/A,TRUE,"Config7"}</definedName>
    <definedName name="WrnBTS_1_3_3" hidden="1">{#N/A,#N/A,TRUE,"Config1";#N/A,#N/A,TRUE,"Config2";#N/A,#N/A,TRUE,"Config3";#N/A,#N/A,TRUE,"Config4";#N/A,#N/A,TRUE,"Config5";#N/A,#N/A,TRUE,"Config6";#N/A,#N/A,TRUE,"Config7"}</definedName>
    <definedName name="WrnBTS_1_3_4" hidden="1">{#N/A,#N/A,TRUE,"Config1";#N/A,#N/A,TRUE,"Config2";#N/A,#N/A,TRUE,"Config3";#N/A,#N/A,TRUE,"Config4";#N/A,#N/A,TRUE,"Config5";#N/A,#N/A,TRUE,"Config6";#N/A,#N/A,TRUE,"Config7"}</definedName>
    <definedName name="WrnBTS_1_3_5" hidden="1">{#N/A,#N/A,TRUE,"Config1";#N/A,#N/A,TRUE,"Config2";#N/A,#N/A,TRUE,"Config3";#N/A,#N/A,TRUE,"Config4";#N/A,#N/A,TRUE,"Config5";#N/A,#N/A,TRUE,"Config6";#N/A,#N/A,TRUE,"Config7"}</definedName>
    <definedName name="WrnBTS_1_4" hidden="1">{#N/A,#N/A,TRUE,"Config1";#N/A,#N/A,TRUE,"Config2";#N/A,#N/A,TRUE,"Config3";#N/A,#N/A,TRUE,"Config4";#N/A,#N/A,TRUE,"Config5";#N/A,#N/A,TRUE,"Config6";#N/A,#N/A,TRUE,"Config7"}</definedName>
    <definedName name="WrnBTS_1_4_1" hidden="1">{#N/A,#N/A,TRUE,"Config1";#N/A,#N/A,TRUE,"Config2";#N/A,#N/A,TRUE,"Config3";#N/A,#N/A,TRUE,"Config4";#N/A,#N/A,TRUE,"Config5";#N/A,#N/A,TRUE,"Config6";#N/A,#N/A,TRUE,"Config7"}</definedName>
    <definedName name="WrnBTS_1_4_2" hidden="1">{#N/A,#N/A,TRUE,"Config1";#N/A,#N/A,TRUE,"Config2";#N/A,#N/A,TRUE,"Config3";#N/A,#N/A,TRUE,"Config4";#N/A,#N/A,TRUE,"Config5";#N/A,#N/A,TRUE,"Config6";#N/A,#N/A,TRUE,"Config7"}</definedName>
    <definedName name="WrnBTS_1_4_3" hidden="1">{#N/A,#N/A,TRUE,"Config1";#N/A,#N/A,TRUE,"Config2";#N/A,#N/A,TRUE,"Config3";#N/A,#N/A,TRUE,"Config4";#N/A,#N/A,TRUE,"Config5";#N/A,#N/A,TRUE,"Config6";#N/A,#N/A,TRUE,"Config7"}</definedName>
    <definedName name="WrnBTS_1_5" hidden="1">{#N/A,#N/A,TRUE,"Config1";#N/A,#N/A,TRUE,"Config2";#N/A,#N/A,TRUE,"Config3";#N/A,#N/A,TRUE,"Config4";#N/A,#N/A,TRUE,"Config5";#N/A,#N/A,TRUE,"Config6";#N/A,#N/A,TRUE,"Config7"}</definedName>
    <definedName name="WrnBTS_1_5_1" hidden="1">{#N/A,#N/A,TRUE,"Config1";#N/A,#N/A,TRUE,"Config2";#N/A,#N/A,TRUE,"Config3";#N/A,#N/A,TRUE,"Config4";#N/A,#N/A,TRUE,"Config5";#N/A,#N/A,TRUE,"Config6";#N/A,#N/A,TRUE,"Config7"}</definedName>
    <definedName name="WrnBTS_1_5_2" hidden="1">{#N/A,#N/A,TRUE,"Config1";#N/A,#N/A,TRUE,"Config2";#N/A,#N/A,TRUE,"Config3";#N/A,#N/A,TRUE,"Config4";#N/A,#N/A,TRUE,"Config5";#N/A,#N/A,TRUE,"Config6";#N/A,#N/A,TRUE,"Config7"}</definedName>
    <definedName name="WrnBTS_1_5_3" hidden="1">{#N/A,#N/A,TRUE,"Config1";#N/A,#N/A,TRUE,"Config2";#N/A,#N/A,TRUE,"Config3";#N/A,#N/A,TRUE,"Config4";#N/A,#N/A,TRUE,"Config5";#N/A,#N/A,TRUE,"Config6";#N/A,#N/A,TRUE,"Config7"}</definedName>
    <definedName name="WrnBTS_2" hidden="1">{#N/A,#N/A,TRUE,"Config1";#N/A,#N/A,TRUE,"Config2";#N/A,#N/A,TRUE,"Config3";#N/A,#N/A,TRUE,"Config4";#N/A,#N/A,TRUE,"Config5";#N/A,#N/A,TRUE,"Config6";#N/A,#N/A,TRUE,"Config7"}</definedName>
    <definedName name="WrnBTS_2_1" hidden="1">{#N/A,#N/A,TRUE,"Config1";#N/A,#N/A,TRUE,"Config2";#N/A,#N/A,TRUE,"Config3";#N/A,#N/A,TRUE,"Config4";#N/A,#N/A,TRUE,"Config5";#N/A,#N/A,TRUE,"Config6";#N/A,#N/A,TRUE,"Config7"}</definedName>
    <definedName name="WrnBTS_2_1_1" hidden="1">{#N/A,#N/A,TRUE,"Config1";#N/A,#N/A,TRUE,"Config2";#N/A,#N/A,TRUE,"Config3";#N/A,#N/A,TRUE,"Config4";#N/A,#N/A,TRUE,"Config5";#N/A,#N/A,TRUE,"Config6";#N/A,#N/A,TRUE,"Config7"}</definedName>
    <definedName name="WrnBTS_2_1_1_1" hidden="1">{#N/A,#N/A,TRUE,"Config1";#N/A,#N/A,TRUE,"Config2";#N/A,#N/A,TRUE,"Config3";#N/A,#N/A,TRUE,"Config4";#N/A,#N/A,TRUE,"Config5";#N/A,#N/A,TRUE,"Config6";#N/A,#N/A,TRUE,"Config7"}</definedName>
    <definedName name="WrnBTS_2_1_1_1_1" hidden="1">{#N/A,#N/A,TRUE,"Config1";#N/A,#N/A,TRUE,"Config2";#N/A,#N/A,TRUE,"Config3";#N/A,#N/A,TRUE,"Config4";#N/A,#N/A,TRUE,"Config5";#N/A,#N/A,TRUE,"Config6";#N/A,#N/A,TRUE,"Config7"}</definedName>
    <definedName name="WrnBTS_2_1_1_1_2" hidden="1">{#N/A,#N/A,TRUE,"Config1";#N/A,#N/A,TRUE,"Config2";#N/A,#N/A,TRUE,"Config3";#N/A,#N/A,TRUE,"Config4";#N/A,#N/A,TRUE,"Config5";#N/A,#N/A,TRUE,"Config6";#N/A,#N/A,TRUE,"Config7"}</definedName>
    <definedName name="WrnBTS_2_1_1_1_3" hidden="1">{#N/A,#N/A,TRUE,"Config1";#N/A,#N/A,TRUE,"Config2";#N/A,#N/A,TRUE,"Config3";#N/A,#N/A,TRUE,"Config4";#N/A,#N/A,TRUE,"Config5";#N/A,#N/A,TRUE,"Config6";#N/A,#N/A,TRUE,"Config7"}</definedName>
    <definedName name="WrnBTS_2_1_1_1_4" hidden="1">{#N/A,#N/A,TRUE,"Config1";#N/A,#N/A,TRUE,"Config2";#N/A,#N/A,TRUE,"Config3";#N/A,#N/A,TRUE,"Config4";#N/A,#N/A,TRUE,"Config5";#N/A,#N/A,TRUE,"Config6";#N/A,#N/A,TRUE,"Config7"}</definedName>
    <definedName name="WrnBTS_2_1_1_2" hidden="1">{#N/A,#N/A,TRUE,"Config1";#N/A,#N/A,TRUE,"Config2";#N/A,#N/A,TRUE,"Config3";#N/A,#N/A,TRUE,"Config4";#N/A,#N/A,TRUE,"Config5";#N/A,#N/A,TRUE,"Config6";#N/A,#N/A,TRUE,"Config7"}</definedName>
    <definedName name="WrnBTS_2_1_1_2_1" hidden="1">{#N/A,#N/A,TRUE,"Config1";#N/A,#N/A,TRUE,"Config2";#N/A,#N/A,TRUE,"Config3";#N/A,#N/A,TRUE,"Config4";#N/A,#N/A,TRUE,"Config5";#N/A,#N/A,TRUE,"Config6";#N/A,#N/A,TRUE,"Config7"}</definedName>
    <definedName name="WrnBTS_2_1_1_2_2" hidden="1">{#N/A,#N/A,TRUE,"Config1";#N/A,#N/A,TRUE,"Config2";#N/A,#N/A,TRUE,"Config3";#N/A,#N/A,TRUE,"Config4";#N/A,#N/A,TRUE,"Config5";#N/A,#N/A,TRUE,"Config6";#N/A,#N/A,TRUE,"Config7"}</definedName>
    <definedName name="WrnBTS_2_1_1_2_3" hidden="1">{#N/A,#N/A,TRUE,"Config1";#N/A,#N/A,TRUE,"Config2";#N/A,#N/A,TRUE,"Config3";#N/A,#N/A,TRUE,"Config4";#N/A,#N/A,TRUE,"Config5";#N/A,#N/A,TRUE,"Config6";#N/A,#N/A,TRUE,"Config7"}</definedName>
    <definedName name="WrnBTS_2_1_1_3" hidden="1">{#N/A,#N/A,TRUE,"Config1";#N/A,#N/A,TRUE,"Config2";#N/A,#N/A,TRUE,"Config3";#N/A,#N/A,TRUE,"Config4";#N/A,#N/A,TRUE,"Config5";#N/A,#N/A,TRUE,"Config6";#N/A,#N/A,TRUE,"Config7"}</definedName>
    <definedName name="WrnBTS_2_1_1_4" hidden="1">{#N/A,#N/A,TRUE,"Config1";#N/A,#N/A,TRUE,"Config2";#N/A,#N/A,TRUE,"Config3";#N/A,#N/A,TRUE,"Config4";#N/A,#N/A,TRUE,"Config5";#N/A,#N/A,TRUE,"Config6";#N/A,#N/A,TRUE,"Config7"}</definedName>
    <definedName name="WrnBTS_2_1_1_5" hidden="1">{#N/A,#N/A,TRUE,"Config1";#N/A,#N/A,TRUE,"Config2";#N/A,#N/A,TRUE,"Config3";#N/A,#N/A,TRUE,"Config4";#N/A,#N/A,TRUE,"Config5";#N/A,#N/A,TRUE,"Config6";#N/A,#N/A,TRUE,"Config7"}</definedName>
    <definedName name="WrnBTS_2_1_2" hidden="1">{#N/A,#N/A,TRUE,"Config1";#N/A,#N/A,TRUE,"Config2";#N/A,#N/A,TRUE,"Config3";#N/A,#N/A,TRUE,"Config4";#N/A,#N/A,TRUE,"Config5";#N/A,#N/A,TRUE,"Config6";#N/A,#N/A,TRUE,"Config7"}</definedName>
    <definedName name="WrnBTS_2_1_2_1" hidden="1">{#N/A,#N/A,TRUE,"Config1";#N/A,#N/A,TRUE,"Config2";#N/A,#N/A,TRUE,"Config3";#N/A,#N/A,TRUE,"Config4";#N/A,#N/A,TRUE,"Config5";#N/A,#N/A,TRUE,"Config6";#N/A,#N/A,TRUE,"Config7"}</definedName>
    <definedName name="WrnBTS_2_1_2_2" hidden="1">{#N/A,#N/A,TRUE,"Config1";#N/A,#N/A,TRUE,"Config2";#N/A,#N/A,TRUE,"Config3";#N/A,#N/A,TRUE,"Config4";#N/A,#N/A,TRUE,"Config5";#N/A,#N/A,TRUE,"Config6";#N/A,#N/A,TRUE,"Config7"}</definedName>
    <definedName name="WrnBTS_2_1_2_3" hidden="1">{#N/A,#N/A,TRUE,"Config1";#N/A,#N/A,TRUE,"Config2";#N/A,#N/A,TRUE,"Config3";#N/A,#N/A,TRUE,"Config4";#N/A,#N/A,TRUE,"Config5";#N/A,#N/A,TRUE,"Config6";#N/A,#N/A,TRUE,"Config7"}</definedName>
    <definedName name="WrnBTS_2_1_2_4" hidden="1">{#N/A,#N/A,TRUE,"Config1";#N/A,#N/A,TRUE,"Config2";#N/A,#N/A,TRUE,"Config3";#N/A,#N/A,TRUE,"Config4";#N/A,#N/A,TRUE,"Config5";#N/A,#N/A,TRUE,"Config6";#N/A,#N/A,TRUE,"Config7"}</definedName>
    <definedName name="WrnBTS_2_1_3" hidden="1">{#N/A,#N/A,TRUE,"Config1";#N/A,#N/A,TRUE,"Config2";#N/A,#N/A,TRUE,"Config3";#N/A,#N/A,TRUE,"Config4";#N/A,#N/A,TRUE,"Config5";#N/A,#N/A,TRUE,"Config6";#N/A,#N/A,TRUE,"Config7"}</definedName>
    <definedName name="WrnBTS_2_1_3_1" hidden="1">{#N/A,#N/A,TRUE,"Config1";#N/A,#N/A,TRUE,"Config2";#N/A,#N/A,TRUE,"Config3";#N/A,#N/A,TRUE,"Config4";#N/A,#N/A,TRUE,"Config5";#N/A,#N/A,TRUE,"Config6";#N/A,#N/A,TRUE,"Config7"}</definedName>
    <definedName name="WrnBTS_2_1_3_2" hidden="1">{#N/A,#N/A,TRUE,"Config1";#N/A,#N/A,TRUE,"Config2";#N/A,#N/A,TRUE,"Config3";#N/A,#N/A,TRUE,"Config4";#N/A,#N/A,TRUE,"Config5";#N/A,#N/A,TRUE,"Config6";#N/A,#N/A,TRUE,"Config7"}</definedName>
    <definedName name="WrnBTS_2_1_3_3" hidden="1">{#N/A,#N/A,TRUE,"Config1";#N/A,#N/A,TRUE,"Config2";#N/A,#N/A,TRUE,"Config3";#N/A,#N/A,TRUE,"Config4";#N/A,#N/A,TRUE,"Config5";#N/A,#N/A,TRUE,"Config6";#N/A,#N/A,TRUE,"Config7"}</definedName>
    <definedName name="WrnBTS_2_1_3_4" hidden="1">{#N/A,#N/A,TRUE,"Config1";#N/A,#N/A,TRUE,"Config2";#N/A,#N/A,TRUE,"Config3";#N/A,#N/A,TRUE,"Config4";#N/A,#N/A,TRUE,"Config5";#N/A,#N/A,TRUE,"Config6";#N/A,#N/A,TRUE,"Config7"}</definedName>
    <definedName name="WrnBTS_2_1_4" hidden="1">{#N/A,#N/A,TRUE,"Config1";#N/A,#N/A,TRUE,"Config2";#N/A,#N/A,TRUE,"Config3";#N/A,#N/A,TRUE,"Config4";#N/A,#N/A,TRUE,"Config5";#N/A,#N/A,TRUE,"Config6";#N/A,#N/A,TRUE,"Config7"}</definedName>
    <definedName name="WrnBTS_2_1_4_1" hidden="1">{#N/A,#N/A,TRUE,"Config1";#N/A,#N/A,TRUE,"Config2";#N/A,#N/A,TRUE,"Config3";#N/A,#N/A,TRUE,"Config4";#N/A,#N/A,TRUE,"Config5";#N/A,#N/A,TRUE,"Config6";#N/A,#N/A,TRUE,"Config7"}</definedName>
    <definedName name="WrnBTS_2_1_5" hidden="1">{#N/A,#N/A,TRUE,"Config1";#N/A,#N/A,TRUE,"Config2";#N/A,#N/A,TRUE,"Config3";#N/A,#N/A,TRUE,"Config4";#N/A,#N/A,TRUE,"Config5";#N/A,#N/A,TRUE,"Config6";#N/A,#N/A,TRUE,"Config7"}</definedName>
    <definedName name="WrnBTS_2_2" hidden="1">{#N/A,#N/A,TRUE,"Config1";#N/A,#N/A,TRUE,"Config2";#N/A,#N/A,TRUE,"Config3";#N/A,#N/A,TRUE,"Config4";#N/A,#N/A,TRUE,"Config5";#N/A,#N/A,TRUE,"Config6";#N/A,#N/A,TRUE,"Config7"}</definedName>
    <definedName name="WrnBTS_2_2_1" hidden="1">{#N/A,#N/A,TRUE,"Config1";#N/A,#N/A,TRUE,"Config2";#N/A,#N/A,TRUE,"Config3";#N/A,#N/A,TRUE,"Config4";#N/A,#N/A,TRUE,"Config5";#N/A,#N/A,TRUE,"Config6";#N/A,#N/A,TRUE,"Config7"}</definedName>
    <definedName name="WrnBTS_2_2_1_1" hidden="1">{#N/A,#N/A,TRUE,"Config1";#N/A,#N/A,TRUE,"Config2";#N/A,#N/A,TRUE,"Config3";#N/A,#N/A,TRUE,"Config4";#N/A,#N/A,TRUE,"Config5";#N/A,#N/A,TRUE,"Config6";#N/A,#N/A,TRUE,"Config7"}</definedName>
    <definedName name="WrnBTS_2_2_2" hidden="1">{#N/A,#N/A,TRUE,"Config1";#N/A,#N/A,TRUE,"Config2";#N/A,#N/A,TRUE,"Config3";#N/A,#N/A,TRUE,"Config4";#N/A,#N/A,TRUE,"Config5";#N/A,#N/A,TRUE,"Config6";#N/A,#N/A,TRUE,"Config7"}</definedName>
    <definedName name="WrnBTS_2_2_3" hidden="1">{#N/A,#N/A,TRUE,"Config1";#N/A,#N/A,TRUE,"Config2";#N/A,#N/A,TRUE,"Config3";#N/A,#N/A,TRUE,"Config4";#N/A,#N/A,TRUE,"Config5";#N/A,#N/A,TRUE,"Config6";#N/A,#N/A,TRUE,"Config7"}</definedName>
    <definedName name="WrnBTS_2_2_4" hidden="1">{#N/A,#N/A,TRUE,"Config1";#N/A,#N/A,TRUE,"Config2";#N/A,#N/A,TRUE,"Config3";#N/A,#N/A,TRUE,"Config4";#N/A,#N/A,TRUE,"Config5";#N/A,#N/A,TRUE,"Config6";#N/A,#N/A,TRUE,"Config7"}</definedName>
    <definedName name="WrnBTS_2_2_5" hidden="1">{#N/A,#N/A,TRUE,"Config1";#N/A,#N/A,TRUE,"Config2";#N/A,#N/A,TRUE,"Config3";#N/A,#N/A,TRUE,"Config4";#N/A,#N/A,TRUE,"Config5";#N/A,#N/A,TRUE,"Config6";#N/A,#N/A,TRUE,"Config7"}</definedName>
    <definedName name="WrnBTS_2_3" hidden="1">{#N/A,#N/A,TRUE,"Config1";#N/A,#N/A,TRUE,"Config2";#N/A,#N/A,TRUE,"Config3";#N/A,#N/A,TRUE,"Config4";#N/A,#N/A,TRUE,"Config5";#N/A,#N/A,TRUE,"Config6";#N/A,#N/A,TRUE,"Config7"}</definedName>
    <definedName name="WrnBTS_2_3_1" hidden="1">{#N/A,#N/A,TRUE,"Config1";#N/A,#N/A,TRUE,"Config2";#N/A,#N/A,TRUE,"Config3";#N/A,#N/A,TRUE,"Config4";#N/A,#N/A,TRUE,"Config5";#N/A,#N/A,TRUE,"Config6";#N/A,#N/A,TRUE,"Config7"}</definedName>
    <definedName name="WrnBTS_2_3_2" hidden="1">{#N/A,#N/A,TRUE,"Config1";#N/A,#N/A,TRUE,"Config2";#N/A,#N/A,TRUE,"Config3";#N/A,#N/A,TRUE,"Config4";#N/A,#N/A,TRUE,"Config5";#N/A,#N/A,TRUE,"Config6";#N/A,#N/A,TRUE,"Config7"}</definedName>
    <definedName name="WrnBTS_2_3_3" hidden="1">{#N/A,#N/A,TRUE,"Config1";#N/A,#N/A,TRUE,"Config2";#N/A,#N/A,TRUE,"Config3";#N/A,#N/A,TRUE,"Config4";#N/A,#N/A,TRUE,"Config5";#N/A,#N/A,TRUE,"Config6";#N/A,#N/A,TRUE,"Config7"}</definedName>
    <definedName name="WrnBTS_2_3_4" hidden="1">{#N/A,#N/A,TRUE,"Config1";#N/A,#N/A,TRUE,"Config2";#N/A,#N/A,TRUE,"Config3";#N/A,#N/A,TRUE,"Config4";#N/A,#N/A,TRUE,"Config5";#N/A,#N/A,TRUE,"Config6";#N/A,#N/A,TRUE,"Config7"}</definedName>
    <definedName name="WrnBTS_2_4" hidden="1">{#N/A,#N/A,TRUE,"Config1";#N/A,#N/A,TRUE,"Config2";#N/A,#N/A,TRUE,"Config3";#N/A,#N/A,TRUE,"Config4";#N/A,#N/A,TRUE,"Config5";#N/A,#N/A,TRUE,"Config6";#N/A,#N/A,TRUE,"Config7"}</definedName>
    <definedName name="WrnBTS_2_4_1" hidden="1">{#N/A,#N/A,TRUE,"Config1";#N/A,#N/A,TRUE,"Config2";#N/A,#N/A,TRUE,"Config3";#N/A,#N/A,TRUE,"Config4";#N/A,#N/A,TRUE,"Config5";#N/A,#N/A,TRUE,"Config6";#N/A,#N/A,TRUE,"Config7"}</definedName>
    <definedName name="WrnBTS_2_5" hidden="1">{#N/A,#N/A,TRUE,"Config1";#N/A,#N/A,TRUE,"Config2";#N/A,#N/A,TRUE,"Config3";#N/A,#N/A,TRUE,"Config4";#N/A,#N/A,TRUE,"Config5";#N/A,#N/A,TRUE,"Config6";#N/A,#N/A,TRUE,"Config7"}</definedName>
    <definedName name="WrnBTS_3" hidden="1">{#N/A,#N/A,TRUE,"Config1";#N/A,#N/A,TRUE,"Config2";#N/A,#N/A,TRUE,"Config3";#N/A,#N/A,TRUE,"Config4";#N/A,#N/A,TRUE,"Config5";#N/A,#N/A,TRUE,"Config6";#N/A,#N/A,TRUE,"Config7"}</definedName>
    <definedName name="WrnBTS_3_1" hidden="1">{#N/A,#N/A,TRUE,"Config1";#N/A,#N/A,TRUE,"Config2";#N/A,#N/A,TRUE,"Config3";#N/A,#N/A,TRUE,"Config4";#N/A,#N/A,TRUE,"Config5";#N/A,#N/A,TRUE,"Config6";#N/A,#N/A,TRUE,"Config7"}</definedName>
    <definedName name="WrnBTS_3_1_1" hidden="1">{#N/A,#N/A,TRUE,"Config1";#N/A,#N/A,TRUE,"Config2";#N/A,#N/A,TRUE,"Config3";#N/A,#N/A,TRUE,"Config4";#N/A,#N/A,TRUE,"Config5";#N/A,#N/A,TRUE,"Config6";#N/A,#N/A,TRUE,"Config7"}</definedName>
    <definedName name="WrnBTS_3_1_1_1" hidden="1">{#N/A,#N/A,TRUE,"Config1";#N/A,#N/A,TRUE,"Config2";#N/A,#N/A,TRUE,"Config3";#N/A,#N/A,TRUE,"Config4";#N/A,#N/A,TRUE,"Config5";#N/A,#N/A,TRUE,"Config6";#N/A,#N/A,TRUE,"Config7"}</definedName>
    <definedName name="WrnBTS_3_1_2" hidden="1">{#N/A,#N/A,TRUE,"Config1";#N/A,#N/A,TRUE,"Config2";#N/A,#N/A,TRUE,"Config3";#N/A,#N/A,TRUE,"Config4";#N/A,#N/A,TRUE,"Config5";#N/A,#N/A,TRUE,"Config6";#N/A,#N/A,TRUE,"Config7"}</definedName>
    <definedName name="WrnBTS_3_1_3" hidden="1">{#N/A,#N/A,TRUE,"Config1";#N/A,#N/A,TRUE,"Config2";#N/A,#N/A,TRUE,"Config3";#N/A,#N/A,TRUE,"Config4";#N/A,#N/A,TRUE,"Config5";#N/A,#N/A,TRUE,"Config6";#N/A,#N/A,TRUE,"Config7"}</definedName>
    <definedName name="WrnBTS_3_1_4" hidden="1">{#N/A,#N/A,TRUE,"Config1";#N/A,#N/A,TRUE,"Config2";#N/A,#N/A,TRUE,"Config3";#N/A,#N/A,TRUE,"Config4";#N/A,#N/A,TRUE,"Config5";#N/A,#N/A,TRUE,"Config6";#N/A,#N/A,TRUE,"Config7"}</definedName>
    <definedName name="WrnBTS_3_1_5" hidden="1">{#N/A,#N/A,TRUE,"Config1";#N/A,#N/A,TRUE,"Config2";#N/A,#N/A,TRUE,"Config3";#N/A,#N/A,TRUE,"Config4";#N/A,#N/A,TRUE,"Config5";#N/A,#N/A,TRUE,"Config6";#N/A,#N/A,TRUE,"Config7"}</definedName>
    <definedName name="WrnBTS_3_2" hidden="1">{#N/A,#N/A,TRUE,"Config1";#N/A,#N/A,TRUE,"Config2";#N/A,#N/A,TRUE,"Config3";#N/A,#N/A,TRUE,"Config4";#N/A,#N/A,TRUE,"Config5";#N/A,#N/A,TRUE,"Config6";#N/A,#N/A,TRUE,"Config7"}</definedName>
    <definedName name="WrnBTS_3_2_1" hidden="1">{#N/A,#N/A,TRUE,"Config1";#N/A,#N/A,TRUE,"Config2";#N/A,#N/A,TRUE,"Config3";#N/A,#N/A,TRUE,"Config4";#N/A,#N/A,TRUE,"Config5";#N/A,#N/A,TRUE,"Config6";#N/A,#N/A,TRUE,"Config7"}</definedName>
    <definedName name="WrnBTS_3_2_1_1" hidden="1">{#N/A,#N/A,TRUE,"Config1";#N/A,#N/A,TRUE,"Config2";#N/A,#N/A,TRUE,"Config3";#N/A,#N/A,TRUE,"Config4";#N/A,#N/A,TRUE,"Config5";#N/A,#N/A,TRUE,"Config6";#N/A,#N/A,TRUE,"Config7"}</definedName>
    <definedName name="WrnBTS_3_2_2" hidden="1">{#N/A,#N/A,TRUE,"Config1";#N/A,#N/A,TRUE,"Config2";#N/A,#N/A,TRUE,"Config3";#N/A,#N/A,TRUE,"Config4";#N/A,#N/A,TRUE,"Config5";#N/A,#N/A,TRUE,"Config6";#N/A,#N/A,TRUE,"Config7"}</definedName>
    <definedName name="WrnBTS_3_2_3" hidden="1">{#N/A,#N/A,TRUE,"Config1";#N/A,#N/A,TRUE,"Config2";#N/A,#N/A,TRUE,"Config3";#N/A,#N/A,TRUE,"Config4";#N/A,#N/A,TRUE,"Config5";#N/A,#N/A,TRUE,"Config6";#N/A,#N/A,TRUE,"Config7"}</definedName>
    <definedName name="WrnBTS_3_2_4" hidden="1">{#N/A,#N/A,TRUE,"Config1";#N/A,#N/A,TRUE,"Config2";#N/A,#N/A,TRUE,"Config3";#N/A,#N/A,TRUE,"Config4";#N/A,#N/A,TRUE,"Config5";#N/A,#N/A,TRUE,"Config6";#N/A,#N/A,TRUE,"Config7"}</definedName>
    <definedName name="WrnBTS_3_2_5" hidden="1">{#N/A,#N/A,TRUE,"Config1";#N/A,#N/A,TRUE,"Config2";#N/A,#N/A,TRUE,"Config3";#N/A,#N/A,TRUE,"Config4";#N/A,#N/A,TRUE,"Config5";#N/A,#N/A,TRUE,"Config6";#N/A,#N/A,TRUE,"Config7"}</definedName>
    <definedName name="WrnBTS_3_3" hidden="1">{#N/A,#N/A,TRUE,"Config1";#N/A,#N/A,TRUE,"Config2";#N/A,#N/A,TRUE,"Config3";#N/A,#N/A,TRUE,"Config4";#N/A,#N/A,TRUE,"Config5";#N/A,#N/A,TRUE,"Config6";#N/A,#N/A,TRUE,"Config7"}</definedName>
    <definedName name="WrnBTS_3_3_1" hidden="1">{#N/A,#N/A,TRUE,"Config1";#N/A,#N/A,TRUE,"Config2";#N/A,#N/A,TRUE,"Config3";#N/A,#N/A,TRUE,"Config4";#N/A,#N/A,TRUE,"Config5";#N/A,#N/A,TRUE,"Config6";#N/A,#N/A,TRUE,"Config7"}</definedName>
    <definedName name="WrnBTS_3_4" hidden="1">{#N/A,#N/A,TRUE,"Config1";#N/A,#N/A,TRUE,"Config2";#N/A,#N/A,TRUE,"Config3";#N/A,#N/A,TRUE,"Config4";#N/A,#N/A,TRUE,"Config5";#N/A,#N/A,TRUE,"Config6";#N/A,#N/A,TRUE,"Config7"}</definedName>
    <definedName name="WrnBTS_3_4_1" hidden="1">{#N/A,#N/A,TRUE,"Config1";#N/A,#N/A,TRUE,"Config2";#N/A,#N/A,TRUE,"Config3";#N/A,#N/A,TRUE,"Config4";#N/A,#N/A,TRUE,"Config5";#N/A,#N/A,TRUE,"Config6";#N/A,#N/A,TRUE,"Config7"}</definedName>
    <definedName name="WrnBTS_3_5" hidden="1">{#N/A,#N/A,TRUE,"Config1";#N/A,#N/A,TRUE,"Config2";#N/A,#N/A,TRUE,"Config3";#N/A,#N/A,TRUE,"Config4";#N/A,#N/A,TRUE,"Config5";#N/A,#N/A,TRUE,"Config6";#N/A,#N/A,TRUE,"Config7"}</definedName>
    <definedName name="WrnBTS_4" hidden="1">{#N/A,#N/A,TRUE,"Config1";#N/A,#N/A,TRUE,"Config2";#N/A,#N/A,TRUE,"Config3";#N/A,#N/A,TRUE,"Config4";#N/A,#N/A,TRUE,"Config5";#N/A,#N/A,TRUE,"Config6";#N/A,#N/A,TRUE,"Config7"}</definedName>
    <definedName name="WrnBTS_4_1" hidden="1">{#N/A,#N/A,TRUE,"Config1";#N/A,#N/A,TRUE,"Config2";#N/A,#N/A,TRUE,"Config3";#N/A,#N/A,TRUE,"Config4";#N/A,#N/A,TRUE,"Config5";#N/A,#N/A,TRUE,"Config6";#N/A,#N/A,TRUE,"Config7"}</definedName>
    <definedName name="WrnBTS_4_1_1" hidden="1">{#N/A,#N/A,TRUE,"Config1";#N/A,#N/A,TRUE,"Config2";#N/A,#N/A,TRUE,"Config3";#N/A,#N/A,TRUE,"Config4";#N/A,#N/A,TRUE,"Config5";#N/A,#N/A,TRUE,"Config6";#N/A,#N/A,TRUE,"Config7"}</definedName>
    <definedName name="WrnBTS_4_1_1_1" hidden="1">{#N/A,#N/A,TRUE,"Config1";#N/A,#N/A,TRUE,"Config2";#N/A,#N/A,TRUE,"Config3";#N/A,#N/A,TRUE,"Config4";#N/A,#N/A,TRUE,"Config5";#N/A,#N/A,TRUE,"Config6";#N/A,#N/A,TRUE,"Config7"}</definedName>
    <definedName name="WrnBTS_4_1_2" hidden="1">{#N/A,#N/A,TRUE,"Config1";#N/A,#N/A,TRUE,"Config2";#N/A,#N/A,TRUE,"Config3";#N/A,#N/A,TRUE,"Config4";#N/A,#N/A,TRUE,"Config5";#N/A,#N/A,TRUE,"Config6";#N/A,#N/A,TRUE,"Config7"}</definedName>
    <definedName name="WrnBTS_4_1_3" hidden="1">{#N/A,#N/A,TRUE,"Config1";#N/A,#N/A,TRUE,"Config2";#N/A,#N/A,TRUE,"Config3";#N/A,#N/A,TRUE,"Config4";#N/A,#N/A,TRUE,"Config5";#N/A,#N/A,TRUE,"Config6";#N/A,#N/A,TRUE,"Config7"}</definedName>
    <definedName name="WrnBTS_4_1_4" hidden="1">{#N/A,#N/A,TRUE,"Config1";#N/A,#N/A,TRUE,"Config2";#N/A,#N/A,TRUE,"Config3";#N/A,#N/A,TRUE,"Config4";#N/A,#N/A,TRUE,"Config5";#N/A,#N/A,TRUE,"Config6";#N/A,#N/A,TRUE,"Config7"}</definedName>
    <definedName name="WrnBTS_4_1_5" hidden="1">{#N/A,#N/A,TRUE,"Config1";#N/A,#N/A,TRUE,"Config2";#N/A,#N/A,TRUE,"Config3";#N/A,#N/A,TRUE,"Config4";#N/A,#N/A,TRUE,"Config5";#N/A,#N/A,TRUE,"Config6";#N/A,#N/A,TRUE,"Config7"}</definedName>
    <definedName name="WrnBTS_4_2" hidden="1">{#N/A,#N/A,TRUE,"Config1";#N/A,#N/A,TRUE,"Config2";#N/A,#N/A,TRUE,"Config3";#N/A,#N/A,TRUE,"Config4";#N/A,#N/A,TRUE,"Config5";#N/A,#N/A,TRUE,"Config6";#N/A,#N/A,TRUE,"Config7"}</definedName>
    <definedName name="WrnBTS_4_2_1" hidden="1">{#N/A,#N/A,TRUE,"Config1";#N/A,#N/A,TRUE,"Config2";#N/A,#N/A,TRUE,"Config3";#N/A,#N/A,TRUE,"Config4";#N/A,#N/A,TRUE,"Config5";#N/A,#N/A,TRUE,"Config6";#N/A,#N/A,TRUE,"Config7"}</definedName>
    <definedName name="WrnBTS_4_2_1_1" hidden="1">{#N/A,#N/A,TRUE,"Config1";#N/A,#N/A,TRUE,"Config2";#N/A,#N/A,TRUE,"Config3";#N/A,#N/A,TRUE,"Config4";#N/A,#N/A,TRUE,"Config5";#N/A,#N/A,TRUE,"Config6";#N/A,#N/A,TRUE,"Config7"}</definedName>
    <definedName name="WrnBTS_4_2_2" hidden="1">{#N/A,#N/A,TRUE,"Config1";#N/A,#N/A,TRUE,"Config2";#N/A,#N/A,TRUE,"Config3";#N/A,#N/A,TRUE,"Config4";#N/A,#N/A,TRUE,"Config5";#N/A,#N/A,TRUE,"Config6";#N/A,#N/A,TRUE,"Config7"}</definedName>
    <definedName name="WrnBTS_4_2_3" hidden="1">{#N/A,#N/A,TRUE,"Config1";#N/A,#N/A,TRUE,"Config2";#N/A,#N/A,TRUE,"Config3";#N/A,#N/A,TRUE,"Config4";#N/A,#N/A,TRUE,"Config5";#N/A,#N/A,TRUE,"Config6";#N/A,#N/A,TRUE,"Config7"}</definedName>
    <definedName name="WrnBTS_4_2_4" hidden="1">{#N/A,#N/A,TRUE,"Config1";#N/A,#N/A,TRUE,"Config2";#N/A,#N/A,TRUE,"Config3";#N/A,#N/A,TRUE,"Config4";#N/A,#N/A,TRUE,"Config5";#N/A,#N/A,TRUE,"Config6";#N/A,#N/A,TRUE,"Config7"}</definedName>
    <definedName name="WrnBTS_4_2_5" hidden="1">{#N/A,#N/A,TRUE,"Config1";#N/A,#N/A,TRUE,"Config2";#N/A,#N/A,TRUE,"Config3";#N/A,#N/A,TRUE,"Config4";#N/A,#N/A,TRUE,"Config5";#N/A,#N/A,TRUE,"Config6";#N/A,#N/A,TRUE,"Config7"}</definedName>
    <definedName name="WrnBTS_4_3" hidden="1">{#N/A,#N/A,TRUE,"Config1";#N/A,#N/A,TRUE,"Config2";#N/A,#N/A,TRUE,"Config3";#N/A,#N/A,TRUE,"Config4";#N/A,#N/A,TRUE,"Config5";#N/A,#N/A,TRUE,"Config6";#N/A,#N/A,TRUE,"Config7"}</definedName>
    <definedName name="WrnBTS_4_3_1" hidden="1">{#N/A,#N/A,TRUE,"Config1";#N/A,#N/A,TRUE,"Config2";#N/A,#N/A,TRUE,"Config3";#N/A,#N/A,TRUE,"Config4";#N/A,#N/A,TRUE,"Config5";#N/A,#N/A,TRUE,"Config6";#N/A,#N/A,TRUE,"Config7"}</definedName>
    <definedName name="WrnBTS_4_4" hidden="1">{#N/A,#N/A,TRUE,"Config1";#N/A,#N/A,TRUE,"Config2";#N/A,#N/A,TRUE,"Config3";#N/A,#N/A,TRUE,"Config4";#N/A,#N/A,TRUE,"Config5";#N/A,#N/A,TRUE,"Config6";#N/A,#N/A,TRUE,"Config7"}</definedName>
    <definedName name="WrnBTS_4_4_1" hidden="1">{#N/A,#N/A,TRUE,"Config1";#N/A,#N/A,TRUE,"Config2";#N/A,#N/A,TRUE,"Config3";#N/A,#N/A,TRUE,"Config4";#N/A,#N/A,TRUE,"Config5";#N/A,#N/A,TRUE,"Config6";#N/A,#N/A,TRUE,"Config7"}</definedName>
    <definedName name="WrnBTS_4_5" hidden="1">{#N/A,#N/A,TRUE,"Config1";#N/A,#N/A,TRUE,"Config2";#N/A,#N/A,TRUE,"Config3";#N/A,#N/A,TRUE,"Config4";#N/A,#N/A,TRUE,"Config5";#N/A,#N/A,TRUE,"Config6";#N/A,#N/A,TRUE,"Config7"}</definedName>
    <definedName name="WrnBTS_5" hidden="1">{#N/A,#N/A,TRUE,"Config1";#N/A,#N/A,TRUE,"Config2";#N/A,#N/A,TRUE,"Config3";#N/A,#N/A,TRUE,"Config4";#N/A,#N/A,TRUE,"Config5";#N/A,#N/A,TRUE,"Config6";#N/A,#N/A,TRUE,"Config7"}</definedName>
    <definedName name="WrnBTS_5_1" hidden="1">{#N/A,#N/A,TRUE,"Config1";#N/A,#N/A,TRUE,"Config2";#N/A,#N/A,TRUE,"Config3";#N/A,#N/A,TRUE,"Config4";#N/A,#N/A,TRUE,"Config5";#N/A,#N/A,TRUE,"Config6";#N/A,#N/A,TRUE,"Config7"}</definedName>
    <definedName name="WrnBTS_5_1_1" hidden="1">{#N/A,#N/A,TRUE,"Config1";#N/A,#N/A,TRUE,"Config2";#N/A,#N/A,TRUE,"Config3";#N/A,#N/A,TRUE,"Config4";#N/A,#N/A,TRUE,"Config5";#N/A,#N/A,TRUE,"Config6";#N/A,#N/A,TRUE,"Config7"}</definedName>
    <definedName name="WrnBTS_5_1_1_1" hidden="1">{#N/A,#N/A,TRUE,"Config1";#N/A,#N/A,TRUE,"Config2";#N/A,#N/A,TRUE,"Config3";#N/A,#N/A,TRUE,"Config4";#N/A,#N/A,TRUE,"Config5";#N/A,#N/A,TRUE,"Config6";#N/A,#N/A,TRUE,"Config7"}</definedName>
    <definedName name="WrnBTS_5_1_2" hidden="1">{#N/A,#N/A,TRUE,"Config1";#N/A,#N/A,TRUE,"Config2";#N/A,#N/A,TRUE,"Config3";#N/A,#N/A,TRUE,"Config4";#N/A,#N/A,TRUE,"Config5";#N/A,#N/A,TRUE,"Config6";#N/A,#N/A,TRUE,"Config7"}</definedName>
    <definedName name="WrnBTS_5_1_3" hidden="1">{#N/A,#N/A,TRUE,"Config1";#N/A,#N/A,TRUE,"Config2";#N/A,#N/A,TRUE,"Config3";#N/A,#N/A,TRUE,"Config4";#N/A,#N/A,TRUE,"Config5";#N/A,#N/A,TRUE,"Config6";#N/A,#N/A,TRUE,"Config7"}</definedName>
    <definedName name="WrnBTS_5_1_4" hidden="1">{#N/A,#N/A,TRUE,"Config1";#N/A,#N/A,TRUE,"Config2";#N/A,#N/A,TRUE,"Config3";#N/A,#N/A,TRUE,"Config4";#N/A,#N/A,TRUE,"Config5";#N/A,#N/A,TRUE,"Config6";#N/A,#N/A,TRUE,"Config7"}</definedName>
    <definedName name="WrnBTS_5_1_5" hidden="1">{#N/A,#N/A,TRUE,"Config1";#N/A,#N/A,TRUE,"Config2";#N/A,#N/A,TRUE,"Config3";#N/A,#N/A,TRUE,"Config4";#N/A,#N/A,TRUE,"Config5";#N/A,#N/A,TRUE,"Config6";#N/A,#N/A,TRUE,"Config7"}</definedName>
    <definedName name="WrnBTS_5_2" hidden="1">{#N/A,#N/A,TRUE,"Config1";#N/A,#N/A,TRUE,"Config2";#N/A,#N/A,TRUE,"Config3";#N/A,#N/A,TRUE,"Config4";#N/A,#N/A,TRUE,"Config5";#N/A,#N/A,TRUE,"Config6";#N/A,#N/A,TRUE,"Config7"}</definedName>
    <definedName name="WrnBTS_5_2_1" hidden="1">{#N/A,#N/A,TRUE,"Config1";#N/A,#N/A,TRUE,"Config2";#N/A,#N/A,TRUE,"Config3";#N/A,#N/A,TRUE,"Config4";#N/A,#N/A,TRUE,"Config5";#N/A,#N/A,TRUE,"Config6";#N/A,#N/A,TRUE,"Config7"}</definedName>
    <definedName name="WrnBTS_5_2_1_1" hidden="1">{#N/A,#N/A,TRUE,"Config1";#N/A,#N/A,TRUE,"Config2";#N/A,#N/A,TRUE,"Config3";#N/A,#N/A,TRUE,"Config4";#N/A,#N/A,TRUE,"Config5";#N/A,#N/A,TRUE,"Config6";#N/A,#N/A,TRUE,"Config7"}</definedName>
    <definedName name="WrnBTS_5_2_2" hidden="1">{#N/A,#N/A,TRUE,"Config1";#N/A,#N/A,TRUE,"Config2";#N/A,#N/A,TRUE,"Config3";#N/A,#N/A,TRUE,"Config4";#N/A,#N/A,TRUE,"Config5";#N/A,#N/A,TRUE,"Config6";#N/A,#N/A,TRUE,"Config7"}</definedName>
    <definedName name="WrnBTS_5_2_3" hidden="1">{#N/A,#N/A,TRUE,"Config1";#N/A,#N/A,TRUE,"Config2";#N/A,#N/A,TRUE,"Config3";#N/A,#N/A,TRUE,"Config4";#N/A,#N/A,TRUE,"Config5";#N/A,#N/A,TRUE,"Config6";#N/A,#N/A,TRUE,"Config7"}</definedName>
    <definedName name="WrnBTS_5_2_4" hidden="1">{#N/A,#N/A,TRUE,"Config1";#N/A,#N/A,TRUE,"Config2";#N/A,#N/A,TRUE,"Config3";#N/A,#N/A,TRUE,"Config4";#N/A,#N/A,TRUE,"Config5";#N/A,#N/A,TRUE,"Config6";#N/A,#N/A,TRUE,"Config7"}</definedName>
    <definedName name="WrnBTS_5_2_5" hidden="1">{#N/A,#N/A,TRUE,"Config1";#N/A,#N/A,TRUE,"Config2";#N/A,#N/A,TRUE,"Config3";#N/A,#N/A,TRUE,"Config4";#N/A,#N/A,TRUE,"Config5";#N/A,#N/A,TRUE,"Config6";#N/A,#N/A,TRUE,"Config7"}</definedName>
    <definedName name="WrnBTS_5_3" hidden="1">{#N/A,#N/A,TRUE,"Config1";#N/A,#N/A,TRUE,"Config2";#N/A,#N/A,TRUE,"Config3";#N/A,#N/A,TRUE,"Config4";#N/A,#N/A,TRUE,"Config5";#N/A,#N/A,TRUE,"Config6";#N/A,#N/A,TRUE,"Config7"}</definedName>
    <definedName name="WrnBTS_5_3_1" hidden="1">{#N/A,#N/A,TRUE,"Config1";#N/A,#N/A,TRUE,"Config2";#N/A,#N/A,TRUE,"Config3";#N/A,#N/A,TRUE,"Config4";#N/A,#N/A,TRUE,"Config5";#N/A,#N/A,TRUE,"Config6";#N/A,#N/A,TRUE,"Config7"}</definedName>
    <definedName name="WrnBTS_5_4" hidden="1">{#N/A,#N/A,TRUE,"Config1";#N/A,#N/A,TRUE,"Config2";#N/A,#N/A,TRUE,"Config3";#N/A,#N/A,TRUE,"Config4";#N/A,#N/A,TRUE,"Config5";#N/A,#N/A,TRUE,"Config6";#N/A,#N/A,TRUE,"Config7"}</definedName>
    <definedName name="WrnBTS_5_4_1" hidden="1">{#N/A,#N/A,TRUE,"Config1";#N/A,#N/A,TRUE,"Config2";#N/A,#N/A,TRUE,"Config3";#N/A,#N/A,TRUE,"Config4";#N/A,#N/A,TRUE,"Config5";#N/A,#N/A,TRUE,"Config6";#N/A,#N/A,TRUE,"Config7"}</definedName>
    <definedName name="WrnBTS_5_5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BTS2_1" hidden="1">{#N/A,#N/A,TRUE,"Config1";#N/A,#N/A,TRUE,"Config2";#N/A,#N/A,TRUE,"Config3";#N/A,#N/A,TRUE,"Config4";#N/A,#N/A,TRUE,"Config5";#N/A,#N/A,TRUE,"Config6";#N/A,#N/A,TRUE,"Config7"}</definedName>
    <definedName name="WrnBTS2_1_1" hidden="1">{#N/A,#N/A,TRUE,"Config1";#N/A,#N/A,TRUE,"Config2";#N/A,#N/A,TRUE,"Config3";#N/A,#N/A,TRUE,"Config4";#N/A,#N/A,TRUE,"Config5";#N/A,#N/A,TRUE,"Config6";#N/A,#N/A,TRUE,"Config7"}</definedName>
    <definedName name="WrnBTS2_1_1_1" hidden="1">{#N/A,#N/A,TRUE,"Config1";#N/A,#N/A,TRUE,"Config2";#N/A,#N/A,TRUE,"Config3";#N/A,#N/A,TRUE,"Config4";#N/A,#N/A,TRUE,"Config5";#N/A,#N/A,TRUE,"Config6";#N/A,#N/A,TRUE,"Config7"}</definedName>
    <definedName name="WrnBTS2_1_1_1_1" hidden="1">{#N/A,#N/A,TRUE,"Config1";#N/A,#N/A,TRUE,"Config2";#N/A,#N/A,TRUE,"Config3";#N/A,#N/A,TRUE,"Config4";#N/A,#N/A,TRUE,"Config5";#N/A,#N/A,TRUE,"Config6";#N/A,#N/A,TRUE,"Config7"}</definedName>
    <definedName name="WrnBTS2_1_1_1_1_1" hidden="1">{#N/A,#N/A,TRUE,"Config1";#N/A,#N/A,TRUE,"Config2";#N/A,#N/A,TRUE,"Config3";#N/A,#N/A,TRUE,"Config4";#N/A,#N/A,TRUE,"Config5";#N/A,#N/A,TRUE,"Config6";#N/A,#N/A,TRUE,"Config7"}</definedName>
    <definedName name="WrnBTS2_1_1_1_1_1_1" hidden="1">{#N/A,#N/A,TRUE,"Config1";#N/A,#N/A,TRUE,"Config2";#N/A,#N/A,TRUE,"Config3";#N/A,#N/A,TRUE,"Config4";#N/A,#N/A,TRUE,"Config5";#N/A,#N/A,TRUE,"Config6";#N/A,#N/A,TRUE,"Config7"}</definedName>
    <definedName name="WrnBTS2_1_1_1_1_1_2" hidden="1">{#N/A,#N/A,TRUE,"Config1";#N/A,#N/A,TRUE,"Config2";#N/A,#N/A,TRUE,"Config3";#N/A,#N/A,TRUE,"Config4";#N/A,#N/A,TRUE,"Config5";#N/A,#N/A,TRUE,"Config6";#N/A,#N/A,TRUE,"Config7"}</definedName>
    <definedName name="WrnBTS2_1_1_1_1_1_3" hidden="1">{#N/A,#N/A,TRUE,"Config1";#N/A,#N/A,TRUE,"Config2";#N/A,#N/A,TRUE,"Config3";#N/A,#N/A,TRUE,"Config4";#N/A,#N/A,TRUE,"Config5";#N/A,#N/A,TRUE,"Config6";#N/A,#N/A,TRUE,"Config7"}</definedName>
    <definedName name="WrnBTS2_1_1_1_1_1_4" hidden="1">{#N/A,#N/A,TRUE,"Config1";#N/A,#N/A,TRUE,"Config2";#N/A,#N/A,TRUE,"Config3";#N/A,#N/A,TRUE,"Config4";#N/A,#N/A,TRUE,"Config5";#N/A,#N/A,TRUE,"Config6";#N/A,#N/A,TRUE,"Config7"}</definedName>
    <definedName name="WrnBTS2_1_1_1_1_2" hidden="1">{#N/A,#N/A,TRUE,"Config1";#N/A,#N/A,TRUE,"Config2";#N/A,#N/A,TRUE,"Config3";#N/A,#N/A,TRUE,"Config4";#N/A,#N/A,TRUE,"Config5";#N/A,#N/A,TRUE,"Config6";#N/A,#N/A,TRUE,"Config7"}</definedName>
    <definedName name="WrnBTS2_1_1_1_1_2_1" hidden="1">{#N/A,#N/A,TRUE,"Config1";#N/A,#N/A,TRUE,"Config2";#N/A,#N/A,TRUE,"Config3";#N/A,#N/A,TRUE,"Config4";#N/A,#N/A,TRUE,"Config5";#N/A,#N/A,TRUE,"Config6";#N/A,#N/A,TRUE,"Config7"}</definedName>
    <definedName name="WrnBTS2_1_1_1_1_2_2" hidden="1">{#N/A,#N/A,TRUE,"Config1";#N/A,#N/A,TRUE,"Config2";#N/A,#N/A,TRUE,"Config3";#N/A,#N/A,TRUE,"Config4";#N/A,#N/A,TRUE,"Config5";#N/A,#N/A,TRUE,"Config6";#N/A,#N/A,TRUE,"Config7"}</definedName>
    <definedName name="WrnBTS2_1_1_1_1_2_3" hidden="1">{#N/A,#N/A,TRUE,"Config1";#N/A,#N/A,TRUE,"Config2";#N/A,#N/A,TRUE,"Config3";#N/A,#N/A,TRUE,"Config4";#N/A,#N/A,TRUE,"Config5";#N/A,#N/A,TRUE,"Config6";#N/A,#N/A,TRUE,"Config7"}</definedName>
    <definedName name="WrnBTS2_1_1_1_1_3" hidden="1">{#N/A,#N/A,TRUE,"Config1";#N/A,#N/A,TRUE,"Config2";#N/A,#N/A,TRUE,"Config3";#N/A,#N/A,TRUE,"Config4";#N/A,#N/A,TRUE,"Config5";#N/A,#N/A,TRUE,"Config6";#N/A,#N/A,TRUE,"Config7"}</definedName>
    <definedName name="WrnBTS2_1_1_1_1_4" hidden="1">{#N/A,#N/A,TRUE,"Config1";#N/A,#N/A,TRUE,"Config2";#N/A,#N/A,TRUE,"Config3";#N/A,#N/A,TRUE,"Config4";#N/A,#N/A,TRUE,"Config5";#N/A,#N/A,TRUE,"Config6";#N/A,#N/A,TRUE,"Config7"}</definedName>
    <definedName name="WrnBTS2_1_1_1_1_5" hidden="1">{#N/A,#N/A,TRUE,"Config1";#N/A,#N/A,TRUE,"Config2";#N/A,#N/A,TRUE,"Config3";#N/A,#N/A,TRUE,"Config4";#N/A,#N/A,TRUE,"Config5";#N/A,#N/A,TRUE,"Config6";#N/A,#N/A,TRUE,"Config7"}</definedName>
    <definedName name="WrnBTS2_1_1_1_2" hidden="1">{#N/A,#N/A,TRUE,"Config1";#N/A,#N/A,TRUE,"Config2";#N/A,#N/A,TRUE,"Config3";#N/A,#N/A,TRUE,"Config4";#N/A,#N/A,TRUE,"Config5";#N/A,#N/A,TRUE,"Config6";#N/A,#N/A,TRUE,"Config7"}</definedName>
    <definedName name="WrnBTS2_1_1_1_2_1" hidden="1">{#N/A,#N/A,TRUE,"Config1";#N/A,#N/A,TRUE,"Config2";#N/A,#N/A,TRUE,"Config3";#N/A,#N/A,TRUE,"Config4";#N/A,#N/A,TRUE,"Config5";#N/A,#N/A,TRUE,"Config6";#N/A,#N/A,TRUE,"Config7"}</definedName>
    <definedName name="WrnBTS2_1_1_1_2_2" hidden="1">{#N/A,#N/A,TRUE,"Config1";#N/A,#N/A,TRUE,"Config2";#N/A,#N/A,TRUE,"Config3";#N/A,#N/A,TRUE,"Config4";#N/A,#N/A,TRUE,"Config5";#N/A,#N/A,TRUE,"Config6";#N/A,#N/A,TRUE,"Config7"}</definedName>
    <definedName name="WrnBTS2_1_1_1_2_3" hidden="1">{#N/A,#N/A,TRUE,"Config1";#N/A,#N/A,TRUE,"Config2";#N/A,#N/A,TRUE,"Config3";#N/A,#N/A,TRUE,"Config4";#N/A,#N/A,TRUE,"Config5";#N/A,#N/A,TRUE,"Config6";#N/A,#N/A,TRUE,"Config7"}</definedName>
    <definedName name="WrnBTS2_1_1_1_3" hidden="1">{#N/A,#N/A,TRUE,"Config1";#N/A,#N/A,TRUE,"Config2";#N/A,#N/A,TRUE,"Config3";#N/A,#N/A,TRUE,"Config4";#N/A,#N/A,TRUE,"Config5";#N/A,#N/A,TRUE,"Config6";#N/A,#N/A,TRUE,"Config7"}</definedName>
    <definedName name="WrnBTS2_1_1_1_3_1" hidden="1">{#N/A,#N/A,TRUE,"Config1";#N/A,#N/A,TRUE,"Config2";#N/A,#N/A,TRUE,"Config3";#N/A,#N/A,TRUE,"Config4";#N/A,#N/A,TRUE,"Config5";#N/A,#N/A,TRUE,"Config6";#N/A,#N/A,TRUE,"Config7"}</definedName>
    <definedName name="WrnBTS2_1_1_1_3_2" hidden="1">{#N/A,#N/A,TRUE,"Config1";#N/A,#N/A,TRUE,"Config2";#N/A,#N/A,TRUE,"Config3";#N/A,#N/A,TRUE,"Config4";#N/A,#N/A,TRUE,"Config5";#N/A,#N/A,TRUE,"Config6";#N/A,#N/A,TRUE,"Config7"}</definedName>
    <definedName name="WrnBTS2_1_1_1_3_3" hidden="1">{#N/A,#N/A,TRUE,"Config1";#N/A,#N/A,TRUE,"Config2";#N/A,#N/A,TRUE,"Config3";#N/A,#N/A,TRUE,"Config4";#N/A,#N/A,TRUE,"Config5";#N/A,#N/A,TRUE,"Config6";#N/A,#N/A,TRUE,"Config7"}</definedName>
    <definedName name="WrnBTS2_1_1_1_4" hidden="1">{#N/A,#N/A,TRUE,"Config1";#N/A,#N/A,TRUE,"Config2";#N/A,#N/A,TRUE,"Config3";#N/A,#N/A,TRUE,"Config4";#N/A,#N/A,TRUE,"Config5";#N/A,#N/A,TRUE,"Config6";#N/A,#N/A,TRUE,"Config7"}</definedName>
    <definedName name="WrnBTS2_1_1_1_5" hidden="1">{#N/A,#N/A,TRUE,"Config1";#N/A,#N/A,TRUE,"Config2";#N/A,#N/A,TRUE,"Config3";#N/A,#N/A,TRUE,"Config4";#N/A,#N/A,TRUE,"Config5";#N/A,#N/A,TRUE,"Config6";#N/A,#N/A,TRUE,"Config7"}</definedName>
    <definedName name="WrnBTS2_1_1_2" hidden="1">{#N/A,#N/A,TRUE,"Config1";#N/A,#N/A,TRUE,"Config2";#N/A,#N/A,TRUE,"Config3";#N/A,#N/A,TRUE,"Config4";#N/A,#N/A,TRUE,"Config5";#N/A,#N/A,TRUE,"Config6";#N/A,#N/A,TRUE,"Config7"}</definedName>
    <definedName name="WrnBTS2_1_1_2_1" hidden="1">{#N/A,#N/A,TRUE,"Config1";#N/A,#N/A,TRUE,"Config2";#N/A,#N/A,TRUE,"Config3";#N/A,#N/A,TRUE,"Config4";#N/A,#N/A,TRUE,"Config5";#N/A,#N/A,TRUE,"Config6";#N/A,#N/A,TRUE,"Config7"}</definedName>
    <definedName name="WrnBTS2_1_1_2_2" hidden="1">{#N/A,#N/A,TRUE,"Config1";#N/A,#N/A,TRUE,"Config2";#N/A,#N/A,TRUE,"Config3";#N/A,#N/A,TRUE,"Config4";#N/A,#N/A,TRUE,"Config5";#N/A,#N/A,TRUE,"Config6";#N/A,#N/A,TRUE,"Config7"}</definedName>
    <definedName name="WrnBTS2_1_1_2_3" hidden="1">{#N/A,#N/A,TRUE,"Config1";#N/A,#N/A,TRUE,"Config2";#N/A,#N/A,TRUE,"Config3";#N/A,#N/A,TRUE,"Config4";#N/A,#N/A,TRUE,"Config5";#N/A,#N/A,TRUE,"Config6";#N/A,#N/A,TRUE,"Config7"}</definedName>
    <definedName name="WrnBTS2_1_1_3" hidden="1">{#N/A,#N/A,TRUE,"Config1";#N/A,#N/A,TRUE,"Config2";#N/A,#N/A,TRUE,"Config3";#N/A,#N/A,TRUE,"Config4";#N/A,#N/A,TRUE,"Config5";#N/A,#N/A,TRUE,"Config6";#N/A,#N/A,TRUE,"Config7"}</definedName>
    <definedName name="WrnBTS2_1_1_3_1" hidden="1">{#N/A,#N/A,TRUE,"Config1";#N/A,#N/A,TRUE,"Config2";#N/A,#N/A,TRUE,"Config3";#N/A,#N/A,TRUE,"Config4";#N/A,#N/A,TRUE,"Config5";#N/A,#N/A,TRUE,"Config6";#N/A,#N/A,TRUE,"Config7"}</definedName>
    <definedName name="WrnBTS2_1_1_3_2" hidden="1">{#N/A,#N/A,TRUE,"Config1";#N/A,#N/A,TRUE,"Config2";#N/A,#N/A,TRUE,"Config3";#N/A,#N/A,TRUE,"Config4";#N/A,#N/A,TRUE,"Config5";#N/A,#N/A,TRUE,"Config6";#N/A,#N/A,TRUE,"Config7"}</definedName>
    <definedName name="WrnBTS2_1_1_3_3" hidden="1">{#N/A,#N/A,TRUE,"Config1";#N/A,#N/A,TRUE,"Config2";#N/A,#N/A,TRUE,"Config3";#N/A,#N/A,TRUE,"Config4";#N/A,#N/A,TRUE,"Config5";#N/A,#N/A,TRUE,"Config6";#N/A,#N/A,TRUE,"Config7"}</definedName>
    <definedName name="WrnBTS2_1_1_4" hidden="1">{#N/A,#N/A,TRUE,"Config1";#N/A,#N/A,TRUE,"Config2";#N/A,#N/A,TRUE,"Config3";#N/A,#N/A,TRUE,"Config4";#N/A,#N/A,TRUE,"Config5";#N/A,#N/A,TRUE,"Config6";#N/A,#N/A,TRUE,"Config7"}</definedName>
    <definedName name="WrnBTS2_1_1_5" hidden="1">{#N/A,#N/A,TRUE,"Config1";#N/A,#N/A,TRUE,"Config2";#N/A,#N/A,TRUE,"Config3";#N/A,#N/A,TRUE,"Config4";#N/A,#N/A,TRUE,"Config5";#N/A,#N/A,TRUE,"Config6";#N/A,#N/A,TRUE,"Config7"}</definedName>
    <definedName name="WrnBTS2_1_2" hidden="1">{#N/A,#N/A,TRUE,"Config1";#N/A,#N/A,TRUE,"Config2";#N/A,#N/A,TRUE,"Config3";#N/A,#N/A,TRUE,"Config4";#N/A,#N/A,TRUE,"Config5";#N/A,#N/A,TRUE,"Config6";#N/A,#N/A,TRUE,"Config7"}</definedName>
    <definedName name="WrnBTS2_1_2_1" hidden="1">{#N/A,#N/A,TRUE,"Config1";#N/A,#N/A,TRUE,"Config2";#N/A,#N/A,TRUE,"Config3";#N/A,#N/A,TRUE,"Config4";#N/A,#N/A,TRUE,"Config5";#N/A,#N/A,TRUE,"Config6";#N/A,#N/A,TRUE,"Config7"}</definedName>
    <definedName name="WrnBTS2_1_2_1_1" hidden="1">{#N/A,#N/A,TRUE,"Config1";#N/A,#N/A,TRUE,"Config2";#N/A,#N/A,TRUE,"Config3";#N/A,#N/A,TRUE,"Config4";#N/A,#N/A,TRUE,"Config5";#N/A,#N/A,TRUE,"Config6";#N/A,#N/A,TRUE,"Config7"}</definedName>
    <definedName name="WrnBTS2_1_2_1_2" hidden="1">{#N/A,#N/A,TRUE,"Config1";#N/A,#N/A,TRUE,"Config2";#N/A,#N/A,TRUE,"Config3";#N/A,#N/A,TRUE,"Config4";#N/A,#N/A,TRUE,"Config5";#N/A,#N/A,TRUE,"Config6";#N/A,#N/A,TRUE,"Config7"}</definedName>
    <definedName name="WrnBTS2_1_2_1_3" hidden="1">{#N/A,#N/A,TRUE,"Config1";#N/A,#N/A,TRUE,"Config2";#N/A,#N/A,TRUE,"Config3";#N/A,#N/A,TRUE,"Config4";#N/A,#N/A,TRUE,"Config5";#N/A,#N/A,TRUE,"Config6";#N/A,#N/A,TRUE,"Config7"}</definedName>
    <definedName name="WrnBTS2_1_2_2" hidden="1">{#N/A,#N/A,TRUE,"Config1";#N/A,#N/A,TRUE,"Config2";#N/A,#N/A,TRUE,"Config3";#N/A,#N/A,TRUE,"Config4";#N/A,#N/A,TRUE,"Config5";#N/A,#N/A,TRUE,"Config6";#N/A,#N/A,TRUE,"Config7"}</definedName>
    <definedName name="WrnBTS2_1_2_2_1" hidden="1">{#N/A,#N/A,TRUE,"Config1";#N/A,#N/A,TRUE,"Config2";#N/A,#N/A,TRUE,"Config3";#N/A,#N/A,TRUE,"Config4";#N/A,#N/A,TRUE,"Config5";#N/A,#N/A,TRUE,"Config6";#N/A,#N/A,TRUE,"Config7"}</definedName>
    <definedName name="WrnBTS2_1_2_2_2" hidden="1">{#N/A,#N/A,TRUE,"Config1";#N/A,#N/A,TRUE,"Config2";#N/A,#N/A,TRUE,"Config3";#N/A,#N/A,TRUE,"Config4";#N/A,#N/A,TRUE,"Config5";#N/A,#N/A,TRUE,"Config6";#N/A,#N/A,TRUE,"Config7"}</definedName>
    <definedName name="WrnBTS2_1_2_2_3" hidden="1">{#N/A,#N/A,TRUE,"Config1";#N/A,#N/A,TRUE,"Config2";#N/A,#N/A,TRUE,"Config3";#N/A,#N/A,TRUE,"Config4";#N/A,#N/A,TRUE,"Config5";#N/A,#N/A,TRUE,"Config6";#N/A,#N/A,TRUE,"Config7"}</definedName>
    <definedName name="WrnBTS2_1_2_3" hidden="1">{#N/A,#N/A,TRUE,"Config1";#N/A,#N/A,TRUE,"Config2";#N/A,#N/A,TRUE,"Config3";#N/A,#N/A,TRUE,"Config4";#N/A,#N/A,TRUE,"Config5";#N/A,#N/A,TRUE,"Config6";#N/A,#N/A,TRUE,"Config7"}</definedName>
    <definedName name="WrnBTS2_1_2_4" hidden="1">{#N/A,#N/A,TRUE,"Config1";#N/A,#N/A,TRUE,"Config2";#N/A,#N/A,TRUE,"Config3";#N/A,#N/A,TRUE,"Config4";#N/A,#N/A,TRUE,"Config5";#N/A,#N/A,TRUE,"Config6";#N/A,#N/A,TRUE,"Config7"}</definedName>
    <definedName name="WrnBTS2_1_2_5" hidden="1">{#N/A,#N/A,TRUE,"Config1";#N/A,#N/A,TRUE,"Config2";#N/A,#N/A,TRUE,"Config3";#N/A,#N/A,TRUE,"Config4";#N/A,#N/A,TRUE,"Config5";#N/A,#N/A,TRUE,"Config6";#N/A,#N/A,TRUE,"Config7"}</definedName>
    <definedName name="WrnBTS2_1_3" hidden="1">{#N/A,#N/A,TRUE,"Config1";#N/A,#N/A,TRUE,"Config2";#N/A,#N/A,TRUE,"Config3";#N/A,#N/A,TRUE,"Config4";#N/A,#N/A,TRUE,"Config5";#N/A,#N/A,TRUE,"Config6";#N/A,#N/A,TRUE,"Config7"}</definedName>
    <definedName name="WrnBTS2_1_3_1" hidden="1">{#N/A,#N/A,TRUE,"Config1";#N/A,#N/A,TRUE,"Config2";#N/A,#N/A,TRUE,"Config3";#N/A,#N/A,TRUE,"Config4";#N/A,#N/A,TRUE,"Config5";#N/A,#N/A,TRUE,"Config6";#N/A,#N/A,TRUE,"Config7"}</definedName>
    <definedName name="WrnBTS2_1_3_1_1" hidden="1">{#N/A,#N/A,TRUE,"Config1";#N/A,#N/A,TRUE,"Config2";#N/A,#N/A,TRUE,"Config3";#N/A,#N/A,TRUE,"Config4";#N/A,#N/A,TRUE,"Config5";#N/A,#N/A,TRUE,"Config6";#N/A,#N/A,TRUE,"Config7"}</definedName>
    <definedName name="WrnBTS2_1_3_1_2" hidden="1">{#N/A,#N/A,TRUE,"Config1";#N/A,#N/A,TRUE,"Config2";#N/A,#N/A,TRUE,"Config3";#N/A,#N/A,TRUE,"Config4";#N/A,#N/A,TRUE,"Config5";#N/A,#N/A,TRUE,"Config6";#N/A,#N/A,TRUE,"Config7"}</definedName>
    <definedName name="WrnBTS2_1_3_1_3" hidden="1">{#N/A,#N/A,TRUE,"Config1";#N/A,#N/A,TRUE,"Config2";#N/A,#N/A,TRUE,"Config3";#N/A,#N/A,TRUE,"Config4";#N/A,#N/A,TRUE,"Config5";#N/A,#N/A,TRUE,"Config6";#N/A,#N/A,TRUE,"Config7"}</definedName>
    <definedName name="WrnBTS2_1_3_2" hidden="1">{#N/A,#N/A,TRUE,"Config1";#N/A,#N/A,TRUE,"Config2";#N/A,#N/A,TRUE,"Config3";#N/A,#N/A,TRUE,"Config4";#N/A,#N/A,TRUE,"Config5";#N/A,#N/A,TRUE,"Config6";#N/A,#N/A,TRUE,"Config7"}</definedName>
    <definedName name="WrnBTS2_1_3_2_1" hidden="1">{#N/A,#N/A,TRUE,"Config1";#N/A,#N/A,TRUE,"Config2";#N/A,#N/A,TRUE,"Config3";#N/A,#N/A,TRUE,"Config4";#N/A,#N/A,TRUE,"Config5";#N/A,#N/A,TRUE,"Config6";#N/A,#N/A,TRUE,"Config7"}</definedName>
    <definedName name="WrnBTS2_1_3_2_2" hidden="1">{#N/A,#N/A,TRUE,"Config1";#N/A,#N/A,TRUE,"Config2";#N/A,#N/A,TRUE,"Config3";#N/A,#N/A,TRUE,"Config4";#N/A,#N/A,TRUE,"Config5";#N/A,#N/A,TRUE,"Config6";#N/A,#N/A,TRUE,"Config7"}</definedName>
    <definedName name="WrnBTS2_1_3_2_3" hidden="1">{#N/A,#N/A,TRUE,"Config1";#N/A,#N/A,TRUE,"Config2";#N/A,#N/A,TRUE,"Config3";#N/A,#N/A,TRUE,"Config4";#N/A,#N/A,TRUE,"Config5";#N/A,#N/A,TRUE,"Config6";#N/A,#N/A,TRUE,"Config7"}</definedName>
    <definedName name="WrnBTS2_1_3_3" hidden="1">{#N/A,#N/A,TRUE,"Config1";#N/A,#N/A,TRUE,"Config2";#N/A,#N/A,TRUE,"Config3";#N/A,#N/A,TRUE,"Config4";#N/A,#N/A,TRUE,"Config5";#N/A,#N/A,TRUE,"Config6";#N/A,#N/A,TRUE,"Config7"}</definedName>
    <definedName name="WrnBTS2_1_3_4" hidden="1">{#N/A,#N/A,TRUE,"Config1";#N/A,#N/A,TRUE,"Config2";#N/A,#N/A,TRUE,"Config3";#N/A,#N/A,TRUE,"Config4";#N/A,#N/A,TRUE,"Config5";#N/A,#N/A,TRUE,"Config6";#N/A,#N/A,TRUE,"Config7"}</definedName>
    <definedName name="WrnBTS2_1_3_5" hidden="1">{#N/A,#N/A,TRUE,"Config1";#N/A,#N/A,TRUE,"Config2";#N/A,#N/A,TRUE,"Config3";#N/A,#N/A,TRUE,"Config4";#N/A,#N/A,TRUE,"Config5";#N/A,#N/A,TRUE,"Config6";#N/A,#N/A,TRUE,"Config7"}</definedName>
    <definedName name="WrnBTS2_1_4" hidden="1">{#N/A,#N/A,TRUE,"Config1";#N/A,#N/A,TRUE,"Config2";#N/A,#N/A,TRUE,"Config3";#N/A,#N/A,TRUE,"Config4";#N/A,#N/A,TRUE,"Config5";#N/A,#N/A,TRUE,"Config6";#N/A,#N/A,TRUE,"Config7"}</definedName>
    <definedName name="WrnBTS2_1_4_1" hidden="1">{#N/A,#N/A,TRUE,"Config1";#N/A,#N/A,TRUE,"Config2";#N/A,#N/A,TRUE,"Config3";#N/A,#N/A,TRUE,"Config4";#N/A,#N/A,TRUE,"Config5";#N/A,#N/A,TRUE,"Config6";#N/A,#N/A,TRUE,"Config7"}</definedName>
    <definedName name="WrnBTS2_1_4_2" hidden="1">{#N/A,#N/A,TRUE,"Config1";#N/A,#N/A,TRUE,"Config2";#N/A,#N/A,TRUE,"Config3";#N/A,#N/A,TRUE,"Config4";#N/A,#N/A,TRUE,"Config5";#N/A,#N/A,TRUE,"Config6";#N/A,#N/A,TRUE,"Config7"}</definedName>
    <definedName name="WrnBTS2_1_4_3" hidden="1">{#N/A,#N/A,TRUE,"Config1";#N/A,#N/A,TRUE,"Config2";#N/A,#N/A,TRUE,"Config3";#N/A,#N/A,TRUE,"Config4";#N/A,#N/A,TRUE,"Config5";#N/A,#N/A,TRUE,"Config6";#N/A,#N/A,TRUE,"Config7"}</definedName>
    <definedName name="WrnBTS2_1_5" hidden="1">{#N/A,#N/A,TRUE,"Config1";#N/A,#N/A,TRUE,"Config2";#N/A,#N/A,TRUE,"Config3";#N/A,#N/A,TRUE,"Config4";#N/A,#N/A,TRUE,"Config5";#N/A,#N/A,TRUE,"Config6";#N/A,#N/A,TRUE,"Config7"}</definedName>
    <definedName name="WrnBTS2_1_5_1" hidden="1">{#N/A,#N/A,TRUE,"Config1";#N/A,#N/A,TRUE,"Config2";#N/A,#N/A,TRUE,"Config3";#N/A,#N/A,TRUE,"Config4";#N/A,#N/A,TRUE,"Config5";#N/A,#N/A,TRUE,"Config6";#N/A,#N/A,TRUE,"Config7"}</definedName>
    <definedName name="WrnBTS2_1_5_2" hidden="1">{#N/A,#N/A,TRUE,"Config1";#N/A,#N/A,TRUE,"Config2";#N/A,#N/A,TRUE,"Config3";#N/A,#N/A,TRUE,"Config4";#N/A,#N/A,TRUE,"Config5";#N/A,#N/A,TRUE,"Config6";#N/A,#N/A,TRUE,"Config7"}</definedName>
    <definedName name="WrnBTS2_1_5_3" hidden="1">{#N/A,#N/A,TRUE,"Config1";#N/A,#N/A,TRUE,"Config2";#N/A,#N/A,TRUE,"Config3";#N/A,#N/A,TRUE,"Config4";#N/A,#N/A,TRUE,"Config5";#N/A,#N/A,TRUE,"Config6";#N/A,#N/A,TRUE,"Config7"}</definedName>
    <definedName name="WrnBTS2_2" hidden="1">{#N/A,#N/A,TRUE,"Config1";#N/A,#N/A,TRUE,"Config2";#N/A,#N/A,TRUE,"Config3";#N/A,#N/A,TRUE,"Config4";#N/A,#N/A,TRUE,"Config5";#N/A,#N/A,TRUE,"Config6";#N/A,#N/A,TRUE,"Config7"}</definedName>
    <definedName name="WrnBTS2_2_1" hidden="1">{#N/A,#N/A,TRUE,"Config1";#N/A,#N/A,TRUE,"Config2";#N/A,#N/A,TRUE,"Config3";#N/A,#N/A,TRUE,"Config4";#N/A,#N/A,TRUE,"Config5";#N/A,#N/A,TRUE,"Config6";#N/A,#N/A,TRUE,"Config7"}</definedName>
    <definedName name="WrnBTS2_2_1_1" hidden="1">{#N/A,#N/A,TRUE,"Config1";#N/A,#N/A,TRUE,"Config2";#N/A,#N/A,TRUE,"Config3";#N/A,#N/A,TRUE,"Config4";#N/A,#N/A,TRUE,"Config5";#N/A,#N/A,TRUE,"Config6";#N/A,#N/A,TRUE,"Config7"}</definedName>
    <definedName name="WrnBTS2_2_1_1_1" hidden="1">{#N/A,#N/A,TRUE,"Config1";#N/A,#N/A,TRUE,"Config2";#N/A,#N/A,TRUE,"Config3";#N/A,#N/A,TRUE,"Config4";#N/A,#N/A,TRUE,"Config5";#N/A,#N/A,TRUE,"Config6";#N/A,#N/A,TRUE,"Config7"}</definedName>
    <definedName name="WrnBTS2_2_1_1_1_1" hidden="1">{#N/A,#N/A,TRUE,"Config1";#N/A,#N/A,TRUE,"Config2";#N/A,#N/A,TRUE,"Config3";#N/A,#N/A,TRUE,"Config4";#N/A,#N/A,TRUE,"Config5";#N/A,#N/A,TRUE,"Config6";#N/A,#N/A,TRUE,"Config7"}</definedName>
    <definedName name="WrnBTS2_2_1_1_1_2" hidden="1">{#N/A,#N/A,TRUE,"Config1";#N/A,#N/A,TRUE,"Config2";#N/A,#N/A,TRUE,"Config3";#N/A,#N/A,TRUE,"Config4";#N/A,#N/A,TRUE,"Config5";#N/A,#N/A,TRUE,"Config6";#N/A,#N/A,TRUE,"Config7"}</definedName>
    <definedName name="WrnBTS2_2_1_1_1_3" hidden="1">{#N/A,#N/A,TRUE,"Config1";#N/A,#N/A,TRUE,"Config2";#N/A,#N/A,TRUE,"Config3";#N/A,#N/A,TRUE,"Config4";#N/A,#N/A,TRUE,"Config5";#N/A,#N/A,TRUE,"Config6";#N/A,#N/A,TRUE,"Config7"}</definedName>
    <definedName name="WrnBTS2_2_1_1_1_4" hidden="1">{#N/A,#N/A,TRUE,"Config1";#N/A,#N/A,TRUE,"Config2";#N/A,#N/A,TRUE,"Config3";#N/A,#N/A,TRUE,"Config4";#N/A,#N/A,TRUE,"Config5";#N/A,#N/A,TRUE,"Config6";#N/A,#N/A,TRUE,"Config7"}</definedName>
    <definedName name="WrnBTS2_2_1_1_2" hidden="1">{#N/A,#N/A,TRUE,"Config1";#N/A,#N/A,TRUE,"Config2";#N/A,#N/A,TRUE,"Config3";#N/A,#N/A,TRUE,"Config4";#N/A,#N/A,TRUE,"Config5";#N/A,#N/A,TRUE,"Config6";#N/A,#N/A,TRUE,"Config7"}</definedName>
    <definedName name="WrnBTS2_2_1_1_2_1" hidden="1">{#N/A,#N/A,TRUE,"Config1";#N/A,#N/A,TRUE,"Config2";#N/A,#N/A,TRUE,"Config3";#N/A,#N/A,TRUE,"Config4";#N/A,#N/A,TRUE,"Config5";#N/A,#N/A,TRUE,"Config6";#N/A,#N/A,TRUE,"Config7"}</definedName>
    <definedName name="WrnBTS2_2_1_1_2_2" hidden="1">{#N/A,#N/A,TRUE,"Config1";#N/A,#N/A,TRUE,"Config2";#N/A,#N/A,TRUE,"Config3";#N/A,#N/A,TRUE,"Config4";#N/A,#N/A,TRUE,"Config5";#N/A,#N/A,TRUE,"Config6";#N/A,#N/A,TRUE,"Config7"}</definedName>
    <definedName name="WrnBTS2_2_1_1_2_3" hidden="1">{#N/A,#N/A,TRUE,"Config1";#N/A,#N/A,TRUE,"Config2";#N/A,#N/A,TRUE,"Config3";#N/A,#N/A,TRUE,"Config4";#N/A,#N/A,TRUE,"Config5";#N/A,#N/A,TRUE,"Config6";#N/A,#N/A,TRUE,"Config7"}</definedName>
    <definedName name="WrnBTS2_2_1_1_3" hidden="1">{#N/A,#N/A,TRUE,"Config1";#N/A,#N/A,TRUE,"Config2";#N/A,#N/A,TRUE,"Config3";#N/A,#N/A,TRUE,"Config4";#N/A,#N/A,TRUE,"Config5";#N/A,#N/A,TRUE,"Config6";#N/A,#N/A,TRUE,"Config7"}</definedName>
    <definedName name="WrnBTS2_2_1_1_4" hidden="1">{#N/A,#N/A,TRUE,"Config1";#N/A,#N/A,TRUE,"Config2";#N/A,#N/A,TRUE,"Config3";#N/A,#N/A,TRUE,"Config4";#N/A,#N/A,TRUE,"Config5";#N/A,#N/A,TRUE,"Config6";#N/A,#N/A,TRUE,"Config7"}</definedName>
    <definedName name="WrnBTS2_2_1_1_5" hidden="1">{#N/A,#N/A,TRUE,"Config1";#N/A,#N/A,TRUE,"Config2";#N/A,#N/A,TRUE,"Config3";#N/A,#N/A,TRUE,"Config4";#N/A,#N/A,TRUE,"Config5";#N/A,#N/A,TRUE,"Config6";#N/A,#N/A,TRUE,"Config7"}</definedName>
    <definedName name="WrnBTS2_2_1_2" hidden="1">{#N/A,#N/A,TRUE,"Config1";#N/A,#N/A,TRUE,"Config2";#N/A,#N/A,TRUE,"Config3";#N/A,#N/A,TRUE,"Config4";#N/A,#N/A,TRUE,"Config5";#N/A,#N/A,TRUE,"Config6";#N/A,#N/A,TRUE,"Config7"}</definedName>
    <definedName name="WrnBTS2_2_1_2_1" hidden="1">{#N/A,#N/A,TRUE,"Config1";#N/A,#N/A,TRUE,"Config2";#N/A,#N/A,TRUE,"Config3";#N/A,#N/A,TRUE,"Config4";#N/A,#N/A,TRUE,"Config5";#N/A,#N/A,TRUE,"Config6";#N/A,#N/A,TRUE,"Config7"}</definedName>
    <definedName name="WrnBTS2_2_1_2_2" hidden="1">{#N/A,#N/A,TRUE,"Config1";#N/A,#N/A,TRUE,"Config2";#N/A,#N/A,TRUE,"Config3";#N/A,#N/A,TRUE,"Config4";#N/A,#N/A,TRUE,"Config5";#N/A,#N/A,TRUE,"Config6";#N/A,#N/A,TRUE,"Config7"}</definedName>
    <definedName name="WrnBTS2_2_1_2_3" hidden="1">{#N/A,#N/A,TRUE,"Config1";#N/A,#N/A,TRUE,"Config2";#N/A,#N/A,TRUE,"Config3";#N/A,#N/A,TRUE,"Config4";#N/A,#N/A,TRUE,"Config5";#N/A,#N/A,TRUE,"Config6";#N/A,#N/A,TRUE,"Config7"}</definedName>
    <definedName name="WrnBTS2_2_1_2_4" hidden="1">{#N/A,#N/A,TRUE,"Config1";#N/A,#N/A,TRUE,"Config2";#N/A,#N/A,TRUE,"Config3";#N/A,#N/A,TRUE,"Config4";#N/A,#N/A,TRUE,"Config5";#N/A,#N/A,TRUE,"Config6";#N/A,#N/A,TRUE,"Config7"}</definedName>
    <definedName name="WrnBTS2_2_1_3" hidden="1">{#N/A,#N/A,TRUE,"Config1";#N/A,#N/A,TRUE,"Config2";#N/A,#N/A,TRUE,"Config3";#N/A,#N/A,TRUE,"Config4";#N/A,#N/A,TRUE,"Config5";#N/A,#N/A,TRUE,"Config6";#N/A,#N/A,TRUE,"Config7"}</definedName>
    <definedName name="WrnBTS2_2_1_3_1" hidden="1">{#N/A,#N/A,TRUE,"Config1";#N/A,#N/A,TRUE,"Config2";#N/A,#N/A,TRUE,"Config3";#N/A,#N/A,TRUE,"Config4";#N/A,#N/A,TRUE,"Config5";#N/A,#N/A,TRUE,"Config6";#N/A,#N/A,TRUE,"Config7"}</definedName>
    <definedName name="WrnBTS2_2_1_3_2" hidden="1">{#N/A,#N/A,TRUE,"Config1";#N/A,#N/A,TRUE,"Config2";#N/A,#N/A,TRUE,"Config3";#N/A,#N/A,TRUE,"Config4";#N/A,#N/A,TRUE,"Config5";#N/A,#N/A,TRUE,"Config6";#N/A,#N/A,TRUE,"Config7"}</definedName>
    <definedName name="WrnBTS2_2_1_3_3" hidden="1">{#N/A,#N/A,TRUE,"Config1";#N/A,#N/A,TRUE,"Config2";#N/A,#N/A,TRUE,"Config3";#N/A,#N/A,TRUE,"Config4";#N/A,#N/A,TRUE,"Config5";#N/A,#N/A,TRUE,"Config6";#N/A,#N/A,TRUE,"Config7"}</definedName>
    <definedName name="WrnBTS2_2_1_3_4" hidden="1">{#N/A,#N/A,TRUE,"Config1";#N/A,#N/A,TRUE,"Config2";#N/A,#N/A,TRUE,"Config3";#N/A,#N/A,TRUE,"Config4";#N/A,#N/A,TRUE,"Config5";#N/A,#N/A,TRUE,"Config6";#N/A,#N/A,TRUE,"Config7"}</definedName>
    <definedName name="WrnBTS2_2_1_4" hidden="1">{#N/A,#N/A,TRUE,"Config1";#N/A,#N/A,TRUE,"Config2";#N/A,#N/A,TRUE,"Config3";#N/A,#N/A,TRUE,"Config4";#N/A,#N/A,TRUE,"Config5";#N/A,#N/A,TRUE,"Config6";#N/A,#N/A,TRUE,"Config7"}</definedName>
    <definedName name="WrnBTS2_2_1_4_1" hidden="1">{#N/A,#N/A,TRUE,"Config1";#N/A,#N/A,TRUE,"Config2";#N/A,#N/A,TRUE,"Config3";#N/A,#N/A,TRUE,"Config4";#N/A,#N/A,TRUE,"Config5";#N/A,#N/A,TRUE,"Config6";#N/A,#N/A,TRUE,"Config7"}</definedName>
    <definedName name="WrnBTS2_2_1_5" hidden="1">{#N/A,#N/A,TRUE,"Config1";#N/A,#N/A,TRUE,"Config2";#N/A,#N/A,TRUE,"Config3";#N/A,#N/A,TRUE,"Config4";#N/A,#N/A,TRUE,"Config5";#N/A,#N/A,TRUE,"Config6";#N/A,#N/A,TRUE,"Config7"}</definedName>
    <definedName name="WrnBTS2_2_2" hidden="1">{#N/A,#N/A,TRUE,"Config1";#N/A,#N/A,TRUE,"Config2";#N/A,#N/A,TRUE,"Config3";#N/A,#N/A,TRUE,"Config4";#N/A,#N/A,TRUE,"Config5";#N/A,#N/A,TRUE,"Config6";#N/A,#N/A,TRUE,"Config7"}</definedName>
    <definedName name="WrnBTS2_2_2_1" hidden="1">{#N/A,#N/A,TRUE,"Config1";#N/A,#N/A,TRUE,"Config2";#N/A,#N/A,TRUE,"Config3";#N/A,#N/A,TRUE,"Config4";#N/A,#N/A,TRUE,"Config5";#N/A,#N/A,TRUE,"Config6";#N/A,#N/A,TRUE,"Config7"}</definedName>
    <definedName name="WrnBTS2_2_2_1_1" hidden="1">{#N/A,#N/A,TRUE,"Config1";#N/A,#N/A,TRUE,"Config2";#N/A,#N/A,TRUE,"Config3";#N/A,#N/A,TRUE,"Config4";#N/A,#N/A,TRUE,"Config5";#N/A,#N/A,TRUE,"Config6";#N/A,#N/A,TRUE,"Config7"}</definedName>
    <definedName name="WrnBTS2_2_2_2" hidden="1">{#N/A,#N/A,TRUE,"Config1";#N/A,#N/A,TRUE,"Config2";#N/A,#N/A,TRUE,"Config3";#N/A,#N/A,TRUE,"Config4";#N/A,#N/A,TRUE,"Config5";#N/A,#N/A,TRUE,"Config6";#N/A,#N/A,TRUE,"Config7"}</definedName>
    <definedName name="WrnBTS2_2_2_3" hidden="1">{#N/A,#N/A,TRUE,"Config1";#N/A,#N/A,TRUE,"Config2";#N/A,#N/A,TRUE,"Config3";#N/A,#N/A,TRUE,"Config4";#N/A,#N/A,TRUE,"Config5";#N/A,#N/A,TRUE,"Config6";#N/A,#N/A,TRUE,"Config7"}</definedName>
    <definedName name="WrnBTS2_2_2_4" hidden="1">{#N/A,#N/A,TRUE,"Config1";#N/A,#N/A,TRUE,"Config2";#N/A,#N/A,TRUE,"Config3";#N/A,#N/A,TRUE,"Config4";#N/A,#N/A,TRUE,"Config5";#N/A,#N/A,TRUE,"Config6";#N/A,#N/A,TRUE,"Config7"}</definedName>
    <definedName name="WrnBTS2_2_2_5" hidden="1">{#N/A,#N/A,TRUE,"Config1";#N/A,#N/A,TRUE,"Config2";#N/A,#N/A,TRUE,"Config3";#N/A,#N/A,TRUE,"Config4";#N/A,#N/A,TRUE,"Config5";#N/A,#N/A,TRUE,"Config6";#N/A,#N/A,TRUE,"Config7"}</definedName>
    <definedName name="WrnBTS2_2_3" hidden="1">{#N/A,#N/A,TRUE,"Config1";#N/A,#N/A,TRUE,"Config2";#N/A,#N/A,TRUE,"Config3";#N/A,#N/A,TRUE,"Config4";#N/A,#N/A,TRUE,"Config5";#N/A,#N/A,TRUE,"Config6";#N/A,#N/A,TRUE,"Config7"}</definedName>
    <definedName name="WrnBTS2_2_3_1" hidden="1">{#N/A,#N/A,TRUE,"Config1";#N/A,#N/A,TRUE,"Config2";#N/A,#N/A,TRUE,"Config3";#N/A,#N/A,TRUE,"Config4";#N/A,#N/A,TRUE,"Config5";#N/A,#N/A,TRUE,"Config6";#N/A,#N/A,TRUE,"Config7"}</definedName>
    <definedName name="WrnBTS2_2_3_2" hidden="1">{#N/A,#N/A,TRUE,"Config1";#N/A,#N/A,TRUE,"Config2";#N/A,#N/A,TRUE,"Config3";#N/A,#N/A,TRUE,"Config4";#N/A,#N/A,TRUE,"Config5";#N/A,#N/A,TRUE,"Config6";#N/A,#N/A,TRUE,"Config7"}</definedName>
    <definedName name="WrnBTS2_2_3_3" hidden="1">{#N/A,#N/A,TRUE,"Config1";#N/A,#N/A,TRUE,"Config2";#N/A,#N/A,TRUE,"Config3";#N/A,#N/A,TRUE,"Config4";#N/A,#N/A,TRUE,"Config5";#N/A,#N/A,TRUE,"Config6";#N/A,#N/A,TRUE,"Config7"}</definedName>
    <definedName name="WrnBTS2_2_3_4" hidden="1">{#N/A,#N/A,TRUE,"Config1";#N/A,#N/A,TRUE,"Config2";#N/A,#N/A,TRUE,"Config3";#N/A,#N/A,TRUE,"Config4";#N/A,#N/A,TRUE,"Config5";#N/A,#N/A,TRUE,"Config6";#N/A,#N/A,TRUE,"Config7"}</definedName>
    <definedName name="WrnBTS2_2_4" hidden="1">{#N/A,#N/A,TRUE,"Config1";#N/A,#N/A,TRUE,"Config2";#N/A,#N/A,TRUE,"Config3";#N/A,#N/A,TRUE,"Config4";#N/A,#N/A,TRUE,"Config5";#N/A,#N/A,TRUE,"Config6";#N/A,#N/A,TRUE,"Config7"}</definedName>
    <definedName name="WrnBTS2_2_4_1" hidden="1">{#N/A,#N/A,TRUE,"Config1";#N/A,#N/A,TRUE,"Config2";#N/A,#N/A,TRUE,"Config3";#N/A,#N/A,TRUE,"Config4";#N/A,#N/A,TRUE,"Config5";#N/A,#N/A,TRUE,"Config6";#N/A,#N/A,TRUE,"Config7"}</definedName>
    <definedName name="WrnBTS2_2_5" hidden="1">{#N/A,#N/A,TRUE,"Config1";#N/A,#N/A,TRUE,"Config2";#N/A,#N/A,TRUE,"Config3";#N/A,#N/A,TRUE,"Config4";#N/A,#N/A,TRUE,"Config5";#N/A,#N/A,TRUE,"Config6";#N/A,#N/A,TRUE,"Config7"}</definedName>
    <definedName name="WrnBTS2_3" hidden="1">{#N/A,#N/A,TRUE,"Config1";#N/A,#N/A,TRUE,"Config2";#N/A,#N/A,TRUE,"Config3";#N/A,#N/A,TRUE,"Config4";#N/A,#N/A,TRUE,"Config5";#N/A,#N/A,TRUE,"Config6";#N/A,#N/A,TRUE,"Config7"}</definedName>
    <definedName name="WrnBTS2_3_1" hidden="1">{#N/A,#N/A,TRUE,"Config1";#N/A,#N/A,TRUE,"Config2";#N/A,#N/A,TRUE,"Config3";#N/A,#N/A,TRUE,"Config4";#N/A,#N/A,TRUE,"Config5";#N/A,#N/A,TRUE,"Config6";#N/A,#N/A,TRUE,"Config7"}</definedName>
    <definedName name="WrnBTS2_3_1_1" hidden="1">{#N/A,#N/A,TRUE,"Config1";#N/A,#N/A,TRUE,"Config2";#N/A,#N/A,TRUE,"Config3";#N/A,#N/A,TRUE,"Config4";#N/A,#N/A,TRUE,"Config5";#N/A,#N/A,TRUE,"Config6";#N/A,#N/A,TRUE,"Config7"}</definedName>
    <definedName name="WrnBTS2_3_1_1_1" hidden="1">{#N/A,#N/A,TRUE,"Config1";#N/A,#N/A,TRUE,"Config2";#N/A,#N/A,TRUE,"Config3";#N/A,#N/A,TRUE,"Config4";#N/A,#N/A,TRUE,"Config5";#N/A,#N/A,TRUE,"Config6";#N/A,#N/A,TRUE,"Config7"}</definedName>
    <definedName name="WrnBTS2_3_1_2" hidden="1">{#N/A,#N/A,TRUE,"Config1";#N/A,#N/A,TRUE,"Config2";#N/A,#N/A,TRUE,"Config3";#N/A,#N/A,TRUE,"Config4";#N/A,#N/A,TRUE,"Config5";#N/A,#N/A,TRUE,"Config6";#N/A,#N/A,TRUE,"Config7"}</definedName>
    <definedName name="WrnBTS2_3_1_3" hidden="1">{#N/A,#N/A,TRUE,"Config1";#N/A,#N/A,TRUE,"Config2";#N/A,#N/A,TRUE,"Config3";#N/A,#N/A,TRUE,"Config4";#N/A,#N/A,TRUE,"Config5";#N/A,#N/A,TRUE,"Config6";#N/A,#N/A,TRUE,"Config7"}</definedName>
    <definedName name="WrnBTS2_3_1_4" hidden="1">{#N/A,#N/A,TRUE,"Config1";#N/A,#N/A,TRUE,"Config2";#N/A,#N/A,TRUE,"Config3";#N/A,#N/A,TRUE,"Config4";#N/A,#N/A,TRUE,"Config5";#N/A,#N/A,TRUE,"Config6";#N/A,#N/A,TRUE,"Config7"}</definedName>
    <definedName name="WrnBTS2_3_1_5" hidden="1">{#N/A,#N/A,TRUE,"Config1";#N/A,#N/A,TRUE,"Config2";#N/A,#N/A,TRUE,"Config3";#N/A,#N/A,TRUE,"Config4";#N/A,#N/A,TRUE,"Config5";#N/A,#N/A,TRUE,"Config6";#N/A,#N/A,TRUE,"Config7"}</definedName>
    <definedName name="WrnBTS2_3_2" hidden="1">{#N/A,#N/A,TRUE,"Config1";#N/A,#N/A,TRUE,"Config2";#N/A,#N/A,TRUE,"Config3";#N/A,#N/A,TRUE,"Config4";#N/A,#N/A,TRUE,"Config5";#N/A,#N/A,TRUE,"Config6";#N/A,#N/A,TRUE,"Config7"}</definedName>
    <definedName name="WrnBTS2_3_2_1" hidden="1">{#N/A,#N/A,TRUE,"Config1";#N/A,#N/A,TRUE,"Config2";#N/A,#N/A,TRUE,"Config3";#N/A,#N/A,TRUE,"Config4";#N/A,#N/A,TRUE,"Config5";#N/A,#N/A,TRUE,"Config6";#N/A,#N/A,TRUE,"Config7"}</definedName>
    <definedName name="WrnBTS2_3_2_1_1" hidden="1">{#N/A,#N/A,TRUE,"Config1";#N/A,#N/A,TRUE,"Config2";#N/A,#N/A,TRUE,"Config3";#N/A,#N/A,TRUE,"Config4";#N/A,#N/A,TRUE,"Config5";#N/A,#N/A,TRUE,"Config6";#N/A,#N/A,TRUE,"Config7"}</definedName>
    <definedName name="WrnBTS2_3_2_2" hidden="1">{#N/A,#N/A,TRUE,"Config1";#N/A,#N/A,TRUE,"Config2";#N/A,#N/A,TRUE,"Config3";#N/A,#N/A,TRUE,"Config4";#N/A,#N/A,TRUE,"Config5";#N/A,#N/A,TRUE,"Config6";#N/A,#N/A,TRUE,"Config7"}</definedName>
    <definedName name="WrnBTS2_3_2_3" hidden="1">{#N/A,#N/A,TRUE,"Config1";#N/A,#N/A,TRUE,"Config2";#N/A,#N/A,TRUE,"Config3";#N/A,#N/A,TRUE,"Config4";#N/A,#N/A,TRUE,"Config5";#N/A,#N/A,TRUE,"Config6";#N/A,#N/A,TRUE,"Config7"}</definedName>
    <definedName name="WrnBTS2_3_2_4" hidden="1">{#N/A,#N/A,TRUE,"Config1";#N/A,#N/A,TRUE,"Config2";#N/A,#N/A,TRUE,"Config3";#N/A,#N/A,TRUE,"Config4";#N/A,#N/A,TRUE,"Config5";#N/A,#N/A,TRUE,"Config6";#N/A,#N/A,TRUE,"Config7"}</definedName>
    <definedName name="WrnBTS2_3_2_5" hidden="1">{#N/A,#N/A,TRUE,"Config1";#N/A,#N/A,TRUE,"Config2";#N/A,#N/A,TRUE,"Config3";#N/A,#N/A,TRUE,"Config4";#N/A,#N/A,TRUE,"Config5";#N/A,#N/A,TRUE,"Config6";#N/A,#N/A,TRUE,"Config7"}</definedName>
    <definedName name="WrnBTS2_3_3" hidden="1">{#N/A,#N/A,TRUE,"Config1";#N/A,#N/A,TRUE,"Config2";#N/A,#N/A,TRUE,"Config3";#N/A,#N/A,TRUE,"Config4";#N/A,#N/A,TRUE,"Config5";#N/A,#N/A,TRUE,"Config6";#N/A,#N/A,TRUE,"Config7"}</definedName>
    <definedName name="WrnBTS2_3_3_1" hidden="1">{#N/A,#N/A,TRUE,"Config1";#N/A,#N/A,TRUE,"Config2";#N/A,#N/A,TRUE,"Config3";#N/A,#N/A,TRUE,"Config4";#N/A,#N/A,TRUE,"Config5";#N/A,#N/A,TRUE,"Config6";#N/A,#N/A,TRUE,"Config7"}</definedName>
    <definedName name="WrnBTS2_3_4" hidden="1">{#N/A,#N/A,TRUE,"Config1";#N/A,#N/A,TRUE,"Config2";#N/A,#N/A,TRUE,"Config3";#N/A,#N/A,TRUE,"Config4";#N/A,#N/A,TRUE,"Config5";#N/A,#N/A,TRUE,"Config6";#N/A,#N/A,TRUE,"Config7"}</definedName>
    <definedName name="WrnBTS2_3_4_1" hidden="1">{#N/A,#N/A,TRUE,"Config1";#N/A,#N/A,TRUE,"Config2";#N/A,#N/A,TRUE,"Config3";#N/A,#N/A,TRUE,"Config4";#N/A,#N/A,TRUE,"Config5";#N/A,#N/A,TRUE,"Config6";#N/A,#N/A,TRUE,"Config7"}</definedName>
    <definedName name="WrnBTS2_3_5" hidden="1">{#N/A,#N/A,TRUE,"Config1";#N/A,#N/A,TRUE,"Config2";#N/A,#N/A,TRUE,"Config3";#N/A,#N/A,TRUE,"Config4";#N/A,#N/A,TRUE,"Config5";#N/A,#N/A,TRUE,"Config6";#N/A,#N/A,TRUE,"Config7"}</definedName>
    <definedName name="WrnBTS2_4" hidden="1">{#N/A,#N/A,TRUE,"Config1";#N/A,#N/A,TRUE,"Config2";#N/A,#N/A,TRUE,"Config3";#N/A,#N/A,TRUE,"Config4";#N/A,#N/A,TRUE,"Config5";#N/A,#N/A,TRUE,"Config6";#N/A,#N/A,TRUE,"Config7"}</definedName>
    <definedName name="WrnBTS2_4_1" hidden="1">{#N/A,#N/A,TRUE,"Config1";#N/A,#N/A,TRUE,"Config2";#N/A,#N/A,TRUE,"Config3";#N/A,#N/A,TRUE,"Config4";#N/A,#N/A,TRUE,"Config5";#N/A,#N/A,TRUE,"Config6";#N/A,#N/A,TRUE,"Config7"}</definedName>
    <definedName name="WrnBTS2_4_1_1" hidden="1">{#N/A,#N/A,TRUE,"Config1";#N/A,#N/A,TRUE,"Config2";#N/A,#N/A,TRUE,"Config3";#N/A,#N/A,TRUE,"Config4";#N/A,#N/A,TRUE,"Config5";#N/A,#N/A,TRUE,"Config6";#N/A,#N/A,TRUE,"Config7"}</definedName>
    <definedName name="WrnBTS2_4_1_1_1" hidden="1">{#N/A,#N/A,TRUE,"Config1";#N/A,#N/A,TRUE,"Config2";#N/A,#N/A,TRUE,"Config3";#N/A,#N/A,TRUE,"Config4";#N/A,#N/A,TRUE,"Config5";#N/A,#N/A,TRUE,"Config6";#N/A,#N/A,TRUE,"Config7"}</definedName>
    <definedName name="WrnBTS2_4_1_2" hidden="1">{#N/A,#N/A,TRUE,"Config1";#N/A,#N/A,TRUE,"Config2";#N/A,#N/A,TRUE,"Config3";#N/A,#N/A,TRUE,"Config4";#N/A,#N/A,TRUE,"Config5";#N/A,#N/A,TRUE,"Config6";#N/A,#N/A,TRUE,"Config7"}</definedName>
    <definedName name="WrnBTS2_4_1_3" hidden="1">{#N/A,#N/A,TRUE,"Config1";#N/A,#N/A,TRUE,"Config2";#N/A,#N/A,TRUE,"Config3";#N/A,#N/A,TRUE,"Config4";#N/A,#N/A,TRUE,"Config5";#N/A,#N/A,TRUE,"Config6";#N/A,#N/A,TRUE,"Config7"}</definedName>
    <definedName name="WrnBTS2_4_1_4" hidden="1">{#N/A,#N/A,TRUE,"Config1";#N/A,#N/A,TRUE,"Config2";#N/A,#N/A,TRUE,"Config3";#N/A,#N/A,TRUE,"Config4";#N/A,#N/A,TRUE,"Config5";#N/A,#N/A,TRUE,"Config6";#N/A,#N/A,TRUE,"Config7"}</definedName>
    <definedName name="WrnBTS2_4_1_5" hidden="1">{#N/A,#N/A,TRUE,"Config1";#N/A,#N/A,TRUE,"Config2";#N/A,#N/A,TRUE,"Config3";#N/A,#N/A,TRUE,"Config4";#N/A,#N/A,TRUE,"Config5";#N/A,#N/A,TRUE,"Config6";#N/A,#N/A,TRUE,"Config7"}</definedName>
    <definedName name="WrnBTS2_4_2" hidden="1">{#N/A,#N/A,TRUE,"Config1";#N/A,#N/A,TRUE,"Config2";#N/A,#N/A,TRUE,"Config3";#N/A,#N/A,TRUE,"Config4";#N/A,#N/A,TRUE,"Config5";#N/A,#N/A,TRUE,"Config6";#N/A,#N/A,TRUE,"Config7"}</definedName>
    <definedName name="WrnBTS2_4_2_1" hidden="1">{#N/A,#N/A,TRUE,"Config1";#N/A,#N/A,TRUE,"Config2";#N/A,#N/A,TRUE,"Config3";#N/A,#N/A,TRUE,"Config4";#N/A,#N/A,TRUE,"Config5";#N/A,#N/A,TRUE,"Config6";#N/A,#N/A,TRUE,"Config7"}</definedName>
    <definedName name="WrnBTS2_4_2_1_1" hidden="1">{#N/A,#N/A,TRUE,"Config1";#N/A,#N/A,TRUE,"Config2";#N/A,#N/A,TRUE,"Config3";#N/A,#N/A,TRUE,"Config4";#N/A,#N/A,TRUE,"Config5";#N/A,#N/A,TRUE,"Config6";#N/A,#N/A,TRUE,"Config7"}</definedName>
    <definedName name="WrnBTS2_4_2_2" hidden="1">{#N/A,#N/A,TRUE,"Config1";#N/A,#N/A,TRUE,"Config2";#N/A,#N/A,TRUE,"Config3";#N/A,#N/A,TRUE,"Config4";#N/A,#N/A,TRUE,"Config5";#N/A,#N/A,TRUE,"Config6";#N/A,#N/A,TRUE,"Config7"}</definedName>
    <definedName name="WrnBTS2_4_2_3" hidden="1">{#N/A,#N/A,TRUE,"Config1";#N/A,#N/A,TRUE,"Config2";#N/A,#N/A,TRUE,"Config3";#N/A,#N/A,TRUE,"Config4";#N/A,#N/A,TRUE,"Config5";#N/A,#N/A,TRUE,"Config6";#N/A,#N/A,TRUE,"Config7"}</definedName>
    <definedName name="WrnBTS2_4_2_4" hidden="1">{#N/A,#N/A,TRUE,"Config1";#N/A,#N/A,TRUE,"Config2";#N/A,#N/A,TRUE,"Config3";#N/A,#N/A,TRUE,"Config4";#N/A,#N/A,TRUE,"Config5";#N/A,#N/A,TRUE,"Config6";#N/A,#N/A,TRUE,"Config7"}</definedName>
    <definedName name="WrnBTS2_4_2_5" hidden="1">{#N/A,#N/A,TRUE,"Config1";#N/A,#N/A,TRUE,"Config2";#N/A,#N/A,TRUE,"Config3";#N/A,#N/A,TRUE,"Config4";#N/A,#N/A,TRUE,"Config5";#N/A,#N/A,TRUE,"Config6";#N/A,#N/A,TRUE,"Config7"}</definedName>
    <definedName name="WrnBTS2_4_3" hidden="1">{#N/A,#N/A,TRUE,"Config1";#N/A,#N/A,TRUE,"Config2";#N/A,#N/A,TRUE,"Config3";#N/A,#N/A,TRUE,"Config4";#N/A,#N/A,TRUE,"Config5";#N/A,#N/A,TRUE,"Config6";#N/A,#N/A,TRUE,"Config7"}</definedName>
    <definedName name="WrnBTS2_4_3_1" hidden="1">{#N/A,#N/A,TRUE,"Config1";#N/A,#N/A,TRUE,"Config2";#N/A,#N/A,TRUE,"Config3";#N/A,#N/A,TRUE,"Config4";#N/A,#N/A,TRUE,"Config5";#N/A,#N/A,TRUE,"Config6";#N/A,#N/A,TRUE,"Config7"}</definedName>
    <definedName name="WrnBTS2_4_4" hidden="1">{#N/A,#N/A,TRUE,"Config1";#N/A,#N/A,TRUE,"Config2";#N/A,#N/A,TRUE,"Config3";#N/A,#N/A,TRUE,"Config4";#N/A,#N/A,TRUE,"Config5";#N/A,#N/A,TRUE,"Config6";#N/A,#N/A,TRUE,"Config7"}</definedName>
    <definedName name="WrnBTS2_4_4_1" hidden="1">{#N/A,#N/A,TRUE,"Config1";#N/A,#N/A,TRUE,"Config2";#N/A,#N/A,TRUE,"Config3";#N/A,#N/A,TRUE,"Config4";#N/A,#N/A,TRUE,"Config5";#N/A,#N/A,TRUE,"Config6";#N/A,#N/A,TRUE,"Config7"}</definedName>
    <definedName name="WrnBTS2_4_5" hidden="1">{#N/A,#N/A,TRUE,"Config1";#N/A,#N/A,TRUE,"Config2";#N/A,#N/A,TRUE,"Config3";#N/A,#N/A,TRUE,"Config4";#N/A,#N/A,TRUE,"Config5";#N/A,#N/A,TRUE,"Config6";#N/A,#N/A,TRUE,"Config7"}</definedName>
    <definedName name="WrnBTS2_5" hidden="1">{#N/A,#N/A,TRUE,"Config1";#N/A,#N/A,TRUE,"Config2";#N/A,#N/A,TRUE,"Config3";#N/A,#N/A,TRUE,"Config4";#N/A,#N/A,TRUE,"Config5";#N/A,#N/A,TRUE,"Config6";#N/A,#N/A,TRUE,"Config7"}</definedName>
    <definedName name="WrnBTS2_5_1" hidden="1">{#N/A,#N/A,TRUE,"Config1";#N/A,#N/A,TRUE,"Config2";#N/A,#N/A,TRUE,"Config3";#N/A,#N/A,TRUE,"Config4";#N/A,#N/A,TRUE,"Config5";#N/A,#N/A,TRUE,"Config6";#N/A,#N/A,TRUE,"Config7"}</definedName>
    <definedName name="WrnBTS2_5_1_1" hidden="1">{#N/A,#N/A,TRUE,"Config1";#N/A,#N/A,TRUE,"Config2";#N/A,#N/A,TRUE,"Config3";#N/A,#N/A,TRUE,"Config4";#N/A,#N/A,TRUE,"Config5";#N/A,#N/A,TRUE,"Config6";#N/A,#N/A,TRUE,"Config7"}</definedName>
    <definedName name="WrnBTS2_5_1_1_1" hidden="1">{#N/A,#N/A,TRUE,"Config1";#N/A,#N/A,TRUE,"Config2";#N/A,#N/A,TRUE,"Config3";#N/A,#N/A,TRUE,"Config4";#N/A,#N/A,TRUE,"Config5";#N/A,#N/A,TRUE,"Config6";#N/A,#N/A,TRUE,"Config7"}</definedName>
    <definedName name="WrnBTS2_5_1_2" hidden="1">{#N/A,#N/A,TRUE,"Config1";#N/A,#N/A,TRUE,"Config2";#N/A,#N/A,TRUE,"Config3";#N/A,#N/A,TRUE,"Config4";#N/A,#N/A,TRUE,"Config5";#N/A,#N/A,TRUE,"Config6";#N/A,#N/A,TRUE,"Config7"}</definedName>
    <definedName name="WrnBTS2_5_1_3" hidden="1">{#N/A,#N/A,TRUE,"Config1";#N/A,#N/A,TRUE,"Config2";#N/A,#N/A,TRUE,"Config3";#N/A,#N/A,TRUE,"Config4";#N/A,#N/A,TRUE,"Config5";#N/A,#N/A,TRUE,"Config6";#N/A,#N/A,TRUE,"Config7"}</definedName>
    <definedName name="WrnBTS2_5_1_4" hidden="1">{#N/A,#N/A,TRUE,"Config1";#N/A,#N/A,TRUE,"Config2";#N/A,#N/A,TRUE,"Config3";#N/A,#N/A,TRUE,"Config4";#N/A,#N/A,TRUE,"Config5";#N/A,#N/A,TRUE,"Config6";#N/A,#N/A,TRUE,"Config7"}</definedName>
    <definedName name="WrnBTS2_5_1_5" hidden="1">{#N/A,#N/A,TRUE,"Config1";#N/A,#N/A,TRUE,"Config2";#N/A,#N/A,TRUE,"Config3";#N/A,#N/A,TRUE,"Config4";#N/A,#N/A,TRUE,"Config5";#N/A,#N/A,TRUE,"Config6";#N/A,#N/A,TRUE,"Config7"}</definedName>
    <definedName name="WrnBTS2_5_2" hidden="1">{#N/A,#N/A,TRUE,"Config1";#N/A,#N/A,TRUE,"Config2";#N/A,#N/A,TRUE,"Config3";#N/A,#N/A,TRUE,"Config4";#N/A,#N/A,TRUE,"Config5";#N/A,#N/A,TRUE,"Config6";#N/A,#N/A,TRUE,"Config7"}</definedName>
    <definedName name="WrnBTS2_5_2_1" hidden="1">{#N/A,#N/A,TRUE,"Config1";#N/A,#N/A,TRUE,"Config2";#N/A,#N/A,TRUE,"Config3";#N/A,#N/A,TRUE,"Config4";#N/A,#N/A,TRUE,"Config5";#N/A,#N/A,TRUE,"Config6";#N/A,#N/A,TRUE,"Config7"}</definedName>
    <definedName name="WrnBTS2_5_2_1_1" hidden="1">{#N/A,#N/A,TRUE,"Config1";#N/A,#N/A,TRUE,"Config2";#N/A,#N/A,TRUE,"Config3";#N/A,#N/A,TRUE,"Config4";#N/A,#N/A,TRUE,"Config5";#N/A,#N/A,TRUE,"Config6";#N/A,#N/A,TRUE,"Config7"}</definedName>
    <definedName name="WrnBTS2_5_2_2" hidden="1">{#N/A,#N/A,TRUE,"Config1";#N/A,#N/A,TRUE,"Config2";#N/A,#N/A,TRUE,"Config3";#N/A,#N/A,TRUE,"Config4";#N/A,#N/A,TRUE,"Config5";#N/A,#N/A,TRUE,"Config6";#N/A,#N/A,TRUE,"Config7"}</definedName>
    <definedName name="WrnBTS2_5_2_3" hidden="1">{#N/A,#N/A,TRUE,"Config1";#N/A,#N/A,TRUE,"Config2";#N/A,#N/A,TRUE,"Config3";#N/A,#N/A,TRUE,"Config4";#N/A,#N/A,TRUE,"Config5";#N/A,#N/A,TRUE,"Config6";#N/A,#N/A,TRUE,"Config7"}</definedName>
    <definedName name="WrnBTS2_5_2_4" hidden="1">{#N/A,#N/A,TRUE,"Config1";#N/A,#N/A,TRUE,"Config2";#N/A,#N/A,TRUE,"Config3";#N/A,#N/A,TRUE,"Config4";#N/A,#N/A,TRUE,"Config5";#N/A,#N/A,TRUE,"Config6";#N/A,#N/A,TRUE,"Config7"}</definedName>
    <definedName name="WrnBTS2_5_2_5" hidden="1">{#N/A,#N/A,TRUE,"Config1";#N/A,#N/A,TRUE,"Config2";#N/A,#N/A,TRUE,"Config3";#N/A,#N/A,TRUE,"Config4";#N/A,#N/A,TRUE,"Config5";#N/A,#N/A,TRUE,"Config6";#N/A,#N/A,TRUE,"Config7"}</definedName>
    <definedName name="WrnBTS2_5_3" hidden="1">{#N/A,#N/A,TRUE,"Config1";#N/A,#N/A,TRUE,"Config2";#N/A,#N/A,TRUE,"Config3";#N/A,#N/A,TRUE,"Config4";#N/A,#N/A,TRUE,"Config5";#N/A,#N/A,TRUE,"Config6";#N/A,#N/A,TRUE,"Config7"}</definedName>
    <definedName name="WrnBTS2_5_3_1" hidden="1">{#N/A,#N/A,TRUE,"Config1";#N/A,#N/A,TRUE,"Config2";#N/A,#N/A,TRUE,"Config3";#N/A,#N/A,TRUE,"Config4";#N/A,#N/A,TRUE,"Config5";#N/A,#N/A,TRUE,"Config6";#N/A,#N/A,TRUE,"Config7"}</definedName>
    <definedName name="WrnBTS2_5_4" hidden="1">{#N/A,#N/A,TRUE,"Config1";#N/A,#N/A,TRUE,"Config2";#N/A,#N/A,TRUE,"Config3";#N/A,#N/A,TRUE,"Config4";#N/A,#N/A,TRUE,"Config5";#N/A,#N/A,TRUE,"Config6";#N/A,#N/A,TRUE,"Config7"}</definedName>
    <definedName name="WrnBTS2_5_4_1" hidden="1">{#N/A,#N/A,TRUE,"Config1";#N/A,#N/A,TRUE,"Config2";#N/A,#N/A,TRUE,"Config3";#N/A,#N/A,TRUE,"Config4";#N/A,#N/A,TRUE,"Config5";#N/A,#N/A,TRUE,"Config6";#N/A,#N/A,TRUE,"Config7"}</definedName>
    <definedName name="WrnBTS2_5_5" hidden="1">{#N/A,#N/A,TRUE,"Config1";#N/A,#N/A,TRUE,"Config2";#N/A,#N/A,TRUE,"Config3";#N/A,#N/A,TRUE,"Config4";#N/A,#N/A,TRUE,"Config5";#N/A,#N/A,TRUE,"Config6";#N/A,#N/A,TRUE,"Config7"}</definedName>
    <definedName name="WrnDevSynthese" hidden="1">{"COST",#N/A,FALSE,"SYNTHESE";"MARGIN",#N/A,FALSE,"SYNTHESE";"LOT_COM",#N/A,FALSE,"SYNTHESE"}</definedName>
    <definedName name="WrnDevSynthese_1" hidden="1">{"COST",#N/A,FALSE,"SYNTHESE";"MARGIN",#N/A,FALSE,"SYNTHESE";"LOT_COM",#N/A,FALSE,"SYNTHESE"}</definedName>
    <definedName name="WrnDevSynthese_1_1" hidden="1">{"COST",#N/A,FALSE,"SYNTHESE";"MARGIN",#N/A,FALSE,"SYNTHESE";"LOT_COM",#N/A,FALSE,"SYNTHESE"}</definedName>
    <definedName name="WrnDevSynthese_1_1_1" hidden="1">{"COST",#N/A,FALSE,"SYNTHESE";"MARGIN",#N/A,FALSE,"SYNTHESE";"LOT_COM",#N/A,FALSE,"SYNTHESE"}</definedName>
    <definedName name="WrnDevSynthese_1_1_1_1" hidden="1">{"COST",#N/A,FALSE,"SYNTHESE";"MARGIN",#N/A,FALSE,"SYNTHESE";"LOT_COM",#N/A,FALSE,"SYNTHESE"}</definedName>
    <definedName name="WrnDevSynthese_1_1_1_1_1" hidden="1">{"COST",#N/A,FALSE,"SYNTHESE";"MARGIN",#N/A,FALSE,"SYNTHESE";"LOT_COM",#N/A,FALSE,"SYNTHESE"}</definedName>
    <definedName name="WrnDevSynthese_1_1_1_1_1_1" hidden="1">{"COST",#N/A,FALSE,"SYNTHESE";"MARGIN",#N/A,FALSE,"SYNTHESE";"LOT_COM",#N/A,FALSE,"SYNTHESE"}</definedName>
    <definedName name="WrnDevSynthese_1_1_1_1_1_2" hidden="1">{"COST",#N/A,FALSE,"SYNTHESE";"MARGIN",#N/A,FALSE,"SYNTHESE";"LOT_COM",#N/A,FALSE,"SYNTHESE"}</definedName>
    <definedName name="WrnDevSynthese_1_1_1_1_1_3" hidden="1">{"COST",#N/A,FALSE,"SYNTHESE";"MARGIN",#N/A,FALSE,"SYNTHESE";"LOT_COM",#N/A,FALSE,"SYNTHESE"}</definedName>
    <definedName name="WrnDevSynthese_1_1_1_1_1_4" hidden="1">{"COST",#N/A,FALSE,"SYNTHESE";"MARGIN",#N/A,FALSE,"SYNTHESE";"LOT_COM",#N/A,FALSE,"SYNTHESE"}</definedName>
    <definedName name="WrnDevSynthese_1_1_1_1_2" hidden="1">{"COST",#N/A,FALSE,"SYNTHESE";"MARGIN",#N/A,FALSE,"SYNTHESE";"LOT_COM",#N/A,FALSE,"SYNTHESE"}</definedName>
    <definedName name="WrnDevSynthese_1_1_1_1_2_1" hidden="1">{"COST",#N/A,FALSE,"SYNTHESE";"MARGIN",#N/A,FALSE,"SYNTHESE";"LOT_COM",#N/A,FALSE,"SYNTHESE"}</definedName>
    <definedName name="WrnDevSynthese_1_1_1_1_2_2" hidden="1">{"COST",#N/A,FALSE,"SYNTHESE";"MARGIN",#N/A,FALSE,"SYNTHESE";"LOT_COM",#N/A,FALSE,"SYNTHESE"}</definedName>
    <definedName name="WrnDevSynthese_1_1_1_1_2_3" hidden="1">{"COST",#N/A,FALSE,"SYNTHESE";"MARGIN",#N/A,FALSE,"SYNTHESE";"LOT_COM",#N/A,FALSE,"SYNTHESE"}</definedName>
    <definedName name="WrnDevSynthese_1_1_1_1_3" hidden="1">{"COST",#N/A,FALSE,"SYNTHESE";"MARGIN",#N/A,FALSE,"SYNTHESE";"LOT_COM",#N/A,FALSE,"SYNTHESE"}</definedName>
    <definedName name="WrnDevSynthese_1_1_1_1_4" hidden="1">{"COST",#N/A,FALSE,"SYNTHESE";"MARGIN",#N/A,FALSE,"SYNTHESE";"LOT_COM",#N/A,FALSE,"SYNTHESE"}</definedName>
    <definedName name="WrnDevSynthese_1_1_1_1_5" hidden="1">{"COST",#N/A,FALSE,"SYNTHESE";"MARGIN",#N/A,FALSE,"SYNTHESE";"LOT_COM",#N/A,FALSE,"SYNTHESE"}</definedName>
    <definedName name="WrnDevSynthese_1_1_1_2" hidden="1">{"COST",#N/A,FALSE,"SYNTHESE";"MARGIN",#N/A,FALSE,"SYNTHESE";"LOT_COM",#N/A,FALSE,"SYNTHESE"}</definedName>
    <definedName name="WrnDevSynthese_1_1_1_2_1" hidden="1">{"COST",#N/A,FALSE,"SYNTHESE";"MARGIN",#N/A,FALSE,"SYNTHESE";"LOT_COM",#N/A,FALSE,"SYNTHESE"}</definedName>
    <definedName name="WrnDevSynthese_1_1_1_2_2" hidden="1">{"COST",#N/A,FALSE,"SYNTHESE";"MARGIN",#N/A,FALSE,"SYNTHESE";"LOT_COM",#N/A,FALSE,"SYNTHESE"}</definedName>
    <definedName name="WrnDevSynthese_1_1_1_2_3" hidden="1">{"COST",#N/A,FALSE,"SYNTHESE";"MARGIN",#N/A,FALSE,"SYNTHESE";"LOT_COM",#N/A,FALSE,"SYNTHESE"}</definedName>
    <definedName name="WrnDevSynthese_1_1_1_3" hidden="1">{"COST",#N/A,FALSE,"SYNTHESE";"MARGIN",#N/A,FALSE,"SYNTHESE";"LOT_COM",#N/A,FALSE,"SYNTHESE"}</definedName>
    <definedName name="WrnDevSynthese_1_1_1_3_1" hidden="1">{"COST",#N/A,FALSE,"SYNTHESE";"MARGIN",#N/A,FALSE,"SYNTHESE";"LOT_COM",#N/A,FALSE,"SYNTHESE"}</definedName>
    <definedName name="WrnDevSynthese_1_1_1_3_2" hidden="1">{"COST",#N/A,FALSE,"SYNTHESE";"MARGIN",#N/A,FALSE,"SYNTHESE";"LOT_COM",#N/A,FALSE,"SYNTHESE"}</definedName>
    <definedName name="WrnDevSynthese_1_1_1_3_3" hidden="1">{"COST",#N/A,FALSE,"SYNTHESE";"MARGIN",#N/A,FALSE,"SYNTHESE";"LOT_COM",#N/A,FALSE,"SYNTHESE"}</definedName>
    <definedName name="WrnDevSynthese_1_1_1_4" hidden="1">{"COST",#N/A,FALSE,"SYNTHESE";"MARGIN",#N/A,FALSE,"SYNTHESE";"LOT_COM",#N/A,FALSE,"SYNTHESE"}</definedName>
    <definedName name="WrnDevSynthese_1_1_1_5" hidden="1">{"COST",#N/A,FALSE,"SYNTHESE";"MARGIN",#N/A,FALSE,"SYNTHESE";"LOT_COM",#N/A,FALSE,"SYNTHESE"}</definedName>
    <definedName name="WrnDevSynthese_1_1_2" hidden="1">{"COST",#N/A,FALSE,"SYNTHESE";"MARGIN",#N/A,FALSE,"SYNTHESE";"LOT_COM",#N/A,FALSE,"SYNTHESE"}</definedName>
    <definedName name="WrnDevSynthese_1_1_2_1" hidden="1">{"COST",#N/A,FALSE,"SYNTHESE";"MARGIN",#N/A,FALSE,"SYNTHESE";"LOT_COM",#N/A,FALSE,"SYNTHESE"}</definedName>
    <definedName name="WrnDevSynthese_1_1_2_2" hidden="1">{"COST",#N/A,FALSE,"SYNTHESE";"MARGIN",#N/A,FALSE,"SYNTHESE";"LOT_COM",#N/A,FALSE,"SYNTHESE"}</definedName>
    <definedName name="WrnDevSynthese_1_1_2_3" hidden="1">{"COST",#N/A,FALSE,"SYNTHESE";"MARGIN",#N/A,FALSE,"SYNTHESE";"LOT_COM",#N/A,FALSE,"SYNTHESE"}</definedName>
    <definedName name="WrnDevSynthese_1_1_3" hidden="1">{"COST",#N/A,FALSE,"SYNTHESE";"MARGIN",#N/A,FALSE,"SYNTHESE";"LOT_COM",#N/A,FALSE,"SYNTHESE"}</definedName>
    <definedName name="WrnDevSynthese_1_1_3_1" hidden="1">{"COST",#N/A,FALSE,"SYNTHESE";"MARGIN",#N/A,FALSE,"SYNTHESE";"LOT_COM",#N/A,FALSE,"SYNTHESE"}</definedName>
    <definedName name="WrnDevSynthese_1_1_3_2" hidden="1">{"COST",#N/A,FALSE,"SYNTHESE";"MARGIN",#N/A,FALSE,"SYNTHESE";"LOT_COM",#N/A,FALSE,"SYNTHESE"}</definedName>
    <definedName name="WrnDevSynthese_1_1_3_3" hidden="1">{"COST",#N/A,FALSE,"SYNTHESE";"MARGIN",#N/A,FALSE,"SYNTHESE";"LOT_COM",#N/A,FALSE,"SYNTHESE"}</definedName>
    <definedName name="WrnDevSynthese_1_1_4" hidden="1">{"COST",#N/A,FALSE,"SYNTHESE";"MARGIN",#N/A,FALSE,"SYNTHESE";"LOT_COM",#N/A,FALSE,"SYNTHESE"}</definedName>
    <definedName name="WrnDevSynthese_1_1_5" hidden="1">{"COST",#N/A,FALSE,"SYNTHESE";"MARGIN",#N/A,FALSE,"SYNTHESE";"LOT_COM",#N/A,FALSE,"SYNTHESE"}</definedName>
    <definedName name="WrnDevSynthese_1_2" hidden="1">{"COST",#N/A,FALSE,"SYNTHESE";"MARGIN",#N/A,FALSE,"SYNTHESE";"LOT_COM",#N/A,FALSE,"SYNTHESE"}</definedName>
    <definedName name="WrnDevSynthese_1_2_1" hidden="1">{"COST",#N/A,FALSE,"SYNTHESE";"MARGIN",#N/A,FALSE,"SYNTHESE";"LOT_COM",#N/A,FALSE,"SYNTHESE"}</definedName>
    <definedName name="WrnDevSynthese_1_2_1_1" hidden="1">{"COST",#N/A,FALSE,"SYNTHESE";"MARGIN",#N/A,FALSE,"SYNTHESE";"LOT_COM",#N/A,FALSE,"SYNTHESE"}</definedName>
    <definedName name="WrnDevSynthese_1_2_1_2" hidden="1">{"COST",#N/A,FALSE,"SYNTHESE";"MARGIN",#N/A,FALSE,"SYNTHESE";"LOT_COM",#N/A,FALSE,"SYNTHESE"}</definedName>
    <definedName name="WrnDevSynthese_1_2_1_3" hidden="1">{"COST",#N/A,FALSE,"SYNTHESE";"MARGIN",#N/A,FALSE,"SYNTHESE";"LOT_COM",#N/A,FALSE,"SYNTHESE"}</definedName>
    <definedName name="WrnDevSynthese_1_2_2" hidden="1">{"COST",#N/A,FALSE,"SYNTHESE";"MARGIN",#N/A,FALSE,"SYNTHESE";"LOT_COM",#N/A,FALSE,"SYNTHESE"}</definedName>
    <definedName name="WrnDevSynthese_1_2_2_1" hidden="1">{"COST",#N/A,FALSE,"SYNTHESE";"MARGIN",#N/A,FALSE,"SYNTHESE";"LOT_COM",#N/A,FALSE,"SYNTHESE"}</definedName>
    <definedName name="WrnDevSynthese_1_2_2_2" hidden="1">{"COST",#N/A,FALSE,"SYNTHESE";"MARGIN",#N/A,FALSE,"SYNTHESE";"LOT_COM",#N/A,FALSE,"SYNTHESE"}</definedName>
    <definedName name="WrnDevSynthese_1_2_2_3" hidden="1">{"COST",#N/A,FALSE,"SYNTHESE";"MARGIN",#N/A,FALSE,"SYNTHESE";"LOT_COM",#N/A,FALSE,"SYNTHESE"}</definedName>
    <definedName name="WrnDevSynthese_1_2_3" hidden="1">{"COST",#N/A,FALSE,"SYNTHESE";"MARGIN",#N/A,FALSE,"SYNTHESE";"LOT_COM",#N/A,FALSE,"SYNTHESE"}</definedName>
    <definedName name="WrnDevSynthese_1_2_4" hidden="1">{"COST",#N/A,FALSE,"SYNTHESE";"MARGIN",#N/A,FALSE,"SYNTHESE";"LOT_COM",#N/A,FALSE,"SYNTHESE"}</definedName>
    <definedName name="WrnDevSynthese_1_2_5" hidden="1">{"COST",#N/A,FALSE,"SYNTHESE";"MARGIN",#N/A,FALSE,"SYNTHESE";"LOT_COM",#N/A,FALSE,"SYNTHESE"}</definedName>
    <definedName name="WrnDevSynthese_1_3" hidden="1">{"COST",#N/A,FALSE,"SYNTHESE";"MARGIN",#N/A,FALSE,"SYNTHESE";"LOT_COM",#N/A,FALSE,"SYNTHESE"}</definedName>
    <definedName name="WrnDevSynthese_1_3_1" hidden="1">{"COST",#N/A,FALSE,"SYNTHESE";"MARGIN",#N/A,FALSE,"SYNTHESE";"LOT_COM",#N/A,FALSE,"SYNTHESE"}</definedName>
    <definedName name="WrnDevSynthese_1_3_1_1" hidden="1">{"COST",#N/A,FALSE,"SYNTHESE";"MARGIN",#N/A,FALSE,"SYNTHESE";"LOT_COM",#N/A,FALSE,"SYNTHESE"}</definedName>
    <definedName name="WrnDevSynthese_1_3_1_2" hidden="1">{"COST",#N/A,FALSE,"SYNTHESE";"MARGIN",#N/A,FALSE,"SYNTHESE";"LOT_COM",#N/A,FALSE,"SYNTHESE"}</definedName>
    <definedName name="WrnDevSynthese_1_3_1_3" hidden="1">{"COST",#N/A,FALSE,"SYNTHESE";"MARGIN",#N/A,FALSE,"SYNTHESE";"LOT_COM",#N/A,FALSE,"SYNTHESE"}</definedName>
    <definedName name="WrnDevSynthese_1_3_2" hidden="1">{"COST",#N/A,FALSE,"SYNTHESE";"MARGIN",#N/A,FALSE,"SYNTHESE";"LOT_COM",#N/A,FALSE,"SYNTHESE"}</definedName>
    <definedName name="WrnDevSynthese_1_3_2_1" hidden="1">{"COST",#N/A,FALSE,"SYNTHESE";"MARGIN",#N/A,FALSE,"SYNTHESE";"LOT_COM",#N/A,FALSE,"SYNTHESE"}</definedName>
    <definedName name="WrnDevSynthese_1_3_2_2" hidden="1">{"COST",#N/A,FALSE,"SYNTHESE";"MARGIN",#N/A,FALSE,"SYNTHESE";"LOT_COM",#N/A,FALSE,"SYNTHESE"}</definedName>
    <definedName name="WrnDevSynthese_1_3_2_3" hidden="1">{"COST",#N/A,FALSE,"SYNTHESE";"MARGIN",#N/A,FALSE,"SYNTHESE";"LOT_COM",#N/A,FALSE,"SYNTHESE"}</definedName>
    <definedName name="WrnDevSynthese_1_3_3" hidden="1">{"COST",#N/A,FALSE,"SYNTHESE";"MARGIN",#N/A,FALSE,"SYNTHESE";"LOT_COM",#N/A,FALSE,"SYNTHESE"}</definedName>
    <definedName name="WrnDevSynthese_1_3_4" hidden="1">{"COST",#N/A,FALSE,"SYNTHESE";"MARGIN",#N/A,FALSE,"SYNTHESE";"LOT_COM",#N/A,FALSE,"SYNTHESE"}</definedName>
    <definedName name="WrnDevSynthese_1_3_5" hidden="1">{"COST",#N/A,FALSE,"SYNTHESE";"MARGIN",#N/A,FALSE,"SYNTHESE";"LOT_COM",#N/A,FALSE,"SYNTHESE"}</definedName>
    <definedName name="WrnDevSynthese_1_4" hidden="1">{"COST",#N/A,FALSE,"SYNTHESE";"MARGIN",#N/A,FALSE,"SYNTHESE";"LOT_COM",#N/A,FALSE,"SYNTHESE"}</definedName>
    <definedName name="WrnDevSynthese_1_4_1" hidden="1">{"COST",#N/A,FALSE,"SYNTHESE";"MARGIN",#N/A,FALSE,"SYNTHESE";"LOT_COM",#N/A,FALSE,"SYNTHESE"}</definedName>
    <definedName name="WrnDevSynthese_1_4_2" hidden="1">{"COST",#N/A,FALSE,"SYNTHESE";"MARGIN",#N/A,FALSE,"SYNTHESE";"LOT_COM",#N/A,FALSE,"SYNTHESE"}</definedName>
    <definedName name="WrnDevSynthese_1_4_3" hidden="1">{"COST",#N/A,FALSE,"SYNTHESE";"MARGIN",#N/A,FALSE,"SYNTHESE";"LOT_COM",#N/A,FALSE,"SYNTHESE"}</definedName>
    <definedName name="WrnDevSynthese_1_5" hidden="1">{"COST",#N/A,FALSE,"SYNTHESE";"MARGIN",#N/A,FALSE,"SYNTHESE";"LOT_COM",#N/A,FALSE,"SYNTHESE"}</definedName>
    <definedName name="WrnDevSynthese_1_5_1" hidden="1">{"COST",#N/A,FALSE,"SYNTHESE";"MARGIN",#N/A,FALSE,"SYNTHESE";"LOT_COM",#N/A,FALSE,"SYNTHESE"}</definedName>
    <definedName name="WrnDevSynthese_1_5_2" hidden="1">{"COST",#N/A,FALSE,"SYNTHESE";"MARGIN",#N/A,FALSE,"SYNTHESE";"LOT_COM",#N/A,FALSE,"SYNTHESE"}</definedName>
    <definedName name="WrnDevSynthese_1_5_3" hidden="1">{"COST",#N/A,FALSE,"SYNTHESE";"MARGIN",#N/A,FALSE,"SYNTHESE";"LOT_COM",#N/A,FALSE,"SYNTHESE"}</definedName>
    <definedName name="WrnDevSynthese_2" hidden="1">{"COST",#N/A,FALSE,"SYNTHESE";"MARGIN",#N/A,FALSE,"SYNTHESE";"LOT_COM",#N/A,FALSE,"SYNTHESE"}</definedName>
    <definedName name="WrnDevSynthese_2_1" hidden="1">{"COST",#N/A,FALSE,"SYNTHESE";"MARGIN",#N/A,FALSE,"SYNTHESE";"LOT_COM",#N/A,FALSE,"SYNTHESE"}</definedName>
    <definedName name="WrnDevSynthese_2_1_1" hidden="1">{"COST",#N/A,FALSE,"SYNTHESE";"MARGIN",#N/A,FALSE,"SYNTHESE";"LOT_COM",#N/A,FALSE,"SYNTHESE"}</definedName>
    <definedName name="WrnDevSynthese_2_1_1_1" hidden="1">{"COST",#N/A,FALSE,"SYNTHESE";"MARGIN",#N/A,FALSE,"SYNTHESE";"LOT_COM",#N/A,FALSE,"SYNTHESE"}</definedName>
    <definedName name="WrnDevSynthese_2_1_1_1_1" hidden="1">{"COST",#N/A,FALSE,"SYNTHESE";"MARGIN",#N/A,FALSE,"SYNTHESE";"LOT_COM",#N/A,FALSE,"SYNTHESE"}</definedName>
    <definedName name="WrnDevSynthese_2_1_1_1_2" hidden="1">{"COST",#N/A,FALSE,"SYNTHESE";"MARGIN",#N/A,FALSE,"SYNTHESE";"LOT_COM",#N/A,FALSE,"SYNTHESE"}</definedName>
    <definedName name="WrnDevSynthese_2_1_1_1_3" hidden="1">{"COST",#N/A,FALSE,"SYNTHESE";"MARGIN",#N/A,FALSE,"SYNTHESE";"LOT_COM",#N/A,FALSE,"SYNTHESE"}</definedName>
    <definedName name="WrnDevSynthese_2_1_1_1_4" hidden="1">{"COST",#N/A,FALSE,"SYNTHESE";"MARGIN",#N/A,FALSE,"SYNTHESE";"LOT_COM",#N/A,FALSE,"SYNTHESE"}</definedName>
    <definedName name="WrnDevSynthese_2_1_1_2" hidden="1">{"COST",#N/A,FALSE,"SYNTHESE";"MARGIN",#N/A,FALSE,"SYNTHESE";"LOT_COM",#N/A,FALSE,"SYNTHESE"}</definedName>
    <definedName name="WrnDevSynthese_2_1_1_2_1" hidden="1">{"COST",#N/A,FALSE,"SYNTHESE";"MARGIN",#N/A,FALSE,"SYNTHESE";"LOT_COM",#N/A,FALSE,"SYNTHESE"}</definedName>
    <definedName name="WrnDevSynthese_2_1_1_2_2" hidden="1">{"COST",#N/A,FALSE,"SYNTHESE";"MARGIN",#N/A,FALSE,"SYNTHESE";"LOT_COM",#N/A,FALSE,"SYNTHESE"}</definedName>
    <definedName name="WrnDevSynthese_2_1_1_2_3" hidden="1">{"COST",#N/A,FALSE,"SYNTHESE";"MARGIN",#N/A,FALSE,"SYNTHESE";"LOT_COM",#N/A,FALSE,"SYNTHESE"}</definedName>
    <definedName name="WrnDevSynthese_2_1_1_3" hidden="1">{"COST",#N/A,FALSE,"SYNTHESE";"MARGIN",#N/A,FALSE,"SYNTHESE";"LOT_COM",#N/A,FALSE,"SYNTHESE"}</definedName>
    <definedName name="WrnDevSynthese_2_1_1_4" hidden="1">{"COST",#N/A,FALSE,"SYNTHESE";"MARGIN",#N/A,FALSE,"SYNTHESE";"LOT_COM",#N/A,FALSE,"SYNTHESE"}</definedName>
    <definedName name="WrnDevSynthese_2_1_1_5" hidden="1">{"COST",#N/A,FALSE,"SYNTHESE";"MARGIN",#N/A,FALSE,"SYNTHESE";"LOT_COM",#N/A,FALSE,"SYNTHESE"}</definedName>
    <definedName name="WrnDevSynthese_2_1_2" hidden="1">{"COST",#N/A,FALSE,"SYNTHESE";"MARGIN",#N/A,FALSE,"SYNTHESE";"LOT_COM",#N/A,FALSE,"SYNTHESE"}</definedName>
    <definedName name="WrnDevSynthese_2_1_2_1" hidden="1">{"COST",#N/A,FALSE,"SYNTHESE";"MARGIN",#N/A,FALSE,"SYNTHESE";"LOT_COM",#N/A,FALSE,"SYNTHESE"}</definedName>
    <definedName name="WrnDevSynthese_2_1_2_2" hidden="1">{"COST",#N/A,FALSE,"SYNTHESE";"MARGIN",#N/A,FALSE,"SYNTHESE";"LOT_COM",#N/A,FALSE,"SYNTHESE"}</definedName>
    <definedName name="WrnDevSynthese_2_1_2_3" hidden="1">{"COST",#N/A,FALSE,"SYNTHESE";"MARGIN",#N/A,FALSE,"SYNTHESE";"LOT_COM",#N/A,FALSE,"SYNTHESE"}</definedName>
    <definedName name="WrnDevSynthese_2_1_2_4" hidden="1">{"COST",#N/A,FALSE,"SYNTHESE";"MARGIN",#N/A,FALSE,"SYNTHESE";"LOT_COM",#N/A,FALSE,"SYNTHESE"}</definedName>
    <definedName name="WrnDevSynthese_2_1_3" hidden="1">{"COST",#N/A,FALSE,"SYNTHESE";"MARGIN",#N/A,FALSE,"SYNTHESE";"LOT_COM",#N/A,FALSE,"SYNTHESE"}</definedName>
    <definedName name="WrnDevSynthese_2_1_3_1" hidden="1">{"COST",#N/A,FALSE,"SYNTHESE";"MARGIN",#N/A,FALSE,"SYNTHESE";"LOT_COM",#N/A,FALSE,"SYNTHESE"}</definedName>
    <definedName name="WrnDevSynthese_2_1_3_2" hidden="1">{"COST",#N/A,FALSE,"SYNTHESE";"MARGIN",#N/A,FALSE,"SYNTHESE";"LOT_COM",#N/A,FALSE,"SYNTHESE"}</definedName>
    <definedName name="WrnDevSynthese_2_1_3_3" hidden="1">{"COST",#N/A,FALSE,"SYNTHESE";"MARGIN",#N/A,FALSE,"SYNTHESE";"LOT_COM",#N/A,FALSE,"SYNTHESE"}</definedName>
    <definedName name="WrnDevSynthese_2_1_3_4" hidden="1">{"COST",#N/A,FALSE,"SYNTHESE";"MARGIN",#N/A,FALSE,"SYNTHESE";"LOT_COM",#N/A,FALSE,"SYNTHESE"}</definedName>
    <definedName name="WrnDevSynthese_2_1_4" hidden="1">{"COST",#N/A,FALSE,"SYNTHESE";"MARGIN",#N/A,FALSE,"SYNTHESE";"LOT_COM",#N/A,FALSE,"SYNTHESE"}</definedName>
    <definedName name="WrnDevSynthese_2_1_4_1" hidden="1">{"COST",#N/A,FALSE,"SYNTHESE";"MARGIN",#N/A,FALSE,"SYNTHESE";"LOT_COM",#N/A,FALSE,"SYNTHESE"}</definedName>
    <definedName name="WrnDevSynthese_2_1_5" hidden="1">{"COST",#N/A,FALSE,"SYNTHESE";"MARGIN",#N/A,FALSE,"SYNTHESE";"LOT_COM",#N/A,FALSE,"SYNTHESE"}</definedName>
    <definedName name="WrnDevSynthese_2_2" hidden="1">{"COST",#N/A,FALSE,"SYNTHESE";"MARGIN",#N/A,FALSE,"SYNTHESE";"LOT_COM",#N/A,FALSE,"SYNTHESE"}</definedName>
    <definedName name="WrnDevSynthese_2_2_1" hidden="1">{"COST",#N/A,FALSE,"SYNTHESE";"MARGIN",#N/A,FALSE,"SYNTHESE";"LOT_COM",#N/A,FALSE,"SYNTHESE"}</definedName>
    <definedName name="WrnDevSynthese_2_2_1_1" hidden="1">{"COST",#N/A,FALSE,"SYNTHESE";"MARGIN",#N/A,FALSE,"SYNTHESE";"LOT_COM",#N/A,FALSE,"SYNTHESE"}</definedName>
    <definedName name="WrnDevSynthese_2_2_2" hidden="1">{"COST",#N/A,FALSE,"SYNTHESE";"MARGIN",#N/A,FALSE,"SYNTHESE";"LOT_COM",#N/A,FALSE,"SYNTHESE"}</definedName>
    <definedName name="WrnDevSynthese_2_2_3" hidden="1">{"COST",#N/A,FALSE,"SYNTHESE";"MARGIN",#N/A,FALSE,"SYNTHESE";"LOT_COM",#N/A,FALSE,"SYNTHESE"}</definedName>
    <definedName name="WrnDevSynthese_2_2_4" hidden="1">{"COST",#N/A,FALSE,"SYNTHESE";"MARGIN",#N/A,FALSE,"SYNTHESE";"LOT_COM",#N/A,FALSE,"SYNTHESE"}</definedName>
    <definedName name="WrnDevSynthese_2_2_5" hidden="1">{"COST",#N/A,FALSE,"SYNTHESE";"MARGIN",#N/A,FALSE,"SYNTHESE";"LOT_COM",#N/A,FALSE,"SYNTHESE"}</definedName>
    <definedName name="WrnDevSynthese_2_3" hidden="1">{"COST",#N/A,FALSE,"SYNTHESE";"MARGIN",#N/A,FALSE,"SYNTHESE";"LOT_COM",#N/A,FALSE,"SYNTHESE"}</definedName>
    <definedName name="WrnDevSynthese_2_3_1" hidden="1">{"COST",#N/A,FALSE,"SYNTHESE";"MARGIN",#N/A,FALSE,"SYNTHESE";"LOT_COM",#N/A,FALSE,"SYNTHESE"}</definedName>
    <definedName name="WrnDevSynthese_2_3_2" hidden="1">{"COST",#N/A,FALSE,"SYNTHESE";"MARGIN",#N/A,FALSE,"SYNTHESE";"LOT_COM",#N/A,FALSE,"SYNTHESE"}</definedName>
    <definedName name="WrnDevSynthese_2_3_3" hidden="1">{"COST",#N/A,FALSE,"SYNTHESE";"MARGIN",#N/A,FALSE,"SYNTHESE";"LOT_COM",#N/A,FALSE,"SYNTHESE"}</definedName>
    <definedName name="WrnDevSynthese_2_3_4" hidden="1">{"COST",#N/A,FALSE,"SYNTHESE";"MARGIN",#N/A,FALSE,"SYNTHESE";"LOT_COM",#N/A,FALSE,"SYNTHESE"}</definedName>
    <definedName name="WrnDevSynthese_2_4" hidden="1">{"COST",#N/A,FALSE,"SYNTHESE";"MARGIN",#N/A,FALSE,"SYNTHESE";"LOT_COM",#N/A,FALSE,"SYNTHESE"}</definedName>
    <definedName name="WrnDevSynthese_2_4_1" hidden="1">{"COST",#N/A,FALSE,"SYNTHESE";"MARGIN",#N/A,FALSE,"SYNTHESE";"LOT_COM",#N/A,FALSE,"SYNTHESE"}</definedName>
    <definedName name="WrnDevSynthese_2_5" hidden="1">{"COST",#N/A,FALSE,"SYNTHESE";"MARGIN",#N/A,FALSE,"SYNTHESE";"LOT_COM",#N/A,FALSE,"SYNTHESE"}</definedName>
    <definedName name="WrnDevSynthese_3" hidden="1">{"COST",#N/A,FALSE,"SYNTHESE";"MARGIN",#N/A,FALSE,"SYNTHESE";"LOT_COM",#N/A,FALSE,"SYNTHESE"}</definedName>
    <definedName name="WrnDevSynthese_3_1" hidden="1">{"COST",#N/A,FALSE,"SYNTHESE";"MARGIN",#N/A,FALSE,"SYNTHESE";"LOT_COM",#N/A,FALSE,"SYNTHESE"}</definedName>
    <definedName name="WrnDevSynthese_3_1_1" hidden="1">{"COST",#N/A,FALSE,"SYNTHESE";"MARGIN",#N/A,FALSE,"SYNTHESE";"LOT_COM",#N/A,FALSE,"SYNTHESE"}</definedName>
    <definedName name="WrnDevSynthese_3_1_1_1" hidden="1">{"COST",#N/A,FALSE,"SYNTHESE";"MARGIN",#N/A,FALSE,"SYNTHESE";"LOT_COM",#N/A,FALSE,"SYNTHESE"}</definedName>
    <definedName name="WrnDevSynthese_3_1_2" hidden="1">{"COST",#N/A,FALSE,"SYNTHESE";"MARGIN",#N/A,FALSE,"SYNTHESE";"LOT_COM",#N/A,FALSE,"SYNTHESE"}</definedName>
    <definedName name="WrnDevSynthese_3_1_3" hidden="1">{"COST",#N/A,FALSE,"SYNTHESE";"MARGIN",#N/A,FALSE,"SYNTHESE";"LOT_COM",#N/A,FALSE,"SYNTHESE"}</definedName>
    <definedName name="WrnDevSynthese_3_1_4" hidden="1">{"COST",#N/A,FALSE,"SYNTHESE";"MARGIN",#N/A,FALSE,"SYNTHESE";"LOT_COM",#N/A,FALSE,"SYNTHESE"}</definedName>
    <definedName name="WrnDevSynthese_3_1_5" hidden="1">{"COST",#N/A,FALSE,"SYNTHESE";"MARGIN",#N/A,FALSE,"SYNTHESE";"LOT_COM",#N/A,FALSE,"SYNTHESE"}</definedName>
    <definedName name="WrnDevSynthese_3_2" hidden="1">{"COST",#N/A,FALSE,"SYNTHESE";"MARGIN",#N/A,FALSE,"SYNTHESE";"LOT_COM",#N/A,FALSE,"SYNTHESE"}</definedName>
    <definedName name="WrnDevSynthese_3_2_1" hidden="1">{"COST",#N/A,FALSE,"SYNTHESE";"MARGIN",#N/A,FALSE,"SYNTHESE";"LOT_COM",#N/A,FALSE,"SYNTHESE"}</definedName>
    <definedName name="WrnDevSynthese_3_2_1_1" hidden="1">{"COST",#N/A,FALSE,"SYNTHESE";"MARGIN",#N/A,FALSE,"SYNTHESE";"LOT_COM",#N/A,FALSE,"SYNTHESE"}</definedName>
    <definedName name="WrnDevSynthese_3_2_2" hidden="1">{"COST",#N/A,FALSE,"SYNTHESE";"MARGIN",#N/A,FALSE,"SYNTHESE";"LOT_COM",#N/A,FALSE,"SYNTHESE"}</definedName>
    <definedName name="WrnDevSynthese_3_2_3" hidden="1">{"COST",#N/A,FALSE,"SYNTHESE";"MARGIN",#N/A,FALSE,"SYNTHESE";"LOT_COM",#N/A,FALSE,"SYNTHESE"}</definedName>
    <definedName name="WrnDevSynthese_3_2_4" hidden="1">{"COST",#N/A,FALSE,"SYNTHESE";"MARGIN",#N/A,FALSE,"SYNTHESE";"LOT_COM",#N/A,FALSE,"SYNTHESE"}</definedName>
    <definedName name="WrnDevSynthese_3_2_5" hidden="1">{"COST",#N/A,FALSE,"SYNTHESE";"MARGIN",#N/A,FALSE,"SYNTHESE";"LOT_COM",#N/A,FALSE,"SYNTHESE"}</definedName>
    <definedName name="WrnDevSynthese_3_3" hidden="1">{"COST",#N/A,FALSE,"SYNTHESE";"MARGIN",#N/A,FALSE,"SYNTHESE";"LOT_COM",#N/A,FALSE,"SYNTHESE"}</definedName>
    <definedName name="WrnDevSynthese_3_3_1" hidden="1">{"COST",#N/A,FALSE,"SYNTHESE";"MARGIN",#N/A,FALSE,"SYNTHESE";"LOT_COM",#N/A,FALSE,"SYNTHESE"}</definedName>
    <definedName name="WrnDevSynthese_3_4" hidden="1">{"COST",#N/A,FALSE,"SYNTHESE";"MARGIN",#N/A,FALSE,"SYNTHESE";"LOT_COM",#N/A,FALSE,"SYNTHESE"}</definedName>
    <definedName name="WrnDevSynthese_3_4_1" hidden="1">{"COST",#N/A,FALSE,"SYNTHESE";"MARGIN",#N/A,FALSE,"SYNTHESE";"LOT_COM",#N/A,FALSE,"SYNTHESE"}</definedName>
    <definedName name="WrnDevSynthese_3_5" hidden="1">{"COST",#N/A,FALSE,"SYNTHESE";"MARGIN",#N/A,FALSE,"SYNTHESE";"LOT_COM",#N/A,FALSE,"SYNTHESE"}</definedName>
    <definedName name="WrnDevSynthese_4" hidden="1">{"COST",#N/A,FALSE,"SYNTHESE";"MARGIN",#N/A,FALSE,"SYNTHESE";"LOT_COM",#N/A,FALSE,"SYNTHESE"}</definedName>
    <definedName name="WrnDevSynthese_4_1" hidden="1">{"COST",#N/A,FALSE,"SYNTHESE";"MARGIN",#N/A,FALSE,"SYNTHESE";"LOT_COM",#N/A,FALSE,"SYNTHESE"}</definedName>
    <definedName name="WrnDevSynthese_4_1_1" hidden="1">{"COST",#N/A,FALSE,"SYNTHESE";"MARGIN",#N/A,FALSE,"SYNTHESE";"LOT_COM",#N/A,FALSE,"SYNTHESE"}</definedName>
    <definedName name="WrnDevSynthese_4_1_1_1" hidden="1">{"COST",#N/A,FALSE,"SYNTHESE";"MARGIN",#N/A,FALSE,"SYNTHESE";"LOT_COM",#N/A,FALSE,"SYNTHESE"}</definedName>
    <definedName name="WrnDevSynthese_4_1_2" hidden="1">{"COST",#N/A,FALSE,"SYNTHESE";"MARGIN",#N/A,FALSE,"SYNTHESE";"LOT_COM",#N/A,FALSE,"SYNTHESE"}</definedName>
    <definedName name="WrnDevSynthese_4_1_3" hidden="1">{"COST",#N/A,FALSE,"SYNTHESE";"MARGIN",#N/A,FALSE,"SYNTHESE";"LOT_COM",#N/A,FALSE,"SYNTHESE"}</definedName>
    <definedName name="WrnDevSynthese_4_1_4" hidden="1">{"COST",#N/A,FALSE,"SYNTHESE";"MARGIN",#N/A,FALSE,"SYNTHESE";"LOT_COM",#N/A,FALSE,"SYNTHESE"}</definedName>
    <definedName name="WrnDevSynthese_4_1_5" hidden="1">{"COST",#N/A,FALSE,"SYNTHESE";"MARGIN",#N/A,FALSE,"SYNTHESE";"LOT_COM",#N/A,FALSE,"SYNTHESE"}</definedName>
    <definedName name="WrnDevSynthese_4_2" hidden="1">{"COST",#N/A,FALSE,"SYNTHESE";"MARGIN",#N/A,FALSE,"SYNTHESE";"LOT_COM",#N/A,FALSE,"SYNTHESE"}</definedName>
    <definedName name="WrnDevSynthese_4_2_1" hidden="1">{"COST",#N/A,FALSE,"SYNTHESE";"MARGIN",#N/A,FALSE,"SYNTHESE";"LOT_COM",#N/A,FALSE,"SYNTHESE"}</definedName>
    <definedName name="WrnDevSynthese_4_2_1_1" hidden="1">{"COST",#N/A,FALSE,"SYNTHESE";"MARGIN",#N/A,FALSE,"SYNTHESE";"LOT_COM",#N/A,FALSE,"SYNTHESE"}</definedName>
    <definedName name="WrnDevSynthese_4_2_2" hidden="1">{"COST",#N/A,FALSE,"SYNTHESE";"MARGIN",#N/A,FALSE,"SYNTHESE";"LOT_COM",#N/A,FALSE,"SYNTHESE"}</definedName>
    <definedName name="WrnDevSynthese_4_2_3" hidden="1">{"COST",#N/A,FALSE,"SYNTHESE";"MARGIN",#N/A,FALSE,"SYNTHESE";"LOT_COM",#N/A,FALSE,"SYNTHESE"}</definedName>
    <definedName name="WrnDevSynthese_4_2_4" hidden="1">{"COST",#N/A,FALSE,"SYNTHESE";"MARGIN",#N/A,FALSE,"SYNTHESE";"LOT_COM",#N/A,FALSE,"SYNTHESE"}</definedName>
    <definedName name="WrnDevSynthese_4_2_5" hidden="1">{"COST",#N/A,FALSE,"SYNTHESE";"MARGIN",#N/A,FALSE,"SYNTHESE";"LOT_COM",#N/A,FALSE,"SYNTHESE"}</definedName>
    <definedName name="WrnDevSynthese_4_3" hidden="1">{"COST",#N/A,FALSE,"SYNTHESE";"MARGIN",#N/A,FALSE,"SYNTHESE";"LOT_COM",#N/A,FALSE,"SYNTHESE"}</definedName>
    <definedName name="WrnDevSynthese_4_3_1" hidden="1">{"COST",#N/A,FALSE,"SYNTHESE";"MARGIN",#N/A,FALSE,"SYNTHESE";"LOT_COM",#N/A,FALSE,"SYNTHESE"}</definedName>
    <definedName name="WrnDevSynthese_4_4" hidden="1">{"COST",#N/A,FALSE,"SYNTHESE";"MARGIN",#N/A,FALSE,"SYNTHESE";"LOT_COM",#N/A,FALSE,"SYNTHESE"}</definedName>
    <definedName name="WrnDevSynthese_4_4_1" hidden="1">{"COST",#N/A,FALSE,"SYNTHESE";"MARGIN",#N/A,FALSE,"SYNTHESE";"LOT_COM",#N/A,FALSE,"SYNTHESE"}</definedName>
    <definedName name="WrnDevSynthese_4_5" hidden="1">{"COST",#N/A,FALSE,"SYNTHESE";"MARGIN",#N/A,FALSE,"SYNTHESE";"LOT_COM",#N/A,FALSE,"SYNTHESE"}</definedName>
    <definedName name="WrnDevSynthese_5" hidden="1">{"COST",#N/A,FALSE,"SYNTHESE";"MARGIN",#N/A,FALSE,"SYNTHESE";"LOT_COM",#N/A,FALSE,"SYNTHESE"}</definedName>
    <definedName name="WrnDevSynthese_5_1" hidden="1">{"COST",#N/A,FALSE,"SYNTHESE";"MARGIN",#N/A,FALSE,"SYNTHESE";"LOT_COM",#N/A,FALSE,"SYNTHESE"}</definedName>
    <definedName name="WrnDevSynthese_5_1_1" hidden="1">{"COST",#N/A,FALSE,"SYNTHESE";"MARGIN",#N/A,FALSE,"SYNTHESE";"LOT_COM",#N/A,FALSE,"SYNTHESE"}</definedName>
    <definedName name="WrnDevSynthese_5_1_1_1" hidden="1">{"COST",#N/A,FALSE,"SYNTHESE";"MARGIN",#N/A,FALSE,"SYNTHESE";"LOT_COM",#N/A,FALSE,"SYNTHESE"}</definedName>
    <definedName name="WrnDevSynthese_5_1_2" hidden="1">{"COST",#N/A,FALSE,"SYNTHESE";"MARGIN",#N/A,FALSE,"SYNTHESE";"LOT_COM",#N/A,FALSE,"SYNTHESE"}</definedName>
    <definedName name="WrnDevSynthese_5_1_3" hidden="1">{"COST",#N/A,FALSE,"SYNTHESE";"MARGIN",#N/A,FALSE,"SYNTHESE";"LOT_COM",#N/A,FALSE,"SYNTHESE"}</definedName>
    <definedName name="WrnDevSynthese_5_1_4" hidden="1">{"COST",#N/A,FALSE,"SYNTHESE";"MARGIN",#N/A,FALSE,"SYNTHESE";"LOT_COM",#N/A,FALSE,"SYNTHESE"}</definedName>
    <definedName name="WrnDevSynthese_5_1_5" hidden="1">{"COST",#N/A,FALSE,"SYNTHESE";"MARGIN",#N/A,FALSE,"SYNTHESE";"LOT_COM",#N/A,FALSE,"SYNTHESE"}</definedName>
    <definedName name="WrnDevSynthese_5_2" hidden="1">{"COST",#N/A,FALSE,"SYNTHESE";"MARGIN",#N/A,FALSE,"SYNTHESE";"LOT_COM",#N/A,FALSE,"SYNTHESE"}</definedName>
    <definedName name="WrnDevSynthese_5_2_1" hidden="1">{"COST",#N/A,FALSE,"SYNTHESE";"MARGIN",#N/A,FALSE,"SYNTHESE";"LOT_COM",#N/A,FALSE,"SYNTHESE"}</definedName>
    <definedName name="WrnDevSynthese_5_2_1_1" hidden="1">{"COST",#N/A,FALSE,"SYNTHESE";"MARGIN",#N/A,FALSE,"SYNTHESE";"LOT_COM",#N/A,FALSE,"SYNTHESE"}</definedName>
    <definedName name="WrnDevSynthese_5_2_2" hidden="1">{"COST",#N/A,FALSE,"SYNTHESE";"MARGIN",#N/A,FALSE,"SYNTHESE";"LOT_COM",#N/A,FALSE,"SYNTHESE"}</definedName>
    <definedName name="WrnDevSynthese_5_2_3" hidden="1">{"COST",#N/A,FALSE,"SYNTHESE";"MARGIN",#N/A,FALSE,"SYNTHESE";"LOT_COM",#N/A,FALSE,"SYNTHESE"}</definedName>
    <definedName name="WrnDevSynthese_5_2_4" hidden="1">{"COST",#N/A,FALSE,"SYNTHESE";"MARGIN",#N/A,FALSE,"SYNTHESE";"LOT_COM",#N/A,FALSE,"SYNTHESE"}</definedName>
    <definedName name="WrnDevSynthese_5_2_5" hidden="1">{"COST",#N/A,FALSE,"SYNTHESE";"MARGIN",#N/A,FALSE,"SYNTHESE";"LOT_COM",#N/A,FALSE,"SYNTHESE"}</definedName>
    <definedName name="WrnDevSynthese_5_3" hidden="1">{"COST",#N/A,FALSE,"SYNTHESE";"MARGIN",#N/A,FALSE,"SYNTHESE";"LOT_COM",#N/A,FALSE,"SYNTHESE"}</definedName>
    <definedName name="WrnDevSynthese_5_3_1" hidden="1">{"COST",#N/A,FALSE,"SYNTHESE";"MARGIN",#N/A,FALSE,"SYNTHESE";"LOT_COM",#N/A,FALSE,"SYNTHESE"}</definedName>
    <definedName name="WrnDevSynthese_5_4" hidden="1">{"COST",#N/A,FALSE,"SYNTHESE";"MARGIN",#N/A,FALSE,"SYNTHESE";"LOT_COM",#N/A,FALSE,"SYNTHESE"}</definedName>
    <definedName name="WrnDevSynthese_5_4_1" hidden="1">{"COST",#N/A,FALSE,"SYNTHESE";"MARGIN",#N/A,FALSE,"SYNTHESE";"LOT_COM",#N/A,FALSE,"SYNTHESE"}</definedName>
    <definedName name="WrnDevSynthese_5_5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rnDevSynthese2_1" hidden="1">{"COST",#N/A,FALSE,"SYNTHESE";"MARGIN",#N/A,FALSE,"SYNTHESE";"LOT_COM",#N/A,FALSE,"SYNTHESE"}</definedName>
    <definedName name="WrnDevSynthese2_1_1" hidden="1">{"COST",#N/A,FALSE,"SYNTHESE";"MARGIN",#N/A,FALSE,"SYNTHESE";"LOT_COM",#N/A,FALSE,"SYNTHESE"}</definedName>
    <definedName name="WrnDevSynthese2_1_1_1" hidden="1">{"COST",#N/A,FALSE,"SYNTHESE";"MARGIN",#N/A,FALSE,"SYNTHESE";"LOT_COM",#N/A,FALSE,"SYNTHESE"}</definedName>
    <definedName name="WrnDevSynthese2_1_1_1_1" hidden="1">{"COST",#N/A,FALSE,"SYNTHESE";"MARGIN",#N/A,FALSE,"SYNTHESE";"LOT_COM",#N/A,FALSE,"SYNTHESE"}</definedName>
    <definedName name="WrnDevSynthese2_1_1_1_1_1" hidden="1">{"COST",#N/A,FALSE,"SYNTHESE";"MARGIN",#N/A,FALSE,"SYNTHESE";"LOT_COM",#N/A,FALSE,"SYNTHESE"}</definedName>
    <definedName name="WrnDevSynthese2_1_1_1_1_1_1" hidden="1">{"COST",#N/A,FALSE,"SYNTHESE";"MARGIN",#N/A,FALSE,"SYNTHESE";"LOT_COM",#N/A,FALSE,"SYNTHESE"}</definedName>
    <definedName name="WrnDevSynthese2_1_1_1_1_1_2" hidden="1">{"COST",#N/A,FALSE,"SYNTHESE";"MARGIN",#N/A,FALSE,"SYNTHESE";"LOT_COM",#N/A,FALSE,"SYNTHESE"}</definedName>
    <definedName name="WrnDevSynthese2_1_1_1_1_1_3" hidden="1">{"COST",#N/A,FALSE,"SYNTHESE";"MARGIN",#N/A,FALSE,"SYNTHESE";"LOT_COM",#N/A,FALSE,"SYNTHESE"}</definedName>
    <definedName name="WrnDevSynthese2_1_1_1_1_1_4" hidden="1">{"COST",#N/A,FALSE,"SYNTHESE";"MARGIN",#N/A,FALSE,"SYNTHESE";"LOT_COM",#N/A,FALSE,"SYNTHESE"}</definedName>
    <definedName name="WrnDevSynthese2_1_1_1_1_2" hidden="1">{"COST",#N/A,FALSE,"SYNTHESE";"MARGIN",#N/A,FALSE,"SYNTHESE";"LOT_COM",#N/A,FALSE,"SYNTHESE"}</definedName>
    <definedName name="WrnDevSynthese2_1_1_1_1_2_1" hidden="1">{"COST",#N/A,FALSE,"SYNTHESE";"MARGIN",#N/A,FALSE,"SYNTHESE";"LOT_COM",#N/A,FALSE,"SYNTHESE"}</definedName>
    <definedName name="WrnDevSynthese2_1_1_1_1_2_2" hidden="1">{"COST",#N/A,FALSE,"SYNTHESE";"MARGIN",#N/A,FALSE,"SYNTHESE";"LOT_COM",#N/A,FALSE,"SYNTHESE"}</definedName>
    <definedName name="WrnDevSynthese2_1_1_1_1_2_3" hidden="1">{"COST",#N/A,FALSE,"SYNTHESE";"MARGIN",#N/A,FALSE,"SYNTHESE";"LOT_COM",#N/A,FALSE,"SYNTHESE"}</definedName>
    <definedName name="WrnDevSynthese2_1_1_1_1_3" hidden="1">{"COST",#N/A,FALSE,"SYNTHESE";"MARGIN",#N/A,FALSE,"SYNTHESE";"LOT_COM",#N/A,FALSE,"SYNTHESE"}</definedName>
    <definedName name="WrnDevSynthese2_1_1_1_1_4" hidden="1">{"COST",#N/A,FALSE,"SYNTHESE";"MARGIN",#N/A,FALSE,"SYNTHESE";"LOT_COM",#N/A,FALSE,"SYNTHESE"}</definedName>
    <definedName name="WrnDevSynthese2_1_1_1_1_5" hidden="1">{"COST",#N/A,FALSE,"SYNTHESE";"MARGIN",#N/A,FALSE,"SYNTHESE";"LOT_COM",#N/A,FALSE,"SYNTHESE"}</definedName>
    <definedName name="WrnDevSynthese2_1_1_1_2" hidden="1">{"COST",#N/A,FALSE,"SYNTHESE";"MARGIN",#N/A,FALSE,"SYNTHESE";"LOT_COM",#N/A,FALSE,"SYNTHESE"}</definedName>
    <definedName name="WrnDevSynthese2_1_1_1_2_1" hidden="1">{"COST",#N/A,FALSE,"SYNTHESE";"MARGIN",#N/A,FALSE,"SYNTHESE";"LOT_COM",#N/A,FALSE,"SYNTHESE"}</definedName>
    <definedName name="WrnDevSynthese2_1_1_1_2_2" hidden="1">{"COST",#N/A,FALSE,"SYNTHESE";"MARGIN",#N/A,FALSE,"SYNTHESE";"LOT_COM",#N/A,FALSE,"SYNTHESE"}</definedName>
    <definedName name="WrnDevSynthese2_1_1_1_2_3" hidden="1">{"COST",#N/A,FALSE,"SYNTHESE";"MARGIN",#N/A,FALSE,"SYNTHESE";"LOT_COM",#N/A,FALSE,"SYNTHESE"}</definedName>
    <definedName name="WrnDevSynthese2_1_1_1_3" hidden="1">{"COST",#N/A,FALSE,"SYNTHESE";"MARGIN",#N/A,FALSE,"SYNTHESE";"LOT_COM",#N/A,FALSE,"SYNTHESE"}</definedName>
    <definedName name="WrnDevSynthese2_1_1_1_3_1" hidden="1">{"COST",#N/A,FALSE,"SYNTHESE";"MARGIN",#N/A,FALSE,"SYNTHESE";"LOT_COM",#N/A,FALSE,"SYNTHESE"}</definedName>
    <definedName name="WrnDevSynthese2_1_1_1_3_2" hidden="1">{"COST",#N/A,FALSE,"SYNTHESE";"MARGIN",#N/A,FALSE,"SYNTHESE";"LOT_COM",#N/A,FALSE,"SYNTHESE"}</definedName>
    <definedName name="WrnDevSynthese2_1_1_1_3_3" hidden="1">{"COST",#N/A,FALSE,"SYNTHESE";"MARGIN",#N/A,FALSE,"SYNTHESE";"LOT_COM",#N/A,FALSE,"SYNTHESE"}</definedName>
    <definedName name="WrnDevSynthese2_1_1_1_4" hidden="1">{"COST",#N/A,FALSE,"SYNTHESE";"MARGIN",#N/A,FALSE,"SYNTHESE";"LOT_COM",#N/A,FALSE,"SYNTHESE"}</definedName>
    <definedName name="WrnDevSynthese2_1_1_1_5" hidden="1">{"COST",#N/A,FALSE,"SYNTHESE";"MARGIN",#N/A,FALSE,"SYNTHESE";"LOT_COM",#N/A,FALSE,"SYNTHESE"}</definedName>
    <definedName name="WrnDevSynthese2_1_1_2" hidden="1">{"COST",#N/A,FALSE,"SYNTHESE";"MARGIN",#N/A,FALSE,"SYNTHESE";"LOT_COM",#N/A,FALSE,"SYNTHESE"}</definedName>
    <definedName name="WrnDevSynthese2_1_1_2_1" hidden="1">{"COST",#N/A,FALSE,"SYNTHESE";"MARGIN",#N/A,FALSE,"SYNTHESE";"LOT_COM",#N/A,FALSE,"SYNTHESE"}</definedName>
    <definedName name="WrnDevSynthese2_1_1_2_2" hidden="1">{"COST",#N/A,FALSE,"SYNTHESE";"MARGIN",#N/A,FALSE,"SYNTHESE";"LOT_COM",#N/A,FALSE,"SYNTHESE"}</definedName>
    <definedName name="WrnDevSynthese2_1_1_2_3" hidden="1">{"COST",#N/A,FALSE,"SYNTHESE";"MARGIN",#N/A,FALSE,"SYNTHESE";"LOT_COM",#N/A,FALSE,"SYNTHESE"}</definedName>
    <definedName name="WrnDevSynthese2_1_1_3" hidden="1">{"COST",#N/A,FALSE,"SYNTHESE";"MARGIN",#N/A,FALSE,"SYNTHESE";"LOT_COM",#N/A,FALSE,"SYNTHESE"}</definedName>
    <definedName name="WrnDevSynthese2_1_1_3_1" hidden="1">{"COST",#N/A,FALSE,"SYNTHESE";"MARGIN",#N/A,FALSE,"SYNTHESE";"LOT_COM",#N/A,FALSE,"SYNTHESE"}</definedName>
    <definedName name="WrnDevSynthese2_1_1_3_2" hidden="1">{"COST",#N/A,FALSE,"SYNTHESE";"MARGIN",#N/A,FALSE,"SYNTHESE";"LOT_COM",#N/A,FALSE,"SYNTHESE"}</definedName>
    <definedName name="WrnDevSynthese2_1_1_3_3" hidden="1">{"COST",#N/A,FALSE,"SYNTHESE";"MARGIN",#N/A,FALSE,"SYNTHESE";"LOT_COM",#N/A,FALSE,"SYNTHESE"}</definedName>
    <definedName name="WrnDevSynthese2_1_1_4" hidden="1">{"COST",#N/A,FALSE,"SYNTHESE";"MARGIN",#N/A,FALSE,"SYNTHESE";"LOT_COM",#N/A,FALSE,"SYNTHESE"}</definedName>
    <definedName name="WrnDevSynthese2_1_1_5" hidden="1">{"COST",#N/A,FALSE,"SYNTHESE";"MARGIN",#N/A,FALSE,"SYNTHESE";"LOT_COM",#N/A,FALSE,"SYNTHESE"}</definedName>
    <definedName name="WrnDevSynthese2_1_2" hidden="1">{"COST",#N/A,FALSE,"SYNTHESE";"MARGIN",#N/A,FALSE,"SYNTHESE";"LOT_COM",#N/A,FALSE,"SYNTHESE"}</definedName>
    <definedName name="WrnDevSynthese2_1_2_1" hidden="1">{"COST",#N/A,FALSE,"SYNTHESE";"MARGIN",#N/A,FALSE,"SYNTHESE";"LOT_COM",#N/A,FALSE,"SYNTHESE"}</definedName>
    <definedName name="WrnDevSynthese2_1_2_1_1" hidden="1">{"COST",#N/A,FALSE,"SYNTHESE";"MARGIN",#N/A,FALSE,"SYNTHESE";"LOT_COM",#N/A,FALSE,"SYNTHESE"}</definedName>
    <definedName name="WrnDevSynthese2_1_2_1_2" hidden="1">{"COST",#N/A,FALSE,"SYNTHESE";"MARGIN",#N/A,FALSE,"SYNTHESE";"LOT_COM",#N/A,FALSE,"SYNTHESE"}</definedName>
    <definedName name="WrnDevSynthese2_1_2_1_3" hidden="1">{"COST",#N/A,FALSE,"SYNTHESE";"MARGIN",#N/A,FALSE,"SYNTHESE";"LOT_COM",#N/A,FALSE,"SYNTHESE"}</definedName>
    <definedName name="WrnDevSynthese2_1_2_2" hidden="1">{"COST",#N/A,FALSE,"SYNTHESE";"MARGIN",#N/A,FALSE,"SYNTHESE";"LOT_COM",#N/A,FALSE,"SYNTHESE"}</definedName>
    <definedName name="WrnDevSynthese2_1_2_2_1" hidden="1">{"COST",#N/A,FALSE,"SYNTHESE";"MARGIN",#N/A,FALSE,"SYNTHESE";"LOT_COM",#N/A,FALSE,"SYNTHESE"}</definedName>
    <definedName name="WrnDevSynthese2_1_2_2_2" hidden="1">{"COST",#N/A,FALSE,"SYNTHESE";"MARGIN",#N/A,FALSE,"SYNTHESE";"LOT_COM",#N/A,FALSE,"SYNTHESE"}</definedName>
    <definedName name="WrnDevSynthese2_1_2_2_3" hidden="1">{"COST",#N/A,FALSE,"SYNTHESE";"MARGIN",#N/A,FALSE,"SYNTHESE";"LOT_COM",#N/A,FALSE,"SYNTHESE"}</definedName>
    <definedName name="WrnDevSynthese2_1_2_3" hidden="1">{"COST",#N/A,FALSE,"SYNTHESE";"MARGIN",#N/A,FALSE,"SYNTHESE";"LOT_COM",#N/A,FALSE,"SYNTHESE"}</definedName>
    <definedName name="WrnDevSynthese2_1_2_4" hidden="1">{"COST",#N/A,FALSE,"SYNTHESE";"MARGIN",#N/A,FALSE,"SYNTHESE";"LOT_COM",#N/A,FALSE,"SYNTHESE"}</definedName>
    <definedName name="WrnDevSynthese2_1_2_5" hidden="1">{"COST",#N/A,FALSE,"SYNTHESE";"MARGIN",#N/A,FALSE,"SYNTHESE";"LOT_COM",#N/A,FALSE,"SYNTHESE"}</definedName>
    <definedName name="WrnDevSynthese2_1_3" hidden="1">{"COST",#N/A,FALSE,"SYNTHESE";"MARGIN",#N/A,FALSE,"SYNTHESE";"LOT_COM",#N/A,FALSE,"SYNTHESE"}</definedName>
    <definedName name="WrnDevSynthese2_1_3_1" hidden="1">{"COST",#N/A,FALSE,"SYNTHESE";"MARGIN",#N/A,FALSE,"SYNTHESE";"LOT_COM",#N/A,FALSE,"SYNTHESE"}</definedName>
    <definedName name="WrnDevSynthese2_1_3_1_1" hidden="1">{"COST",#N/A,FALSE,"SYNTHESE";"MARGIN",#N/A,FALSE,"SYNTHESE";"LOT_COM",#N/A,FALSE,"SYNTHESE"}</definedName>
    <definedName name="WrnDevSynthese2_1_3_1_2" hidden="1">{"COST",#N/A,FALSE,"SYNTHESE";"MARGIN",#N/A,FALSE,"SYNTHESE";"LOT_COM",#N/A,FALSE,"SYNTHESE"}</definedName>
    <definedName name="WrnDevSynthese2_1_3_1_3" hidden="1">{"COST",#N/A,FALSE,"SYNTHESE";"MARGIN",#N/A,FALSE,"SYNTHESE";"LOT_COM",#N/A,FALSE,"SYNTHESE"}</definedName>
    <definedName name="WrnDevSynthese2_1_3_2" hidden="1">{"COST",#N/A,FALSE,"SYNTHESE";"MARGIN",#N/A,FALSE,"SYNTHESE";"LOT_COM",#N/A,FALSE,"SYNTHESE"}</definedName>
    <definedName name="WrnDevSynthese2_1_3_2_1" hidden="1">{"COST",#N/A,FALSE,"SYNTHESE";"MARGIN",#N/A,FALSE,"SYNTHESE";"LOT_COM",#N/A,FALSE,"SYNTHESE"}</definedName>
    <definedName name="WrnDevSynthese2_1_3_2_2" hidden="1">{"COST",#N/A,FALSE,"SYNTHESE";"MARGIN",#N/A,FALSE,"SYNTHESE";"LOT_COM",#N/A,FALSE,"SYNTHESE"}</definedName>
    <definedName name="WrnDevSynthese2_1_3_2_3" hidden="1">{"COST",#N/A,FALSE,"SYNTHESE";"MARGIN",#N/A,FALSE,"SYNTHESE";"LOT_COM",#N/A,FALSE,"SYNTHESE"}</definedName>
    <definedName name="WrnDevSynthese2_1_3_3" hidden="1">{"COST",#N/A,FALSE,"SYNTHESE";"MARGIN",#N/A,FALSE,"SYNTHESE";"LOT_COM",#N/A,FALSE,"SYNTHESE"}</definedName>
    <definedName name="WrnDevSynthese2_1_3_4" hidden="1">{"COST",#N/A,FALSE,"SYNTHESE";"MARGIN",#N/A,FALSE,"SYNTHESE";"LOT_COM",#N/A,FALSE,"SYNTHESE"}</definedName>
    <definedName name="WrnDevSynthese2_1_3_5" hidden="1">{"COST",#N/A,FALSE,"SYNTHESE";"MARGIN",#N/A,FALSE,"SYNTHESE";"LOT_COM",#N/A,FALSE,"SYNTHESE"}</definedName>
    <definedName name="WrnDevSynthese2_1_4" hidden="1">{"COST",#N/A,FALSE,"SYNTHESE";"MARGIN",#N/A,FALSE,"SYNTHESE";"LOT_COM",#N/A,FALSE,"SYNTHESE"}</definedName>
    <definedName name="WrnDevSynthese2_1_4_1" hidden="1">{"COST",#N/A,FALSE,"SYNTHESE";"MARGIN",#N/A,FALSE,"SYNTHESE";"LOT_COM",#N/A,FALSE,"SYNTHESE"}</definedName>
    <definedName name="WrnDevSynthese2_1_4_2" hidden="1">{"COST",#N/A,FALSE,"SYNTHESE";"MARGIN",#N/A,FALSE,"SYNTHESE";"LOT_COM",#N/A,FALSE,"SYNTHESE"}</definedName>
    <definedName name="WrnDevSynthese2_1_4_3" hidden="1">{"COST",#N/A,FALSE,"SYNTHESE";"MARGIN",#N/A,FALSE,"SYNTHESE";"LOT_COM",#N/A,FALSE,"SYNTHESE"}</definedName>
    <definedName name="WrnDevSynthese2_1_5" hidden="1">{"COST",#N/A,FALSE,"SYNTHESE";"MARGIN",#N/A,FALSE,"SYNTHESE";"LOT_COM",#N/A,FALSE,"SYNTHESE"}</definedName>
    <definedName name="WrnDevSynthese2_1_5_1" hidden="1">{"COST",#N/A,FALSE,"SYNTHESE";"MARGIN",#N/A,FALSE,"SYNTHESE";"LOT_COM",#N/A,FALSE,"SYNTHESE"}</definedName>
    <definedName name="WrnDevSynthese2_1_5_2" hidden="1">{"COST",#N/A,FALSE,"SYNTHESE";"MARGIN",#N/A,FALSE,"SYNTHESE";"LOT_COM",#N/A,FALSE,"SYNTHESE"}</definedName>
    <definedName name="WrnDevSynthese2_1_5_3" hidden="1">{"COST",#N/A,FALSE,"SYNTHESE";"MARGIN",#N/A,FALSE,"SYNTHESE";"LOT_COM",#N/A,FALSE,"SYNTHESE"}</definedName>
    <definedName name="WrnDevSynthese2_2" hidden="1">{"COST",#N/A,FALSE,"SYNTHESE";"MARGIN",#N/A,FALSE,"SYNTHESE";"LOT_COM",#N/A,FALSE,"SYNTHESE"}</definedName>
    <definedName name="WrnDevSynthese2_2_1" hidden="1">{"COST",#N/A,FALSE,"SYNTHESE";"MARGIN",#N/A,FALSE,"SYNTHESE";"LOT_COM",#N/A,FALSE,"SYNTHESE"}</definedName>
    <definedName name="WrnDevSynthese2_2_1_1" hidden="1">{"COST",#N/A,FALSE,"SYNTHESE";"MARGIN",#N/A,FALSE,"SYNTHESE";"LOT_COM",#N/A,FALSE,"SYNTHESE"}</definedName>
    <definedName name="WrnDevSynthese2_2_1_1_1" hidden="1">{"COST",#N/A,FALSE,"SYNTHESE";"MARGIN",#N/A,FALSE,"SYNTHESE";"LOT_COM",#N/A,FALSE,"SYNTHESE"}</definedName>
    <definedName name="WrnDevSynthese2_2_1_1_1_1" hidden="1">{"COST",#N/A,FALSE,"SYNTHESE";"MARGIN",#N/A,FALSE,"SYNTHESE";"LOT_COM",#N/A,FALSE,"SYNTHESE"}</definedName>
    <definedName name="WrnDevSynthese2_2_1_1_1_2" hidden="1">{"COST",#N/A,FALSE,"SYNTHESE";"MARGIN",#N/A,FALSE,"SYNTHESE";"LOT_COM",#N/A,FALSE,"SYNTHESE"}</definedName>
    <definedName name="WrnDevSynthese2_2_1_1_1_3" hidden="1">{"COST",#N/A,FALSE,"SYNTHESE";"MARGIN",#N/A,FALSE,"SYNTHESE";"LOT_COM",#N/A,FALSE,"SYNTHESE"}</definedName>
    <definedName name="WrnDevSynthese2_2_1_1_1_4" hidden="1">{"COST",#N/A,FALSE,"SYNTHESE";"MARGIN",#N/A,FALSE,"SYNTHESE";"LOT_COM",#N/A,FALSE,"SYNTHESE"}</definedName>
    <definedName name="WrnDevSynthese2_2_1_1_2" hidden="1">{"COST",#N/A,FALSE,"SYNTHESE";"MARGIN",#N/A,FALSE,"SYNTHESE";"LOT_COM",#N/A,FALSE,"SYNTHESE"}</definedName>
    <definedName name="WrnDevSynthese2_2_1_1_2_1" hidden="1">{"COST",#N/A,FALSE,"SYNTHESE";"MARGIN",#N/A,FALSE,"SYNTHESE";"LOT_COM",#N/A,FALSE,"SYNTHESE"}</definedName>
    <definedName name="WrnDevSynthese2_2_1_1_2_2" hidden="1">{"COST",#N/A,FALSE,"SYNTHESE";"MARGIN",#N/A,FALSE,"SYNTHESE";"LOT_COM",#N/A,FALSE,"SYNTHESE"}</definedName>
    <definedName name="WrnDevSynthese2_2_1_1_2_3" hidden="1">{"COST",#N/A,FALSE,"SYNTHESE";"MARGIN",#N/A,FALSE,"SYNTHESE";"LOT_COM",#N/A,FALSE,"SYNTHESE"}</definedName>
    <definedName name="WrnDevSynthese2_2_1_1_3" hidden="1">{"COST",#N/A,FALSE,"SYNTHESE";"MARGIN",#N/A,FALSE,"SYNTHESE";"LOT_COM",#N/A,FALSE,"SYNTHESE"}</definedName>
    <definedName name="WrnDevSynthese2_2_1_1_4" hidden="1">{"COST",#N/A,FALSE,"SYNTHESE";"MARGIN",#N/A,FALSE,"SYNTHESE";"LOT_COM",#N/A,FALSE,"SYNTHESE"}</definedName>
    <definedName name="WrnDevSynthese2_2_1_1_5" hidden="1">{"COST",#N/A,FALSE,"SYNTHESE";"MARGIN",#N/A,FALSE,"SYNTHESE";"LOT_COM",#N/A,FALSE,"SYNTHESE"}</definedName>
    <definedName name="WrnDevSynthese2_2_1_2" hidden="1">{"COST",#N/A,FALSE,"SYNTHESE";"MARGIN",#N/A,FALSE,"SYNTHESE";"LOT_COM",#N/A,FALSE,"SYNTHESE"}</definedName>
    <definedName name="WrnDevSynthese2_2_1_2_1" hidden="1">{"COST",#N/A,FALSE,"SYNTHESE";"MARGIN",#N/A,FALSE,"SYNTHESE";"LOT_COM",#N/A,FALSE,"SYNTHESE"}</definedName>
    <definedName name="WrnDevSynthese2_2_1_2_2" hidden="1">{"COST",#N/A,FALSE,"SYNTHESE";"MARGIN",#N/A,FALSE,"SYNTHESE";"LOT_COM",#N/A,FALSE,"SYNTHESE"}</definedName>
    <definedName name="WrnDevSynthese2_2_1_2_3" hidden="1">{"COST",#N/A,FALSE,"SYNTHESE";"MARGIN",#N/A,FALSE,"SYNTHESE";"LOT_COM",#N/A,FALSE,"SYNTHESE"}</definedName>
    <definedName name="WrnDevSynthese2_2_1_2_4" hidden="1">{"COST",#N/A,FALSE,"SYNTHESE";"MARGIN",#N/A,FALSE,"SYNTHESE";"LOT_COM",#N/A,FALSE,"SYNTHESE"}</definedName>
    <definedName name="WrnDevSynthese2_2_1_3" hidden="1">{"COST",#N/A,FALSE,"SYNTHESE";"MARGIN",#N/A,FALSE,"SYNTHESE";"LOT_COM",#N/A,FALSE,"SYNTHESE"}</definedName>
    <definedName name="WrnDevSynthese2_2_1_3_1" hidden="1">{"COST",#N/A,FALSE,"SYNTHESE";"MARGIN",#N/A,FALSE,"SYNTHESE";"LOT_COM",#N/A,FALSE,"SYNTHESE"}</definedName>
    <definedName name="WrnDevSynthese2_2_1_3_2" hidden="1">{"COST",#N/A,FALSE,"SYNTHESE";"MARGIN",#N/A,FALSE,"SYNTHESE";"LOT_COM",#N/A,FALSE,"SYNTHESE"}</definedName>
    <definedName name="WrnDevSynthese2_2_1_3_3" hidden="1">{"COST",#N/A,FALSE,"SYNTHESE";"MARGIN",#N/A,FALSE,"SYNTHESE";"LOT_COM",#N/A,FALSE,"SYNTHESE"}</definedName>
    <definedName name="WrnDevSynthese2_2_1_3_4" hidden="1">{"COST",#N/A,FALSE,"SYNTHESE";"MARGIN",#N/A,FALSE,"SYNTHESE";"LOT_COM",#N/A,FALSE,"SYNTHESE"}</definedName>
    <definedName name="WrnDevSynthese2_2_1_4" hidden="1">{"COST",#N/A,FALSE,"SYNTHESE";"MARGIN",#N/A,FALSE,"SYNTHESE";"LOT_COM",#N/A,FALSE,"SYNTHESE"}</definedName>
    <definedName name="WrnDevSynthese2_2_1_4_1" hidden="1">{"COST",#N/A,FALSE,"SYNTHESE";"MARGIN",#N/A,FALSE,"SYNTHESE";"LOT_COM",#N/A,FALSE,"SYNTHESE"}</definedName>
    <definedName name="WrnDevSynthese2_2_1_5" hidden="1">{"COST",#N/A,FALSE,"SYNTHESE";"MARGIN",#N/A,FALSE,"SYNTHESE";"LOT_COM",#N/A,FALSE,"SYNTHESE"}</definedName>
    <definedName name="WrnDevSynthese2_2_2" hidden="1">{"COST",#N/A,FALSE,"SYNTHESE";"MARGIN",#N/A,FALSE,"SYNTHESE";"LOT_COM",#N/A,FALSE,"SYNTHESE"}</definedName>
    <definedName name="WrnDevSynthese2_2_2_1" hidden="1">{"COST",#N/A,FALSE,"SYNTHESE";"MARGIN",#N/A,FALSE,"SYNTHESE";"LOT_COM",#N/A,FALSE,"SYNTHESE"}</definedName>
    <definedName name="WrnDevSynthese2_2_2_1_1" hidden="1">{"COST",#N/A,FALSE,"SYNTHESE";"MARGIN",#N/A,FALSE,"SYNTHESE";"LOT_COM",#N/A,FALSE,"SYNTHESE"}</definedName>
    <definedName name="WrnDevSynthese2_2_2_2" hidden="1">{"COST",#N/A,FALSE,"SYNTHESE";"MARGIN",#N/A,FALSE,"SYNTHESE";"LOT_COM",#N/A,FALSE,"SYNTHESE"}</definedName>
    <definedName name="WrnDevSynthese2_2_2_3" hidden="1">{"COST",#N/A,FALSE,"SYNTHESE";"MARGIN",#N/A,FALSE,"SYNTHESE";"LOT_COM",#N/A,FALSE,"SYNTHESE"}</definedName>
    <definedName name="WrnDevSynthese2_2_2_4" hidden="1">{"COST",#N/A,FALSE,"SYNTHESE";"MARGIN",#N/A,FALSE,"SYNTHESE";"LOT_COM",#N/A,FALSE,"SYNTHESE"}</definedName>
    <definedName name="WrnDevSynthese2_2_2_5" hidden="1">{"COST",#N/A,FALSE,"SYNTHESE";"MARGIN",#N/A,FALSE,"SYNTHESE";"LOT_COM",#N/A,FALSE,"SYNTHESE"}</definedName>
    <definedName name="WrnDevSynthese2_2_3" hidden="1">{"COST",#N/A,FALSE,"SYNTHESE";"MARGIN",#N/A,FALSE,"SYNTHESE";"LOT_COM",#N/A,FALSE,"SYNTHESE"}</definedName>
    <definedName name="WrnDevSynthese2_2_3_1" hidden="1">{"COST",#N/A,FALSE,"SYNTHESE";"MARGIN",#N/A,FALSE,"SYNTHESE";"LOT_COM",#N/A,FALSE,"SYNTHESE"}</definedName>
    <definedName name="WrnDevSynthese2_2_3_2" hidden="1">{"COST",#N/A,FALSE,"SYNTHESE";"MARGIN",#N/A,FALSE,"SYNTHESE";"LOT_COM",#N/A,FALSE,"SYNTHESE"}</definedName>
    <definedName name="WrnDevSynthese2_2_3_3" hidden="1">{"COST",#N/A,FALSE,"SYNTHESE";"MARGIN",#N/A,FALSE,"SYNTHESE";"LOT_COM",#N/A,FALSE,"SYNTHESE"}</definedName>
    <definedName name="WrnDevSynthese2_2_3_4" hidden="1">{"COST",#N/A,FALSE,"SYNTHESE";"MARGIN",#N/A,FALSE,"SYNTHESE";"LOT_COM",#N/A,FALSE,"SYNTHESE"}</definedName>
    <definedName name="WrnDevSynthese2_2_4" hidden="1">{"COST",#N/A,FALSE,"SYNTHESE";"MARGIN",#N/A,FALSE,"SYNTHESE";"LOT_COM",#N/A,FALSE,"SYNTHESE"}</definedName>
    <definedName name="WrnDevSynthese2_2_4_1" hidden="1">{"COST",#N/A,FALSE,"SYNTHESE";"MARGIN",#N/A,FALSE,"SYNTHESE";"LOT_COM",#N/A,FALSE,"SYNTHESE"}</definedName>
    <definedName name="WrnDevSynthese2_2_5" hidden="1">{"COST",#N/A,FALSE,"SYNTHESE";"MARGIN",#N/A,FALSE,"SYNTHESE";"LOT_COM",#N/A,FALSE,"SYNTHESE"}</definedName>
    <definedName name="WrnDevSynthese2_3" hidden="1">{"COST",#N/A,FALSE,"SYNTHESE";"MARGIN",#N/A,FALSE,"SYNTHESE";"LOT_COM",#N/A,FALSE,"SYNTHESE"}</definedName>
    <definedName name="WrnDevSynthese2_3_1" hidden="1">{"COST",#N/A,FALSE,"SYNTHESE";"MARGIN",#N/A,FALSE,"SYNTHESE";"LOT_COM",#N/A,FALSE,"SYNTHESE"}</definedName>
    <definedName name="WrnDevSynthese2_3_1_1" hidden="1">{"COST",#N/A,FALSE,"SYNTHESE";"MARGIN",#N/A,FALSE,"SYNTHESE";"LOT_COM",#N/A,FALSE,"SYNTHESE"}</definedName>
    <definedName name="WrnDevSynthese2_3_1_1_1" hidden="1">{"COST",#N/A,FALSE,"SYNTHESE";"MARGIN",#N/A,FALSE,"SYNTHESE";"LOT_COM",#N/A,FALSE,"SYNTHESE"}</definedName>
    <definedName name="WrnDevSynthese2_3_1_2" hidden="1">{"COST",#N/A,FALSE,"SYNTHESE";"MARGIN",#N/A,FALSE,"SYNTHESE";"LOT_COM",#N/A,FALSE,"SYNTHESE"}</definedName>
    <definedName name="WrnDevSynthese2_3_1_3" hidden="1">{"COST",#N/A,FALSE,"SYNTHESE";"MARGIN",#N/A,FALSE,"SYNTHESE";"LOT_COM",#N/A,FALSE,"SYNTHESE"}</definedName>
    <definedName name="WrnDevSynthese2_3_1_4" hidden="1">{"COST",#N/A,FALSE,"SYNTHESE";"MARGIN",#N/A,FALSE,"SYNTHESE";"LOT_COM",#N/A,FALSE,"SYNTHESE"}</definedName>
    <definedName name="WrnDevSynthese2_3_1_5" hidden="1">{"COST",#N/A,FALSE,"SYNTHESE";"MARGIN",#N/A,FALSE,"SYNTHESE";"LOT_COM",#N/A,FALSE,"SYNTHESE"}</definedName>
    <definedName name="WrnDevSynthese2_3_2" hidden="1">{"COST",#N/A,FALSE,"SYNTHESE";"MARGIN",#N/A,FALSE,"SYNTHESE";"LOT_COM",#N/A,FALSE,"SYNTHESE"}</definedName>
    <definedName name="WrnDevSynthese2_3_2_1" hidden="1">{"COST",#N/A,FALSE,"SYNTHESE";"MARGIN",#N/A,FALSE,"SYNTHESE";"LOT_COM",#N/A,FALSE,"SYNTHESE"}</definedName>
    <definedName name="WrnDevSynthese2_3_2_1_1" hidden="1">{"COST",#N/A,FALSE,"SYNTHESE";"MARGIN",#N/A,FALSE,"SYNTHESE";"LOT_COM",#N/A,FALSE,"SYNTHESE"}</definedName>
    <definedName name="WrnDevSynthese2_3_2_2" hidden="1">{"COST",#N/A,FALSE,"SYNTHESE";"MARGIN",#N/A,FALSE,"SYNTHESE";"LOT_COM",#N/A,FALSE,"SYNTHESE"}</definedName>
    <definedName name="WrnDevSynthese2_3_2_3" hidden="1">{"COST",#N/A,FALSE,"SYNTHESE";"MARGIN",#N/A,FALSE,"SYNTHESE";"LOT_COM",#N/A,FALSE,"SYNTHESE"}</definedName>
    <definedName name="WrnDevSynthese2_3_2_4" hidden="1">{"COST",#N/A,FALSE,"SYNTHESE";"MARGIN",#N/A,FALSE,"SYNTHESE";"LOT_COM",#N/A,FALSE,"SYNTHESE"}</definedName>
    <definedName name="WrnDevSynthese2_3_2_5" hidden="1">{"COST",#N/A,FALSE,"SYNTHESE";"MARGIN",#N/A,FALSE,"SYNTHESE";"LOT_COM",#N/A,FALSE,"SYNTHESE"}</definedName>
    <definedName name="WrnDevSynthese2_3_3" hidden="1">{"COST",#N/A,FALSE,"SYNTHESE";"MARGIN",#N/A,FALSE,"SYNTHESE";"LOT_COM",#N/A,FALSE,"SYNTHESE"}</definedName>
    <definedName name="WrnDevSynthese2_3_3_1" hidden="1">{"COST",#N/A,FALSE,"SYNTHESE";"MARGIN",#N/A,FALSE,"SYNTHESE";"LOT_COM",#N/A,FALSE,"SYNTHESE"}</definedName>
    <definedName name="WrnDevSynthese2_3_4" hidden="1">{"COST",#N/A,FALSE,"SYNTHESE";"MARGIN",#N/A,FALSE,"SYNTHESE";"LOT_COM",#N/A,FALSE,"SYNTHESE"}</definedName>
    <definedName name="WrnDevSynthese2_3_4_1" hidden="1">{"COST",#N/A,FALSE,"SYNTHESE";"MARGIN",#N/A,FALSE,"SYNTHESE";"LOT_COM",#N/A,FALSE,"SYNTHESE"}</definedName>
    <definedName name="WrnDevSynthese2_3_5" hidden="1">{"COST",#N/A,FALSE,"SYNTHESE";"MARGIN",#N/A,FALSE,"SYNTHESE";"LOT_COM",#N/A,FALSE,"SYNTHESE"}</definedName>
    <definedName name="WrnDevSynthese2_4" hidden="1">{"COST",#N/A,FALSE,"SYNTHESE";"MARGIN",#N/A,FALSE,"SYNTHESE";"LOT_COM",#N/A,FALSE,"SYNTHESE"}</definedName>
    <definedName name="WrnDevSynthese2_4_1" hidden="1">{"COST",#N/A,FALSE,"SYNTHESE";"MARGIN",#N/A,FALSE,"SYNTHESE";"LOT_COM",#N/A,FALSE,"SYNTHESE"}</definedName>
    <definedName name="WrnDevSynthese2_4_1_1" hidden="1">{"COST",#N/A,FALSE,"SYNTHESE";"MARGIN",#N/A,FALSE,"SYNTHESE";"LOT_COM",#N/A,FALSE,"SYNTHESE"}</definedName>
    <definedName name="WrnDevSynthese2_4_1_1_1" hidden="1">{"COST",#N/A,FALSE,"SYNTHESE";"MARGIN",#N/A,FALSE,"SYNTHESE";"LOT_COM",#N/A,FALSE,"SYNTHESE"}</definedName>
    <definedName name="WrnDevSynthese2_4_1_2" hidden="1">{"COST",#N/A,FALSE,"SYNTHESE";"MARGIN",#N/A,FALSE,"SYNTHESE";"LOT_COM",#N/A,FALSE,"SYNTHESE"}</definedName>
    <definedName name="WrnDevSynthese2_4_1_3" hidden="1">{"COST",#N/A,FALSE,"SYNTHESE";"MARGIN",#N/A,FALSE,"SYNTHESE";"LOT_COM",#N/A,FALSE,"SYNTHESE"}</definedName>
    <definedName name="WrnDevSynthese2_4_1_4" hidden="1">{"COST",#N/A,FALSE,"SYNTHESE";"MARGIN",#N/A,FALSE,"SYNTHESE";"LOT_COM",#N/A,FALSE,"SYNTHESE"}</definedName>
    <definedName name="WrnDevSynthese2_4_1_5" hidden="1">{"COST",#N/A,FALSE,"SYNTHESE";"MARGIN",#N/A,FALSE,"SYNTHESE";"LOT_COM",#N/A,FALSE,"SYNTHESE"}</definedName>
    <definedName name="WrnDevSynthese2_4_2" hidden="1">{"COST",#N/A,FALSE,"SYNTHESE";"MARGIN",#N/A,FALSE,"SYNTHESE";"LOT_COM",#N/A,FALSE,"SYNTHESE"}</definedName>
    <definedName name="WrnDevSynthese2_4_2_1" hidden="1">{"COST",#N/A,FALSE,"SYNTHESE";"MARGIN",#N/A,FALSE,"SYNTHESE";"LOT_COM",#N/A,FALSE,"SYNTHESE"}</definedName>
    <definedName name="WrnDevSynthese2_4_2_1_1" hidden="1">{"COST",#N/A,FALSE,"SYNTHESE";"MARGIN",#N/A,FALSE,"SYNTHESE";"LOT_COM",#N/A,FALSE,"SYNTHESE"}</definedName>
    <definedName name="WrnDevSynthese2_4_2_2" hidden="1">{"COST",#N/A,FALSE,"SYNTHESE";"MARGIN",#N/A,FALSE,"SYNTHESE";"LOT_COM",#N/A,FALSE,"SYNTHESE"}</definedName>
    <definedName name="WrnDevSynthese2_4_2_3" hidden="1">{"COST",#N/A,FALSE,"SYNTHESE";"MARGIN",#N/A,FALSE,"SYNTHESE";"LOT_COM",#N/A,FALSE,"SYNTHESE"}</definedName>
    <definedName name="WrnDevSynthese2_4_2_4" hidden="1">{"COST",#N/A,FALSE,"SYNTHESE";"MARGIN",#N/A,FALSE,"SYNTHESE";"LOT_COM",#N/A,FALSE,"SYNTHESE"}</definedName>
    <definedName name="WrnDevSynthese2_4_2_5" hidden="1">{"COST",#N/A,FALSE,"SYNTHESE";"MARGIN",#N/A,FALSE,"SYNTHESE";"LOT_COM",#N/A,FALSE,"SYNTHESE"}</definedName>
    <definedName name="WrnDevSynthese2_4_3" hidden="1">{"COST",#N/A,FALSE,"SYNTHESE";"MARGIN",#N/A,FALSE,"SYNTHESE";"LOT_COM",#N/A,FALSE,"SYNTHESE"}</definedName>
    <definedName name="WrnDevSynthese2_4_3_1" hidden="1">{"COST",#N/A,FALSE,"SYNTHESE";"MARGIN",#N/A,FALSE,"SYNTHESE";"LOT_COM",#N/A,FALSE,"SYNTHESE"}</definedName>
    <definedName name="WrnDevSynthese2_4_4" hidden="1">{"COST",#N/A,FALSE,"SYNTHESE";"MARGIN",#N/A,FALSE,"SYNTHESE";"LOT_COM",#N/A,FALSE,"SYNTHESE"}</definedName>
    <definedName name="WrnDevSynthese2_4_4_1" hidden="1">{"COST",#N/A,FALSE,"SYNTHESE";"MARGIN",#N/A,FALSE,"SYNTHESE";"LOT_COM",#N/A,FALSE,"SYNTHESE"}</definedName>
    <definedName name="WrnDevSynthese2_4_5" hidden="1">{"COST",#N/A,FALSE,"SYNTHESE";"MARGIN",#N/A,FALSE,"SYNTHESE";"LOT_COM",#N/A,FALSE,"SYNTHESE"}</definedName>
    <definedName name="WrnDevSynthese2_5" hidden="1">{"COST",#N/A,FALSE,"SYNTHESE";"MARGIN",#N/A,FALSE,"SYNTHESE";"LOT_COM",#N/A,FALSE,"SYNTHESE"}</definedName>
    <definedName name="WrnDevSynthese2_5_1" hidden="1">{"COST",#N/A,FALSE,"SYNTHESE";"MARGIN",#N/A,FALSE,"SYNTHESE";"LOT_COM",#N/A,FALSE,"SYNTHESE"}</definedName>
    <definedName name="WrnDevSynthese2_5_1_1" hidden="1">{"COST",#N/A,FALSE,"SYNTHESE";"MARGIN",#N/A,FALSE,"SYNTHESE";"LOT_COM",#N/A,FALSE,"SYNTHESE"}</definedName>
    <definedName name="WrnDevSynthese2_5_1_1_1" hidden="1">{"COST",#N/A,FALSE,"SYNTHESE";"MARGIN",#N/A,FALSE,"SYNTHESE";"LOT_COM",#N/A,FALSE,"SYNTHESE"}</definedName>
    <definedName name="WrnDevSynthese2_5_1_2" hidden="1">{"COST",#N/A,FALSE,"SYNTHESE";"MARGIN",#N/A,FALSE,"SYNTHESE";"LOT_COM",#N/A,FALSE,"SYNTHESE"}</definedName>
    <definedName name="WrnDevSynthese2_5_1_3" hidden="1">{"COST",#N/A,FALSE,"SYNTHESE";"MARGIN",#N/A,FALSE,"SYNTHESE";"LOT_COM",#N/A,FALSE,"SYNTHESE"}</definedName>
    <definedName name="WrnDevSynthese2_5_1_4" hidden="1">{"COST",#N/A,FALSE,"SYNTHESE";"MARGIN",#N/A,FALSE,"SYNTHESE";"LOT_COM",#N/A,FALSE,"SYNTHESE"}</definedName>
    <definedName name="WrnDevSynthese2_5_1_5" hidden="1">{"COST",#N/A,FALSE,"SYNTHESE";"MARGIN",#N/A,FALSE,"SYNTHESE";"LOT_COM",#N/A,FALSE,"SYNTHESE"}</definedName>
    <definedName name="WrnDevSynthese2_5_2" hidden="1">{"COST",#N/A,FALSE,"SYNTHESE";"MARGIN",#N/A,FALSE,"SYNTHESE";"LOT_COM",#N/A,FALSE,"SYNTHESE"}</definedName>
    <definedName name="WrnDevSynthese2_5_2_1" hidden="1">{"COST",#N/A,FALSE,"SYNTHESE";"MARGIN",#N/A,FALSE,"SYNTHESE";"LOT_COM",#N/A,FALSE,"SYNTHESE"}</definedName>
    <definedName name="WrnDevSynthese2_5_2_1_1" hidden="1">{"COST",#N/A,FALSE,"SYNTHESE";"MARGIN",#N/A,FALSE,"SYNTHESE";"LOT_COM",#N/A,FALSE,"SYNTHESE"}</definedName>
    <definedName name="WrnDevSynthese2_5_2_2" hidden="1">{"COST",#N/A,FALSE,"SYNTHESE";"MARGIN",#N/A,FALSE,"SYNTHESE";"LOT_COM",#N/A,FALSE,"SYNTHESE"}</definedName>
    <definedName name="WrnDevSynthese2_5_2_3" hidden="1">{"COST",#N/A,FALSE,"SYNTHESE";"MARGIN",#N/A,FALSE,"SYNTHESE";"LOT_COM",#N/A,FALSE,"SYNTHESE"}</definedName>
    <definedName name="WrnDevSynthese2_5_2_4" hidden="1">{"COST",#N/A,FALSE,"SYNTHESE";"MARGIN",#N/A,FALSE,"SYNTHESE";"LOT_COM",#N/A,FALSE,"SYNTHESE"}</definedName>
    <definedName name="WrnDevSynthese2_5_2_5" hidden="1">{"COST",#N/A,FALSE,"SYNTHESE";"MARGIN",#N/A,FALSE,"SYNTHESE";"LOT_COM",#N/A,FALSE,"SYNTHESE"}</definedName>
    <definedName name="WrnDevSynthese2_5_3" hidden="1">{"COST",#N/A,FALSE,"SYNTHESE";"MARGIN",#N/A,FALSE,"SYNTHESE";"LOT_COM",#N/A,FALSE,"SYNTHESE"}</definedName>
    <definedName name="WrnDevSynthese2_5_3_1" hidden="1">{"COST",#N/A,FALSE,"SYNTHESE";"MARGIN",#N/A,FALSE,"SYNTHESE";"LOT_COM",#N/A,FALSE,"SYNTHESE"}</definedName>
    <definedName name="WrnDevSynthese2_5_4" hidden="1">{"COST",#N/A,FALSE,"SYNTHESE";"MARGIN",#N/A,FALSE,"SYNTHESE";"LOT_COM",#N/A,FALSE,"SYNTHESE"}</definedName>
    <definedName name="WrnDevSynthese2_5_4_1" hidden="1">{"COST",#N/A,FALSE,"SYNTHESE";"MARGIN",#N/A,FALSE,"SYNTHESE";"LOT_COM",#N/A,FALSE,"SYNTHESE"}</definedName>
    <definedName name="WrnDevSynthese2_5_5" hidden="1">{"COST",#N/A,FALSE,"SYNTHESE";"MARGIN",#N/A,FALSE,"SYNTHESE";"LOT_COM",#N/A,FALSE,"SYNTHESE"}</definedName>
    <definedName name="ws" hidden="1">{"'보고양식'!$A$58:$K$111"}</definedName>
    <definedName name="wtf" hidden="1">40243.4474189815</definedName>
    <definedName name="wtfweg" hidden="1">{#N/A,#N/A,FALSE,"DCF Summary";#N/A,#N/A,FALSE,"Casema";#N/A,#N/A,FALSE,"Casema NoTel";#N/A,#N/A,FALSE,"UK";#N/A,#N/A,FALSE,"RCF";#N/A,#N/A,FALSE,"Intercable CZ";#N/A,#N/A,FALSE,"Interkabel P"}</definedName>
    <definedName name="wtfweg_1" hidden="1">{#N/A,#N/A,FALSE,"DCF Summary";#N/A,#N/A,FALSE,"Casema";#N/A,#N/A,FALSE,"Casema NoTel";#N/A,#N/A,FALSE,"UK";#N/A,#N/A,FALSE,"RCF";#N/A,#N/A,FALSE,"Intercable CZ";#N/A,#N/A,FALSE,"Interkabel P"}</definedName>
    <definedName name="wtfweg_1_1" hidden="1">{#N/A,#N/A,FALSE,"DCF Summary";#N/A,#N/A,FALSE,"Casema";#N/A,#N/A,FALSE,"Casema NoTel";#N/A,#N/A,FALSE,"UK";#N/A,#N/A,FALSE,"RCF";#N/A,#N/A,FALSE,"Intercable CZ";#N/A,#N/A,FALSE,"Interkabel P"}</definedName>
    <definedName name="wtfweg_1_1_1" hidden="1">{#N/A,#N/A,FALSE,"DCF Summary";#N/A,#N/A,FALSE,"Casema";#N/A,#N/A,FALSE,"Casema NoTel";#N/A,#N/A,FALSE,"UK";#N/A,#N/A,FALSE,"RCF";#N/A,#N/A,FALSE,"Intercable CZ";#N/A,#N/A,FALSE,"Interkabel P"}</definedName>
    <definedName name="wtfweg_1_1_1_1" hidden="1">{#N/A,#N/A,FALSE,"DCF Summary";#N/A,#N/A,FALSE,"Casema";#N/A,#N/A,FALSE,"Casema NoTel";#N/A,#N/A,FALSE,"UK";#N/A,#N/A,FALSE,"RCF";#N/A,#N/A,FALSE,"Intercable CZ";#N/A,#N/A,FALSE,"Interkabel P"}</definedName>
    <definedName name="wtfweg_1_1_1_1_1" hidden="1">{#N/A,#N/A,FALSE,"DCF Summary";#N/A,#N/A,FALSE,"Casema";#N/A,#N/A,FALSE,"Casema NoTel";#N/A,#N/A,FALSE,"UK";#N/A,#N/A,FALSE,"RCF";#N/A,#N/A,FALSE,"Intercable CZ";#N/A,#N/A,FALSE,"Interkabel P"}</definedName>
    <definedName name="wtfweg_1_1_1_1_1_1" hidden="1">{#N/A,#N/A,FALSE,"DCF Summary";#N/A,#N/A,FALSE,"Casema";#N/A,#N/A,FALSE,"Casema NoTel";#N/A,#N/A,FALSE,"UK";#N/A,#N/A,FALSE,"RCF";#N/A,#N/A,FALSE,"Intercable CZ";#N/A,#N/A,FALSE,"Interkabel P"}</definedName>
    <definedName name="wtfweg_1_1_1_1_1_2" hidden="1">{#N/A,#N/A,FALSE,"DCF Summary";#N/A,#N/A,FALSE,"Casema";#N/A,#N/A,FALSE,"Casema NoTel";#N/A,#N/A,FALSE,"UK";#N/A,#N/A,FALSE,"RCF";#N/A,#N/A,FALSE,"Intercable CZ";#N/A,#N/A,FALSE,"Interkabel P"}</definedName>
    <definedName name="wtfweg_1_1_1_1_1_3" hidden="1">{#N/A,#N/A,FALSE,"DCF Summary";#N/A,#N/A,FALSE,"Casema";#N/A,#N/A,FALSE,"Casema NoTel";#N/A,#N/A,FALSE,"UK";#N/A,#N/A,FALSE,"RCF";#N/A,#N/A,FALSE,"Intercable CZ";#N/A,#N/A,FALSE,"Interkabel P"}</definedName>
    <definedName name="wtfweg_1_1_1_1_1_4" hidden="1">{#N/A,#N/A,FALSE,"DCF Summary";#N/A,#N/A,FALSE,"Casema";#N/A,#N/A,FALSE,"Casema NoTel";#N/A,#N/A,FALSE,"UK";#N/A,#N/A,FALSE,"RCF";#N/A,#N/A,FALSE,"Intercable CZ";#N/A,#N/A,FALSE,"Interkabel P"}</definedName>
    <definedName name="wtfweg_1_1_1_1_2" hidden="1">{#N/A,#N/A,FALSE,"DCF Summary";#N/A,#N/A,FALSE,"Casema";#N/A,#N/A,FALSE,"Casema NoTel";#N/A,#N/A,FALSE,"UK";#N/A,#N/A,FALSE,"RCF";#N/A,#N/A,FALSE,"Intercable CZ";#N/A,#N/A,FALSE,"Interkabel P"}</definedName>
    <definedName name="wtfweg_1_1_1_1_2_1" hidden="1">{#N/A,#N/A,FALSE,"DCF Summary";#N/A,#N/A,FALSE,"Casema";#N/A,#N/A,FALSE,"Casema NoTel";#N/A,#N/A,FALSE,"UK";#N/A,#N/A,FALSE,"RCF";#N/A,#N/A,FALSE,"Intercable CZ";#N/A,#N/A,FALSE,"Interkabel P"}</definedName>
    <definedName name="wtfweg_1_1_1_1_2_2" hidden="1">{#N/A,#N/A,FALSE,"DCF Summary";#N/A,#N/A,FALSE,"Casema";#N/A,#N/A,FALSE,"Casema NoTel";#N/A,#N/A,FALSE,"UK";#N/A,#N/A,FALSE,"RCF";#N/A,#N/A,FALSE,"Intercable CZ";#N/A,#N/A,FALSE,"Interkabel P"}</definedName>
    <definedName name="wtfweg_1_1_1_1_2_3" hidden="1">{#N/A,#N/A,FALSE,"DCF Summary";#N/A,#N/A,FALSE,"Casema";#N/A,#N/A,FALSE,"Casema NoTel";#N/A,#N/A,FALSE,"UK";#N/A,#N/A,FALSE,"RCF";#N/A,#N/A,FALSE,"Intercable CZ";#N/A,#N/A,FALSE,"Interkabel P"}</definedName>
    <definedName name="wtfweg_1_1_1_1_3" hidden="1">{#N/A,#N/A,FALSE,"DCF Summary";#N/A,#N/A,FALSE,"Casema";#N/A,#N/A,FALSE,"Casema NoTel";#N/A,#N/A,FALSE,"UK";#N/A,#N/A,FALSE,"RCF";#N/A,#N/A,FALSE,"Intercable CZ";#N/A,#N/A,FALSE,"Interkabel P"}</definedName>
    <definedName name="wtfweg_1_1_1_1_4" hidden="1">{#N/A,#N/A,FALSE,"DCF Summary";#N/A,#N/A,FALSE,"Casema";#N/A,#N/A,FALSE,"Casema NoTel";#N/A,#N/A,FALSE,"UK";#N/A,#N/A,FALSE,"RCF";#N/A,#N/A,FALSE,"Intercable CZ";#N/A,#N/A,FALSE,"Interkabel P"}</definedName>
    <definedName name="wtfweg_1_1_1_1_5" hidden="1">{#N/A,#N/A,FALSE,"DCF Summary";#N/A,#N/A,FALSE,"Casema";#N/A,#N/A,FALSE,"Casema NoTel";#N/A,#N/A,FALSE,"UK";#N/A,#N/A,FALSE,"RCF";#N/A,#N/A,FALSE,"Intercable CZ";#N/A,#N/A,FALSE,"Interkabel P"}</definedName>
    <definedName name="wtfweg_1_1_1_2" hidden="1">{#N/A,#N/A,FALSE,"DCF Summary";#N/A,#N/A,FALSE,"Casema";#N/A,#N/A,FALSE,"Casema NoTel";#N/A,#N/A,FALSE,"UK";#N/A,#N/A,FALSE,"RCF";#N/A,#N/A,FALSE,"Intercable CZ";#N/A,#N/A,FALSE,"Interkabel P"}</definedName>
    <definedName name="wtfweg_1_1_1_2_1" hidden="1">{#N/A,#N/A,FALSE,"DCF Summary";#N/A,#N/A,FALSE,"Casema";#N/A,#N/A,FALSE,"Casema NoTel";#N/A,#N/A,FALSE,"UK";#N/A,#N/A,FALSE,"RCF";#N/A,#N/A,FALSE,"Intercable CZ";#N/A,#N/A,FALSE,"Interkabel P"}</definedName>
    <definedName name="wtfweg_1_1_1_2_2" hidden="1">{#N/A,#N/A,FALSE,"DCF Summary";#N/A,#N/A,FALSE,"Casema";#N/A,#N/A,FALSE,"Casema NoTel";#N/A,#N/A,FALSE,"UK";#N/A,#N/A,FALSE,"RCF";#N/A,#N/A,FALSE,"Intercable CZ";#N/A,#N/A,FALSE,"Interkabel P"}</definedName>
    <definedName name="wtfweg_1_1_1_2_3" hidden="1">{#N/A,#N/A,FALSE,"DCF Summary";#N/A,#N/A,FALSE,"Casema";#N/A,#N/A,FALSE,"Casema NoTel";#N/A,#N/A,FALSE,"UK";#N/A,#N/A,FALSE,"RCF";#N/A,#N/A,FALSE,"Intercable CZ";#N/A,#N/A,FALSE,"Interkabel P"}</definedName>
    <definedName name="wtfweg_1_1_1_3" hidden="1">{#N/A,#N/A,FALSE,"DCF Summary";#N/A,#N/A,FALSE,"Casema";#N/A,#N/A,FALSE,"Casema NoTel";#N/A,#N/A,FALSE,"UK";#N/A,#N/A,FALSE,"RCF";#N/A,#N/A,FALSE,"Intercable CZ";#N/A,#N/A,FALSE,"Interkabel P"}</definedName>
    <definedName name="wtfweg_1_1_1_3_1" hidden="1">{#N/A,#N/A,FALSE,"DCF Summary";#N/A,#N/A,FALSE,"Casema";#N/A,#N/A,FALSE,"Casema NoTel";#N/A,#N/A,FALSE,"UK";#N/A,#N/A,FALSE,"RCF";#N/A,#N/A,FALSE,"Intercable CZ";#N/A,#N/A,FALSE,"Interkabel P"}</definedName>
    <definedName name="wtfweg_1_1_1_3_2" hidden="1">{#N/A,#N/A,FALSE,"DCF Summary";#N/A,#N/A,FALSE,"Casema";#N/A,#N/A,FALSE,"Casema NoTel";#N/A,#N/A,FALSE,"UK";#N/A,#N/A,FALSE,"RCF";#N/A,#N/A,FALSE,"Intercable CZ";#N/A,#N/A,FALSE,"Interkabel P"}</definedName>
    <definedName name="wtfweg_1_1_1_3_3" hidden="1">{#N/A,#N/A,FALSE,"DCF Summary";#N/A,#N/A,FALSE,"Casema";#N/A,#N/A,FALSE,"Casema NoTel";#N/A,#N/A,FALSE,"UK";#N/A,#N/A,FALSE,"RCF";#N/A,#N/A,FALSE,"Intercable CZ";#N/A,#N/A,FALSE,"Interkabel P"}</definedName>
    <definedName name="wtfweg_1_1_1_4" hidden="1">{#N/A,#N/A,FALSE,"DCF Summary";#N/A,#N/A,FALSE,"Casema";#N/A,#N/A,FALSE,"Casema NoTel";#N/A,#N/A,FALSE,"UK";#N/A,#N/A,FALSE,"RCF";#N/A,#N/A,FALSE,"Intercable CZ";#N/A,#N/A,FALSE,"Interkabel P"}</definedName>
    <definedName name="wtfweg_1_1_1_5" hidden="1">{#N/A,#N/A,FALSE,"DCF Summary";#N/A,#N/A,FALSE,"Casema";#N/A,#N/A,FALSE,"Casema NoTel";#N/A,#N/A,FALSE,"UK";#N/A,#N/A,FALSE,"RCF";#N/A,#N/A,FALSE,"Intercable CZ";#N/A,#N/A,FALSE,"Interkabel P"}</definedName>
    <definedName name="wtfweg_1_1_2" hidden="1">{#N/A,#N/A,FALSE,"DCF Summary";#N/A,#N/A,FALSE,"Casema";#N/A,#N/A,FALSE,"Casema NoTel";#N/A,#N/A,FALSE,"UK";#N/A,#N/A,FALSE,"RCF";#N/A,#N/A,FALSE,"Intercable CZ";#N/A,#N/A,FALSE,"Interkabel P"}</definedName>
    <definedName name="wtfweg_1_1_2_1" hidden="1">{#N/A,#N/A,FALSE,"DCF Summary";#N/A,#N/A,FALSE,"Casema";#N/A,#N/A,FALSE,"Casema NoTel";#N/A,#N/A,FALSE,"UK";#N/A,#N/A,FALSE,"RCF";#N/A,#N/A,FALSE,"Intercable CZ";#N/A,#N/A,FALSE,"Interkabel P"}</definedName>
    <definedName name="wtfweg_1_1_2_2" hidden="1">{#N/A,#N/A,FALSE,"DCF Summary";#N/A,#N/A,FALSE,"Casema";#N/A,#N/A,FALSE,"Casema NoTel";#N/A,#N/A,FALSE,"UK";#N/A,#N/A,FALSE,"RCF";#N/A,#N/A,FALSE,"Intercable CZ";#N/A,#N/A,FALSE,"Interkabel P"}</definedName>
    <definedName name="wtfweg_1_1_2_3" hidden="1">{#N/A,#N/A,FALSE,"DCF Summary";#N/A,#N/A,FALSE,"Casema";#N/A,#N/A,FALSE,"Casema NoTel";#N/A,#N/A,FALSE,"UK";#N/A,#N/A,FALSE,"RCF";#N/A,#N/A,FALSE,"Intercable CZ";#N/A,#N/A,FALSE,"Interkabel P"}</definedName>
    <definedName name="wtfweg_1_1_3" hidden="1">{#N/A,#N/A,FALSE,"DCF Summary";#N/A,#N/A,FALSE,"Casema";#N/A,#N/A,FALSE,"Casema NoTel";#N/A,#N/A,FALSE,"UK";#N/A,#N/A,FALSE,"RCF";#N/A,#N/A,FALSE,"Intercable CZ";#N/A,#N/A,FALSE,"Interkabel P"}</definedName>
    <definedName name="wtfweg_1_1_3_1" hidden="1">{#N/A,#N/A,FALSE,"DCF Summary";#N/A,#N/A,FALSE,"Casema";#N/A,#N/A,FALSE,"Casema NoTel";#N/A,#N/A,FALSE,"UK";#N/A,#N/A,FALSE,"RCF";#N/A,#N/A,FALSE,"Intercable CZ";#N/A,#N/A,FALSE,"Interkabel P"}</definedName>
    <definedName name="wtfweg_1_1_3_2" hidden="1">{#N/A,#N/A,FALSE,"DCF Summary";#N/A,#N/A,FALSE,"Casema";#N/A,#N/A,FALSE,"Casema NoTel";#N/A,#N/A,FALSE,"UK";#N/A,#N/A,FALSE,"RCF";#N/A,#N/A,FALSE,"Intercable CZ";#N/A,#N/A,FALSE,"Interkabel P"}</definedName>
    <definedName name="wtfweg_1_1_3_3" hidden="1">{#N/A,#N/A,FALSE,"DCF Summary";#N/A,#N/A,FALSE,"Casema";#N/A,#N/A,FALSE,"Casema NoTel";#N/A,#N/A,FALSE,"UK";#N/A,#N/A,FALSE,"RCF";#N/A,#N/A,FALSE,"Intercable CZ";#N/A,#N/A,FALSE,"Interkabel P"}</definedName>
    <definedName name="wtfweg_1_1_4" hidden="1">{#N/A,#N/A,FALSE,"DCF Summary";#N/A,#N/A,FALSE,"Casema";#N/A,#N/A,FALSE,"Casema NoTel";#N/A,#N/A,FALSE,"UK";#N/A,#N/A,FALSE,"RCF";#N/A,#N/A,FALSE,"Intercable CZ";#N/A,#N/A,FALSE,"Interkabel P"}</definedName>
    <definedName name="wtfweg_1_1_5" hidden="1">{#N/A,#N/A,FALSE,"DCF Summary";#N/A,#N/A,FALSE,"Casema";#N/A,#N/A,FALSE,"Casema NoTel";#N/A,#N/A,FALSE,"UK";#N/A,#N/A,FALSE,"RCF";#N/A,#N/A,FALSE,"Intercable CZ";#N/A,#N/A,FALSE,"Interkabel P"}</definedName>
    <definedName name="wtfweg_1_2" hidden="1">{#N/A,#N/A,FALSE,"DCF Summary";#N/A,#N/A,FALSE,"Casema";#N/A,#N/A,FALSE,"Casema NoTel";#N/A,#N/A,FALSE,"UK";#N/A,#N/A,FALSE,"RCF";#N/A,#N/A,FALSE,"Intercable CZ";#N/A,#N/A,FALSE,"Interkabel P"}</definedName>
    <definedName name="wtfweg_1_2_1" hidden="1">{#N/A,#N/A,FALSE,"DCF Summary";#N/A,#N/A,FALSE,"Casema";#N/A,#N/A,FALSE,"Casema NoTel";#N/A,#N/A,FALSE,"UK";#N/A,#N/A,FALSE,"RCF";#N/A,#N/A,FALSE,"Intercable CZ";#N/A,#N/A,FALSE,"Interkabel P"}</definedName>
    <definedName name="wtfweg_1_2_1_1" hidden="1">{#N/A,#N/A,FALSE,"DCF Summary";#N/A,#N/A,FALSE,"Casema";#N/A,#N/A,FALSE,"Casema NoTel";#N/A,#N/A,FALSE,"UK";#N/A,#N/A,FALSE,"RCF";#N/A,#N/A,FALSE,"Intercable CZ";#N/A,#N/A,FALSE,"Interkabel P"}</definedName>
    <definedName name="wtfweg_1_2_1_2" hidden="1">{#N/A,#N/A,FALSE,"DCF Summary";#N/A,#N/A,FALSE,"Casema";#N/A,#N/A,FALSE,"Casema NoTel";#N/A,#N/A,FALSE,"UK";#N/A,#N/A,FALSE,"RCF";#N/A,#N/A,FALSE,"Intercable CZ";#N/A,#N/A,FALSE,"Interkabel P"}</definedName>
    <definedName name="wtfweg_1_2_1_3" hidden="1">{#N/A,#N/A,FALSE,"DCF Summary";#N/A,#N/A,FALSE,"Casema";#N/A,#N/A,FALSE,"Casema NoTel";#N/A,#N/A,FALSE,"UK";#N/A,#N/A,FALSE,"RCF";#N/A,#N/A,FALSE,"Intercable CZ";#N/A,#N/A,FALSE,"Interkabel P"}</definedName>
    <definedName name="wtfweg_1_2_2" hidden="1">{#N/A,#N/A,FALSE,"DCF Summary";#N/A,#N/A,FALSE,"Casema";#N/A,#N/A,FALSE,"Casema NoTel";#N/A,#N/A,FALSE,"UK";#N/A,#N/A,FALSE,"RCF";#N/A,#N/A,FALSE,"Intercable CZ";#N/A,#N/A,FALSE,"Interkabel P"}</definedName>
    <definedName name="wtfweg_1_2_2_1" hidden="1">{#N/A,#N/A,FALSE,"DCF Summary";#N/A,#N/A,FALSE,"Casema";#N/A,#N/A,FALSE,"Casema NoTel";#N/A,#N/A,FALSE,"UK";#N/A,#N/A,FALSE,"RCF";#N/A,#N/A,FALSE,"Intercable CZ";#N/A,#N/A,FALSE,"Interkabel P"}</definedName>
    <definedName name="wtfweg_1_2_2_2" hidden="1">{#N/A,#N/A,FALSE,"DCF Summary";#N/A,#N/A,FALSE,"Casema";#N/A,#N/A,FALSE,"Casema NoTel";#N/A,#N/A,FALSE,"UK";#N/A,#N/A,FALSE,"RCF";#N/A,#N/A,FALSE,"Intercable CZ";#N/A,#N/A,FALSE,"Interkabel P"}</definedName>
    <definedName name="wtfweg_1_2_2_3" hidden="1">{#N/A,#N/A,FALSE,"DCF Summary";#N/A,#N/A,FALSE,"Casema";#N/A,#N/A,FALSE,"Casema NoTel";#N/A,#N/A,FALSE,"UK";#N/A,#N/A,FALSE,"RCF";#N/A,#N/A,FALSE,"Intercable CZ";#N/A,#N/A,FALSE,"Interkabel P"}</definedName>
    <definedName name="wtfweg_1_2_3" hidden="1">{#N/A,#N/A,FALSE,"DCF Summary";#N/A,#N/A,FALSE,"Casema";#N/A,#N/A,FALSE,"Casema NoTel";#N/A,#N/A,FALSE,"UK";#N/A,#N/A,FALSE,"RCF";#N/A,#N/A,FALSE,"Intercable CZ";#N/A,#N/A,FALSE,"Interkabel P"}</definedName>
    <definedName name="wtfweg_1_2_4" hidden="1">{#N/A,#N/A,FALSE,"DCF Summary";#N/A,#N/A,FALSE,"Casema";#N/A,#N/A,FALSE,"Casema NoTel";#N/A,#N/A,FALSE,"UK";#N/A,#N/A,FALSE,"RCF";#N/A,#N/A,FALSE,"Intercable CZ";#N/A,#N/A,FALSE,"Interkabel P"}</definedName>
    <definedName name="wtfweg_1_2_5" hidden="1">{#N/A,#N/A,FALSE,"DCF Summary";#N/A,#N/A,FALSE,"Casema";#N/A,#N/A,FALSE,"Casema NoTel";#N/A,#N/A,FALSE,"UK";#N/A,#N/A,FALSE,"RCF";#N/A,#N/A,FALSE,"Intercable CZ";#N/A,#N/A,FALSE,"Interkabel P"}</definedName>
    <definedName name="wtfweg_1_3" hidden="1">{#N/A,#N/A,FALSE,"DCF Summary";#N/A,#N/A,FALSE,"Casema";#N/A,#N/A,FALSE,"Casema NoTel";#N/A,#N/A,FALSE,"UK";#N/A,#N/A,FALSE,"RCF";#N/A,#N/A,FALSE,"Intercable CZ";#N/A,#N/A,FALSE,"Interkabel P"}</definedName>
    <definedName name="wtfweg_1_3_1" hidden="1">{#N/A,#N/A,FALSE,"DCF Summary";#N/A,#N/A,FALSE,"Casema";#N/A,#N/A,FALSE,"Casema NoTel";#N/A,#N/A,FALSE,"UK";#N/A,#N/A,FALSE,"RCF";#N/A,#N/A,FALSE,"Intercable CZ";#N/A,#N/A,FALSE,"Interkabel P"}</definedName>
    <definedName name="wtfweg_1_3_1_1" hidden="1">{#N/A,#N/A,FALSE,"DCF Summary";#N/A,#N/A,FALSE,"Casema";#N/A,#N/A,FALSE,"Casema NoTel";#N/A,#N/A,FALSE,"UK";#N/A,#N/A,FALSE,"RCF";#N/A,#N/A,FALSE,"Intercable CZ";#N/A,#N/A,FALSE,"Interkabel P"}</definedName>
    <definedName name="wtfweg_1_3_1_2" hidden="1">{#N/A,#N/A,FALSE,"DCF Summary";#N/A,#N/A,FALSE,"Casema";#N/A,#N/A,FALSE,"Casema NoTel";#N/A,#N/A,FALSE,"UK";#N/A,#N/A,FALSE,"RCF";#N/A,#N/A,FALSE,"Intercable CZ";#N/A,#N/A,FALSE,"Interkabel P"}</definedName>
    <definedName name="wtfweg_1_3_1_3" hidden="1">{#N/A,#N/A,FALSE,"DCF Summary";#N/A,#N/A,FALSE,"Casema";#N/A,#N/A,FALSE,"Casema NoTel";#N/A,#N/A,FALSE,"UK";#N/A,#N/A,FALSE,"RCF";#N/A,#N/A,FALSE,"Intercable CZ";#N/A,#N/A,FALSE,"Interkabel P"}</definedName>
    <definedName name="wtfweg_1_3_2" hidden="1">{#N/A,#N/A,FALSE,"DCF Summary";#N/A,#N/A,FALSE,"Casema";#N/A,#N/A,FALSE,"Casema NoTel";#N/A,#N/A,FALSE,"UK";#N/A,#N/A,FALSE,"RCF";#N/A,#N/A,FALSE,"Intercable CZ";#N/A,#N/A,FALSE,"Interkabel P"}</definedName>
    <definedName name="wtfweg_1_3_2_1" hidden="1">{#N/A,#N/A,FALSE,"DCF Summary";#N/A,#N/A,FALSE,"Casema";#N/A,#N/A,FALSE,"Casema NoTel";#N/A,#N/A,FALSE,"UK";#N/A,#N/A,FALSE,"RCF";#N/A,#N/A,FALSE,"Intercable CZ";#N/A,#N/A,FALSE,"Interkabel P"}</definedName>
    <definedName name="wtfweg_1_3_2_2" hidden="1">{#N/A,#N/A,FALSE,"DCF Summary";#N/A,#N/A,FALSE,"Casema";#N/A,#N/A,FALSE,"Casema NoTel";#N/A,#N/A,FALSE,"UK";#N/A,#N/A,FALSE,"RCF";#N/A,#N/A,FALSE,"Intercable CZ";#N/A,#N/A,FALSE,"Interkabel P"}</definedName>
    <definedName name="wtfweg_1_3_2_3" hidden="1">{#N/A,#N/A,FALSE,"DCF Summary";#N/A,#N/A,FALSE,"Casema";#N/A,#N/A,FALSE,"Casema NoTel";#N/A,#N/A,FALSE,"UK";#N/A,#N/A,FALSE,"RCF";#N/A,#N/A,FALSE,"Intercable CZ";#N/A,#N/A,FALSE,"Interkabel P"}</definedName>
    <definedName name="wtfweg_1_3_3" hidden="1">{#N/A,#N/A,FALSE,"DCF Summary";#N/A,#N/A,FALSE,"Casema";#N/A,#N/A,FALSE,"Casema NoTel";#N/A,#N/A,FALSE,"UK";#N/A,#N/A,FALSE,"RCF";#N/A,#N/A,FALSE,"Intercable CZ";#N/A,#N/A,FALSE,"Interkabel P"}</definedName>
    <definedName name="wtfweg_1_3_4" hidden="1">{#N/A,#N/A,FALSE,"DCF Summary";#N/A,#N/A,FALSE,"Casema";#N/A,#N/A,FALSE,"Casema NoTel";#N/A,#N/A,FALSE,"UK";#N/A,#N/A,FALSE,"RCF";#N/A,#N/A,FALSE,"Intercable CZ";#N/A,#N/A,FALSE,"Interkabel P"}</definedName>
    <definedName name="wtfweg_1_3_5" hidden="1">{#N/A,#N/A,FALSE,"DCF Summary";#N/A,#N/A,FALSE,"Casema";#N/A,#N/A,FALSE,"Casema NoTel";#N/A,#N/A,FALSE,"UK";#N/A,#N/A,FALSE,"RCF";#N/A,#N/A,FALSE,"Intercable CZ";#N/A,#N/A,FALSE,"Interkabel P"}</definedName>
    <definedName name="wtfweg_1_4" hidden="1">{#N/A,#N/A,FALSE,"DCF Summary";#N/A,#N/A,FALSE,"Casema";#N/A,#N/A,FALSE,"Casema NoTel";#N/A,#N/A,FALSE,"UK";#N/A,#N/A,FALSE,"RCF";#N/A,#N/A,FALSE,"Intercable CZ";#N/A,#N/A,FALSE,"Interkabel P"}</definedName>
    <definedName name="wtfweg_1_4_1" hidden="1">{#N/A,#N/A,FALSE,"DCF Summary";#N/A,#N/A,FALSE,"Casema";#N/A,#N/A,FALSE,"Casema NoTel";#N/A,#N/A,FALSE,"UK";#N/A,#N/A,FALSE,"RCF";#N/A,#N/A,FALSE,"Intercable CZ";#N/A,#N/A,FALSE,"Interkabel P"}</definedName>
    <definedName name="wtfweg_1_4_2" hidden="1">{#N/A,#N/A,FALSE,"DCF Summary";#N/A,#N/A,FALSE,"Casema";#N/A,#N/A,FALSE,"Casema NoTel";#N/A,#N/A,FALSE,"UK";#N/A,#N/A,FALSE,"RCF";#N/A,#N/A,FALSE,"Intercable CZ";#N/A,#N/A,FALSE,"Interkabel P"}</definedName>
    <definedName name="wtfweg_1_4_3" hidden="1">{#N/A,#N/A,FALSE,"DCF Summary";#N/A,#N/A,FALSE,"Casema";#N/A,#N/A,FALSE,"Casema NoTel";#N/A,#N/A,FALSE,"UK";#N/A,#N/A,FALSE,"RCF";#N/A,#N/A,FALSE,"Intercable CZ";#N/A,#N/A,FALSE,"Interkabel P"}</definedName>
    <definedName name="wtfweg_1_5" hidden="1">{#N/A,#N/A,FALSE,"DCF Summary";#N/A,#N/A,FALSE,"Casema";#N/A,#N/A,FALSE,"Casema NoTel";#N/A,#N/A,FALSE,"UK";#N/A,#N/A,FALSE,"RCF";#N/A,#N/A,FALSE,"Intercable CZ";#N/A,#N/A,FALSE,"Interkabel P"}</definedName>
    <definedName name="wtfweg_1_5_1" hidden="1">{#N/A,#N/A,FALSE,"DCF Summary";#N/A,#N/A,FALSE,"Casema";#N/A,#N/A,FALSE,"Casema NoTel";#N/A,#N/A,FALSE,"UK";#N/A,#N/A,FALSE,"RCF";#N/A,#N/A,FALSE,"Intercable CZ";#N/A,#N/A,FALSE,"Interkabel P"}</definedName>
    <definedName name="wtfweg_1_5_2" hidden="1">{#N/A,#N/A,FALSE,"DCF Summary";#N/A,#N/A,FALSE,"Casema";#N/A,#N/A,FALSE,"Casema NoTel";#N/A,#N/A,FALSE,"UK";#N/A,#N/A,FALSE,"RCF";#N/A,#N/A,FALSE,"Intercable CZ";#N/A,#N/A,FALSE,"Interkabel P"}</definedName>
    <definedName name="wtfweg_1_5_3" hidden="1">{#N/A,#N/A,FALSE,"DCF Summary";#N/A,#N/A,FALSE,"Casema";#N/A,#N/A,FALSE,"Casema NoTel";#N/A,#N/A,FALSE,"UK";#N/A,#N/A,FALSE,"RCF";#N/A,#N/A,FALSE,"Intercable CZ";#N/A,#N/A,FALSE,"Interkabel P"}</definedName>
    <definedName name="wtfweg_2" hidden="1">{#N/A,#N/A,FALSE,"DCF Summary";#N/A,#N/A,FALSE,"Casema";#N/A,#N/A,FALSE,"Casema NoTel";#N/A,#N/A,FALSE,"UK";#N/A,#N/A,FALSE,"RCF";#N/A,#N/A,FALSE,"Intercable CZ";#N/A,#N/A,FALSE,"Interkabel P"}</definedName>
    <definedName name="wtfweg_2_1" hidden="1">{#N/A,#N/A,FALSE,"DCF Summary";#N/A,#N/A,FALSE,"Casema";#N/A,#N/A,FALSE,"Casema NoTel";#N/A,#N/A,FALSE,"UK";#N/A,#N/A,FALSE,"RCF";#N/A,#N/A,FALSE,"Intercable CZ";#N/A,#N/A,FALSE,"Interkabel P"}</definedName>
    <definedName name="wtfweg_2_1_1" hidden="1">{#N/A,#N/A,FALSE,"DCF Summary";#N/A,#N/A,FALSE,"Casema";#N/A,#N/A,FALSE,"Casema NoTel";#N/A,#N/A,FALSE,"UK";#N/A,#N/A,FALSE,"RCF";#N/A,#N/A,FALSE,"Intercable CZ";#N/A,#N/A,FALSE,"Interkabel P"}</definedName>
    <definedName name="wtfweg_2_1_1_1" hidden="1">{#N/A,#N/A,FALSE,"DCF Summary";#N/A,#N/A,FALSE,"Casema";#N/A,#N/A,FALSE,"Casema NoTel";#N/A,#N/A,FALSE,"UK";#N/A,#N/A,FALSE,"RCF";#N/A,#N/A,FALSE,"Intercable CZ";#N/A,#N/A,FALSE,"Interkabel P"}</definedName>
    <definedName name="wtfweg_2_1_1_1_1" hidden="1">{#N/A,#N/A,FALSE,"DCF Summary";#N/A,#N/A,FALSE,"Casema";#N/A,#N/A,FALSE,"Casema NoTel";#N/A,#N/A,FALSE,"UK";#N/A,#N/A,FALSE,"RCF";#N/A,#N/A,FALSE,"Intercable CZ";#N/A,#N/A,FALSE,"Interkabel P"}</definedName>
    <definedName name="wtfweg_2_1_1_1_2" hidden="1">{#N/A,#N/A,FALSE,"DCF Summary";#N/A,#N/A,FALSE,"Casema";#N/A,#N/A,FALSE,"Casema NoTel";#N/A,#N/A,FALSE,"UK";#N/A,#N/A,FALSE,"RCF";#N/A,#N/A,FALSE,"Intercable CZ";#N/A,#N/A,FALSE,"Interkabel P"}</definedName>
    <definedName name="wtfweg_2_1_1_1_3" hidden="1">{#N/A,#N/A,FALSE,"DCF Summary";#N/A,#N/A,FALSE,"Casema";#N/A,#N/A,FALSE,"Casema NoTel";#N/A,#N/A,FALSE,"UK";#N/A,#N/A,FALSE,"RCF";#N/A,#N/A,FALSE,"Intercable CZ";#N/A,#N/A,FALSE,"Interkabel P"}</definedName>
    <definedName name="wtfweg_2_1_1_1_4" hidden="1">{#N/A,#N/A,FALSE,"DCF Summary";#N/A,#N/A,FALSE,"Casema";#N/A,#N/A,FALSE,"Casema NoTel";#N/A,#N/A,FALSE,"UK";#N/A,#N/A,FALSE,"RCF";#N/A,#N/A,FALSE,"Intercable CZ";#N/A,#N/A,FALSE,"Interkabel P"}</definedName>
    <definedName name="wtfweg_2_1_1_2" hidden="1">{#N/A,#N/A,FALSE,"DCF Summary";#N/A,#N/A,FALSE,"Casema";#N/A,#N/A,FALSE,"Casema NoTel";#N/A,#N/A,FALSE,"UK";#N/A,#N/A,FALSE,"RCF";#N/A,#N/A,FALSE,"Intercable CZ";#N/A,#N/A,FALSE,"Interkabel P"}</definedName>
    <definedName name="wtfweg_2_1_1_2_1" hidden="1">{#N/A,#N/A,FALSE,"DCF Summary";#N/A,#N/A,FALSE,"Casema";#N/A,#N/A,FALSE,"Casema NoTel";#N/A,#N/A,FALSE,"UK";#N/A,#N/A,FALSE,"RCF";#N/A,#N/A,FALSE,"Intercable CZ";#N/A,#N/A,FALSE,"Interkabel P"}</definedName>
    <definedName name="wtfweg_2_1_1_2_2" hidden="1">{#N/A,#N/A,FALSE,"DCF Summary";#N/A,#N/A,FALSE,"Casema";#N/A,#N/A,FALSE,"Casema NoTel";#N/A,#N/A,FALSE,"UK";#N/A,#N/A,FALSE,"RCF";#N/A,#N/A,FALSE,"Intercable CZ";#N/A,#N/A,FALSE,"Interkabel P"}</definedName>
    <definedName name="wtfweg_2_1_1_2_3" hidden="1">{#N/A,#N/A,FALSE,"DCF Summary";#N/A,#N/A,FALSE,"Casema";#N/A,#N/A,FALSE,"Casema NoTel";#N/A,#N/A,FALSE,"UK";#N/A,#N/A,FALSE,"RCF";#N/A,#N/A,FALSE,"Intercable CZ";#N/A,#N/A,FALSE,"Interkabel P"}</definedName>
    <definedName name="wtfweg_2_1_1_3" hidden="1">{#N/A,#N/A,FALSE,"DCF Summary";#N/A,#N/A,FALSE,"Casema";#N/A,#N/A,FALSE,"Casema NoTel";#N/A,#N/A,FALSE,"UK";#N/A,#N/A,FALSE,"RCF";#N/A,#N/A,FALSE,"Intercable CZ";#N/A,#N/A,FALSE,"Interkabel P"}</definedName>
    <definedName name="wtfweg_2_1_1_4" hidden="1">{#N/A,#N/A,FALSE,"DCF Summary";#N/A,#N/A,FALSE,"Casema";#N/A,#N/A,FALSE,"Casema NoTel";#N/A,#N/A,FALSE,"UK";#N/A,#N/A,FALSE,"RCF";#N/A,#N/A,FALSE,"Intercable CZ";#N/A,#N/A,FALSE,"Interkabel P"}</definedName>
    <definedName name="wtfweg_2_1_1_5" hidden="1">{#N/A,#N/A,FALSE,"DCF Summary";#N/A,#N/A,FALSE,"Casema";#N/A,#N/A,FALSE,"Casema NoTel";#N/A,#N/A,FALSE,"UK";#N/A,#N/A,FALSE,"RCF";#N/A,#N/A,FALSE,"Intercable CZ";#N/A,#N/A,FALSE,"Interkabel P"}</definedName>
    <definedName name="wtfweg_2_1_2" hidden="1">{#N/A,#N/A,FALSE,"DCF Summary";#N/A,#N/A,FALSE,"Casema";#N/A,#N/A,FALSE,"Casema NoTel";#N/A,#N/A,FALSE,"UK";#N/A,#N/A,FALSE,"RCF";#N/A,#N/A,FALSE,"Intercable CZ";#N/A,#N/A,FALSE,"Interkabel P"}</definedName>
    <definedName name="wtfweg_2_1_2_1" hidden="1">{#N/A,#N/A,FALSE,"DCF Summary";#N/A,#N/A,FALSE,"Casema";#N/A,#N/A,FALSE,"Casema NoTel";#N/A,#N/A,FALSE,"UK";#N/A,#N/A,FALSE,"RCF";#N/A,#N/A,FALSE,"Intercable CZ";#N/A,#N/A,FALSE,"Interkabel P"}</definedName>
    <definedName name="wtfweg_2_1_2_2" hidden="1">{#N/A,#N/A,FALSE,"DCF Summary";#N/A,#N/A,FALSE,"Casema";#N/A,#N/A,FALSE,"Casema NoTel";#N/A,#N/A,FALSE,"UK";#N/A,#N/A,FALSE,"RCF";#N/A,#N/A,FALSE,"Intercable CZ";#N/A,#N/A,FALSE,"Interkabel P"}</definedName>
    <definedName name="wtfweg_2_1_2_3" hidden="1">{#N/A,#N/A,FALSE,"DCF Summary";#N/A,#N/A,FALSE,"Casema";#N/A,#N/A,FALSE,"Casema NoTel";#N/A,#N/A,FALSE,"UK";#N/A,#N/A,FALSE,"RCF";#N/A,#N/A,FALSE,"Intercable CZ";#N/A,#N/A,FALSE,"Interkabel P"}</definedName>
    <definedName name="wtfweg_2_1_3" hidden="1">{#N/A,#N/A,FALSE,"DCF Summary";#N/A,#N/A,FALSE,"Casema";#N/A,#N/A,FALSE,"Casema NoTel";#N/A,#N/A,FALSE,"UK";#N/A,#N/A,FALSE,"RCF";#N/A,#N/A,FALSE,"Intercable CZ";#N/A,#N/A,FALSE,"Interkabel P"}</definedName>
    <definedName name="wtfweg_2_1_3_1" hidden="1">{#N/A,#N/A,FALSE,"DCF Summary";#N/A,#N/A,FALSE,"Casema";#N/A,#N/A,FALSE,"Casema NoTel";#N/A,#N/A,FALSE,"UK";#N/A,#N/A,FALSE,"RCF";#N/A,#N/A,FALSE,"Intercable CZ";#N/A,#N/A,FALSE,"Interkabel P"}</definedName>
    <definedName name="wtfweg_2_1_3_2" hidden="1">{#N/A,#N/A,FALSE,"DCF Summary";#N/A,#N/A,FALSE,"Casema";#N/A,#N/A,FALSE,"Casema NoTel";#N/A,#N/A,FALSE,"UK";#N/A,#N/A,FALSE,"RCF";#N/A,#N/A,FALSE,"Intercable CZ";#N/A,#N/A,FALSE,"Interkabel P"}</definedName>
    <definedName name="wtfweg_2_1_3_3" hidden="1">{#N/A,#N/A,FALSE,"DCF Summary";#N/A,#N/A,FALSE,"Casema";#N/A,#N/A,FALSE,"Casema NoTel";#N/A,#N/A,FALSE,"UK";#N/A,#N/A,FALSE,"RCF";#N/A,#N/A,FALSE,"Intercable CZ";#N/A,#N/A,FALSE,"Interkabel P"}</definedName>
    <definedName name="wtfweg_2_1_4" hidden="1">{#N/A,#N/A,FALSE,"DCF Summary";#N/A,#N/A,FALSE,"Casema";#N/A,#N/A,FALSE,"Casema NoTel";#N/A,#N/A,FALSE,"UK";#N/A,#N/A,FALSE,"RCF";#N/A,#N/A,FALSE,"Intercable CZ";#N/A,#N/A,FALSE,"Interkabel P"}</definedName>
    <definedName name="wtfweg_2_1_5" hidden="1">{#N/A,#N/A,FALSE,"DCF Summary";#N/A,#N/A,FALSE,"Casema";#N/A,#N/A,FALSE,"Casema NoTel";#N/A,#N/A,FALSE,"UK";#N/A,#N/A,FALSE,"RCF";#N/A,#N/A,FALSE,"Intercable CZ";#N/A,#N/A,FALSE,"Interkabel P"}</definedName>
    <definedName name="wtfweg_2_2" hidden="1">{#N/A,#N/A,FALSE,"DCF Summary";#N/A,#N/A,FALSE,"Casema";#N/A,#N/A,FALSE,"Casema NoTel";#N/A,#N/A,FALSE,"UK";#N/A,#N/A,FALSE,"RCF";#N/A,#N/A,FALSE,"Intercable CZ";#N/A,#N/A,FALSE,"Interkabel P"}</definedName>
    <definedName name="wtfweg_2_2_1" hidden="1">{#N/A,#N/A,FALSE,"DCF Summary";#N/A,#N/A,FALSE,"Casema";#N/A,#N/A,FALSE,"Casema NoTel";#N/A,#N/A,FALSE,"UK";#N/A,#N/A,FALSE,"RCF";#N/A,#N/A,FALSE,"Intercable CZ";#N/A,#N/A,FALSE,"Interkabel P"}</definedName>
    <definedName name="wtfweg_2_2_2" hidden="1">{#N/A,#N/A,FALSE,"DCF Summary";#N/A,#N/A,FALSE,"Casema";#N/A,#N/A,FALSE,"Casema NoTel";#N/A,#N/A,FALSE,"UK";#N/A,#N/A,FALSE,"RCF";#N/A,#N/A,FALSE,"Intercable CZ";#N/A,#N/A,FALSE,"Interkabel P"}</definedName>
    <definedName name="wtfweg_2_2_3" hidden="1">{#N/A,#N/A,FALSE,"DCF Summary";#N/A,#N/A,FALSE,"Casema";#N/A,#N/A,FALSE,"Casema NoTel";#N/A,#N/A,FALSE,"UK";#N/A,#N/A,FALSE,"RCF";#N/A,#N/A,FALSE,"Intercable CZ";#N/A,#N/A,FALSE,"Interkabel P"}</definedName>
    <definedName name="wtfweg_2_2_4" hidden="1">{#N/A,#N/A,FALSE,"DCF Summary";#N/A,#N/A,FALSE,"Casema";#N/A,#N/A,FALSE,"Casema NoTel";#N/A,#N/A,FALSE,"UK";#N/A,#N/A,FALSE,"RCF";#N/A,#N/A,FALSE,"Intercable CZ";#N/A,#N/A,FALSE,"Interkabel P"}</definedName>
    <definedName name="wtfweg_2_3" hidden="1">{#N/A,#N/A,FALSE,"DCF Summary";#N/A,#N/A,FALSE,"Casema";#N/A,#N/A,FALSE,"Casema NoTel";#N/A,#N/A,FALSE,"UK";#N/A,#N/A,FALSE,"RCF";#N/A,#N/A,FALSE,"Intercable CZ";#N/A,#N/A,FALSE,"Interkabel P"}</definedName>
    <definedName name="wtfweg_2_3_1" hidden="1">{#N/A,#N/A,FALSE,"DCF Summary";#N/A,#N/A,FALSE,"Casema";#N/A,#N/A,FALSE,"Casema NoTel";#N/A,#N/A,FALSE,"UK";#N/A,#N/A,FALSE,"RCF";#N/A,#N/A,FALSE,"Intercable CZ";#N/A,#N/A,FALSE,"Interkabel P"}</definedName>
    <definedName name="wtfweg_2_3_2" hidden="1">{#N/A,#N/A,FALSE,"DCF Summary";#N/A,#N/A,FALSE,"Casema";#N/A,#N/A,FALSE,"Casema NoTel";#N/A,#N/A,FALSE,"UK";#N/A,#N/A,FALSE,"RCF";#N/A,#N/A,FALSE,"Intercable CZ";#N/A,#N/A,FALSE,"Interkabel P"}</definedName>
    <definedName name="wtfweg_2_3_3" hidden="1">{#N/A,#N/A,FALSE,"DCF Summary";#N/A,#N/A,FALSE,"Casema";#N/A,#N/A,FALSE,"Casema NoTel";#N/A,#N/A,FALSE,"UK";#N/A,#N/A,FALSE,"RCF";#N/A,#N/A,FALSE,"Intercable CZ";#N/A,#N/A,FALSE,"Interkabel P"}</definedName>
    <definedName name="wtfweg_2_3_4" hidden="1">{#N/A,#N/A,FALSE,"DCF Summary";#N/A,#N/A,FALSE,"Casema";#N/A,#N/A,FALSE,"Casema NoTel";#N/A,#N/A,FALSE,"UK";#N/A,#N/A,FALSE,"RCF";#N/A,#N/A,FALSE,"Intercable CZ";#N/A,#N/A,FALSE,"Interkabel P"}</definedName>
    <definedName name="wtfweg_2_4" hidden="1">{#N/A,#N/A,FALSE,"DCF Summary";#N/A,#N/A,FALSE,"Casema";#N/A,#N/A,FALSE,"Casema NoTel";#N/A,#N/A,FALSE,"UK";#N/A,#N/A,FALSE,"RCF";#N/A,#N/A,FALSE,"Intercable CZ";#N/A,#N/A,FALSE,"Interkabel P"}</definedName>
    <definedName name="wtfweg_2_4_1" hidden="1">{#N/A,#N/A,FALSE,"DCF Summary";#N/A,#N/A,FALSE,"Casema";#N/A,#N/A,FALSE,"Casema NoTel";#N/A,#N/A,FALSE,"UK";#N/A,#N/A,FALSE,"RCF";#N/A,#N/A,FALSE,"Intercable CZ";#N/A,#N/A,FALSE,"Interkabel P"}</definedName>
    <definedName name="wtfweg_2_5" hidden="1">{#N/A,#N/A,FALSE,"DCF Summary";#N/A,#N/A,FALSE,"Casema";#N/A,#N/A,FALSE,"Casema NoTel";#N/A,#N/A,FALSE,"UK";#N/A,#N/A,FALSE,"RCF";#N/A,#N/A,FALSE,"Intercable CZ";#N/A,#N/A,FALSE,"Interkabel P"}</definedName>
    <definedName name="wtfweg_3" hidden="1">{#N/A,#N/A,FALSE,"DCF Summary";#N/A,#N/A,FALSE,"Casema";#N/A,#N/A,FALSE,"Casema NoTel";#N/A,#N/A,FALSE,"UK";#N/A,#N/A,FALSE,"RCF";#N/A,#N/A,FALSE,"Intercable CZ";#N/A,#N/A,FALSE,"Interkabel P"}</definedName>
    <definedName name="wtfweg_3_1" hidden="1">{#N/A,#N/A,FALSE,"DCF Summary";#N/A,#N/A,FALSE,"Casema";#N/A,#N/A,FALSE,"Casema NoTel";#N/A,#N/A,FALSE,"UK";#N/A,#N/A,FALSE,"RCF";#N/A,#N/A,FALSE,"Intercable CZ";#N/A,#N/A,FALSE,"Interkabel P"}</definedName>
    <definedName name="wtfweg_3_1_1" hidden="1">{#N/A,#N/A,FALSE,"DCF Summary";#N/A,#N/A,FALSE,"Casema";#N/A,#N/A,FALSE,"Casema NoTel";#N/A,#N/A,FALSE,"UK";#N/A,#N/A,FALSE,"RCF";#N/A,#N/A,FALSE,"Intercable CZ";#N/A,#N/A,FALSE,"Interkabel P"}</definedName>
    <definedName name="wtfweg_3_1_2" hidden="1">{#N/A,#N/A,FALSE,"DCF Summary";#N/A,#N/A,FALSE,"Casema";#N/A,#N/A,FALSE,"Casema NoTel";#N/A,#N/A,FALSE,"UK";#N/A,#N/A,FALSE,"RCF";#N/A,#N/A,FALSE,"Intercable CZ";#N/A,#N/A,FALSE,"Interkabel P"}</definedName>
    <definedName name="wtfweg_3_1_3" hidden="1">{#N/A,#N/A,FALSE,"DCF Summary";#N/A,#N/A,FALSE,"Casema";#N/A,#N/A,FALSE,"Casema NoTel";#N/A,#N/A,FALSE,"UK";#N/A,#N/A,FALSE,"RCF";#N/A,#N/A,FALSE,"Intercable CZ";#N/A,#N/A,FALSE,"Interkabel P"}</definedName>
    <definedName name="wtfweg_3_1_4" hidden="1">{#N/A,#N/A,FALSE,"DCF Summary";#N/A,#N/A,FALSE,"Casema";#N/A,#N/A,FALSE,"Casema NoTel";#N/A,#N/A,FALSE,"UK";#N/A,#N/A,FALSE,"RCF";#N/A,#N/A,FALSE,"Intercable CZ";#N/A,#N/A,FALSE,"Interkabel P"}</definedName>
    <definedName name="wtfweg_3_2" hidden="1">{#N/A,#N/A,FALSE,"DCF Summary";#N/A,#N/A,FALSE,"Casema";#N/A,#N/A,FALSE,"Casema NoTel";#N/A,#N/A,FALSE,"UK";#N/A,#N/A,FALSE,"RCF";#N/A,#N/A,FALSE,"Intercable CZ";#N/A,#N/A,FALSE,"Interkabel P"}</definedName>
    <definedName name="wtfweg_3_2_1" hidden="1">{#N/A,#N/A,FALSE,"DCF Summary";#N/A,#N/A,FALSE,"Casema";#N/A,#N/A,FALSE,"Casema NoTel";#N/A,#N/A,FALSE,"UK";#N/A,#N/A,FALSE,"RCF";#N/A,#N/A,FALSE,"Intercable CZ";#N/A,#N/A,FALSE,"Interkabel P"}</definedName>
    <definedName name="wtfweg_3_2_2" hidden="1">{#N/A,#N/A,FALSE,"DCF Summary";#N/A,#N/A,FALSE,"Casema";#N/A,#N/A,FALSE,"Casema NoTel";#N/A,#N/A,FALSE,"UK";#N/A,#N/A,FALSE,"RCF";#N/A,#N/A,FALSE,"Intercable CZ";#N/A,#N/A,FALSE,"Interkabel P"}</definedName>
    <definedName name="wtfweg_3_2_3" hidden="1">{#N/A,#N/A,FALSE,"DCF Summary";#N/A,#N/A,FALSE,"Casema";#N/A,#N/A,FALSE,"Casema NoTel";#N/A,#N/A,FALSE,"UK";#N/A,#N/A,FALSE,"RCF";#N/A,#N/A,FALSE,"Intercable CZ";#N/A,#N/A,FALSE,"Interkabel P"}</definedName>
    <definedName name="wtfweg_3_2_4" hidden="1">{#N/A,#N/A,FALSE,"DCF Summary";#N/A,#N/A,FALSE,"Casema";#N/A,#N/A,FALSE,"Casema NoTel";#N/A,#N/A,FALSE,"UK";#N/A,#N/A,FALSE,"RCF";#N/A,#N/A,FALSE,"Intercable CZ";#N/A,#N/A,FALSE,"Interkabel P"}</definedName>
    <definedName name="wtfweg_3_3" hidden="1">{#N/A,#N/A,FALSE,"DCF Summary";#N/A,#N/A,FALSE,"Casema";#N/A,#N/A,FALSE,"Casema NoTel";#N/A,#N/A,FALSE,"UK";#N/A,#N/A,FALSE,"RCF";#N/A,#N/A,FALSE,"Intercable CZ";#N/A,#N/A,FALSE,"Interkabel P"}</definedName>
    <definedName name="wtfweg_3_3_1" hidden="1">{#N/A,#N/A,FALSE,"DCF Summary";#N/A,#N/A,FALSE,"Casema";#N/A,#N/A,FALSE,"Casema NoTel";#N/A,#N/A,FALSE,"UK";#N/A,#N/A,FALSE,"RCF";#N/A,#N/A,FALSE,"Intercable CZ";#N/A,#N/A,FALSE,"Interkabel P"}</definedName>
    <definedName name="wtfweg_3_4" hidden="1">{#N/A,#N/A,FALSE,"DCF Summary";#N/A,#N/A,FALSE,"Casema";#N/A,#N/A,FALSE,"Casema NoTel";#N/A,#N/A,FALSE,"UK";#N/A,#N/A,FALSE,"RCF";#N/A,#N/A,FALSE,"Intercable CZ";#N/A,#N/A,FALSE,"Interkabel P"}</definedName>
    <definedName name="wtfweg_3_4_1" hidden="1">{#N/A,#N/A,FALSE,"DCF Summary";#N/A,#N/A,FALSE,"Casema";#N/A,#N/A,FALSE,"Casema NoTel";#N/A,#N/A,FALSE,"UK";#N/A,#N/A,FALSE,"RCF";#N/A,#N/A,FALSE,"Intercable CZ";#N/A,#N/A,FALSE,"Interkabel P"}</definedName>
    <definedName name="wtfweg_3_5" hidden="1">{#N/A,#N/A,FALSE,"DCF Summary";#N/A,#N/A,FALSE,"Casema";#N/A,#N/A,FALSE,"Casema NoTel";#N/A,#N/A,FALSE,"UK";#N/A,#N/A,FALSE,"RCF";#N/A,#N/A,FALSE,"Intercable CZ";#N/A,#N/A,FALSE,"Interkabel P"}</definedName>
    <definedName name="wtfweg_4" hidden="1">{#N/A,#N/A,FALSE,"DCF Summary";#N/A,#N/A,FALSE,"Casema";#N/A,#N/A,FALSE,"Casema NoTel";#N/A,#N/A,FALSE,"UK";#N/A,#N/A,FALSE,"RCF";#N/A,#N/A,FALSE,"Intercable CZ";#N/A,#N/A,FALSE,"Interkabel P"}</definedName>
    <definedName name="wtfweg_4_1" hidden="1">{#N/A,#N/A,FALSE,"DCF Summary";#N/A,#N/A,FALSE,"Casema";#N/A,#N/A,FALSE,"Casema NoTel";#N/A,#N/A,FALSE,"UK";#N/A,#N/A,FALSE,"RCF";#N/A,#N/A,FALSE,"Intercable CZ";#N/A,#N/A,FALSE,"Interkabel P"}</definedName>
    <definedName name="wtfweg_4_1_1" hidden="1">{#N/A,#N/A,FALSE,"DCF Summary";#N/A,#N/A,FALSE,"Casema";#N/A,#N/A,FALSE,"Casema NoTel";#N/A,#N/A,FALSE,"UK";#N/A,#N/A,FALSE,"RCF";#N/A,#N/A,FALSE,"Intercable CZ";#N/A,#N/A,FALSE,"Interkabel P"}</definedName>
    <definedName name="wtfweg_4_1_2" hidden="1">{#N/A,#N/A,FALSE,"DCF Summary";#N/A,#N/A,FALSE,"Casema";#N/A,#N/A,FALSE,"Casema NoTel";#N/A,#N/A,FALSE,"UK";#N/A,#N/A,FALSE,"RCF";#N/A,#N/A,FALSE,"Intercable CZ";#N/A,#N/A,FALSE,"Interkabel P"}</definedName>
    <definedName name="wtfweg_4_1_3" hidden="1">{#N/A,#N/A,FALSE,"DCF Summary";#N/A,#N/A,FALSE,"Casema";#N/A,#N/A,FALSE,"Casema NoTel";#N/A,#N/A,FALSE,"UK";#N/A,#N/A,FALSE,"RCF";#N/A,#N/A,FALSE,"Intercable CZ";#N/A,#N/A,FALSE,"Interkabel P"}</definedName>
    <definedName name="wtfweg_4_1_4" hidden="1">{#N/A,#N/A,FALSE,"DCF Summary";#N/A,#N/A,FALSE,"Casema";#N/A,#N/A,FALSE,"Casema NoTel";#N/A,#N/A,FALSE,"UK";#N/A,#N/A,FALSE,"RCF";#N/A,#N/A,FALSE,"Intercable CZ";#N/A,#N/A,FALSE,"Interkabel P"}</definedName>
    <definedName name="wtfweg_4_2" hidden="1">{#N/A,#N/A,FALSE,"DCF Summary";#N/A,#N/A,FALSE,"Casema";#N/A,#N/A,FALSE,"Casema NoTel";#N/A,#N/A,FALSE,"UK";#N/A,#N/A,FALSE,"RCF";#N/A,#N/A,FALSE,"Intercable CZ";#N/A,#N/A,FALSE,"Interkabel P"}</definedName>
    <definedName name="wtfweg_4_2_1" hidden="1">{#N/A,#N/A,FALSE,"DCF Summary";#N/A,#N/A,FALSE,"Casema";#N/A,#N/A,FALSE,"Casema NoTel";#N/A,#N/A,FALSE,"UK";#N/A,#N/A,FALSE,"RCF";#N/A,#N/A,FALSE,"Intercable CZ";#N/A,#N/A,FALSE,"Interkabel P"}</definedName>
    <definedName name="wtfweg_4_2_2" hidden="1">{#N/A,#N/A,FALSE,"DCF Summary";#N/A,#N/A,FALSE,"Casema";#N/A,#N/A,FALSE,"Casema NoTel";#N/A,#N/A,FALSE,"UK";#N/A,#N/A,FALSE,"RCF";#N/A,#N/A,FALSE,"Intercable CZ";#N/A,#N/A,FALSE,"Interkabel P"}</definedName>
    <definedName name="wtfweg_4_2_3" hidden="1">{#N/A,#N/A,FALSE,"DCF Summary";#N/A,#N/A,FALSE,"Casema";#N/A,#N/A,FALSE,"Casema NoTel";#N/A,#N/A,FALSE,"UK";#N/A,#N/A,FALSE,"RCF";#N/A,#N/A,FALSE,"Intercable CZ";#N/A,#N/A,FALSE,"Interkabel P"}</definedName>
    <definedName name="wtfweg_4_2_4" hidden="1">{#N/A,#N/A,FALSE,"DCF Summary";#N/A,#N/A,FALSE,"Casema";#N/A,#N/A,FALSE,"Casema NoTel";#N/A,#N/A,FALSE,"UK";#N/A,#N/A,FALSE,"RCF";#N/A,#N/A,FALSE,"Intercable CZ";#N/A,#N/A,FALSE,"Interkabel P"}</definedName>
    <definedName name="wtfweg_4_3" hidden="1">{#N/A,#N/A,FALSE,"DCF Summary";#N/A,#N/A,FALSE,"Casema";#N/A,#N/A,FALSE,"Casema NoTel";#N/A,#N/A,FALSE,"UK";#N/A,#N/A,FALSE,"RCF";#N/A,#N/A,FALSE,"Intercable CZ";#N/A,#N/A,FALSE,"Interkabel P"}</definedName>
    <definedName name="wtfweg_4_3_1" hidden="1">{#N/A,#N/A,FALSE,"DCF Summary";#N/A,#N/A,FALSE,"Casema";#N/A,#N/A,FALSE,"Casema NoTel";#N/A,#N/A,FALSE,"UK";#N/A,#N/A,FALSE,"RCF";#N/A,#N/A,FALSE,"Intercable CZ";#N/A,#N/A,FALSE,"Interkabel P"}</definedName>
    <definedName name="wtfweg_4_4" hidden="1">{#N/A,#N/A,FALSE,"DCF Summary";#N/A,#N/A,FALSE,"Casema";#N/A,#N/A,FALSE,"Casema NoTel";#N/A,#N/A,FALSE,"UK";#N/A,#N/A,FALSE,"RCF";#N/A,#N/A,FALSE,"Intercable CZ";#N/A,#N/A,FALSE,"Interkabel P"}</definedName>
    <definedName name="wtfweg_4_4_1" hidden="1">{#N/A,#N/A,FALSE,"DCF Summary";#N/A,#N/A,FALSE,"Casema";#N/A,#N/A,FALSE,"Casema NoTel";#N/A,#N/A,FALSE,"UK";#N/A,#N/A,FALSE,"RCF";#N/A,#N/A,FALSE,"Intercable CZ";#N/A,#N/A,FALSE,"Interkabel P"}</definedName>
    <definedName name="wtfweg_4_5" hidden="1">{#N/A,#N/A,FALSE,"DCF Summary";#N/A,#N/A,FALSE,"Casema";#N/A,#N/A,FALSE,"Casema NoTel";#N/A,#N/A,FALSE,"UK";#N/A,#N/A,FALSE,"RCF";#N/A,#N/A,FALSE,"Intercable CZ";#N/A,#N/A,FALSE,"Interkabel P"}</definedName>
    <definedName name="wtfweg_5" hidden="1">{#N/A,#N/A,FALSE,"DCF Summary";#N/A,#N/A,FALSE,"Casema";#N/A,#N/A,FALSE,"Casema NoTel";#N/A,#N/A,FALSE,"UK";#N/A,#N/A,FALSE,"RCF";#N/A,#N/A,FALSE,"Intercable CZ";#N/A,#N/A,FALSE,"Interkabel P"}</definedName>
    <definedName name="wtfweg_5_1" hidden="1">{#N/A,#N/A,FALSE,"DCF Summary";#N/A,#N/A,FALSE,"Casema";#N/A,#N/A,FALSE,"Casema NoTel";#N/A,#N/A,FALSE,"UK";#N/A,#N/A,FALSE,"RCF";#N/A,#N/A,FALSE,"Intercable CZ";#N/A,#N/A,FALSE,"Interkabel P"}</definedName>
    <definedName name="wtfweg_5_2" hidden="1">{#N/A,#N/A,FALSE,"DCF Summary";#N/A,#N/A,FALSE,"Casema";#N/A,#N/A,FALSE,"Casema NoTel";#N/A,#N/A,FALSE,"UK";#N/A,#N/A,FALSE,"RCF";#N/A,#N/A,FALSE,"Intercable CZ";#N/A,#N/A,FALSE,"Interkabel P"}</definedName>
    <definedName name="wtfweg_5_3" hidden="1">{#N/A,#N/A,FALSE,"DCF Summary";#N/A,#N/A,FALSE,"Casema";#N/A,#N/A,FALSE,"Casema NoTel";#N/A,#N/A,FALSE,"UK";#N/A,#N/A,FALSE,"RCF";#N/A,#N/A,FALSE,"Intercable CZ";#N/A,#N/A,FALSE,"Interkabel P"}</definedName>
    <definedName name="wtfweg_5_4" hidden="1">{#N/A,#N/A,FALSE,"DCF Summary";#N/A,#N/A,FALSE,"Casema";#N/A,#N/A,FALSE,"Casema NoTel";#N/A,#N/A,FALSE,"UK";#N/A,#N/A,FALSE,"RCF";#N/A,#N/A,FALSE,"Intercable CZ";#N/A,#N/A,FALSE,"Interkabel P"}</definedName>
    <definedName name="wvu.Annual." hidden="1">{TRUE,TRUE,-1.25,-15.5,772.5,495.75,FALSE,FALSE,TRUE,TRUE,0,1,45,1,35,2,4,4,TRUE,TRUE,3,TRUE,1,TRUE,75,"Swvu.Annual.","ACwvu.Annual.",#N/A,FALSE,FALSE,0.75,0.75,1,1,2,"","",FALSE,FALSE,FALSE,FALSE,1,60,#N/A,#N/A,"=R1C41:R53C55",FALSE,"Rwvu.Annual.",#N/A,FALSE,FALSE,TRUE,1,300,300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come_statement." hidden="1">{TRUE,TRUE,1.75,1,600,350.25,FALSE,FALSE,TRUE,TRUE,0,1,18,1,8,4,7,4,TRUE,TRUE,1,TRUE,1,TRUE,75,"Swvu.income_statement.","ACwvu.income_statement.",1,FALSE,FALSE,1.25,0.5,1.75,0.5,2,"&amp;LAvery Dennison
Operating Segment Earnings Model, $ in Mil.&amp;R&amp;f","",TRUE,FALSE,FALSE,FALSE,1,#N/A,1,1,"=R8C31:R47C54","=C1:C2,R5:R7",#N/A,#N/A,FALSE,FALSE}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perating_segment." hidden="1">{TRUE,TRUE,1.75,1,600,350.25,FALSE,FALSE,TRUE,TRUE,0,60,61,49,109,1,4,4,TRUE,TRUE,1,TRUE,1,TRUE,75,"Swvu.operating_segment.","ACwvu.operating_segment.",1,FALSE,FALSE,1,0.5,1.5,0.5,1,"","",TRUE,FALSE,FALSE,FALSE,1,#N/A,1,1,"=R53C62:R123C73","=C60,R51:R52",#N/A,#N/A,FALSE,FALSE}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Quarterly." hidden="1">{TRUE,TRUE,-1.25,-15.5,772.5,495.75,FALSE,FALSE,TRUE,TRUE,0,1,3,1,23,2,4,4,TRUE,TRUE,3,TRUE,1,TRUE,75,"Swvu.Quarterly.","ACwvu.Quarterly.",#N/A,FALSE,FALSE,0.75,0.75,1,1,2,"","&amp;L&amp;D&amp;T",FALSE,FALSE,FALSE,FALSE,1,70,#N/A,#N/A,"=R1C1:R53C23",FALSE,#N/A,#N/A,FALSE,FALSE,FALSE,1,300,300,FALSE,FALSE,TRUE,TRUE,TRUE}</definedName>
    <definedName name="wvu.Quarterlycompare." hidden="1">{TRUE,TRUE,-1.25,-15.5,772.5,495.75,FALSE,FALSE,TRUE,TRUE,0,1,22,1,5,2,4,4,TRUE,TRUE,3,TRUE,1,TRUE,75,"Swvu.Quarterlycompare.","ACwvu.Quarterlycompare.",#N/A,FALSE,FALSE,0.75,0.75,1,1,2,"","&amp;L&amp;D&amp;T",FALSE,FALSE,FALSE,FALSE,1,80,#N/A,#N/A,"=R1C23:R46C39",FALSE,#N/A,#N/A,FALSE,FALSE,FALSE,1,300,300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{"page1",#N/A,TRUE,"CSC";"page2",#N/A,TRUE,"CSC"}</definedName>
    <definedName name="Wyn" hidden="1">{"COST",#N/A,FALSE,"SYNTHESE";"MARGIN",#N/A,FALSE,"SYNTHESE";"LOT_COM",#N/A,FALSE,"SYNTHESE"}</definedName>
    <definedName name="Wyn_1" hidden="1">{"COST",#N/A,FALSE,"SYNTHESE";"MARGIN",#N/A,FALSE,"SYNTHESE";"LOT_COM",#N/A,FALSE,"SYNTHESE"}</definedName>
    <definedName name="Wyn_1_1" hidden="1">{"COST",#N/A,FALSE,"SYNTHESE";"MARGIN",#N/A,FALSE,"SYNTHESE";"LOT_COM",#N/A,FALSE,"SYNTHESE"}</definedName>
    <definedName name="Wyn_1_1_1" hidden="1">{"COST",#N/A,FALSE,"SYNTHESE";"MARGIN",#N/A,FALSE,"SYNTHESE";"LOT_COM",#N/A,FALSE,"SYNTHESE"}</definedName>
    <definedName name="Wyn_1_1_1_1" hidden="1">{"COST",#N/A,FALSE,"SYNTHESE";"MARGIN",#N/A,FALSE,"SYNTHESE";"LOT_COM",#N/A,FALSE,"SYNTHESE"}</definedName>
    <definedName name="Wyn_1_1_1_1_1" hidden="1">{"COST",#N/A,FALSE,"SYNTHESE";"MARGIN",#N/A,FALSE,"SYNTHESE";"LOT_COM",#N/A,FALSE,"SYNTHESE"}</definedName>
    <definedName name="Wyn_1_1_1_1_2" hidden="1">{"COST",#N/A,FALSE,"SYNTHESE";"MARGIN",#N/A,FALSE,"SYNTHESE";"LOT_COM",#N/A,FALSE,"SYNTHESE"}</definedName>
    <definedName name="Wyn_1_1_1_1_3" hidden="1">{"COST",#N/A,FALSE,"SYNTHESE";"MARGIN",#N/A,FALSE,"SYNTHESE";"LOT_COM",#N/A,FALSE,"SYNTHESE"}</definedName>
    <definedName name="Wyn_1_1_1_1_4" hidden="1">{"COST",#N/A,FALSE,"SYNTHESE";"MARGIN",#N/A,FALSE,"SYNTHESE";"LOT_COM",#N/A,FALSE,"SYNTHESE"}</definedName>
    <definedName name="Wyn_1_1_1_2" hidden="1">{"COST",#N/A,FALSE,"SYNTHESE";"MARGIN",#N/A,FALSE,"SYNTHESE";"LOT_COM",#N/A,FALSE,"SYNTHESE"}</definedName>
    <definedName name="Wyn_1_1_1_2_1" hidden="1">{"COST",#N/A,FALSE,"SYNTHESE";"MARGIN",#N/A,FALSE,"SYNTHESE";"LOT_COM",#N/A,FALSE,"SYNTHESE"}</definedName>
    <definedName name="Wyn_1_1_1_2_2" hidden="1">{"COST",#N/A,FALSE,"SYNTHESE";"MARGIN",#N/A,FALSE,"SYNTHESE";"LOT_COM",#N/A,FALSE,"SYNTHESE"}</definedName>
    <definedName name="Wyn_1_1_1_2_3" hidden="1">{"COST",#N/A,FALSE,"SYNTHESE";"MARGIN",#N/A,FALSE,"SYNTHESE";"LOT_COM",#N/A,FALSE,"SYNTHESE"}</definedName>
    <definedName name="Wyn_1_1_1_3" hidden="1">{"COST",#N/A,FALSE,"SYNTHESE";"MARGIN",#N/A,FALSE,"SYNTHESE";"LOT_COM",#N/A,FALSE,"SYNTHESE"}</definedName>
    <definedName name="Wyn_1_1_1_4" hidden="1">{"COST",#N/A,FALSE,"SYNTHESE";"MARGIN",#N/A,FALSE,"SYNTHESE";"LOT_COM",#N/A,FALSE,"SYNTHESE"}</definedName>
    <definedName name="Wyn_1_1_1_5" hidden="1">{"COST",#N/A,FALSE,"SYNTHESE";"MARGIN",#N/A,FALSE,"SYNTHESE";"LOT_COM",#N/A,FALSE,"SYNTHESE"}</definedName>
    <definedName name="Wyn_1_1_2" hidden="1">{"COST",#N/A,FALSE,"SYNTHESE";"MARGIN",#N/A,FALSE,"SYNTHESE";"LOT_COM",#N/A,FALSE,"SYNTHESE"}</definedName>
    <definedName name="Wyn_1_1_2_1" hidden="1">{"COST",#N/A,FALSE,"SYNTHESE";"MARGIN",#N/A,FALSE,"SYNTHESE";"LOT_COM",#N/A,FALSE,"SYNTHESE"}</definedName>
    <definedName name="Wyn_1_1_2_2" hidden="1">{"COST",#N/A,FALSE,"SYNTHESE";"MARGIN",#N/A,FALSE,"SYNTHESE";"LOT_COM",#N/A,FALSE,"SYNTHESE"}</definedName>
    <definedName name="Wyn_1_1_2_3" hidden="1">{"COST",#N/A,FALSE,"SYNTHESE";"MARGIN",#N/A,FALSE,"SYNTHESE";"LOT_COM",#N/A,FALSE,"SYNTHESE"}</definedName>
    <definedName name="Wyn_1_1_3" hidden="1">{"COST",#N/A,FALSE,"SYNTHESE";"MARGIN",#N/A,FALSE,"SYNTHESE";"LOT_COM",#N/A,FALSE,"SYNTHESE"}</definedName>
    <definedName name="Wyn_1_1_3_1" hidden="1">{"COST",#N/A,FALSE,"SYNTHESE";"MARGIN",#N/A,FALSE,"SYNTHESE";"LOT_COM",#N/A,FALSE,"SYNTHESE"}</definedName>
    <definedName name="Wyn_1_1_3_2" hidden="1">{"COST",#N/A,FALSE,"SYNTHESE";"MARGIN",#N/A,FALSE,"SYNTHESE";"LOT_COM",#N/A,FALSE,"SYNTHESE"}</definedName>
    <definedName name="Wyn_1_1_3_3" hidden="1">{"COST",#N/A,FALSE,"SYNTHESE";"MARGIN",#N/A,FALSE,"SYNTHESE";"LOT_COM",#N/A,FALSE,"SYNTHESE"}</definedName>
    <definedName name="Wyn_1_1_4" hidden="1">{"COST",#N/A,FALSE,"SYNTHESE";"MARGIN",#N/A,FALSE,"SYNTHESE";"LOT_COM",#N/A,FALSE,"SYNTHESE"}</definedName>
    <definedName name="Wyn_1_1_5" hidden="1">{"COST",#N/A,FALSE,"SYNTHESE";"MARGIN",#N/A,FALSE,"SYNTHESE";"LOT_COM",#N/A,FALSE,"SYNTHESE"}</definedName>
    <definedName name="Wyn_1_2" hidden="1">{"COST",#N/A,FALSE,"SYNTHESE";"MARGIN",#N/A,FALSE,"SYNTHESE";"LOT_COM",#N/A,FALSE,"SYNTHESE"}</definedName>
    <definedName name="Wyn_1_2_1" hidden="1">{"COST",#N/A,FALSE,"SYNTHESE";"MARGIN",#N/A,FALSE,"SYNTHESE";"LOT_COM",#N/A,FALSE,"SYNTHESE"}</definedName>
    <definedName name="Wyn_1_2_2" hidden="1">{"COST",#N/A,FALSE,"SYNTHESE";"MARGIN",#N/A,FALSE,"SYNTHESE";"LOT_COM",#N/A,FALSE,"SYNTHESE"}</definedName>
    <definedName name="Wyn_1_2_3" hidden="1">{"COST",#N/A,FALSE,"SYNTHESE";"MARGIN",#N/A,FALSE,"SYNTHESE";"LOT_COM",#N/A,FALSE,"SYNTHESE"}</definedName>
    <definedName name="Wyn_1_3" hidden="1">{"COST",#N/A,FALSE,"SYNTHESE";"MARGIN",#N/A,FALSE,"SYNTHESE";"LOT_COM",#N/A,FALSE,"SYNTHESE"}</definedName>
    <definedName name="Wyn_1_3_1" hidden="1">{"COST",#N/A,FALSE,"SYNTHESE";"MARGIN",#N/A,FALSE,"SYNTHESE";"LOT_COM",#N/A,FALSE,"SYNTHESE"}</definedName>
    <definedName name="Wyn_1_3_2" hidden="1">{"COST",#N/A,FALSE,"SYNTHESE";"MARGIN",#N/A,FALSE,"SYNTHESE";"LOT_COM",#N/A,FALSE,"SYNTHESE"}</definedName>
    <definedName name="Wyn_1_3_3" hidden="1">{"COST",#N/A,FALSE,"SYNTHESE";"MARGIN",#N/A,FALSE,"SYNTHESE";"LOT_COM",#N/A,FALSE,"SYNTHESE"}</definedName>
    <definedName name="Wyn_1_4" hidden="1">{"COST",#N/A,FALSE,"SYNTHESE";"MARGIN",#N/A,FALSE,"SYNTHESE";"LOT_COM",#N/A,FALSE,"SYNTHESE"}</definedName>
    <definedName name="Wyn_1_5" hidden="1">{"COST",#N/A,FALSE,"SYNTHESE";"MARGIN",#N/A,FALSE,"SYNTHESE";"LOT_COM",#N/A,FALSE,"SYNTHESE"}</definedName>
    <definedName name="Wyn_2" hidden="1">{"COST",#N/A,FALSE,"SYNTHESE";"MARGIN",#N/A,FALSE,"SYNTHESE";"LOT_COM",#N/A,FALSE,"SYNTHESE"}</definedName>
    <definedName name="Wyn_2_1" hidden="1">{"COST",#N/A,FALSE,"SYNTHESE";"MARGIN",#N/A,FALSE,"SYNTHESE";"LOT_COM",#N/A,FALSE,"SYNTHESE"}</definedName>
    <definedName name="Wyn_2_1_1" hidden="1">{"COST",#N/A,FALSE,"SYNTHESE";"MARGIN",#N/A,FALSE,"SYNTHESE";"LOT_COM",#N/A,FALSE,"SYNTHESE"}</definedName>
    <definedName name="Wyn_2_1_1_1" hidden="1">{"COST",#N/A,FALSE,"SYNTHESE";"MARGIN",#N/A,FALSE,"SYNTHESE";"LOT_COM",#N/A,FALSE,"SYNTHESE"}</definedName>
    <definedName name="Wyn_2_1_2" hidden="1">{"COST",#N/A,FALSE,"SYNTHESE";"MARGIN",#N/A,FALSE,"SYNTHESE";"LOT_COM",#N/A,FALSE,"SYNTHESE"}</definedName>
    <definedName name="Wyn_2_1_3" hidden="1">{"COST",#N/A,FALSE,"SYNTHESE";"MARGIN",#N/A,FALSE,"SYNTHESE";"LOT_COM",#N/A,FALSE,"SYNTHESE"}</definedName>
    <definedName name="Wyn_2_1_4" hidden="1">{"COST",#N/A,FALSE,"SYNTHESE";"MARGIN",#N/A,FALSE,"SYNTHESE";"LOT_COM",#N/A,FALSE,"SYNTHESE"}</definedName>
    <definedName name="Wyn_2_1_5" hidden="1">{"COST",#N/A,FALSE,"SYNTHESE";"MARGIN",#N/A,FALSE,"SYNTHESE";"LOT_COM",#N/A,FALSE,"SYNTHESE"}</definedName>
    <definedName name="Wyn_2_2" hidden="1">{"COST",#N/A,FALSE,"SYNTHESE";"MARGIN",#N/A,FALSE,"SYNTHESE";"LOT_COM",#N/A,FALSE,"SYNTHESE"}</definedName>
    <definedName name="Wyn_2_2_1" hidden="1">{"COST",#N/A,FALSE,"SYNTHESE";"MARGIN",#N/A,FALSE,"SYNTHESE";"LOT_COM",#N/A,FALSE,"SYNTHESE"}</definedName>
    <definedName name="Wyn_2_2_1_1" hidden="1">{"COST",#N/A,FALSE,"SYNTHESE";"MARGIN",#N/A,FALSE,"SYNTHESE";"LOT_COM",#N/A,FALSE,"SYNTHESE"}</definedName>
    <definedName name="Wyn_2_2_2" hidden="1">{"COST",#N/A,FALSE,"SYNTHESE";"MARGIN",#N/A,FALSE,"SYNTHESE";"LOT_COM",#N/A,FALSE,"SYNTHESE"}</definedName>
    <definedName name="Wyn_2_2_3" hidden="1">{"COST",#N/A,FALSE,"SYNTHESE";"MARGIN",#N/A,FALSE,"SYNTHESE";"LOT_COM",#N/A,FALSE,"SYNTHESE"}</definedName>
    <definedName name="Wyn_2_2_4" hidden="1">{"COST",#N/A,FALSE,"SYNTHESE";"MARGIN",#N/A,FALSE,"SYNTHESE";"LOT_COM",#N/A,FALSE,"SYNTHESE"}</definedName>
    <definedName name="Wyn_2_2_5" hidden="1">{"COST",#N/A,FALSE,"SYNTHESE";"MARGIN",#N/A,FALSE,"SYNTHESE";"LOT_COM",#N/A,FALSE,"SYNTHESE"}</definedName>
    <definedName name="Wyn_2_3" hidden="1">{"COST",#N/A,FALSE,"SYNTHESE";"MARGIN",#N/A,FALSE,"SYNTHESE";"LOT_COM",#N/A,FALSE,"SYNTHESE"}</definedName>
    <definedName name="Wyn_2_3_1" hidden="1">{"COST",#N/A,FALSE,"SYNTHESE";"MARGIN",#N/A,FALSE,"SYNTHESE";"LOT_COM",#N/A,FALSE,"SYNTHESE"}</definedName>
    <definedName name="Wyn_2_4" hidden="1">{"COST",#N/A,FALSE,"SYNTHESE";"MARGIN",#N/A,FALSE,"SYNTHESE";"LOT_COM",#N/A,FALSE,"SYNTHESE"}</definedName>
    <definedName name="Wyn_2_4_1" hidden="1">{"COST",#N/A,FALSE,"SYNTHESE";"MARGIN",#N/A,FALSE,"SYNTHESE";"LOT_COM",#N/A,FALSE,"SYNTHESE"}</definedName>
    <definedName name="Wyn_2_5" hidden="1">{"COST",#N/A,FALSE,"SYNTHESE";"MARGIN",#N/A,FALSE,"SYNTHESE";"LOT_COM",#N/A,FALSE,"SYNTHESE"}</definedName>
    <definedName name="Wyn_3" hidden="1">{"COST",#N/A,FALSE,"SYNTHESE";"MARGIN",#N/A,FALSE,"SYNTHESE";"LOT_COM",#N/A,FALSE,"SYNTHESE"}</definedName>
    <definedName name="Wyn_3_1" hidden="1">{"COST",#N/A,FALSE,"SYNTHESE";"MARGIN",#N/A,FALSE,"SYNTHESE";"LOT_COM",#N/A,FALSE,"SYNTHESE"}</definedName>
    <definedName name="Wyn_3_1_1" hidden="1">{"COST",#N/A,FALSE,"SYNTHESE";"MARGIN",#N/A,FALSE,"SYNTHESE";"LOT_COM",#N/A,FALSE,"SYNTHESE"}</definedName>
    <definedName name="Wyn_3_1_1_1" hidden="1">{"COST",#N/A,FALSE,"SYNTHESE";"MARGIN",#N/A,FALSE,"SYNTHESE";"LOT_COM",#N/A,FALSE,"SYNTHESE"}</definedName>
    <definedName name="Wyn_3_1_2" hidden="1">{"COST",#N/A,FALSE,"SYNTHESE";"MARGIN",#N/A,FALSE,"SYNTHESE";"LOT_COM",#N/A,FALSE,"SYNTHESE"}</definedName>
    <definedName name="Wyn_3_1_3" hidden="1">{"COST",#N/A,FALSE,"SYNTHESE";"MARGIN",#N/A,FALSE,"SYNTHESE";"LOT_COM",#N/A,FALSE,"SYNTHESE"}</definedName>
    <definedName name="Wyn_3_1_4" hidden="1">{"COST",#N/A,FALSE,"SYNTHESE";"MARGIN",#N/A,FALSE,"SYNTHESE";"LOT_COM",#N/A,FALSE,"SYNTHESE"}</definedName>
    <definedName name="Wyn_3_1_5" hidden="1">{"COST",#N/A,FALSE,"SYNTHESE";"MARGIN",#N/A,FALSE,"SYNTHESE";"LOT_COM",#N/A,FALSE,"SYNTHESE"}</definedName>
    <definedName name="Wyn_3_2" hidden="1">{"COST",#N/A,FALSE,"SYNTHESE";"MARGIN",#N/A,FALSE,"SYNTHESE";"LOT_COM",#N/A,FALSE,"SYNTHESE"}</definedName>
    <definedName name="Wyn_3_2_1" hidden="1">{"COST",#N/A,FALSE,"SYNTHESE";"MARGIN",#N/A,FALSE,"SYNTHESE";"LOT_COM",#N/A,FALSE,"SYNTHESE"}</definedName>
    <definedName name="Wyn_3_2_1_1" hidden="1">{"COST",#N/A,FALSE,"SYNTHESE";"MARGIN",#N/A,FALSE,"SYNTHESE";"LOT_COM",#N/A,FALSE,"SYNTHESE"}</definedName>
    <definedName name="Wyn_3_2_2" hidden="1">{"COST",#N/A,FALSE,"SYNTHESE";"MARGIN",#N/A,FALSE,"SYNTHESE";"LOT_COM",#N/A,FALSE,"SYNTHESE"}</definedName>
    <definedName name="Wyn_3_2_3" hidden="1">{"COST",#N/A,FALSE,"SYNTHESE";"MARGIN",#N/A,FALSE,"SYNTHESE";"LOT_COM",#N/A,FALSE,"SYNTHESE"}</definedName>
    <definedName name="Wyn_3_2_4" hidden="1">{"COST",#N/A,FALSE,"SYNTHESE";"MARGIN",#N/A,FALSE,"SYNTHESE";"LOT_COM",#N/A,FALSE,"SYNTHESE"}</definedName>
    <definedName name="Wyn_3_2_5" hidden="1">{"COST",#N/A,FALSE,"SYNTHESE";"MARGIN",#N/A,FALSE,"SYNTHESE";"LOT_COM",#N/A,FALSE,"SYNTHESE"}</definedName>
    <definedName name="Wyn_3_3" hidden="1">{"COST",#N/A,FALSE,"SYNTHESE";"MARGIN",#N/A,FALSE,"SYNTHESE";"LOT_COM",#N/A,FALSE,"SYNTHESE"}</definedName>
    <definedName name="Wyn_3_3_1" hidden="1">{"COST",#N/A,FALSE,"SYNTHESE";"MARGIN",#N/A,FALSE,"SYNTHESE";"LOT_COM",#N/A,FALSE,"SYNTHESE"}</definedName>
    <definedName name="Wyn_3_4" hidden="1">{"COST",#N/A,FALSE,"SYNTHESE";"MARGIN",#N/A,FALSE,"SYNTHESE";"LOT_COM",#N/A,FALSE,"SYNTHESE"}</definedName>
    <definedName name="Wyn_3_4_1" hidden="1">{"COST",#N/A,FALSE,"SYNTHESE";"MARGIN",#N/A,FALSE,"SYNTHESE";"LOT_COM",#N/A,FALSE,"SYNTHESE"}</definedName>
    <definedName name="Wyn_3_5" hidden="1">{"COST",#N/A,FALSE,"SYNTHESE";"MARGIN",#N/A,FALSE,"SYNTHESE";"LOT_COM",#N/A,FALSE,"SYNTHESE"}</definedName>
    <definedName name="Wyn_4" hidden="1">{"COST",#N/A,FALSE,"SYNTHESE";"MARGIN",#N/A,FALSE,"SYNTHESE";"LOT_COM",#N/A,FALSE,"SYNTHESE"}</definedName>
    <definedName name="Wyn_4_1" hidden="1">{"COST",#N/A,FALSE,"SYNTHESE";"MARGIN",#N/A,FALSE,"SYNTHESE";"LOT_COM",#N/A,FALSE,"SYNTHESE"}</definedName>
    <definedName name="Wyn_4_1_1" hidden="1">{"COST",#N/A,FALSE,"SYNTHESE";"MARGIN",#N/A,FALSE,"SYNTHESE";"LOT_COM",#N/A,FALSE,"SYNTHESE"}</definedName>
    <definedName name="Wyn_4_1_1_1" hidden="1">{"COST",#N/A,FALSE,"SYNTHESE";"MARGIN",#N/A,FALSE,"SYNTHESE";"LOT_COM",#N/A,FALSE,"SYNTHESE"}</definedName>
    <definedName name="Wyn_4_1_2" hidden="1">{"COST",#N/A,FALSE,"SYNTHESE";"MARGIN",#N/A,FALSE,"SYNTHESE";"LOT_COM",#N/A,FALSE,"SYNTHESE"}</definedName>
    <definedName name="Wyn_4_1_3" hidden="1">{"COST",#N/A,FALSE,"SYNTHESE";"MARGIN",#N/A,FALSE,"SYNTHESE";"LOT_COM",#N/A,FALSE,"SYNTHESE"}</definedName>
    <definedName name="Wyn_4_1_4" hidden="1">{"COST",#N/A,FALSE,"SYNTHESE";"MARGIN",#N/A,FALSE,"SYNTHESE";"LOT_COM",#N/A,FALSE,"SYNTHESE"}</definedName>
    <definedName name="Wyn_4_1_5" hidden="1">{"COST",#N/A,FALSE,"SYNTHESE";"MARGIN",#N/A,FALSE,"SYNTHESE";"LOT_COM",#N/A,FALSE,"SYNTHESE"}</definedName>
    <definedName name="Wyn_4_2" hidden="1">{"COST",#N/A,FALSE,"SYNTHESE";"MARGIN",#N/A,FALSE,"SYNTHESE";"LOT_COM",#N/A,FALSE,"SYNTHESE"}</definedName>
    <definedName name="Wyn_4_2_1" hidden="1">{"COST",#N/A,FALSE,"SYNTHESE";"MARGIN",#N/A,FALSE,"SYNTHESE";"LOT_COM",#N/A,FALSE,"SYNTHESE"}</definedName>
    <definedName name="Wyn_4_2_1_1" hidden="1">{"COST",#N/A,FALSE,"SYNTHESE";"MARGIN",#N/A,FALSE,"SYNTHESE";"LOT_COM",#N/A,FALSE,"SYNTHESE"}</definedName>
    <definedName name="Wyn_4_2_2" hidden="1">{"COST",#N/A,FALSE,"SYNTHESE";"MARGIN",#N/A,FALSE,"SYNTHESE";"LOT_COM",#N/A,FALSE,"SYNTHESE"}</definedName>
    <definedName name="Wyn_4_2_3" hidden="1">{"COST",#N/A,FALSE,"SYNTHESE";"MARGIN",#N/A,FALSE,"SYNTHESE";"LOT_COM",#N/A,FALSE,"SYNTHESE"}</definedName>
    <definedName name="Wyn_4_2_4" hidden="1">{"COST",#N/A,FALSE,"SYNTHESE";"MARGIN",#N/A,FALSE,"SYNTHESE";"LOT_COM",#N/A,FALSE,"SYNTHESE"}</definedName>
    <definedName name="Wyn_4_2_5" hidden="1">{"COST",#N/A,FALSE,"SYNTHESE";"MARGIN",#N/A,FALSE,"SYNTHESE";"LOT_COM",#N/A,FALSE,"SYNTHESE"}</definedName>
    <definedName name="Wyn_4_3" hidden="1">{"COST",#N/A,FALSE,"SYNTHESE";"MARGIN",#N/A,FALSE,"SYNTHESE";"LOT_COM",#N/A,FALSE,"SYNTHESE"}</definedName>
    <definedName name="Wyn_4_3_1" hidden="1">{"COST",#N/A,FALSE,"SYNTHESE";"MARGIN",#N/A,FALSE,"SYNTHESE";"LOT_COM",#N/A,FALSE,"SYNTHESE"}</definedName>
    <definedName name="Wyn_4_4" hidden="1">{"COST",#N/A,FALSE,"SYNTHESE";"MARGIN",#N/A,FALSE,"SYNTHESE";"LOT_COM",#N/A,FALSE,"SYNTHESE"}</definedName>
    <definedName name="Wyn_4_4_1" hidden="1">{"COST",#N/A,FALSE,"SYNTHESE";"MARGIN",#N/A,FALSE,"SYNTHESE";"LOT_COM",#N/A,FALSE,"SYNTHESE"}</definedName>
    <definedName name="Wyn_4_5" hidden="1">{"COST",#N/A,FALSE,"SYNTHESE";"MARGIN",#N/A,FALSE,"SYNTHESE";"LOT_COM",#N/A,FALSE,"SYNTHESE"}</definedName>
    <definedName name="Wyn_5" hidden="1">{"COST",#N/A,FALSE,"SYNTHESE";"MARGIN",#N/A,FALSE,"SYNTHESE";"LOT_COM",#N/A,FALSE,"SYNTHESE"}</definedName>
    <definedName name="Wyn_5_1" hidden="1">{"COST",#N/A,FALSE,"SYNTHESE";"MARGIN",#N/A,FALSE,"SYNTHESE";"LOT_COM",#N/A,FALSE,"SYNTHESE"}</definedName>
    <definedName name="Wyn_5_1_1" hidden="1">{"COST",#N/A,FALSE,"SYNTHESE";"MARGIN",#N/A,FALSE,"SYNTHESE";"LOT_COM",#N/A,FALSE,"SYNTHESE"}</definedName>
    <definedName name="Wyn_5_1_1_1" hidden="1">{"COST",#N/A,FALSE,"SYNTHESE";"MARGIN",#N/A,FALSE,"SYNTHESE";"LOT_COM",#N/A,FALSE,"SYNTHESE"}</definedName>
    <definedName name="Wyn_5_1_2" hidden="1">{"COST",#N/A,FALSE,"SYNTHESE";"MARGIN",#N/A,FALSE,"SYNTHESE";"LOT_COM",#N/A,FALSE,"SYNTHESE"}</definedName>
    <definedName name="Wyn_5_1_3" hidden="1">{"COST",#N/A,FALSE,"SYNTHESE";"MARGIN",#N/A,FALSE,"SYNTHESE";"LOT_COM",#N/A,FALSE,"SYNTHESE"}</definedName>
    <definedName name="Wyn_5_1_4" hidden="1">{"COST",#N/A,FALSE,"SYNTHESE";"MARGIN",#N/A,FALSE,"SYNTHESE";"LOT_COM",#N/A,FALSE,"SYNTHESE"}</definedName>
    <definedName name="Wyn_5_1_5" hidden="1">{"COST",#N/A,FALSE,"SYNTHESE";"MARGIN",#N/A,FALSE,"SYNTHESE";"LOT_COM",#N/A,FALSE,"SYNTHESE"}</definedName>
    <definedName name="Wyn_5_2" hidden="1">{"COST",#N/A,FALSE,"SYNTHESE";"MARGIN",#N/A,FALSE,"SYNTHESE";"LOT_COM",#N/A,FALSE,"SYNTHESE"}</definedName>
    <definedName name="Wyn_5_2_1" hidden="1">{"COST",#N/A,FALSE,"SYNTHESE";"MARGIN",#N/A,FALSE,"SYNTHESE";"LOT_COM",#N/A,FALSE,"SYNTHESE"}</definedName>
    <definedName name="Wyn_5_2_1_1" hidden="1">{"COST",#N/A,FALSE,"SYNTHESE";"MARGIN",#N/A,FALSE,"SYNTHESE";"LOT_COM",#N/A,FALSE,"SYNTHESE"}</definedName>
    <definedName name="Wyn_5_2_2" hidden="1">{"COST",#N/A,FALSE,"SYNTHESE";"MARGIN",#N/A,FALSE,"SYNTHESE";"LOT_COM",#N/A,FALSE,"SYNTHESE"}</definedName>
    <definedName name="Wyn_5_2_3" hidden="1">{"COST",#N/A,FALSE,"SYNTHESE";"MARGIN",#N/A,FALSE,"SYNTHESE";"LOT_COM",#N/A,FALSE,"SYNTHESE"}</definedName>
    <definedName name="Wyn_5_2_4" hidden="1">{"COST",#N/A,FALSE,"SYNTHESE";"MARGIN",#N/A,FALSE,"SYNTHESE";"LOT_COM",#N/A,FALSE,"SYNTHESE"}</definedName>
    <definedName name="Wyn_5_2_5" hidden="1">{"COST",#N/A,FALSE,"SYNTHESE";"MARGIN",#N/A,FALSE,"SYNTHESE";"LOT_COM",#N/A,FALSE,"SYNTHESE"}</definedName>
    <definedName name="Wyn_5_3" hidden="1">{"COST",#N/A,FALSE,"SYNTHESE";"MARGIN",#N/A,FALSE,"SYNTHESE";"LOT_COM",#N/A,FALSE,"SYNTHESE"}</definedName>
    <definedName name="Wyn_5_3_1" hidden="1">{"COST",#N/A,FALSE,"SYNTHESE";"MARGIN",#N/A,FALSE,"SYNTHESE";"LOT_COM",#N/A,FALSE,"SYNTHESE"}</definedName>
    <definedName name="Wyn_5_4" hidden="1">{"COST",#N/A,FALSE,"SYNTHESE";"MARGIN",#N/A,FALSE,"SYNTHESE";"LOT_COM",#N/A,FALSE,"SYNTHESE"}</definedName>
    <definedName name="Wyn_5_4_1" hidden="1">{"COST",#N/A,FALSE,"SYNTHESE";"MARGIN",#N/A,FALSE,"SYNTHESE";"LOT_COM",#N/A,FALSE,"SYNTHESE"}</definedName>
    <definedName name="Wyn_5_5" hidden="1">{"COST",#N/A,FALSE,"SYNTHESE";"MARGIN",#N/A,FALSE,"SYNTHESE";"LOT_COM",#N/A,FALSE,"SYNTHESE"}</definedName>
    <definedName name="x" hidden="1">{"mnt98pl",#N/A,FALSE,"Sheet1";"mnt98rev",#N/A,FALSE,"Sheet1";"mnt98opex",#N/A,FALSE,"Sheet1";"mnt99pl",#N/A,FALSE,"Sheet1";"mnt99rev",#N/A,FALSE,"Sheet1";"mnt99opex",#N/A,FALSE,"Sheet1"}</definedName>
    <definedName name="x_1" hidden="1">{"mnt98pl",#N/A,FALSE,"Sheet1";"mnt98rev",#N/A,FALSE,"Sheet1";"mnt98opex",#N/A,FALSE,"Sheet1";"mnt99pl",#N/A,FALSE,"Sheet1";"mnt99rev",#N/A,FALSE,"Sheet1";"mnt99opex",#N/A,FALSE,"Sheet1"}</definedName>
    <definedName name="xaxis">OFFSET(#REF!,0,0,COUNTA(#REF!),1)</definedName>
    <definedName name="XAxisIncr" hidden="1">#REF!</definedName>
    <definedName name="xaxislabels">OFFSET(#REF!,0,0,COUNTA(#REF!)+1,1)</definedName>
    <definedName name="xc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XLDW_UID" hidden="1">"us320538"</definedName>
    <definedName name="XLDW_VER" hidden="1">"Office 97 1.2c"</definedName>
    <definedName name="XPTNAL_ITEMS00">#REF!</definedName>
    <definedName name="XPTNAL_ITEMS01">#REF!</definedName>
    <definedName name="XPTNAL_ITEMS02">#REF!</definedName>
    <definedName name="XPTNAL_ITEMS03">#REF!</definedName>
    <definedName name="XPTNAL_ITEMS04">#REF!</definedName>
    <definedName name="XPTNAL_ITEMS97">#REF!</definedName>
    <definedName name="XPTNAL_ITEMS98">#REF!</definedName>
    <definedName name="XPTNAL_ITEMS99">#REF!</definedName>
    <definedName name="xPTNAL_ITMS00">#REF!</definedName>
    <definedName name="xPTNAL_ITMS01">#REF!</definedName>
    <definedName name="xPTNAL_ITMS02">#REF!</definedName>
    <definedName name="xPTNAL_ITMS03">#REF!</definedName>
    <definedName name="XPTNAL_ITMS04">#REF!</definedName>
    <definedName name="xPTNAL_ITMS97">#REF!</definedName>
    <definedName name="xPTNAL_ITMS98">#REF!</definedName>
    <definedName name="xPTNAL_ITMS99">#REF!</definedName>
    <definedName name="XRefColumnsCount" hidden="1">1</definedName>
    <definedName name="XRefCopyRangeCount" hidden="1">2</definedName>
    <definedName name="XRefPasteRangeCount" hidden="1">1</definedName>
    <definedName name="XS_PROVN00">#REF!</definedName>
    <definedName name="XS_PROVN01">#REF!</definedName>
    <definedName name="XS_PROVN02">#REF!</definedName>
    <definedName name="XS_PROVN03">#REF!</definedName>
    <definedName name="XS_PROVN04">#REF!</definedName>
    <definedName name="XS_PROVN97">#REF!</definedName>
    <definedName name="XS_PROVN98">#REF!</definedName>
    <definedName name="XS_PROVN99">#REF!</definedName>
    <definedName name="xvalues">OFFSET(#REF!,0,0,COUNTA(#REF!),1)</definedName>
    <definedName name="XX" hidden="1">{"adj95mult",#N/A,FALSE,"COMPCO";"adj95est",#N/A,FALSE,"COMPCO"}</definedName>
    <definedName name="XX_1" hidden="1">{"adj95mult",#N/A,FALSE,"COMPCO";"adj95est",#N/A,FALSE,"COMPCO"}</definedName>
    <definedName name="XX_1_1" hidden="1">{"adj95mult",#N/A,FALSE,"COMPCO";"adj95est",#N/A,FALSE,"COMPCO"}</definedName>
    <definedName name="XX_1_1_1" hidden="1">{"adj95mult",#N/A,FALSE,"COMPCO";"adj95est",#N/A,FALSE,"COMPCO"}</definedName>
    <definedName name="XX_1_1_1_1" hidden="1">{"adj95mult",#N/A,FALSE,"COMPCO";"adj95est",#N/A,FALSE,"COMPCO"}</definedName>
    <definedName name="XX_1_1_1_1_1" hidden="1">{"adj95mult",#N/A,FALSE,"COMPCO";"adj95est",#N/A,FALSE,"COMPCO"}</definedName>
    <definedName name="XX_1_1_1_1_1_1" hidden="1">{"adj95mult",#N/A,FALSE,"COMPCO";"adj95est",#N/A,FALSE,"COMPCO"}</definedName>
    <definedName name="XX_1_1_1_1_1_2" hidden="1">{"adj95mult",#N/A,FALSE,"COMPCO";"adj95est",#N/A,FALSE,"COMPCO"}</definedName>
    <definedName name="XX_1_1_1_1_1_3" hidden="1">{"adj95mult",#N/A,FALSE,"COMPCO";"adj95est",#N/A,FALSE,"COMPCO"}</definedName>
    <definedName name="XX_1_1_1_1_1_4" hidden="1">{"adj95mult",#N/A,FALSE,"COMPCO";"adj95est",#N/A,FALSE,"COMPCO"}</definedName>
    <definedName name="XX_1_1_1_1_2" hidden="1">{"adj95mult",#N/A,FALSE,"COMPCO";"adj95est",#N/A,FALSE,"COMPCO"}</definedName>
    <definedName name="XX_1_1_1_1_2_1" hidden="1">{"adj95mult",#N/A,FALSE,"COMPCO";"adj95est",#N/A,FALSE,"COMPCO"}</definedName>
    <definedName name="XX_1_1_1_1_2_2" hidden="1">{"adj95mult",#N/A,FALSE,"COMPCO";"adj95est",#N/A,FALSE,"COMPCO"}</definedName>
    <definedName name="XX_1_1_1_1_2_3" hidden="1">{"adj95mult",#N/A,FALSE,"COMPCO";"adj95est",#N/A,FALSE,"COMPCO"}</definedName>
    <definedName name="XX_1_1_1_1_3" hidden="1">{"adj95mult",#N/A,FALSE,"COMPCO";"adj95est",#N/A,FALSE,"COMPCO"}</definedName>
    <definedName name="XX_1_1_1_1_4" hidden="1">{"adj95mult",#N/A,FALSE,"COMPCO";"adj95est",#N/A,FALSE,"COMPCO"}</definedName>
    <definedName name="XX_1_1_1_1_5" hidden="1">{"adj95mult",#N/A,FALSE,"COMPCO";"adj95est",#N/A,FALSE,"COMPCO"}</definedName>
    <definedName name="XX_1_1_1_2" hidden="1">{"adj95mult",#N/A,FALSE,"COMPCO";"adj95est",#N/A,FALSE,"COMPCO"}</definedName>
    <definedName name="XX_1_1_1_2_1" hidden="1">{"adj95mult",#N/A,FALSE,"COMPCO";"adj95est",#N/A,FALSE,"COMPCO"}</definedName>
    <definedName name="XX_1_1_1_2_2" hidden="1">{"adj95mult",#N/A,FALSE,"COMPCO";"adj95est",#N/A,FALSE,"COMPCO"}</definedName>
    <definedName name="XX_1_1_1_2_3" hidden="1">{"adj95mult",#N/A,FALSE,"COMPCO";"adj95est",#N/A,FALSE,"COMPCO"}</definedName>
    <definedName name="XX_1_1_1_3" hidden="1">{"adj95mult",#N/A,FALSE,"COMPCO";"adj95est",#N/A,FALSE,"COMPCO"}</definedName>
    <definedName name="XX_1_1_1_3_1" hidden="1">{"adj95mult",#N/A,FALSE,"COMPCO";"adj95est",#N/A,FALSE,"COMPCO"}</definedName>
    <definedName name="XX_1_1_1_3_2" hidden="1">{"adj95mult",#N/A,FALSE,"COMPCO";"adj95est",#N/A,FALSE,"COMPCO"}</definedName>
    <definedName name="XX_1_1_1_3_3" hidden="1">{"adj95mult",#N/A,FALSE,"COMPCO";"adj95est",#N/A,FALSE,"COMPCO"}</definedName>
    <definedName name="XX_1_1_1_4" hidden="1">{"adj95mult",#N/A,FALSE,"COMPCO";"adj95est",#N/A,FALSE,"COMPCO"}</definedName>
    <definedName name="XX_1_1_1_5" hidden="1">{"adj95mult",#N/A,FALSE,"COMPCO";"adj95est",#N/A,FALSE,"COMPCO"}</definedName>
    <definedName name="XX_1_1_2" hidden="1">{"adj95mult",#N/A,FALSE,"COMPCO";"adj95est",#N/A,FALSE,"COMPCO"}</definedName>
    <definedName name="XX_1_1_2_1" hidden="1">{"adj95mult",#N/A,FALSE,"COMPCO";"adj95est",#N/A,FALSE,"COMPCO"}</definedName>
    <definedName name="XX_1_1_2_2" hidden="1">{"adj95mult",#N/A,FALSE,"COMPCO";"adj95est",#N/A,FALSE,"COMPCO"}</definedName>
    <definedName name="XX_1_1_2_3" hidden="1">{"adj95mult",#N/A,FALSE,"COMPCO";"adj95est",#N/A,FALSE,"COMPCO"}</definedName>
    <definedName name="XX_1_1_3" hidden="1">{"adj95mult",#N/A,FALSE,"COMPCO";"adj95est",#N/A,FALSE,"COMPCO"}</definedName>
    <definedName name="XX_1_1_3_1" hidden="1">{"adj95mult",#N/A,FALSE,"COMPCO";"adj95est",#N/A,FALSE,"COMPCO"}</definedName>
    <definedName name="XX_1_1_3_2" hidden="1">{"adj95mult",#N/A,FALSE,"COMPCO";"adj95est",#N/A,FALSE,"COMPCO"}</definedName>
    <definedName name="XX_1_1_3_3" hidden="1">{"adj95mult",#N/A,FALSE,"COMPCO";"adj95est",#N/A,FALSE,"COMPCO"}</definedName>
    <definedName name="XX_1_1_4" hidden="1">{"adj95mult",#N/A,FALSE,"COMPCO";"adj95est",#N/A,FALSE,"COMPCO"}</definedName>
    <definedName name="XX_1_1_5" hidden="1">{"adj95mult",#N/A,FALSE,"COMPCO";"adj95est",#N/A,FALSE,"COMPCO"}</definedName>
    <definedName name="XX_1_2" hidden="1">{"adj95mult",#N/A,FALSE,"COMPCO";"adj95est",#N/A,FALSE,"COMPCO"}</definedName>
    <definedName name="XX_1_2_1" hidden="1">{"adj95mult",#N/A,FALSE,"COMPCO";"adj95est",#N/A,FALSE,"COMPCO"}</definedName>
    <definedName name="XX_1_2_1_1" hidden="1">{"adj95mult",#N/A,FALSE,"COMPCO";"adj95est",#N/A,FALSE,"COMPCO"}</definedName>
    <definedName name="XX_1_2_1_2" hidden="1">{"adj95mult",#N/A,FALSE,"COMPCO";"adj95est",#N/A,FALSE,"COMPCO"}</definedName>
    <definedName name="XX_1_2_1_3" hidden="1">{"adj95mult",#N/A,FALSE,"COMPCO";"adj95est",#N/A,FALSE,"COMPCO"}</definedName>
    <definedName name="XX_1_2_2" hidden="1">{"adj95mult",#N/A,FALSE,"COMPCO";"adj95est",#N/A,FALSE,"COMPCO"}</definedName>
    <definedName name="XX_1_2_2_1" hidden="1">{"adj95mult",#N/A,FALSE,"COMPCO";"adj95est",#N/A,FALSE,"COMPCO"}</definedName>
    <definedName name="XX_1_2_2_2" hidden="1">{"adj95mult",#N/A,FALSE,"COMPCO";"adj95est",#N/A,FALSE,"COMPCO"}</definedName>
    <definedName name="XX_1_2_2_3" hidden="1">{"adj95mult",#N/A,FALSE,"COMPCO";"adj95est",#N/A,FALSE,"COMPCO"}</definedName>
    <definedName name="XX_1_2_3" hidden="1">{"adj95mult",#N/A,FALSE,"COMPCO";"adj95est",#N/A,FALSE,"COMPCO"}</definedName>
    <definedName name="XX_1_2_4" hidden="1">{"adj95mult",#N/A,FALSE,"COMPCO";"adj95est",#N/A,FALSE,"COMPCO"}</definedName>
    <definedName name="XX_1_2_5" hidden="1">{"adj95mult",#N/A,FALSE,"COMPCO";"adj95est",#N/A,FALSE,"COMPCO"}</definedName>
    <definedName name="XX_1_3" hidden="1">{"adj95mult",#N/A,FALSE,"COMPCO";"adj95est",#N/A,FALSE,"COMPCO"}</definedName>
    <definedName name="XX_1_3_1" hidden="1">{"adj95mult",#N/A,FALSE,"COMPCO";"adj95est",#N/A,FALSE,"COMPCO"}</definedName>
    <definedName name="XX_1_3_1_1" hidden="1">{"adj95mult",#N/A,FALSE,"COMPCO";"adj95est",#N/A,FALSE,"COMPCO"}</definedName>
    <definedName name="XX_1_3_1_2" hidden="1">{"adj95mult",#N/A,FALSE,"COMPCO";"adj95est",#N/A,FALSE,"COMPCO"}</definedName>
    <definedName name="XX_1_3_1_3" hidden="1">{"adj95mult",#N/A,FALSE,"COMPCO";"adj95est",#N/A,FALSE,"COMPCO"}</definedName>
    <definedName name="XX_1_3_2" hidden="1">{"adj95mult",#N/A,FALSE,"COMPCO";"adj95est",#N/A,FALSE,"COMPCO"}</definedName>
    <definedName name="XX_1_3_2_1" hidden="1">{"adj95mult",#N/A,FALSE,"COMPCO";"adj95est",#N/A,FALSE,"COMPCO"}</definedName>
    <definedName name="XX_1_3_2_2" hidden="1">{"adj95mult",#N/A,FALSE,"COMPCO";"adj95est",#N/A,FALSE,"COMPCO"}</definedName>
    <definedName name="XX_1_3_2_3" hidden="1">{"adj95mult",#N/A,FALSE,"COMPCO";"adj95est",#N/A,FALSE,"COMPCO"}</definedName>
    <definedName name="XX_1_3_3" hidden="1">{"adj95mult",#N/A,FALSE,"COMPCO";"adj95est",#N/A,FALSE,"COMPCO"}</definedName>
    <definedName name="XX_1_3_4" hidden="1">{"adj95mult",#N/A,FALSE,"COMPCO";"adj95est",#N/A,FALSE,"COMPCO"}</definedName>
    <definedName name="XX_1_3_5" hidden="1">{"adj95mult",#N/A,FALSE,"COMPCO";"adj95est",#N/A,FALSE,"COMPCO"}</definedName>
    <definedName name="XX_1_4" hidden="1">{"adj95mult",#N/A,FALSE,"COMPCO";"adj95est",#N/A,FALSE,"COMPCO"}</definedName>
    <definedName name="XX_1_4_1" hidden="1">{"adj95mult",#N/A,FALSE,"COMPCO";"adj95est",#N/A,FALSE,"COMPCO"}</definedName>
    <definedName name="XX_1_4_2" hidden="1">{"adj95mult",#N/A,FALSE,"COMPCO";"adj95est",#N/A,FALSE,"COMPCO"}</definedName>
    <definedName name="XX_1_4_3" hidden="1">{"adj95mult",#N/A,FALSE,"COMPCO";"adj95est",#N/A,FALSE,"COMPCO"}</definedName>
    <definedName name="XX_1_5" hidden="1">{"adj95mult",#N/A,FALSE,"COMPCO";"adj95est",#N/A,FALSE,"COMPCO"}</definedName>
    <definedName name="XX_1_5_1" hidden="1">{"adj95mult",#N/A,FALSE,"COMPCO";"adj95est",#N/A,FALSE,"COMPCO"}</definedName>
    <definedName name="XX_1_5_2" hidden="1">{"adj95mult",#N/A,FALSE,"COMPCO";"adj95est",#N/A,FALSE,"COMPCO"}</definedName>
    <definedName name="XX_1_5_3" hidden="1">{"adj95mult",#N/A,FALSE,"COMPCO";"adj95est",#N/A,FALSE,"COMPCO"}</definedName>
    <definedName name="XX_2" hidden="1">{"adj95mult",#N/A,FALSE,"COMPCO";"adj95est",#N/A,FALSE,"COMPCO"}</definedName>
    <definedName name="XX_2_1" hidden="1">{"adj95mult",#N/A,FALSE,"COMPCO";"adj95est",#N/A,FALSE,"COMPCO"}</definedName>
    <definedName name="XX_2_1_1" hidden="1">{"adj95mult",#N/A,FALSE,"COMPCO";"adj95est",#N/A,FALSE,"COMPCO"}</definedName>
    <definedName name="XX_2_1_1_1" hidden="1">{"adj95mult",#N/A,FALSE,"COMPCO";"adj95est",#N/A,FALSE,"COMPCO"}</definedName>
    <definedName name="XX_2_1_1_1_1" hidden="1">{"adj95mult",#N/A,FALSE,"COMPCO";"adj95est",#N/A,FALSE,"COMPCO"}</definedName>
    <definedName name="XX_2_1_1_1_2" hidden="1">{"adj95mult",#N/A,FALSE,"COMPCO";"adj95est",#N/A,FALSE,"COMPCO"}</definedName>
    <definedName name="XX_2_1_1_1_3" hidden="1">{"adj95mult",#N/A,FALSE,"COMPCO";"adj95est",#N/A,FALSE,"COMPCO"}</definedName>
    <definedName name="XX_2_1_1_1_4" hidden="1">{"adj95mult",#N/A,FALSE,"COMPCO";"adj95est",#N/A,FALSE,"COMPCO"}</definedName>
    <definedName name="XX_2_1_1_2" hidden="1">{"adj95mult",#N/A,FALSE,"COMPCO";"adj95est",#N/A,FALSE,"COMPCO"}</definedName>
    <definedName name="XX_2_1_1_2_1" hidden="1">{"adj95mult",#N/A,FALSE,"COMPCO";"adj95est",#N/A,FALSE,"COMPCO"}</definedName>
    <definedName name="XX_2_1_1_2_2" hidden="1">{"adj95mult",#N/A,FALSE,"COMPCO";"adj95est",#N/A,FALSE,"COMPCO"}</definedName>
    <definedName name="XX_2_1_1_2_3" hidden="1">{"adj95mult",#N/A,FALSE,"COMPCO";"adj95est",#N/A,FALSE,"COMPCO"}</definedName>
    <definedName name="XX_2_1_1_3" hidden="1">{"adj95mult",#N/A,FALSE,"COMPCO";"adj95est",#N/A,FALSE,"COMPCO"}</definedName>
    <definedName name="XX_2_1_1_4" hidden="1">{"adj95mult",#N/A,FALSE,"COMPCO";"adj95est",#N/A,FALSE,"COMPCO"}</definedName>
    <definedName name="XX_2_1_1_5" hidden="1">{"adj95mult",#N/A,FALSE,"COMPCO";"adj95est",#N/A,FALSE,"COMPCO"}</definedName>
    <definedName name="XX_2_1_2" hidden="1">{"adj95mult",#N/A,FALSE,"COMPCO";"adj95est",#N/A,FALSE,"COMPCO"}</definedName>
    <definedName name="XX_2_1_2_1" hidden="1">{"adj95mult",#N/A,FALSE,"COMPCO";"adj95est",#N/A,FALSE,"COMPCO"}</definedName>
    <definedName name="XX_2_1_2_2" hidden="1">{"adj95mult",#N/A,FALSE,"COMPCO";"adj95est",#N/A,FALSE,"COMPCO"}</definedName>
    <definedName name="XX_2_1_2_3" hidden="1">{"adj95mult",#N/A,FALSE,"COMPCO";"adj95est",#N/A,FALSE,"COMPCO"}</definedName>
    <definedName name="XX_2_1_3" hidden="1">{"adj95mult",#N/A,FALSE,"COMPCO";"adj95est",#N/A,FALSE,"COMPCO"}</definedName>
    <definedName name="XX_2_1_3_1" hidden="1">{"adj95mult",#N/A,FALSE,"COMPCO";"adj95est",#N/A,FALSE,"COMPCO"}</definedName>
    <definedName name="XX_2_1_3_2" hidden="1">{"adj95mult",#N/A,FALSE,"COMPCO";"adj95est",#N/A,FALSE,"COMPCO"}</definedName>
    <definedName name="XX_2_1_3_3" hidden="1">{"adj95mult",#N/A,FALSE,"COMPCO";"adj95est",#N/A,FALSE,"COMPCO"}</definedName>
    <definedName name="XX_2_1_4" hidden="1">{"adj95mult",#N/A,FALSE,"COMPCO";"adj95est",#N/A,FALSE,"COMPCO"}</definedName>
    <definedName name="XX_2_1_5" hidden="1">{"adj95mult",#N/A,FALSE,"COMPCO";"adj95est",#N/A,FALSE,"COMPCO"}</definedName>
    <definedName name="XX_2_2" hidden="1">{"adj95mult",#N/A,FALSE,"COMPCO";"adj95est",#N/A,FALSE,"COMPCO"}</definedName>
    <definedName name="XX_2_2_1" hidden="1">{"adj95mult",#N/A,FALSE,"COMPCO";"adj95est",#N/A,FALSE,"COMPCO"}</definedName>
    <definedName name="XX_2_2_2" hidden="1">{"adj95mult",#N/A,FALSE,"COMPCO";"adj95est",#N/A,FALSE,"COMPCO"}</definedName>
    <definedName name="XX_2_2_3" hidden="1">{"adj95mult",#N/A,FALSE,"COMPCO";"adj95est",#N/A,FALSE,"COMPCO"}</definedName>
    <definedName name="XX_2_2_4" hidden="1">{"adj95mult",#N/A,FALSE,"COMPCO";"adj95est",#N/A,FALSE,"COMPCO"}</definedName>
    <definedName name="XX_2_3" hidden="1">{"adj95mult",#N/A,FALSE,"COMPCO";"adj95est",#N/A,FALSE,"COMPCO"}</definedName>
    <definedName name="XX_2_3_1" hidden="1">{"adj95mult",#N/A,FALSE,"COMPCO";"adj95est",#N/A,FALSE,"COMPCO"}</definedName>
    <definedName name="XX_2_3_2" hidden="1">{"adj95mult",#N/A,FALSE,"COMPCO";"adj95est",#N/A,FALSE,"COMPCO"}</definedName>
    <definedName name="XX_2_3_3" hidden="1">{"adj95mult",#N/A,FALSE,"COMPCO";"adj95est",#N/A,FALSE,"COMPCO"}</definedName>
    <definedName name="XX_2_3_4" hidden="1">{"adj95mult",#N/A,FALSE,"COMPCO";"adj95est",#N/A,FALSE,"COMPCO"}</definedName>
    <definedName name="XX_2_4" hidden="1">{"adj95mult",#N/A,FALSE,"COMPCO";"adj95est",#N/A,FALSE,"COMPCO"}</definedName>
    <definedName name="XX_2_4_1" hidden="1">{"adj95mult",#N/A,FALSE,"COMPCO";"adj95est",#N/A,FALSE,"COMPCO"}</definedName>
    <definedName name="XX_2_5" hidden="1">{"adj95mult",#N/A,FALSE,"COMPCO";"adj95est",#N/A,FALSE,"COMPCO"}</definedName>
    <definedName name="XX_3" hidden="1">{"adj95mult",#N/A,FALSE,"COMPCO";"adj95est",#N/A,FALSE,"COMPCO"}</definedName>
    <definedName name="XX_3_1" hidden="1">{"adj95mult",#N/A,FALSE,"COMPCO";"adj95est",#N/A,FALSE,"COMPCO"}</definedName>
    <definedName name="XX_3_1_1" hidden="1">{"adj95mult",#N/A,FALSE,"COMPCO";"adj95est",#N/A,FALSE,"COMPCO"}</definedName>
    <definedName name="XX_3_1_2" hidden="1">{"adj95mult",#N/A,FALSE,"COMPCO";"adj95est",#N/A,FALSE,"COMPCO"}</definedName>
    <definedName name="XX_3_1_3" hidden="1">{"adj95mult",#N/A,FALSE,"COMPCO";"adj95est",#N/A,FALSE,"COMPCO"}</definedName>
    <definedName name="XX_3_1_4" hidden="1">{"adj95mult",#N/A,FALSE,"COMPCO";"adj95est",#N/A,FALSE,"COMPCO"}</definedName>
    <definedName name="XX_3_2" hidden="1">{"adj95mult",#N/A,FALSE,"COMPCO";"adj95est",#N/A,FALSE,"COMPCO"}</definedName>
    <definedName name="XX_3_2_1" hidden="1">{"adj95mult",#N/A,FALSE,"COMPCO";"adj95est",#N/A,FALSE,"COMPCO"}</definedName>
    <definedName name="XX_3_2_2" hidden="1">{"adj95mult",#N/A,FALSE,"COMPCO";"adj95est",#N/A,FALSE,"COMPCO"}</definedName>
    <definedName name="XX_3_2_3" hidden="1">{"adj95mult",#N/A,FALSE,"COMPCO";"adj95est",#N/A,FALSE,"COMPCO"}</definedName>
    <definedName name="XX_3_2_4" hidden="1">{"adj95mult",#N/A,FALSE,"COMPCO";"adj95est",#N/A,FALSE,"COMPCO"}</definedName>
    <definedName name="XX_3_3" hidden="1">{"adj95mult",#N/A,FALSE,"COMPCO";"adj95est",#N/A,FALSE,"COMPCO"}</definedName>
    <definedName name="XX_3_3_1" hidden="1">{"adj95mult",#N/A,FALSE,"COMPCO";"adj95est",#N/A,FALSE,"COMPCO"}</definedName>
    <definedName name="XX_3_4" hidden="1">{"adj95mult",#N/A,FALSE,"COMPCO";"adj95est",#N/A,FALSE,"COMPCO"}</definedName>
    <definedName name="XX_3_4_1" hidden="1">{"adj95mult",#N/A,FALSE,"COMPCO";"adj95est",#N/A,FALSE,"COMPCO"}</definedName>
    <definedName name="XX_3_5" hidden="1">{"adj95mult",#N/A,FALSE,"COMPCO";"adj95est",#N/A,FALSE,"COMPCO"}</definedName>
    <definedName name="XX_4" hidden="1">{"adj95mult",#N/A,FALSE,"COMPCO";"adj95est",#N/A,FALSE,"COMPCO"}</definedName>
    <definedName name="XX_4_1" hidden="1">{"adj95mult",#N/A,FALSE,"COMPCO";"adj95est",#N/A,FALSE,"COMPCO"}</definedName>
    <definedName name="XX_4_1_1" hidden="1">{"adj95mult",#N/A,FALSE,"COMPCO";"adj95est",#N/A,FALSE,"COMPCO"}</definedName>
    <definedName name="XX_4_1_2" hidden="1">{"adj95mult",#N/A,FALSE,"COMPCO";"adj95est",#N/A,FALSE,"COMPCO"}</definedName>
    <definedName name="XX_4_1_3" hidden="1">{"adj95mult",#N/A,FALSE,"COMPCO";"adj95est",#N/A,FALSE,"COMPCO"}</definedName>
    <definedName name="XX_4_1_4" hidden="1">{"adj95mult",#N/A,FALSE,"COMPCO";"adj95est",#N/A,FALSE,"COMPCO"}</definedName>
    <definedName name="XX_4_2" hidden="1">{"adj95mult",#N/A,FALSE,"COMPCO";"adj95est",#N/A,FALSE,"COMPCO"}</definedName>
    <definedName name="XX_4_2_1" hidden="1">{"adj95mult",#N/A,FALSE,"COMPCO";"adj95est",#N/A,FALSE,"COMPCO"}</definedName>
    <definedName name="XX_4_2_2" hidden="1">{"adj95mult",#N/A,FALSE,"COMPCO";"adj95est",#N/A,FALSE,"COMPCO"}</definedName>
    <definedName name="XX_4_2_3" hidden="1">{"adj95mult",#N/A,FALSE,"COMPCO";"adj95est",#N/A,FALSE,"COMPCO"}</definedName>
    <definedName name="XX_4_2_4" hidden="1">{"adj95mult",#N/A,FALSE,"COMPCO";"adj95est",#N/A,FALSE,"COMPCO"}</definedName>
    <definedName name="XX_4_3" hidden="1">{"adj95mult",#N/A,FALSE,"COMPCO";"adj95est",#N/A,FALSE,"COMPCO"}</definedName>
    <definedName name="XX_4_3_1" hidden="1">{"adj95mult",#N/A,FALSE,"COMPCO";"adj95est",#N/A,FALSE,"COMPCO"}</definedName>
    <definedName name="XX_4_4" hidden="1">{"adj95mult",#N/A,FALSE,"COMPCO";"adj95est",#N/A,FALSE,"COMPCO"}</definedName>
    <definedName name="XX_4_4_1" hidden="1">{"adj95mult",#N/A,FALSE,"COMPCO";"adj95est",#N/A,FALSE,"COMPCO"}</definedName>
    <definedName name="XX_4_5" hidden="1">{"adj95mult",#N/A,FALSE,"COMPCO";"adj95est",#N/A,FALSE,"COMPCO"}</definedName>
    <definedName name="XX_5" hidden="1">{"adj95mult",#N/A,FALSE,"COMPCO";"adj95est",#N/A,FALSE,"COMPCO"}</definedName>
    <definedName name="XX_5_1" hidden="1">{"adj95mult",#N/A,FALSE,"COMPCO";"adj95est",#N/A,FALSE,"COMPCO"}</definedName>
    <definedName name="XX_5_2" hidden="1">{"adj95mult",#N/A,FALSE,"COMPCO";"adj95est",#N/A,FALSE,"COMPCO"}</definedName>
    <definedName name="XX_5_3" hidden="1">{"adj95mult",#N/A,FALSE,"COMPCO";"adj95est",#N/A,FALSE,"COMPCO"}</definedName>
    <definedName name="XX_5_4" hidden="1">{"adj95mult",#N/A,FALSE,"COMPCO";"adj95est",#N/A,FALSE,"COMPCO"}</definedName>
    <definedName name="XXX" hidden="1">{#N/A,#N/A,FALSE,"Income State.";#N/A,#N/A,FALSE,"B-S"}</definedName>
    <definedName name="XXX_1" hidden="1">{#N/A,#N/A,FALSE,"Income State.";#N/A,#N/A,FALSE,"B-S"}</definedName>
    <definedName name="XXX_1_1" hidden="1">{#N/A,#N/A,FALSE,"Income State.";#N/A,#N/A,FALSE,"B-S"}</definedName>
    <definedName name="XXX_1_1_1" hidden="1">{#N/A,#N/A,FALSE,"Income State.";#N/A,#N/A,FALSE,"B-S"}</definedName>
    <definedName name="XXX_1_1_1_1" hidden="1">{#N/A,#N/A,FALSE,"Income State.";#N/A,#N/A,FALSE,"B-S"}</definedName>
    <definedName name="XXX_1_1_1_1_1" hidden="1">{#N/A,#N/A,FALSE,"Income State.";#N/A,#N/A,FALSE,"B-S"}</definedName>
    <definedName name="XXX_1_1_1_1_1_1" hidden="1">{#N/A,#N/A,FALSE,"Income State.";#N/A,#N/A,FALSE,"B-S"}</definedName>
    <definedName name="XXX_1_1_1_1_1_2" hidden="1">{#N/A,#N/A,FALSE,"Income State.";#N/A,#N/A,FALSE,"B-S"}</definedName>
    <definedName name="XXX_1_1_1_1_1_3" hidden="1">{#N/A,#N/A,FALSE,"Income State.";#N/A,#N/A,FALSE,"B-S"}</definedName>
    <definedName name="XXX_1_1_1_1_1_4" hidden="1">{#N/A,#N/A,FALSE,"Income State.";#N/A,#N/A,FALSE,"B-S"}</definedName>
    <definedName name="XXX_1_1_1_1_2" hidden="1">{#N/A,#N/A,FALSE,"Income State.";#N/A,#N/A,FALSE,"B-S"}</definedName>
    <definedName name="XXX_1_1_1_1_2_1" hidden="1">{#N/A,#N/A,FALSE,"Income State.";#N/A,#N/A,FALSE,"B-S"}</definedName>
    <definedName name="XXX_1_1_1_1_2_2" hidden="1">{#N/A,#N/A,FALSE,"Income State.";#N/A,#N/A,FALSE,"B-S"}</definedName>
    <definedName name="XXX_1_1_1_1_2_3" hidden="1">{#N/A,#N/A,FALSE,"Income State.";#N/A,#N/A,FALSE,"B-S"}</definedName>
    <definedName name="XXX_1_1_1_1_3" hidden="1">{#N/A,#N/A,FALSE,"Income State.";#N/A,#N/A,FALSE,"B-S"}</definedName>
    <definedName name="XXX_1_1_1_1_4" hidden="1">{#N/A,#N/A,FALSE,"Income State.";#N/A,#N/A,FALSE,"B-S"}</definedName>
    <definedName name="XXX_1_1_1_1_5" hidden="1">{#N/A,#N/A,FALSE,"Income State.";#N/A,#N/A,FALSE,"B-S"}</definedName>
    <definedName name="XXX_1_1_1_2" hidden="1">{#N/A,#N/A,FALSE,"Income State.";#N/A,#N/A,FALSE,"B-S"}</definedName>
    <definedName name="XXX_1_1_1_2_1" hidden="1">{#N/A,#N/A,FALSE,"Income State.";#N/A,#N/A,FALSE,"B-S"}</definedName>
    <definedName name="XXX_1_1_1_2_2" hidden="1">{#N/A,#N/A,FALSE,"Income State.";#N/A,#N/A,FALSE,"B-S"}</definedName>
    <definedName name="XXX_1_1_1_2_3" hidden="1">{#N/A,#N/A,FALSE,"Income State.";#N/A,#N/A,FALSE,"B-S"}</definedName>
    <definedName name="XXX_1_1_1_3" hidden="1">{#N/A,#N/A,FALSE,"Income State.";#N/A,#N/A,FALSE,"B-S"}</definedName>
    <definedName name="XXX_1_1_1_3_1" hidden="1">{#N/A,#N/A,FALSE,"Income State.";#N/A,#N/A,FALSE,"B-S"}</definedName>
    <definedName name="XXX_1_1_1_3_2" hidden="1">{#N/A,#N/A,FALSE,"Income State.";#N/A,#N/A,FALSE,"B-S"}</definedName>
    <definedName name="XXX_1_1_1_3_3" hidden="1">{#N/A,#N/A,FALSE,"Income State.";#N/A,#N/A,FALSE,"B-S"}</definedName>
    <definedName name="XXX_1_1_1_4" hidden="1">{#N/A,#N/A,FALSE,"Income State.";#N/A,#N/A,FALSE,"B-S"}</definedName>
    <definedName name="XXX_1_1_1_5" hidden="1">{#N/A,#N/A,FALSE,"Income State.";#N/A,#N/A,FALSE,"B-S"}</definedName>
    <definedName name="XXX_1_1_2" hidden="1">{#N/A,#N/A,FALSE,"Income State.";#N/A,#N/A,FALSE,"B-S"}</definedName>
    <definedName name="XXX_1_1_2_1" hidden="1">{#N/A,#N/A,FALSE,"Income State.";#N/A,#N/A,FALSE,"B-S"}</definedName>
    <definedName name="XXX_1_1_2_2" hidden="1">{#N/A,#N/A,FALSE,"Income State.";#N/A,#N/A,FALSE,"B-S"}</definedName>
    <definedName name="XXX_1_1_2_3" hidden="1">{#N/A,#N/A,FALSE,"Income State.";#N/A,#N/A,FALSE,"B-S"}</definedName>
    <definedName name="XXX_1_1_3" hidden="1">{#N/A,#N/A,FALSE,"Income State.";#N/A,#N/A,FALSE,"B-S"}</definedName>
    <definedName name="XXX_1_1_3_1" hidden="1">{#N/A,#N/A,FALSE,"Income State.";#N/A,#N/A,FALSE,"B-S"}</definedName>
    <definedName name="XXX_1_1_3_2" hidden="1">{#N/A,#N/A,FALSE,"Income State.";#N/A,#N/A,FALSE,"B-S"}</definedName>
    <definedName name="XXX_1_1_3_3" hidden="1">{#N/A,#N/A,FALSE,"Income State.";#N/A,#N/A,FALSE,"B-S"}</definedName>
    <definedName name="XXX_1_1_4" hidden="1">{#N/A,#N/A,FALSE,"Income State.";#N/A,#N/A,FALSE,"B-S"}</definedName>
    <definedName name="XXX_1_1_5" hidden="1">{#N/A,#N/A,FALSE,"Income State.";#N/A,#N/A,FALSE,"B-S"}</definedName>
    <definedName name="XXX_1_2" hidden="1">{#N/A,#N/A,FALSE,"Income State.";#N/A,#N/A,FALSE,"B-S"}</definedName>
    <definedName name="XXX_1_2_1" hidden="1">{#N/A,#N/A,FALSE,"Income State.";#N/A,#N/A,FALSE,"B-S"}</definedName>
    <definedName name="XXX_1_2_1_1" hidden="1">{#N/A,#N/A,FALSE,"Income State.";#N/A,#N/A,FALSE,"B-S"}</definedName>
    <definedName name="XXX_1_2_1_2" hidden="1">{#N/A,#N/A,FALSE,"Income State.";#N/A,#N/A,FALSE,"B-S"}</definedName>
    <definedName name="XXX_1_2_1_3" hidden="1">{#N/A,#N/A,FALSE,"Income State.";#N/A,#N/A,FALSE,"B-S"}</definedName>
    <definedName name="XXX_1_2_2" hidden="1">{#N/A,#N/A,FALSE,"Income State.";#N/A,#N/A,FALSE,"B-S"}</definedName>
    <definedName name="XXX_1_2_2_1" hidden="1">{#N/A,#N/A,FALSE,"Income State.";#N/A,#N/A,FALSE,"B-S"}</definedName>
    <definedName name="XXX_1_2_2_2" hidden="1">{#N/A,#N/A,FALSE,"Income State.";#N/A,#N/A,FALSE,"B-S"}</definedName>
    <definedName name="XXX_1_2_2_3" hidden="1">{#N/A,#N/A,FALSE,"Income State.";#N/A,#N/A,FALSE,"B-S"}</definedName>
    <definedName name="XXX_1_2_3" hidden="1">{#N/A,#N/A,FALSE,"Income State.";#N/A,#N/A,FALSE,"B-S"}</definedName>
    <definedName name="XXX_1_2_4" hidden="1">{#N/A,#N/A,FALSE,"Income State.";#N/A,#N/A,FALSE,"B-S"}</definedName>
    <definedName name="XXX_1_2_5" hidden="1">{#N/A,#N/A,FALSE,"Income State.";#N/A,#N/A,FALSE,"B-S"}</definedName>
    <definedName name="XXX_1_3" hidden="1">{#N/A,#N/A,FALSE,"Income State.";#N/A,#N/A,FALSE,"B-S"}</definedName>
    <definedName name="XXX_1_3_1" hidden="1">{#N/A,#N/A,FALSE,"Income State.";#N/A,#N/A,FALSE,"B-S"}</definedName>
    <definedName name="XXX_1_3_1_1" hidden="1">{#N/A,#N/A,FALSE,"Income State.";#N/A,#N/A,FALSE,"B-S"}</definedName>
    <definedName name="XXX_1_3_1_2" hidden="1">{#N/A,#N/A,FALSE,"Income State.";#N/A,#N/A,FALSE,"B-S"}</definedName>
    <definedName name="XXX_1_3_1_3" hidden="1">{#N/A,#N/A,FALSE,"Income State.";#N/A,#N/A,FALSE,"B-S"}</definedName>
    <definedName name="XXX_1_3_2" hidden="1">{#N/A,#N/A,FALSE,"Income State.";#N/A,#N/A,FALSE,"B-S"}</definedName>
    <definedName name="XXX_1_3_2_1" hidden="1">{#N/A,#N/A,FALSE,"Income State.";#N/A,#N/A,FALSE,"B-S"}</definedName>
    <definedName name="XXX_1_3_2_2" hidden="1">{#N/A,#N/A,FALSE,"Income State.";#N/A,#N/A,FALSE,"B-S"}</definedName>
    <definedName name="XXX_1_3_2_3" hidden="1">{#N/A,#N/A,FALSE,"Income State.";#N/A,#N/A,FALSE,"B-S"}</definedName>
    <definedName name="XXX_1_3_3" hidden="1">{#N/A,#N/A,FALSE,"Income State.";#N/A,#N/A,FALSE,"B-S"}</definedName>
    <definedName name="XXX_1_3_4" hidden="1">{#N/A,#N/A,FALSE,"Income State.";#N/A,#N/A,FALSE,"B-S"}</definedName>
    <definedName name="XXX_1_3_5" hidden="1">{#N/A,#N/A,FALSE,"Income State.";#N/A,#N/A,FALSE,"B-S"}</definedName>
    <definedName name="XXX_1_4" hidden="1">{#N/A,#N/A,FALSE,"Income State.";#N/A,#N/A,FALSE,"B-S"}</definedName>
    <definedName name="XXX_1_4_1" hidden="1">{#N/A,#N/A,FALSE,"Income State.";#N/A,#N/A,FALSE,"B-S"}</definedName>
    <definedName name="XXX_1_4_2" hidden="1">{#N/A,#N/A,FALSE,"Income State.";#N/A,#N/A,FALSE,"B-S"}</definedName>
    <definedName name="XXX_1_4_3" hidden="1">{#N/A,#N/A,FALSE,"Income State.";#N/A,#N/A,FALSE,"B-S"}</definedName>
    <definedName name="XXX_1_5" hidden="1">{#N/A,#N/A,FALSE,"Income State.";#N/A,#N/A,FALSE,"B-S"}</definedName>
    <definedName name="XXX_1_5_1" hidden="1">{#N/A,#N/A,FALSE,"Income State.";#N/A,#N/A,FALSE,"B-S"}</definedName>
    <definedName name="XXX_1_5_2" hidden="1">{#N/A,#N/A,FALSE,"Income State.";#N/A,#N/A,FALSE,"B-S"}</definedName>
    <definedName name="XXX_1_5_3" hidden="1">{#N/A,#N/A,FALSE,"Income State.";#N/A,#N/A,FALSE,"B-S"}</definedName>
    <definedName name="XXX_2" hidden="1">{#N/A,#N/A,FALSE,"Income State.";#N/A,#N/A,FALSE,"B-S"}</definedName>
    <definedName name="XXX_2_1" hidden="1">{#N/A,#N/A,FALSE,"Income State.";#N/A,#N/A,FALSE,"B-S"}</definedName>
    <definedName name="XXX_2_1_1" hidden="1">{#N/A,#N/A,FALSE,"Income State.";#N/A,#N/A,FALSE,"B-S"}</definedName>
    <definedName name="XXX_2_1_1_1" hidden="1">{#N/A,#N/A,FALSE,"Income State.";#N/A,#N/A,FALSE,"B-S"}</definedName>
    <definedName name="XXX_2_1_1_1_1" hidden="1">{#N/A,#N/A,FALSE,"Income State.";#N/A,#N/A,FALSE,"B-S"}</definedName>
    <definedName name="XXX_2_1_1_1_2" hidden="1">{#N/A,#N/A,FALSE,"Income State.";#N/A,#N/A,FALSE,"B-S"}</definedName>
    <definedName name="XXX_2_1_1_1_3" hidden="1">{#N/A,#N/A,FALSE,"Income State.";#N/A,#N/A,FALSE,"B-S"}</definedName>
    <definedName name="XXX_2_1_1_1_4" hidden="1">{#N/A,#N/A,FALSE,"Income State.";#N/A,#N/A,FALSE,"B-S"}</definedName>
    <definedName name="XXX_2_1_1_2" hidden="1">{#N/A,#N/A,FALSE,"Income State.";#N/A,#N/A,FALSE,"B-S"}</definedName>
    <definedName name="XXX_2_1_1_2_1" hidden="1">{#N/A,#N/A,FALSE,"Income State.";#N/A,#N/A,FALSE,"B-S"}</definedName>
    <definedName name="XXX_2_1_1_2_2" hidden="1">{#N/A,#N/A,FALSE,"Income State.";#N/A,#N/A,FALSE,"B-S"}</definedName>
    <definedName name="XXX_2_1_1_2_3" hidden="1">{#N/A,#N/A,FALSE,"Income State.";#N/A,#N/A,FALSE,"B-S"}</definedName>
    <definedName name="XXX_2_1_1_3" hidden="1">{#N/A,#N/A,FALSE,"Income State.";#N/A,#N/A,FALSE,"B-S"}</definedName>
    <definedName name="XXX_2_1_1_4" hidden="1">{#N/A,#N/A,FALSE,"Income State.";#N/A,#N/A,FALSE,"B-S"}</definedName>
    <definedName name="XXX_2_1_1_5" hidden="1">{#N/A,#N/A,FALSE,"Income State.";#N/A,#N/A,FALSE,"B-S"}</definedName>
    <definedName name="XXX_2_1_2" hidden="1">{#N/A,#N/A,FALSE,"Income State.";#N/A,#N/A,FALSE,"B-S"}</definedName>
    <definedName name="XXX_2_1_2_1" hidden="1">{#N/A,#N/A,FALSE,"Income State.";#N/A,#N/A,FALSE,"B-S"}</definedName>
    <definedName name="XXX_2_1_2_2" hidden="1">{#N/A,#N/A,FALSE,"Income State.";#N/A,#N/A,FALSE,"B-S"}</definedName>
    <definedName name="XXX_2_1_2_3" hidden="1">{#N/A,#N/A,FALSE,"Income State.";#N/A,#N/A,FALSE,"B-S"}</definedName>
    <definedName name="XXX_2_1_2_4" hidden="1">{#N/A,#N/A,FALSE,"Income State.";#N/A,#N/A,FALSE,"B-S"}</definedName>
    <definedName name="XXX_2_1_3" hidden="1">{#N/A,#N/A,FALSE,"Income State.";#N/A,#N/A,FALSE,"B-S"}</definedName>
    <definedName name="XXX_2_1_3_1" hidden="1">{#N/A,#N/A,FALSE,"Income State.";#N/A,#N/A,FALSE,"B-S"}</definedName>
    <definedName name="XXX_2_1_3_2" hidden="1">{#N/A,#N/A,FALSE,"Income State.";#N/A,#N/A,FALSE,"B-S"}</definedName>
    <definedName name="XXX_2_1_3_3" hidden="1">{#N/A,#N/A,FALSE,"Income State.";#N/A,#N/A,FALSE,"B-S"}</definedName>
    <definedName name="XXX_2_1_3_4" hidden="1">{#N/A,#N/A,FALSE,"Income State.";#N/A,#N/A,FALSE,"B-S"}</definedName>
    <definedName name="XXX_2_1_4" hidden="1">{#N/A,#N/A,FALSE,"Income State.";#N/A,#N/A,FALSE,"B-S"}</definedName>
    <definedName name="XXX_2_1_4_1" hidden="1">{#N/A,#N/A,FALSE,"Income State.";#N/A,#N/A,FALSE,"B-S"}</definedName>
    <definedName name="XXX_2_1_5" hidden="1">{#N/A,#N/A,FALSE,"Income State.";#N/A,#N/A,FALSE,"B-S"}</definedName>
    <definedName name="XXX_2_2" hidden="1">{#N/A,#N/A,FALSE,"Income State.";#N/A,#N/A,FALSE,"B-S"}</definedName>
    <definedName name="XXX_2_2_1" hidden="1">{#N/A,#N/A,FALSE,"Income State.";#N/A,#N/A,FALSE,"B-S"}</definedName>
    <definedName name="XXX_2_2_1_1" hidden="1">{#N/A,#N/A,FALSE,"Income State.";#N/A,#N/A,FALSE,"B-S"}</definedName>
    <definedName name="XXX_2_2_2" hidden="1">{#N/A,#N/A,FALSE,"Income State.";#N/A,#N/A,FALSE,"B-S"}</definedName>
    <definedName name="XXX_2_2_3" hidden="1">{#N/A,#N/A,FALSE,"Income State.";#N/A,#N/A,FALSE,"B-S"}</definedName>
    <definedName name="XXX_2_2_4" hidden="1">{#N/A,#N/A,FALSE,"Income State.";#N/A,#N/A,FALSE,"B-S"}</definedName>
    <definedName name="XXX_2_2_5" hidden="1">{#N/A,#N/A,FALSE,"Income State.";#N/A,#N/A,FALSE,"B-S"}</definedName>
    <definedName name="XXX_2_3" hidden="1">{#N/A,#N/A,FALSE,"Income State.";#N/A,#N/A,FALSE,"B-S"}</definedName>
    <definedName name="XXX_2_3_1" hidden="1">{#N/A,#N/A,FALSE,"Income State.";#N/A,#N/A,FALSE,"B-S"}</definedName>
    <definedName name="XXX_2_3_2" hidden="1">{#N/A,#N/A,FALSE,"Income State.";#N/A,#N/A,FALSE,"B-S"}</definedName>
    <definedName name="XXX_2_3_3" hidden="1">{#N/A,#N/A,FALSE,"Income State.";#N/A,#N/A,FALSE,"B-S"}</definedName>
    <definedName name="XXX_2_3_4" hidden="1">{#N/A,#N/A,FALSE,"Income State.";#N/A,#N/A,FALSE,"B-S"}</definedName>
    <definedName name="XXX_2_4" hidden="1">{#N/A,#N/A,FALSE,"Income State.";#N/A,#N/A,FALSE,"B-S"}</definedName>
    <definedName name="XXX_2_4_1" hidden="1">{#N/A,#N/A,FALSE,"Income State.";#N/A,#N/A,FALSE,"B-S"}</definedName>
    <definedName name="XXX_2_5" hidden="1">{#N/A,#N/A,FALSE,"Income State.";#N/A,#N/A,FALSE,"B-S"}</definedName>
    <definedName name="XXX_3" hidden="1">{#N/A,#N/A,FALSE,"Income State.";#N/A,#N/A,FALSE,"B-S"}</definedName>
    <definedName name="XXX_3_1" hidden="1">{#N/A,#N/A,FALSE,"Income State.";#N/A,#N/A,FALSE,"B-S"}</definedName>
    <definedName name="XXX_3_1_1" hidden="1">{#N/A,#N/A,FALSE,"Income State.";#N/A,#N/A,FALSE,"B-S"}</definedName>
    <definedName name="XXX_3_1_1_1" hidden="1">{#N/A,#N/A,FALSE,"Income State.";#N/A,#N/A,FALSE,"B-S"}</definedName>
    <definedName name="XXX_3_1_2" hidden="1">{#N/A,#N/A,FALSE,"Income State.";#N/A,#N/A,FALSE,"B-S"}</definedName>
    <definedName name="XXX_3_1_3" hidden="1">{#N/A,#N/A,FALSE,"Income State.";#N/A,#N/A,FALSE,"B-S"}</definedName>
    <definedName name="XXX_3_1_4" hidden="1">{#N/A,#N/A,FALSE,"Income State.";#N/A,#N/A,FALSE,"B-S"}</definedName>
    <definedName name="XXX_3_1_5" hidden="1">{#N/A,#N/A,FALSE,"Income State.";#N/A,#N/A,FALSE,"B-S"}</definedName>
    <definedName name="XXX_3_2" hidden="1">{#N/A,#N/A,FALSE,"Income State.";#N/A,#N/A,FALSE,"B-S"}</definedName>
    <definedName name="XXX_3_2_1" hidden="1">{#N/A,#N/A,FALSE,"Income State.";#N/A,#N/A,FALSE,"B-S"}</definedName>
    <definedName name="XXX_3_2_1_1" hidden="1">{#N/A,#N/A,FALSE,"Income State.";#N/A,#N/A,FALSE,"B-S"}</definedName>
    <definedName name="XXX_3_2_2" hidden="1">{#N/A,#N/A,FALSE,"Income State.";#N/A,#N/A,FALSE,"B-S"}</definedName>
    <definedName name="XXX_3_2_3" hidden="1">{#N/A,#N/A,FALSE,"Income State.";#N/A,#N/A,FALSE,"B-S"}</definedName>
    <definedName name="XXX_3_2_4" hidden="1">{#N/A,#N/A,FALSE,"Income State.";#N/A,#N/A,FALSE,"B-S"}</definedName>
    <definedName name="XXX_3_2_5" hidden="1">{#N/A,#N/A,FALSE,"Income State.";#N/A,#N/A,FALSE,"B-S"}</definedName>
    <definedName name="XXX_3_3" hidden="1">{#N/A,#N/A,FALSE,"Income State.";#N/A,#N/A,FALSE,"B-S"}</definedName>
    <definedName name="XXX_3_3_1" hidden="1">{#N/A,#N/A,FALSE,"Income State.";#N/A,#N/A,FALSE,"B-S"}</definedName>
    <definedName name="XXX_3_4" hidden="1">{#N/A,#N/A,FALSE,"Income State.";#N/A,#N/A,FALSE,"B-S"}</definedName>
    <definedName name="XXX_3_4_1" hidden="1">{#N/A,#N/A,FALSE,"Income State.";#N/A,#N/A,FALSE,"B-S"}</definedName>
    <definedName name="XXX_3_5" hidden="1">{#N/A,#N/A,FALSE,"Income State.";#N/A,#N/A,FALSE,"B-S"}</definedName>
    <definedName name="XXX_4" hidden="1">{#N/A,#N/A,FALSE,"Income State.";#N/A,#N/A,FALSE,"B-S"}</definedName>
    <definedName name="XXX_4_1" hidden="1">{#N/A,#N/A,FALSE,"Income State.";#N/A,#N/A,FALSE,"B-S"}</definedName>
    <definedName name="XXX_4_1_1" hidden="1">{#N/A,#N/A,FALSE,"Income State.";#N/A,#N/A,FALSE,"B-S"}</definedName>
    <definedName name="XXX_4_1_1_1" hidden="1">{#N/A,#N/A,FALSE,"Income State.";#N/A,#N/A,FALSE,"B-S"}</definedName>
    <definedName name="XXX_4_1_2" hidden="1">{#N/A,#N/A,FALSE,"Income State.";#N/A,#N/A,FALSE,"B-S"}</definedName>
    <definedName name="XXX_4_1_3" hidden="1">{#N/A,#N/A,FALSE,"Income State.";#N/A,#N/A,FALSE,"B-S"}</definedName>
    <definedName name="XXX_4_1_4" hidden="1">{#N/A,#N/A,FALSE,"Income State.";#N/A,#N/A,FALSE,"B-S"}</definedName>
    <definedName name="XXX_4_1_5" hidden="1">{#N/A,#N/A,FALSE,"Income State.";#N/A,#N/A,FALSE,"B-S"}</definedName>
    <definedName name="XXX_4_2" hidden="1">{#N/A,#N/A,FALSE,"Income State.";#N/A,#N/A,FALSE,"B-S"}</definedName>
    <definedName name="XXX_4_2_1" hidden="1">{#N/A,#N/A,FALSE,"Income State.";#N/A,#N/A,FALSE,"B-S"}</definedName>
    <definedName name="XXX_4_2_1_1" hidden="1">{#N/A,#N/A,FALSE,"Income State.";#N/A,#N/A,FALSE,"B-S"}</definedName>
    <definedName name="XXX_4_2_2" hidden="1">{#N/A,#N/A,FALSE,"Income State.";#N/A,#N/A,FALSE,"B-S"}</definedName>
    <definedName name="XXX_4_2_3" hidden="1">{#N/A,#N/A,FALSE,"Income State.";#N/A,#N/A,FALSE,"B-S"}</definedName>
    <definedName name="XXX_4_2_4" hidden="1">{#N/A,#N/A,FALSE,"Income State.";#N/A,#N/A,FALSE,"B-S"}</definedName>
    <definedName name="XXX_4_2_5" hidden="1">{#N/A,#N/A,FALSE,"Income State.";#N/A,#N/A,FALSE,"B-S"}</definedName>
    <definedName name="XXX_4_3" hidden="1">{#N/A,#N/A,FALSE,"Income State.";#N/A,#N/A,FALSE,"B-S"}</definedName>
    <definedName name="XXX_4_3_1" hidden="1">{#N/A,#N/A,FALSE,"Income State.";#N/A,#N/A,FALSE,"B-S"}</definedName>
    <definedName name="XXX_4_4" hidden="1">{#N/A,#N/A,FALSE,"Income State.";#N/A,#N/A,FALSE,"B-S"}</definedName>
    <definedName name="XXX_4_4_1" hidden="1">{#N/A,#N/A,FALSE,"Income State.";#N/A,#N/A,FALSE,"B-S"}</definedName>
    <definedName name="XXX_4_5" hidden="1">{#N/A,#N/A,FALSE,"Income State.";#N/A,#N/A,FALSE,"B-S"}</definedName>
    <definedName name="XXX_5" hidden="1">{#N/A,#N/A,FALSE,"Income State.";#N/A,#N/A,FALSE,"B-S"}</definedName>
    <definedName name="XXX_5_1" hidden="1">{#N/A,#N/A,FALSE,"Income State.";#N/A,#N/A,FALSE,"B-S"}</definedName>
    <definedName name="XXX_5_1_1" hidden="1">{#N/A,#N/A,FALSE,"Income State.";#N/A,#N/A,FALSE,"B-S"}</definedName>
    <definedName name="XXX_5_1_1_1" hidden="1">{#N/A,#N/A,FALSE,"Income State.";#N/A,#N/A,FALSE,"B-S"}</definedName>
    <definedName name="XXX_5_1_2" hidden="1">{#N/A,#N/A,FALSE,"Income State.";#N/A,#N/A,FALSE,"B-S"}</definedName>
    <definedName name="XXX_5_1_3" hidden="1">{#N/A,#N/A,FALSE,"Income State.";#N/A,#N/A,FALSE,"B-S"}</definedName>
    <definedName name="XXX_5_1_4" hidden="1">{#N/A,#N/A,FALSE,"Income State.";#N/A,#N/A,FALSE,"B-S"}</definedName>
    <definedName name="XXX_5_1_5" hidden="1">{#N/A,#N/A,FALSE,"Income State.";#N/A,#N/A,FALSE,"B-S"}</definedName>
    <definedName name="XXX_5_2" hidden="1">{#N/A,#N/A,FALSE,"Income State.";#N/A,#N/A,FALSE,"B-S"}</definedName>
    <definedName name="XXX_5_2_1" hidden="1">{#N/A,#N/A,FALSE,"Income State.";#N/A,#N/A,FALSE,"B-S"}</definedName>
    <definedName name="XXX_5_2_1_1" hidden="1">{#N/A,#N/A,FALSE,"Income State.";#N/A,#N/A,FALSE,"B-S"}</definedName>
    <definedName name="XXX_5_2_2" hidden="1">{#N/A,#N/A,FALSE,"Income State.";#N/A,#N/A,FALSE,"B-S"}</definedName>
    <definedName name="XXX_5_2_3" hidden="1">{#N/A,#N/A,FALSE,"Income State.";#N/A,#N/A,FALSE,"B-S"}</definedName>
    <definedName name="XXX_5_2_4" hidden="1">{#N/A,#N/A,FALSE,"Income State.";#N/A,#N/A,FALSE,"B-S"}</definedName>
    <definedName name="XXX_5_2_5" hidden="1">{#N/A,#N/A,FALSE,"Income State.";#N/A,#N/A,FALSE,"B-S"}</definedName>
    <definedName name="XXX_5_3" hidden="1">{#N/A,#N/A,FALSE,"Income State.";#N/A,#N/A,FALSE,"B-S"}</definedName>
    <definedName name="XXX_5_3_1" hidden="1">{#N/A,#N/A,FALSE,"Income State.";#N/A,#N/A,FALSE,"B-S"}</definedName>
    <definedName name="XXX_5_4" hidden="1">{#N/A,#N/A,FALSE,"Income State.";#N/A,#N/A,FALSE,"B-S"}</definedName>
    <definedName name="XXX_5_4_1" hidden="1">{#N/A,#N/A,FALSE,"Income State.";#N/A,#N/A,FALSE,"B-S"}</definedName>
    <definedName name="XXX_5_5" hidden="1">{#N/A,#N/A,FALSE,"Income State.";#N/A,#N/A,FALSE,"B-S"}</definedName>
    <definedName name="XXXX" hidden="1">{#N/A,#N/A,FALSE,"Income State.";#N/A,#N/A,FALSE,"B-S"}</definedName>
    <definedName name="XXXX_1" hidden="1">{#N/A,#N/A,FALSE,"Income State.";#N/A,#N/A,FALSE,"B-S"}</definedName>
    <definedName name="XXXX_1_1" hidden="1">{#N/A,#N/A,FALSE,"Income State.";#N/A,#N/A,FALSE,"B-S"}</definedName>
    <definedName name="XXXX_1_1_1" hidden="1">{#N/A,#N/A,FALSE,"Income State.";#N/A,#N/A,FALSE,"B-S"}</definedName>
    <definedName name="XXXX_1_1_1_1" hidden="1">{#N/A,#N/A,FALSE,"Income State.";#N/A,#N/A,FALSE,"B-S"}</definedName>
    <definedName name="XXXX_1_1_1_1_1" hidden="1">{#N/A,#N/A,FALSE,"Income State.";#N/A,#N/A,FALSE,"B-S"}</definedName>
    <definedName name="XXXX_1_1_1_1_1_1" hidden="1">{#N/A,#N/A,FALSE,"Income State.";#N/A,#N/A,FALSE,"B-S"}</definedName>
    <definedName name="XXXX_1_1_1_1_1_2" hidden="1">{#N/A,#N/A,FALSE,"Income State.";#N/A,#N/A,FALSE,"B-S"}</definedName>
    <definedName name="XXXX_1_1_1_1_1_3" hidden="1">{#N/A,#N/A,FALSE,"Income State.";#N/A,#N/A,FALSE,"B-S"}</definedName>
    <definedName name="XXXX_1_1_1_1_1_4" hidden="1">{#N/A,#N/A,FALSE,"Income State.";#N/A,#N/A,FALSE,"B-S"}</definedName>
    <definedName name="XXXX_1_1_1_1_2" hidden="1">{#N/A,#N/A,FALSE,"Income State.";#N/A,#N/A,FALSE,"B-S"}</definedName>
    <definedName name="XXXX_1_1_1_1_2_1" hidden="1">{#N/A,#N/A,FALSE,"Income State.";#N/A,#N/A,FALSE,"B-S"}</definedName>
    <definedName name="XXXX_1_1_1_1_2_2" hidden="1">{#N/A,#N/A,FALSE,"Income State.";#N/A,#N/A,FALSE,"B-S"}</definedName>
    <definedName name="XXXX_1_1_1_1_2_3" hidden="1">{#N/A,#N/A,FALSE,"Income State.";#N/A,#N/A,FALSE,"B-S"}</definedName>
    <definedName name="XXXX_1_1_1_1_3" hidden="1">{#N/A,#N/A,FALSE,"Income State.";#N/A,#N/A,FALSE,"B-S"}</definedName>
    <definedName name="XXXX_1_1_1_1_4" hidden="1">{#N/A,#N/A,FALSE,"Income State.";#N/A,#N/A,FALSE,"B-S"}</definedName>
    <definedName name="XXXX_1_1_1_1_5" hidden="1">{#N/A,#N/A,FALSE,"Income State.";#N/A,#N/A,FALSE,"B-S"}</definedName>
    <definedName name="XXXX_1_1_1_2" hidden="1">{#N/A,#N/A,FALSE,"Income State.";#N/A,#N/A,FALSE,"B-S"}</definedName>
    <definedName name="XXXX_1_1_1_2_1" hidden="1">{#N/A,#N/A,FALSE,"Income State.";#N/A,#N/A,FALSE,"B-S"}</definedName>
    <definedName name="XXXX_1_1_1_2_2" hidden="1">{#N/A,#N/A,FALSE,"Income State.";#N/A,#N/A,FALSE,"B-S"}</definedName>
    <definedName name="XXXX_1_1_1_2_3" hidden="1">{#N/A,#N/A,FALSE,"Income State.";#N/A,#N/A,FALSE,"B-S"}</definedName>
    <definedName name="XXXX_1_1_1_3" hidden="1">{#N/A,#N/A,FALSE,"Income State.";#N/A,#N/A,FALSE,"B-S"}</definedName>
    <definedName name="XXXX_1_1_1_3_1" hidden="1">{#N/A,#N/A,FALSE,"Income State.";#N/A,#N/A,FALSE,"B-S"}</definedName>
    <definedName name="XXXX_1_1_1_3_2" hidden="1">{#N/A,#N/A,FALSE,"Income State.";#N/A,#N/A,FALSE,"B-S"}</definedName>
    <definedName name="XXXX_1_1_1_3_3" hidden="1">{#N/A,#N/A,FALSE,"Income State.";#N/A,#N/A,FALSE,"B-S"}</definedName>
    <definedName name="XXXX_1_1_1_4" hidden="1">{#N/A,#N/A,FALSE,"Income State.";#N/A,#N/A,FALSE,"B-S"}</definedName>
    <definedName name="XXXX_1_1_1_5" hidden="1">{#N/A,#N/A,FALSE,"Income State.";#N/A,#N/A,FALSE,"B-S"}</definedName>
    <definedName name="XXXX_1_1_2" hidden="1">{#N/A,#N/A,FALSE,"Income State.";#N/A,#N/A,FALSE,"B-S"}</definedName>
    <definedName name="XXXX_1_1_2_1" hidden="1">{#N/A,#N/A,FALSE,"Income State.";#N/A,#N/A,FALSE,"B-S"}</definedName>
    <definedName name="XXXX_1_1_2_2" hidden="1">{#N/A,#N/A,FALSE,"Income State.";#N/A,#N/A,FALSE,"B-S"}</definedName>
    <definedName name="XXXX_1_1_2_3" hidden="1">{#N/A,#N/A,FALSE,"Income State.";#N/A,#N/A,FALSE,"B-S"}</definedName>
    <definedName name="XXXX_1_1_3" hidden="1">{#N/A,#N/A,FALSE,"Income State.";#N/A,#N/A,FALSE,"B-S"}</definedName>
    <definedName name="XXXX_1_1_3_1" hidden="1">{#N/A,#N/A,FALSE,"Income State.";#N/A,#N/A,FALSE,"B-S"}</definedName>
    <definedName name="XXXX_1_1_3_2" hidden="1">{#N/A,#N/A,FALSE,"Income State.";#N/A,#N/A,FALSE,"B-S"}</definedName>
    <definedName name="XXXX_1_1_3_3" hidden="1">{#N/A,#N/A,FALSE,"Income State.";#N/A,#N/A,FALSE,"B-S"}</definedName>
    <definedName name="XXXX_1_1_4" hidden="1">{#N/A,#N/A,FALSE,"Income State.";#N/A,#N/A,FALSE,"B-S"}</definedName>
    <definedName name="XXXX_1_1_5" hidden="1">{#N/A,#N/A,FALSE,"Income State.";#N/A,#N/A,FALSE,"B-S"}</definedName>
    <definedName name="XXXX_1_2" hidden="1">{#N/A,#N/A,FALSE,"Income State.";#N/A,#N/A,FALSE,"B-S"}</definedName>
    <definedName name="XXXX_1_2_1" hidden="1">{#N/A,#N/A,FALSE,"Income State.";#N/A,#N/A,FALSE,"B-S"}</definedName>
    <definedName name="XXXX_1_2_1_1" hidden="1">{#N/A,#N/A,FALSE,"Income State.";#N/A,#N/A,FALSE,"B-S"}</definedName>
    <definedName name="XXXX_1_2_1_2" hidden="1">{#N/A,#N/A,FALSE,"Income State.";#N/A,#N/A,FALSE,"B-S"}</definedName>
    <definedName name="XXXX_1_2_1_3" hidden="1">{#N/A,#N/A,FALSE,"Income State.";#N/A,#N/A,FALSE,"B-S"}</definedName>
    <definedName name="XXXX_1_2_2" hidden="1">{#N/A,#N/A,FALSE,"Income State.";#N/A,#N/A,FALSE,"B-S"}</definedName>
    <definedName name="XXXX_1_2_2_1" hidden="1">{#N/A,#N/A,FALSE,"Income State.";#N/A,#N/A,FALSE,"B-S"}</definedName>
    <definedName name="XXXX_1_2_2_2" hidden="1">{#N/A,#N/A,FALSE,"Income State.";#N/A,#N/A,FALSE,"B-S"}</definedName>
    <definedName name="XXXX_1_2_2_3" hidden="1">{#N/A,#N/A,FALSE,"Income State.";#N/A,#N/A,FALSE,"B-S"}</definedName>
    <definedName name="XXXX_1_2_3" hidden="1">{#N/A,#N/A,FALSE,"Income State.";#N/A,#N/A,FALSE,"B-S"}</definedName>
    <definedName name="XXXX_1_2_4" hidden="1">{#N/A,#N/A,FALSE,"Income State.";#N/A,#N/A,FALSE,"B-S"}</definedName>
    <definedName name="XXXX_1_2_5" hidden="1">{#N/A,#N/A,FALSE,"Income State.";#N/A,#N/A,FALSE,"B-S"}</definedName>
    <definedName name="XXXX_1_3" hidden="1">{#N/A,#N/A,FALSE,"Income State.";#N/A,#N/A,FALSE,"B-S"}</definedName>
    <definedName name="XXXX_1_3_1" hidden="1">{#N/A,#N/A,FALSE,"Income State.";#N/A,#N/A,FALSE,"B-S"}</definedName>
    <definedName name="XXXX_1_3_1_1" hidden="1">{#N/A,#N/A,FALSE,"Income State.";#N/A,#N/A,FALSE,"B-S"}</definedName>
    <definedName name="XXXX_1_3_1_2" hidden="1">{#N/A,#N/A,FALSE,"Income State.";#N/A,#N/A,FALSE,"B-S"}</definedName>
    <definedName name="XXXX_1_3_1_3" hidden="1">{#N/A,#N/A,FALSE,"Income State.";#N/A,#N/A,FALSE,"B-S"}</definedName>
    <definedName name="XXXX_1_3_2" hidden="1">{#N/A,#N/A,FALSE,"Income State.";#N/A,#N/A,FALSE,"B-S"}</definedName>
    <definedName name="XXXX_1_3_2_1" hidden="1">{#N/A,#N/A,FALSE,"Income State.";#N/A,#N/A,FALSE,"B-S"}</definedName>
    <definedName name="XXXX_1_3_2_2" hidden="1">{#N/A,#N/A,FALSE,"Income State.";#N/A,#N/A,FALSE,"B-S"}</definedName>
    <definedName name="XXXX_1_3_2_3" hidden="1">{#N/A,#N/A,FALSE,"Income State.";#N/A,#N/A,FALSE,"B-S"}</definedName>
    <definedName name="XXXX_1_3_3" hidden="1">{#N/A,#N/A,FALSE,"Income State.";#N/A,#N/A,FALSE,"B-S"}</definedName>
    <definedName name="XXXX_1_3_4" hidden="1">{#N/A,#N/A,FALSE,"Income State.";#N/A,#N/A,FALSE,"B-S"}</definedName>
    <definedName name="XXXX_1_3_5" hidden="1">{#N/A,#N/A,FALSE,"Income State.";#N/A,#N/A,FALSE,"B-S"}</definedName>
    <definedName name="XXXX_1_4" hidden="1">{#N/A,#N/A,FALSE,"Income State.";#N/A,#N/A,FALSE,"B-S"}</definedName>
    <definedName name="XXXX_1_4_1" hidden="1">{#N/A,#N/A,FALSE,"Income State.";#N/A,#N/A,FALSE,"B-S"}</definedName>
    <definedName name="XXXX_1_4_2" hidden="1">{#N/A,#N/A,FALSE,"Income State.";#N/A,#N/A,FALSE,"B-S"}</definedName>
    <definedName name="XXXX_1_4_3" hidden="1">{#N/A,#N/A,FALSE,"Income State.";#N/A,#N/A,FALSE,"B-S"}</definedName>
    <definedName name="XXXX_1_5" hidden="1">{#N/A,#N/A,FALSE,"Income State.";#N/A,#N/A,FALSE,"B-S"}</definedName>
    <definedName name="XXXX_1_5_1" hidden="1">{#N/A,#N/A,FALSE,"Income State.";#N/A,#N/A,FALSE,"B-S"}</definedName>
    <definedName name="XXXX_1_5_2" hidden="1">{#N/A,#N/A,FALSE,"Income State.";#N/A,#N/A,FALSE,"B-S"}</definedName>
    <definedName name="XXXX_1_5_3" hidden="1">{#N/A,#N/A,FALSE,"Income State.";#N/A,#N/A,FALSE,"B-S"}</definedName>
    <definedName name="XXXX_2" hidden="1">{#N/A,#N/A,FALSE,"Income State.";#N/A,#N/A,FALSE,"B-S"}</definedName>
    <definedName name="XXXX_2_1" hidden="1">{#N/A,#N/A,FALSE,"Income State.";#N/A,#N/A,FALSE,"B-S"}</definedName>
    <definedName name="XXXX_2_1_1" hidden="1">{#N/A,#N/A,FALSE,"Income State.";#N/A,#N/A,FALSE,"B-S"}</definedName>
    <definedName name="XXXX_2_1_1_1" hidden="1">{#N/A,#N/A,FALSE,"Income State.";#N/A,#N/A,FALSE,"B-S"}</definedName>
    <definedName name="XXXX_2_1_1_1_1" hidden="1">{#N/A,#N/A,FALSE,"Income State.";#N/A,#N/A,FALSE,"B-S"}</definedName>
    <definedName name="XXXX_2_1_1_1_2" hidden="1">{#N/A,#N/A,FALSE,"Income State.";#N/A,#N/A,FALSE,"B-S"}</definedName>
    <definedName name="XXXX_2_1_1_1_3" hidden="1">{#N/A,#N/A,FALSE,"Income State.";#N/A,#N/A,FALSE,"B-S"}</definedName>
    <definedName name="XXXX_2_1_1_1_4" hidden="1">{#N/A,#N/A,FALSE,"Income State.";#N/A,#N/A,FALSE,"B-S"}</definedName>
    <definedName name="XXXX_2_1_1_2" hidden="1">{#N/A,#N/A,FALSE,"Income State.";#N/A,#N/A,FALSE,"B-S"}</definedName>
    <definedName name="XXXX_2_1_1_2_1" hidden="1">{#N/A,#N/A,FALSE,"Income State.";#N/A,#N/A,FALSE,"B-S"}</definedName>
    <definedName name="XXXX_2_1_1_2_2" hidden="1">{#N/A,#N/A,FALSE,"Income State.";#N/A,#N/A,FALSE,"B-S"}</definedName>
    <definedName name="XXXX_2_1_1_2_3" hidden="1">{#N/A,#N/A,FALSE,"Income State.";#N/A,#N/A,FALSE,"B-S"}</definedName>
    <definedName name="XXXX_2_1_1_3" hidden="1">{#N/A,#N/A,FALSE,"Income State.";#N/A,#N/A,FALSE,"B-S"}</definedName>
    <definedName name="XXXX_2_1_1_4" hidden="1">{#N/A,#N/A,FALSE,"Income State.";#N/A,#N/A,FALSE,"B-S"}</definedName>
    <definedName name="XXXX_2_1_1_5" hidden="1">{#N/A,#N/A,FALSE,"Income State.";#N/A,#N/A,FALSE,"B-S"}</definedName>
    <definedName name="XXXX_2_1_2" hidden="1">{#N/A,#N/A,FALSE,"Income State.";#N/A,#N/A,FALSE,"B-S"}</definedName>
    <definedName name="XXXX_2_1_2_1" hidden="1">{#N/A,#N/A,FALSE,"Income State.";#N/A,#N/A,FALSE,"B-S"}</definedName>
    <definedName name="XXXX_2_1_2_2" hidden="1">{#N/A,#N/A,FALSE,"Income State.";#N/A,#N/A,FALSE,"B-S"}</definedName>
    <definedName name="XXXX_2_1_2_3" hidden="1">{#N/A,#N/A,FALSE,"Income State.";#N/A,#N/A,FALSE,"B-S"}</definedName>
    <definedName name="XXXX_2_1_3" hidden="1">{#N/A,#N/A,FALSE,"Income State.";#N/A,#N/A,FALSE,"B-S"}</definedName>
    <definedName name="XXXX_2_1_3_1" hidden="1">{#N/A,#N/A,FALSE,"Income State.";#N/A,#N/A,FALSE,"B-S"}</definedName>
    <definedName name="XXXX_2_1_3_2" hidden="1">{#N/A,#N/A,FALSE,"Income State.";#N/A,#N/A,FALSE,"B-S"}</definedName>
    <definedName name="XXXX_2_1_3_3" hidden="1">{#N/A,#N/A,FALSE,"Income State.";#N/A,#N/A,FALSE,"B-S"}</definedName>
    <definedName name="XXXX_2_1_4" hidden="1">{#N/A,#N/A,FALSE,"Income State.";#N/A,#N/A,FALSE,"B-S"}</definedName>
    <definedName name="XXXX_2_1_5" hidden="1">{#N/A,#N/A,FALSE,"Income State.";#N/A,#N/A,FALSE,"B-S"}</definedName>
    <definedName name="XXXX_2_2" hidden="1">{#N/A,#N/A,FALSE,"Income State.";#N/A,#N/A,FALSE,"B-S"}</definedName>
    <definedName name="XXXX_2_2_1" hidden="1">{#N/A,#N/A,FALSE,"Income State.";#N/A,#N/A,FALSE,"B-S"}</definedName>
    <definedName name="XXXX_2_2_2" hidden="1">{#N/A,#N/A,FALSE,"Income State.";#N/A,#N/A,FALSE,"B-S"}</definedName>
    <definedName name="XXXX_2_2_3" hidden="1">{#N/A,#N/A,FALSE,"Income State.";#N/A,#N/A,FALSE,"B-S"}</definedName>
    <definedName name="XXXX_2_2_4" hidden="1">{#N/A,#N/A,FALSE,"Income State.";#N/A,#N/A,FALSE,"B-S"}</definedName>
    <definedName name="XXXX_2_3" hidden="1">{#N/A,#N/A,FALSE,"Income State.";#N/A,#N/A,FALSE,"B-S"}</definedName>
    <definedName name="XXXX_2_3_1" hidden="1">{#N/A,#N/A,FALSE,"Income State.";#N/A,#N/A,FALSE,"B-S"}</definedName>
    <definedName name="XXXX_2_3_2" hidden="1">{#N/A,#N/A,FALSE,"Income State.";#N/A,#N/A,FALSE,"B-S"}</definedName>
    <definedName name="XXXX_2_3_3" hidden="1">{#N/A,#N/A,FALSE,"Income State.";#N/A,#N/A,FALSE,"B-S"}</definedName>
    <definedName name="XXXX_2_3_4" hidden="1">{#N/A,#N/A,FALSE,"Income State.";#N/A,#N/A,FALSE,"B-S"}</definedName>
    <definedName name="XXXX_2_4" hidden="1">{#N/A,#N/A,FALSE,"Income State.";#N/A,#N/A,FALSE,"B-S"}</definedName>
    <definedName name="XXXX_2_4_1" hidden="1">{#N/A,#N/A,FALSE,"Income State.";#N/A,#N/A,FALSE,"B-S"}</definedName>
    <definedName name="XXXX_2_5" hidden="1">{#N/A,#N/A,FALSE,"Income State.";#N/A,#N/A,FALSE,"B-S"}</definedName>
    <definedName name="XXXX_3" hidden="1">{#N/A,#N/A,FALSE,"Income State.";#N/A,#N/A,FALSE,"B-S"}</definedName>
    <definedName name="XXXX_3_1" hidden="1">{#N/A,#N/A,FALSE,"Income State.";#N/A,#N/A,FALSE,"B-S"}</definedName>
    <definedName name="XXXX_3_1_1" hidden="1">{#N/A,#N/A,FALSE,"Income State.";#N/A,#N/A,FALSE,"B-S"}</definedName>
    <definedName name="XXXX_3_1_2" hidden="1">{#N/A,#N/A,FALSE,"Income State.";#N/A,#N/A,FALSE,"B-S"}</definedName>
    <definedName name="XXXX_3_1_3" hidden="1">{#N/A,#N/A,FALSE,"Income State.";#N/A,#N/A,FALSE,"B-S"}</definedName>
    <definedName name="XXXX_3_1_4" hidden="1">{#N/A,#N/A,FALSE,"Income State.";#N/A,#N/A,FALSE,"B-S"}</definedName>
    <definedName name="XXXX_3_2" hidden="1">{#N/A,#N/A,FALSE,"Income State.";#N/A,#N/A,FALSE,"B-S"}</definedName>
    <definedName name="XXXX_3_2_1" hidden="1">{#N/A,#N/A,FALSE,"Income State.";#N/A,#N/A,FALSE,"B-S"}</definedName>
    <definedName name="XXXX_3_2_2" hidden="1">{#N/A,#N/A,FALSE,"Income State.";#N/A,#N/A,FALSE,"B-S"}</definedName>
    <definedName name="XXXX_3_2_3" hidden="1">{#N/A,#N/A,FALSE,"Income State.";#N/A,#N/A,FALSE,"B-S"}</definedName>
    <definedName name="XXXX_3_2_4" hidden="1">{#N/A,#N/A,FALSE,"Income State.";#N/A,#N/A,FALSE,"B-S"}</definedName>
    <definedName name="XXXX_3_3" hidden="1">{#N/A,#N/A,FALSE,"Income State.";#N/A,#N/A,FALSE,"B-S"}</definedName>
    <definedName name="XXXX_3_3_1" hidden="1">{#N/A,#N/A,FALSE,"Income State.";#N/A,#N/A,FALSE,"B-S"}</definedName>
    <definedName name="XXXX_3_4" hidden="1">{#N/A,#N/A,FALSE,"Income State.";#N/A,#N/A,FALSE,"B-S"}</definedName>
    <definedName name="XXXX_3_4_1" hidden="1">{#N/A,#N/A,FALSE,"Income State.";#N/A,#N/A,FALSE,"B-S"}</definedName>
    <definedName name="XXXX_3_5" hidden="1">{#N/A,#N/A,FALSE,"Income State.";#N/A,#N/A,FALSE,"B-S"}</definedName>
    <definedName name="XXXX_4" hidden="1">{#N/A,#N/A,FALSE,"Income State.";#N/A,#N/A,FALSE,"B-S"}</definedName>
    <definedName name="XXXX_4_1" hidden="1">{#N/A,#N/A,FALSE,"Income State.";#N/A,#N/A,FALSE,"B-S"}</definedName>
    <definedName name="XXXX_4_1_1" hidden="1">{#N/A,#N/A,FALSE,"Income State.";#N/A,#N/A,FALSE,"B-S"}</definedName>
    <definedName name="XXXX_4_1_2" hidden="1">{#N/A,#N/A,FALSE,"Income State.";#N/A,#N/A,FALSE,"B-S"}</definedName>
    <definedName name="XXXX_4_1_3" hidden="1">{#N/A,#N/A,FALSE,"Income State.";#N/A,#N/A,FALSE,"B-S"}</definedName>
    <definedName name="XXXX_4_1_4" hidden="1">{#N/A,#N/A,FALSE,"Income State.";#N/A,#N/A,FALSE,"B-S"}</definedName>
    <definedName name="XXXX_4_2" hidden="1">{#N/A,#N/A,FALSE,"Income State.";#N/A,#N/A,FALSE,"B-S"}</definedName>
    <definedName name="XXXX_4_2_1" hidden="1">{#N/A,#N/A,FALSE,"Income State.";#N/A,#N/A,FALSE,"B-S"}</definedName>
    <definedName name="XXXX_4_2_2" hidden="1">{#N/A,#N/A,FALSE,"Income State.";#N/A,#N/A,FALSE,"B-S"}</definedName>
    <definedName name="XXXX_4_2_3" hidden="1">{#N/A,#N/A,FALSE,"Income State.";#N/A,#N/A,FALSE,"B-S"}</definedName>
    <definedName name="XXXX_4_2_4" hidden="1">{#N/A,#N/A,FALSE,"Income State.";#N/A,#N/A,FALSE,"B-S"}</definedName>
    <definedName name="XXXX_4_3" hidden="1">{#N/A,#N/A,FALSE,"Income State.";#N/A,#N/A,FALSE,"B-S"}</definedName>
    <definedName name="XXXX_4_3_1" hidden="1">{#N/A,#N/A,FALSE,"Income State.";#N/A,#N/A,FALSE,"B-S"}</definedName>
    <definedName name="XXXX_4_4" hidden="1">{#N/A,#N/A,FALSE,"Income State.";#N/A,#N/A,FALSE,"B-S"}</definedName>
    <definedName name="XXXX_4_4_1" hidden="1">{#N/A,#N/A,FALSE,"Income State.";#N/A,#N/A,FALSE,"B-S"}</definedName>
    <definedName name="XXXX_4_5" hidden="1">{#N/A,#N/A,FALSE,"Income State.";#N/A,#N/A,FALSE,"B-S"}</definedName>
    <definedName name="XXXX_5" hidden="1">{#N/A,#N/A,FALSE,"Income State.";#N/A,#N/A,FALSE,"B-S"}</definedName>
    <definedName name="XXXX_5_1" hidden="1">{#N/A,#N/A,FALSE,"Income State.";#N/A,#N/A,FALSE,"B-S"}</definedName>
    <definedName name="XXXX_5_2" hidden="1">{#N/A,#N/A,FALSE,"Income State.";#N/A,#N/A,FALSE,"B-S"}</definedName>
    <definedName name="XXXX_5_3" hidden="1">{#N/A,#N/A,FALSE,"Income State.";#N/A,#N/A,FALSE,"B-S"}</definedName>
    <definedName name="XXXX_5_4" hidden="1">{#N/A,#N/A,FALSE,"Income State.";#N/A,#N/A,FALSE,"B-S"}</definedName>
    <definedName name="xxxxx" hidden="1">{#N/A,#N/A,FALSE,"Income State.";#N/A,#N/A,FALSE,"B-S"}</definedName>
    <definedName name="xxxxx_1" hidden="1">{#N/A,#N/A,FALSE,"Income State.";#N/A,#N/A,FALSE,"B-S"}</definedName>
    <definedName name="xxxxx_1_1" hidden="1">{#N/A,#N/A,FALSE,"Income State.";#N/A,#N/A,FALSE,"B-S"}</definedName>
    <definedName name="xxxxx_1_1_1" hidden="1">{#N/A,#N/A,FALSE,"Income State.";#N/A,#N/A,FALSE,"B-S"}</definedName>
    <definedName name="xxxxx_1_1_1_1" hidden="1">{#N/A,#N/A,FALSE,"Income State.";#N/A,#N/A,FALSE,"B-S"}</definedName>
    <definedName name="xxxxx_1_1_1_1_1" hidden="1">{#N/A,#N/A,FALSE,"Income State.";#N/A,#N/A,FALSE,"B-S"}</definedName>
    <definedName name="xxxxx_1_1_1_1_1_1" hidden="1">{#N/A,#N/A,FALSE,"Income State.";#N/A,#N/A,FALSE,"B-S"}</definedName>
    <definedName name="xxxxx_1_1_1_1_1_2" hidden="1">{#N/A,#N/A,FALSE,"Income State.";#N/A,#N/A,FALSE,"B-S"}</definedName>
    <definedName name="xxxxx_1_1_1_1_1_3" hidden="1">{#N/A,#N/A,FALSE,"Income State.";#N/A,#N/A,FALSE,"B-S"}</definedName>
    <definedName name="xxxxx_1_1_1_1_1_4" hidden="1">{#N/A,#N/A,FALSE,"Income State.";#N/A,#N/A,FALSE,"B-S"}</definedName>
    <definedName name="xxxxx_1_1_1_1_2" hidden="1">{#N/A,#N/A,FALSE,"Income State.";#N/A,#N/A,FALSE,"B-S"}</definedName>
    <definedName name="xxxxx_1_1_1_1_2_1" hidden="1">{#N/A,#N/A,FALSE,"Income State.";#N/A,#N/A,FALSE,"B-S"}</definedName>
    <definedName name="xxxxx_1_1_1_1_2_2" hidden="1">{#N/A,#N/A,FALSE,"Income State.";#N/A,#N/A,FALSE,"B-S"}</definedName>
    <definedName name="xxxxx_1_1_1_1_2_3" hidden="1">{#N/A,#N/A,FALSE,"Income State.";#N/A,#N/A,FALSE,"B-S"}</definedName>
    <definedName name="xxxxx_1_1_1_1_3" hidden="1">{#N/A,#N/A,FALSE,"Income State.";#N/A,#N/A,FALSE,"B-S"}</definedName>
    <definedName name="xxxxx_1_1_1_1_4" hidden="1">{#N/A,#N/A,FALSE,"Income State.";#N/A,#N/A,FALSE,"B-S"}</definedName>
    <definedName name="xxxxx_1_1_1_1_5" hidden="1">{#N/A,#N/A,FALSE,"Income State.";#N/A,#N/A,FALSE,"B-S"}</definedName>
    <definedName name="xxxxx_1_1_1_2" hidden="1">{#N/A,#N/A,FALSE,"Income State.";#N/A,#N/A,FALSE,"B-S"}</definedName>
    <definedName name="xxxxx_1_1_1_2_1" hidden="1">{#N/A,#N/A,FALSE,"Income State.";#N/A,#N/A,FALSE,"B-S"}</definedName>
    <definedName name="xxxxx_1_1_1_2_2" hidden="1">{#N/A,#N/A,FALSE,"Income State.";#N/A,#N/A,FALSE,"B-S"}</definedName>
    <definedName name="xxxxx_1_1_1_2_3" hidden="1">{#N/A,#N/A,FALSE,"Income State.";#N/A,#N/A,FALSE,"B-S"}</definedName>
    <definedName name="xxxxx_1_1_1_3" hidden="1">{#N/A,#N/A,FALSE,"Income State.";#N/A,#N/A,FALSE,"B-S"}</definedName>
    <definedName name="xxxxx_1_1_1_3_1" hidden="1">{#N/A,#N/A,FALSE,"Income State.";#N/A,#N/A,FALSE,"B-S"}</definedName>
    <definedName name="xxxxx_1_1_1_3_2" hidden="1">{#N/A,#N/A,FALSE,"Income State.";#N/A,#N/A,FALSE,"B-S"}</definedName>
    <definedName name="xxxxx_1_1_1_3_3" hidden="1">{#N/A,#N/A,FALSE,"Income State.";#N/A,#N/A,FALSE,"B-S"}</definedName>
    <definedName name="xxxxx_1_1_1_4" hidden="1">{#N/A,#N/A,FALSE,"Income State.";#N/A,#N/A,FALSE,"B-S"}</definedName>
    <definedName name="xxxxx_1_1_1_5" hidden="1">{#N/A,#N/A,FALSE,"Income State.";#N/A,#N/A,FALSE,"B-S"}</definedName>
    <definedName name="xxxxx_1_1_2" hidden="1">{#N/A,#N/A,FALSE,"Income State.";#N/A,#N/A,FALSE,"B-S"}</definedName>
    <definedName name="xxxxx_1_1_2_1" hidden="1">{#N/A,#N/A,FALSE,"Income State.";#N/A,#N/A,FALSE,"B-S"}</definedName>
    <definedName name="xxxxx_1_1_2_2" hidden="1">{#N/A,#N/A,FALSE,"Income State.";#N/A,#N/A,FALSE,"B-S"}</definedName>
    <definedName name="xxxxx_1_1_2_3" hidden="1">{#N/A,#N/A,FALSE,"Income State.";#N/A,#N/A,FALSE,"B-S"}</definedName>
    <definedName name="xxxxx_1_1_3" hidden="1">{#N/A,#N/A,FALSE,"Income State.";#N/A,#N/A,FALSE,"B-S"}</definedName>
    <definedName name="xxxxx_1_1_3_1" hidden="1">{#N/A,#N/A,FALSE,"Income State.";#N/A,#N/A,FALSE,"B-S"}</definedName>
    <definedName name="xxxxx_1_1_3_2" hidden="1">{#N/A,#N/A,FALSE,"Income State.";#N/A,#N/A,FALSE,"B-S"}</definedName>
    <definedName name="xxxxx_1_1_3_3" hidden="1">{#N/A,#N/A,FALSE,"Income State.";#N/A,#N/A,FALSE,"B-S"}</definedName>
    <definedName name="xxxxx_1_1_4" hidden="1">{#N/A,#N/A,FALSE,"Income State.";#N/A,#N/A,FALSE,"B-S"}</definedName>
    <definedName name="xxxxx_1_1_5" hidden="1">{#N/A,#N/A,FALSE,"Income State.";#N/A,#N/A,FALSE,"B-S"}</definedName>
    <definedName name="xxxxx_1_2" hidden="1">{#N/A,#N/A,FALSE,"Income State.";#N/A,#N/A,FALSE,"B-S"}</definedName>
    <definedName name="xxxxx_1_2_1" hidden="1">{#N/A,#N/A,FALSE,"Income State.";#N/A,#N/A,FALSE,"B-S"}</definedName>
    <definedName name="xxxxx_1_2_1_1" hidden="1">{#N/A,#N/A,FALSE,"Income State.";#N/A,#N/A,FALSE,"B-S"}</definedName>
    <definedName name="xxxxx_1_2_1_2" hidden="1">{#N/A,#N/A,FALSE,"Income State.";#N/A,#N/A,FALSE,"B-S"}</definedName>
    <definedName name="xxxxx_1_2_1_3" hidden="1">{#N/A,#N/A,FALSE,"Income State.";#N/A,#N/A,FALSE,"B-S"}</definedName>
    <definedName name="xxxxx_1_2_2" hidden="1">{#N/A,#N/A,FALSE,"Income State.";#N/A,#N/A,FALSE,"B-S"}</definedName>
    <definedName name="xxxxx_1_2_2_1" hidden="1">{#N/A,#N/A,FALSE,"Income State.";#N/A,#N/A,FALSE,"B-S"}</definedName>
    <definedName name="xxxxx_1_2_2_2" hidden="1">{#N/A,#N/A,FALSE,"Income State.";#N/A,#N/A,FALSE,"B-S"}</definedName>
    <definedName name="xxxxx_1_2_2_3" hidden="1">{#N/A,#N/A,FALSE,"Income State.";#N/A,#N/A,FALSE,"B-S"}</definedName>
    <definedName name="xxxxx_1_2_3" hidden="1">{#N/A,#N/A,FALSE,"Income State.";#N/A,#N/A,FALSE,"B-S"}</definedName>
    <definedName name="xxxxx_1_2_4" hidden="1">{#N/A,#N/A,FALSE,"Income State.";#N/A,#N/A,FALSE,"B-S"}</definedName>
    <definedName name="xxxxx_1_2_5" hidden="1">{#N/A,#N/A,FALSE,"Income State.";#N/A,#N/A,FALSE,"B-S"}</definedName>
    <definedName name="xxxxx_1_3" hidden="1">{#N/A,#N/A,FALSE,"Income State.";#N/A,#N/A,FALSE,"B-S"}</definedName>
    <definedName name="xxxxx_1_3_1" hidden="1">{#N/A,#N/A,FALSE,"Income State.";#N/A,#N/A,FALSE,"B-S"}</definedName>
    <definedName name="xxxxx_1_3_1_1" hidden="1">{#N/A,#N/A,FALSE,"Income State.";#N/A,#N/A,FALSE,"B-S"}</definedName>
    <definedName name="xxxxx_1_3_1_2" hidden="1">{#N/A,#N/A,FALSE,"Income State.";#N/A,#N/A,FALSE,"B-S"}</definedName>
    <definedName name="xxxxx_1_3_1_3" hidden="1">{#N/A,#N/A,FALSE,"Income State.";#N/A,#N/A,FALSE,"B-S"}</definedName>
    <definedName name="xxxxx_1_3_2" hidden="1">{#N/A,#N/A,FALSE,"Income State.";#N/A,#N/A,FALSE,"B-S"}</definedName>
    <definedName name="xxxxx_1_3_2_1" hidden="1">{#N/A,#N/A,FALSE,"Income State.";#N/A,#N/A,FALSE,"B-S"}</definedName>
    <definedName name="xxxxx_1_3_2_2" hidden="1">{#N/A,#N/A,FALSE,"Income State.";#N/A,#N/A,FALSE,"B-S"}</definedName>
    <definedName name="xxxxx_1_3_2_3" hidden="1">{#N/A,#N/A,FALSE,"Income State.";#N/A,#N/A,FALSE,"B-S"}</definedName>
    <definedName name="xxxxx_1_3_3" hidden="1">{#N/A,#N/A,FALSE,"Income State.";#N/A,#N/A,FALSE,"B-S"}</definedName>
    <definedName name="xxxxx_1_3_4" hidden="1">{#N/A,#N/A,FALSE,"Income State.";#N/A,#N/A,FALSE,"B-S"}</definedName>
    <definedName name="xxxxx_1_3_5" hidden="1">{#N/A,#N/A,FALSE,"Income State.";#N/A,#N/A,FALSE,"B-S"}</definedName>
    <definedName name="xxxxx_1_4" hidden="1">{#N/A,#N/A,FALSE,"Income State.";#N/A,#N/A,FALSE,"B-S"}</definedName>
    <definedName name="xxxxx_1_4_1" hidden="1">{#N/A,#N/A,FALSE,"Income State.";#N/A,#N/A,FALSE,"B-S"}</definedName>
    <definedName name="xxxxx_1_4_2" hidden="1">{#N/A,#N/A,FALSE,"Income State.";#N/A,#N/A,FALSE,"B-S"}</definedName>
    <definedName name="xxxxx_1_4_3" hidden="1">{#N/A,#N/A,FALSE,"Income State.";#N/A,#N/A,FALSE,"B-S"}</definedName>
    <definedName name="xxxxx_1_5" hidden="1">{#N/A,#N/A,FALSE,"Income State.";#N/A,#N/A,FALSE,"B-S"}</definedName>
    <definedName name="xxxxx_1_5_1" hidden="1">{#N/A,#N/A,FALSE,"Income State.";#N/A,#N/A,FALSE,"B-S"}</definedName>
    <definedName name="xxxxx_1_5_2" hidden="1">{#N/A,#N/A,FALSE,"Income State.";#N/A,#N/A,FALSE,"B-S"}</definedName>
    <definedName name="xxxxx_1_5_3" hidden="1">{#N/A,#N/A,FALSE,"Income State.";#N/A,#N/A,FALSE,"B-S"}</definedName>
    <definedName name="xxxxx_2" hidden="1">{#N/A,#N/A,FALSE,"Income State.";#N/A,#N/A,FALSE,"B-S"}</definedName>
    <definedName name="xxxxx_2_1" hidden="1">{#N/A,#N/A,FALSE,"Income State.";#N/A,#N/A,FALSE,"B-S"}</definedName>
    <definedName name="xxxxx_2_1_1" hidden="1">{#N/A,#N/A,FALSE,"Income State.";#N/A,#N/A,FALSE,"B-S"}</definedName>
    <definedName name="xxxxx_2_1_1_1" hidden="1">{#N/A,#N/A,FALSE,"Income State.";#N/A,#N/A,FALSE,"B-S"}</definedName>
    <definedName name="xxxxx_2_1_1_1_1" hidden="1">{#N/A,#N/A,FALSE,"Income State.";#N/A,#N/A,FALSE,"B-S"}</definedName>
    <definedName name="xxxxx_2_1_1_1_2" hidden="1">{#N/A,#N/A,FALSE,"Income State.";#N/A,#N/A,FALSE,"B-S"}</definedName>
    <definedName name="xxxxx_2_1_1_1_3" hidden="1">{#N/A,#N/A,FALSE,"Income State.";#N/A,#N/A,FALSE,"B-S"}</definedName>
    <definedName name="xxxxx_2_1_1_1_4" hidden="1">{#N/A,#N/A,FALSE,"Income State.";#N/A,#N/A,FALSE,"B-S"}</definedName>
    <definedName name="xxxxx_2_1_1_2" hidden="1">{#N/A,#N/A,FALSE,"Income State.";#N/A,#N/A,FALSE,"B-S"}</definedName>
    <definedName name="xxxxx_2_1_1_2_1" hidden="1">{#N/A,#N/A,FALSE,"Income State.";#N/A,#N/A,FALSE,"B-S"}</definedName>
    <definedName name="xxxxx_2_1_1_2_2" hidden="1">{#N/A,#N/A,FALSE,"Income State.";#N/A,#N/A,FALSE,"B-S"}</definedName>
    <definedName name="xxxxx_2_1_1_2_3" hidden="1">{#N/A,#N/A,FALSE,"Income State.";#N/A,#N/A,FALSE,"B-S"}</definedName>
    <definedName name="xxxxx_2_1_1_3" hidden="1">{#N/A,#N/A,FALSE,"Income State.";#N/A,#N/A,FALSE,"B-S"}</definedName>
    <definedName name="xxxxx_2_1_1_4" hidden="1">{#N/A,#N/A,FALSE,"Income State.";#N/A,#N/A,FALSE,"B-S"}</definedName>
    <definedName name="xxxxx_2_1_1_5" hidden="1">{#N/A,#N/A,FALSE,"Income State.";#N/A,#N/A,FALSE,"B-S"}</definedName>
    <definedName name="xxxxx_2_1_2" hidden="1">{#N/A,#N/A,FALSE,"Income State.";#N/A,#N/A,FALSE,"B-S"}</definedName>
    <definedName name="xxxxx_2_1_2_1" hidden="1">{#N/A,#N/A,FALSE,"Income State.";#N/A,#N/A,FALSE,"B-S"}</definedName>
    <definedName name="xxxxx_2_1_2_2" hidden="1">{#N/A,#N/A,FALSE,"Income State.";#N/A,#N/A,FALSE,"B-S"}</definedName>
    <definedName name="xxxxx_2_1_2_3" hidden="1">{#N/A,#N/A,FALSE,"Income State.";#N/A,#N/A,FALSE,"B-S"}</definedName>
    <definedName name="xxxxx_2_1_3" hidden="1">{#N/A,#N/A,FALSE,"Income State.";#N/A,#N/A,FALSE,"B-S"}</definedName>
    <definedName name="xxxxx_2_1_3_1" hidden="1">{#N/A,#N/A,FALSE,"Income State.";#N/A,#N/A,FALSE,"B-S"}</definedName>
    <definedName name="xxxxx_2_1_3_2" hidden="1">{#N/A,#N/A,FALSE,"Income State.";#N/A,#N/A,FALSE,"B-S"}</definedName>
    <definedName name="xxxxx_2_1_3_3" hidden="1">{#N/A,#N/A,FALSE,"Income State.";#N/A,#N/A,FALSE,"B-S"}</definedName>
    <definedName name="xxxxx_2_1_4" hidden="1">{#N/A,#N/A,FALSE,"Income State.";#N/A,#N/A,FALSE,"B-S"}</definedName>
    <definedName name="xxxxx_2_1_5" hidden="1">{#N/A,#N/A,FALSE,"Income State.";#N/A,#N/A,FALSE,"B-S"}</definedName>
    <definedName name="xxxxx_2_2" hidden="1">{#N/A,#N/A,FALSE,"Income State.";#N/A,#N/A,FALSE,"B-S"}</definedName>
    <definedName name="xxxxx_2_2_1" hidden="1">{#N/A,#N/A,FALSE,"Income State.";#N/A,#N/A,FALSE,"B-S"}</definedName>
    <definedName name="xxxxx_2_2_2" hidden="1">{#N/A,#N/A,FALSE,"Income State.";#N/A,#N/A,FALSE,"B-S"}</definedName>
    <definedName name="xxxxx_2_2_3" hidden="1">{#N/A,#N/A,FALSE,"Income State.";#N/A,#N/A,FALSE,"B-S"}</definedName>
    <definedName name="xxxxx_2_2_4" hidden="1">{#N/A,#N/A,FALSE,"Income State.";#N/A,#N/A,FALSE,"B-S"}</definedName>
    <definedName name="xxxxx_2_3" hidden="1">{#N/A,#N/A,FALSE,"Income State.";#N/A,#N/A,FALSE,"B-S"}</definedName>
    <definedName name="xxxxx_2_3_1" hidden="1">{#N/A,#N/A,FALSE,"Income State.";#N/A,#N/A,FALSE,"B-S"}</definedName>
    <definedName name="xxxxx_2_3_2" hidden="1">{#N/A,#N/A,FALSE,"Income State.";#N/A,#N/A,FALSE,"B-S"}</definedName>
    <definedName name="xxxxx_2_3_3" hidden="1">{#N/A,#N/A,FALSE,"Income State.";#N/A,#N/A,FALSE,"B-S"}</definedName>
    <definedName name="xxxxx_2_3_4" hidden="1">{#N/A,#N/A,FALSE,"Income State.";#N/A,#N/A,FALSE,"B-S"}</definedName>
    <definedName name="xxxxx_2_4" hidden="1">{#N/A,#N/A,FALSE,"Income State.";#N/A,#N/A,FALSE,"B-S"}</definedName>
    <definedName name="xxxxx_2_4_1" hidden="1">{#N/A,#N/A,FALSE,"Income State.";#N/A,#N/A,FALSE,"B-S"}</definedName>
    <definedName name="xxxxx_2_5" hidden="1">{#N/A,#N/A,FALSE,"Income State.";#N/A,#N/A,FALSE,"B-S"}</definedName>
    <definedName name="xxxxx_3" hidden="1">{#N/A,#N/A,FALSE,"Income State.";#N/A,#N/A,FALSE,"B-S"}</definedName>
    <definedName name="xxxxx_3_1" hidden="1">{#N/A,#N/A,FALSE,"Income State.";#N/A,#N/A,FALSE,"B-S"}</definedName>
    <definedName name="xxxxx_3_1_1" hidden="1">{#N/A,#N/A,FALSE,"Income State.";#N/A,#N/A,FALSE,"B-S"}</definedName>
    <definedName name="xxxxx_3_1_2" hidden="1">{#N/A,#N/A,FALSE,"Income State.";#N/A,#N/A,FALSE,"B-S"}</definedName>
    <definedName name="xxxxx_3_1_3" hidden="1">{#N/A,#N/A,FALSE,"Income State.";#N/A,#N/A,FALSE,"B-S"}</definedName>
    <definedName name="xxxxx_3_1_4" hidden="1">{#N/A,#N/A,FALSE,"Income State.";#N/A,#N/A,FALSE,"B-S"}</definedName>
    <definedName name="xxxxx_3_2" hidden="1">{#N/A,#N/A,FALSE,"Income State.";#N/A,#N/A,FALSE,"B-S"}</definedName>
    <definedName name="xxxxx_3_2_1" hidden="1">{#N/A,#N/A,FALSE,"Income State.";#N/A,#N/A,FALSE,"B-S"}</definedName>
    <definedName name="xxxxx_3_2_2" hidden="1">{#N/A,#N/A,FALSE,"Income State.";#N/A,#N/A,FALSE,"B-S"}</definedName>
    <definedName name="xxxxx_3_2_3" hidden="1">{#N/A,#N/A,FALSE,"Income State.";#N/A,#N/A,FALSE,"B-S"}</definedName>
    <definedName name="xxxxx_3_2_4" hidden="1">{#N/A,#N/A,FALSE,"Income State.";#N/A,#N/A,FALSE,"B-S"}</definedName>
    <definedName name="xxxxx_3_3" hidden="1">{#N/A,#N/A,FALSE,"Income State.";#N/A,#N/A,FALSE,"B-S"}</definedName>
    <definedName name="xxxxx_3_3_1" hidden="1">{#N/A,#N/A,FALSE,"Income State.";#N/A,#N/A,FALSE,"B-S"}</definedName>
    <definedName name="xxxxx_3_4" hidden="1">{#N/A,#N/A,FALSE,"Income State.";#N/A,#N/A,FALSE,"B-S"}</definedName>
    <definedName name="xxxxx_3_4_1" hidden="1">{#N/A,#N/A,FALSE,"Income State.";#N/A,#N/A,FALSE,"B-S"}</definedName>
    <definedName name="xxxxx_3_5" hidden="1">{#N/A,#N/A,FALSE,"Income State.";#N/A,#N/A,FALSE,"B-S"}</definedName>
    <definedName name="xxxxx_4" hidden="1">{#N/A,#N/A,FALSE,"Income State.";#N/A,#N/A,FALSE,"B-S"}</definedName>
    <definedName name="xxxxx_4_1" hidden="1">{#N/A,#N/A,FALSE,"Income State.";#N/A,#N/A,FALSE,"B-S"}</definedName>
    <definedName name="xxxxx_4_1_1" hidden="1">{#N/A,#N/A,FALSE,"Income State.";#N/A,#N/A,FALSE,"B-S"}</definedName>
    <definedName name="xxxxx_4_1_2" hidden="1">{#N/A,#N/A,FALSE,"Income State.";#N/A,#N/A,FALSE,"B-S"}</definedName>
    <definedName name="xxxxx_4_1_3" hidden="1">{#N/A,#N/A,FALSE,"Income State.";#N/A,#N/A,FALSE,"B-S"}</definedName>
    <definedName name="xxxxx_4_1_4" hidden="1">{#N/A,#N/A,FALSE,"Income State.";#N/A,#N/A,FALSE,"B-S"}</definedName>
    <definedName name="xxxxx_4_2" hidden="1">{#N/A,#N/A,FALSE,"Income State.";#N/A,#N/A,FALSE,"B-S"}</definedName>
    <definedName name="xxxxx_4_2_1" hidden="1">{#N/A,#N/A,FALSE,"Income State.";#N/A,#N/A,FALSE,"B-S"}</definedName>
    <definedName name="xxxxx_4_2_2" hidden="1">{#N/A,#N/A,FALSE,"Income State.";#N/A,#N/A,FALSE,"B-S"}</definedName>
    <definedName name="xxxxx_4_2_3" hidden="1">{#N/A,#N/A,FALSE,"Income State.";#N/A,#N/A,FALSE,"B-S"}</definedName>
    <definedName name="xxxxx_4_2_4" hidden="1">{#N/A,#N/A,FALSE,"Income State.";#N/A,#N/A,FALSE,"B-S"}</definedName>
    <definedName name="xxxxx_4_3" hidden="1">{#N/A,#N/A,FALSE,"Income State.";#N/A,#N/A,FALSE,"B-S"}</definedName>
    <definedName name="xxxxx_4_3_1" hidden="1">{#N/A,#N/A,FALSE,"Income State.";#N/A,#N/A,FALSE,"B-S"}</definedName>
    <definedName name="xxxxx_4_4" hidden="1">{#N/A,#N/A,FALSE,"Income State.";#N/A,#N/A,FALSE,"B-S"}</definedName>
    <definedName name="xxxxx_4_4_1" hidden="1">{#N/A,#N/A,FALSE,"Income State.";#N/A,#N/A,FALSE,"B-S"}</definedName>
    <definedName name="xxxxx_4_5" hidden="1">{#N/A,#N/A,FALSE,"Income State.";#N/A,#N/A,FALSE,"B-S"}</definedName>
    <definedName name="xxxxx_5" hidden="1">{#N/A,#N/A,FALSE,"Income State.";#N/A,#N/A,FALSE,"B-S"}</definedName>
    <definedName name="xxxxx_5_1" hidden="1">{#N/A,#N/A,FALSE,"Income State.";#N/A,#N/A,FALSE,"B-S"}</definedName>
    <definedName name="xxxxx_5_2" hidden="1">{#N/A,#N/A,FALSE,"Income State.";#N/A,#N/A,FALSE,"B-S"}</definedName>
    <definedName name="xxxxx_5_3" hidden="1">{#N/A,#N/A,FALSE,"Income State.";#N/A,#N/A,FALSE,"B-S"}</definedName>
    <definedName name="xxxxx_5_4" hidden="1">{#N/A,#N/A,FALSE,"Income State.";#N/A,#N/A,FALSE,"B-S"}</definedName>
    <definedName name="XXXXXX" hidden="1">{#N/A,#N/A,FALSE,"Income State.";#N/A,#N/A,FALSE,"B-S"}</definedName>
    <definedName name="XXXXXX_1" hidden="1">{#N/A,#N/A,FALSE,"Income State.";#N/A,#N/A,FALSE,"B-S"}</definedName>
    <definedName name="XXXXXX_1_1" hidden="1">{#N/A,#N/A,FALSE,"Income State.";#N/A,#N/A,FALSE,"B-S"}</definedName>
    <definedName name="XXXXXX_1_1_1" hidden="1">{#N/A,#N/A,FALSE,"Income State.";#N/A,#N/A,FALSE,"B-S"}</definedName>
    <definedName name="XXXXXX_1_1_1_1" hidden="1">{#N/A,#N/A,FALSE,"Income State.";#N/A,#N/A,FALSE,"B-S"}</definedName>
    <definedName name="XXXXXX_1_1_1_1_1" hidden="1">{#N/A,#N/A,FALSE,"Income State.";#N/A,#N/A,FALSE,"B-S"}</definedName>
    <definedName name="XXXXXX_1_1_1_1_1_1" hidden="1">{#N/A,#N/A,FALSE,"Income State.";#N/A,#N/A,FALSE,"B-S"}</definedName>
    <definedName name="XXXXXX_1_1_1_1_1_2" hidden="1">{#N/A,#N/A,FALSE,"Income State.";#N/A,#N/A,FALSE,"B-S"}</definedName>
    <definedName name="XXXXXX_1_1_1_1_1_3" hidden="1">{#N/A,#N/A,FALSE,"Income State.";#N/A,#N/A,FALSE,"B-S"}</definedName>
    <definedName name="XXXXXX_1_1_1_1_1_4" hidden="1">{#N/A,#N/A,FALSE,"Income State.";#N/A,#N/A,FALSE,"B-S"}</definedName>
    <definedName name="XXXXXX_1_1_1_1_2" hidden="1">{#N/A,#N/A,FALSE,"Income State.";#N/A,#N/A,FALSE,"B-S"}</definedName>
    <definedName name="XXXXXX_1_1_1_1_2_1" hidden="1">{#N/A,#N/A,FALSE,"Income State.";#N/A,#N/A,FALSE,"B-S"}</definedName>
    <definedName name="XXXXXX_1_1_1_1_2_2" hidden="1">{#N/A,#N/A,FALSE,"Income State.";#N/A,#N/A,FALSE,"B-S"}</definedName>
    <definedName name="XXXXXX_1_1_1_1_2_3" hidden="1">{#N/A,#N/A,FALSE,"Income State.";#N/A,#N/A,FALSE,"B-S"}</definedName>
    <definedName name="XXXXXX_1_1_1_1_3" hidden="1">{#N/A,#N/A,FALSE,"Income State.";#N/A,#N/A,FALSE,"B-S"}</definedName>
    <definedName name="XXXXXX_1_1_1_1_4" hidden="1">{#N/A,#N/A,FALSE,"Income State.";#N/A,#N/A,FALSE,"B-S"}</definedName>
    <definedName name="XXXXXX_1_1_1_1_5" hidden="1">{#N/A,#N/A,FALSE,"Income State.";#N/A,#N/A,FALSE,"B-S"}</definedName>
    <definedName name="XXXXXX_1_1_1_2" hidden="1">{#N/A,#N/A,FALSE,"Income State.";#N/A,#N/A,FALSE,"B-S"}</definedName>
    <definedName name="XXXXXX_1_1_1_2_1" hidden="1">{#N/A,#N/A,FALSE,"Income State.";#N/A,#N/A,FALSE,"B-S"}</definedName>
    <definedName name="XXXXXX_1_1_1_2_2" hidden="1">{#N/A,#N/A,FALSE,"Income State.";#N/A,#N/A,FALSE,"B-S"}</definedName>
    <definedName name="XXXXXX_1_1_1_2_3" hidden="1">{#N/A,#N/A,FALSE,"Income State.";#N/A,#N/A,FALSE,"B-S"}</definedName>
    <definedName name="XXXXXX_1_1_1_3" hidden="1">{#N/A,#N/A,FALSE,"Income State.";#N/A,#N/A,FALSE,"B-S"}</definedName>
    <definedName name="XXXXXX_1_1_1_3_1" hidden="1">{#N/A,#N/A,FALSE,"Income State.";#N/A,#N/A,FALSE,"B-S"}</definedName>
    <definedName name="XXXXXX_1_1_1_3_2" hidden="1">{#N/A,#N/A,FALSE,"Income State.";#N/A,#N/A,FALSE,"B-S"}</definedName>
    <definedName name="XXXXXX_1_1_1_3_3" hidden="1">{#N/A,#N/A,FALSE,"Income State.";#N/A,#N/A,FALSE,"B-S"}</definedName>
    <definedName name="XXXXXX_1_1_1_4" hidden="1">{#N/A,#N/A,FALSE,"Income State.";#N/A,#N/A,FALSE,"B-S"}</definedName>
    <definedName name="XXXXXX_1_1_1_5" hidden="1">{#N/A,#N/A,FALSE,"Income State.";#N/A,#N/A,FALSE,"B-S"}</definedName>
    <definedName name="XXXXXX_1_1_2" hidden="1">{#N/A,#N/A,FALSE,"Income State.";#N/A,#N/A,FALSE,"B-S"}</definedName>
    <definedName name="XXXXXX_1_1_2_1" hidden="1">{#N/A,#N/A,FALSE,"Income State.";#N/A,#N/A,FALSE,"B-S"}</definedName>
    <definedName name="XXXXXX_1_1_2_2" hidden="1">{#N/A,#N/A,FALSE,"Income State.";#N/A,#N/A,FALSE,"B-S"}</definedName>
    <definedName name="XXXXXX_1_1_2_3" hidden="1">{#N/A,#N/A,FALSE,"Income State.";#N/A,#N/A,FALSE,"B-S"}</definedName>
    <definedName name="XXXXXX_1_1_3" hidden="1">{#N/A,#N/A,FALSE,"Income State.";#N/A,#N/A,FALSE,"B-S"}</definedName>
    <definedName name="XXXXXX_1_1_3_1" hidden="1">{#N/A,#N/A,FALSE,"Income State.";#N/A,#N/A,FALSE,"B-S"}</definedName>
    <definedName name="XXXXXX_1_1_3_2" hidden="1">{#N/A,#N/A,FALSE,"Income State.";#N/A,#N/A,FALSE,"B-S"}</definedName>
    <definedName name="XXXXXX_1_1_3_3" hidden="1">{#N/A,#N/A,FALSE,"Income State.";#N/A,#N/A,FALSE,"B-S"}</definedName>
    <definedName name="XXXXXX_1_1_4" hidden="1">{#N/A,#N/A,FALSE,"Income State.";#N/A,#N/A,FALSE,"B-S"}</definedName>
    <definedName name="XXXXXX_1_1_5" hidden="1">{#N/A,#N/A,FALSE,"Income State.";#N/A,#N/A,FALSE,"B-S"}</definedName>
    <definedName name="XXXXXX_1_2" hidden="1">{#N/A,#N/A,FALSE,"Income State.";#N/A,#N/A,FALSE,"B-S"}</definedName>
    <definedName name="XXXXXX_1_2_1" hidden="1">{#N/A,#N/A,FALSE,"Income State.";#N/A,#N/A,FALSE,"B-S"}</definedName>
    <definedName name="XXXXXX_1_2_1_1" hidden="1">{#N/A,#N/A,FALSE,"Income State.";#N/A,#N/A,FALSE,"B-S"}</definedName>
    <definedName name="XXXXXX_1_2_1_2" hidden="1">{#N/A,#N/A,FALSE,"Income State.";#N/A,#N/A,FALSE,"B-S"}</definedName>
    <definedName name="XXXXXX_1_2_1_3" hidden="1">{#N/A,#N/A,FALSE,"Income State.";#N/A,#N/A,FALSE,"B-S"}</definedName>
    <definedName name="XXXXXX_1_2_2" hidden="1">{#N/A,#N/A,FALSE,"Income State.";#N/A,#N/A,FALSE,"B-S"}</definedName>
    <definedName name="XXXXXX_1_2_2_1" hidden="1">{#N/A,#N/A,FALSE,"Income State.";#N/A,#N/A,FALSE,"B-S"}</definedName>
    <definedName name="XXXXXX_1_2_2_2" hidden="1">{#N/A,#N/A,FALSE,"Income State.";#N/A,#N/A,FALSE,"B-S"}</definedName>
    <definedName name="XXXXXX_1_2_2_3" hidden="1">{#N/A,#N/A,FALSE,"Income State.";#N/A,#N/A,FALSE,"B-S"}</definedName>
    <definedName name="XXXXXX_1_2_3" hidden="1">{#N/A,#N/A,FALSE,"Income State.";#N/A,#N/A,FALSE,"B-S"}</definedName>
    <definedName name="XXXXXX_1_2_4" hidden="1">{#N/A,#N/A,FALSE,"Income State.";#N/A,#N/A,FALSE,"B-S"}</definedName>
    <definedName name="XXXXXX_1_2_5" hidden="1">{#N/A,#N/A,FALSE,"Income State.";#N/A,#N/A,FALSE,"B-S"}</definedName>
    <definedName name="XXXXXX_1_3" hidden="1">{#N/A,#N/A,FALSE,"Income State.";#N/A,#N/A,FALSE,"B-S"}</definedName>
    <definedName name="XXXXXX_1_3_1" hidden="1">{#N/A,#N/A,FALSE,"Income State.";#N/A,#N/A,FALSE,"B-S"}</definedName>
    <definedName name="XXXXXX_1_3_1_1" hidden="1">{#N/A,#N/A,FALSE,"Income State.";#N/A,#N/A,FALSE,"B-S"}</definedName>
    <definedName name="XXXXXX_1_3_1_2" hidden="1">{#N/A,#N/A,FALSE,"Income State.";#N/A,#N/A,FALSE,"B-S"}</definedName>
    <definedName name="XXXXXX_1_3_1_3" hidden="1">{#N/A,#N/A,FALSE,"Income State.";#N/A,#N/A,FALSE,"B-S"}</definedName>
    <definedName name="XXXXXX_1_3_2" hidden="1">{#N/A,#N/A,FALSE,"Income State.";#N/A,#N/A,FALSE,"B-S"}</definedName>
    <definedName name="XXXXXX_1_3_2_1" hidden="1">{#N/A,#N/A,FALSE,"Income State.";#N/A,#N/A,FALSE,"B-S"}</definedName>
    <definedName name="XXXXXX_1_3_2_2" hidden="1">{#N/A,#N/A,FALSE,"Income State.";#N/A,#N/A,FALSE,"B-S"}</definedName>
    <definedName name="XXXXXX_1_3_2_3" hidden="1">{#N/A,#N/A,FALSE,"Income State.";#N/A,#N/A,FALSE,"B-S"}</definedName>
    <definedName name="XXXXXX_1_3_3" hidden="1">{#N/A,#N/A,FALSE,"Income State.";#N/A,#N/A,FALSE,"B-S"}</definedName>
    <definedName name="XXXXXX_1_3_4" hidden="1">{#N/A,#N/A,FALSE,"Income State.";#N/A,#N/A,FALSE,"B-S"}</definedName>
    <definedName name="XXXXXX_1_3_5" hidden="1">{#N/A,#N/A,FALSE,"Income State.";#N/A,#N/A,FALSE,"B-S"}</definedName>
    <definedName name="XXXXXX_1_4" hidden="1">{#N/A,#N/A,FALSE,"Income State.";#N/A,#N/A,FALSE,"B-S"}</definedName>
    <definedName name="XXXXXX_1_4_1" hidden="1">{#N/A,#N/A,FALSE,"Income State.";#N/A,#N/A,FALSE,"B-S"}</definedName>
    <definedName name="XXXXXX_1_4_2" hidden="1">{#N/A,#N/A,FALSE,"Income State.";#N/A,#N/A,FALSE,"B-S"}</definedName>
    <definedName name="XXXXXX_1_4_3" hidden="1">{#N/A,#N/A,FALSE,"Income State.";#N/A,#N/A,FALSE,"B-S"}</definedName>
    <definedName name="XXXXXX_1_5" hidden="1">{#N/A,#N/A,FALSE,"Income State.";#N/A,#N/A,FALSE,"B-S"}</definedName>
    <definedName name="XXXXXX_1_5_1" hidden="1">{#N/A,#N/A,FALSE,"Income State.";#N/A,#N/A,FALSE,"B-S"}</definedName>
    <definedName name="XXXXXX_1_5_2" hidden="1">{#N/A,#N/A,FALSE,"Income State.";#N/A,#N/A,FALSE,"B-S"}</definedName>
    <definedName name="XXXXXX_1_5_3" hidden="1">{#N/A,#N/A,FALSE,"Income State.";#N/A,#N/A,FALSE,"B-S"}</definedName>
    <definedName name="XXXXXX_2" hidden="1">{#N/A,#N/A,FALSE,"Income State.";#N/A,#N/A,FALSE,"B-S"}</definedName>
    <definedName name="XXXXXX_2_1" hidden="1">{#N/A,#N/A,FALSE,"Income State.";#N/A,#N/A,FALSE,"B-S"}</definedName>
    <definedName name="XXXXXX_2_1_1" hidden="1">{#N/A,#N/A,FALSE,"Income State.";#N/A,#N/A,FALSE,"B-S"}</definedName>
    <definedName name="XXXXXX_2_1_1_1" hidden="1">{#N/A,#N/A,FALSE,"Income State.";#N/A,#N/A,FALSE,"B-S"}</definedName>
    <definedName name="XXXXXX_2_1_1_1_1" hidden="1">{#N/A,#N/A,FALSE,"Income State.";#N/A,#N/A,FALSE,"B-S"}</definedName>
    <definedName name="XXXXXX_2_1_1_1_2" hidden="1">{#N/A,#N/A,FALSE,"Income State.";#N/A,#N/A,FALSE,"B-S"}</definedName>
    <definedName name="XXXXXX_2_1_1_1_3" hidden="1">{#N/A,#N/A,FALSE,"Income State.";#N/A,#N/A,FALSE,"B-S"}</definedName>
    <definedName name="XXXXXX_2_1_1_1_4" hidden="1">{#N/A,#N/A,FALSE,"Income State.";#N/A,#N/A,FALSE,"B-S"}</definedName>
    <definedName name="XXXXXX_2_1_1_2" hidden="1">{#N/A,#N/A,FALSE,"Income State.";#N/A,#N/A,FALSE,"B-S"}</definedName>
    <definedName name="XXXXXX_2_1_1_2_1" hidden="1">{#N/A,#N/A,FALSE,"Income State.";#N/A,#N/A,FALSE,"B-S"}</definedName>
    <definedName name="XXXXXX_2_1_1_2_2" hidden="1">{#N/A,#N/A,FALSE,"Income State.";#N/A,#N/A,FALSE,"B-S"}</definedName>
    <definedName name="XXXXXX_2_1_1_2_3" hidden="1">{#N/A,#N/A,FALSE,"Income State.";#N/A,#N/A,FALSE,"B-S"}</definedName>
    <definedName name="XXXXXX_2_1_1_3" hidden="1">{#N/A,#N/A,FALSE,"Income State.";#N/A,#N/A,FALSE,"B-S"}</definedName>
    <definedName name="XXXXXX_2_1_1_4" hidden="1">{#N/A,#N/A,FALSE,"Income State.";#N/A,#N/A,FALSE,"B-S"}</definedName>
    <definedName name="XXXXXX_2_1_1_5" hidden="1">{#N/A,#N/A,FALSE,"Income State.";#N/A,#N/A,FALSE,"B-S"}</definedName>
    <definedName name="XXXXXX_2_1_2" hidden="1">{#N/A,#N/A,FALSE,"Income State.";#N/A,#N/A,FALSE,"B-S"}</definedName>
    <definedName name="XXXXXX_2_1_2_1" hidden="1">{#N/A,#N/A,FALSE,"Income State.";#N/A,#N/A,FALSE,"B-S"}</definedName>
    <definedName name="XXXXXX_2_1_2_2" hidden="1">{#N/A,#N/A,FALSE,"Income State.";#N/A,#N/A,FALSE,"B-S"}</definedName>
    <definedName name="XXXXXX_2_1_2_3" hidden="1">{#N/A,#N/A,FALSE,"Income State.";#N/A,#N/A,FALSE,"B-S"}</definedName>
    <definedName name="XXXXXX_2_1_3" hidden="1">{#N/A,#N/A,FALSE,"Income State.";#N/A,#N/A,FALSE,"B-S"}</definedName>
    <definedName name="XXXXXX_2_1_3_1" hidden="1">{#N/A,#N/A,FALSE,"Income State.";#N/A,#N/A,FALSE,"B-S"}</definedName>
    <definedName name="XXXXXX_2_1_3_2" hidden="1">{#N/A,#N/A,FALSE,"Income State.";#N/A,#N/A,FALSE,"B-S"}</definedName>
    <definedName name="XXXXXX_2_1_3_3" hidden="1">{#N/A,#N/A,FALSE,"Income State.";#N/A,#N/A,FALSE,"B-S"}</definedName>
    <definedName name="XXXXXX_2_1_4" hidden="1">{#N/A,#N/A,FALSE,"Income State.";#N/A,#N/A,FALSE,"B-S"}</definedName>
    <definedName name="XXXXXX_2_1_5" hidden="1">{#N/A,#N/A,FALSE,"Income State.";#N/A,#N/A,FALSE,"B-S"}</definedName>
    <definedName name="XXXXXX_2_2" hidden="1">{#N/A,#N/A,FALSE,"Income State.";#N/A,#N/A,FALSE,"B-S"}</definedName>
    <definedName name="XXXXXX_2_2_1" hidden="1">{#N/A,#N/A,FALSE,"Income State.";#N/A,#N/A,FALSE,"B-S"}</definedName>
    <definedName name="XXXXXX_2_2_2" hidden="1">{#N/A,#N/A,FALSE,"Income State.";#N/A,#N/A,FALSE,"B-S"}</definedName>
    <definedName name="XXXXXX_2_2_3" hidden="1">{#N/A,#N/A,FALSE,"Income State.";#N/A,#N/A,FALSE,"B-S"}</definedName>
    <definedName name="XXXXXX_2_2_4" hidden="1">{#N/A,#N/A,FALSE,"Income State.";#N/A,#N/A,FALSE,"B-S"}</definedName>
    <definedName name="XXXXXX_2_3" hidden="1">{#N/A,#N/A,FALSE,"Income State.";#N/A,#N/A,FALSE,"B-S"}</definedName>
    <definedName name="XXXXXX_2_3_1" hidden="1">{#N/A,#N/A,FALSE,"Income State.";#N/A,#N/A,FALSE,"B-S"}</definedName>
    <definedName name="XXXXXX_2_3_2" hidden="1">{#N/A,#N/A,FALSE,"Income State.";#N/A,#N/A,FALSE,"B-S"}</definedName>
    <definedName name="XXXXXX_2_3_3" hidden="1">{#N/A,#N/A,FALSE,"Income State.";#N/A,#N/A,FALSE,"B-S"}</definedName>
    <definedName name="XXXXXX_2_3_4" hidden="1">{#N/A,#N/A,FALSE,"Income State.";#N/A,#N/A,FALSE,"B-S"}</definedName>
    <definedName name="XXXXXX_2_4" hidden="1">{#N/A,#N/A,FALSE,"Income State.";#N/A,#N/A,FALSE,"B-S"}</definedName>
    <definedName name="XXXXXX_2_4_1" hidden="1">{#N/A,#N/A,FALSE,"Income State.";#N/A,#N/A,FALSE,"B-S"}</definedName>
    <definedName name="XXXXXX_2_5" hidden="1">{#N/A,#N/A,FALSE,"Income State.";#N/A,#N/A,FALSE,"B-S"}</definedName>
    <definedName name="XXXXXX_3" hidden="1">{#N/A,#N/A,FALSE,"Income State.";#N/A,#N/A,FALSE,"B-S"}</definedName>
    <definedName name="XXXXXX_3_1" hidden="1">{#N/A,#N/A,FALSE,"Income State.";#N/A,#N/A,FALSE,"B-S"}</definedName>
    <definedName name="XXXXXX_3_1_1" hidden="1">{#N/A,#N/A,FALSE,"Income State.";#N/A,#N/A,FALSE,"B-S"}</definedName>
    <definedName name="XXXXXX_3_1_2" hidden="1">{#N/A,#N/A,FALSE,"Income State.";#N/A,#N/A,FALSE,"B-S"}</definedName>
    <definedName name="XXXXXX_3_1_3" hidden="1">{#N/A,#N/A,FALSE,"Income State.";#N/A,#N/A,FALSE,"B-S"}</definedName>
    <definedName name="XXXXXX_3_1_4" hidden="1">{#N/A,#N/A,FALSE,"Income State.";#N/A,#N/A,FALSE,"B-S"}</definedName>
    <definedName name="XXXXXX_3_2" hidden="1">{#N/A,#N/A,FALSE,"Income State.";#N/A,#N/A,FALSE,"B-S"}</definedName>
    <definedName name="XXXXXX_3_2_1" hidden="1">{#N/A,#N/A,FALSE,"Income State.";#N/A,#N/A,FALSE,"B-S"}</definedName>
    <definedName name="XXXXXX_3_2_2" hidden="1">{#N/A,#N/A,FALSE,"Income State.";#N/A,#N/A,FALSE,"B-S"}</definedName>
    <definedName name="XXXXXX_3_2_3" hidden="1">{#N/A,#N/A,FALSE,"Income State.";#N/A,#N/A,FALSE,"B-S"}</definedName>
    <definedName name="XXXXXX_3_2_4" hidden="1">{#N/A,#N/A,FALSE,"Income State.";#N/A,#N/A,FALSE,"B-S"}</definedName>
    <definedName name="XXXXXX_3_3" hidden="1">{#N/A,#N/A,FALSE,"Income State.";#N/A,#N/A,FALSE,"B-S"}</definedName>
    <definedName name="XXXXXX_3_3_1" hidden="1">{#N/A,#N/A,FALSE,"Income State.";#N/A,#N/A,FALSE,"B-S"}</definedName>
    <definedName name="XXXXXX_3_4" hidden="1">{#N/A,#N/A,FALSE,"Income State.";#N/A,#N/A,FALSE,"B-S"}</definedName>
    <definedName name="XXXXXX_3_4_1" hidden="1">{#N/A,#N/A,FALSE,"Income State.";#N/A,#N/A,FALSE,"B-S"}</definedName>
    <definedName name="XXXXXX_3_5" hidden="1">{#N/A,#N/A,FALSE,"Income State.";#N/A,#N/A,FALSE,"B-S"}</definedName>
    <definedName name="XXXXXX_4" hidden="1">{#N/A,#N/A,FALSE,"Income State.";#N/A,#N/A,FALSE,"B-S"}</definedName>
    <definedName name="XXXXXX_4_1" hidden="1">{#N/A,#N/A,FALSE,"Income State.";#N/A,#N/A,FALSE,"B-S"}</definedName>
    <definedName name="XXXXXX_4_1_1" hidden="1">{#N/A,#N/A,FALSE,"Income State.";#N/A,#N/A,FALSE,"B-S"}</definedName>
    <definedName name="XXXXXX_4_1_2" hidden="1">{#N/A,#N/A,FALSE,"Income State.";#N/A,#N/A,FALSE,"B-S"}</definedName>
    <definedName name="XXXXXX_4_1_3" hidden="1">{#N/A,#N/A,FALSE,"Income State.";#N/A,#N/A,FALSE,"B-S"}</definedName>
    <definedName name="XXXXXX_4_1_4" hidden="1">{#N/A,#N/A,FALSE,"Income State.";#N/A,#N/A,FALSE,"B-S"}</definedName>
    <definedName name="XXXXXX_4_2" hidden="1">{#N/A,#N/A,FALSE,"Income State.";#N/A,#N/A,FALSE,"B-S"}</definedName>
    <definedName name="XXXXXX_4_2_1" hidden="1">{#N/A,#N/A,FALSE,"Income State.";#N/A,#N/A,FALSE,"B-S"}</definedName>
    <definedName name="XXXXXX_4_2_2" hidden="1">{#N/A,#N/A,FALSE,"Income State.";#N/A,#N/A,FALSE,"B-S"}</definedName>
    <definedName name="XXXXXX_4_2_3" hidden="1">{#N/A,#N/A,FALSE,"Income State.";#N/A,#N/A,FALSE,"B-S"}</definedName>
    <definedName name="XXXXXX_4_2_4" hidden="1">{#N/A,#N/A,FALSE,"Income State.";#N/A,#N/A,FALSE,"B-S"}</definedName>
    <definedName name="XXXXXX_4_3" hidden="1">{#N/A,#N/A,FALSE,"Income State.";#N/A,#N/A,FALSE,"B-S"}</definedName>
    <definedName name="XXXXXX_4_3_1" hidden="1">{#N/A,#N/A,FALSE,"Income State.";#N/A,#N/A,FALSE,"B-S"}</definedName>
    <definedName name="XXXXXX_4_4" hidden="1">{#N/A,#N/A,FALSE,"Income State.";#N/A,#N/A,FALSE,"B-S"}</definedName>
    <definedName name="XXXXXX_4_4_1" hidden="1">{#N/A,#N/A,FALSE,"Income State.";#N/A,#N/A,FALSE,"B-S"}</definedName>
    <definedName name="XXXXXX_4_5" hidden="1">{#N/A,#N/A,FALSE,"Income State.";#N/A,#N/A,FALSE,"B-S"}</definedName>
    <definedName name="XXXXXX_5" hidden="1">{#N/A,#N/A,FALSE,"Income State.";#N/A,#N/A,FALSE,"B-S"}</definedName>
    <definedName name="XXXXXX_5_1" hidden="1">{#N/A,#N/A,FALSE,"Income State.";#N/A,#N/A,FALSE,"B-S"}</definedName>
    <definedName name="XXXXXX_5_2" hidden="1">{#N/A,#N/A,FALSE,"Income State.";#N/A,#N/A,FALSE,"B-S"}</definedName>
    <definedName name="XXXXXX_5_3" hidden="1">{#N/A,#N/A,FALSE,"Income State.";#N/A,#N/A,FALSE,"B-S"}</definedName>
    <definedName name="XXXXXX_5_4" hidden="1">{#N/A,#N/A,FALSE,"Income State.";#N/A,#N/A,FALSE,"B-S"}</definedName>
    <definedName name="y" hidden="1">{#N/A,#N/A,FALSE,"Output";#N/A,#N/A,FALSE,"Cover Sheet";#N/A,#N/A,FALSE,"Current Mkt. Projections"}</definedName>
    <definedName name="YAxisIncr" hidden="1">#REF!</definedName>
    <definedName name="YAxisMax" hidden="1">#REF!</definedName>
    <definedName name="YAxisMin" hidden="1">#REF!</definedName>
    <definedName name="Year">12</definedName>
    <definedName name="years">#REF!</definedName>
    <definedName name="YesNo">#REF!</definedName>
    <definedName name="yvalues">OFFSET(#REF!,0,0,COUNTA(#REF!),1)</definedName>
    <definedName name="YY" hidden="1">#N/A</definedName>
    <definedName name="yyyp" hidden="1">{"COST",#N/A,FALSE,"SYNTHESE";"MARGIN",#N/A,FALSE,"SYNTHESE";"LOT_COM",#N/A,FALSE,"SYNTHESE"}</definedName>
    <definedName name="yyyp_1" hidden="1">{"COST",#N/A,FALSE,"SYNTHESE";"MARGIN",#N/A,FALSE,"SYNTHESE";"LOT_COM",#N/A,FALSE,"SYNTHESE"}</definedName>
    <definedName name="yyyp_1_1" hidden="1">{"COST",#N/A,FALSE,"SYNTHESE";"MARGIN",#N/A,FALSE,"SYNTHESE";"LOT_COM",#N/A,FALSE,"SYNTHESE"}</definedName>
    <definedName name="yyyp_1_1_1" hidden="1">{"COST",#N/A,FALSE,"SYNTHESE";"MARGIN",#N/A,FALSE,"SYNTHESE";"LOT_COM",#N/A,FALSE,"SYNTHESE"}</definedName>
    <definedName name="yyyp_1_1_1_1" hidden="1">{"COST",#N/A,FALSE,"SYNTHESE";"MARGIN",#N/A,FALSE,"SYNTHESE";"LOT_COM",#N/A,FALSE,"SYNTHESE"}</definedName>
    <definedName name="yyyp_1_1_1_1_1" hidden="1">{"COST",#N/A,FALSE,"SYNTHESE";"MARGIN",#N/A,FALSE,"SYNTHESE";"LOT_COM",#N/A,FALSE,"SYNTHESE"}</definedName>
    <definedName name="yyyp_1_1_1_1_1_1" hidden="1">{"COST",#N/A,FALSE,"SYNTHESE";"MARGIN",#N/A,FALSE,"SYNTHESE";"LOT_COM",#N/A,FALSE,"SYNTHESE"}</definedName>
    <definedName name="yyyp_1_1_1_1_1_2" hidden="1">{"COST",#N/A,FALSE,"SYNTHESE";"MARGIN",#N/A,FALSE,"SYNTHESE";"LOT_COM",#N/A,FALSE,"SYNTHESE"}</definedName>
    <definedName name="yyyp_1_1_1_1_1_3" hidden="1">{"COST",#N/A,FALSE,"SYNTHESE";"MARGIN",#N/A,FALSE,"SYNTHESE";"LOT_COM",#N/A,FALSE,"SYNTHESE"}</definedName>
    <definedName name="yyyp_1_1_1_1_1_4" hidden="1">{"COST",#N/A,FALSE,"SYNTHESE";"MARGIN",#N/A,FALSE,"SYNTHESE";"LOT_COM",#N/A,FALSE,"SYNTHESE"}</definedName>
    <definedName name="yyyp_1_1_1_1_2" hidden="1">{"COST",#N/A,FALSE,"SYNTHESE";"MARGIN",#N/A,FALSE,"SYNTHESE";"LOT_COM",#N/A,FALSE,"SYNTHESE"}</definedName>
    <definedName name="yyyp_1_1_1_1_2_1" hidden="1">{"COST",#N/A,FALSE,"SYNTHESE";"MARGIN",#N/A,FALSE,"SYNTHESE";"LOT_COM",#N/A,FALSE,"SYNTHESE"}</definedName>
    <definedName name="yyyp_1_1_1_1_2_2" hidden="1">{"COST",#N/A,FALSE,"SYNTHESE";"MARGIN",#N/A,FALSE,"SYNTHESE";"LOT_COM",#N/A,FALSE,"SYNTHESE"}</definedName>
    <definedName name="yyyp_1_1_1_1_2_3" hidden="1">{"COST",#N/A,FALSE,"SYNTHESE";"MARGIN",#N/A,FALSE,"SYNTHESE";"LOT_COM",#N/A,FALSE,"SYNTHESE"}</definedName>
    <definedName name="yyyp_1_1_1_1_3" hidden="1">{"COST",#N/A,FALSE,"SYNTHESE";"MARGIN",#N/A,FALSE,"SYNTHESE";"LOT_COM",#N/A,FALSE,"SYNTHESE"}</definedName>
    <definedName name="yyyp_1_1_1_1_4" hidden="1">{"COST",#N/A,FALSE,"SYNTHESE";"MARGIN",#N/A,FALSE,"SYNTHESE";"LOT_COM",#N/A,FALSE,"SYNTHESE"}</definedName>
    <definedName name="yyyp_1_1_1_1_5" hidden="1">{"COST",#N/A,FALSE,"SYNTHESE";"MARGIN",#N/A,FALSE,"SYNTHESE";"LOT_COM",#N/A,FALSE,"SYNTHESE"}</definedName>
    <definedName name="yyyp_1_1_1_2" hidden="1">{"COST",#N/A,FALSE,"SYNTHESE";"MARGIN",#N/A,FALSE,"SYNTHESE";"LOT_COM",#N/A,FALSE,"SYNTHESE"}</definedName>
    <definedName name="yyyp_1_1_1_2_1" hidden="1">{"COST",#N/A,FALSE,"SYNTHESE";"MARGIN",#N/A,FALSE,"SYNTHESE";"LOT_COM",#N/A,FALSE,"SYNTHESE"}</definedName>
    <definedName name="yyyp_1_1_1_2_2" hidden="1">{"COST",#N/A,FALSE,"SYNTHESE";"MARGIN",#N/A,FALSE,"SYNTHESE";"LOT_COM",#N/A,FALSE,"SYNTHESE"}</definedName>
    <definedName name="yyyp_1_1_1_2_3" hidden="1">{"COST",#N/A,FALSE,"SYNTHESE";"MARGIN",#N/A,FALSE,"SYNTHESE";"LOT_COM",#N/A,FALSE,"SYNTHESE"}</definedName>
    <definedName name="yyyp_1_1_1_3" hidden="1">{"COST",#N/A,FALSE,"SYNTHESE";"MARGIN",#N/A,FALSE,"SYNTHESE";"LOT_COM",#N/A,FALSE,"SYNTHESE"}</definedName>
    <definedName name="yyyp_1_1_1_3_1" hidden="1">{"COST",#N/A,FALSE,"SYNTHESE";"MARGIN",#N/A,FALSE,"SYNTHESE";"LOT_COM",#N/A,FALSE,"SYNTHESE"}</definedName>
    <definedName name="yyyp_1_1_1_3_2" hidden="1">{"COST",#N/A,FALSE,"SYNTHESE";"MARGIN",#N/A,FALSE,"SYNTHESE";"LOT_COM",#N/A,FALSE,"SYNTHESE"}</definedName>
    <definedName name="yyyp_1_1_1_3_3" hidden="1">{"COST",#N/A,FALSE,"SYNTHESE";"MARGIN",#N/A,FALSE,"SYNTHESE";"LOT_COM",#N/A,FALSE,"SYNTHESE"}</definedName>
    <definedName name="yyyp_1_1_1_4" hidden="1">{"COST",#N/A,FALSE,"SYNTHESE";"MARGIN",#N/A,FALSE,"SYNTHESE";"LOT_COM",#N/A,FALSE,"SYNTHESE"}</definedName>
    <definedName name="yyyp_1_1_1_5" hidden="1">{"COST",#N/A,FALSE,"SYNTHESE";"MARGIN",#N/A,FALSE,"SYNTHESE";"LOT_COM",#N/A,FALSE,"SYNTHESE"}</definedName>
    <definedName name="yyyp_1_1_2" hidden="1">{"COST",#N/A,FALSE,"SYNTHESE";"MARGIN",#N/A,FALSE,"SYNTHESE";"LOT_COM",#N/A,FALSE,"SYNTHESE"}</definedName>
    <definedName name="yyyp_1_1_2_1" hidden="1">{"COST",#N/A,FALSE,"SYNTHESE";"MARGIN",#N/A,FALSE,"SYNTHESE";"LOT_COM",#N/A,FALSE,"SYNTHESE"}</definedName>
    <definedName name="yyyp_1_1_2_2" hidden="1">{"COST",#N/A,FALSE,"SYNTHESE";"MARGIN",#N/A,FALSE,"SYNTHESE";"LOT_COM",#N/A,FALSE,"SYNTHESE"}</definedName>
    <definedName name="yyyp_1_1_2_3" hidden="1">{"COST",#N/A,FALSE,"SYNTHESE";"MARGIN",#N/A,FALSE,"SYNTHESE";"LOT_COM",#N/A,FALSE,"SYNTHESE"}</definedName>
    <definedName name="yyyp_1_1_3" hidden="1">{"COST",#N/A,FALSE,"SYNTHESE";"MARGIN",#N/A,FALSE,"SYNTHESE";"LOT_COM",#N/A,FALSE,"SYNTHESE"}</definedName>
    <definedName name="yyyp_1_1_3_1" hidden="1">{"COST",#N/A,FALSE,"SYNTHESE";"MARGIN",#N/A,FALSE,"SYNTHESE";"LOT_COM",#N/A,FALSE,"SYNTHESE"}</definedName>
    <definedName name="yyyp_1_1_3_2" hidden="1">{"COST",#N/A,FALSE,"SYNTHESE";"MARGIN",#N/A,FALSE,"SYNTHESE";"LOT_COM",#N/A,FALSE,"SYNTHESE"}</definedName>
    <definedName name="yyyp_1_1_3_3" hidden="1">{"COST",#N/A,FALSE,"SYNTHESE";"MARGIN",#N/A,FALSE,"SYNTHESE";"LOT_COM",#N/A,FALSE,"SYNTHESE"}</definedName>
    <definedName name="yyyp_1_1_4" hidden="1">{"COST",#N/A,FALSE,"SYNTHESE";"MARGIN",#N/A,FALSE,"SYNTHESE";"LOT_COM",#N/A,FALSE,"SYNTHESE"}</definedName>
    <definedName name="yyyp_1_1_5" hidden="1">{"COST",#N/A,FALSE,"SYNTHESE";"MARGIN",#N/A,FALSE,"SYNTHESE";"LOT_COM",#N/A,FALSE,"SYNTHESE"}</definedName>
    <definedName name="yyyp_1_2" hidden="1">{"COST",#N/A,FALSE,"SYNTHESE";"MARGIN",#N/A,FALSE,"SYNTHESE";"LOT_COM",#N/A,FALSE,"SYNTHESE"}</definedName>
    <definedName name="yyyp_1_2_1" hidden="1">{"COST",#N/A,FALSE,"SYNTHESE";"MARGIN",#N/A,FALSE,"SYNTHESE";"LOT_COM",#N/A,FALSE,"SYNTHESE"}</definedName>
    <definedName name="yyyp_1_2_1_1" hidden="1">{"COST",#N/A,FALSE,"SYNTHESE";"MARGIN",#N/A,FALSE,"SYNTHESE";"LOT_COM",#N/A,FALSE,"SYNTHESE"}</definedName>
    <definedName name="yyyp_1_2_1_2" hidden="1">{"COST",#N/A,FALSE,"SYNTHESE";"MARGIN",#N/A,FALSE,"SYNTHESE";"LOT_COM",#N/A,FALSE,"SYNTHESE"}</definedName>
    <definedName name="yyyp_1_2_1_3" hidden="1">{"COST",#N/A,FALSE,"SYNTHESE";"MARGIN",#N/A,FALSE,"SYNTHESE";"LOT_COM",#N/A,FALSE,"SYNTHESE"}</definedName>
    <definedName name="yyyp_1_2_2" hidden="1">{"COST",#N/A,FALSE,"SYNTHESE";"MARGIN",#N/A,FALSE,"SYNTHESE";"LOT_COM",#N/A,FALSE,"SYNTHESE"}</definedName>
    <definedName name="yyyp_1_2_2_1" hidden="1">{"COST",#N/A,FALSE,"SYNTHESE";"MARGIN",#N/A,FALSE,"SYNTHESE";"LOT_COM",#N/A,FALSE,"SYNTHESE"}</definedName>
    <definedName name="yyyp_1_2_2_2" hidden="1">{"COST",#N/A,FALSE,"SYNTHESE";"MARGIN",#N/A,FALSE,"SYNTHESE";"LOT_COM",#N/A,FALSE,"SYNTHESE"}</definedName>
    <definedName name="yyyp_1_2_2_3" hidden="1">{"COST",#N/A,FALSE,"SYNTHESE";"MARGIN",#N/A,FALSE,"SYNTHESE";"LOT_COM",#N/A,FALSE,"SYNTHESE"}</definedName>
    <definedName name="yyyp_1_2_3" hidden="1">{"COST",#N/A,FALSE,"SYNTHESE";"MARGIN",#N/A,FALSE,"SYNTHESE";"LOT_COM",#N/A,FALSE,"SYNTHESE"}</definedName>
    <definedName name="yyyp_1_2_4" hidden="1">{"COST",#N/A,FALSE,"SYNTHESE";"MARGIN",#N/A,FALSE,"SYNTHESE";"LOT_COM",#N/A,FALSE,"SYNTHESE"}</definedName>
    <definedName name="yyyp_1_2_5" hidden="1">{"COST",#N/A,FALSE,"SYNTHESE";"MARGIN",#N/A,FALSE,"SYNTHESE";"LOT_COM",#N/A,FALSE,"SYNTHESE"}</definedName>
    <definedName name="yyyp_1_3" hidden="1">{"COST",#N/A,FALSE,"SYNTHESE";"MARGIN",#N/A,FALSE,"SYNTHESE";"LOT_COM",#N/A,FALSE,"SYNTHESE"}</definedName>
    <definedName name="yyyp_1_3_1" hidden="1">{"COST",#N/A,FALSE,"SYNTHESE";"MARGIN",#N/A,FALSE,"SYNTHESE";"LOT_COM",#N/A,FALSE,"SYNTHESE"}</definedName>
    <definedName name="yyyp_1_3_1_1" hidden="1">{"COST",#N/A,FALSE,"SYNTHESE";"MARGIN",#N/A,FALSE,"SYNTHESE";"LOT_COM",#N/A,FALSE,"SYNTHESE"}</definedName>
    <definedName name="yyyp_1_3_1_2" hidden="1">{"COST",#N/A,FALSE,"SYNTHESE";"MARGIN",#N/A,FALSE,"SYNTHESE";"LOT_COM",#N/A,FALSE,"SYNTHESE"}</definedName>
    <definedName name="yyyp_1_3_1_3" hidden="1">{"COST",#N/A,FALSE,"SYNTHESE";"MARGIN",#N/A,FALSE,"SYNTHESE";"LOT_COM",#N/A,FALSE,"SYNTHESE"}</definedName>
    <definedName name="yyyp_1_3_2" hidden="1">{"COST",#N/A,FALSE,"SYNTHESE";"MARGIN",#N/A,FALSE,"SYNTHESE";"LOT_COM",#N/A,FALSE,"SYNTHESE"}</definedName>
    <definedName name="yyyp_1_3_2_1" hidden="1">{"COST",#N/A,FALSE,"SYNTHESE";"MARGIN",#N/A,FALSE,"SYNTHESE";"LOT_COM",#N/A,FALSE,"SYNTHESE"}</definedName>
    <definedName name="yyyp_1_3_2_2" hidden="1">{"COST",#N/A,FALSE,"SYNTHESE";"MARGIN",#N/A,FALSE,"SYNTHESE";"LOT_COM",#N/A,FALSE,"SYNTHESE"}</definedName>
    <definedName name="yyyp_1_3_2_3" hidden="1">{"COST",#N/A,FALSE,"SYNTHESE";"MARGIN",#N/A,FALSE,"SYNTHESE";"LOT_COM",#N/A,FALSE,"SYNTHESE"}</definedName>
    <definedName name="yyyp_1_3_3" hidden="1">{"COST",#N/A,FALSE,"SYNTHESE";"MARGIN",#N/A,FALSE,"SYNTHESE";"LOT_COM",#N/A,FALSE,"SYNTHESE"}</definedName>
    <definedName name="yyyp_1_3_4" hidden="1">{"COST",#N/A,FALSE,"SYNTHESE";"MARGIN",#N/A,FALSE,"SYNTHESE";"LOT_COM",#N/A,FALSE,"SYNTHESE"}</definedName>
    <definedName name="yyyp_1_3_5" hidden="1">{"COST",#N/A,FALSE,"SYNTHESE";"MARGIN",#N/A,FALSE,"SYNTHESE";"LOT_COM",#N/A,FALSE,"SYNTHESE"}</definedName>
    <definedName name="yyyp_1_4" hidden="1">{"COST",#N/A,FALSE,"SYNTHESE";"MARGIN",#N/A,FALSE,"SYNTHESE";"LOT_COM",#N/A,FALSE,"SYNTHESE"}</definedName>
    <definedName name="yyyp_1_4_1" hidden="1">{"COST",#N/A,FALSE,"SYNTHESE";"MARGIN",#N/A,FALSE,"SYNTHESE";"LOT_COM",#N/A,FALSE,"SYNTHESE"}</definedName>
    <definedName name="yyyp_1_4_2" hidden="1">{"COST",#N/A,FALSE,"SYNTHESE";"MARGIN",#N/A,FALSE,"SYNTHESE";"LOT_COM",#N/A,FALSE,"SYNTHESE"}</definedName>
    <definedName name="yyyp_1_4_3" hidden="1">{"COST",#N/A,FALSE,"SYNTHESE";"MARGIN",#N/A,FALSE,"SYNTHESE";"LOT_COM",#N/A,FALSE,"SYNTHESE"}</definedName>
    <definedName name="yyyp_1_5" hidden="1">{"COST",#N/A,FALSE,"SYNTHESE";"MARGIN",#N/A,FALSE,"SYNTHESE";"LOT_COM",#N/A,FALSE,"SYNTHESE"}</definedName>
    <definedName name="yyyp_1_5_1" hidden="1">{"COST",#N/A,FALSE,"SYNTHESE";"MARGIN",#N/A,FALSE,"SYNTHESE";"LOT_COM",#N/A,FALSE,"SYNTHESE"}</definedName>
    <definedName name="yyyp_1_5_2" hidden="1">{"COST",#N/A,FALSE,"SYNTHESE";"MARGIN",#N/A,FALSE,"SYNTHESE";"LOT_COM",#N/A,FALSE,"SYNTHESE"}</definedName>
    <definedName name="yyyp_1_5_3" hidden="1">{"COST",#N/A,FALSE,"SYNTHESE";"MARGIN",#N/A,FALSE,"SYNTHESE";"LOT_COM",#N/A,FALSE,"SYNTHESE"}</definedName>
    <definedName name="yyyp_2" hidden="1">{"COST",#N/A,FALSE,"SYNTHESE";"MARGIN",#N/A,FALSE,"SYNTHESE";"LOT_COM",#N/A,FALSE,"SYNTHESE"}</definedName>
    <definedName name="yyyp_2_1" hidden="1">{"COST",#N/A,FALSE,"SYNTHESE";"MARGIN",#N/A,FALSE,"SYNTHESE";"LOT_COM",#N/A,FALSE,"SYNTHESE"}</definedName>
    <definedName name="yyyp_2_1_1" hidden="1">{"COST",#N/A,FALSE,"SYNTHESE";"MARGIN",#N/A,FALSE,"SYNTHESE";"LOT_COM",#N/A,FALSE,"SYNTHESE"}</definedName>
    <definedName name="yyyp_2_1_1_1" hidden="1">{"COST",#N/A,FALSE,"SYNTHESE";"MARGIN",#N/A,FALSE,"SYNTHESE";"LOT_COM",#N/A,FALSE,"SYNTHESE"}</definedName>
    <definedName name="yyyp_2_1_1_1_1" hidden="1">{"COST",#N/A,FALSE,"SYNTHESE";"MARGIN",#N/A,FALSE,"SYNTHESE";"LOT_COM",#N/A,FALSE,"SYNTHESE"}</definedName>
    <definedName name="yyyp_2_1_1_1_2" hidden="1">{"COST",#N/A,FALSE,"SYNTHESE";"MARGIN",#N/A,FALSE,"SYNTHESE";"LOT_COM",#N/A,FALSE,"SYNTHESE"}</definedName>
    <definedName name="yyyp_2_1_1_1_3" hidden="1">{"COST",#N/A,FALSE,"SYNTHESE";"MARGIN",#N/A,FALSE,"SYNTHESE";"LOT_COM",#N/A,FALSE,"SYNTHESE"}</definedName>
    <definedName name="yyyp_2_1_1_1_4" hidden="1">{"COST",#N/A,FALSE,"SYNTHESE";"MARGIN",#N/A,FALSE,"SYNTHESE";"LOT_COM",#N/A,FALSE,"SYNTHESE"}</definedName>
    <definedName name="yyyp_2_1_1_2" hidden="1">{"COST",#N/A,FALSE,"SYNTHESE";"MARGIN",#N/A,FALSE,"SYNTHESE";"LOT_COM",#N/A,FALSE,"SYNTHESE"}</definedName>
    <definedName name="yyyp_2_1_1_2_1" hidden="1">{"COST",#N/A,FALSE,"SYNTHESE";"MARGIN",#N/A,FALSE,"SYNTHESE";"LOT_COM",#N/A,FALSE,"SYNTHESE"}</definedName>
    <definedName name="yyyp_2_1_1_2_2" hidden="1">{"COST",#N/A,FALSE,"SYNTHESE";"MARGIN",#N/A,FALSE,"SYNTHESE";"LOT_COM",#N/A,FALSE,"SYNTHESE"}</definedName>
    <definedName name="yyyp_2_1_1_2_3" hidden="1">{"COST",#N/A,FALSE,"SYNTHESE";"MARGIN",#N/A,FALSE,"SYNTHESE";"LOT_COM",#N/A,FALSE,"SYNTHESE"}</definedName>
    <definedName name="yyyp_2_1_1_3" hidden="1">{"COST",#N/A,FALSE,"SYNTHESE";"MARGIN",#N/A,FALSE,"SYNTHESE";"LOT_COM",#N/A,FALSE,"SYNTHESE"}</definedName>
    <definedName name="yyyp_2_1_1_4" hidden="1">{"COST",#N/A,FALSE,"SYNTHESE";"MARGIN",#N/A,FALSE,"SYNTHESE";"LOT_COM",#N/A,FALSE,"SYNTHESE"}</definedName>
    <definedName name="yyyp_2_1_1_5" hidden="1">{"COST",#N/A,FALSE,"SYNTHESE";"MARGIN",#N/A,FALSE,"SYNTHESE";"LOT_COM",#N/A,FALSE,"SYNTHESE"}</definedName>
    <definedName name="yyyp_2_1_2" hidden="1">{"COST",#N/A,FALSE,"SYNTHESE";"MARGIN",#N/A,FALSE,"SYNTHESE";"LOT_COM",#N/A,FALSE,"SYNTHESE"}</definedName>
    <definedName name="yyyp_2_1_2_1" hidden="1">{"COST",#N/A,FALSE,"SYNTHESE";"MARGIN",#N/A,FALSE,"SYNTHESE";"LOT_COM",#N/A,FALSE,"SYNTHESE"}</definedName>
    <definedName name="yyyp_2_1_2_2" hidden="1">{"COST",#N/A,FALSE,"SYNTHESE";"MARGIN",#N/A,FALSE,"SYNTHESE";"LOT_COM",#N/A,FALSE,"SYNTHESE"}</definedName>
    <definedName name="yyyp_2_1_2_3" hidden="1">{"COST",#N/A,FALSE,"SYNTHESE";"MARGIN",#N/A,FALSE,"SYNTHESE";"LOT_COM",#N/A,FALSE,"SYNTHESE"}</definedName>
    <definedName name="yyyp_2_1_2_4" hidden="1">{"COST",#N/A,FALSE,"SYNTHESE";"MARGIN",#N/A,FALSE,"SYNTHESE";"LOT_COM",#N/A,FALSE,"SYNTHESE"}</definedName>
    <definedName name="yyyp_2_1_3" hidden="1">{"COST",#N/A,FALSE,"SYNTHESE";"MARGIN",#N/A,FALSE,"SYNTHESE";"LOT_COM",#N/A,FALSE,"SYNTHESE"}</definedName>
    <definedName name="yyyp_2_1_3_1" hidden="1">{"COST",#N/A,FALSE,"SYNTHESE";"MARGIN",#N/A,FALSE,"SYNTHESE";"LOT_COM",#N/A,FALSE,"SYNTHESE"}</definedName>
    <definedName name="yyyp_2_1_3_2" hidden="1">{"COST",#N/A,FALSE,"SYNTHESE";"MARGIN",#N/A,FALSE,"SYNTHESE";"LOT_COM",#N/A,FALSE,"SYNTHESE"}</definedName>
    <definedName name="yyyp_2_1_3_3" hidden="1">{"COST",#N/A,FALSE,"SYNTHESE";"MARGIN",#N/A,FALSE,"SYNTHESE";"LOT_COM",#N/A,FALSE,"SYNTHESE"}</definedName>
    <definedName name="yyyp_2_1_3_4" hidden="1">{"COST",#N/A,FALSE,"SYNTHESE";"MARGIN",#N/A,FALSE,"SYNTHESE";"LOT_COM",#N/A,FALSE,"SYNTHESE"}</definedName>
    <definedName name="yyyp_2_1_4" hidden="1">{"COST",#N/A,FALSE,"SYNTHESE";"MARGIN",#N/A,FALSE,"SYNTHESE";"LOT_COM",#N/A,FALSE,"SYNTHESE"}</definedName>
    <definedName name="yyyp_2_1_4_1" hidden="1">{"COST",#N/A,FALSE,"SYNTHESE";"MARGIN",#N/A,FALSE,"SYNTHESE";"LOT_COM",#N/A,FALSE,"SYNTHESE"}</definedName>
    <definedName name="yyyp_2_1_5" hidden="1">{"COST",#N/A,FALSE,"SYNTHESE";"MARGIN",#N/A,FALSE,"SYNTHESE";"LOT_COM",#N/A,FALSE,"SYNTHESE"}</definedName>
    <definedName name="yyyp_2_2" hidden="1">{"COST",#N/A,FALSE,"SYNTHESE";"MARGIN",#N/A,FALSE,"SYNTHESE";"LOT_COM",#N/A,FALSE,"SYNTHESE"}</definedName>
    <definedName name="yyyp_2_2_1" hidden="1">{"COST",#N/A,FALSE,"SYNTHESE";"MARGIN",#N/A,FALSE,"SYNTHESE";"LOT_COM",#N/A,FALSE,"SYNTHESE"}</definedName>
    <definedName name="yyyp_2_2_1_1" hidden="1">{"COST",#N/A,FALSE,"SYNTHESE";"MARGIN",#N/A,FALSE,"SYNTHESE";"LOT_COM",#N/A,FALSE,"SYNTHESE"}</definedName>
    <definedName name="yyyp_2_2_2" hidden="1">{"COST",#N/A,FALSE,"SYNTHESE";"MARGIN",#N/A,FALSE,"SYNTHESE";"LOT_COM",#N/A,FALSE,"SYNTHESE"}</definedName>
    <definedName name="yyyp_2_2_3" hidden="1">{"COST",#N/A,FALSE,"SYNTHESE";"MARGIN",#N/A,FALSE,"SYNTHESE";"LOT_COM",#N/A,FALSE,"SYNTHESE"}</definedName>
    <definedName name="yyyp_2_2_4" hidden="1">{"COST",#N/A,FALSE,"SYNTHESE";"MARGIN",#N/A,FALSE,"SYNTHESE";"LOT_COM",#N/A,FALSE,"SYNTHESE"}</definedName>
    <definedName name="yyyp_2_2_5" hidden="1">{"COST",#N/A,FALSE,"SYNTHESE";"MARGIN",#N/A,FALSE,"SYNTHESE";"LOT_COM",#N/A,FALSE,"SYNTHESE"}</definedName>
    <definedName name="yyyp_2_3" hidden="1">{"COST",#N/A,FALSE,"SYNTHESE";"MARGIN",#N/A,FALSE,"SYNTHESE";"LOT_COM",#N/A,FALSE,"SYNTHESE"}</definedName>
    <definedName name="yyyp_2_3_1" hidden="1">{"COST",#N/A,FALSE,"SYNTHESE";"MARGIN",#N/A,FALSE,"SYNTHESE";"LOT_COM",#N/A,FALSE,"SYNTHESE"}</definedName>
    <definedName name="yyyp_2_3_2" hidden="1">{"COST",#N/A,FALSE,"SYNTHESE";"MARGIN",#N/A,FALSE,"SYNTHESE";"LOT_COM",#N/A,FALSE,"SYNTHESE"}</definedName>
    <definedName name="yyyp_2_3_3" hidden="1">{"COST",#N/A,FALSE,"SYNTHESE";"MARGIN",#N/A,FALSE,"SYNTHESE";"LOT_COM",#N/A,FALSE,"SYNTHESE"}</definedName>
    <definedName name="yyyp_2_3_4" hidden="1">{"COST",#N/A,FALSE,"SYNTHESE";"MARGIN",#N/A,FALSE,"SYNTHESE";"LOT_COM",#N/A,FALSE,"SYNTHESE"}</definedName>
    <definedName name="yyyp_2_4" hidden="1">{"COST",#N/A,FALSE,"SYNTHESE";"MARGIN",#N/A,FALSE,"SYNTHESE";"LOT_COM",#N/A,FALSE,"SYNTHESE"}</definedName>
    <definedName name="yyyp_2_4_1" hidden="1">{"COST",#N/A,FALSE,"SYNTHESE";"MARGIN",#N/A,FALSE,"SYNTHESE";"LOT_COM",#N/A,FALSE,"SYNTHESE"}</definedName>
    <definedName name="yyyp_2_5" hidden="1">{"COST",#N/A,FALSE,"SYNTHESE";"MARGIN",#N/A,FALSE,"SYNTHESE";"LOT_COM",#N/A,FALSE,"SYNTHESE"}</definedName>
    <definedName name="yyyp_3" hidden="1">{"COST",#N/A,FALSE,"SYNTHESE";"MARGIN",#N/A,FALSE,"SYNTHESE";"LOT_COM",#N/A,FALSE,"SYNTHESE"}</definedName>
    <definedName name="yyyp_3_1" hidden="1">{"COST",#N/A,FALSE,"SYNTHESE";"MARGIN",#N/A,FALSE,"SYNTHESE";"LOT_COM",#N/A,FALSE,"SYNTHESE"}</definedName>
    <definedName name="yyyp_3_1_1" hidden="1">{"COST",#N/A,FALSE,"SYNTHESE";"MARGIN",#N/A,FALSE,"SYNTHESE";"LOT_COM",#N/A,FALSE,"SYNTHESE"}</definedName>
    <definedName name="yyyp_3_1_1_1" hidden="1">{"COST",#N/A,FALSE,"SYNTHESE";"MARGIN",#N/A,FALSE,"SYNTHESE";"LOT_COM",#N/A,FALSE,"SYNTHESE"}</definedName>
    <definedName name="yyyp_3_1_2" hidden="1">{"COST",#N/A,FALSE,"SYNTHESE";"MARGIN",#N/A,FALSE,"SYNTHESE";"LOT_COM",#N/A,FALSE,"SYNTHESE"}</definedName>
    <definedName name="yyyp_3_1_3" hidden="1">{"COST",#N/A,FALSE,"SYNTHESE";"MARGIN",#N/A,FALSE,"SYNTHESE";"LOT_COM",#N/A,FALSE,"SYNTHESE"}</definedName>
    <definedName name="yyyp_3_1_4" hidden="1">{"COST",#N/A,FALSE,"SYNTHESE";"MARGIN",#N/A,FALSE,"SYNTHESE";"LOT_COM",#N/A,FALSE,"SYNTHESE"}</definedName>
    <definedName name="yyyp_3_1_5" hidden="1">{"COST",#N/A,FALSE,"SYNTHESE";"MARGIN",#N/A,FALSE,"SYNTHESE";"LOT_COM",#N/A,FALSE,"SYNTHESE"}</definedName>
    <definedName name="yyyp_3_2" hidden="1">{"COST",#N/A,FALSE,"SYNTHESE";"MARGIN",#N/A,FALSE,"SYNTHESE";"LOT_COM",#N/A,FALSE,"SYNTHESE"}</definedName>
    <definedName name="yyyp_3_2_1" hidden="1">{"COST",#N/A,FALSE,"SYNTHESE";"MARGIN",#N/A,FALSE,"SYNTHESE";"LOT_COM",#N/A,FALSE,"SYNTHESE"}</definedName>
    <definedName name="yyyp_3_2_1_1" hidden="1">{"COST",#N/A,FALSE,"SYNTHESE";"MARGIN",#N/A,FALSE,"SYNTHESE";"LOT_COM",#N/A,FALSE,"SYNTHESE"}</definedName>
    <definedName name="yyyp_3_2_2" hidden="1">{"COST",#N/A,FALSE,"SYNTHESE";"MARGIN",#N/A,FALSE,"SYNTHESE";"LOT_COM",#N/A,FALSE,"SYNTHESE"}</definedName>
    <definedName name="yyyp_3_2_3" hidden="1">{"COST",#N/A,FALSE,"SYNTHESE";"MARGIN",#N/A,FALSE,"SYNTHESE";"LOT_COM",#N/A,FALSE,"SYNTHESE"}</definedName>
    <definedName name="yyyp_3_2_4" hidden="1">{"COST",#N/A,FALSE,"SYNTHESE";"MARGIN",#N/A,FALSE,"SYNTHESE";"LOT_COM",#N/A,FALSE,"SYNTHESE"}</definedName>
    <definedName name="yyyp_3_2_5" hidden="1">{"COST",#N/A,FALSE,"SYNTHESE";"MARGIN",#N/A,FALSE,"SYNTHESE";"LOT_COM",#N/A,FALSE,"SYNTHESE"}</definedName>
    <definedName name="yyyp_3_3" hidden="1">{"COST",#N/A,FALSE,"SYNTHESE";"MARGIN",#N/A,FALSE,"SYNTHESE";"LOT_COM",#N/A,FALSE,"SYNTHESE"}</definedName>
    <definedName name="yyyp_3_3_1" hidden="1">{"COST",#N/A,FALSE,"SYNTHESE";"MARGIN",#N/A,FALSE,"SYNTHESE";"LOT_COM",#N/A,FALSE,"SYNTHESE"}</definedName>
    <definedName name="yyyp_3_4" hidden="1">{"COST",#N/A,FALSE,"SYNTHESE";"MARGIN",#N/A,FALSE,"SYNTHESE";"LOT_COM",#N/A,FALSE,"SYNTHESE"}</definedName>
    <definedName name="yyyp_3_4_1" hidden="1">{"COST",#N/A,FALSE,"SYNTHESE";"MARGIN",#N/A,FALSE,"SYNTHESE";"LOT_COM",#N/A,FALSE,"SYNTHESE"}</definedName>
    <definedName name="yyyp_3_5" hidden="1">{"COST",#N/A,FALSE,"SYNTHESE";"MARGIN",#N/A,FALSE,"SYNTHESE";"LOT_COM",#N/A,FALSE,"SYNTHESE"}</definedName>
    <definedName name="yyyp_4" hidden="1">{"COST",#N/A,FALSE,"SYNTHESE";"MARGIN",#N/A,FALSE,"SYNTHESE";"LOT_COM",#N/A,FALSE,"SYNTHESE"}</definedName>
    <definedName name="yyyp_4_1" hidden="1">{"COST",#N/A,FALSE,"SYNTHESE";"MARGIN",#N/A,FALSE,"SYNTHESE";"LOT_COM",#N/A,FALSE,"SYNTHESE"}</definedName>
    <definedName name="yyyp_4_1_1" hidden="1">{"COST",#N/A,FALSE,"SYNTHESE";"MARGIN",#N/A,FALSE,"SYNTHESE";"LOT_COM",#N/A,FALSE,"SYNTHESE"}</definedName>
    <definedName name="yyyp_4_1_1_1" hidden="1">{"COST",#N/A,FALSE,"SYNTHESE";"MARGIN",#N/A,FALSE,"SYNTHESE";"LOT_COM",#N/A,FALSE,"SYNTHESE"}</definedName>
    <definedName name="yyyp_4_1_2" hidden="1">{"COST",#N/A,FALSE,"SYNTHESE";"MARGIN",#N/A,FALSE,"SYNTHESE";"LOT_COM",#N/A,FALSE,"SYNTHESE"}</definedName>
    <definedName name="yyyp_4_1_3" hidden="1">{"COST",#N/A,FALSE,"SYNTHESE";"MARGIN",#N/A,FALSE,"SYNTHESE";"LOT_COM",#N/A,FALSE,"SYNTHESE"}</definedName>
    <definedName name="yyyp_4_1_4" hidden="1">{"COST",#N/A,FALSE,"SYNTHESE";"MARGIN",#N/A,FALSE,"SYNTHESE";"LOT_COM",#N/A,FALSE,"SYNTHESE"}</definedName>
    <definedName name="yyyp_4_1_5" hidden="1">{"COST",#N/A,FALSE,"SYNTHESE";"MARGIN",#N/A,FALSE,"SYNTHESE";"LOT_COM",#N/A,FALSE,"SYNTHESE"}</definedName>
    <definedName name="yyyp_4_2" hidden="1">{"COST",#N/A,FALSE,"SYNTHESE";"MARGIN",#N/A,FALSE,"SYNTHESE";"LOT_COM",#N/A,FALSE,"SYNTHESE"}</definedName>
    <definedName name="yyyp_4_2_1" hidden="1">{"COST",#N/A,FALSE,"SYNTHESE";"MARGIN",#N/A,FALSE,"SYNTHESE";"LOT_COM",#N/A,FALSE,"SYNTHESE"}</definedName>
    <definedName name="yyyp_4_2_1_1" hidden="1">{"COST",#N/A,FALSE,"SYNTHESE";"MARGIN",#N/A,FALSE,"SYNTHESE";"LOT_COM",#N/A,FALSE,"SYNTHESE"}</definedName>
    <definedName name="yyyp_4_2_2" hidden="1">{"COST",#N/A,FALSE,"SYNTHESE";"MARGIN",#N/A,FALSE,"SYNTHESE";"LOT_COM",#N/A,FALSE,"SYNTHESE"}</definedName>
    <definedName name="yyyp_4_2_3" hidden="1">{"COST",#N/A,FALSE,"SYNTHESE";"MARGIN",#N/A,FALSE,"SYNTHESE";"LOT_COM",#N/A,FALSE,"SYNTHESE"}</definedName>
    <definedName name="yyyp_4_2_4" hidden="1">{"COST",#N/A,FALSE,"SYNTHESE";"MARGIN",#N/A,FALSE,"SYNTHESE";"LOT_COM",#N/A,FALSE,"SYNTHESE"}</definedName>
    <definedName name="yyyp_4_2_5" hidden="1">{"COST",#N/A,FALSE,"SYNTHESE";"MARGIN",#N/A,FALSE,"SYNTHESE";"LOT_COM",#N/A,FALSE,"SYNTHESE"}</definedName>
    <definedName name="yyyp_4_3" hidden="1">{"COST",#N/A,FALSE,"SYNTHESE";"MARGIN",#N/A,FALSE,"SYNTHESE";"LOT_COM",#N/A,FALSE,"SYNTHESE"}</definedName>
    <definedName name="yyyp_4_3_1" hidden="1">{"COST",#N/A,FALSE,"SYNTHESE";"MARGIN",#N/A,FALSE,"SYNTHESE";"LOT_COM",#N/A,FALSE,"SYNTHESE"}</definedName>
    <definedName name="yyyp_4_4" hidden="1">{"COST",#N/A,FALSE,"SYNTHESE";"MARGIN",#N/A,FALSE,"SYNTHESE";"LOT_COM",#N/A,FALSE,"SYNTHESE"}</definedName>
    <definedName name="yyyp_4_4_1" hidden="1">{"COST",#N/A,FALSE,"SYNTHESE";"MARGIN",#N/A,FALSE,"SYNTHESE";"LOT_COM",#N/A,FALSE,"SYNTHESE"}</definedName>
    <definedName name="yyyp_4_5" hidden="1">{"COST",#N/A,FALSE,"SYNTHESE";"MARGIN",#N/A,FALSE,"SYNTHESE";"LOT_COM",#N/A,FALSE,"SYNTHESE"}</definedName>
    <definedName name="yyyp_5" hidden="1">{"COST",#N/A,FALSE,"SYNTHESE";"MARGIN",#N/A,FALSE,"SYNTHESE";"LOT_COM",#N/A,FALSE,"SYNTHESE"}</definedName>
    <definedName name="yyyp_5_1" hidden="1">{"COST",#N/A,FALSE,"SYNTHESE";"MARGIN",#N/A,FALSE,"SYNTHESE";"LOT_COM",#N/A,FALSE,"SYNTHESE"}</definedName>
    <definedName name="yyyp_5_1_1" hidden="1">{"COST",#N/A,FALSE,"SYNTHESE";"MARGIN",#N/A,FALSE,"SYNTHESE";"LOT_COM",#N/A,FALSE,"SYNTHESE"}</definedName>
    <definedName name="yyyp_5_1_1_1" hidden="1">{"COST",#N/A,FALSE,"SYNTHESE";"MARGIN",#N/A,FALSE,"SYNTHESE";"LOT_COM",#N/A,FALSE,"SYNTHESE"}</definedName>
    <definedName name="yyyp_5_1_2" hidden="1">{"COST",#N/A,FALSE,"SYNTHESE";"MARGIN",#N/A,FALSE,"SYNTHESE";"LOT_COM",#N/A,FALSE,"SYNTHESE"}</definedName>
    <definedName name="yyyp_5_1_3" hidden="1">{"COST",#N/A,FALSE,"SYNTHESE";"MARGIN",#N/A,FALSE,"SYNTHESE";"LOT_COM",#N/A,FALSE,"SYNTHESE"}</definedName>
    <definedName name="yyyp_5_1_4" hidden="1">{"COST",#N/A,FALSE,"SYNTHESE";"MARGIN",#N/A,FALSE,"SYNTHESE";"LOT_COM",#N/A,FALSE,"SYNTHESE"}</definedName>
    <definedName name="yyyp_5_1_5" hidden="1">{"COST",#N/A,FALSE,"SYNTHESE";"MARGIN",#N/A,FALSE,"SYNTHESE";"LOT_COM",#N/A,FALSE,"SYNTHESE"}</definedName>
    <definedName name="yyyp_5_2" hidden="1">{"COST",#N/A,FALSE,"SYNTHESE";"MARGIN",#N/A,FALSE,"SYNTHESE";"LOT_COM",#N/A,FALSE,"SYNTHESE"}</definedName>
    <definedName name="yyyp_5_2_1" hidden="1">{"COST",#N/A,FALSE,"SYNTHESE";"MARGIN",#N/A,FALSE,"SYNTHESE";"LOT_COM",#N/A,FALSE,"SYNTHESE"}</definedName>
    <definedName name="yyyp_5_2_1_1" hidden="1">{"COST",#N/A,FALSE,"SYNTHESE";"MARGIN",#N/A,FALSE,"SYNTHESE";"LOT_COM",#N/A,FALSE,"SYNTHESE"}</definedName>
    <definedName name="yyyp_5_2_2" hidden="1">{"COST",#N/A,FALSE,"SYNTHESE";"MARGIN",#N/A,FALSE,"SYNTHESE";"LOT_COM",#N/A,FALSE,"SYNTHESE"}</definedName>
    <definedName name="yyyp_5_2_3" hidden="1">{"COST",#N/A,FALSE,"SYNTHESE";"MARGIN",#N/A,FALSE,"SYNTHESE";"LOT_COM",#N/A,FALSE,"SYNTHESE"}</definedName>
    <definedName name="yyyp_5_2_4" hidden="1">{"COST",#N/A,FALSE,"SYNTHESE";"MARGIN",#N/A,FALSE,"SYNTHESE";"LOT_COM",#N/A,FALSE,"SYNTHESE"}</definedName>
    <definedName name="yyyp_5_2_5" hidden="1">{"COST",#N/A,FALSE,"SYNTHESE";"MARGIN",#N/A,FALSE,"SYNTHESE";"LOT_COM",#N/A,FALSE,"SYNTHESE"}</definedName>
    <definedName name="yyyp_5_3" hidden="1">{"COST",#N/A,FALSE,"SYNTHESE";"MARGIN",#N/A,FALSE,"SYNTHESE";"LOT_COM",#N/A,FALSE,"SYNTHESE"}</definedName>
    <definedName name="yyyp_5_3_1" hidden="1">{"COST",#N/A,FALSE,"SYNTHESE";"MARGIN",#N/A,FALSE,"SYNTHESE";"LOT_COM",#N/A,FALSE,"SYNTHESE"}</definedName>
    <definedName name="yyyp_5_4" hidden="1">{"COST",#N/A,FALSE,"SYNTHESE";"MARGIN",#N/A,FALSE,"SYNTHESE";"LOT_COM",#N/A,FALSE,"SYNTHESE"}</definedName>
    <definedName name="yyyp_5_4_1" hidden="1">{"COST",#N/A,FALSE,"SYNTHESE";"MARGIN",#N/A,FALSE,"SYNTHESE";"LOT_COM",#N/A,FALSE,"SYNTHESE"}</definedName>
    <definedName name="yyyp_5_5" hidden="1">{"COST",#N/A,FALSE,"SYNTHESE";"MARGIN",#N/A,FALSE,"SYNTHESE";"LOT_COM",#N/A,FALSE,"SYNTHESE"}</definedName>
    <definedName name="z" hidden="1">#REF!</definedName>
    <definedName name="Z_090E95BF_3048_11D2_8509_00A0246D366B_.wvu.PrintArea" hidden="1">#N/A</definedName>
    <definedName name="Z_090E95C1_3048_11D2_8509_00A0246D366B_.wvu.PrintArea" hidden="1">#N/A</definedName>
    <definedName name="Z_090E95C3_3048_11D2_8509_00A0246D366B_.wvu.PrintArea" hidden="1">#N/A</definedName>
    <definedName name="Z_22B84546_2C55_11D2_8507_00A0246D366B_.wvu.PrintArea" hidden="1">#N/A</definedName>
    <definedName name="Z_22B84548_2C55_11D2_8507_00A0246D366B_.wvu.PrintArea" hidden="1">#N/A</definedName>
    <definedName name="Z_22B8454A_2C55_11D2_8507_00A0246D366B_.wvu.PrintArea" hidden="1">#N/A</definedName>
    <definedName name="Z_23CDA1D2_24E2_11D2_9AE0_000000000000_.wvu.PrintArea" hidden="1">#N/A</definedName>
    <definedName name="Z_23CDA1D3_24E2_11D2_9AE0_000000000000_.wvu.PrintArea" hidden="1">#N/A</definedName>
    <definedName name="Z_23CDA1D4_24E2_11D2_9AE0_000000000000_.wvu.PrintArea" hidden="1">#N/A</definedName>
    <definedName name="Z_256A4A84_1FC3_11D2_84FA_00A0246D366B_.wvu.PrintArea" hidden="1">#N/A</definedName>
    <definedName name="Z_256A4A85_1FC3_11D2_84FA_00A0246D366B_.wvu.PrintArea" hidden="1">#N/A</definedName>
    <definedName name="Z_256A4A86_1FC3_11D2_84FA_00A0246D366B_.wvu.PrintArea" hidden="1">#N/A</definedName>
    <definedName name="Z_256A4A8A_1FC3_11D2_84FA_00A0246D366B_.wvu.PrintArea" hidden="1">#N/A</definedName>
    <definedName name="Z_256A4A8B_1FC3_11D2_84FA_00A0246D366B_.wvu.PrintArea" hidden="1">#N/A</definedName>
    <definedName name="Z_256A4A8C_1FC3_11D2_84FA_00A0246D366B_.wvu.PrintArea" hidden="1">#N/A</definedName>
    <definedName name="Z_256A4A90_1FC3_11D2_84FA_00A0246D366B_.wvu.PrintArea" hidden="1">#N/A</definedName>
    <definedName name="Z_256A4A91_1FC3_11D2_84FA_00A0246D366B_.wvu.PrintArea" hidden="1">#N/A</definedName>
    <definedName name="Z_256A4A92_1FC3_11D2_84FA_00A0246D366B_.wvu.PrintArea" hidden="1">#N/A</definedName>
    <definedName name="Z_256A4AA0_1FC3_11D2_84FA_00A0246D366B_.wvu.PrintArea" hidden="1">#N/A</definedName>
    <definedName name="Z_256A4AA1_1FC3_11D2_84FA_00A0246D366B_.wvu.PrintArea" hidden="1">#N/A</definedName>
    <definedName name="Z_256A4AA2_1FC3_11D2_84FA_00A0246D366B_.wvu.PrintArea" hidden="1">#N/A</definedName>
    <definedName name="Z_3453CBA4_59ED_11D2_8526_00A0246D366B_.wvu.PrintArea" hidden="1">#N/A</definedName>
    <definedName name="Z_3453CBA6_59ED_11D2_8526_00A0246D366B_.wvu.PrintArea" hidden="1">#N/A</definedName>
    <definedName name="Z_3453CBA8_59ED_11D2_8526_00A0246D366B_.wvu.PrintArea" hidden="1">#N/A</definedName>
    <definedName name="Z_3A5E8553_2221_11D2_84FE_00A0246D366B_.wvu.PrintArea" hidden="1">#N/A</definedName>
    <definedName name="Z_3A5E8554_2221_11D2_84FE_00A0246D366B_.wvu.PrintArea" hidden="1">#N/A</definedName>
    <definedName name="Z_3A5E8555_2221_11D2_84FE_00A0246D366B_.wvu.PrintArea" hidden="1">#N/A</definedName>
    <definedName name="Z_3BE6BCC4_2DEA_11D2_8508_00A0246D366B_.wvu.PrintArea" hidden="1">#N/A</definedName>
    <definedName name="Z_3BE6BCC6_2DEA_11D2_8508_00A0246D366B_.wvu.PrintArea" hidden="1">#N/A</definedName>
    <definedName name="Z_3BE6BCC8_2DEA_11D2_8508_00A0246D366B_.wvu.PrintArea" hidden="1">#N/A</definedName>
    <definedName name="Z_3BE6BCE6_2DEA_11D2_8508_00A0246D366B_.wvu.PrintArea" hidden="1">#N/A</definedName>
    <definedName name="Z_3BE6BCE8_2DEA_11D2_8508_00A0246D366B_.wvu.PrintArea" hidden="1">#N/A</definedName>
    <definedName name="Z_3BE6BCEA_2DEA_11D2_8508_00A0246D366B_.wvu.PrintArea" hidden="1">#N/A</definedName>
    <definedName name="Z_4632451C_2AC2_11D2_8505_00A0246D366B_.wvu.PrintArea" hidden="1">#N/A</definedName>
    <definedName name="Z_4632451D_2AC2_11D2_8505_00A0246D366B_.wvu.PrintArea" hidden="1">#N/A</definedName>
    <definedName name="Z_4632451E_2AC2_11D2_8505_00A0246D366B_.wvu.PrintArea" hidden="1">#N/A</definedName>
    <definedName name="Z_4AEDCBF1_22EE_11D2_84FF_00A0246D366B_.wvu.PrintArea" hidden="1">#N/A</definedName>
    <definedName name="Z_4AEDCBF2_22EE_11D2_84FF_00A0246D366B_.wvu.PrintArea" hidden="1">#N/A</definedName>
    <definedName name="Z_4AEDCBF3_22EE_11D2_84FF_00A0246D366B_.wvu.PrintArea" hidden="1">#N/A</definedName>
    <definedName name="Z_4BAC34C6_2153_11D2_84FD_00A0246D366B_.wvu.PrintArea" hidden="1">#N/A</definedName>
    <definedName name="Z_4BAC34C7_2153_11D2_84FD_00A0246D366B_.wvu.PrintArea" hidden="1">#N/A</definedName>
    <definedName name="Z_4BAC34C8_2153_11D2_84FD_00A0246D366B_.wvu.PrintArea" hidden="1">#N/A</definedName>
    <definedName name="Z_59DDA7E5_286F_11D2_8504_00A0246D366B_.wvu.PrintArea" hidden="1">#N/A</definedName>
    <definedName name="Z_59DDA7E6_286F_11D2_8504_00A0246D366B_.wvu.PrintArea" hidden="1">#N/A</definedName>
    <definedName name="Z_59DDA7E7_286F_11D2_8504_00A0246D366B_.wvu.PrintArea" hidden="1">#N/A</definedName>
    <definedName name="Z_59DDA80E_286F_11D2_8504_00A0246D366B_.wvu.PrintArea" hidden="1">#N/A</definedName>
    <definedName name="Z_59DDA80F_286F_11D2_8504_00A0246D366B_.wvu.PrintArea" hidden="1">#N/A</definedName>
    <definedName name="Z_59DDA810_286F_11D2_8504_00A0246D366B_.wvu.PrintArea" hidden="1">#N/A</definedName>
    <definedName name="Z_5A3DA5C3_1B10_11D2_84F7_00A0246D366B_.wvu.PrintArea" hidden="1">#N/A</definedName>
    <definedName name="Z_5A3DA5C4_1B10_11D2_84F7_00A0246D366B_.wvu.PrintArea" hidden="1">#N/A</definedName>
    <definedName name="Z_5A3DA5C5_1B10_11D2_84F7_00A0246D366B_.wvu.PrintArea" hidden="1">#N/A</definedName>
    <definedName name="Z_5A3DA5C8_1B10_11D2_84F7_00A0246D366B_.wvu.PrintArea" hidden="1">#N/A</definedName>
    <definedName name="Z_5A3DA5C9_1B10_11D2_84F7_00A0246D366B_.wvu.PrintArea" hidden="1">#N/A</definedName>
    <definedName name="Z_5A3DA5CA_1B10_11D2_84F7_00A0246D366B_.wvu.PrintArea" hidden="1">#N/A</definedName>
    <definedName name="Z_5A3DA5E6_1B10_11D2_84F7_00A0246D366B_.wvu.PrintArea" hidden="1">#N/A</definedName>
    <definedName name="Z_5A3DA5E7_1B10_11D2_84F7_00A0246D366B_.wvu.PrintArea" hidden="1">#N/A</definedName>
    <definedName name="Z_5A3DA5E8_1B10_11D2_84F7_00A0246D366B_.wvu.PrintArea" hidden="1">#N/A</definedName>
    <definedName name="Z_65E7A2B3_5DDA_11D2_8529_00A0246D366B_.wvu.PrintArea" hidden="1">#N/A</definedName>
    <definedName name="Z_6DE65CBA_310B_11D2_850A_00A0246D366B_.wvu.PrintArea" hidden="1">#N/A</definedName>
    <definedName name="Z_6DE65CBB_310B_11D2_850A_00A0246D366B_.wvu.PrintArea" hidden="1">#N/A</definedName>
    <definedName name="Z_6DE65CBC_310B_11D2_850A_00A0246D366B_.wvu.PrintArea" hidden="1">#N/A</definedName>
    <definedName name="Z_7EDD13EC_1A41_11D2_84F6_00A0246D366B_.wvu.PrintArea" hidden="1">#N/A</definedName>
    <definedName name="Z_7EDD13EE_1A41_11D2_84F6_00A0246D366B_.wvu.PrintArea" hidden="1">#N/A</definedName>
    <definedName name="Z_7EDD13F0_1A41_11D2_84F6_00A0246D366B_.wvu.PrintArea" hidden="1">#N/A</definedName>
    <definedName name="Z_944DAE9D_1673_11D2_84F4_00A0246D366B_.wvu.PrintArea" hidden="1">#N/A</definedName>
    <definedName name="Z_944DAE9F_1673_11D2_84F4_00A0246D366B_.wvu.PrintArea" hidden="1">#N/A</definedName>
    <definedName name="Z_944DAEA1_1673_11D2_84F4_00A0246D366B_.wvu.PrintArea" hidden="1">#N/A</definedName>
    <definedName name="Z_96ABFF44_2D22_11D2_8508_00A0246D366B_.wvu.PrintArea" hidden="1">#N/A</definedName>
    <definedName name="Z_96ABFF46_2D22_11D2_8508_00A0246D366B_.wvu.PrintArea" hidden="1">#N/A</definedName>
    <definedName name="Z_96ABFF48_2D22_11D2_8508_00A0246D366B_.wvu.PrintArea" hidden="1">#N/A</definedName>
    <definedName name="Z_96ABFF72_2D22_11D2_8508_00A0246D366B_.wvu.PrintArea" hidden="1">#N/A</definedName>
    <definedName name="Z_96ABFF74_2D22_11D2_8508_00A0246D366B_.wvu.PrintArea" hidden="1">#N/A</definedName>
    <definedName name="Z_96ABFF76_2D22_11D2_8508_00A0246D366B_.wvu.PrintArea" hidden="1">#N/A</definedName>
    <definedName name="Z_98856ABD_1C19_11D2_857F_00A024D736B0_.wvu.PrintArea" hidden="1">#N/A</definedName>
    <definedName name="Z_98856ABE_1C19_11D2_857F_00A024D736B0_.wvu.PrintArea" hidden="1">#N/A</definedName>
    <definedName name="Z_98856ABF_1C19_11D2_857F_00A024D736B0_.wvu.PrintArea" hidden="1">#N/A</definedName>
    <definedName name="Z_9D6128E0_47DD_11D2_8518_00A0246D366B_.wvu.PrintArea" hidden="1">#N/A</definedName>
    <definedName name="Z_9D6128E2_47DD_11D2_8518_00A0246D366B_.wvu.PrintArea" hidden="1">#N/A</definedName>
    <definedName name="Z_9D6128E4_47DD_11D2_8518_00A0246D366B_.wvu.PrintArea" hidden="1">#N/A</definedName>
    <definedName name="Z_A63A1DD9_260F_11D2_8501_00A0246D366B_.wvu.PrintArea" hidden="1">#N/A</definedName>
    <definedName name="Z_A63A1DDA_260F_11D2_8501_00A0246D366B_.wvu.PrintArea" hidden="1">#N/A</definedName>
    <definedName name="Z_A63A1DDB_260F_11D2_8501_00A0246D366B_.wvu.PrintArea" hidden="1">#N/A</definedName>
    <definedName name="Z_AFBF65A1_2E04_11D2_8583_00A024D736B0_.wvu.PrintArea" hidden="1">#N/A</definedName>
    <definedName name="Z_AFBF65A3_2E04_11D2_8583_00A024D736B0_.wvu.PrintArea" hidden="1">#N/A</definedName>
    <definedName name="Z_AFBF65A5_2E04_11D2_8583_00A024D736B0_.wvu.PrintArea" hidden="1">#N/A</definedName>
    <definedName name="Z_B2F910C6_2B8F_11D2_8506_00A0246D366B_.wvu.PrintArea" hidden="1">#N/A</definedName>
    <definedName name="Z_B2F910C8_2B8F_11D2_8506_00A0246D366B_.wvu.PrintArea" hidden="1">#N/A</definedName>
    <definedName name="Z_B2F910CA_2B8F_11D2_8506_00A0246D366B_.wvu.PrintArea" hidden="1">#N/A</definedName>
    <definedName name="Z_B2F910EA_2B8F_11D2_8506_00A0246D366B_.wvu.PrintArea" hidden="1">#N/A</definedName>
    <definedName name="Z_B2F910EC_2B8F_11D2_8506_00A0246D366B_.wvu.PrintArea" hidden="1">#N/A</definedName>
    <definedName name="Z_B2F910EE_2B8F_11D2_8506_00A0246D366B_.wvu.PrintArea" hidden="1">#N/A</definedName>
    <definedName name="Z_B3B99CD4_2547_11D2_8500_00A0246D366B_.wvu.PrintArea" hidden="1">#N/A</definedName>
    <definedName name="Z_B3B99CD5_2547_11D2_8500_00A0246D366B_.wvu.PrintArea" hidden="1">#N/A</definedName>
    <definedName name="Z_B3B99CD6_2547_11D2_8500_00A0246D366B_.wvu.PrintArea" hidden="1">#N/A</definedName>
    <definedName name="Z_B3B99CDB_2547_11D2_8500_00A0246D366B_.wvu.PrintArea" hidden="1">#N/A</definedName>
    <definedName name="Z_B3B99CDC_2547_11D2_8500_00A0246D366B_.wvu.PrintArea" hidden="1">#N/A</definedName>
    <definedName name="Z_B3B99CDD_2547_11D2_8500_00A0246D366B_.wvu.PrintArea" hidden="1">#N/A</definedName>
    <definedName name="Z_B3B99CFF_2547_11D2_8500_00A0246D366B_.wvu.PrintArea" hidden="1">#N/A</definedName>
    <definedName name="Z_B3B99D00_2547_11D2_8500_00A0246D366B_.wvu.PrintArea" hidden="1">#N/A</definedName>
    <definedName name="Z_B3B99D01_2547_11D2_8500_00A0246D366B_.wvu.PrintArea" hidden="1">#N/A</definedName>
    <definedName name="Z_B52A5BF2_28A6_11D2_8582_00A024D736B0_.wvu.PrintArea" hidden="1">#N/A</definedName>
    <definedName name="Z_B52A5BF3_28A6_11D2_8582_00A024D736B0_.wvu.PrintArea" hidden="1">#N/A</definedName>
    <definedName name="Z_B52A5BF4_28A6_11D2_8582_00A024D736B0_.wvu.PrintArea" hidden="1">#N/A</definedName>
    <definedName name="Z_B58EF285_2496_11D2_9AE0_000000000000_.wvu.PrintArea" hidden="1">#N/A</definedName>
    <definedName name="Z_B58EF286_2496_11D2_9AE0_000000000000_.wvu.PrintArea" hidden="1">#N/A</definedName>
    <definedName name="Z_B58EF287_2496_11D2_9AE0_000000000000_.wvu.PrintArea" hidden="1">#N/A</definedName>
    <definedName name="Z_B58EF28C_2496_11D2_9AE0_000000000000_.wvu.PrintArea" hidden="1">#N/A</definedName>
    <definedName name="Z_B58EF28D_2496_11D2_9AE0_000000000000_.wvu.PrintArea" hidden="1">#N/A</definedName>
    <definedName name="Z_B58EF28E_2496_11D2_9AE0_000000000000_.wvu.PrintArea" hidden="1">#N/A</definedName>
    <definedName name="Z_B6137133_27A4_11D2_8503_00A0246D366B_.wvu.PrintArea" hidden="1">#N/A</definedName>
    <definedName name="Z_B6137134_27A4_11D2_8503_00A0246D366B_.wvu.PrintArea" hidden="1">#N/A</definedName>
    <definedName name="Z_B6137135_27A4_11D2_8503_00A0246D366B_.wvu.PrintArea" hidden="1">#N/A</definedName>
    <definedName name="Z_B6137158_27A4_11D2_8503_00A0246D366B_.wvu.PrintArea" hidden="1">#N/A</definedName>
    <definedName name="Z_B6137159_27A4_11D2_8503_00A0246D366B_.wvu.PrintArea" hidden="1">#N/A</definedName>
    <definedName name="Z_B613715A_27A4_11D2_8503_00A0246D366B_.wvu.PrintArea" hidden="1">#N/A</definedName>
    <definedName name="Z_BCDC2A74_10E2_11D2_84F0_00A0246D366B_.wvu.PrintArea" hidden="1">#N/A</definedName>
    <definedName name="Z_BCDC2A75_10E2_11D2_84F0_00A0246D366B_.wvu.PrintArea" hidden="1">#N/A</definedName>
    <definedName name="Z_BCDC2A76_10E2_11D2_84F0_00A0246D366B_.wvu.PrintArea" hidden="1">#N/A</definedName>
    <definedName name="Z_BDAFD070_1062_11D2_84EF_00A0246D366B_.wvu.PrintArea" hidden="1">#N/A</definedName>
    <definedName name="Z_BDAFD071_1062_11D2_84EF_00A0246D366B_.wvu.PrintArea" hidden="1">#N/A</definedName>
    <definedName name="Z_BDAFD072_1062_11D2_84EF_00A0246D366B_.wvu.PrintArea" hidden="1">#N/A</definedName>
    <definedName name="Z_BF4D954E_2D66_11D2_8583_00A024D736B0_.wvu.PrintArea" hidden="1">#N/A</definedName>
    <definedName name="Z_BF4D9550_2D66_11D2_8583_00A024D736B0_.wvu.PrintArea" hidden="1">#N/A</definedName>
    <definedName name="Z_BF4D9552_2D66_11D2_8583_00A024D736B0_.wvu.PrintArea" hidden="1">#N/A</definedName>
    <definedName name="Z_DA43E085_5E9C_11D2_940F_00A024C5F917_.wvu.PrintArea" hidden="1">#N/A</definedName>
    <definedName name="Z_DA43E088_5E9C_11D2_940F_00A024C5F917_.wvu.PrintArea" hidden="1">#N/A</definedName>
    <definedName name="Z_DA5547A6_1012_11D2_84EF_00A0246D366B_.wvu.PrintArea" hidden="1">#N/A</definedName>
    <definedName name="Z_DA5547A7_1012_11D2_84EF_00A0246D366B_.wvu.PrintArea" hidden="1">#N/A</definedName>
    <definedName name="Z_DA5547A8_1012_11D2_84EF_00A0246D366B_.wvu.PrintArea" hidden="1">#N/A</definedName>
    <definedName name="Z_DEBADDF0_1CBD_11D2_84F9_00A0246D366B_.wvu.PrintArea" hidden="1">#N/A</definedName>
    <definedName name="Z_DEBADDF1_1CBD_11D2_84F9_00A0246D366B_.wvu.PrintArea" hidden="1">#N/A</definedName>
    <definedName name="Z_DEBADDF2_1CBD_11D2_84F9_00A0246D366B_.wvu.PrintArea" hidden="1">#N/A</definedName>
    <definedName name="Z_E308DEC8_15E7_11D4_94E8_00C04FA08B91_.wvu.PrintArea" hidden="1">#N/A</definedName>
    <definedName name="Z_E308DEC9_15E7_11D4_94E8_00C04FA08B91_.wvu.PrintArea" hidden="1">#N/A</definedName>
    <definedName name="Z_E4526276_1BDC_11D2_84F8_00A0246D366B_.wvu.PrintArea" hidden="1">#N/A</definedName>
    <definedName name="Z_E4526277_1BDC_11D2_84F8_00A0246D366B_.wvu.PrintArea" hidden="1">#N/A</definedName>
    <definedName name="Z_E4526278_1BDC_11D2_84F8_00A0246D366B_.wvu.PrintArea" hidden="1">#N/A</definedName>
    <definedName name="Z_E590EC85_26D8_11D2_8502_00A0246D366B_.wvu.PrintArea" hidden="1">#N/A</definedName>
    <definedName name="Z_E590EC86_26D8_11D2_8502_00A0246D366B_.wvu.PrintArea" hidden="1">#N/A</definedName>
    <definedName name="Z_E590EC87_26D8_11D2_8502_00A0246D366B_.wvu.PrintArea" hidden="1">#N/A</definedName>
    <definedName name="Z_EAF774F0_1114_11D2_84F0_00A0246D366B_.wvu.PrintArea" hidden="1">#N/A</definedName>
    <definedName name="Z_EAF774F1_1114_11D2_84F0_00A0246D366B_.wvu.PrintArea" hidden="1">#N/A</definedName>
    <definedName name="Z_EAF774F2_1114_11D2_84F0_00A0246D366B_.wvu.PrintArea" hidden="1">#N/A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dfbfa" hidden="1">{#N/A,#N/A,FALSE,"1997 P&amp;L(pk) (Atlanta)";#N/A,#N/A,FALSE,"ONGOING P&amp;L(PK)(Atlanta)"}</definedName>
    <definedName name="zhguz" hidden="1">{"DCF","UPSIDE CASE",FALSE,"Sheet1";"DCF","BASE CASE",FALSE,"Sheet1";"DCF","DOWNSIDE CASE",FALSE,"Sheet1"}</definedName>
    <definedName name="zhguz_1" hidden="1">{"DCF","UPSIDE CASE",FALSE,"Sheet1";"DCF","BASE CASE",FALSE,"Sheet1";"DCF","DOWNSIDE CASE",FALSE,"Sheet1"}</definedName>
    <definedName name="zhguz_1_1" hidden="1">{"DCF","UPSIDE CASE",FALSE,"Sheet1";"DCF","BASE CASE",FALSE,"Sheet1";"DCF","DOWNSIDE CASE",FALSE,"Sheet1"}</definedName>
    <definedName name="zhguz_1_1_1" hidden="1">{"DCF","UPSIDE CASE",FALSE,"Sheet1";"DCF","BASE CASE",FALSE,"Sheet1";"DCF","DOWNSIDE CASE",FALSE,"Sheet1"}</definedName>
    <definedName name="zhguz_1_1_2" hidden="1">{"DCF","UPSIDE CASE",FALSE,"Sheet1";"DCF","BASE CASE",FALSE,"Sheet1";"DCF","DOWNSIDE CASE",FALSE,"Sheet1"}</definedName>
    <definedName name="zhguz_1_1_3" hidden="1">{"DCF","UPSIDE CASE",FALSE,"Sheet1";"DCF","BASE CASE",FALSE,"Sheet1";"DCF","DOWNSIDE CASE",FALSE,"Sheet1"}</definedName>
    <definedName name="zhguz_1_2" hidden="1">{"DCF","UPSIDE CASE",FALSE,"Sheet1";"DCF","BASE CASE",FALSE,"Sheet1";"DCF","DOWNSIDE CASE",FALSE,"Sheet1"}</definedName>
    <definedName name="zhguz_1_2_1" hidden="1">{"DCF","UPSIDE CASE",FALSE,"Sheet1";"DCF","BASE CASE",FALSE,"Sheet1";"DCF","DOWNSIDE CASE",FALSE,"Sheet1"}</definedName>
    <definedName name="zhguz_1_2_2" hidden="1">{"DCF","UPSIDE CASE",FALSE,"Sheet1";"DCF","BASE CASE",FALSE,"Sheet1";"DCF","DOWNSIDE CASE",FALSE,"Sheet1"}</definedName>
    <definedName name="zhguz_1_2_3" hidden="1">{"DCF","UPSIDE CASE",FALSE,"Sheet1";"DCF","BASE CASE",FALSE,"Sheet1";"DCF","DOWNSIDE CASE",FALSE,"Sheet1"}</definedName>
    <definedName name="zhguz_1_3" hidden="1">{"DCF","UPSIDE CASE",FALSE,"Sheet1";"DCF","BASE CASE",FALSE,"Sheet1";"DCF","DOWNSIDE CASE",FALSE,"Sheet1"}</definedName>
    <definedName name="zhguz_1_4" hidden="1">{"DCF","UPSIDE CASE",FALSE,"Sheet1";"DCF","BASE CASE",FALSE,"Sheet1";"DCF","DOWNSIDE CASE",FALSE,"Sheet1"}</definedName>
    <definedName name="zhguz_1_5" hidden="1">{"DCF","UPSIDE CASE",FALSE,"Sheet1";"DCF","BASE CASE",FALSE,"Sheet1";"DCF","DOWNSIDE CASE",FALSE,"Sheet1"}</definedName>
    <definedName name="zx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XXX" hidden="1">{#N/A,#N/A,FALSE,"Income State.";#N/A,#N/A,FALSE,"B-S"}</definedName>
    <definedName name="ZXXXX_1" hidden="1">{#N/A,#N/A,FALSE,"Income State.";#N/A,#N/A,FALSE,"B-S"}</definedName>
    <definedName name="ZXXXX_1_1" hidden="1">{#N/A,#N/A,FALSE,"Income State.";#N/A,#N/A,FALSE,"B-S"}</definedName>
    <definedName name="ZXXXX_1_1_1" hidden="1">{#N/A,#N/A,FALSE,"Income State.";#N/A,#N/A,FALSE,"B-S"}</definedName>
    <definedName name="ZXXXX_1_1_1_1" hidden="1">{#N/A,#N/A,FALSE,"Income State.";#N/A,#N/A,FALSE,"B-S"}</definedName>
    <definedName name="ZXXXX_1_1_1_1_1" hidden="1">{#N/A,#N/A,FALSE,"Income State.";#N/A,#N/A,FALSE,"B-S"}</definedName>
    <definedName name="ZXXXX_1_1_1_1_1_1" hidden="1">{#N/A,#N/A,FALSE,"Income State.";#N/A,#N/A,FALSE,"B-S"}</definedName>
    <definedName name="ZXXXX_1_1_1_1_1_2" hidden="1">{#N/A,#N/A,FALSE,"Income State.";#N/A,#N/A,FALSE,"B-S"}</definedName>
    <definedName name="ZXXXX_1_1_1_1_1_3" hidden="1">{#N/A,#N/A,FALSE,"Income State.";#N/A,#N/A,FALSE,"B-S"}</definedName>
    <definedName name="ZXXXX_1_1_1_1_1_4" hidden="1">{#N/A,#N/A,FALSE,"Income State.";#N/A,#N/A,FALSE,"B-S"}</definedName>
    <definedName name="ZXXXX_1_1_1_1_2" hidden="1">{#N/A,#N/A,FALSE,"Income State.";#N/A,#N/A,FALSE,"B-S"}</definedName>
    <definedName name="ZXXXX_1_1_1_1_2_1" hidden="1">{#N/A,#N/A,FALSE,"Income State.";#N/A,#N/A,FALSE,"B-S"}</definedName>
    <definedName name="ZXXXX_1_1_1_1_2_2" hidden="1">{#N/A,#N/A,FALSE,"Income State.";#N/A,#N/A,FALSE,"B-S"}</definedName>
    <definedName name="ZXXXX_1_1_1_1_2_3" hidden="1">{#N/A,#N/A,FALSE,"Income State.";#N/A,#N/A,FALSE,"B-S"}</definedName>
    <definedName name="ZXXXX_1_1_1_1_3" hidden="1">{#N/A,#N/A,FALSE,"Income State.";#N/A,#N/A,FALSE,"B-S"}</definedName>
    <definedName name="ZXXXX_1_1_1_1_4" hidden="1">{#N/A,#N/A,FALSE,"Income State.";#N/A,#N/A,FALSE,"B-S"}</definedName>
    <definedName name="ZXXXX_1_1_1_1_5" hidden="1">{#N/A,#N/A,FALSE,"Income State.";#N/A,#N/A,FALSE,"B-S"}</definedName>
    <definedName name="ZXXXX_1_1_1_2" hidden="1">{#N/A,#N/A,FALSE,"Income State.";#N/A,#N/A,FALSE,"B-S"}</definedName>
    <definedName name="ZXXXX_1_1_1_2_1" hidden="1">{#N/A,#N/A,FALSE,"Income State.";#N/A,#N/A,FALSE,"B-S"}</definedName>
    <definedName name="ZXXXX_1_1_1_2_2" hidden="1">{#N/A,#N/A,FALSE,"Income State.";#N/A,#N/A,FALSE,"B-S"}</definedName>
    <definedName name="ZXXXX_1_1_1_2_3" hidden="1">{#N/A,#N/A,FALSE,"Income State.";#N/A,#N/A,FALSE,"B-S"}</definedName>
    <definedName name="ZXXXX_1_1_1_3" hidden="1">{#N/A,#N/A,FALSE,"Income State.";#N/A,#N/A,FALSE,"B-S"}</definedName>
    <definedName name="ZXXXX_1_1_1_3_1" hidden="1">{#N/A,#N/A,FALSE,"Income State.";#N/A,#N/A,FALSE,"B-S"}</definedName>
    <definedName name="ZXXXX_1_1_1_3_2" hidden="1">{#N/A,#N/A,FALSE,"Income State.";#N/A,#N/A,FALSE,"B-S"}</definedName>
    <definedName name="ZXXXX_1_1_1_3_3" hidden="1">{#N/A,#N/A,FALSE,"Income State.";#N/A,#N/A,FALSE,"B-S"}</definedName>
    <definedName name="ZXXXX_1_1_1_4" hidden="1">{#N/A,#N/A,FALSE,"Income State.";#N/A,#N/A,FALSE,"B-S"}</definedName>
    <definedName name="ZXXXX_1_1_1_5" hidden="1">{#N/A,#N/A,FALSE,"Income State.";#N/A,#N/A,FALSE,"B-S"}</definedName>
    <definedName name="ZXXXX_1_1_2" hidden="1">{#N/A,#N/A,FALSE,"Income State.";#N/A,#N/A,FALSE,"B-S"}</definedName>
    <definedName name="ZXXXX_1_1_2_1" hidden="1">{#N/A,#N/A,FALSE,"Income State.";#N/A,#N/A,FALSE,"B-S"}</definedName>
    <definedName name="ZXXXX_1_1_2_2" hidden="1">{#N/A,#N/A,FALSE,"Income State.";#N/A,#N/A,FALSE,"B-S"}</definedName>
    <definedName name="ZXXXX_1_1_2_3" hidden="1">{#N/A,#N/A,FALSE,"Income State.";#N/A,#N/A,FALSE,"B-S"}</definedName>
    <definedName name="ZXXXX_1_1_3" hidden="1">{#N/A,#N/A,FALSE,"Income State.";#N/A,#N/A,FALSE,"B-S"}</definedName>
    <definedName name="ZXXXX_1_1_3_1" hidden="1">{#N/A,#N/A,FALSE,"Income State.";#N/A,#N/A,FALSE,"B-S"}</definedName>
    <definedName name="ZXXXX_1_1_3_2" hidden="1">{#N/A,#N/A,FALSE,"Income State.";#N/A,#N/A,FALSE,"B-S"}</definedName>
    <definedName name="ZXXXX_1_1_3_3" hidden="1">{#N/A,#N/A,FALSE,"Income State.";#N/A,#N/A,FALSE,"B-S"}</definedName>
    <definedName name="ZXXXX_1_1_4" hidden="1">{#N/A,#N/A,FALSE,"Income State.";#N/A,#N/A,FALSE,"B-S"}</definedName>
    <definedName name="ZXXXX_1_1_5" hidden="1">{#N/A,#N/A,FALSE,"Income State.";#N/A,#N/A,FALSE,"B-S"}</definedName>
    <definedName name="ZXXXX_1_2" hidden="1">{#N/A,#N/A,FALSE,"Income State.";#N/A,#N/A,FALSE,"B-S"}</definedName>
    <definedName name="ZXXXX_1_2_1" hidden="1">{#N/A,#N/A,FALSE,"Income State.";#N/A,#N/A,FALSE,"B-S"}</definedName>
    <definedName name="ZXXXX_1_2_1_1" hidden="1">{#N/A,#N/A,FALSE,"Income State.";#N/A,#N/A,FALSE,"B-S"}</definedName>
    <definedName name="ZXXXX_1_2_1_2" hidden="1">{#N/A,#N/A,FALSE,"Income State.";#N/A,#N/A,FALSE,"B-S"}</definedName>
    <definedName name="ZXXXX_1_2_1_3" hidden="1">{#N/A,#N/A,FALSE,"Income State.";#N/A,#N/A,FALSE,"B-S"}</definedName>
    <definedName name="ZXXXX_1_2_2" hidden="1">{#N/A,#N/A,FALSE,"Income State.";#N/A,#N/A,FALSE,"B-S"}</definedName>
    <definedName name="ZXXXX_1_2_2_1" hidden="1">{#N/A,#N/A,FALSE,"Income State.";#N/A,#N/A,FALSE,"B-S"}</definedName>
    <definedName name="ZXXXX_1_2_2_2" hidden="1">{#N/A,#N/A,FALSE,"Income State.";#N/A,#N/A,FALSE,"B-S"}</definedName>
    <definedName name="ZXXXX_1_2_2_3" hidden="1">{#N/A,#N/A,FALSE,"Income State.";#N/A,#N/A,FALSE,"B-S"}</definedName>
    <definedName name="ZXXXX_1_2_3" hidden="1">{#N/A,#N/A,FALSE,"Income State.";#N/A,#N/A,FALSE,"B-S"}</definedName>
    <definedName name="ZXXXX_1_2_4" hidden="1">{#N/A,#N/A,FALSE,"Income State.";#N/A,#N/A,FALSE,"B-S"}</definedName>
    <definedName name="ZXXXX_1_2_5" hidden="1">{#N/A,#N/A,FALSE,"Income State.";#N/A,#N/A,FALSE,"B-S"}</definedName>
    <definedName name="ZXXXX_1_3" hidden="1">{#N/A,#N/A,FALSE,"Income State.";#N/A,#N/A,FALSE,"B-S"}</definedName>
    <definedName name="ZXXXX_1_3_1" hidden="1">{#N/A,#N/A,FALSE,"Income State.";#N/A,#N/A,FALSE,"B-S"}</definedName>
    <definedName name="ZXXXX_1_3_1_1" hidden="1">{#N/A,#N/A,FALSE,"Income State.";#N/A,#N/A,FALSE,"B-S"}</definedName>
    <definedName name="ZXXXX_1_3_1_2" hidden="1">{#N/A,#N/A,FALSE,"Income State.";#N/A,#N/A,FALSE,"B-S"}</definedName>
    <definedName name="ZXXXX_1_3_1_3" hidden="1">{#N/A,#N/A,FALSE,"Income State.";#N/A,#N/A,FALSE,"B-S"}</definedName>
    <definedName name="ZXXXX_1_3_2" hidden="1">{#N/A,#N/A,FALSE,"Income State.";#N/A,#N/A,FALSE,"B-S"}</definedName>
    <definedName name="ZXXXX_1_3_2_1" hidden="1">{#N/A,#N/A,FALSE,"Income State.";#N/A,#N/A,FALSE,"B-S"}</definedName>
    <definedName name="ZXXXX_1_3_2_2" hidden="1">{#N/A,#N/A,FALSE,"Income State.";#N/A,#N/A,FALSE,"B-S"}</definedName>
    <definedName name="ZXXXX_1_3_2_3" hidden="1">{#N/A,#N/A,FALSE,"Income State.";#N/A,#N/A,FALSE,"B-S"}</definedName>
    <definedName name="ZXXXX_1_3_3" hidden="1">{#N/A,#N/A,FALSE,"Income State.";#N/A,#N/A,FALSE,"B-S"}</definedName>
    <definedName name="ZXXXX_1_3_4" hidden="1">{#N/A,#N/A,FALSE,"Income State.";#N/A,#N/A,FALSE,"B-S"}</definedName>
    <definedName name="ZXXXX_1_3_5" hidden="1">{#N/A,#N/A,FALSE,"Income State.";#N/A,#N/A,FALSE,"B-S"}</definedName>
    <definedName name="ZXXXX_1_4" hidden="1">{#N/A,#N/A,FALSE,"Income State.";#N/A,#N/A,FALSE,"B-S"}</definedName>
    <definedName name="ZXXXX_1_4_1" hidden="1">{#N/A,#N/A,FALSE,"Income State.";#N/A,#N/A,FALSE,"B-S"}</definedName>
    <definedName name="ZXXXX_1_4_2" hidden="1">{#N/A,#N/A,FALSE,"Income State.";#N/A,#N/A,FALSE,"B-S"}</definedName>
    <definedName name="ZXXXX_1_4_3" hidden="1">{#N/A,#N/A,FALSE,"Income State.";#N/A,#N/A,FALSE,"B-S"}</definedName>
    <definedName name="ZXXXX_1_5" hidden="1">{#N/A,#N/A,FALSE,"Income State.";#N/A,#N/A,FALSE,"B-S"}</definedName>
    <definedName name="ZXXXX_1_5_1" hidden="1">{#N/A,#N/A,FALSE,"Income State.";#N/A,#N/A,FALSE,"B-S"}</definedName>
    <definedName name="ZXXXX_1_5_2" hidden="1">{#N/A,#N/A,FALSE,"Income State.";#N/A,#N/A,FALSE,"B-S"}</definedName>
    <definedName name="ZXXXX_1_5_3" hidden="1">{#N/A,#N/A,FALSE,"Income State.";#N/A,#N/A,FALSE,"B-S"}</definedName>
    <definedName name="ZXXXX_2" hidden="1">{#N/A,#N/A,FALSE,"Income State.";#N/A,#N/A,FALSE,"B-S"}</definedName>
    <definedName name="ZXXXX_2_1" hidden="1">{#N/A,#N/A,FALSE,"Income State.";#N/A,#N/A,FALSE,"B-S"}</definedName>
    <definedName name="ZXXXX_2_1_1" hidden="1">{#N/A,#N/A,FALSE,"Income State.";#N/A,#N/A,FALSE,"B-S"}</definedName>
    <definedName name="ZXXXX_2_1_1_1" hidden="1">{#N/A,#N/A,FALSE,"Income State.";#N/A,#N/A,FALSE,"B-S"}</definedName>
    <definedName name="ZXXXX_2_1_1_1_1" hidden="1">{#N/A,#N/A,FALSE,"Income State.";#N/A,#N/A,FALSE,"B-S"}</definedName>
    <definedName name="ZXXXX_2_1_1_1_2" hidden="1">{#N/A,#N/A,FALSE,"Income State.";#N/A,#N/A,FALSE,"B-S"}</definedName>
    <definedName name="ZXXXX_2_1_1_1_3" hidden="1">{#N/A,#N/A,FALSE,"Income State.";#N/A,#N/A,FALSE,"B-S"}</definedName>
    <definedName name="ZXXXX_2_1_1_1_4" hidden="1">{#N/A,#N/A,FALSE,"Income State.";#N/A,#N/A,FALSE,"B-S"}</definedName>
    <definedName name="ZXXXX_2_1_1_2" hidden="1">{#N/A,#N/A,FALSE,"Income State.";#N/A,#N/A,FALSE,"B-S"}</definedName>
    <definedName name="ZXXXX_2_1_1_2_1" hidden="1">{#N/A,#N/A,FALSE,"Income State.";#N/A,#N/A,FALSE,"B-S"}</definedName>
    <definedName name="ZXXXX_2_1_1_2_2" hidden="1">{#N/A,#N/A,FALSE,"Income State.";#N/A,#N/A,FALSE,"B-S"}</definedName>
    <definedName name="ZXXXX_2_1_1_2_3" hidden="1">{#N/A,#N/A,FALSE,"Income State.";#N/A,#N/A,FALSE,"B-S"}</definedName>
    <definedName name="ZXXXX_2_1_1_3" hidden="1">{#N/A,#N/A,FALSE,"Income State.";#N/A,#N/A,FALSE,"B-S"}</definedName>
    <definedName name="ZXXXX_2_1_1_4" hidden="1">{#N/A,#N/A,FALSE,"Income State.";#N/A,#N/A,FALSE,"B-S"}</definedName>
    <definedName name="ZXXXX_2_1_1_5" hidden="1">{#N/A,#N/A,FALSE,"Income State.";#N/A,#N/A,FALSE,"B-S"}</definedName>
    <definedName name="ZXXXX_2_1_2" hidden="1">{#N/A,#N/A,FALSE,"Income State.";#N/A,#N/A,FALSE,"B-S"}</definedName>
    <definedName name="ZXXXX_2_1_2_1" hidden="1">{#N/A,#N/A,FALSE,"Income State.";#N/A,#N/A,FALSE,"B-S"}</definedName>
    <definedName name="ZXXXX_2_1_2_2" hidden="1">{#N/A,#N/A,FALSE,"Income State.";#N/A,#N/A,FALSE,"B-S"}</definedName>
    <definedName name="ZXXXX_2_1_2_3" hidden="1">{#N/A,#N/A,FALSE,"Income State.";#N/A,#N/A,FALSE,"B-S"}</definedName>
    <definedName name="ZXXXX_2_1_3" hidden="1">{#N/A,#N/A,FALSE,"Income State.";#N/A,#N/A,FALSE,"B-S"}</definedName>
    <definedName name="ZXXXX_2_1_3_1" hidden="1">{#N/A,#N/A,FALSE,"Income State.";#N/A,#N/A,FALSE,"B-S"}</definedName>
    <definedName name="ZXXXX_2_1_3_2" hidden="1">{#N/A,#N/A,FALSE,"Income State.";#N/A,#N/A,FALSE,"B-S"}</definedName>
    <definedName name="ZXXXX_2_1_3_3" hidden="1">{#N/A,#N/A,FALSE,"Income State.";#N/A,#N/A,FALSE,"B-S"}</definedName>
    <definedName name="ZXXXX_2_1_4" hidden="1">{#N/A,#N/A,FALSE,"Income State.";#N/A,#N/A,FALSE,"B-S"}</definedName>
    <definedName name="ZXXXX_2_1_5" hidden="1">{#N/A,#N/A,FALSE,"Income State.";#N/A,#N/A,FALSE,"B-S"}</definedName>
    <definedName name="ZXXXX_2_2" hidden="1">{#N/A,#N/A,FALSE,"Income State.";#N/A,#N/A,FALSE,"B-S"}</definedName>
    <definedName name="ZXXXX_2_2_1" hidden="1">{#N/A,#N/A,FALSE,"Income State.";#N/A,#N/A,FALSE,"B-S"}</definedName>
    <definedName name="ZXXXX_2_2_2" hidden="1">{#N/A,#N/A,FALSE,"Income State.";#N/A,#N/A,FALSE,"B-S"}</definedName>
    <definedName name="ZXXXX_2_2_3" hidden="1">{#N/A,#N/A,FALSE,"Income State.";#N/A,#N/A,FALSE,"B-S"}</definedName>
    <definedName name="ZXXXX_2_2_4" hidden="1">{#N/A,#N/A,FALSE,"Income State.";#N/A,#N/A,FALSE,"B-S"}</definedName>
    <definedName name="ZXXXX_2_3" hidden="1">{#N/A,#N/A,FALSE,"Income State.";#N/A,#N/A,FALSE,"B-S"}</definedName>
    <definedName name="ZXXXX_2_3_1" hidden="1">{#N/A,#N/A,FALSE,"Income State.";#N/A,#N/A,FALSE,"B-S"}</definedName>
    <definedName name="ZXXXX_2_3_2" hidden="1">{#N/A,#N/A,FALSE,"Income State.";#N/A,#N/A,FALSE,"B-S"}</definedName>
    <definedName name="ZXXXX_2_3_3" hidden="1">{#N/A,#N/A,FALSE,"Income State.";#N/A,#N/A,FALSE,"B-S"}</definedName>
    <definedName name="ZXXXX_2_3_4" hidden="1">{#N/A,#N/A,FALSE,"Income State.";#N/A,#N/A,FALSE,"B-S"}</definedName>
    <definedName name="ZXXXX_2_4" hidden="1">{#N/A,#N/A,FALSE,"Income State.";#N/A,#N/A,FALSE,"B-S"}</definedName>
    <definedName name="ZXXXX_2_4_1" hidden="1">{#N/A,#N/A,FALSE,"Income State.";#N/A,#N/A,FALSE,"B-S"}</definedName>
    <definedName name="ZXXXX_2_5" hidden="1">{#N/A,#N/A,FALSE,"Income State.";#N/A,#N/A,FALSE,"B-S"}</definedName>
    <definedName name="ZXXXX_3" hidden="1">{#N/A,#N/A,FALSE,"Income State.";#N/A,#N/A,FALSE,"B-S"}</definedName>
    <definedName name="ZXXXX_3_1" hidden="1">{#N/A,#N/A,FALSE,"Income State.";#N/A,#N/A,FALSE,"B-S"}</definedName>
    <definedName name="ZXXXX_3_1_1" hidden="1">{#N/A,#N/A,FALSE,"Income State.";#N/A,#N/A,FALSE,"B-S"}</definedName>
    <definedName name="ZXXXX_3_1_2" hidden="1">{#N/A,#N/A,FALSE,"Income State.";#N/A,#N/A,FALSE,"B-S"}</definedName>
    <definedName name="ZXXXX_3_1_3" hidden="1">{#N/A,#N/A,FALSE,"Income State.";#N/A,#N/A,FALSE,"B-S"}</definedName>
    <definedName name="ZXXXX_3_1_4" hidden="1">{#N/A,#N/A,FALSE,"Income State.";#N/A,#N/A,FALSE,"B-S"}</definedName>
    <definedName name="ZXXXX_3_2" hidden="1">{#N/A,#N/A,FALSE,"Income State.";#N/A,#N/A,FALSE,"B-S"}</definedName>
    <definedName name="ZXXXX_3_2_1" hidden="1">{#N/A,#N/A,FALSE,"Income State.";#N/A,#N/A,FALSE,"B-S"}</definedName>
    <definedName name="ZXXXX_3_2_2" hidden="1">{#N/A,#N/A,FALSE,"Income State.";#N/A,#N/A,FALSE,"B-S"}</definedName>
    <definedName name="ZXXXX_3_2_3" hidden="1">{#N/A,#N/A,FALSE,"Income State.";#N/A,#N/A,FALSE,"B-S"}</definedName>
    <definedName name="ZXXXX_3_2_4" hidden="1">{#N/A,#N/A,FALSE,"Income State.";#N/A,#N/A,FALSE,"B-S"}</definedName>
    <definedName name="ZXXXX_3_3" hidden="1">{#N/A,#N/A,FALSE,"Income State.";#N/A,#N/A,FALSE,"B-S"}</definedName>
    <definedName name="ZXXXX_3_3_1" hidden="1">{#N/A,#N/A,FALSE,"Income State.";#N/A,#N/A,FALSE,"B-S"}</definedName>
    <definedName name="ZXXXX_3_4" hidden="1">{#N/A,#N/A,FALSE,"Income State.";#N/A,#N/A,FALSE,"B-S"}</definedName>
    <definedName name="ZXXXX_3_4_1" hidden="1">{#N/A,#N/A,FALSE,"Income State.";#N/A,#N/A,FALSE,"B-S"}</definedName>
    <definedName name="ZXXXX_3_5" hidden="1">{#N/A,#N/A,FALSE,"Income State.";#N/A,#N/A,FALSE,"B-S"}</definedName>
    <definedName name="ZXXXX_4" hidden="1">{#N/A,#N/A,FALSE,"Income State.";#N/A,#N/A,FALSE,"B-S"}</definedName>
    <definedName name="ZXXXX_4_1" hidden="1">{#N/A,#N/A,FALSE,"Income State.";#N/A,#N/A,FALSE,"B-S"}</definedName>
    <definedName name="ZXXXX_4_1_1" hidden="1">{#N/A,#N/A,FALSE,"Income State.";#N/A,#N/A,FALSE,"B-S"}</definedName>
    <definedName name="ZXXXX_4_1_2" hidden="1">{#N/A,#N/A,FALSE,"Income State.";#N/A,#N/A,FALSE,"B-S"}</definedName>
    <definedName name="ZXXXX_4_1_3" hidden="1">{#N/A,#N/A,FALSE,"Income State.";#N/A,#N/A,FALSE,"B-S"}</definedName>
    <definedName name="ZXXXX_4_1_4" hidden="1">{#N/A,#N/A,FALSE,"Income State.";#N/A,#N/A,FALSE,"B-S"}</definedName>
    <definedName name="ZXXXX_4_2" hidden="1">{#N/A,#N/A,FALSE,"Income State.";#N/A,#N/A,FALSE,"B-S"}</definedName>
    <definedName name="ZXXXX_4_2_1" hidden="1">{#N/A,#N/A,FALSE,"Income State.";#N/A,#N/A,FALSE,"B-S"}</definedName>
    <definedName name="ZXXXX_4_2_2" hidden="1">{#N/A,#N/A,FALSE,"Income State.";#N/A,#N/A,FALSE,"B-S"}</definedName>
    <definedName name="ZXXXX_4_2_3" hidden="1">{#N/A,#N/A,FALSE,"Income State.";#N/A,#N/A,FALSE,"B-S"}</definedName>
    <definedName name="ZXXXX_4_2_4" hidden="1">{#N/A,#N/A,FALSE,"Income State.";#N/A,#N/A,FALSE,"B-S"}</definedName>
    <definedName name="ZXXXX_4_3" hidden="1">{#N/A,#N/A,FALSE,"Income State.";#N/A,#N/A,FALSE,"B-S"}</definedName>
    <definedName name="ZXXXX_4_3_1" hidden="1">{#N/A,#N/A,FALSE,"Income State.";#N/A,#N/A,FALSE,"B-S"}</definedName>
    <definedName name="ZXXXX_4_4" hidden="1">{#N/A,#N/A,FALSE,"Income State.";#N/A,#N/A,FALSE,"B-S"}</definedName>
    <definedName name="ZXXXX_4_4_1" hidden="1">{#N/A,#N/A,FALSE,"Income State.";#N/A,#N/A,FALSE,"B-S"}</definedName>
    <definedName name="ZXXXX_4_5" hidden="1">{#N/A,#N/A,FALSE,"Income State.";#N/A,#N/A,FALSE,"B-S"}</definedName>
    <definedName name="ZXXXX_5" hidden="1">{#N/A,#N/A,FALSE,"Income State.";#N/A,#N/A,FALSE,"B-S"}</definedName>
    <definedName name="ZXXXX_5_1" hidden="1">{#N/A,#N/A,FALSE,"Income State.";#N/A,#N/A,FALSE,"B-S"}</definedName>
    <definedName name="ZXXXX_5_2" hidden="1">{#N/A,#N/A,FALSE,"Income State.";#N/A,#N/A,FALSE,"B-S"}</definedName>
    <definedName name="ZXXXX_5_3" hidden="1">{#N/A,#N/A,FALSE,"Income State.";#N/A,#N/A,FALSE,"B-S"}</definedName>
    <definedName name="ZXXXX_5_4" hidden="1">{#N/A,#N/A,FALSE,"Income State.";#N/A,#N/A,FALSE,"B-S"}</definedName>
    <definedName name="ㄴㄴ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제조" hidden="1">#REF!</definedName>
    <definedName name="ㅏㅏ" hidden="1">{#N/A,#N/A,FALSE,"Aging Summary";#N/A,#N/A,FALSE,"Ratio Analysis";#N/A,#N/A,FALSE,"Test 120 Day Accts";#N/A,#N/A,FALSE,"Tickmarks"}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<sst xmlns="http://schemas.openxmlformats.org/spreadsheetml/2006/main" count="1792" uniqueCount="414">
  <si>
    <t>Amer Sports, Inc.</t>
  </si>
  <si>
    <t>COMPANY MODEL</t>
  </si>
  <si>
    <t>Sources: Company data, Goldman Sachs Global Investment Research</t>
  </si>
  <si>
    <t>Date: September 21st, 2026</t>
  </si>
  <si>
    <t>Brooke Roach, CFA</t>
  </si>
  <si>
    <t>Managing Director</t>
  </si>
  <si>
    <t>tel: 212-357-2421</t>
  </si>
  <si>
    <t>brooke.roach@gs.com</t>
  </si>
  <si>
    <t>Mentesnot Adamu</t>
  </si>
  <si>
    <t>Analyst</t>
  </si>
  <si>
    <t>tel: 801-744-0630</t>
  </si>
  <si>
    <t>mentesnot.adamu@gs.com</t>
  </si>
  <si>
    <t>Carly Chasen</t>
  </si>
  <si>
    <t>tel: 212-902-2327</t>
  </si>
  <si>
    <t>carly.chasen@gs.com</t>
  </si>
  <si>
    <t>Annual Consolidated Financial Statements</t>
  </si>
  <si>
    <t>$ millions, FY ending Saturday closest to December 31</t>
  </si>
  <si>
    <t>FY20</t>
  </si>
  <si>
    <t>Q1'21</t>
  </si>
  <si>
    <t>Q2'21</t>
  </si>
  <si>
    <t>Q3'21</t>
  </si>
  <si>
    <t>Q4'21</t>
  </si>
  <si>
    <t>FY21</t>
  </si>
  <si>
    <t>Q1'22</t>
  </si>
  <si>
    <t>Q2'22</t>
  </si>
  <si>
    <t>Q3'22</t>
  </si>
  <si>
    <t>Q4'22</t>
  </si>
  <si>
    <t>FY22</t>
  </si>
  <si>
    <t>Q1'23</t>
  </si>
  <si>
    <t>Q2'23</t>
  </si>
  <si>
    <t>Q3'23</t>
  </si>
  <si>
    <t>Q4'23</t>
  </si>
  <si>
    <t>FY23</t>
  </si>
  <si>
    <t>Q1'24</t>
  </si>
  <si>
    <t>Q2'24</t>
  </si>
  <si>
    <t>Q3'24</t>
  </si>
  <si>
    <t>Q4'24</t>
  </si>
  <si>
    <t>FY24</t>
  </si>
  <si>
    <t>Q1'25</t>
  </si>
  <si>
    <t>Q2'25</t>
  </si>
  <si>
    <t>Q3'25</t>
  </si>
  <si>
    <t>Q4'25</t>
  </si>
  <si>
    <t>FY25</t>
  </si>
  <si>
    <t>Q1'26</t>
  </si>
  <si>
    <t>Q2'26</t>
  </si>
  <si>
    <t>Q3'26E</t>
  </si>
  <si>
    <t>Q4'26E</t>
  </si>
  <si>
    <t>FY26E</t>
  </si>
  <si>
    <t>Q1'27E</t>
  </si>
  <si>
    <t>Q2'27E</t>
  </si>
  <si>
    <t>Q3'27E</t>
  </si>
  <si>
    <t>Q4'27E</t>
  </si>
  <si>
    <t>FY27E</t>
  </si>
  <si>
    <t>Q1'28E</t>
  </si>
  <si>
    <t>Q2'28E</t>
  </si>
  <si>
    <t>Q3'28E</t>
  </si>
  <si>
    <t>Q4'28E</t>
  </si>
  <si>
    <t>FY28E</t>
  </si>
  <si>
    <t>Income Statement ($M, except where noted)</t>
  </si>
  <si>
    <t>Net Sales</t>
  </si>
  <si>
    <t>% chg. y/y</t>
  </si>
  <si>
    <t>--</t>
  </si>
  <si>
    <t>COGS</t>
  </si>
  <si>
    <t>Gross Profit</t>
  </si>
  <si>
    <t>% margin</t>
  </si>
  <si>
    <t>bps chg. y/y</t>
  </si>
  <si>
    <t>PPA and Other Adjustments</t>
  </si>
  <si>
    <t>Adj. Gross Profit</t>
  </si>
  <si>
    <t>Selling and marketing expenses</t>
  </si>
  <si>
    <t>% of sales</t>
  </si>
  <si>
    <t>Administrative and other expenses</t>
  </si>
  <si>
    <t xml:space="preserve"> </t>
  </si>
  <si>
    <t>Adjusted administrative and other expenses</t>
  </si>
  <si>
    <t>Total SG&amp;A (IFRS)</t>
  </si>
  <si>
    <t>Total Adj. SG&amp;A</t>
  </si>
  <si>
    <t>Impairment losses</t>
  </si>
  <si>
    <t>Adjusted impairment losses</t>
  </si>
  <si>
    <t>Other operating income</t>
  </si>
  <si>
    <t>Operating profit (IFRS)</t>
  </si>
  <si>
    <t>Adjusted Operating Profit</t>
  </si>
  <si>
    <t>Finance income</t>
  </si>
  <si>
    <t>Finance cost</t>
  </si>
  <si>
    <t>Net finance cost</t>
  </si>
  <si>
    <t>Adj. Net Finance Cost</t>
  </si>
  <si>
    <t>Income/Loss before tax - IFRS</t>
  </si>
  <si>
    <t>Income tax expense - IFRS</t>
  </si>
  <si>
    <t>Tax rate</t>
  </si>
  <si>
    <t>Income/Loss from continuing operations</t>
  </si>
  <si>
    <t>Loss from discontinued operations / NCI, net of tax</t>
  </si>
  <si>
    <t>Net income/loss (IFRS)</t>
  </si>
  <si>
    <t>Income/Loss Before Tax - Adjusted</t>
  </si>
  <si>
    <t>Income tax expense - Adjusted</t>
  </si>
  <si>
    <t>Income/Loss from continuing operations - Adjusted</t>
  </si>
  <si>
    <t>Net income/loss (IFRS) - Adjusted</t>
  </si>
  <si>
    <t>Period-end shares</t>
  </si>
  <si>
    <t>Weighted average basic shares outstanding</t>
  </si>
  <si>
    <t>Weighted average diluted shares outstanding</t>
  </si>
  <si>
    <t>Comparable EPS</t>
  </si>
  <si>
    <t>One-timers</t>
  </si>
  <si>
    <t>IFRS EPS</t>
  </si>
  <si>
    <t>Adjusted EBITDA Bridge</t>
  </si>
  <si>
    <t>Net income/loss</t>
  </si>
  <si>
    <t>Income tax expense</t>
  </si>
  <si>
    <t>Depreciation and amortization</t>
  </si>
  <si>
    <t>EBITDA</t>
  </si>
  <si>
    <t>Loss from discontinued operations</t>
  </si>
  <si>
    <t>Restructuring expenses</t>
  </si>
  <si>
    <t>Impairment losses on goodwill</t>
  </si>
  <si>
    <t>Expenses related to deal activities</t>
  </si>
  <si>
    <t>Expenses related to certain legal proceedings</t>
  </si>
  <si>
    <t>Share-based payments</t>
  </si>
  <si>
    <t>Adjusted EBITDA</t>
  </si>
  <si>
    <t>IFRS16 depreciation</t>
  </si>
  <si>
    <t>Adjusted EBITDA without IFRS16</t>
  </si>
  <si>
    <t>incremental margin</t>
  </si>
  <si>
    <t>Adjusted net income</t>
  </si>
  <si>
    <t>Impairment losses on goodwill and intangible assets</t>
  </si>
  <si>
    <t>Expenses related to M&amp;A activities</t>
  </si>
  <si>
    <t>PPA</t>
  </si>
  <si>
    <t>Loss on debt extinguishment</t>
  </si>
  <si>
    <t>Adjusted Net Income</t>
  </si>
  <si>
    <t>Cash flow statement  ($M, except where noted)</t>
  </si>
  <si>
    <t>Net Income/Loss</t>
  </si>
  <si>
    <t>Adjustments for:</t>
  </si>
  <si>
    <t>Impairment losses on continuing operations</t>
  </si>
  <si>
    <t>Impairment losses on discontinued operations</t>
  </si>
  <si>
    <t>(Gains)/losses on sale of discontinued operations</t>
  </si>
  <si>
    <t>Gain on sale of property, plant and equipment</t>
  </si>
  <si>
    <t>SBC</t>
  </si>
  <si>
    <t>Other</t>
  </si>
  <si>
    <t>Net finance expenses</t>
  </si>
  <si>
    <t>Changes in:</t>
  </si>
  <si>
    <t>Inventories</t>
  </si>
  <si>
    <t>Trade receivables</t>
  </si>
  <si>
    <t>Other current receivables</t>
  </si>
  <si>
    <t>Accounts payables</t>
  </si>
  <si>
    <t>Other assets/liabilities</t>
  </si>
  <si>
    <t>Cash generated from operating activities</t>
  </si>
  <si>
    <t>Interest paid</t>
  </si>
  <si>
    <t>Interest received</t>
  </si>
  <si>
    <t>Income taxes paid</t>
  </si>
  <si>
    <t>Cash from Operations</t>
  </si>
  <si>
    <t>Disposal of discontinued operations, net of cash disposed</t>
  </si>
  <si>
    <t>Acquisition of property, plant and equipment</t>
  </si>
  <si>
    <t>Acquisition of intangible assets</t>
  </si>
  <si>
    <t>Proceeds from sale of property, plant and equipment</t>
  </si>
  <si>
    <t>Acquisition of non-current financial assets</t>
  </si>
  <si>
    <t>Acquisition of right-of-use assets &amp; Other</t>
  </si>
  <si>
    <t>Cash from Investing</t>
  </si>
  <si>
    <t>Free Cash Flow</t>
  </si>
  <si>
    <t>Proceeds from short-term borrowings from financial institutions</t>
  </si>
  <si>
    <t>Repayments of short-term borrowings from financial institutions</t>
  </si>
  <si>
    <t>Proceeds from long-term borrowings from financial institutions</t>
  </si>
  <si>
    <t>Proceeds from long-term borrowings from related parties</t>
  </si>
  <si>
    <t>Repayments of long-term borrowings from financial institutions</t>
  </si>
  <si>
    <t>Repayments of long-term borrowings from related parties</t>
  </si>
  <si>
    <t>Payments of lease liabilities</t>
  </si>
  <si>
    <t>Buybacks</t>
  </si>
  <si>
    <t>Other financing items</t>
  </si>
  <si>
    <t>Cash from Financing</t>
  </si>
  <si>
    <t>Change in cash</t>
  </si>
  <si>
    <t>Translation differences</t>
  </si>
  <si>
    <t>Cash and cash equivalents at year beginning</t>
  </si>
  <si>
    <t>Cash and cash equivalents at year end, discontinued operations</t>
  </si>
  <si>
    <t>Cash and cash equivalents at year end, continuing operations</t>
  </si>
  <si>
    <t>Check</t>
  </si>
  <si>
    <t>NET CASH FLOW FROM OPERATING ACTIVITIES</t>
  </si>
  <si>
    <t>Net loss</t>
  </si>
  <si>
    <t>Other non-cash valuation (gains)/losses</t>
  </si>
  <si>
    <t>Other liabilities</t>
  </si>
  <si>
    <t>NET CASH FLOW FROM INVESTING ACTIVITIES</t>
  </si>
  <si>
    <t>NET CASH FLOW FROM FINANCING ACTIVITIES</t>
  </si>
  <si>
    <t>CHANGE IN CASH AND CASH EQUIVALENTS</t>
  </si>
  <si>
    <t>Cash and cash equivalents</t>
  </si>
  <si>
    <t>Balance Sheet  ($M, except where noted)</t>
  </si>
  <si>
    <t>Accounts receivable, net</t>
  </si>
  <si>
    <t>Related party receivable</t>
  </si>
  <si>
    <t>Prepaid expenses and other receivables</t>
  </si>
  <si>
    <t>Current tax assets</t>
  </si>
  <si>
    <t>Assets held for sale</t>
  </si>
  <si>
    <t>TOTAL CURRENT ASSETS</t>
  </si>
  <si>
    <t>Property, plant and equipment, gross</t>
  </si>
  <si>
    <t>Accumulated depreciation</t>
  </si>
  <si>
    <t>Property, plant and equipment, net</t>
  </si>
  <si>
    <t>Intangible assets, gross</t>
  </si>
  <si>
    <t>Accumulated amortization</t>
  </si>
  <si>
    <t>Intangible assets, net</t>
  </si>
  <si>
    <t>Goodwill</t>
  </si>
  <si>
    <t>Right-of-use assets</t>
  </si>
  <si>
    <t>Non-current financial assets</t>
  </si>
  <si>
    <t>Other non-current assets</t>
  </si>
  <si>
    <t>Deferred tax assets</t>
  </si>
  <si>
    <t>TOTAL NON-CURRENT ASSETS</t>
  </si>
  <si>
    <t>TOTAL ASSETS</t>
  </si>
  <si>
    <t>Accounts payable</t>
  </si>
  <si>
    <t>Interest-bearing liabilities</t>
  </si>
  <si>
    <t>Lease liabilities</t>
  </si>
  <si>
    <t>Provisions</t>
  </si>
  <si>
    <t>Current tax liabilities</t>
  </si>
  <si>
    <t>Liabilities directly associated with assets held for sale</t>
  </si>
  <si>
    <t>TOTAL CURRENT LIABILITIES</t>
  </si>
  <si>
    <t>Loans from financial institutions</t>
  </si>
  <si>
    <t>Loans from related parties</t>
  </si>
  <si>
    <t>Defined benefit pension liabilities</t>
  </si>
  <si>
    <t>Long-term tax liabilities</t>
  </si>
  <si>
    <t>Deferred tax liabilities</t>
  </si>
  <si>
    <t>TOTAL LONG-TERM LIABILITIES</t>
  </si>
  <si>
    <t>TOTAL LIABILITIES</t>
  </si>
  <si>
    <t>Share capital</t>
  </si>
  <si>
    <t>Reserves</t>
  </si>
  <si>
    <t>Accumulated deficit</t>
  </si>
  <si>
    <t>Equity (deficit) attributable to equity holders of the parent company</t>
  </si>
  <si>
    <t>Non-controlling interests</t>
  </si>
  <si>
    <t>TOTAL EQUITY (DEFICIT)</t>
  </si>
  <si>
    <t>TOTAL SHAREHOLDERS’ EQUITY (DEFICIT) AND LIABILITIES</t>
  </si>
  <si>
    <t>BALANCE SHEET DRIVERS AND METRICS</t>
  </si>
  <si>
    <t>TTM sales</t>
  </si>
  <si>
    <t>TTM COGS</t>
  </si>
  <si>
    <t>TTM EBITDA (Adjusted)</t>
  </si>
  <si>
    <t>TTM Depreciation</t>
  </si>
  <si>
    <t>AR/ TTM Sales</t>
  </si>
  <si>
    <t>Inventory/TTM COGS</t>
  </si>
  <si>
    <t>AP / TTM COGS</t>
  </si>
  <si>
    <t>Prepaid Expenses &amp; Other Receivables/TTM Sales</t>
  </si>
  <si>
    <t>Cash Conversion and Working Capital</t>
  </si>
  <si>
    <t>Days in Period</t>
  </si>
  <si>
    <t>Accounts Receivable</t>
  </si>
  <si>
    <t>Average Accounts Receivable</t>
  </si>
  <si>
    <t>Receivables Turnover</t>
  </si>
  <si>
    <t>Days Accounts Receivable</t>
  </si>
  <si>
    <t>% chg Y/Y in AR</t>
  </si>
  <si>
    <t>Inventory</t>
  </si>
  <si>
    <t>Average Inventory</t>
  </si>
  <si>
    <t>Inventory Turnover</t>
  </si>
  <si>
    <t>Days Inventory</t>
  </si>
  <si>
    <t>% chg Y/Y in Inventory</t>
  </si>
  <si>
    <t>Accounts Payable (GS calculation)</t>
  </si>
  <si>
    <t>Purchases</t>
  </si>
  <si>
    <t>Average Payables</t>
  </si>
  <si>
    <t>Payables Turnover</t>
  </si>
  <si>
    <t>Days Payables</t>
  </si>
  <si>
    <t>% chg Y/Y in total payables</t>
  </si>
  <si>
    <t>Accounts Payable (Co. calculation)</t>
  </si>
  <si>
    <t>Debt, Interest, and Other Leverage</t>
  </si>
  <si>
    <t>Short Term Debt</t>
  </si>
  <si>
    <t>Long Term Debt</t>
  </si>
  <si>
    <t>Total Debt</t>
  </si>
  <si>
    <t>Net Debt</t>
  </si>
  <si>
    <t>Net Change in Debt</t>
  </si>
  <si>
    <t>Total Debt / TTM Adjusted EBITDA</t>
  </si>
  <si>
    <t>Net Debt / TTM Adjusted EBITDA</t>
  </si>
  <si>
    <t>Average Debt</t>
  </si>
  <si>
    <t>Interest Expense</t>
  </si>
  <si>
    <t>Interest Rate (annualized)</t>
  </si>
  <si>
    <t>Average Cash</t>
  </si>
  <si>
    <t>Interest Income</t>
  </si>
  <si>
    <t>Average Rate (annualized)</t>
  </si>
  <si>
    <t>Interest Expense, net</t>
  </si>
  <si>
    <t>Interest Expense, net (values)</t>
  </si>
  <si>
    <t>Return Metrics</t>
  </si>
  <si>
    <t>Net Income</t>
  </si>
  <si>
    <t>add back: after-tax interest</t>
  </si>
  <si>
    <t>NOPAT</t>
  </si>
  <si>
    <t>Invested Capital</t>
  </si>
  <si>
    <t>Average Invested Capital</t>
  </si>
  <si>
    <t>ROIC</t>
  </si>
  <si>
    <t>ROE (NOPAT adj. for Rent)</t>
  </si>
  <si>
    <t>ROE (Net Income)</t>
  </si>
  <si>
    <t>Share Count Build</t>
  </si>
  <si>
    <t>Period end shares</t>
  </si>
  <si>
    <t>Average common shares</t>
  </si>
  <si>
    <t>Dilution</t>
  </si>
  <si>
    <t>Average diluted shares</t>
  </si>
  <si>
    <t xml:space="preserve">Buybacks (mn shares) </t>
  </si>
  <si>
    <t>Buybacks ($mn)</t>
  </si>
  <si>
    <t>Purchase price ($)</t>
  </si>
  <si>
    <t>Purchase price growth assumption</t>
  </si>
  <si>
    <t>Segment earnings build</t>
  </si>
  <si>
    <t>Revenue Summary</t>
  </si>
  <si>
    <t>Technical Apparel</t>
  </si>
  <si>
    <t>Outdoor Performance</t>
  </si>
  <si>
    <t>Ball &amp; Racquet Sports</t>
  </si>
  <si>
    <t>Total</t>
  </si>
  <si>
    <t>% chg. y/y ex-FX</t>
  </si>
  <si>
    <t>FX impact</t>
  </si>
  <si>
    <t>Technical Apparel % chg. y/y</t>
  </si>
  <si>
    <t>Outdoor Performance % chg. y/y</t>
  </si>
  <si>
    <t>Ball &amp; Racquet Sports % chg. y/y</t>
  </si>
  <si>
    <t>Technical Apparel % of total</t>
  </si>
  <si>
    <t>Outdoor Performance % of total</t>
  </si>
  <si>
    <t>Ball &amp; Racquet Sports % of total</t>
  </si>
  <si>
    <t>Americas</t>
  </si>
  <si>
    <t>EMEA</t>
  </si>
  <si>
    <t>Greater China</t>
  </si>
  <si>
    <t>APAC</t>
  </si>
  <si>
    <t>Americas % chg. y/y</t>
  </si>
  <si>
    <t>EMEA % chg. y/y</t>
  </si>
  <si>
    <t>Greater China % chg. y/y</t>
  </si>
  <si>
    <t>APAC (excl. China) % chg. y/y</t>
  </si>
  <si>
    <t>Americas % of total</t>
  </si>
  <si>
    <t>EMEA % of total</t>
  </si>
  <si>
    <t>Greater China % of total</t>
  </si>
  <si>
    <t>APAC (excl. China) % of total</t>
  </si>
  <si>
    <t>Wholesale</t>
  </si>
  <si>
    <t>DTC</t>
  </si>
  <si>
    <t>Ecommerce</t>
  </si>
  <si>
    <t>Retail</t>
  </si>
  <si>
    <t>Wholesale % chg. y/y</t>
  </si>
  <si>
    <t>DTC % chg. y/y</t>
  </si>
  <si>
    <t>Ecommerce % chg. y/y</t>
  </si>
  <si>
    <t>Retail % chg. y/y</t>
  </si>
  <si>
    <t>Wholesale % of total</t>
  </si>
  <si>
    <t>DTC % of total</t>
  </si>
  <si>
    <t>Ecommerce % of total</t>
  </si>
  <si>
    <t>Retail % of total</t>
  </si>
  <si>
    <t>Arc'teryx</t>
  </si>
  <si>
    <t>Peak Performance</t>
  </si>
  <si>
    <t>Salomon</t>
  </si>
  <si>
    <t>Atomic</t>
  </si>
  <si>
    <t>Other (Armada and Enve)</t>
  </si>
  <si>
    <t>Profit Summary</t>
  </si>
  <si>
    <t>Adjusted EBIT (Consolidated)</t>
  </si>
  <si>
    <t>Corporate-level expenses</t>
  </si>
  <si>
    <t>Corporate level D&amp;A ex-PPA</t>
  </si>
  <si>
    <t>Corporate EBITDA</t>
  </si>
  <si>
    <t>Corporate-level expenses (new)</t>
  </si>
  <si>
    <t>Corporate EBITDA (new)</t>
  </si>
  <si>
    <t xml:space="preserve">Segment adjusted EBITDA </t>
  </si>
  <si>
    <t>Corporate-level expenses excluding D&amp;A</t>
  </si>
  <si>
    <t>Consolidated Adj. EBITDA (IFRS)</t>
  </si>
  <si>
    <t>Corproate ROU Asset Depreciation</t>
  </si>
  <si>
    <t xml:space="preserve">Segment ROU Asset Depreciation </t>
  </si>
  <si>
    <t>Consolidated Adj. EBITDA (Adj. for IFRS 16)</t>
  </si>
  <si>
    <t>Purchase Price Adjustments</t>
  </si>
  <si>
    <t>Outdoor Performance Sports</t>
  </si>
  <si>
    <t>Arc'teryx Regional Mix</t>
  </si>
  <si>
    <t>APAC ex-China</t>
  </si>
  <si>
    <t>Women's Revenue Growth</t>
  </si>
  <si>
    <t>&gt;50%</t>
  </si>
  <si>
    <t>~40%</t>
  </si>
  <si>
    <t>~38%</t>
  </si>
  <si>
    <t>&gt;30%</t>
  </si>
  <si>
    <t>&gt;40%</t>
  </si>
  <si>
    <t>Footwear Revenue Growth</t>
  </si>
  <si>
    <t>triple digits</t>
  </si>
  <si>
    <t>&gt;60%</t>
  </si>
  <si>
    <t>~41%</t>
  </si>
  <si>
    <t>~35%</t>
  </si>
  <si>
    <t>nearly 40%</t>
  </si>
  <si>
    <t>Veilance</t>
  </si>
  <si>
    <t>strong DD%</t>
  </si>
  <si>
    <t>Stores</t>
  </si>
  <si>
    <t>Arcteryx brand stores</t>
  </si>
  <si>
    <t>Arcteryx factory stores</t>
  </si>
  <si>
    <t>Arc'teryx stores</t>
  </si>
  <si>
    <t>Peak Performance stores</t>
  </si>
  <si>
    <t>Stores (beginning of period)</t>
  </si>
  <si>
    <t>Net Additions/Closures</t>
  </si>
  <si>
    <t>Stores (end of period)</t>
  </si>
  <si>
    <t>Average stores</t>
  </si>
  <si>
    <t>NSP</t>
  </si>
  <si>
    <t>Comp sales growth (incl. Ecommerce)</t>
  </si>
  <si>
    <t>Comp sales growth (2yr stack)</t>
  </si>
  <si>
    <t>TTM Sales/Store ($mn)</t>
  </si>
  <si>
    <t xml:space="preserve"> Americas % chg. y/y</t>
  </si>
  <si>
    <t xml:space="preserve"> EMEA % chg. y/y</t>
  </si>
  <si>
    <t>APAC (excl. China)</t>
  </si>
  <si>
    <t xml:space="preserve"> Americas % of total segment</t>
  </si>
  <si>
    <t xml:space="preserve"> EMEA % of total segment</t>
  </si>
  <si>
    <t xml:space="preserve"> Greater China % of total segment</t>
  </si>
  <si>
    <t xml:space="preserve"> APAC (excl.China) % of total segment</t>
  </si>
  <si>
    <t>Americas % of total region</t>
  </si>
  <si>
    <t xml:space="preserve"> EMEA % of total region</t>
  </si>
  <si>
    <t xml:space="preserve"> Greater China % of total region</t>
  </si>
  <si>
    <t xml:space="preserve"> APAC (excl.China) % of total region</t>
  </si>
  <si>
    <t>Technical Apparel Adjusted EBIT</t>
  </si>
  <si>
    <t>% segment margin</t>
  </si>
  <si>
    <t>TA Adj. EBIT (reclassified)</t>
  </si>
  <si>
    <t>D&amp;A</t>
  </si>
  <si>
    <t>Segment Adj. EBITDA</t>
  </si>
  <si>
    <t xml:space="preserve">ROU Asset Depreciation </t>
  </si>
  <si>
    <t>Segment Adj. EBITDA (Adj. for IFRS 16)</t>
  </si>
  <si>
    <t>Segment Adj. EBITDA (new)</t>
  </si>
  <si>
    <t>Total Outdoor Performance</t>
  </si>
  <si>
    <t>Salomon Regional Mix</t>
  </si>
  <si>
    <t>Softgoods Revenue Mix</t>
  </si>
  <si>
    <t>Softgoods Revenue Growth</t>
  </si>
  <si>
    <t>+DD</t>
  </si>
  <si>
    <t>Winter Sports Equipment Revenue Mix</t>
  </si>
  <si>
    <t>Winter Sports Equipment Revenue Growth</t>
  </si>
  <si>
    <t>decline</t>
  </si>
  <si>
    <t>+DD%</t>
  </si>
  <si>
    <t>Salomon stores</t>
  </si>
  <si>
    <t>Armada stores</t>
  </si>
  <si>
    <t xml:space="preserve"> Total Outdoor Performance</t>
  </si>
  <si>
    <t>Outdoor Performance Adjusted EBIT</t>
  </si>
  <si>
    <t>OP Adj. EBIT (reclassified)</t>
  </si>
  <si>
    <t>Total Ball &amp; Racquet Sports</t>
  </si>
  <si>
    <t>Wilson Regional Mix</t>
  </si>
  <si>
    <t>Ball &amp; Racquet Sports Adjusted EBIT</t>
  </si>
  <si>
    <t>B &amp; R Adj. EBIT (reclassified)</t>
  </si>
  <si>
    <t>Summary Model</t>
  </si>
  <si>
    <t>$ millions except per share data, FY ending Dec</t>
  </si>
  <si>
    <t>Segment Summary:</t>
  </si>
  <si>
    <t>Total Sales</t>
  </si>
  <si>
    <t>Wholesale sales</t>
  </si>
  <si>
    <t>DTC sales</t>
  </si>
  <si>
    <t>Store count (end-of-period)</t>
  </si>
  <si>
    <t>Comp growth (incl. ecommerce)</t>
  </si>
  <si>
    <t>Adjusted EBIT</t>
  </si>
  <si>
    <t>Adjusted EBITDA (adj. for IFRS 16)</t>
  </si>
  <si>
    <t>Total Company Sales Summary</t>
  </si>
  <si>
    <t>Income Statement:</t>
  </si>
  <si>
    <t>Balance Sheet and CF Metrics: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</si>
</sst>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#,##0_);\(#,##0\);&quot;-&quot;_);@_)"/>
    <numFmt numFmtId="179" formatCode="#,##0.0"/>
    <numFmt numFmtId="180" formatCode="[$-409]mmm;@"/>
    <numFmt numFmtId="181" formatCode="0.0%"/>
    <numFmt numFmtId="182" formatCode="0.000"/>
    <numFmt numFmtId="183" formatCode="&quot;$&quot;#,##0.00"/>
    <numFmt numFmtId="184" formatCode="#,##0.000"/>
    <numFmt numFmtId="185" formatCode="0.0"/>
    <numFmt numFmtId="186" formatCode="#,##0&quot;bps&quot;"/>
    <numFmt numFmtId="187" formatCode="0.000000%"/>
    <numFmt numFmtId="188" formatCode="#,##0.0_);\(#,##0.0\);\-_);@"/>
    <numFmt numFmtId="189" formatCode="#,##0_);\(#,##0\);\-_);@"/>
    <numFmt numFmtId="190" formatCode="#,##0.000000"/>
    <numFmt numFmtId="191" formatCode="0.000%"/>
    <numFmt numFmtId="192" formatCode="0.0000"/>
    <numFmt numFmtId="193" formatCode="#,##0.0000"/>
    <numFmt numFmtId="194" formatCode="#,##0.00000"/>
    <numFmt numFmtId="195" formatCode="0&quot;bps&quot;"/>
    <numFmt numFmtId="196" formatCode="#,##0.00_);\(#,##0.00\);\-_);@"/>
    <numFmt numFmtId="197" formatCode="0.0&quot;x&quot;"/>
    <numFmt numFmtId="198" formatCode="0&quot; days&quot;"/>
  </numFmts>
  <fonts count="52">
    <font>
      <sz val="9"/>
      <color theme="1"/>
      <name val="Arial"/>
      <charset val="134"/>
    </font>
    <font>
      <sz val="10"/>
      <color theme="1"/>
      <name val="Arial"/>
      <charset val="134"/>
    </font>
    <font>
      <b/>
      <sz val="10"/>
      <color theme="0"/>
      <name val="Arial"/>
      <charset val="134"/>
    </font>
    <font>
      <sz val="10"/>
      <color theme="0"/>
      <name val="Arial"/>
      <charset val="134"/>
    </font>
    <font>
      <b/>
      <i/>
      <sz val="10"/>
      <color theme="1"/>
      <name val="Arial"/>
      <charset val="134"/>
    </font>
    <font>
      <b/>
      <sz val="10"/>
      <color indexed="8"/>
      <name val="Arial"/>
      <charset val="134"/>
    </font>
    <font>
      <b/>
      <sz val="10"/>
      <name val="Arial"/>
      <charset val="134"/>
    </font>
    <font>
      <b/>
      <sz val="10"/>
      <color theme="1"/>
      <name val="Arial"/>
      <charset val="134"/>
    </font>
    <font>
      <b/>
      <u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name val="Arial"/>
      <charset val="134"/>
    </font>
    <font>
      <i/>
      <sz val="10"/>
      <name val="Arial"/>
      <charset val="134"/>
    </font>
    <font>
      <i/>
      <sz val="10"/>
      <color rgb="FFFF0000"/>
      <name val="Arial"/>
      <charset val="134"/>
    </font>
    <font>
      <i/>
      <sz val="10"/>
      <color rgb="FF0000FF"/>
      <name val="Arial"/>
      <charset val="134"/>
    </font>
    <font>
      <sz val="10"/>
      <color rgb="FF000000"/>
      <name val="Arial"/>
      <charset val="134"/>
    </font>
    <font>
      <sz val="10"/>
      <color rgb="FF0000FF"/>
      <name val="Arial"/>
      <charset val="134"/>
    </font>
    <font>
      <b/>
      <u/>
      <sz val="10"/>
      <name val="Arial"/>
      <charset val="134"/>
    </font>
    <font>
      <i/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10"/>
      <color rgb="FFFF0000"/>
      <name val="Arial"/>
      <charset val="134"/>
    </font>
    <font>
      <b/>
      <sz val="10"/>
      <color rgb="FFFF0000"/>
      <name val="Arial"/>
      <charset val="134"/>
    </font>
    <font>
      <b/>
      <i/>
      <sz val="10"/>
      <name val="Arial"/>
      <charset val="134"/>
    </font>
    <font>
      <b/>
      <sz val="10"/>
      <color rgb="FF0000FF"/>
      <name val="Arial"/>
      <charset val="134"/>
    </font>
    <font>
      <b/>
      <sz val="30"/>
      <color theme="0"/>
      <name val="Arial"/>
      <charset val="134"/>
    </font>
    <font>
      <sz val="30"/>
      <color theme="0"/>
      <name val="Arial"/>
      <charset val="134"/>
    </font>
    <font>
      <b/>
      <sz val="14"/>
      <color theme="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355F"/>
      <name val="Arial"/>
      <charset val="134"/>
    </font>
    <font>
      <sz val="11"/>
      <color theme="1"/>
      <name val="等线"/>
      <charset val="134"/>
      <scheme val="minor"/>
    </font>
    <font>
      <sz val="8"/>
      <name val="Arial"/>
      <charset val="134"/>
    </font>
    <font>
      <sz val="11"/>
      <color theme="1"/>
      <name val="Calibri"/>
      <charset val="134"/>
    </font>
    <font>
      <sz val="8"/>
      <color theme="1"/>
      <name val="Arial"/>
      <charset val="134"/>
    </font>
    <font>
      <b/>
      <sz val="11"/>
      <color indexed="9"/>
      <name val="GillSans"/>
      <charset val="134"/>
    </font>
  </fonts>
  <fills count="4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89999084444715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65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355F"/>
      </bottom>
      <diagonal/>
    </border>
  </borders>
  <cellStyleXfs count="85">
    <xf numFmtId="0" fontId="0" fillId="0" borderId="0"/>
    <xf numFmtId="176" fontId="0" fillId="0" borderId="0" applyFont="0" applyFill="0" applyBorder="0" applyAlignment="0" applyProtection="0"/>
    <xf numFmtId="44" fontId="2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11" borderId="16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19" applyNumberFormat="0" applyAlignment="0" applyProtection="0">
      <alignment vertical="center"/>
    </xf>
    <xf numFmtId="0" fontId="36" fillId="13" borderId="20" applyNumberFormat="0" applyAlignment="0" applyProtection="0">
      <alignment vertical="center"/>
    </xf>
    <xf numFmtId="0" fontId="37" fillId="13" borderId="19" applyNumberFormat="0" applyAlignment="0" applyProtection="0">
      <alignment vertical="center"/>
    </xf>
    <xf numFmtId="0" fontId="38" fillId="14" borderId="21" applyNumberFormat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6" fillId="0" borderId="24" applyNumberFormat="0" applyFill="0" applyProtection="0">
      <alignment horizontal="center"/>
    </xf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6" fontId="47" fillId="0" borderId="0" applyFont="0" applyFill="0" applyBorder="0" applyAlignment="0" applyProtection="0"/>
    <xf numFmtId="177" fontId="47" fillId="0" borderId="0" applyFont="0" applyFill="0" applyBorder="0" applyAlignment="0" applyProtection="0"/>
    <xf numFmtId="177" fontId="47" fillId="0" borderId="0" applyFont="0" applyFill="0" applyBorder="0" applyAlignment="0" applyProtection="0"/>
    <xf numFmtId="0" fontId="10" fillId="0" borderId="0"/>
    <xf numFmtId="0" fontId="10" fillId="0" borderId="0"/>
    <xf numFmtId="178" fontId="48" fillId="0" borderId="0" applyFont="0" applyFill="0" applyBorder="0" applyAlignment="0" applyProtection="0"/>
    <xf numFmtId="0" fontId="49" fillId="0" borderId="0"/>
    <xf numFmtId="0" fontId="47" fillId="0" borderId="0"/>
    <xf numFmtId="0" fontId="10" fillId="0" borderId="0" applyNumberFormat="0" applyFont="0" applyFill="0" applyBorder="0" applyAlignment="0" applyProtection="0"/>
    <xf numFmtId="0" fontId="47" fillId="0" borderId="0"/>
    <xf numFmtId="0" fontId="50" fillId="0" borderId="0"/>
    <xf numFmtId="0" fontId="47" fillId="0" borderId="0"/>
    <xf numFmtId="0" fontId="47" fillId="0" borderId="0"/>
    <xf numFmtId="0" fontId="49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51" fillId="42" borderId="0" applyNumberFormat="0" applyBorder="0" applyProtection="0">
      <alignment horizontal="left" vertical="center"/>
    </xf>
  </cellStyleXfs>
  <cellXfs count="948">
    <xf numFmtId="0" fontId="0" fillId="0" borderId="0" xfId="0"/>
    <xf numFmtId="0" fontId="1" fillId="0" borderId="0" xfId="0" applyFont="1"/>
    <xf numFmtId="1" fontId="2" fillId="2" borderId="0" xfId="0" applyNumberFormat="1" applyFont="1" applyFill="1"/>
    <xf numFmtId="0" fontId="1" fillId="2" borderId="0" xfId="0" applyFont="1" applyFill="1"/>
    <xf numFmtId="179" fontId="3" fillId="2" borderId="0" xfId="0" applyNumberFormat="1" applyFont="1" applyFill="1"/>
    <xf numFmtId="180" fontId="4" fillId="0" borderId="1" xfId="59" applyNumberFormat="1" applyFont="1" applyBorder="1" applyAlignment="1" applyProtection="1">
      <alignment horizontal="left"/>
      <protection locked="0"/>
    </xf>
    <xf numFmtId="180" fontId="5" fillId="0" borderId="2" xfId="60" applyNumberFormat="1" applyFont="1" applyFill="1" applyBorder="1" applyAlignment="1" applyProtection="1">
      <alignment horizontal="center" vertical="center"/>
      <protection locked="0"/>
    </xf>
    <xf numFmtId="180" fontId="5" fillId="0" borderId="3" xfId="60" applyNumberFormat="1" applyFont="1" applyFill="1" applyBorder="1" applyAlignment="1" applyProtection="1">
      <alignment horizontal="center" vertical="center"/>
      <protection locked="0"/>
    </xf>
    <xf numFmtId="180" fontId="5" fillId="3" borderId="2" xfId="60" applyNumberFormat="1" applyFont="1" applyFill="1" applyBorder="1" applyAlignment="1" applyProtection="1">
      <alignment horizontal="center" vertical="center"/>
      <protection locked="0"/>
    </xf>
    <xf numFmtId="180" fontId="5" fillId="3" borderId="3" xfId="60" applyNumberFormat="1" applyFont="1" applyFill="1" applyBorder="1" applyAlignment="1" applyProtection="1">
      <alignment horizontal="center" vertical="center"/>
      <protection locked="0"/>
    </xf>
    <xf numFmtId="0" fontId="1" fillId="0" borderId="4" xfId="59" applyFont="1" applyBorder="1" applyProtection="1">
      <protection locked="0"/>
    </xf>
    <xf numFmtId="0" fontId="6" fillId="0" borderId="5" xfId="59" applyFont="1" applyBorder="1" applyAlignment="1" applyProtection="1">
      <alignment horizontal="center"/>
      <protection locked="0"/>
    </xf>
    <xf numFmtId="0" fontId="6" fillId="0" borderId="0" xfId="59" applyFont="1" applyAlignment="1" applyProtection="1">
      <alignment horizontal="center"/>
      <protection locked="0"/>
    </xf>
    <xf numFmtId="0" fontId="6" fillId="3" borderId="5" xfId="59" applyFont="1" applyFill="1" applyBorder="1" applyAlignment="1" applyProtection="1">
      <alignment horizontal="center"/>
      <protection locked="0"/>
    </xf>
    <xf numFmtId="0" fontId="6" fillId="3" borderId="0" xfId="59" applyFont="1" applyFill="1" applyAlignment="1" applyProtection="1">
      <alignment horizontal="center"/>
      <protection locked="0"/>
    </xf>
    <xf numFmtId="0" fontId="7" fillId="4" borderId="1" xfId="0" applyFont="1" applyFill="1" applyBorder="1"/>
    <xf numFmtId="0" fontId="1" fillId="4" borderId="3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8" fillId="5" borderId="8" xfId="0" applyFont="1" applyFill="1" applyBorder="1"/>
    <xf numFmtId="179" fontId="1" fillId="5" borderId="6" xfId="0" applyNumberFormat="1" applyFont="1" applyFill="1" applyBorder="1"/>
    <xf numFmtId="179" fontId="1" fillId="5" borderId="9" xfId="0" applyNumberFormat="1" applyFont="1" applyFill="1" applyBorder="1"/>
    <xf numFmtId="0" fontId="7" fillId="0" borderId="4" xfId="0" applyFont="1" applyBorder="1"/>
    <xf numFmtId="179" fontId="7" fillId="0" borderId="5" xfId="0" applyNumberFormat="1" applyFont="1" applyBorder="1"/>
    <xf numFmtId="179" fontId="7" fillId="0" borderId="0" xfId="0" applyNumberFormat="1" applyFont="1"/>
    <xf numFmtId="179" fontId="7" fillId="3" borderId="5" xfId="0" applyNumberFormat="1" applyFont="1" applyFill="1" applyBorder="1"/>
    <xf numFmtId="179" fontId="7" fillId="3" borderId="0" xfId="0" applyNumberFormat="1" applyFont="1" applyFill="1"/>
    <xf numFmtId="0" fontId="1" fillId="0" borderId="4" xfId="0" applyFont="1" applyBorder="1" applyAlignment="1">
      <alignment horizontal="left" indent="1"/>
    </xf>
    <xf numFmtId="179" fontId="1" fillId="0" borderId="5" xfId="0" applyNumberFormat="1" applyFont="1" applyBorder="1" applyAlignment="1">
      <alignment horizontal="right"/>
    </xf>
    <xf numFmtId="179" fontId="1" fillId="0" borderId="0" xfId="0" applyNumberFormat="1" applyFont="1" applyAlignment="1">
      <alignment horizontal="right"/>
    </xf>
    <xf numFmtId="179" fontId="1" fillId="3" borderId="5" xfId="0" applyNumberFormat="1" applyFont="1" applyFill="1" applyBorder="1" applyAlignment="1">
      <alignment horizontal="right"/>
    </xf>
    <xf numFmtId="179" fontId="1" fillId="3" borderId="0" xfId="0" applyNumberFormat="1" applyFont="1" applyFill="1" applyAlignment="1">
      <alignment horizontal="right"/>
    </xf>
    <xf numFmtId="0" fontId="9" fillId="0" borderId="4" xfId="0" applyFont="1" applyBorder="1" applyAlignment="1">
      <alignment horizontal="left" indent="1"/>
    </xf>
    <xf numFmtId="3" fontId="9" fillId="0" borderId="5" xfId="0" applyNumberFormat="1" applyFont="1" applyBorder="1" applyAlignment="1">
      <alignment horizontal="right"/>
    </xf>
    <xf numFmtId="3" fontId="9" fillId="0" borderId="0" xfId="0" applyNumberFormat="1" applyFont="1" applyAlignment="1">
      <alignment horizontal="right"/>
    </xf>
    <xf numFmtId="3" fontId="9" fillId="3" borderId="5" xfId="0" applyNumberFormat="1" applyFont="1" applyFill="1" applyBorder="1" applyAlignment="1">
      <alignment horizontal="right"/>
    </xf>
    <xf numFmtId="3" fontId="9" fillId="3" borderId="0" xfId="0" applyNumberFormat="1" applyFont="1" applyFill="1" applyAlignment="1">
      <alignment horizontal="right"/>
    </xf>
    <xf numFmtId="9" fontId="9" fillId="0" borderId="5" xfId="3" applyFont="1" applyBorder="1" applyAlignment="1">
      <alignment horizontal="right"/>
    </xf>
    <xf numFmtId="9" fontId="9" fillId="0" borderId="0" xfId="3" applyFont="1" applyBorder="1" applyAlignment="1">
      <alignment horizontal="right"/>
    </xf>
    <xf numFmtId="9" fontId="9" fillId="3" borderId="5" xfId="3" applyFont="1" applyFill="1" applyBorder="1" applyAlignment="1">
      <alignment horizontal="right"/>
    </xf>
    <xf numFmtId="9" fontId="9" fillId="3" borderId="0" xfId="3" applyFont="1" applyFill="1" applyBorder="1" applyAlignment="1">
      <alignment horizontal="right"/>
    </xf>
    <xf numFmtId="179" fontId="7" fillId="0" borderId="5" xfId="0" applyNumberFormat="1" applyFont="1" applyBorder="1" applyAlignment="1">
      <alignment horizontal="right"/>
    </xf>
    <xf numFmtId="179" fontId="7" fillId="0" borderId="0" xfId="0" applyNumberFormat="1" applyFont="1" applyAlignment="1">
      <alignment horizontal="right"/>
    </xf>
    <xf numFmtId="179" fontId="7" fillId="3" borderId="5" xfId="0" applyNumberFormat="1" applyFont="1" applyFill="1" applyBorder="1" applyAlignment="1">
      <alignment horizontal="right"/>
    </xf>
    <xf numFmtId="179" fontId="7" fillId="3" borderId="0" xfId="0" applyNumberFormat="1" applyFont="1" applyFill="1" applyAlignment="1">
      <alignment horizontal="right"/>
    </xf>
    <xf numFmtId="0" fontId="1" fillId="0" borderId="4" xfId="0" applyFont="1" applyBorder="1"/>
    <xf numFmtId="179" fontId="1" fillId="0" borderId="5" xfId="0" applyNumberFormat="1" applyFont="1" applyBorder="1"/>
    <xf numFmtId="179" fontId="1" fillId="0" borderId="0" xfId="0" applyNumberFormat="1" applyFont="1"/>
    <xf numFmtId="179" fontId="1" fillId="3" borderId="5" xfId="0" applyNumberFormat="1" applyFont="1" applyFill="1" applyBorder="1"/>
    <xf numFmtId="179" fontId="1" fillId="3" borderId="0" xfId="0" applyNumberFormat="1" applyFont="1" applyFill="1"/>
    <xf numFmtId="0" fontId="7" fillId="4" borderId="8" xfId="0" applyFont="1" applyFill="1" applyBorder="1"/>
    <xf numFmtId="179" fontId="1" fillId="4" borderId="6" xfId="0" applyNumberFormat="1" applyFont="1" applyFill="1" applyBorder="1"/>
    <xf numFmtId="179" fontId="1" fillId="4" borderId="9" xfId="0" applyNumberFormat="1" applyFont="1" applyFill="1" applyBorder="1"/>
    <xf numFmtId="0" fontId="1" fillId="4" borderId="9" xfId="0" applyFont="1" applyFill="1" applyBorder="1"/>
    <xf numFmtId="0" fontId="1" fillId="0" borderId="10" xfId="0" applyFont="1" applyBorder="1"/>
    <xf numFmtId="179" fontId="1" fillId="0" borderId="11" xfId="0" applyNumberFormat="1" applyFont="1" applyBorder="1"/>
    <xf numFmtId="179" fontId="1" fillId="0" borderId="12" xfId="0" applyNumberFormat="1" applyFont="1" applyBorder="1"/>
    <xf numFmtId="179" fontId="1" fillId="3" borderId="11" xfId="0" applyNumberFormat="1" applyFont="1" applyFill="1" applyBorder="1"/>
    <xf numFmtId="179" fontId="1" fillId="3" borderId="12" xfId="0" applyNumberFormat="1" applyFont="1" applyFill="1" applyBorder="1"/>
    <xf numFmtId="9" fontId="1" fillId="0" borderId="0" xfId="3" applyFont="1"/>
    <xf numFmtId="0" fontId="7" fillId="0" borderId="0" xfId="0" applyFont="1"/>
    <xf numFmtId="181" fontId="1" fillId="0" borderId="0" xfId="3" applyNumberFormat="1" applyFont="1"/>
    <xf numFmtId="3" fontId="10" fillId="0" borderId="0" xfId="0" applyNumberFormat="1" applyFont="1"/>
    <xf numFmtId="181" fontId="6" fillId="0" borderId="0" xfId="3" applyNumberFormat="1" applyFont="1"/>
    <xf numFmtId="1" fontId="2" fillId="2" borderId="1" xfId="0" applyNumberFormat="1" applyFont="1" applyFill="1" applyBorder="1" applyAlignment="1">
      <alignment horizontal="left"/>
    </xf>
    <xf numFmtId="1" fontId="2" fillId="2" borderId="3" xfId="0" applyNumberFormat="1" applyFont="1" applyFill="1" applyBorder="1" applyAlignment="1">
      <alignment horizontal="left"/>
    </xf>
    <xf numFmtId="182" fontId="2" fillId="2" borderId="3" xfId="0" applyNumberFormat="1" applyFont="1" applyFill="1" applyBorder="1"/>
    <xf numFmtId="182" fontId="3" fillId="2" borderId="3" xfId="0" applyNumberFormat="1" applyFont="1" applyFill="1" applyBorder="1"/>
    <xf numFmtId="1" fontId="3" fillId="2" borderId="4" xfId="0" applyNumberFormat="1" applyFont="1" applyFill="1" applyBorder="1" applyAlignment="1">
      <alignment horizontal="left"/>
    </xf>
    <xf numFmtId="1" fontId="3" fillId="2" borderId="0" xfId="0" applyNumberFormat="1" applyFont="1" applyFill="1" applyAlignment="1">
      <alignment horizontal="left"/>
    </xf>
    <xf numFmtId="2" fontId="2" fillId="2" borderId="0" xfId="0" applyNumberFormat="1" applyFont="1" applyFill="1"/>
    <xf numFmtId="2" fontId="3" fillId="2" borderId="0" xfId="0" applyNumberFormat="1" applyFont="1" applyFill="1"/>
    <xf numFmtId="1" fontId="3" fillId="2" borderId="10" xfId="0" applyNumberFormat="1" applyFont="1" applyFill="1" applyBorder="1" applyAlignment="1">
      <alignment horizontal="left"/>
    </xf>
    <xf numFmtId="1" fontId="3" fillId="2" borderId="12" xfId="0" applyNumberFormat="1" applyFont="1" applyFill="1" applyBorder="1" applyAlignment="1">
      <alignment horizontal="left"/>
    </xf>
    <xf numFmtId="183" fontId="3" fillId="2" borderId="0" xfId="0" applyNumberFormat="1" applyFont="1" applyFill="1"/>
    <xf numFmtId="183" fontId="3" fillId="2" borderId="12" xfId="0" applyNumberFormat="1" applyFont="1" applyFill="1" applyBorder="1"/>
    <xf numFmtId="0" fontId="1" fillId="0" borderId="0" xfId="59" applyFont="1" applyProtection="1">
      <protection locked="0"/>
    </xf>
    <xf numFmtId="0" fontId="5" fillId="0" borderId="0" xfId="84" applyFont="1" applyFill="1" applyBorder="1" applyProtection="1">
      <alignment horizontal="left" vertical="center"/>
      <protection locked="0"/>
    </xf>
    <xf numFmtId="0" fontId="5" fillId="0" borderId="0" xfId="60" applyNumberFormat="1" applyFont="1" applyAlignment="1" applyProtection="1">
      <alignment horizontal="right" vertical="center"/>
      <protection locked="0"/>
    </xf>
    <xf numFmtId="181" fontId="5" fillId="0" borderId="0" xfId="60" applyNumberFormat="1" applyFont="1" applyAlignment="1" applyProtection="1">
      <alignment horizontal="right" vertical="center"/>
      <protection locked="0"/>
    </xf>
    <xf numFmtId="0" fontId="7" fillId="0" borderId="0" xfId="59" applyFont="1" applyProtection="1">
      <protection locked="0"/>
    </xf>
    <xf numFmtId="180" fontId="5" fillId="6" borderId="2" xfId="60" applyNumberFormat="1" applyFont="1" applyFill="1" applyBorder="1" applyAlignment="1" applyProtection="1">
      <alignment horizontal="center" vertical="center"/>
      <protection locked="0"/>
    </xf>
    <xf numFmtId="180" fontId="5" fillId="6" borderId="3" xfId="60" applyNumberFormat="1" applyFont="1" applyFill="1" applyBorder="1" applyAlignment="1" applyProtection="1">
      <alignment horizontal="center" vertical="center"/>
      <protection locked="0"/>
    </xf>
    <xf numFmtId="0" fontId="6" fillId="6" borderId="11" xfId="59" applyFont="1" applyFill="1" applyBorder="1" applyAlignment="1" applyProtection="1">
      <alignment horizontal="center"/>
      <protection locked="0"/>
    </xf>
    <xf numFmtId="0" fontId="6" fillId="6" borderId="0" xfId="59" applyFont="1" applyFill="1" applyAlignment="1" applyProtection="1">
      <alignment horizontal="center"/>
      <protection locked="0"/>
    </xf>
    <xf numFmtId="0" fontId="2" fillId="2" borderId="8" xfId="59" applyFont="1" applyFill="1" applyBorder="1" applyProtection="1">
      <protection locked="0"/>
    </xf>
    <xf numFmtId="0" fontId="2" fillId="2" borderId="6" xfId="59" applyFont="1" applyFill="1" applyBorder="1" applyProtection="1">
      <protection locked="0"/>
    </xf>
    <xf numFmtId="0" fontId="2" fillId="2" borderId="9" xfId="59" applyFont="1" applyFill="1" applyBorder="1" applyProtection="1">
      <protection locked="0"/>
    </xf>
    <xf numFmtId="0" fontId="9" fillId="0" borderId="0" xfId="59" applyFont="1" applyProtection="1">
      <protection locked="0"/>
    </xf>
    <xf numFmtId="0" fontId="9" fillId="0" borderId="4" xfId="59" applyFont="1" applyBorder="1" applyAlignment="1" applyProtection="1">
      <alignment horizontal="left"/>
      <protection locked="0"/>
    </xf>
    <xf numFmtId="0" fontId="10" fillId="0" borderId="5" xfId="78" applyNumberFormat="1" applyFont="1" applyBorder="1" applyProtection="1">
      <protection locked="0"/>
    </xf>
    <xf numFmtId="0" fontId="11" fillId="0" borderId="0" xfId="78" applyNumberFormat="1" applyFont="1" applyFill="1" applyBorder="1" applyProtection="1">
      <protection locked="0"/>
    </xf>
    <xf numFmtId="0" fontId="10" fillId="6" borderId="2" xfId="78" applyNumberFormat="1" applyFont="1" applyFill="1" applyBorder="1" applyProtection="1">
      <protection locked="0"/>
    </xf>
    <xf numFmtId="0" fontId="10" fillId="6" borderId="0" xfId="78" applyNumberFormat="1" applyFont="1" applyFill="1" applyBorder="1" applyProtection="1">
      <protection locked="0"/>
    </xf>
    <xf numFmtId="181" fontId="11" fillId="0" borderId="0" xfId="3" applyNumberFormat="1" applyFont="1" applyFill="1" applyBorder="1" applyProtection="1">
      <protection locked="0"/>
    </xf>
    <xf numFmtId="2" fontId="11" fillId="0" borderId="0" xfId="78" applyNumberFormat="1" applyFont="1" applyFill="1" applyBorder="1" applyProtection="1">
      <protection locked="0"/>
    </xf>
    <xf numFmtId="179" fontId="1" fillId="0" borderId="4" xfId="59" applyNumberFormat="1" applyFont="1" applyBorder="1" applyAlignment="1" applyProtection="1">
      <alignment horizontal="left" indent="1"/>
      <protection locked="0"/>
    </xf>
    <xf numFmtId="179" fontId="10" fillId="0" borderId="5" xfId="78" applyNumberFormat="1" applyFont="1" applyBorder="1" applyProtection="1">
      <protection locked="0"/>
    </xf>
    <xf numFmtId="179" fontId="10" fillId="0" borderId="0" xfId="78" applyNumberFormat="1" applyFont="1" applyFill="1" applyBorder="1" applyProtection="1">
      <protection locked="0"/>
    </xf>
    <xf numFmtId="179" fontId="10" fillId="6" borderId="5" xfId="78" applyNumberFormat="1" applyFont="1" applyFill="1" applyBorder="1" applyProtection="1">
      <protection locked="0"/>
    </xf>
    <xf numFmtId="179" fontId="10" fillId="6" borderId="0" xfId="78" applyNumberFormat="1" applyFont="1" applyFill="1" applyBorder="1" applyProtection="1">
      <protection locked="0"/>
    </xf>
    <xf numFmtId="179" fontId="7" fillId="0" borderId="4" xfId="59" applyNumberFormat="1" applyFont="1" applyBorder="1" applyAlignment="1" applyProtection="1">
      <alignment horizontal="left"/>
      <protection locked="0"/>
    </xf>
    <xf numFmtId="179" fontId="6" fillId="0" borderId="5" xfId="78" applyNumberFormat="1" applyFont="1" applyBorder="1" applyProtection="1">
      <protection locked="0"/>
    </xf>
    <xf numFmtId="179" fontId="6" fillId="0" borderId="0" xfId="78" applyNumberFormat="1" applyFont="1" applyFill="1" applyBorder="1" applyProtection="1">
      <protection locked="0"/>
    </xf>
    <xf numFmtId="179" fontId="6" fillId="6" borderId="5" xfId="78" applyNumberFormat="1" applyFont="1" applyFill="1" applyBorder="1" applyProtection="1">
      <protection locked="0"/>
    </xf>
    <xf numFmtId="179" fontId="6" fillId="6" borderId="0" xfId="78" applyNumberFormat="1" applyFont="1" applyFill="1" applyBorder="1" applyProtection="1">
      <protection locked="0"/>
    </xf>
    <xf numFmtId="181" fontId="9" fillId="0" borderId="4" xfId="3" applyNumberFormat="1" applyFont="1" applyFill="1" applyBorder="1" applyAlignment="1" applyProtection="1">
      <alignment horizontal="left" indent="1"/>
      <protection locked="0"/>
    </xf>
    <xf numFmtId="181" fontId="11" fillId="0" borderId="5" xfId="3" applyNumberFormat="1" applyFont="1" applyFill="1" applyBorder="1" applyAlignment="1" applyProtection="1">
      <alignment horizontal="right"/>
      <protection locked="0"/>
    </xf>
    <xf numFmtId="181" fontId="11" fillId="0" borderId="0" xfId="3" applyNumberFormat="1" applyFont="1" applyFill="1" applyBorder="1" applyAlignment="1" applyProtection="1">
      <alignment horizontal="right"/>
      <protection locked="0"/>
    </xf>
    <xf numFmtId="181" fontId="11" fillId="0" borderId="5" xfId="3" applyNumberFormat="1" applyFont="1" applyFill="1" applyBorder="1" applyProtection="1">
      <protection locked="0"/>
    </xf>
    <xf numFmtId="181" fontId="11" fillId="6" borderId="5" xfId="3" applyNumberFormat="1" applyFont="1" applyFill="1" applyBorder="1" applyAlignment="1" applyProtection="1">
      <alignment horizontal="right"/>
      <protection locked="0"/>
    </xf>
    <xf numFmtId="181" fontId="11" fillId="6" borderId="5" xfId="3" applyNumberFormat="1" applyFont="1" applyFill="1" applyBorder="1" applyProtection="1">
      <protection locked="0"/>
    </xf>
    <xf numFmtId="181" fontId="11" fillId="6" borderId="0" xfId="3" applyNumberFormat="1" applyFont="1" applyFill="1" applyBorder="1" applyAlignment="1" applyProtection="1">
      <alignment horizontal="right"/>
      <protection locked="0"/>
    </xf>
    <xf numFmtId="181" fontId="11" fillId="6" borderId="0" xfId="3" applyNumberFormat="1" applyFont="1" applyFill="1" applyBorder="1" applyProtection="1">
      <protection locked="0"/>
    </xf>
    <xf numFmtId="181" fontId="12" fillId="0" borderId="0" xfId="3" applyNumberFormat="1" applyFont="1" applyFill="1" applyBorder="1" applyAlignment="1" applyProtection="1">
      <alignment horizontal="right"/>
      <protection locked="0"/>
    </xf>
    <xf numFmtId="0" fontId="10" fillId="6" borderId="5" xfId="78" applyNumberFormat="1" applyFont="1" applyFill="1" applyBorder="1" applyProtection="1">
      <protection locked="0"/>
    </xf>
    <xf numFmtId="184" fontId="10" fillId="6" borderId="0" xfId="78" applyNumberFormat="1" applyFont="1" applyFill="1" applyBorder="1" applyProtection="1">
      <protection locked="0"/>
    </xf>
    <xf numFmtId="184" fontId="10" fillId="6" borderId="5" xfId="78" applyNumberFormat="1" applyFont="1" applyFill="1" applyBorder="1" applyProtection="1">
      <protection locked="0"/>
    </xf>
    <xf numFmtId="184" fontId="11" fillId="0" borderId="0" xfId="78" applyNumberFormat="1" applyFont="1" applyFill="1" applyBorder="1" applyProtection="1">
      <protection locked="0"/>
    </xf>
    <xf numFmtId="181" fontId="9" fillId="0" borderId="4" xfId="3" applyNumberFormat="1" applyFont="1" applyBorder="1" applyAlignment="1" applyProtection="1">
      <alignment horizontal="left" indent="1"/>
      <protection locked="0"/>
    </xf>
    <xf numFmtId="181" fontId="11" fillId="0" borderId="5" xfId="3" applyNumberFormat="1" applyFont="1" applyBorder="1" applyProtection="1">
      <protection locked="0"/>
    </xf>
    <xf numFmtId="0" fontId="9" fillId="0" borderId="0" xfId="3" applyNumberFormat="1" applyFont="1" applyProtection="1">
      <protection locked="0"/>
    </xf>
    <xf numFmtId="181" fontId="9" fillId="0" borderId="4" xfId="3" applyNumberFormat="1" applyFont="1" applyBorder="1" applyAlignment="1" applyProtection="1">
      <alignment horizontal="left" indent="2"/>
      <protection locked="0"/>
    </xf>
    <xf numFmtId="181" fontId="10" fillId="0" borderId="5" xfId="3" applyNumberFormat="1" applyFont="1" applyBorder="1" applyProtection="1">
      <protection locked="0"/>
    </xf>
    <xf numFmtId="181" fontId="10" fillId="6" borderId="5" xfId="3" applyNumberFormat="1" applyFont="1" applyFill="1" applyBorder="1" applyProtection="1">
      <protection locked="0"/>
    </xf>
    <xf numFmtId="181" fontId="10" fillId="6" borderId="0" xfId="3" applyNumberFormat="1" applyFont="1" applyFill="1" applyBorder="1" applyProtection="1">
      <protection locked="0"/>
    </xf>
    <xf numFmtId="179" fontId="1" fillId="0" borderId="1" xfId="59" applyNumberFormat="1" applyFont="1" applyBorder="1" applyAlignment="1" applyProtection="1">
      <alignment horizontal="left" indent="1"/>
      <protection locked="0"/>
    </xf>
    <xf numFmtId="179" fontId="10" fillId="0" borderId="2" xfId="78" applyNumberFormat="1" applyFont="1" applyFill="1" applyBorder="1" applyProtection="1">
      <protection locked="0"/>
    </xf>
    <xf numFmtId="179" fontId="10" fillId="0" borderId="3" xfId="78" applyNumberFormat="1" applyFont="1" applyFill="1" applyBorder="1" applyProtection="1">
      <protection locked="0"/>
    </xf>
    <xf numFmtId="179" fontId="10" fillId="6" borderId="2" xfId="78" applyNumberFormat="1" applyFont="1" applyFill="1" applyBorder="1" applyProtection="1">
      <protection locked="0"/>
    </xf>
    <xf numFmtId="179" fontId="10" fillId="6" borderId="3" xfId="78" applyNumberFormat="1" applyFont="1" applyFill="1" applyBorder="1" applyProtection="1">
      <protection locked="0"/>
    </xf>
    <xf numFmtId="179" fontId="10" fillId="0" borderId="5" xfId="50" applyNumberFormat="1" applyFont="1" applyFill="1" applyBorder="1" applyAlignment="1" applyProtection="1">
      <alignment horizontal="right"/>
      <protection locked="0"/>
    </xf>
    <xf numFmtId="179" fontId="10" fillId="0" borderId="5" xfId="78" applyNumberFormat="1" applyFont="1" applyFill="1" applyBorder="1" applyProtection="1">
      <protection locked="0"/>
    </xf>
    <xf numFmtId="179" fontId="10" fillId="0" borderId="5" xfId="50" applyNumberFormat="1" applyFont="1" applyFill="1" applyBorder="1" applyProtection="1">
      <protection locked="0"/>
    </xf>
    <xf numFmtId="0" fontId="10" fillId="0" borderId="5" xfId="50" applyNumberFormat="1" applyFont="1" applyFill="1" applyBorder="1" applyProtection="1">
      <protection locked="0"/>
    </xf>
    <xf numFmtId="0" fontId="10" fillId="0" borderId="0" xfId="50" applyNumberFormat="1" applyFont="1" applyFill="1" applyBorder="1" applyProtection="1">
      <protection locked="0"/>
    </xf>
    <xf numFmtId="0" fontId="1" fillId="0" borderId="0" xfId="3" applyNumberFormat="1" applyFont="1" applyFill="1" applyBorder="1" applyProtection="1">
      <protection locked="0"/>
    </xf>
    <xf numFmtId="0" fontId="10" fillId="0" borderId="5" xfId="3" applyNumberFormat="1" applyFont="1" applyFill="1" applyBorder="1" applyProtection="1">
      <protection locked="0"/>
    </xf>
    <xf numFmtId="0" fontId="10" fillId="6" borderId="5" xfId="3" applyNumberFormat="1" applyFont="1" applyFill="1" applyBorder="1" applyProtection="1">
      <protection locked="0"/>
    </xf>
    <xf numFmtId="0" fontId="10" fillId="6" borderId="0" xfId="3" applyNumberFormat="1" applyFont="1" applyFill="1" applyBorder="1" applyProtection="1">
      <protection locked="0"/>
    </xf>
    <xf numFmtId="181" fontId="12" fillId="0" borderId="0" xfId="3" applyNumberFormat="1" applyFont="1" applyFill="1" applyBorder="1" applyProtection="1">
      <protection locked="0"/>
    </xf>
    <xf numFmtId="181" fontId="13" fillId="0" borderId="0" xfId="3" applyNumberFormat="1" applyFont="1" applyFill="1" applyBorder="1" applyProtection="1">
      <protection locked="0"/>
    </xf>
    <xf numFmtId="0" fontId="9" fillId="0" borderId="0" xfId="3" applyNumberFormat="1" applyFont="1" applyFill="1" applyProtection="1">
      <protection locked="0"/>
    </xf>
    <xf numFmtId="0" fontId="1" fillId="0" borderId="10" xfId="59" applyFont="1" applyBorder="1" applyProtection="1">
      <protection locked="0"/>
    </xf>
    <xf numFmtId="0" fontId="10" fillId="0" borderId="11" xfId="50" applyNumberFormat="1" applyFont="1" applyFill="1" applyBorder="1" applyProtection="1">
      <protection locked="0"/>
    </xf>
    <xf numFmtId="0" fontId="10" fillId="0" borderId="12" xfId="50" applyNumberFormat="1" applyFont="1" applyFill="1" applyBorder="1" applyProtection="1">
      <protection locked="0"/>
    </xf>
    <xf numFmtId="0" fontId="1" fillId="0" borderId="12" xfId="3" applyNumberFormat="1" applyFont="1" applyFill="1" applyBorder="1" applyProtection="1">
      <protection locked="0"/>
    </xf>
    <xf numFmtId="0" fontId="10" fillId="0" borderId="11" xfId="3" applyNumberFormat="1" applyFont="1" applyFill="1" applyBorder="1" applyProtection="1">
      <protection locked="0"/>
    </xf>
    <xf numFmtId="0" fontId="10" fillId="6" borderId="11" xfId="3" applyNumberFormat="1" applyFont="1" applyFill="1" applyBorder="1" applyProtection="1">
      <protection locked="0"/>
    </xf>
    <xf numFmtId="0" fontId="10" fillId="6" borderId="12" xfId="3" applyNumberFormat="1" applyFont="1" applyFill="1" applyBorder="1" applyProtection="1">
      <protection locked="0"/>
    </xf>
    <xf numFmtId="179" fontId="10" fillId="0" borderId="2" xfId="0" applyNumberFormat="1" applyFont="1" applyBorder="1"/>
    <xf numFmtId="179" fontId="10" fillId="0" borderId="3" xfId="59" applyNumberFormat="1" applyFont="1" applyBorder="1" applyProtection="1">
      <protection locked="0"/>
    </xf>
    <xf numFmtId="179" fontId="14" fillId="0" borderId="2" xfId="0" applyNumberFormat="1" applyFont="1" applyBorder="1"/>
    <xf numFmtId="179" fontId="14" fillId="6" borderId="2" xfId="0" applyNumberFormat="1" applyFont="1" applyFill="1" applyBorder="1"/>
    <xf numFmtId="179" fontId="14" fillId="6" borderId="3" xfId="0" applyNumberFormat="1" applyFont="1" applyFill="1" applyBorder="1"/>
    <xf numFmtId="179" fontId="10" fillId="0" borderId="5" xfId="0" applyNumberFormat="1" applyFont="1" applyBorder="1"/>
    <xf numFmtId="179" fontId="10" fillId="0" borderId="0" xfId="59" applyNumberFormat="1" applyFont="1" applyProtection="1">
      <protection locked="0"/>
    </xf>
    <xf numFmtId="179" fontId="14" fillId="0" borderId="5" xfId="0" applyNumberFormat="1" applyFont="1" applyBorder="1"/>
    <xf numFmtId="179" fontId="14" fillId="6" borderId="5" xfId="0" applyNumberFormat="1" applyFont="1" applyFill="1" applyBorder="1"/>
    <xf numFmtId="179" fontId="14" fillId="6" borderId="0" xfId="0" applyNumberFormat="1" applyFont="1" applyFill="1"/>
    <xf numFmtId="179" fontId="10" fillId="0" borderId="4" xfId="59" applyNumberFormat="1" applyFont="1" applyBorder="1" applyAlignment="1" applyProtection="1">
      <alignment horizontal="left" indent="2"/>
      <protection locked="0"/>
    </xf>
    <xf numFmtId="179" fontId="10" fillId="0" borderId="5" xfId="59" applyNumberFormat="1" applyFont="1" applyBorder="1" applyProtection="1">
      <protection locked="0"/>
    </xf>
    <xf numFmtId="185" fontId="10" fillId="0" borderId="0" xfId="59" applyNumberFormat="1" applyFont="1" applyProtection="1">
      <protection locked="0"/>
    </xf>
    <xf numFmtId="185" fontId="10" fillId="0" borderId="5" xfId="59" applyNumberFormat="1" applyFont="1" applyBorder="1" applyProtection="1">
      <protection locked="0"/>
    </xf>
    <xf numFmtId="185" fontId="10" fillId="6" borderId="5" xfId="59" applyNumberFormat="1" applyFont="1" applyFill="1" applyBorder="1" applyProtection="1">
      <protection locked="0"/>
    </xf>
    <xf numFmtId="185" fontId="10" fillId="6" borderId="0" xfId="59" applyNumberFormat="1" applyFont="1" applyFill="1" applyProtection="1">
      <protection locked="0"/>
    </xf>
    <xf numFmtId="0" fontId="10" fillId="0" borderId="0" xfId="59" applyFont="1" applyProtection="1">
      <protection locked="0"/>
    </xf>
    <xf numFmtId="0" fontId="15" fillId="0" borderId="0" xfId="59" applyFont="1" applyProtection="1">
      <protection locked="0"/>
    </xf>
    <xf numFmtId="0" fontId="10" fillId="0" borderId="5" xfId="59" applyFont="1" applyBorder="1" applyProtection="1">
      <protection locked="0"/>
    </xf>
    <xf numFmtId="179" fontId="6" fillId="0" borderId="4" xfId="59" applyNumberFormat="1" applyFont="1" applyBorder="1" applyAlignment="1" applyProtection="1">
      <alignment horizontal="left"/>
      <protection locked="0"/>
    </xf>
    <xf numFmtId="179" fontId="6" fillId="0" borderId="5" xfId="59" applyNumberFormat="1" applyFont="1" applyBorder="1" applyProtection="1">
      <protection locked="0"/>
    </xf>
    <xf numFmtId="179" fontId="6" fillId="0" borderId="0" xfId="59" applyNumberFormat="1" applyFont="1" applyProtection="1">
      <protection locked="0"/>
    </xf>
    <xf numFmtId="179" fontId="6" fillId="6" borderId="5" xfId="59" applyNumberFormat="1" applyFont="1" applyFill="1" applyBorder="1" applyProtection="1">
      <protection locked="0"/>
    </xf>
    <xf numFmtId="179" fontId="6" fillId="6" borderId="0" xfId="59" applyNumberFormat="1" applyFont="1" applyFill="1" applyProtection="1">
      <protection locked="0"/>
    </xf>
    <xf numFmtId="0" fontId="9" fillId="0" borderId="4" xfId="3" applyNumberFormat="1" applyFont="1" applyFill="1" applyBorder="1" applyAlignment="1" applyProtection="1">
      <alignment horizontal="left" indent="1"/>
      <protection locked="0"/>
    </xf>
    <xf numFmtId="0" fontId="11" fillId="0" borderId="5" xfId="3" applyNumberFormat="1" applyFont="1" applyFill="1" applyBorder="1" applyProtection="1">
      <protection locked="0"/>
    </xf>
    <xf numFmtId="0" fontId="11" fillId="0" borderId="0" xfId="3" applyNumberFormat="1" applyFont="1" applyFill="1" applyBorder="1" applyProtection="1">
      <protection locked="0"/>
    </xf>
    <xf numFmtId="0" fontId="11" fillId="6" borderId="5" xfId="3" applyNumberFormat="1" applyFont="1" applyFill="1" applyBorder="1" applyProtection="1">
      <protection locked="0"/>
    </xf>
    <xf numFmtId="0" fontId="11" fillId="6" borderId="0" xfId="3" applyNumberFormat="1" applyFont="1" applyFill="1" applyBorder="1" applyProtection="1">
      <protection locked="0"/>
    </xf>
    <xf numFmtId="181" fontId="9" fillId="0" borderId="4" xfId="3" applyNumberFormat="1" applyFont="1" applyBorder="1" applyAlignment="1" applyProtection="1">
      <alignment horizontal="left" indent="3"/>
      <protection locked="0"/>
    </xf>
    <xf numFmtId="0" fontId="1" fillId="0" borderId="1" xfId="59" applyFont="1" applyBorder="1" applyProtection="1">
      <protection locked="0"/>
    </xf>
    <xf numFmtId="0" fontId="10" fillId="0" borderId="2" xfId="50" applyNumberFormat="1" applyFont="1" applyFill="1" applyBorder="1" applyAlignment="1" applyProtection="1">
      <alignment horizontal="right"/>
      <protection locked="0"/>
    </xf>
    <xf numFmtId="0" fontId="10" fillId="0" borderId="3" xfId="50" applyNumberFormat="1" applyFont="1" applyFill="1" applyBorder="1" applyAlignment="1" applyProtection="1">
      <alignment horizontal="right"/>
      <protection locked="0"/>
    </xf>
    <xf numFmtId="0" fontId="10" fillId="6" borderId="2" xfId="50" applyNumberFormat="1" applyFont="1" applyFill="1" applyBorder="1" applyAlignment="1" applyProtection="1">
      <alignment horizontal="right"/>
      <protection locked="0"/>
    </xf>
    <xf numFmtId="0" fontId="10" fillId="6" borderId="3" xfId="50" applyNumberFormat="1" applyFont="1" applyFill="1" applyBorder="1" applyAlignment="1" applyProtection="1">
      <alignment horizontal="right"/>
      <protection locked="0"/>
    </xf>
    <xf numFmtId="179" fontId="10" fillId="0" borderId="4" xfId="59" applyNumberFormat="1" applyFont="1" applyBorder="1" applyAlignment="1" applyProtection="1">
      <alignment horizontal="left" indent="1"/>
      <protection locked="0"/>
    </xf>
    <xf numFmtId="179" fontId="10" fillId="0" borderId="0" xfId="50" applyNumberFormat="1" applyFont="1" applyFill="1" applyBorder="1" applyAlignment="1" applyProtection="1">
      <alignment horizontal="right"/>
      <protection locked="0"/>
    </xf>
    <xf numFmtId="179" fontId="10" fillId="6" borderId="5" xfId="50" applyNumberFormat="1" applyFont="1" applyFill="1" applyBorder="1" applyAlignment="1" applyProtection="1">
      <alignment horizontal="right"/>
      <protection locked="0"/>
    </xf>
    <xf numFmtId="179" fontId="10" fillId="6" borderId="0" xfId="50" applyNumberFormat="1" applyFont="1" applyFill="1" applyBorder="1" applyAlignment="1" applyProtection="1">
      <alignment horizontal="right"/>
      <protection locked="0"/>
    </xf>
    <xf numFmtId="0" fontId="10" fillId="0" borderId="0" xfId="50" applyNumberFormat="1" applyFont="1" applyFill="1" applyBorder="1" applyAlignment="1" applyProtection="1">
      <alignment horizontal="right"/>
      <protection locked="0"/>
    </xf>
    <xf numFmtId="0" fontId="10" fillId="0" borderId="5" xfId="50" applyNumberFormat="1" applyFont="1" applyFill="1" applyBorder="1" applyAlignment="1" applyProtection="1">
      <alignment horizontal="right"/>
      <protection locked="0"/>
    </xf>
    <xf numFmtId="179" fontId="10" fillId="0" borderId="5" xfId="59" applyNumberFormat="1" applyFont="1" applyBorder="1" applyAlignment="1" applyProtection="1">
      <alignment horizontal="left" indent="1"/>
      <protection locked="0"/>
    </xf>
    <xf numFmtId="179" fontId="10" fillId="7" borderId="5" xfId="62" applyNumberFormat="1" applyFont="1" applyFill="1" applyBorder="1" applyAlignment="1">
      <alignment horizontal="left" vertical="top" indent="1"/>
    </xf>
    <xf numFmtId="179" fontId="10" fillId="7" borderId="4" xfId="62" applyNumberFormat="1" applyFont="1" applyFill="1" applyBorder="1" applyAlignment="1">
      <alignment horizontal="left" vertical="top" indent="1"/>
    </xf>
    <xf numFmtId="0" fontId="10" fillId="6" borderId="11" xfId="50" applyNumberFormat="1" applyFont="1" applyFill="1" applyBorder="1" applyAlignment="1" applyProtection="1">
      <alignment horizontal="right"/>
      <protection locked="0"/>
    </xf>
    <xf numFmtId="0" fontId="10" fillId="6" borderId="0" xfId="50" applyNumberFormat="1" applyFont="1" applyFill="1" applyBorder="1" applyAlignment="1" applyProtection="1">
      <alignment horizontal="right"/>
      <protection locked="0"/>
    </xf>
    <xf numFmtId="0" fontId="7" fillId="0" borderId="0" xfId="3" applyNumberFormat="1" applyFont="1" applyProtection="1">
      <protection locked="0"/>
    </xf>
    <xf numFmtId="179" fontId="6" fillId="5" borderId="4" xfId="59" applyNumberFormat="1" applyFont="1" applyFill="1" applyBorder="1" applyProtection="1">
      <protection locked="0"/>
    </xf>
    <xf numFmtId="179" fontId="6" fillId="5" borderId="5" xfId="59" applyNumberFormat="1" applyFont="1" applyFill="1" applyBorder="1" applyProtection="1">
      <protection locked="0"/>
    </xf>
    <xf numFmtId="179" fontId="6" fillId="5" borderId="0" xfId="59" applyNumberFormat="1" applyFont="1" applyFill="1" applyProtection="1">
      <protection locked="0"/>
    </xf>
    <xf numFmtId="179" fontId="6" fillId="5" borderId="0" xfId="3" applyNumberFormat="1" applyFont="1" applyFill="1" applyBorder="1" applyProtection="1">
      <protection locked="0"/>
    </xf>
    <xf numFmtId="179" fontId="6" fillId="5" borderId="5" xfId="3" applyNumberFormat="1" applyFont="1" applyFill="1" applyBorder="1" applyProtection="1">
      <protection locked="0"/>
    </xf>
    <xf numFmtId="179" fontId="6" fillId="5" borderId="2" xfId="3" applyNumberFormat="1" applyFont="1" applyFill="1" applyBorder="1" applyProtection="1">
      <protection locked="0"/>
    </xf>
    <xf numFmtId="181" fontId="9" fillId="0" borderId="5" xfId="3" applyNumberFormat="1" applyFont="1" applyBorder="1" applyAlignment="1" applyProtection="1">
      <alignment horizontal="left" indent="1"/>
      <protection locked="0"/>
    </xf>
    <xf numFmtId="181" fontId="11" fillId="7" borderId="5" xfId="3" applyNumberFormat="1" applyFont="1" applyFill="1" applyBorder="1" applyProtection="1">
      <protection locked="0"/>
    </xf>
    <xf numFmtId="186" fontId="9" fillId="0" borderId="4" xfId="59" applyNumberFormat="1" applyFont="1" applyBorder="1" applyAlignment="1" applyProtection="1">
      <alignment horizontal="left" indent="1"/>
      <protection locked="0"/>
    </xf>
    <xf numFmtId="186" fontId="11" fillId="7" borderId="5" xfId="3" applyNumberFormat="1" applyFont="1" applyFill="1" applyBorder="1" applyProtection="1">
      <protection locked="0"/>
    </xf>
    <xf numFmtId="186" fontId="11" fillId="0" borderId="0" xfId="3" applyNumberFormat="1" applyFont="1" applyFill="1" applyBorder="1" applyAlignment="1" applyProtection="1">
      <alignment horizontal="right"/>
      <protection locked="0"/>
    </xf>
    <xf numFmtId="186" fontId="11" fillId="0" borderId="0" xfId="3" applyNumberFormat="1" applyFont="1" applyFill="1" applyBorder="1" applyProtection="1">
      <protection locked="0"/>
    </xf>
    <xf numFmtId="186" fontId="11" fillId="6" borderId="5" xfId="3" applyNumberFormat="1" applyFont="1" applyFill="1" applyBorder="1" applyAlignment="1" applyProtection="1">
      <alignment horizontal="right"/>
      <protection locked="0"/>
    </xf>
    <xf numFmtId="186" fontId="11" fillId="6" borderId="5" xfId="3" applyNumberFormat="1" applyFont="1" applyFill="1" applyBorder="1" applyProtection="1">
      <protection locked="0"/>
    </xf>
    <xf numFmtId="186" fontId="11" fillId="6" borderId="0" xfId="3" applyNumberFormat="1" applyFont="1" applyFill="1" applyBorder="1" applyAlignment="1" applyProtection="1">
      <alignment horizontal="right"/>
      <protection locked="0"/>
    </xf>
    <xf numFmtId="0" fontId="7" fillId="0" borderId="0" xfId="3" applyNumberFormat="1" applyFont="1" applyFill="1" applyProtection="1">
      <protection locked="0"/>
    </xf>
    <xf numFmtId="0" fontId="9" fillId="0" borderId="4" xfId="59" applyFont="1" applyBorder="1" applyAlignment="1" applyProtection="1">
      <alignment horizontal="left" indent="1"/>
      <protection locked="0"/>
    </xf>
    <xf numFmtId="0" fontId="9" fillId="0" borderId="5" xfId="3" applyNumberFormat="1" applyFont="1" applyFill="1" applyBorder="1" applyAlignment="1" applyProtection="1">
      <alignment horizontal="left" indent="1"/>
      <protection locked="0"/>
    </xf>
    <xf numFmtId="0" fontId="11" fillId="0" borderId="13" xfId="3" applyNumberFormat="1" applyFont="1" applyFill="1" applyBorder="1" applyProtection="1">
      <protection locked="0"/>
    </xf>
    <xf numFmtId="181" fontId="6" fillId="0" borderId="0" xfId="3" applyNumberFormat="1" applyFont="1" applyFill="1" applyBorder="1" applyProtection="1">
      <protection locked="0"/>
    </xf>
    <xf numFmtId="0" fontId="6" fillId="0" borderId="5" xfId="3" applyNumberFormat="1" applyFont="1" applyFill="1" applyBorder="1" applyProtection="1">
      <protection locked="0"/>
    </xf>
    <xf numFmtId="0" fontId="6" fillId="6" borderId="5" xfId="3" applyNumberFormat="1" applyFont="1" applyFill="1" applyBorder="1" applyProtection="1">
      <protection locked="0"/>
    </xf>
    <xf numFmtId="0" fontId="6" fillId="6" borderId="0" xfId="3" applyNumberFormat="1" applyFont="1" applyFill="1" applyBorder="1" applyProtection="1">
      <protection locked="0"/>
    </xf>
    <xf numFmtId="181" fontId="6" fillId="0" borderId="5" xfId="3" applyNumberFormat="1" applyFont="1" applyFill="1" applyBorder="1" applyProtection="1">
      <protection locked="0"/>
    </xf>
    <xf numFmtId="179" fontId="11" fillId="0" borderId="0" xfId="3" applyNumberFormat="1" applyFont="1" applyFill="1" applyBorder="1" applyProtection="1">
      <protection locked="0"/>
    </xf>
    <xf numFmtId="179" fontId="11" fillId="0" borderId="5" xfId="3" applyNumberFormat="1" applyFont="1" applyFill="1" applyBorder="1" applyProtection="1">
      <protection locked="0"/>
    </xf>
    <xf numFmtId="179" fontId="1" fillId="0" borderId="5" xfId="59" applyNumberFormat="1" applyFont="1" applyBorder="1" applyAlignment="1" applyProtection="1">
      <alignment horizontal="left"/>
      <protection locked="0"/>
    </xf>
    <xf numFmtId="179" fontId="10" fillId="0" borderId="4" xfId="78" applyNumberFormat="1" applyFont="1" applyFill="1" applyBorder="1" applyProtection="1">
      <protection locked="0"/>
    </xf>
    <xf numFmtId="179" fontId="10" fillId="0" borderId="0" xfId="78" applyNumberFormat="1" applyFont="1" applyFill="1" applyProtection="1">
      <protection locked="0"/>
    </xf>
    <xf numFmtId="179" fontId="6" fillId="0" borderId="0" xfId="78" applyNumberFormat="1" applyFont="1" applyFill="1" applyProtection="1">
      <protection locked="0"/>
    </xf>
    <xf numFmtId="179" fontId="6" fillId="0" borderId="5" xfId="78" applyNumberFormat="1" applyFont="1" applyFill="1" applyBorder="1" applyProtection="1">
      <protection locked="0"/>
    </xf>
    <xf numFmtId="179" fontId="1" fillId="0" borderId="4" xfId="59" applyNumberFormat="1" applyFont="1" applyBorder="1" applyAlignment="1" applyProtection="1">
      <alignment horizontal="left"/>
      <protection locked="0"/>
    </xf>
    <xf numFmtId="179" fontId="15" fillId="0" borderId="0" xfId="78" applyNumberFormat="1" applyFont="1" applyFill="1" applyProtection="1">
      <protection locked="0"/>
    </xf>
    <xf numFmtId="0" fontId="10" fillId="0" borderId="0" xfId="50" applyNumberFormat="1" applyFont="1" applyFill="1" applyAlignment="1" applyProtection="1">
      <alignment horizontal="right"/>
      <protection locked="0"/>
    </xf>
    <xf numFmtId="0" fontId="10" fillId="0" borderId="5" xfId="50" applyNumberFormat="1" applyFont="1" applyBorder="1" applyAlignment="1" applyProtection="1">
      <alignment horizontal="right"/>
      <protection locked="0"/>
    </xf>
    <xf numFmtId="179" fontId="10" fillId="0" borderId="0" xfId="50" applyNumberFormat="1" applyFont="1" applyFill="1" applyAlignment="1" applyProtection="1">
      <alignment horizontal="right"/>
      <protection locked="0"/>
    </xf>
    <xf numFmtId="0" fontId="10" fillId="6" borderId="5" xfId="50" applyNumberFormat="1" applyFont="1" applyFill="1" applyBorder="1" applyAlignment="1" applyProtection="1">
      <alignment horizontal="right"/>
      <protection locked="0"/>
    </xf>
    <xf numFmtId="179" fontId="10" fillId="0" borderId="0" xfId="50" applyNumberFormat="1" applyFont="1" applyFill="1" applyAlignment="1" applyProtection="1">
      <protection locked="0"/>
    </xf>
    <xf numFmtId="0" fontId="10" fillId="0" borderId="0" xfId="50" applyNumberFormat="1" applyFont="1" applyFill="1" applyAlignment="1" applyProtection="1">
      <protection locked="0"/>
    </xf>
    <xf numFmtId="179" fontId="10" fillId="0" borderId="5" xfId="50" applyNumberFormat="1" applyFont="1" applyBorder="1" applyAlignment="1" applyProtection="1">
      <alignment horizontal="right"/>
      <protection locked="0"/>
    </xf>
    <xf numFmtId="179" fontId="10" fillId="0" borderId="0" xfId="50" applyNumberFormat="1" applyFont="1" applyAlignment="1" applyProtection="1">
      <alignment horizontal="right"/>
      <protection locked="0"/>
    </xf>
    <xf numFmtId="179" fontId="7" fillId="0" borderId="5" xfId="59" applyNumberFormat="1" applyFont="1" applyBorder="1" applyAlignment="1" applyProtection="1">
      <alignment horizontal="left"/>
      <protection locked="0"/>
    </xf>
    <xf numFmtId="179" fontId="7" fillId="0" borderId="0" xfId="59" applyNumberFormat="1" applyFont="1" applyProtection="1">
      <protection locked="0"/>
    </xf>
    <xf numFmtId="181" fontId="11" fillId="0" borderId="0" xfId="3" applyNumberFormat="1" applyFont="1" applyFill="1" applyProtection="1">
      <protection locked="0"/>
    </xf>
    <xf numFmtId="181" fontId="9" fillId="0" borderId="0" xfId="3" applyNumberFormat="1" applyFont="1" applyFill="1" applyProtection="1">
      <protection locked="0"/>
    </xf>
    <xf numFmtId="186" fontId="11" fillId="0" borderId="5" xfId="3" applyNumberFormat="1" applyFont="1" applyFill="1" applyBorder="1" applyProtection="1">
      <protection locked="0"/>
    </xf>
    <xf numFmtId="181" fontId="6" fillId="0" borderId="0" xfId="3" applyNumberFormat="1" applyFont="1" applyFill="1" applyProtection="1">
      <protection locked="0"/>
    </xf>
    <xf numFmtId="179" fontId="8" fillId="0" borderId="5" xfId="59" applyNumberFormat="1" applyFont="1" applyBorder="1" applyAlignment="1" applyProtection="1">
      <alignment horizontal="left"/>
      <protection locked="0"/>
    </xf>
    <xf numFmtId="179" fontId="16" fillId="0" borderId="5" xfId="78" applyNumberFormat="1" applyFont="1" applyFill="1" applyBorder="1" applyProtection="1">
      <protection locked="0"/>
    </xf>
    <xf numFmtId="179" fontId="16" fillId="0" borderId="0" xfId="78" applyNumberFormat="1" applyFont="1" applyFill="1" applyBorder="1" applyProtection="1">
      <protection locked="0"/>
    </xf>
    <xf numFmtId="179" fontId="16" fillId="6" borderId="5" xfId="78" applyNumberFormat="1" applyFont="1" applyFill="1" applyBorder="1" applyProtection="1">
      <protection locked="0"/>
    </xf>
    <xf numFmtId="179" fontId="16" fillId="6" borderId="0" xfId="78" applyNumberFormat="1" applyFont="1" applyFill="1" applyBorder="1" applyProtection="1">
      <protection locked="0"/>
    </xf>
    <xf numFmtId="186" fontId="11" fillId="6" borderId="0" xfId="3" applyNumberFormat="1" applyFont="1" applyFill="1" applyBorder="1" applyProtection="1">
      <protection locked="0"/>
    </xf>
    <xf numFmtId="187" fontId="11" fillId="0" borderId="0" xfId="3" applyNumberFormat="1" applyFont="1" applyFill="1" applyProtection="1">
      <protection locked="0"/>
    </xf>
    <xf numFmtId="179" fontId="1" fillId="0" borderId="5" xfId="59" applyNumberFormat="1" applyFont="1" applyBorder="1" applyAlignment="1" applyProtection="1">
      <alignment horizontal="left" indent="2"/>
      <protection locked="0"/>
    </xf>
    <xf numFmtId="188" fontId="10" fillId="0" borderId="0" xfId="78" applyNumberFormat="1" applyFont="1" applyFill="1" applyProtection="1">
      <protection locked="0"/>
    </xf>
    <xf numFmtId="179" fontId="6" fillId="4" borderId="8" xfId="59" applyNumberFormat="1" applyFont="1" applyFill="1" applyBorder="1" applyProtection="1">
      <protection locked="0"/>
    </xf>
    <xf numFmtId="0" fontId="6" fillId="4" borderId="6" xfId="59" applyFont="1" applyFill="1" applyBorder="1" applyProtection="1">
      <protection locked="0"/>
    </xf>
    <xf numFmtId="0" fontId="6" fillId="4" borderId="9" xfId="59" applyFont="1" applyFill="1" applyBorder="1" applyProtection="1">
      <protection locked="0"/>
    </xf>
    <xf numFmtId="179" fontId="1" fillId="7" borderId="5" xfId="62" applyNumberFormat="1" applyFont="1" applyFill="1" applyBorder="1" applyAlignment="1">
      <alignment horizontal="left" vertical="top" indent="1"/>
    </xf>
    <xf numFmtId="179" fontId="10" fillId="0" borderId="4" xfId="59" applyNumberFormat="1" applyFont="1" applyBorder="1" applyProtection="1">
      <protection locked="0"/>
    </xf>
    <xf numFmtId="179" fontId="10" fillId="6" borderId="2" xfId="50" applyNumberFormat="1" applyFont="1" applyFill="1" applyBorder="1" applyAlignment="1" applyProtection="1">
      <alignment horizontal="right"/>
      <protection locked="0"/>
    </xf>
    <xf numFmtId="181" fontId="9" fillId="0" borderId="5" xfId="3" applyNumberFormat="1" applyFont="1" applyFill="1" applyBorder="1" applyAlignment="1">
      <alignment horizontal="left" vertical="top" indent="2"/>
    </xf>
    <xf numFmtId="181" fontId="17" fillId="0" borderId="5" xfId="3" applyNumberFormat="1" applyFont="1" applyFill="1" applyBorder="1" applyAlignment="1">
      <alignment horizontal="right"/>
    </xf>
    <xf numFmtId="181" fontId="17" fillId="0" borderId="5" xfId="3" applyNumberFormat="1" applyFont="1" applyFill="1" applyBorder="1"/>
    <xf numFmtId="181" fontId="13" fillId="0" borderId="0" xfId="3" applyNumberFormat="1" applyFont="1" applyFill="1" applyBorder="1" applyAlignment="1" applyProtection="1">
      <alignment horizontal="right"/>
      <protection locked="0"/>
    </xf>
    <xf numFmtId="181" fontId="11" fillId="0" borderId="5" xfId="3" applyNumberFormat="1" applyFont="1" applyFill="1" applyBorder="1"/>
    <xf numFmtId="179" fontId="18" fillId="0" borderId="5" xfId="0" applyNumberFormat="1" applyFont="1" applyBorder="1"/>
    <xf numFmtId="179" fontId="6" fillId="0" borderId="5" xfId="0" applyNumberFormat="1" applyFont="1" applyBorder="1"/>
    <xf numFmtId="179" fontId="6" fillId="6" borderId="5" xfId="0" applyNumberFormat="1" applyFont="1" applyFill="1" applyBorder="1"/>
    <xf numFmtId="179" fontId="6" fillId="6" borderId="0" xfId="0" applyNumberFormat="1" applyFont="1" applyFill="1"/>
    <xf numFmtId="181" fontId="9" fillId="0" borderId="4" xfId="3" applyNumberFormat="1" applyFont="1" applyFill="1" applyBorder="1" applyAlignment="1" applyProtection="1">
      <alignment horizontal="left" indent="2"/>
      <protection locked="0"/>
    </xf>
    <xf numFmtId="0" fontId="11" fillId="0" borderId="5" xfId="3" applyNumberFormat="1" applyFont="1" applyFill="1" applyBorder="1" applyAlignment="1" applyProtection="1">
      <alignment horizontal="right"/>
      <protection locked="0"/>
    </xf>
    <xf numFmtId="2" fontId="11" fillId="0" borderId="5" xfId="3" applyNumberFormat="1" applyFont="1" applyFill="1" applyBorder="1" applyAlignment="1" applyProtection="1">
      <alignment horizontal="right"/>
      <protection locked="0"/>
    </xf>
    <xf numFmtId="0" fontId="9" fillId="0" borderId="4" xfId="3" applyNumberFormat="1" applyFont="1" applyFill="1" applyBorder="1" applyAlignment="1" applyProtection="1">
      <alignment horizontal="left" indent="2"/>
      <protection locked="0"/>
    </xf>
    <xf numFmtId="0" fontId="11" fillId="0" borderId="0" xfId="3" applyNumberFormat="1" applyFont="1" applyFill="1" applyBorder="1" applyAlignment="1" applyProtection="1">
      <alignment horizontal="right"/>
      <protection locked="0"/>
    </xf>
    <xf numFmtId="0" fontId="11" fillId="6" borderId="5" xfId="3" applyNumberFormat="1" applyFont="1" applyFill="1" applyBorder="1" applyAlignment="1" applyProtection="1">
      <alignment horizontal="right"/>
      <protection locked="0"/>
    </xf>
    <xf numFmtId="0" fontId="11" fillId="6" borderId="0" xfId="3" applyNumberFormat="1" applyFont="1" applyFill="1" applyBorder="1" applyAlignment="1" applyProtection="1">
      <alignment horizontal="right"/>
      <protection locked="0"/>
    </xf>
    <xf numFmtId="179" fontId="8" fillId="0" borderId="4" xfId="59" applyNumberFormat="1" applyFont="1" applyBorder="1" applyProtection="1">
      <protection locked="0"/>
    </xf>
    <xf numFmtId="9" fontId="9" fillId="0" borderId="0" xfId="3" applyFont="1" applyProtection="1">
      <protection locked="0"/>
    </xf>
    <xf numFmtId="9" fontId="1" fillId="0" borderId="4" xfId="3" applyFont="1" applyFill="1" applyBorder="1" applyAlignment="1" applyProtection="1">
      <alignment horizontal="left"/>
      <protection locked="0"/>
    </xf>
    <xf numFmtId="9" fontId="11" fillId="0" borderId="5" xfId="3" applyFont="1" applyFill="1" applyBorder="1" applyAlignment="1" applyProtection="1">
      <alignment horizontal="right"/>
      <protection locked="0"/>
    </xf>
    <xf numFmtId="9" fontId="11" fillId="0" borderId="0" xfId="3" applyFont="1" applyFill="1" applyBorder="1" applyAlignment="1" applyProtection="1">
      <alignment horizontal="right"/>
      <protection locked="0"/>
    </xf>
    <xf numFmtId="9" fontId="9" fillId="0" borderId="0" xfId="3" applyFont="1" applyFill="1" applyProtection="1">
      <protection locked="0"/>
    </xf>
    <xf numFmtId="9" fontId="11" fillId="6" borderId="5" xfId="3" applyFont="1" applyFill="1" applyBorder="1" applyAlignment="1" applyProtection="1">
      <alignment horizontal="right"/>
      <protection locked="0"/>
    </xf>
    <xf numFmtId="9" fontId="11" fillId="6" borderId="0" xfId="3" applyFont="1" applyFill="1" applyBorder="1" applyAlignment="1" applyProtection="1">
      <alignment horizontal="right"/>
      <protection locked="0"/>
    </xf>
    <xf numFmtId="181" fontId="9" fillId="0" borderId="0" xfId="3" applyNumberFormat="1" applyFont="1" applyFill="1" applyAlignment="1" applyProtection="1">
      <alignment horizontal="right"/>
      <protection locked="0"/>
    </xf>
    <xf numFmtId="0" fontId="9" fillId="0" borderId="0" xfId="3" applyNumberFormat="1" applyFont="1" applyFill="1" applyAlignment="1" applyProtection="1">
      <alignment horizontal="right"/>
      <protection locked="0"/>
    </xf>
    <xf numFmtId="181" fontId="10" fillId="0" borderId="5" xfId="50" applyNumberFormat="1" applyFont="1" applyFill="1" applyBorder="1" applyAlignment="1" applyProtection="1">
      <alignment horizontal="right"/>
      <protection locked="0"/>
    </xf>
    <xf numFmtId="181" fontId="10" fillId="6" borderId="5" xfId="50" applyNumberFormat="1" applyFont="1" applyFill="1" applyBorder="1" applyAlignment="1" applyProtection="1">
      <alignment horizontal="right"/>
      <protection locked="0"/>
    </xf>
    <xf numFmtId="181" fontId="10" fillId="6" borderId="0" xfId="50" applyNumberFormat="1" applyFont="1" applyFill="1" applyBorder="1" applyAlignment="1" applyProtection="1">
      <alignment horizontal="right"/>
      <protection locked="0"/>
    </xf>
    <xf numFmtId="189" fontId="10" fillId="0" borderId="0" xfId="50" applyNumberFormat="1" applyFont="1" applyFill="1" applyBorder="1" applyAlignment="1" applyProtection="1">
      <alignment horizontal="right"/>
      <protection locked="0"/>
    </xf>
    <xf numFmtId="189" fontId="10" fillId="0" borderId="5" xfId="50" applyNumberFormat="1" applyFont="1" applyFill="1" applyBorder="1" applyAlignment="1" applyProtection="1">
      <alignment horizontal="right"/>
      <protection locked="0"/>
    </xf>
    <xf numFmtId="179" fontId="1" fillId="0" borderId="4" xfId="59" applyNumberFormat="1" applyFont="1" applyBorder="1" applyAlignment="1" applyProtection="1">
      <alignment horizontal="left" indent="2"/>
      <protection locked="0"/>
    </xf>
    <xf numFmtId="189" fontId="10" fillId="0" borderId="0" xfId="59" applyNumberFormat="1" applyFont="1" applyProtection="1">
      <protection locked="0"/>
    </xf>
    <xf numFmtId="189" fontId="10" fillId="6" borderId="5" xfId="50" applyNumberFormat="1" applyFont="1" applyFill="1" applyBorder="1" applyAlignment="1" applyProtection="1">
      <alignment horizontal="right"/>
      <protection locked="0"/>
    </xf>
    <xf numFmtId="189" fontId="10" fillId="6" borderId="0" xfId="50" applyNumberFormat="1" applyFont="1" applyFill="1" applyBorder="1" applyAlignment="1" applyProtection="1">
      <alignment horizontal="right"/>
      <protection locked="0"/>
    </xf>
    <xf numFmtId="0" fontId="19" fillId="0" borderId="0" xfId="50" applyNumberFormat="1" applyFont="1" applyFill="1" applyBorder="1" applyAlignment="1" applyProtection="1">
      <alignment horizontal="right"/>
      <protection locked="0"/>
    </xf>
    <xf numFmtId="3" fontId="10" fillId="0" borderId="0" xfId="50" applyNumberFormat="1" applyFont="1" applyFill="1" applyBorder="1" applyAlignment="1" applyProtection="1">
      <alignment horizontal="right"/>
      <protection locked="0"/>
    </xf>
    <xf numFmtId="3" fontId="10" fillId="0" borderId="5" xfId="50" applyNumberFormat="1" applyFont="1" applyFill="1" applyBorder="1" applyAlignment="1" applyProtection="1">
      <alignment horizontal="right"/>
      <protection locked="0"/>
    </xf>
    <xf numFmtId="3" fontId="1" fillId="0" borderId="4" xfId="59" applyNumberFormat="1" applyFont="1" applyBorder="1" applyAlignment="1" applyProtection="1">
      <alignment horizontal="left"/>
      <protection locked="0"/>
    </xf>
    <xf numFmtId="3" fontId="10" fillId="6" borderId="5" xfId="50" applyNumberFormat="1" applyFont="1" applyFill="1" applyBorder="1" applyAlignment="1" applyProtection="1">
      <alignment horizontal="right"/>
      <protection locked="0"/>
    </xf>
    <xf numFmtId="3" fontId="10" fillId="6" borderId="0" xfId="50" applyNumberFormat="1" applyFont="1" applyFill="1" applyBorder="1" applyAlignment="1" applyProtection="1">
      <alignment horizontal="right"/>
      <protection locked="0"/>
    </xf>
    <xf numFmtId="3" fontId="1" fillId="0" borderId="4" xfId="59" applyNumberFormat="1" applyFont="1" applyBorder="1" applyAlignment="1" applyProtection="1">
      <alignment horizontal="left" indent="2"/>
      <protection locked="0"/>
    </xf>
    <xf numFmtId="3" fontId="10" fillId="0" borderId="0" xfId="59" applyNumberFormat="1" applyFont="1" applyProtection="1">
      <protection locked="0"/>
    </xf>
    <xf numFmtId="3" fontId="10" fillId="0" borderId="5" xfId="59" applyNumberFormat="1" applyFont="1" applyBorder="1" applyProtection="1">
      <protection locked="0"/>
    </xf>
    <xf numFmtId="3" fontId="10" fillId="6" borderId="5" xfId="59" applyNumberFormat="1" applyFont="1" applyFill="1" applyBorder="1" applyProtection="1">
      <protection locked="0"/>
    </xf>
    <xf numFmtId="3" fontId="10" fillId="6" borderId="0" xfId="59" applyNumberFormat="1" applyFont="1" applyFill="1" applyProtection="1">
      <protection locked="0"/>
    </xf>
    <xf numFmtId="3" fontId="15" fillId="0" borderId="0" xfId="59" applyNumberFormat="1" applyFont="1" applyProtection="1">
      <protection locked="0"/>
    </xf>
    <xf numFmtId="3" fontId="10" fillId="0" borderId="5" xfId="50" applyNumberFormat="1" applyFont="1" applyFill="1" applyBorder="1" applyProtection="1">
      <protection locked="0"/>
    </xf>
    <xf numFmtId="3" fontId="1" fillId="0" borderId="0" xfId="59" applyNumberFormat="1" applyFont="1" applyProtection="1">
      <protection locked="0"/>
    </xf>
    <xf numFmtId="181" fontId="9" fillId="0" borderId="5" xfId="3" applyNumberFormat="1" applyFont="1" applyFill="1" applyBorder="1" applyAlignment="1">
      <alignment horizontal="left" vertical="top" indent="1"/>
    </xf>
    <xf numFmtId="0" fontId="4" fillId="0" borderId="0" xfId="59" applyFont="1" applyProtection="1">
      <protection locked="0"/>
    </xf>
    <xf numFmtId="3" fontId="7" fillId="0" borderId="4" xfId="59" applyNumberFormat="1" applyFont="1" applyBorder="1" applyAlignment="1" applyProtection="1">
      <alignment horizontal="left"/>
      <protection locked="0"/>
    </xf>
    <xf numFmtId="3" fontId="20" fillId="0" borderId="5" xfId="50" applyNumberFormat="1" applyFont="1" applyFill="1" applyBorder="1" applyAlignment="1" applyProtection="1">
      <alignment horizontal="right"/>
      <protection locked="0"/>
    </xf>
    <xf numFmtId="3" fontId="6" fillId="0" borderId="0" xfId="59" applyNumberFormat="1" applyFont="1" applyProtection="1">
      <protection locked="0"/>
    </xf>
    <xf numFmtId="3" fontId="6" fillId="0" borderId="5" xfId="59" applyNumberFormat="1" applyFont="1" applyBorder="1" applyProtection="1">
      <protection locked="0"/>
    </xf>
    <xf numFmtId="3" fontId="7" fillId="0" borderId="0" xfId="59" applyNumberFormat="1" applyFont="1" applyProtection="1">
      <protection locked="0"/>
    </xf>
    <xf numFmtId="3" fontId="6" fillId="6" borderId="5" xfId="59" applyNumberFormat="1" applyFont="1" applyFill="1" applyBorder="1" applyProtection="1">
      <protection locked="0"/>
    </xf>
    <xf numFmtId="3" fontId="6" fillId="6" borderId="0" xfId="59" applyNumberFormat="1" applyFont="1" applyFill="1" applyProtection="1">
      <protection locked="0"/>
    </xf>
    <xf numFmtId="0" fontId="1" fillId="0" borderId="4" xfId="59" applyFont="1" applyBorder="1" applyAlignment="1" applyProtection="1">
      <alignment horizontal="left" indent="1"/>
      <protection locked="0"/>
    </xf>
    <xf numFmtId="0" fontId="6" fillId="0" borderId="5" xfId="50" applyNumberFormat="1" applyFont="1" applyFill="1" applyBorder="1" applyProtection="1">
      <protection locked="0"/>
    </xf>
    <xf numFmtId="0" fontId="6" fillId="0" borderId="0" xfId="59" applyFont="1" applyProtection="1">
      <protection locked="0"/>
    </xf>
    <xf numFmtId="0" fontId="6" fillId="0" borderId="5" xfId="59" applyFont="1" applyBorder="1" applyProtection="1">
      <protection locked="0"/>
    </xf>
    <xf numFmtId="0" fontId="6" fillId="6" borderId="5" xfId="59" applyFont="1" applyFill="1" applyBorder="1" applyProtection="1">
      <protection locked="0"/>
    </xf>
    <xf numFmtId="0" fontId="6" fillId="6" borderId="0" xfId="59" applyFont="1" applyFill="1" applyProtection="1">
      <protection locked="0"/>
    </xf>
    <xf numFmtId="181" fontId="1" fillId="0" borderId="5" xfId="3" applyNumberFormat="1" applyFont="1" applyFill="1" applyBorder="1" applyAlignment="1" applyProtection="1">
      <alignment horizontal="left"/>
      <protection locked="0"/>
    </xf>
    <xf numFmtId="181" fontId="19" fillId="0" borderId="5" xfId="3" applyNumberFormat="1" applyFont="1" applyFill="1" applyBorder="1" applyProtection="1">
      <protection locked="0"/>
    </xf>
    <xf numFmtId="181" fontId="19" fillId="0" borderId="0" xfId="3" applyNumberFormat="1" applyFont="1" applyFill="1" applyBorder="1" applyProtection="1">
      <protection locked="0"/>
    </xf>
    <xf numFmtId="181" fontId="10" fillId="0" borderId="5" xfId="3" applyNumberFormat="1" applyFont="1" applyFill="1" applyBorder="1" applyProtection="1">
      <protection locked="0"/>
    </xf>
    <xf numFmtId="181" fontId="15" fillId="0" borderId="0" xfId="3" applyNumberFormat="1" applyFont="1" applyFill="1" applyBorder="1" applyProtection="1">
      <protection locked="0"/>
    </xf>
    <xf numFmtId="181" fontId="21" fillId="0" borderId="5" xfId="3" applyNumberFormat="1" applyFont="1" applyBorder="1" applyAlignment="1" applyProtection="1">
      <alignment horizontal="left"/>
      <protection locked="0"/>
    </xf>
    <xf numFmtId="181" fontId="21" fillId="0" borderId="5" xfId="3" applyNumberFormat="1" applyFont="1" applyFill="1" applyBorder="1" applyProtection="1">
      <protection locked="0"/>
    </xf>
    <xf numFmtId="181" fontId="21" fillId="0" borderId="0" xfId="59" applyNumberFormat="1" applyFont="1" applyProtection="1">
      <protection locked="0"/>
    </xf>
    <xf numFmtId="181" fontId="21" fillId="6" borderId="5" xfId="3" applyNumberFormat="1" applyFont="1" applyFill="1" applyBorder="1" applyProtection="1">
      <protection locked="0"/>
    </xf>
    <xf numFmtId="181" fontId="21" fillId="6" borderId="0" xfId="3" applyNumberFormat="1" applyFont="1" applyFill="1" applyBorder="1" applyProtection="1">
      <protection locked="0"/>
    </xf>
    <xf numFmtId="181" fontId="22" fillId="0" borderId="0" xfId="3" applyNumberFormat="1" applyFont="1" applyFill="1" applyBorder="1" applyProtection="1">
      <protection locked="0"/>
    </xf>
    <xf numFmtId="181" fontId="11" fillId="0" borderId="5" xfId="3" applyNumberFormat="1" applyFont="1" applyFill="1" applyBorder="1" applyAlignment="1" applyProtection="1">
      <alignment horizontal="left"/>
      <protection locked="0"/>
    </xf>
    <xf numFmtId="181" fontId="15" fillId="0" borderId="0" xfId="3" applyNumberFormat="1" applyFont="1" applyFill="1" applyBorder="1" applyAlignment="1" applyProtection="1">
      <alignment horizontal="right"/>
      <protection locked="0"/>
    </xf>
    <xf numFmtId="181" fontId="10" fillId="0" borderId="0" xfId="3" applyNumberFormat="1" applyFont="1" applyFill="1" applyBorder="1" applyProtection="1">
      <protection locked="0"/>
    </xf>
    <xf numFmtId="0" fontId="21" fillId="0" borderId="5" xfId="3" applyNumberFormat="1" applyFont="1" applyFill="1" applyBorder="1" applyAlignment="1" applyProtection="1">
      <alignment horizontal="left"/>
      <protection locked="0"/>
    </xf>
    <xf numFmtId="0" fontId="21" fillId="0" borderId="5" xfId="3" applyNumberFormat="1" applyFont="1" applyFill="1" applyBorder="1" applyProtection="1">
      <protection locked="0"/>
    </xf>
    <xf numFmtId="0" fontId="22" fillId="0" borderId="0" xfId="3" applyNumberFormat="1" applyFont="1" applyFill="1" applyBorder="1" applyProtection="1">
      <protection locked="0"/>
    </xf>
    <xf numFmtId="0" fontId="21" fillId="6" borderId="5" xfId="3" applyNumberFormat="1" applyFont="1" applyFill="1" applyBorder="1" applyProtection="1">
      <protection locked="0"/>
    </xf>
    <xf numFmtId="0" fontId="21" fillId="6" borderId="0" xfId="3" applyNumberFormat="1" applyFont="1" applyFill="1" applyBorder="1" applyProtection="1">
      <protection locked="0"/>
    </xf>
    <xf numFmtId="2" fontId="21" fillId="0" borderId="5" xfId="3" applyNumberFormat="1" applyFont="1" applyFill="1" applyBorder="1" applyProtection="1">
      <protection locked="0"/>
    </xf>
    <xf numFmtId="0" fontId="1" fillId="0" borderId="0" xfId="3" applyNumberFormat="1" applyFont="1" applyFill="1" applyProtection="1">
      <protection locked="0"/>
    </xf>
    <xf numFmtId="179" fontId="10" fillId="0" borderId="5" xfId="3" applyNumberFormat="1" applyFont="1" applyFill="1" applyBorder="1" applyAlignment="1" applyProtection="1">
      <alignment horizontal="left"/>
      <protection locked="0"/>
    </xf>
    <xf numFmtId="179" fontId="10" fillId="0" borderId="5" xfId="3" applyNumberFormat="1" applyFont="1" applyFill="1" applyBorder="1" applyProtection="1">
      <protection locked="0"/>
    </xf>
    <xf numFmtId="179" fontId="19" fillId="0" borderId="0" xfId="3" applyNumberFormat="1" applyFont="1" applyFill="1" applyBorder="1" applyProtection="1">
      <protection locked="0"/>
    </xf>
    <xf numFmtId="179" fontId="10" fillId="0" borderId="0" xfId="3" applyNumberFormat="1" applyFont="1" applyFill="1" applyBorder="1" applyProtection="1">
      <protection locked="0"/>
    </xf>
    <xf numFmtId="185" fontId="10" fillId="0" borderId="0" xfId="3" applyNumberFormat="1" applyFont="1" applyFill="1" applyBorder="1" applyProtection="1">
      <protection locked="0"/>
    </xf>
    <xf numFmtId="185" fontId="10" fillId="0" borderId="5" xfId="3" applyNumberFormat="1" applyFont="1" applyFill="1" applyBorder="1" applyProtection="1">
      <protection locked="0"/>
    </xf>
    <xf numFmtId="185" fontId="10" fillId="6" borderId="5" xfId="3" applyNumberFormat="1" applyFont="1" applyFill="1" applyBorder="1" applyProtection="1">
      <protection locked="0"/>
    </xf>
    <xf numFmtId="181" fontId="10" fillId="6" borderId="0" xfId="3" applyNumberFormat="1" applyFont="1" applyFill="1" applyBorder="1" applyAlignment="1" applyProtection="1">
      <alignment horizontal="right"/>
      <protection locked="0"/>
    </xf>
    <xf numFmtId="185" fontId="10" fillId="6" borderId="0" xfId="3" applyNumberFormat="1" applyFont="1" applyFill="1" applyBorder="1" applyProtection="1">
      <protection locked="0"/>
    </xf>
    <xf numFmtId="181" fontId="10" fillId="6" borderId="5" xfId="3" applyNumberFormat="1" applyFont="1" applyFill="1" applyBorder="1" applyAlignment="1" applyProtection="1">
      <alignment horizontal="right"/>
      <protection locked="0"/>
    </xf>
    <xf numFmtId="181" fontId="10" fillId="0" borderId="0" xfId="3" applyNumberFormat="1" applyFont="1" applyFill="1" applyBorder="1" applyAlignment="1" applyProtection="1">
      <alignment horizontal="right"/>
      <protection locked="0"/>
    </xf>
    <xf numFmtId="0" fontId="10" fillId="0" borderId="11" xfId="50" applyNumberFormat="1" applyFont="1" applyFill="1" applyBorder="1" applyAlignment="1" applyProtection="1">
      <alignment horizontal="right"/>
      <protection locked="0"/>
    </xf>
    <xf numFmtId="0" fontId="10" fillId="0" borderId="12" xfId="50" applyNumberFormat="1" applyFont="1" applyFill="1" applyBorder="1" applyAlignment="1" applyProtection="1">
      <alignment horizontal="right"/>
      <protection locked="0"/>
    </xf>
    <xf numFmtId="0" fontId="10" fillId="6" borderId="12" xfId="50" applyNumberFormat="1" applyFont="1" applyFill="1" applyBorder="1" applyAlignment="1" applyProtection="1">
      <alignment horizontal="right"/>
      <protection locked="0"/>
    </xf>
    <xf numFmtId="179" fontId="19" fillId="0" borderId="0" xfId="50" applyNumberFormat="1" applyFont="1" applyFill="1" applyBorder="1" applyAlignment="1" applyProtection="1">
      <alignment horizontal="right"/>
      <protection locked="0"/>
    </xf>
    <xf numFmtId="179" fontId="7" fillId="0" borderId="4" xfId="59" applyNumberFormat="1" applyFont="1" applyBorder="1" applyProtection="1">
      <protection locked="0"/>
    </xf>
    <xf numFmtId="179" fontId="6" fillId="0" borderId="5" xfId="50" applyNumberFormat="1" applyFont="1" applyFill="1" applyBorder="1" applyProtection="1">
      <protection locked="0"/>
    </xf>
    <xf numFmtId="179" fontId="6" fillId="6" borderId="5" xfId="50" applyNumberFormat="1" applyFont="1" applyFill="1" applyBorder="1" applyProtection="1">
      <protection locked="0"/>
    </xf>
    <xf numFmtId="179" fontId="6" fillId="6" borderId="0" xfId="50" applyNumberFormat="1" applyFont="1" applyFill="1" applyBorder="1" applyProtection="1">
      <protection locked="0"/>
    </xf>
    <xf numFmtId="0" fontId="10" fillId="0" borderId="0" xfId="3" applyNumberFormat="1" applyFont="1" applyFill="1" applyBorder="1" applyAlignment="1" applyProtection="1">
      <alignment horizontal="right"/>
      <protection locked="0"/>
    </xf>
    <xf numFmtId="0" fontId="10" fillId="0" borderId="5" xfId="3" applyNumberFormat="1" applyFont="1" applyFill="1" applyBorder="1" applyAlignment="1" applyProtection="1">
      <alignment horizontal="right"/>
      <protection locked="0"/>
    </xf>
    <xf numFmtId="0" fontId="10" fillId="6" borderId="5" xfId="3" applyNumberFormat="1" applyFont="1" applyFill="1" applyBorder="1" applyAlignment="1" applyProtection="1">
      <alignment horizontal="right"/>
      <protection locked="0"/>
    </xf>
    <xf numFmtId="0" fontId="10" fillId="6" borderId="0" xfId="3" applyNumberFormat="1" applyFont="1" applyFill="1" applyBorder="1" applyAlignment="1" applyProtection="1">
      <alignment horizontal="right"/>
      <protection locked="0"/>
    </xf>
    <xf numFmtId="0" fontId="12" fillId="0" borderId="0" xfId="3" applyNumberFormat="1" applyFont="1" applyFill="1" applyBorder="1" applyAlignment="1" applyProtection="1">
      <alignment horizontal="right"/>
      <protection locked="0"/>
    </xf>
    <xf numFmtId="0" fontId="13" fillId="0" borderId="0" xfId="3" applyNumberFormat="1" applyFont="1" applyFill="1" applyBorder="1" applyAlignment="1" applyProtection="1">
      <alignment horizontal="right"/>
      <protection locked="0"/>
    </xf>
    <xf numFmtId="179" fontId="10" fillId="0" borderId="2" xfId="59" applyNumberFormat="1" applyFont="1" applyBorder="1" applyProtection="1">
      <protection locked="0"/>
    </xf>
    <xf numFmtId="179" fontId="10" fillId="6" borderId="2" xfId="59" applyNumberFormat="1" applyFont="1" applyFill="1" applyBorder="1" applyProtection="1">
      <protection locked="0"/>
    </xf>
    <xf numFmtId="179" fontId="10" fillId="6" borderId="3" xfId="59" applyNumberFormat="1" applyFont="1" applyFill="1" applyBorder="1" applyProtection="1">
      <protection locked="0"/>
    </xf>
    <xf numFmtId="0" fontId="15" fillId="0" borderId="3" xfId="59" applyFont="1" applyBorder="1" applyProtection="1">
      <protection locked="0"/>
    </xf>
    <xf numFmtId="0" fontId="10" fillId="0" borderId="2" xfId="59" applyFont="1" applyBorder="1" applyProtection="1">
      <protection locked="0"/>
    </xf>
    <xf numFmtId="181" fontId="17" fillId="6" borderId="5" xfId="3" applyNumberFormat="1" applyFont="1" applyFill="1" applyBorder="1"/>
    <xf numFmtId="181" fontId="17" fillId="6" borderId="0" xfId="3" applyNumberFormat="1" applyFont="1" applyFill="1" applyBorder="1"/>
    <xf numFmtId="181" fontId="11" fillId="6" borderId="5" xfId="3" applyNumberFormat="1" applyFont="1" applyFill="1" applyBorder="1"/>
    <xf numFmtId="181" fontId="11" fillId="6" borderId="0" xfId="3" applyNumberFormat="1" applyFont="1" applyFill="1" applyBorder="1"/>
    <xf numFmtId="181" fontId="13" fillId="0" borderId="0" xfId="1" applyNumberFormat="1" applyFont="1" applyFill="1" applyBorder="1" applyProtection="1">
      <protection locked="0"/>
    </xf>
    <xf numFmtId="179" fontId="10" fillId="6" borderId="5" xfId="59" applyNumberFormat="1" applyFont="1" applyFill="1" applyBorder="1" applyProtection="1">
      <protection locked="0"/>
    </xf>
    <xf numFmtId="179" fontId="10" fillId="6" borderId="0" xfId="59" applyNumberFormat="1" applyFont="1" applyFill="1" applyProtection="1">
      <protection locked="0"/>
    </xf>
    <xf numFmtId="181" fontId="10" fillId="0" borderId="5" xfId="59" applyNumberFormat="1" applyFont="1" applyBorder="1" applyProtection="1">
      <protection locked="0"/>
    </xf>
    <xf numFmtId="181" fontId="15" fillId="0" borderId="0" xfId="59" applyNumberFormat="1" applyFont="1" applyProtection="1">
      <protection locked="0"/>
    </xf>
    <xf numFmtId="181" fontId="15" fillId="0" borderId="0" xfId="1" applyNumberFormat="1" applyFont="1" applyFill="1" applyBorder="1" applyProtection="1">
      <protection locked="0"/>
    </xf>
    <xf numFmtId="0" fontId="6" fillId="0" borderId="5" xfId="0" applyFont="1" applyBorder="1"/>
    <xf numFmtId="179" fontId="1" fillId="0" borderId="0" xfId="59" applyNumberFormat="1" applyFont="1" applyProtection="1">
      <protection locked="0"/>
    </xf>
    <xf numFmtId="184" fontId="1" fillId="0" borderId="0" xfId="59" applyNumberFormat="1" applyFont="1" applyProtection="1">
      <protection locked="0"/>
    </xf>
    <xf numFmtId="179" fontId="18" fillId="0" borderId="13" xfId="0" applyNumberFormat="1" applyFont="1" applyBorder="1"/>
    <xf numFmtId="179" fontId="18" fillId="6" borderId="2" xfId="0" applyNumberFormat="1" applyFont="1" applyFill="1" applyBorder="1"/>
    <xf numFmtId="179" fontId="18" fillId="6" borderId="3" xfId="0" applyNumberFormat="1" applyFont="1" applyFill="1" applyBorder="1"/>
    <xf numFmtId="179" fontId="6" fillId="0" borderId="1" xfId="78" applyNumberFormat="1" applyFont="1" applyFill="1" applyBorder="1" applyProtection="1">
      <protection locked="0"/>
    </xf>
    <xf numFmtId="179" fontId="6" fillId="0" borderId="3" xfId="78" applyNumberFormat="1" applyFont="1" applyFill="1" applyBorder="1" applyProtection="1">
      <protection locked="0"/>
    </xf>
    <xf numFmtId="179" fontId="6" fillId="0" borderId="7" xfId="78" applyNumberFormat="1" applyFont="1" applyFill="1" applyBorder="1" applyProtection="1">
      <protection locked="0"/>
    </xf>
    <xf numFmtId="181" fontId="17" fillId="6" borderId="5" xfId="3" applyNumberFormat="1" applyFont="1" applyFill="1" applyBorder="1" applyAlignment="1">
      <alignment horizontal="right"/>
    </xf>
    <xf numFmtId="181" fontId="17" fillId="6" borderId="0" xfId="3" applyNumberFormat="1" applyFont="1" applyFill="1" applyBorder="1" applyAlignment="1">
      <alignment horizontal="right"/>
    </xf>
    <xf numFmtId="181" fontId="11" fillId="0" borderId="13" xfId="3" applyNumberFormat="1" applyFont="1" applyFill="1" applyBorder="1"/>
    <xf numFmtId="181" fontId="11" fillId="0" borderId="5" xfId="3" applyNumberFormat="1" applyFont="1" applyBorder="1"/>
    <xf numFmtId="186" fontId="17" fillId="0" borderId="5" xfId="0" applyNumberFormat="1" applyFont="1" applyBorder="1"/>
    <xf numFmtId="186" fontId="11" fillId="0" borderId="0" xfId="59" applyNumberFormat="1" applyFont="1" applyAlignment="1" applyProtection="1">
      <alignment horizontal="right"/>
      <protection locked="0"/>
    </xf>
    <xf numFmtId="186" fontId="11" fillId="0" borderId="0" xfId="78" applyNumberFormat="1" applyFont="1" applyFill="1" applyProtection="1">
      <protection locked="0"/>
    </xf>
    <xf numFmtId="186" fontId="11" fillId="0" borderId="0" xfId="59" applyNumberFormat="1" applyFont="1" applyProtection="1">
      <protection locked="0"/>
    </xf>
    <xf numFmtId="186" fontId="17" fillId="6" borderId="5" xfId="0" applyNumberFormat="1" applyFont="1" applyFill="1" applyBorder="1"/>
    <xf numFmtId="179" fontId="6" fillId="0" borderId="13" xfId="78" applyNumberFormat="1" applyFont="1" applyFill="1" applyBorder="1" applyProtection="1">
      <protection locked="0"/>
    </xf>
    <xf numFmtId="186" fontId="17" fillId="0" borderId="5" xfId="0" applyNumberFormat="1" applyFont="1" applyBorder="1" applyAlignment="1">
      <alignment horizontal="right"/>
    </xf>
    <xf numFmtId="186" fontId="13" fillId="0" borderId="0" xfId="78" applyNumberFormat="1" applyFont="1" applyFill="1" applyProtection="1">
      <protection locked="0"/>
    </xf>
    <xf numFmtId="186" fontId="13" fillId="0" borderId="0" xfId="59" applyNumberFormat="1" applyFont="1" applyProtection="1">
      <protection locked="0"/>
    </xf>
    <xf numFmtId="0" fontId="14" fillId="6" borderId="5" xfId="0" applyFont="1" applyFill="1" applyBorder="1"/>
    <xf numFmtId="0" fontId="14" fillId="6" borderId="0" xfId="0" applyFont="1" applyFill="1"/>
    <xf numFmtId="179" fontId="1" fillId="0" borderId="5" xfId="59" applyNumberFormat="1" applyFont="1" applyBorder="1" applyAlignment="1" applyProtection="1">
      <alignment horizontal="left" indent="1"/>
      <protection locked="0"/>
    </xf>
    <xf numFmtId="179" fontId="15" fillId="0" borderId="0" xfId="78" applyNumberFormat="1" applyFont="1" applyFill="1" applyBorder="1" applyProtection="1">
      <protection locked="0"/>
    </xf>
    <xf numFmtId="0" fontId="9" fillId="0" borderId="4" xfId="3" applyNumberFormat="1" applyFont="1" applyBorder="1" applyAlignment="1" applyProtection="1">
      <alignment horizontal="left" indent="1"/>
      <protection locked="0"/>
    </xf>
    <xf numFmtId="0" fontId="6" fillId="0" borderId="5" xfId="78" applyNumberFormat="1" applyFont="1" applyFill="1" applyBorder="1" applyProtection="1">
      <protection locked="0"/>
    </xf>
    <xf numFmtId="0" fontId="6" fillId="0" borderId="0" xfId="78" applyNumberFormat="1" applyFont="1" applyFill="1" applyBorder="1" applyProtection="1">
      <protection locked="0"/>
    </xf>
    <xf numFmtId="2" fontId="6" fillId="0" borderId="0" xfId="78" applyNumberFormat="1" applyFont="1" applyFill="1" applyBorder="1" applyProtection="1">
      <protection locked="0"/>
    </xf>
    <xf numFmtId="2" fontId="6" fillId="0" borderId="5" xfId="78" applyNumberFormat="1" applyFont="1" applyFill="1" applyBorder="1" applyProtection="1">
      <protection locked="0"/>
    </xf>
    <xf numFmtId="2" fontId="6" fillId="6" borderId="5" xfId="78" applyNumberFormat="1" applyFont="1" applyFill="1" applyBorder="1" applyProtection="1">
      <protection locked="0"/>
    </xf>
    <xf numFmtId="2" fontId="6" fillId="6" borderId="0" xfId="78" applyNumberFormat="1" applyFont="1" applyFill="1" applyBorder="1" applyProtection="1">
      <protection locked="0"/>
    </xf>
    <xf numFmtId="179" fontId="19" fillId="0" borderId="0" xfId="78" applyNumberFormat="1" applyFont="1" applyFill="1" applyBorder="1" applyProtection="1">
      <protection locked="0"/>
    </xf>
    <xf numFmtId="186" fontId="17" fillId="6" borderId="0" xfId="0" applyNumberFormat="1" applyFont="1" applyFill="1"/>
    <xf numFmtId="181" fontId="11" fillId="0" borderId="13" xfId="3" applyNumberFormat="1" applyFont="1" applyFill="1" applyBorder="1" applyProtection="1">
      <protection locked="0"/>
    </xf>
    <xf numFmtId="0" fontId="19" fillId="0" borderId="0" xfId="59" applyFont="1" applyProtection="1">
      <protection locked="0"/>
    </xf>
    <xf numFmtId="184" fontId="12" fillId="0" borderId="4" xfId="3" applyNumberFormat="1" applyFont="1" applyFill="1" applyBorder="1" applyAlignment="1" applyProtection="1">
      <alignment horizontal="left" indent="1"/>
      <protection locked="0"/>
    </xf>
    <xf numFmtId="184" fontId="19" fillId="0" borderId="5" xfId="50" applyNumberFormat="1" applyFont="1" applyFill="1" applyBorder="1" applyAlignment="1" applyProtection="1">
      <alignment horizontal="right"/>
      <protection locked="0"/>
    </xf>
    <xf numFmtId="184" fontId="19" fillId="0" borderId="0" xfId="50" applyNumberFormat="1" applyFont="1" applyFill="1" applyBorder="1" applyAlignment="1" applyProtection="1">
      <alignment horizontal="right"/>
      <protection locked="0"/>
    </xf>
    <xf numFmtId="184" fontId="19" fillId="6" borderId="5" xfId="50" applyNumberFormat="1" applyFont="1" applyFill="1" applyBorder="1" applyAlignment="1" applyProtection="1">
      <alignment horizontal="right"/>
      <protection locked="0"/>
    </xf>
    <xf numFmtId="184" fontId="19" fillId="6" borderId="0" xfId="50" applyNumberFormat="1" applyFont="1" applyFill="1" applyBorder="1" applyAlignment="1" applyProtection="1">
      <alignment horizontal="right"/>
      <protection locked="0"/>
    </xf>
    <xf numFmtId="181" fontId="19" fillId="0" borderId="0" xfId="3" applyNumberFormat="1" applyFont="1" applyFill="1" applyBorder="1" applyAlignment="1" applyProtection="1">
      <alignment horizontal="right"/>
      <protection locked="0"/>
    </xf>
    <xf numFmtId="0" fontId="1" fillId="0" borderId="4" xfId="3" applyNumberFormat="1" applyFont="1" applyFill="1" applyBorder="1" applyAlignment="1" applyProtection="1">
      <alignment horizontal="left"/>
      <protection locked="0"/>
    </xf>
    <xf numFmtId="184" fontId="16" fillId="0" borderId="4" xfId="3" applyNumberFormat="1" applyFont="1" applyFill="1" applyBorder="1" applyAlignment="1" applyProtection="1">
      <alignment horizontal="left"/>
      <protection locked="0"/>
    </xf>
    <xf numFmtId="184" fontId="10" fillId="0" borderId="4" xfId="3" applyNumberFormat="1" applyFont="1" applyFill="1" applyBorder="1" applyAlignment="1" applyProtection="1">
      <alignment horizontal="left" indent="1"/>
      <protection locked="0"/>
    </xf>
    <xf numFmtId="3" fontId="10" fillId="0" borderId="4" xfId="59" applyNumberFormat="1" applyFont="1" applyBorder="1" applyAlignment="1" applyProtection="1">
      <alignment horizontal="left"/>
      <protection locked="0"/>
    </xf>
    <xf numFmtId="3" fontId="11" fillId="6" borderId="0" xfId="3" applyNumberFormat="1" applyFont="1" applyFill="1" applyBorder="1" applyAlignment="1" applyProtection="1">
      <alignment horizontal="right"/>
      <protection locked="0"/>
    </xf>
    <xf numFmtId="3" fontId="10" fillId="6" borderId="0" xfId="3" applyNumberFormat="1" applyFont="1" applyFill="1" applyBorder="1" applyAlignment="1" applyProtection="1">
      <alignment horizontal="right"/>
      <protection locked="0"/>
    </xf>
    <xf numFmtId="3" fontId="11" fillId="6" borderId="5" xfId="3" applyNumberFormat="1" applyFont="1" applyFill="1" applyBorder="1" applyAlignment="1" applyProtection="1">
      <alignment horizontal="right"/>
      <protection locked="0"/>
    </xf>
    <xf numFmtId="3" fontId="10" fillId="0" borderId="4" xfId="59" applyNumberFormat="1" applyFont="1" applyBorder="1" applyAlignment="1" applyProtection="1">
      <alignment horizontal="left" indent="2"/>
      <protection locked="0"/>
    </xf>
    <xf numFmtId="3" fontId="15" fillId="0" borderId="0" xfId="50" applyNumberFormat="1" applyFont="1" applyFill="1" applyBorder="1" applyAlignment="1" applyProtection="1">
      <alignment horizontal="right"/>
      <protection locked="0"/>
    </xf>
    <xf numFmtId="181" fontId="9" fillId="0" borderId="5" xfId="3" applyNumberFormat="1" applyFont="1" applyFill="1" applyBorder="1" applyAlignment="1">
      <alignment vertical="top"/>
    </xf>
    <xf numFmtId="0" fontId="20" fillId="0" borderId="0" xfId="59" applyFont="1" applyProtection="1">
      <protection locked="0"/>
    </xf>
    <xf numFmtId="179" fontId="20" fillId="0" borderId="5" xfId="50" applyNumberFormat="1" applyFont="1" applyFill="1" applyBorder="1" applyAlignment="1" applyProtection="1">
      <alignment horizontal="right"/>
      <protection locked="0"/>
    </xf>
    <xf numFmtId="179" fontId="6" fillId="0" borderId="0" xfId="59" applyNumberFormat="1" applyFont="1" applyAlignment="1" applyProtection="1">
      <alignment horizontal="right"/>
      <protection locked="0"/>
    </xf>
    <xf numFmtId="179" fontId="6" fillId="0" borderId="5" xfId="59" applyNumberFormat="1" applyFont="1" applyBorder="1" applyAlignment="1" applyProtection="1">
      <alignment horizontal="right"/>
      <protection locked="0"/>
    </xf>
    <xf numFmtId="179" fontId="7" fillId="0" borderId="0" xfId="59" applyNumberFormat="1" applyFont="1" applyAlignment="1" applyProtection="1">
      <alignment horizontal="right"/>
      <protection locked="0"/>
    </xf>
    <xf numFmtId="3" fontId="20" fillId="0" borderId="0" xfId="59" applyNumberFormat="1" applyFont="1" applyAlignment="1" applyProtection="1">
      <alignment horizontal="right"/>
      <protection locked="0"/>
    </xf>
    <xf numFmtId="3" fontId="6" fillId="0" borderId="0" xfId="59" applyNumberFormat="1" applyFont="1" applyAlignment="1" applyProtection="1">
      <alignment horizontal="right"/>
      <protection locked="0"/>
    </xf>
    <xf numFmtId="3" fontId="20" fillId="0" borderId="5" xfId="59" applyNumberFormat="1" applyFont="1" applyBorder="1" applyAlignment="1" applyProtection="1">
      <alignment horizontal="right"/>
      <protection locked="0"/>
    </xf>
    <xf numFmtId="3" fontId="20" fillId="6" borderId="5" xfId="59" applyNumberFormat="1" applyFont="1" applyFill="1" applyBorder="1" applyAlignment="1" applyProtection="1">
      <alignment horizontal="right"/>
      <protection locked="0"/>
    </xf>
    <xf numFmtId="3" fontId="20" fillId="6" borderId="0" xfId="59" applyNumberFormat="1" applyFont="1" applyFill="1" applyAlignment="1" applyProtection="1">
      <alignment horizontal="right"/>
      <protection locked="0"/>
    </xf>
    <xf numFmtId="3" fontId="6" fillId="6" borderId="0" xfId="59" applyNumberFormat="1" applyFont="1" applyFill="1" applyAlignment="1" applyProtection="1">
      <alignment horizontal="right"/>
      <protection locked="0"/>
    </xf>
    <xf numFmtId="3" fontId="7" fillId="0" borderId="0" xfId="59" applyNumberFormat="1" applyFont="1" applyAlignment="1" applyProtection="1">
      <alignment horizontal="right"/>
      <protection locked="0"/>
    </xf>
    <xf numFmtId="3" fontId="6" fillId="0" borderId="5" xfId="59" applyNumberFormat="1" applyFont="1" applyBorder="1" applyAlignment="1" applyProtection="1">
      <alignment horizontal="right"/>
      <protection locked="0"/>
    </xf>
    <xf numFmtId="181" fontId="6" fillId="0" borderId="0" xfId="3" applyNumberFormat="1" applyFont="1" applyProtection="1">
      <protection locked="0"/>
    </xf>
    <xf numFmtId="181" fontId="6" fillId="0" borderId="5" xfId="3" applyNumberFormat="1" applyFont="1" applyFill="1" applyBorder="1" applyAlignment="1" applyProtection="1">
      <alignment horizontal="right"/>
      <protection locked="0"/>
    </xf>
    <xf numFmtId="181" fontId="6" fillId="0" borderId="0" xfId="3" applyNumberFormat="1" applyFont="1" applyFill="1" applyBorder="1" applyAlignment="1" applyProtection="1">
      <alignment horizontal="right"/>
      <protection locked="0"/>
    </xf>
    <xf numFmtId="181" fontId="6" fillId="6" borderId="5" xfId="3" applyNumberFormat="1" applyFont="1" applyFill="1" applyBorder="1" applyAlignment="1" applyProtection="1">
      <alignment horizontal="right"/>
      <protection locked="0"/>
    </xf>
    <xf numFmtId="181" fontId="6" fillId="6" borderId="0" xfId="3" applyNumberFormat="1" applyFont="1" applyFill="1" applyBorder="1" applyAlignment="1" applyProtection="1">
      <alignment horizontal="right"/>
      <protection locked="0"/>
    </xf>
    <xf numFmtId="181" fontId="22" fillId="0" borderId="0" xfId="3" applyNumberFormat="1" applyFont="1" applyFill="1" applyBorder="1" applyAlignment="1" applyProtection="1">
      <alignment horizontal="right"/>
      <protection locked="0"/>
    </xf>
    <xf numFmtId="179" fontId="1" fillId="0" borderId="2" xfId="59" applyNumberFormat="1" applyFont="1" applyBorder="1" applyAlignment="1" applyProtection="1">
      <alignment horizontal="left" indent="1"/>
      <protection locked="0"/>
    </xf>
    <xf numFmtId="179" fontId="10" fillId="6" borderId="2" xfId="0" applyNumberFormat="1" applyFont="1" applyFill="1" applyBorder="1"/>
    <xf numFmtId="179" fontId="10" fillId="6" borderId="3" xfId="0" applyNumberFormat="1" applyFont="1" applyFill="1" applyBorder="1"/>
    <xf numFmtId="0" fontId="10" fillId="0" borderId="3" xfId="78" applyNumberFormat="1" applyFont="1" applyFill="1" applyBorder="1" applyProtection="1">
      <protection locked="0"/>
    </xf>
    <xf numFmtId="0" fontId="10" fillId="0" borderId="3" xfId="78" applyNumberFormat="1" applyFont="1" applyBorder="1" applyProtection="1">
      <protection locked="0"/>
    </xf>
    <xf numFmtId="179" fontId="10" fillId="6" borderId="5" xfId="0" applyNumberFormat="1" applyFont="1" applyFill="1" applyBorder="1"/>
    <xf numFmtId="179" fontId="10" fillId="6" borderId="0" xfId="0" applyNumberFormat="1" applyFont="1" applyFill="1"/>
    <xf numFmtId="0" fontId="10" fillId="0" borderId="0" xfId="78" applyNumberFormat="1" applyFont="1" applyFill="1" applyBorder="1" applyProtection="1">
      <protection locked="0"/>
    </xf>
    <xf numFmtId="0" fontId="10" fillId="0" borderId="0" xfId="78" applyNumberFormat="1" applyFont="1" applyBorder="1" applyProtection="1">
      <protection locked="0"/>
    </xf>
    <xf numFmtId="0" fontId="4" fillId="0" borderId="0" xfId="3" applyNumberFormat="1" applyFont="1" applyFill="1" applyProtection="1">
      <protection locked="0"/>
    </xf>
    <xf numFmtId="181" fontId="10" fillId="0" borderId="12" xfId="3" applyNumberFormat="1" applyFont="1" applyFill="1" applyBorder="1" applyAlignment="1" applyProtection="1">
      <alignment horizontal="right"/>
      <protection locked="0"/>
    </xf>
    <xf numFmtId="181" fontId="10" fillId="0" borderId="11" xfId="3" applyNumberFormat="1" applyFont="1" applyFill="1" applyBorder="1" applyAlignment="1" applyProtection="1">
      <alignment horizontal="right"/>
      <protection locked="0"/>
    </xf>
    <xf numFmtId="181" fontId="10" fillId="6" borderId="11" xfId="3" applyNumberFormat="1" applyFont="1" applyFill="1" applyBorder="1" applyAlignment="1" applyProtection="1">
      <alignment horizontal="right"/>
      <protection locked="0"/>
    </xf>
    <xf numFmtId="181" fontId="10" fillId="6" borderId="12" xfId="3" applyNumberFormat="1" applyFont="1" applyFill="1" applyBorder="1" applyAlignment="1" applyProtection="1">
      <alignment horizontal="right"/>
      <protection locked="0"/>
    </xf>
    <xf numFmtId="181" fontId="17" fillId="0" borderId="13" xfId="3" applyNumberFormat="1" applyFont="1" applyFill="1" applyBorder="1"/>
    <xf numFmtId="181" fontId="17" fillId="0" borderId="5" xfId="3" applyNumberFormat="1" applyFont="1" applyBorder="1"/>
    <xf numFmtId="186" fontId="11" fillId="0" borderId="5" xfId="0" applyNumberFormat="1" applyFont="1" applyBorder="1"/>
    <xf numFmtId="9" fontId="10" fillId="0" borderId="0" xfId="50" applyNumberFormat="1" applyFont="1" applyFill="1" applyBorder="1" applyAlignment="1" applyProtection="1">
      <alignment horizontal="right"/>
      <protection locked="0"/>
    </xf>
    <xf numFmtId="190" fontId="10" fillId="0" borderId="0" xfId="50" applyNumberFormat="1" applyFont="1" applyFill="1" applyBorder="1" applyAlignment="1" applyProtection="1">
      <alignment horizontal="right"/>
      <protection locked="0"/>
    </xf>
    <xf numFmtId="179" fontId="10" fillId="0" borderId="0" xfId="50" applyNumberFormat="1" applyFont="1" applyFill="1" applyProtection="1">
      <protection locked="0"/>
    </xf>
    <xf numFmtId="0" fontId="7" fillId="0" borderId="5" xfId="59" applyFont="1" applyBorder="1" applyAlignment="1" applyProtection="1">
      <alignment horizontal="left"/>
      <protection locked="0"/>
    </xf>
    <xf numFmtId="0" fontId="6" fillId="0" borderId="0" xfId="78" applyNumberFormat="1" applyFont="1" applyFill="1" applyProtection="1">
      <protection locked="0"/>
    </xf>
    <xf numFmtId="0" fontId="6" fillId="6" borderId="5" xfId="78" applyNumberFormat="1" applyFont="1" applyFill="1" applyBorder="1" applyProtection="1">
      <protection locked="0"/>
    </xf>
    <xf numFmtId="0" fontId="6" fillId="6" borderId="0" xfId="78" applyNumberFormat="1" applyFont="1" applyFill="1" applyBorder="1" applyProtection="1">
      <protection locked="0"/>
    </xf>
    <xf numFmtId="181" fontId="6" fillId="0" borderId="0" xfId="78" applyNumberFormat="1" applyFont="1" applyFill="1" applyProtection="1">
      <protection locked="0"/>
    </xf>
    <xf numFmtId="9" fontId="11" fillId="0" borderId="0" xfId="3" applyFont="1" applyFill="1" applyProtection="1">
      <protection locked="0"/>
    </xf>
    <xf numFmtId="181" fontId="10" fillId="0" borderId="5" xfId="3" applyNumberFormat="1" applyFont="1" applyFill="1" applyBorder="1" applyAlignment="1" applyProtection="1">
      <alignment horizontal="right"/>
      <protection locked="0"/>
    </xf>
    <xf numFmtId="181" fontId="1" fillId="0" borderId="0" xfId="3" applyNumberFormat="1" applyFont="1" applyFill="1" applyProtection="1">
      <protection locked="0"/>
    </xf>
    <xf numFmtId="181" fontId="6" fillId="4" borderId="6" xfId="59" applyNumberFormat="1" applyFont="1" applyFill="1" applyBorder="1" applyProtection="1">
      <protection locked="0"/>
    </xf>
    <xf numFmtId="0" fontId="4" fillId="0" borderId="0" xfId="3" applyNumberFormat="1" applyFont="1" applyFill="1" applyBorder="1" applyProtection="1">
      <protection locked="0"/>
    </xf>
    <xf numFmtId="179" fontId="6" fillId="0" borderId="5" xfId="50" applyNumberFormat="1" applyFont="1" applyFill="1" applyBorder="1" applyAlignment="1" applyProtection="1">
      <alignment horizontal="left"/>
      <protection locked="0"/>
    </xf>
    <xf numFmtId="3" fontId="1" fillId="0" borderId="0" xfId="50" applyNumberFormat="1" applyFont="1" applyFill="1" applyBorder="1" applyAlignment="1" applyProtection="1">
      <alignment horizontal="right"/>
      <protection locked="0"/>
    </xf>
    <xf numFmtId="179" fontId="1" fillId="0" borderId="4" xfId="59" applyNumberFormat="1" applyFont="1" applyBorder="1" applyProtection="1">
      <protection locked="0"/>
    </xf>
    <xf numFmtId="179" fontId="19" fillId="0" borderId="5" xfId="50" applyNumberFormat="1" applyFont="1" applyFill="1" applyBorder="1" applyAlignment="1" applyProtection="1">
      <alignment horizontal="right"/>
      <protection locked="0"/>
    </xf>
    <xf numFmtId="179" fontId="10" fillId="0" borderId="0" xfId="59" applyNumberFormat="1" applyFont="1" applyAlignment="1" applyProtection="1">
      <alignment horizontal="right"/>
      <protection locked="0"/>
    </xf>
    <xf numFmtId="179" fontId="10" fillId="0" borderId="5" xfId="59" applyNumberFormat="1" applyFont="1" applyBorder="1" applyAlignment="1" applyProtection="1">
      <alignment horizontal="right"/>
      <protection locked="0"/>
    </xf>
    <xf numFmtId="179" fontId="1" fillId="0" borderId="0" xfId="59" applyNumberFormat="1" applyFont="1" applyAlignment="1" applyProtection="1">
      <alignment horizontal="right"/>
      <protection locked="0"/>
    </xf>
    <xf numFmtId="3" fontId="19" fillId="0" borderId="0" xfId="59" applyNumberFormat="1" applyFont="1" applyAlignment="1" applyProtection="1">
      <alignment horizontal="right"/>
      <protection locked="0"/>
    </xf>
    <xf numFmtId="3" fontId="10" fillId="0" borderId="0" xfId="59" applyNumberFormat="1" applyFont="1" applyAlignment="1" applyProtection="1">
      <alignment horizontal="right"/>
      <protection locked="0"/>
    </xf>
    <xf numFmtId="3" fontId="19" fillId="0" borderId="5" xfId="59" applyNumberFormat="1" applyFont="1" applyBorder="1" applyAlignment="1" applyProtection="1">
      <alignment horizontal="right"/>
      <protection locked="0"/>
    </xf>
    <xf numFmtId="3" fontId="19" fillId="6" borderId="5" xfId="59" applyNumberFormat="1" applyFont="1" applyFill="1" applyBorder="1" applyAlignment="1" applyProtection="1">
      <alignment horizontal="right"/>
      <protection locked="0"/>
    </xf>
    <xf numFmtId="3" fontId="19" fillId="6" borderId="0" xfId="59" applyNumberFormat="1" applyFont="1" applyFill="1" applyAlignment="1" applyProtection="1">
      <alignment horizontal="right"/>
      <protection locked="0"/>
    </xf>
    <xf numFmtId="3" fontId="10" fillId="6" borderId="0" xfId="59" applyNumberFormat="1" applyFont="1" applyFill="1" applyAlignment="1" applyProtection="1">
      <alignment horizontal="right"/>
      <protection locked="0"/>
    </xf>
    <xf numFmtId="3" fontId="1" fillId="0" borderId="0" xfId="59" applyNumberFormat="1" applyFont="1" applyAlignment="1" applyProtection="1">
      <alignment horizontal="right"/>
      <protection locked="0"/>
    </xf>
    <xf numFmtId="3" fontId="10" fillId="0" borderId="5" xfId="59" applyNumberFormat="1" applyFont="1" applyBorder="1" applyAlignment="1" applyProtection="1">
      <alignment horizontal="right"/>
      <protection locked="0"/>
    </xf>
    <xf numFmtId="181" fontId="10" fillId="0" borderId="12" xfId="50" applyNumberFormat="1" applyFont="1" applyFill="1" applyBorder="1" applyAlignment="1" applyProtection="1">
      <alignment horizontal="right"/>
      <protection locked="0"/>
    </xf>
    <xf numFmtId="9" fontId="10" fillId="0" borderId="12" xfId="3" applyFont="1" applyFill="1" applyBorder="1" applyAlignment="1" applyProtection="1">
      <alignment horizontal="right"/>
      <protection locked="0"/>
    </xf>
    <xf numFmtId="9" fontId="10" fillId="0" borderId="11" xfId="3" applyFont="1" applyFill="1" applyBorder="1" applyAlignment="1" applyProtection="1">
      <alignment horizontal="right"/>
      <protection locked="0"/>
    </xf>
    <xf numFmtId="0" fontId="9" fillId="0" borderId="0" xfId="3" applyNumberFormat="1" applyFont="1" applyBorder="1" applyProtection="1">
      <protection locked="0"/>
    </xf>
    <xf numFmtId="181" fontId="9" fillId="0" borderId="0" xfId="3" applyNumberFormat="1" applyFont="1" applyFill="1" applyBorder="1" applyProtection="1">
      <protection locked="0"/>
    </xf>
    <xf numFmtId="179" fontId="7" fillId="0" borderId="2" xfId="59" applyNumberFormat="1" applyFont="1" applyBorder="1" applyAlignment="1" applyProtection="1">
      <alignment horizontal="left"/>
      <protection locked="0"/>
    </xf>
    <xf numFmtId="179" fontId="18" fillId="0" borderId="7" xfId="0" applyNumberFormat="1" applyFont="1" applyBorder="1"/>
    <xf numFmtId="179" fontId="18" fillId="0" borderId="2" xfId="0" applyNumberFormat="1" applyFont="1" applyBorder="1"/>
    <xf numFmtId="181" fontId="9" fillId="0" borderId="1" xfId="3" applyNumberFormat="1" applyFont="1" applyFill="1" applyBorder="1" applyProtection="1">
      <protection locked="0"/>
    </xf>
    <xf numFmtId="181" fontId="11" fillId="0" borderId="3" xfId="3" applyNumberFormat="1" applyFont="1" applyFill="1" applyBorder="1" applyProtection="1">
      <protection locked="0"/>
    </xf>
    <xf numFmtId="181" fontId="17" fillId="0" borderId="2" xfId="3" applyNumberFormat="1" applyFont="1" applyFill="1" applyBorder="1"/>
    <xf numFmtId="181" fontId="9" fillId="0" borderId="3" xfId="3" applyNumberFormat="1" applyFont="1" applyFill="1" applyBorder="1" applyProtection="1">
      <protection locked="0"/>
    </xf>
    <xf numFmtId="181" fontId="17" fillId="0" borderId="13" xfId="3" applyNumberFormat="1" applyFont="1" applyBorder="1"/>
    <xf numFmtId="186" fontId="11" fillId="0" borderId="0" xfId="78" applyNumberFormat="1" applyFont="1" applyFill="1" applyBorder="1" applyProtection="1">
      <protection locked="0"/>
    </xf>
    <xf numFmtId="179" fontId="6" fillId="0" borderId="4" xfId="78" applyNumberFormat="1" applyFont="1" applyFill="1" applyBorder="1" applyProtection="1">
      <protection locked="0"/>
    </xf>
    <xf numFmtId="181" fontId="9" fillId="0" borderId="0" xfId="3" applyNumberFormat="1" applyFont="1" applyFill="1" applyBorder="1" applyAlignment="1" applyProtection="1">
      <alignment horizontal="right"/>
      <protection locked="0"/>
    </xf>
    <xf numFmtId="186" fontId="13" fillId="0" borderId="0" xfId="78" applyNumberFormat="1" applyFont="1" applyFill="1" applyBorder="1" applyProtection="1">
      <protection locked="0"/>
    </xf>
    <xf numFmtId="0" fontId="10" fillId="0" borderId="4" xfId="50" applyNumberFormat="1" applyFont="1" applyFill="1" applyBorder="1" applyAlignment="1" applyProtection="1">
      <alignment horizontal="left"/>
      <protection locked="0"/>
    </xf>
    <xf numFmtId="0" fontId="14" fillId="0" borderId="5" xfId="0" applyFont="1" applyBorder="1"/>
    <xf numFmtId="0" fontId="1" fillId="0" borderId="0" xfId="0" applyFont="1" applyAlignment="1">
      <alignment horizontal="center"/>
    </xf>
    <xf numFmtId="0" fontId="19" fillId="0" borderId="0" xfId="78" applyNumberFormat="1" applyFont="1" applyFill="1" applyBorder="1" applyProtection="1">
      <protection locked="0"/>
    </xf>
    <xf numFmtId="186" fontId="10" fillId="0" borderId="0" xfId="78" applyNumberFormat="1" applyFont="1" applyFill="1" applyBorder="1" applyProtection="1">
      <protection locked="0"/>
    </xf>
    <xf numFmtId="10" fontId="10" fillId="0" borderId="0" xfId="78" applyNumberFormat="1" applyFont="1" applyFill="1" applyBorder="1" applyProtection="1">
      <protection locked="0"/>
    </xf>
    <xf numFmtId="4" fontId="14" fillId="0" borderId="5" xfId="0" applyNumberFormat="1" applyFont="1" applyBorder="1"/>
    <xf numFmtId="181" fontId="11" fillId="0" borderId="0" xfId="3" applyNumberFormat="1" applyFont="1" applyBorder="1" applyProtection="1">
      <protection locked="0"/>
    </xf>
    <xf numFmtId="0" fontId="6" fillId="0" borderId="0" xfId="78" applyNumberFormat="1" applyFont="1" applyBorder="1" applyProtection="1">
      <protection locked="0"/>
    </xf>
    <xf numFmtId="9" fontId="6" fillId="0" borderId="0" xfId="78" applyFont="1" applyFill="1" applyBorder="1" applyProtection="1">
      <protection locked="0"/>
    </xf>
    <xf numFmtId="0" fontId="11" fillId="0" borderId="0" xfId="3" applyNumberFormat="1" applyFont="1" applyFill="1" applyProtection="1">
      <protection locked="0"/>
    </xf>
    <xf numFmtId="181" fontId="11" fillId="0" borderId="4" xfId="3" applyNumberFormat="1" applyFont="1" applyBorder="1" applyAlignment="1" applyProtection="1">
      <alignment horizontal="left" indent="1"/>
      <protection locked="0"/>
    </xf>
    <xf numFmtId="181" fontId="11" fillId="0" borderId="5" xfId="3" applyNumberFormat="1" applyFont="1" applyFill="1" applyBorder="1" applyAlignment="1">
      <alignment horizontal="right"/>
    </xf>
    <xf numFmtId="9" fontId="11" fillId="0" borderId="0" xfId="3" applyFont="1" applyFill="1" applyBorder="1" applyProtection="1">
      <protection locked="0"/>
    </xf>
    <xf numFmtId="181" fontId="9" fillId="0" borderId="0" xfId="3" applyNumberFormat="1" applyFont="1" applyFill="1" applyBorder="1" applyAlignment="1">
      <alignment horizontal="center"/>
    </xf>
    <xf numFmtId="0" fontId="10" fillId="0" borderId="10" xfId="50" applyNumberFormat="1" applyFont="1" applyFill="1" applyBorder="1" applyAlignment="1" applyProtection="1">
      <alignment horizontal="left"/>
      <protection locked="0"/>
    </xf>
    <xf numFmtId="0" fontId="14" fillId="0" borderId="11" xfId="0" applyFont="1" applyBorder="1"/>
    <xf numFmtId="0" fontId="10" fillId="0" borderId="12" xfId="78" applyNumberFormat="1" applyFont="1" applyFill="1" applyBorder="1" applyProtection="1">
      <protection locked="0"/>
    </xf>
    <xf numFmtId="0" fontId="1" fillId="0" borderId="12" xfId="0" applyFont="1" applyBorder="1" applyAlignment="1">
      <alignment horizontal="center"/>
    </xf>
    <xf numFmtId="0" fontId="10" fillId="0" borderId="12" xfId="59" applyFont="1" applyBorder="1" applyProtection="1">
      <protection locked="0"/>
    </xf>
    <xf numFmtId="0" fontId="19" fillId="0" borderId="12" xfId="78" applyNumberFormat="1" applyFont="1" applyFill="1" applyBorder="1" applyProtection="1">
      <protection locked="0"/>
    </xf>
    <xf numFmtId="185" fontId="10" fillId="0" borderId="12" xfId="78" applyNumberFormat="1" applyFont="1" applyFill="1" applyBorder="1" applyProtection="1">
      <protection locked="0"/>
    </xf>
    <xf numFmtId="185" fontId="14" fillId="0" borderId="11" xfId="0" applyNumberFormat="1" applyFont="1" applyBorder="1"/>
    <xf numFmtId="185" fontId="14" fillId="6" borderId="11" xfId="0" applyNumberFormat="1" applyFont="1" applyFill="1" applyBorder="1"/>
    <xf numFmtId="185" fontId="14" fillId="6" borderId="12" xfId="0" applyNumberFormat="1" applyFont="1" applyFill="1" applyBorder="1"/>
    <xf numFmtId="185" fontId="1" fillId="0" borderId="12" xfId="59" applyNumberFormat="1" applyFont="1" applyBorder="1" applyProtection="1">
      <protection locked="0"/>
    </xf>
    <xf numFmtId="0" fontId="1" fillId="0" borderId="12" xfId="59" applyFont="1" applyBorder="1" applyProtection="1">
      <protection locked="0"/>
    </xf>
    <xf numFmtId="179" fontId="3" fillId="2" borderId="3" xfId="0" applyNumberFormat="1" applyFont="1" applyFill="1" applyBorder="1" applyAlignment="1">
      <alignment horizontal="right"/>
    </xf>
    <xf numFmtId="182" fontId="3" fillId="2" borderId="3" xfId="3" applyNumberFormat="1" applyFont="1" applyFill="1" applyBorder="1" applyAlignment="1">
      <alignment horizontal="right"/>
    </xf>
    <xf numFmtId="191" fontId="3" fillId="2" borderId="3" xfId="3" applyNumberFormat="1" applyFont="1" applyFill="1" applyBorder="1" applyAlignment="1">
      <alignment horizontal="right"/>
    </xf>
    <xf numFmtId="179" fontId="3" fillId="2" borderId="0" xfId="0" applyNumberFormat="1" applyFont="1" applyFill="1" applyAlignment="1">
      <alignment horizontal="right"/>
    </xf>
    <xf numFmtId="4" fontId="3" fillId="2" borderId="0" xfId="0" applyNumberFormat="1" applyFont="1" applyFill="1" applyAlignment="1">
      <alignment horizontal="right"/>
    </xf>
    <xf numFmtId="183" fontId="3" fillId="2" borderId="12" xfId="0" applyNumberFormat="1" applyFont="1" applyFill="1" applyBorder="1" applyAlignment="1">
      <alignment horizontal="right"/>
    </xf>
    <xf numFmtId="183" fontId="5" fillId="0" borderId="0" xfId="60" applyNumberFormat="1" applyFont="1" applyAlignment="1" applyProtection="1">
      <alignment horizontal="right" vertical="center"/>
      <protection locked="0"/>
    </xf>
    <xf numFmtId="179" fontId="7" fillId="0" borderId="5" xfId="62" applyNumberFormat="1" applyFont="1" applyBorder="1" applyAlignment="1">
      <alignment vertical="top"/>
    </xf>
    <xf numFmtId="179" fontId="6" fillId="0" borderId="0" xfId="50" applyNumberFormat="1" applyFont="1" applyFill="1" applyBorder="1" applyProtection="1">
      <protection locked="0"/>
    </xf>
    <xf numFmtId="179" fontId="6" fillId="6" borderId="2" xfId="50" applyNumberFormat="1" applyFont="1" applyFill="1" applyBorder="1" applyProtection="1">
      <protection locked="0"/>
    </xf>
    <xf numFmtId="186" fontId="11" fillId="0" borderId="5" xfId="50" applyNumberFormat="1" applyFont="1" applyFill="1" applyBorder="1" applyAlignment="1" applyProtection="1">
      <alignment horizontal="right"/>
      <protection locked="0"/>
    </xf>
    <xf numFmtId="0" fontId="7" fillId="0" borderId="5" xfId="62" applyFont="1" applyBorder="1" applyAlignment="1">
      <alignment vertical="top"/>
    </xf>
    <xf numFmtId="0" fontId="6" fillId="0" borderId="0" xfId="50" applyNumberFormat="1" applyFont="1" applyFill="1" applyBorder="1" applyProtection="1">
      <protection locked="0"/>
    </xf>
    <xf numFmtId="0" fontId="6" fillId="6" borderId="5" xfId="50" applyNumberFormat="1" applyFont="1" applyFill="1" applyBorder="1" applyProtection="1">
      <protection locked="0"/>
    </xf>
    <xf numFmtId="0" fontId="6" fillId="6" borderId="0" xfId="50" applyNumberFormat="1" applyFont="1" applyFill="1" applyBorder="1" applyProtection="1">
      <protection locked="0"/>
    </xf>
    <xf numFmtId="179" fontId="1" fillId="0" borderId="5" xfId="62" applyNumberFormat="1" applyFont="1" applyBorder="1" applyAlignment="1">
      <alignment vertical="top"/>
    </xf>
    <xf numFmtId="179" fontId="10" fillId="0" borderId="0" xfId="50" applyNumberFormat="1" applyFont="1" applyFill="1" applyBorder="1" applyProtection="1">
      <protection locked="0"/>
    </xf>
    <xf numFmtId="179" fontId="10" fillId="6" borderId="5" xfId="50" applyNumberFormat="1" applyFont="1" applyFill="1" applyBorder="1" applyProtection="1">
      <protection locked="0"/>
    </xf>
    <xf numFmtId="179" fontId="10" fillId="6" borderId="0" xfId="50" applyNumberFormat="1" applyFont="1" applyFill="1" applyBorder="1" applyProtection="1">
      <protection locked="0"/>
    </xf>
    <xf numFmtId="179" fontId="6" fillId="0" borderId="0" xfId="50" applyNumberFormat="1" applyFont="1" applyFill="1" applyProtection="1">
      <protection locked="0"/>
    </xf>
    <xf numFmtId="181" fontId="9" fillId="0" borderId="5" xfId="62" applyNumberFormat="1" applyFont="1" applyBorder="1" applyAlignment="1">
      <alignment horizontal="left" vertical="top" indent="1"/>
    </xf>
    <xf numFmtId="181" fontId="11" fillId="0" borderId="5" xfId="78" applyNumberFormat="1" applyFont="1" applyFill="1" applyBorder="1" applyProtection="1">
      <protection locked="0"/>
    </xf>
    <xf numFmtId="181" fontId="11" fillId="6" borderId="5" xfId="78" applyNumberFormat="1" applyFont="1" applyFill="1" applyBorder="1" applyProtection="1">
      <protection locked="0"/>
    </xf>
    <xf numFmtId="181" fontId="11" fillId="6" borderId="0" xfId="78" applyNumberFormat="1" applyFont="1" applyFill="1" applyBorder="1" applyProtection="1">
      <protection locked="0"/>
    </xf>
    <xf numFmtId="186" fontId="9" fillId="0" borderId="5" xfId="62" applyNumberFormat="1" applyFont="1" applyBorder="1" applyAlignment="1">
      <alignment horizontal="left" vertical="top" indent="1"/>
    </xf>
    <xf numFmtId="186" fontId="11" fillId="0" borderId="5" xfId="78" applyNumberFormat="1" applyFont="1" applyFill="1" applyBorder="1" applyProtection="1">
      <protection locked="0"/>
    </xf>
    <xf numFmtId="186" fontId="11" fillId="6" borderId="5" xfId="78" applyNumberFormat="1" applyFont="1" applyFill="1" applyBorder="1" applyAlignment="1" applyProtection="1">
      <alignment horizontal="right"/>
      <protection locked="0"/>
    </xf>
    <xf numFmtId="186" fontId="11" fillId="6" borderId="5" xfId="78" applyNumberFormat="1" applyFont="1" applyFill="1" applyBorder="1" applyProtection="1">
      <protection locked="0"/>
    </xf>
    <xf numFmtId="186" fontId="11" fillId="6" borderId="0" xfId="78" applyNumberFormat="1" applyFont="1" applyFill="1" applyBorder="1" applyProtection="1">
      <protection locked="0"/>
    </xf>
    <xf numFmtId="186" fontId="13" fillId="0" borderId="0" xfId="3" applyNumberFormat="1" applyFont="1" applyFill="1" applyBorder="1" applyProtection="1">
      <protection locked="0"/>
    </xf>
    <xf numFmtId="186" fontId="13" fillId="0" borderId="0" xfId="50" applyNumberFormat="1" applyFont="1" applyFill="1" applyBorder="1" applyProtection="1">
      <protection locked="0"/>
    </xf>
    <xf numFmtId="0" fontId="1" fillId="0" borderId="5" xfId="62" applyFont="1" applyBorder="1" applyAlignment="1">
      <alignment horizontal="left" vertical="top"/>
    </xf>
    <xf numFmtId="0" fontId="10" fillId="0" borderId="5" xfId="78" applyNumberFormat="1" applyFont="1" applyFill="1" applyBorder="1" applyProtection="1">
      <protection locked="0"/>
    </xf>
    <xf numFmtId="185" fontId="19" fillId="0" borderId="0" xfId="3" applyNumberFormat="1" applyFont="1" applyFill="1" applyBorder="1" applyProtection="1">
      <protection locked="0"/>
    </xf>
    <xf numFmtId="185" fontId="10" fillId="0" borderId="5" xfId="78" applyNumberFormat="1" applyFont="1" applyFill="1" applyBorder="1" applyProtection="1">
      <protection locked="0"/>
    </xf>
    <xf numFmtId="185" fontId="10" fillId="6" borderId="5" xfId="78" applyNumberFormat="1" applyFont="1" applyFill="1" applyBorder="1" applyProtection="1">
      <protection locked="0"/>
    </xf>
    <xf numFmtId="185" fontId="10" fillId="6" borderId="0" xfId="78" applyNumberFormat="1" applyFont="1" applyFill="1" applyBorder="1" applyProtection="1">
      <protection locked="0"/>
    </xf>
    <xf numFmtId="185" fontId="15" fillId="0" borderId="0" xfId="3" applyNumberFormat="1" applyFont="1" applyFill="1" applyBorder="1" applyProtection="1">
      <protection locked="0"/>
    </xf>
    <xf numFmtId="186" fontId="11" fillId="0" borderId="5" xfId="78" applyNumberFormat="1" applyFont="1" applyFill="1" applyBorder="1" applyAlignment="1" applyProtection="1">
      <alignment horizontal="right"/>
      <protection locked="0"/>
    </xf>
    <xf numFmtId="186" fontId="11" fillId="6" borderId="0" xfId="78" applyNumberFormat="1" applyFont="1" applyFill="1" applyBorder="1" applyAlignment="1" applyProtection="1">
      <alignment horizontal="right"/>
      <protection locked="0"/>
    </xf>
    <xf numFmtId="0" fontId="1" fillId="0" borderId="5" xfId="62" applyFont="1" applyBorder="1" applyAlignment="1">
      <alignment horizontal="left" vertical="top" indent="1"/>
    </xf>
    <xf numFmtId="0" fontId="10" fillId="0" borderId="0" xfId="3" applyNumberFormat="1" applyFont="1" applyFill="1" applyBorder="1" applyProtection="1">
      <protection locked="0"/>
    </xf>
    <xf numFmtId="185" fontId="15" fillId="0" borderId="0" xfId="50" applyNumberFormat="1" applyFont="1" applyFill="1" applyBorder="1" applyProtection="1">
      <protection locked="0"/>
    </xf>
    <xf numFmtId="0" fontId="15" fillId="0" borderId="0" xfId="50" applyNumberFormat="1" applyFont="1" applyFill="1" applyBorder="1" applyProtection="1">
      <protection locked="0"/>
    </xf>
    <xf numFmtId="179" fontId="1" fillId="0" borderId="5" xfId="62" applyNumberFormat="1" applyFont="1" applyBorder="1" applyAlignment="1">
      <alignment horizontal="left" vertical="top" indent="1"/>
    </xf>
    <xf numFmtId="186" fontId="9" fillId="0" borderId="5" xfId="62" applyNumberFormat="1" applyFont="1" applyBorder="1" applyAlignment="1">
      <alignment horizontal="left" vertical="top" indent="2"/>
    </xf>
    <xf numFmtId="186" fontId="10" fillId="0" borderId="0" xfId="3" applyNumberFormat="1" applyFont="1" applyFill="1" applyBorder="1" applyAlignment="1" applyProtection="1">
      <alignment horizontal="right"/>
      <protection locked="0"/>
    </xf>
    <xf numFmtId="186" fontId="11" fillId="0" borderId="5" xfId="50" applyNumberFormat="1" applyFont="1" applyFill="1" applyBorder="1" applyProtection="1">
      <protection locked="0"/>
    </xf>
    <xf numFmtId="186" fontId="11" fillId="6" borderId="5" xfId="50" applyNumberFormat="1" applyFont="1" applyFill="1" applyBorder="1" applyProtection="1">
      <protection locked="0"/>
    </xf>
    <xf numFmtId="186" fontId="11" fillId="6" borderId="0" xfId="50" applyNumberFormat="1" applyFont="1" applyFill="1" applyBorder="1" applyProtection="1">
      <protection locked="0"/>
    </xf>
    <xf numFmtId="0" fontId="9" fillId="0" borderId="5" xfId="62" applyFont="1" applyBorder="1" applyAlignment="1">
      <alignment horizontal="left" vertical="top" indent="1"/>
    </xf>
    <xf numFmtId="0" fontId="11" fillId="0" borderId="5" xfId="50" applyNumberFormat="1" applyFont="1" applyFill="1" applyBorder="1" applyAlignment="1" applyProtection="1">
      <alignment horizontal="right"/>
      <protection locked="0"/>
    </xf>
    <xf numFmtId="0" fontId="11" fillId="0" borderId="5" xfId="78" applyNumberFormat="1" applyFont="1" applyFill="1" applyBorder="1" applyProtection="1">
      <protection locked="0"/>
    </xf>
    <xf numFmtId="182" fontId="13" fillId="0" borderId="0" xfId="50" applyNumberFormat="1" applyFont="1" applyFill="1" applyBorder="1" applyProtection="1">
      <protection locked="0"/>
    </xf>
    <xf numFmtId="182" fontId="11" fillId="0" borderId="5" xfId="50" applyNumberFormat="1" applyFont="1" applyFill="1" applyBorder="1" applyProtection="1">
      <protection locked="0"/>
    </xf>
    <xf numFmtId="182" fontId="11" fillId="6" borderId="5" xfId="50" applyNumberFormat="1" applyFont="1" applyFill="1" applyBorder="1" applyProtection="1">
      <protection locked="0"/>
    </xf>
    <xf numFmtId="182" fontId="11" fillId="6" borderId="0" xfId="50" applyNumberFormat="1" applyFont="1" applyFill="1" applyBorder="1" applyProtection="1">
      <protection locked="0"/>
    </xf>
    <xf numFmtId="0" fontId="13" fillId="0" borderId="0" xfId="50" applyNumberFormat="1" applyFont="1" applyFill="1" applyBorder="1" applyProtection="1">
      <protection locked="0"/>
    </xf>
    <xf numFmtId="0" fontId="11" fillId="0" borderId="5" xfId="50" applyNumberFormat="1" applyFont="1" applyFill="1" applyBorder="1" applyProtection="1">
      <protection locked="0"/>
    </xf>
    <xf numFmtId="179" fontId="10" fillId="0" borderId="0" xfId="50" applyNumberFormat="1" applyFont="1" applyFill="1" applyBorder="1" applyAlignment="1" applyProtection="1">
      <protection locked="0"/>
    </xf>
    <xf numFmtId="186" fontId="11" fillId="0" borderId="0" xfId="50" applyNumberFormat="1" applyFont="1" applyFill="1" applyBorder="1" applyProtection="1">
      <protection locked="0"/>
    </xf>
    <xf numFmtId="179" fontId="10" fillId="0" borderId="0" xfId="3" applyNumberFormat="1" applyFont="1" applyFill="1" applyBorder="1" applyAlignment="1" applyProtection="1">
      <alignment horizontal="right"/>
      <protection locked="0"/>
    </xf>
    <xf numFmtId="176" fontId="10" fillId="0" borderId="0" xfId="1" applyFont="1" applyFill="1" applyBorder="1" applyAlignment="1" applyProtection="1">
      <alignment horizontal="right"/>
      <protection locked="0"/>
    </xf>
    <xf numFmtId="4" fontId="11" fillId="0" borderId="0" xfId="50" applyNumberFormat="1" applyFont="1" applyFill="1" applyBorder="1" applyProtection="1">
      <protection locked="0"/>
    </xf>
    <xf numFmtId="10" fontId="11" fillId="0" borderId="5" xfId="3" applyNumberFormat="1" applyFont="1" applyFill="1" applyBorder="1" applyProtection="1">
      <protection locked="0"/>
    </xf>
    <xf numFmtId="179" fontId="6" fillId="0" borderId="5" xfId="50" applyNumberFormat="1" applyFont="1" applyFill="1" applyBorder="1" applyAlignment="1" applyProtection="1">
      <alignment horizontal="right"/>
      <protection locked="0"/>
    </xf>
    <xf numFmtId="179" fontId="6" fillId="0" borderId="0" xfId="3" applyNumberFormat="1" applyFont="1" applyFill="1" applyBorder="1" applyAlignment="1" applyProtection="1">
      <alignment horizontal="right"/>
      <protection locked="0"/>
    </xf>
    <xf numFmtId="179" fontId="11" fillId="0" borderId="5" xfId="78" applyNumberFormat="1" applyFont="1" applyFill="1" applyBorder="1" applyProtection="1">
      <protection locked="0"/>
    </xf>
    <xf numFmtId="185" fontId="13" fillId="0" borderId="0" xfId="50" applyNumberFormat="1" applyFont="1" applyFill="1" applyBorder="1" applyProtection="1">
      <protection locked="0"/>
    </xf>
    <xf numFmtId="185" fontId="11" fillId="0" borderId="5" xfId="78" applyNumberFormat="1" applyFont="1" applyFill="1" applyBorder="1" applyProtection="1">
      <protection locked="0"/>
    </xf>
    <xf numFmtId="185" fontId="11" fillId="6" borderId="5" xfId="78" applyNumberFormat="1" applyFont="1" applyFill="1" applyBorder="1" applyProtection="1">
      <protection locked="0"/>
    </xf>
    <xf numFmtId="185" fontId="11" fillId="6" borderId="0" xfId="78" applyNumberFormat="1" applyFont="1" applyFill="1" applyBorder="1" applyProtection="1">
      <protection locked="0"/>
    </xf>
    <xf numFmtId="192" fontId="11" fillId="0" borderId="5" xfId="78" applyNumberFormat="1" applyFont="1" applyFill="1" applyBorder="1" applyProtection="1">
      <protection locked="0"/>
    </xf>
    <xf numFmtId="179" fontId="15" fillId="0" borderId="0" xfId="50" applyNumberFormat="1" applyFont="1" applyFill="1" applyBorder="1" applyProtection="1">
      <protection locked="0"/>
    </xf>
    <xf numFmtId="0" fontId="10" fillId="6" borderId="5" xfId="50" applyNumberFormat="1" applyFont="1" applyFill="1" applyBorder="1" applyProtection="1">
      <protection locked="0"/>
    </xf>
    <xf numFmtId="0" fontId="10" fillId="6" borderId="0" xfId="50" applyNumberFormat="1" applyFont="1" applyFill="1" applyBorder="1" applyProtection="1">
      <protection locked="0"/>
    </xf>
    <xf numFmtId="0" fontId="1" fillId="0" borderId="5" xfId="62" applyFont="1" applyBorder="1" applyAlignment="1">
      <alignment vertical="top"/>
    </xf>
    <xf numFmtId="193" fontId="15" fillId="0" borderId="0" xfId="50" applyNumberFormat="1" applyFont="1" applyFill="1" applyBorder="1" applyProtection="1">
      <protection locked="0"/>
    </xf>
    <xf numFmtId="193" fontId="10" fillId="0" borderId="5" xfId="50" applyNumberFormat="1" applyFont="1" applyFill="1" applyBorder="1" applyProtection="1">
      <protection locked="0"/>
    </xf>
    <xf numFmtId="0" fontId="21" fillId="0" borderId="5" xfId="50" applyNumberFormat="1" applyFont="1" applyFill="1" applyBorder="1" applyProtection="1">
      <protection locked="0"/>
    </xf>
    <xf numFmtId="0" fontId="11" fillId="0" borderId="0" xfId="50" applyNumberFormat="1" applyFont="1" applyFill="1" applyBorder="1" applyProtection="1">
      <protection locked="0"/>
    </xf>
    <xf numFmtId="179" fontId="11" fillId="6" borderId="5" xfId="78" applyNumberFormat="1" applyFont="1" applyFill="1" applyBorder="1" applyProtection="1">
      <protection locked="0"/>
    </xf>
    <xf numFmtId="179" fontId="11" fillId="6" borderId="0" xfId="78" applyNumberFormat="1" applyFont="1" applyFill="1" applyBorder="1" applyProtection="1">
      <protection locked="0"/>
    </xf>
    <xf numFmtId="185" fontId="6" fillId="0" borderId="0" xfId="50" applyNumberFormat="1" applyFont="1" applyFill="1" applyBorder="1" applyProtection="1">
      <protection locked="0"/>
    </xf>
    <xf numFmtId="186" fontId="11" fillId="0" borderId="0" xfId="50" applyNumberFormat="1" applyFont="1" applyFill="1" applyBorder="1" applyAlignment="1" applyProtection="1">
      <alignment horizontal="right"/>
      <protection locked="0"/>
    </xf>
    <xf numFmtId="186" fontId="11" fillId="6" borderId="5" xfId="50" applyNumberFormat="1" applyFont="1" applyFill="1" applyBorder="1" applyAlignment="1" applyProtection="1">
      <alignment horizontal="right"/>
      <protection locked="0"/>
    </xf>
    <xf numFmtId="2" fontId="6" fillId="0" borderId="5" xfId="3" applyNumberFormat="1" applyFont="1" applyFill="1" applyBorder="1" applyProtection="1">
      <protection locked="0"/>
    </xf>
    <xf numFmtId="2" fontId="6" fillId="6" borderId="5" xfId="3" applyNumberFormat="1" applyFont="1" applyFill="1" applyBorder="1" applyProtection="1">
      <protection locked="0"/>
    </xf>
    <xf numFmtId="2" fontId="6" fillId="6" borderId="0" xfId="3" applyNumberFormat="1" applyFont="1" applyFill="1" applyBorder="1" applyProtection="1">
      <protection locked="0"/>
    </xf>
    <xf numFmtId="185" fontId="6" fillId="0" borderId="0" xfId="3" applyNumberFormat="1" applyFont="1" applyFill="1" applyBorder="1" applyProtection="1">
      <protection locked="0"/>
    </xf>
    <xf numFmtId="2" fontId="6" fillId="0" borderId="0" xfId="3" applyNumberFormat="1" applyFont="1" applyFill="1" applyBorder="1" applyProtection="1">
      <protection locked="0"/>
    </xf>
    <xf numFmtId="185" fontId="6" fillId="0" borderId="5" xfId="3" applyNumberFormat="1" applyFont="1" applyFill="1" applyBorder="1" applyProtection="1">
      <protection locked="0"/>
    </xf>
    <xf numFmtId="179" fontId="10" fillId="0" borderId="5" xfId="50" applyNumberFormat="1" applyFont="1" applyFill="1" applyBorder="1" applyAlignment="1" applyProtection="1">
      <alignment horizontal="left" indent="1"/>
      <protection locked="0"/>
    </xf>
    <xf numFmtId="184" fontId="10" fillId="0" borderId="0" xfId="50" applyNumberFormat="1" applyFont="1" applyFill="1" applyBorder="1" applyProtection="1">
      <protection locked="0"/>
    </xf>
    <xf numFmtId="0" fontId="7" fillId="0" borderId="4" xfId="62" applyFont="1" applyBorder="1" applyAlignment="1">
      <alignment vertical="top"/>
    </xf>
    <xf numFmtId="185" fontId="1" fillId="0" borderId="0" xfId="59" applyNumberFormat="1" applyFont="1" applyProtection="1">
      <protection locked="0"/>
    </xf>
    <xf numFmtId="185" fontId="1" fillId="0" borderId="4" xfId="62" applyNumberFormat="1" applyFont="1" applyBorder="1" applyAlignment="1">
      <alignment vertical="top"/>
    </xf>
    <xf numFmtId="185" fontId="19" fillId="0" borderId="5" xfId="50" applyNumberFormat="1" applyFont="1" applyFill="1" applyBorder="1" applyProtection="1">
      <protection locked="0"/>
    </xf>
    <xf numFmtId="185" fontId="19" fillId="0" borderId="0" xfId="50" applyNumberFormat="1" applyFont="1" applyFill="1" applyBorder="1" applyProtection="1">
      <protection locked="0"/>
    </xf>
    <xf numFmtId="185" fontId="10" fillId="0" borderId="0" xfId="50" applyNumberFormat="1" applyFont="1" applyFill="1" applyBorder="1" applyProtection="1">
      <protection locked="0"/>
    </xf>
    <xf numFmtId="185" fontId="10" fillId="0" borderId="5" xfId="50" applyNumberFormat="1" applyFont="1" applyFill="1" applyBorder="1" applyProtection="1">
      <protection locked="0"/>
    </xf>
    <xf numFmtId="185" fontId="10" fillId="6" borderId="5" xfId="50" applyNumberFormat="1" applyFont="1" applyFill="1" applyBorder="1" applyProtection="1">
      <protection locked="0"/>
    </xf>
    <xf numFmtId="185" fontId="10" fillId="6" borderId="0" xfId="50" applyNumberFormat="1" applyFont="1" applyFill="1" applyBorder="1" applyProtection="1">
      <protection locked="0"/>
    </xf>
    <xf numFmtId="0" fontId="7" fillId="4" borderId="8" xfId="62" applyFont="1" applyFill="1" applyBorder="1" applyAlignment="1">
      <alignment vertical="top"/>
    </xf>
    <xf numFmtId="2" fontId="6" fillId="4" borderId="14" xfId="50" applyNumberFormat="1" applyFont="1" applyFill="1" applyBorder="1" applyProtection="1">
      <protection locked="0"/>
    </xf>
    <xf numFmtId="2" fontId="6" fillId="4" borderId="6" xfId="50" applyNumberFormat="1" applyFont="1" applyFill="1" applyBorder="1" applyProtection="1">
      <protection locked="0"/>
    </xf>
    <xf numFmtId="0" fontId="1" fillId="0" borderId="4" xfId="62" applyFont="1" applyBorder="1" applyAlignment="1">
      <alignment vertical="top"/>
    </xf>
    <xf numFmtId="2" fontId="10" fillId="0" borderId="5" xfId="50" applyNumberFormat="1" applyFont="1" applyFill="1" applyBorder="1" applyProtection="1">
      <protection locked="0"/>
    </xf>
    <xf numFmtId="2" fontId="10" fillId="0" borderId="0" xfId="50" applyNumberFormat="1" applyFont="1" applyFill="1" applyBorder="1" applyProtection="1">
      <protection locked="0"/>
    </xf>
    <xf numFmtId="2" fontId="10" fillId="6" borderId="5" xfId="50" applyNumberFormat="1" applyFont="1" applyFill="1" applyBorder="1" applyProtection="1">
      <protection locked="0"/>
    </xf>
    <xf numFmtId="2" fontId="10" fillId="6" borderId="0" xfId="50" applyNumberFormat="1" applyFont="1" applyFill="1" applyBorder="1" applyProtection="1">
      <protection locked="0"/>
    </xf>
    <xf numFmtId="0" fontId="7" fillId="4" borderId="1" xfId="62" applyFont="1" applyFill="1" applyBorder="1" applyAlignment="1">
      <alignment vertical="top"/>
    </xf>
    <xf numFmtId="2" fontId="6" fillId="4" borderId="2" xfId="50" applyNumberFormat="1" applyFont="1" applyFill="1" applyBorder="1" applyProtection="1">
      <protection locked="0"/>
    </xf>
    <xf numFmtId="2" fontId="6" fillId="4" borderId="3" xfId="50" applyNumberFormat="1" applyFont="1" applyFill="1" applyBorder="1" applyProtection="1">
      <protection locked="0"/>
    </xf>
    <xf numFmtId="0" fontId="7" fillId="0" borderId="6" xfId="62" applyFont="1" applyBorder="1" applyAlignment="1">
      <alignment vertical="top"/>
    </xf>
    <xf numFmtId="0" fontId="6" fillId="0" borderId="6" xfId="50" applyNumberFormat="1" applyFont="1" applyFill="1" applyBorder="1" applyProtection="1">
      <protection locked="0"/>
    </xf>
    <xf numFmtId="0" fontId="10" fillId="0" borderId="6" xfId="50" applyNumberFormat="1" applyFont="1" applyFill="1" applyBorder="1" applyProtection="1">
      <protection locked="0"/>
    </xf>
    <xf numFmtId="185" fontId="10" fillId="0" borderId="6" xfId="50" applyNumberFormat="1" applyFont="1" applyFill="1" applyBorder="1" applyProtection="1">
      <protection locked="0"/>
    </xf>
    <xf numFmtId="185" fontId="6" fillId="0" borderId="6" xfId="50" applyNumberFormat="1" applyFont="1" applyFill="1" applyBorder="1" applyProtection="1">
      <protection locked="0"/>
    </xf>
    <xf numFmtId="2" fontId="10" fillId="0" borderId="6" xfId="50" applyNumberFormat="1" applyFont="1" applyFill="1" applyBorder="1" applyProtection="1">
      <protection locked="0"/>
    </xf>
    <xf numFmtId="194" fontId="10" fillId="0" borderId="6" xfId="50" applyNumberFormat="1" applyFont="1" applyFill="1" applyBorder="1" applyProtection="1">
      <protection locked="0"/>
    </xf>
    <xf numFmtId="0" fontId="6" fillId="4" borderId="8" xfId="59" applyFont="1" applyFill="1" applyBorder="1" applyProtection="1">
      <protection locked="0"/>
    </xf>
    <xf numFmtId="179" fontId="6" fillId="4" borderId="6" xfId="59" applyNumberFormat="1" applyFont="1" applyFill="1" applyBorder="1" applyProtection="1">
      <protection locked="0"/>
    </xf>
    <xf numFmtId="179" fontId="6" fillId="0" borderId="13" xfId="59" applyNumberFormat="1" applyFont="1" applyBorder="1" applyProtection="1">
      <protection locked="0"/>
    </xf>
    <xf numFmtId="179" fontId="6" fillId="6" borderId="2" xfId="59" applyNumberFormat="1" applyFont="1" applyFill="1" applyBorder="1" applyProtection="1">
      <protection locked="0"/>
    </xf>
    <xf numFmtId="179" fontId="15" fillId="0" borderId="0" xfId="59" applyNumberFormat="1" applyFont="1" applyProtection="1">
      <protection locked="0"/>
    </xf>
    <xf numFmtId="195" fontId="9" fillId="0" borderId="5" xfId="62" applyNumberFormat="1" applyFont="1" applyBorder="1" applyAlignment="1">
      <alignment horizontal="left" vertical="top" indent="1"/>
    </xf>
    <xf numFmtId="195" fontId="17" fillId="0" borderId="5" xfId="3" applyNumberFormat="1" applyFont="1" applyFill="1" applyBorder="1" applyAlignment="1">
      <alignment horizontal="right"/>
    </xf>
    <xf numFmtId="195" fontId="11" fillId="0" borderId="0" xfId="3" applyNumberFormat="1" applyFont="1" applyFill="1" applyBorder="1" applyAlignment="1" applyProtection="1">
      <alignment horizontal="right"/>
      <protection locked="0"/>
    </xf>
    <xf numFmtId="195" fontId="17" fillId="0" borderId="5" xfId="3" applyNumberFormat="1" applyFont="1" applyFill="1" applyBorder="1"/>
    <xf numFmtId="195" fontId="11" fillId="0" borderId="0" xfId="3" applyNumberFormat="1" applyFont="1" applyFill="1" applyBorder="1" applyProtection="1">
      <protection locked="0"/>
    </xf>
    <xf numFmtId="195" fontId="17" fillId="6" borderId="5" xfId="3" applyNumberFormat="1" applyFont="1" applyFill="1" applyBorder="1" applyAlignment="1">
      <alignment horizontal="right"/>
    </xf>
    <xf numFmtId="195" fontId="17" fillId="6" borderId="5" xfId="3" applyNumberFormat="1" applyFont="1" applyFill="1" applyBorder="1"/>
    <xf numFmtId="195" fontId="17" fillId="6" borderId="0" xfId="3" applyNumberFormat="1" applyFont="1" applyFill="1" applyBorder="1" applyAlignment="1">
      <alignment horizontal="right"/>
    </xf>
    <xf numFmtId="179" fontId="15" fillId="0" borderId="3" xfId="59" applyNumberFormat="1" applyFont="1" applyBorder="1" applyProtection="1">
      <protection locked="0"/>
    </xf>
    <xf numFmtId="179" fontId="7" fillId="5" borderId="11" xfId="59" applyNumberFormat="1" applyFont="1" applyFill="1" applyBorder="1" applyAlignment="1" applyProtection="1">
      <alignment horizontal="left"/>
      <protection locked="0"/>
    </xf>
    <xf numFmtId="179" fontId="6" fillId="5" borderId="11" xfId="78" applyNumberFormat="1" applyFont="1" applyFill="1" applyBorder="1" applyProtection="1">
      <protection locked="0"/>
    </xf>
    <xf numFmtId="179" fontId="6" fillId="5" borderId="12" xfId="78" applyNumberFormat="1" applyFont="1" applyFill="1" applyBorder="1" applyProtection="1">
      <protection locked="0"/>
    </xf>
    <xf numFmtId="181" fontId="11" fillId="6" borderId="11" xfId="3" applyNumberFormat="1" applyFont="1" applyFill="1" applyBorder="1" applyProtection="1">
      <protection locked="0"/>
    </xf>
    <xf numFmtId="179" fontId="14" fillId="0" borderId="4" xfId="0" applyNumberFormat="1" applyFont="1" applyBorder="1" applyAlignment="1">
      <alignment horizontal="left" indent="1"/>
    </xf>
    <xf numFmtId="179" fontId="19" fillId="0" borderId="0" xfId="59" applyNumberFormat="1" applyFont="1" applyProtection="1">
      <protection locked="0"/>
    </xf>
    <xf numFmtId="179" fontId="7" fillId="0" borderId="10" xfId="59" applyNumberFormat="1" applyFont="1" applyBorder="1" applyAlignment="1" applyProtection="1">
      <alignment horizontal="left"/>
      <protection locked="0"/>
    </xf>
    <xf numFmtId="179" fontId="6" fillId="0" borderId="10" xfId="59" applyNumberFormat="1" applyFont="1" applyBorder="1" applyProtection="1">
      <protection locked="0"/>
    </xf>
    <xf numFmtId="179" fontId="6" fillId="0" borderId="12" xfId="59" applyNumberFormat="1" applyFont="1" applyBorder="1" applyProtection="1">
      <protection locked="0"/>
    </xf>
    <xf numFmtId="179" fontId="6" fillId="0" borderId="15" xfId="59" applyNumberFormat="1" applyFont="1" applyBorder="1" applyProtection="1">
      <protection locked="0"/>
    </xf>
    <xf numFmtId="179" fontId="6" fillId="0" borderId="11" xfId="59" applyNumberFormat="1" applyFont="1" applyBorder="1" applyAlignment="1" applyProtection="1">
      <alignment horizontal="right"/>
      <protection locked="0"/>
    </xf>
    <xf numFmtId="179" fontId="6" fillId="0" borderId="12" xfId="59" applyNumberFormat="1" applyFont="1" applyBorder="1" applyAlignment="1" applyProtection="1">
      <alignment horizontal="right"/>
      <protection locked="0"/>
    </xf>
    <xf numFmtId="179" fontId="6" fillId="0" borderId="15" xfId="59" applyNumberFormat="1" applyFont="1" applyBorder="1" applyAlignment="1" applyProtection="1">
      <alignment horizontal="right"/>
      <protection locked="0"/>
    </xf>
    <xf numFmtId="179" fontId="6" fillId="6" borderId="11" xfId="59" applyNumberFormat="1" applyFont="1" applyFill="1" applyBorder="1" applyAlignment="1" applyProtection="1">
      <alignment horizontal="right"/>
      <protection locked="0"/>
    </xf>
    <xf numFmtId="179" fontId="6" fillId="6" borderId="10" xfId="59" applyNumberFormat="1" applyFont="1" applyFill="1" applyBorder="1" applyAlignment="1" applyProtection="1">
      <alignment horizontal="right"/>
      <protection locked="0"/>
    </xf>
    <xf numFmtId="179" fontId="6" fillId="6" borderId="12" xfId="59" applyNumberFormat="1" applyFont="1" applyFill="1" applyBorder="1" applyAlignment="1" applyProtection="1">
      <alignment horizontal="right"/>
      <protection locked="0"/>
    </xf>
    <xf numFmtId="179" fontId="6" fillId="0" borderId="10" xfId="59" applyNumberFormat="1" applyFont="1" applyBorder="1" applyAlignment="1" applyProtection="1">
      <alignment horizontal="right"/>
      <protection locked="0"/>
    </xf>
    <xf numFmtId="196" fontId="1" fillId="0" borderId="0" xfId="59" applyNumberFormat="1" applyFont="1" applyProtection="1">
      <protection locked="0"/>
    </xf>
    <xf numFmtId="0" fontId="3" fillId="2" borderId="6" xfId="59" applyFont="1" applyFill="1" applyBorder="1" applyProtection="1">
      <protection locked="0"/>
    </xf>
    <xf numFmtId="0" fontId="3" fillId="2" borderId="9" xfId="59" applyFont="1" applyFill="1" applyBorder="1" applyProtection="1">
      <protection locked="0"/>
    </xf>
    <xf numFmtId="179" fontId="14" fillId="0" borderId="4" xfId="0" applyNumberFormat="1" applyFont="1" applyBorder="1"/>
    <xf numFmtId="179" fontId="1" fillId="0" borderId="5" xfId="59" applyNumberFormat="1" applyFont="1" applyBorder="1" applyProtection="1">
      <protection locked="0"/>
    </xf>
    <xf numFmtId="179" fontId="1" fillId="6" borderId="2" xfId="59" applyNumberFormat="1" applyFont="1" applyFill="1" applyBorder="1" applyProtection="1">
      <protection locked="0"/>
    </xf>
    <xf numFmtId="179" fontId="1" fillId="6" borderId="0" xfId="59" applyNumberFormat="1" applyFont="1" applyFill="1" applyProtection="1">
      <protection locked="0"/>
    </xf>
    <xf numFmtId="0" fontId="1" fillId="0" borderId="5" xfId="59" applyFont="1" applyBorder="1" applyProtection="1">
      <protection locked="0"/>
    </xf>
    <xf numFmtId="0" fontId="1" fillId="7" borderId="0" xfId="59" applyFont="1" applyFill="1" applyProtection="1">
      <protection locked="0"/>
    </xf>
    <xf numFmtId="0" fontId="1" fillId="6" borderId="5" xfId="59" applyFont="1" applyFill="1" applyBorder="1" applyProtection="1">
      <protection locked="0"/>
    </xf>
    <xf numFmtId="0" fontId="1" fillId="6" borderId="0" xfId="59" applyFont="1" applyFill="1" applyProtection="1">
      <protection locked="0"/>
    </xf>
    <xf numFmtId="179" fontId="1" fillId="6" borderId="5" xfId="59" applyNumberFormat="1" applyFont="1" applyFill="1" applyBorder="1" applyProtection="1">
      <protection locked="0"/>
    </xf>
    <xf numFmtId="179" fontId="14" fillId="0" borderId="10" xfId="0" applyNumberFormat="1" applyFont="1" applyBorder="1" applyAlignment="1">
      <alignment horizontal="left" indent="1"/>
    </xf>
    <xf numFmtId="179" fontId="1" fillId="0" borderId="11" xfId="59" applyNumberFormat="1" applyFont="1" applyBorder="1" applyProtection="1">
      <protection locked="0"/>
    </xf>
    <xf numFmtId="179" fontId="1" fillId="0" borderId="12" xfId="59" applyNumberFormat="1" applyFont="1" applyBorder="1" applyProtection="1">
      <protection locked="0"/>
    </xf>
    <xf numFmtId="179" fontId="1" fillId="0" borderId="3" xfId="59" applyNumberFormat="1" applyFont="1" applyBorder="1" applyProtection="1">
      <protection locked="0"/>
    </xf>
    <xf numFmtId="179" fontId="1" fillId="6" borderId="1" xfId="59" applyNumberFormat="1" applyFont="1" applyFill="1" applyBorder="1" applyProtection="1">
      <protection locked="0"/>
    </xf>
    <xf numFmtId="179" fontId="1" fillId="6" borderId="3" xfId="59" applyNumberFormat="1" applyFont="1" applyFill="1" applyBorder="1" applyProtection="1">
      <protection locked="0"/>
    </xf>
    <xf numFmtId="179" fontId="10" fillId="0" borderId="1" xfId="59" applyNumberFormat="1" applyFont="1" applyBorder="1" applyProtection="1">
      <protection locked="0"/>
    </xf>
    <xf numFmtId="179" fontId="1" fillId="0" borderId="10" xfId="59" applyNumberFormat="1" applyFont="1" applyBorder="1" applyProtection="1">
      <protection locked="0"/>
    </xf>
    <xf numFmtId="179" fontId="18" fillId="3" borderId="8" xfId="0" applyNumberFormat="1" applyFont="1" applyFill="1" applyBorder="1"/>
    <xf numFmtId="179" fontId="18" fillId="3" borderId="14" xfId="0" applyNumberFormat="1" applyFont="1" applyFill="1" applyBorder="1"/>
    <xf numFmtId="179" fontId="7" fillId="3" borderId="6" xfId="59" applyNumberFormat="1" applyFont="1" applyFill="1" applyBorder="1" applyProtection="1">
      <protection locked="0"/>
    </xf>
    <xf numFmtId="179" fontId="7" fillId="3" borderId="14" xfId="59" applyNumberFormat="1" applyFont="1" applyFill="1" applyBorder="1" applyProtection="1">
      <protection locked="0"/>
    </xf>
    <xf numFmtId="0" fontId="14" fillId="0" borderId="4" xfId="0" applyFont="1" applyBorder="1"/>
    <xf numFmtId="179" fontId="14" fillId="0" borderId="11" xfId="0" applyNumberFormat="1" applyFont="1" applyBorder="1"/>
    <xf numFmtId="179" fontId="18" fillId="4" borderId="8" xfId="0" applyNumberFormat="1" applyFont="1" applyFill="1" applyBorder="1"/>
    <xf numFmtId="179" fontId="18" fillId="4" borderId="14" xfId="0" applyNumberFormat="1" applyFont="1" applyFill="1" applyBorder="1"/>
    <xf numFmtId="179" fontId="7" fillId="4" borderId="6" xfId="59" applyNumberFormat="1" applyFont="1" applyFill="1" applyBorder="1" applyProtection="1">
      <protection locked="0"/>
    </xf>
    <xf numFmtId="179" fontId="7" fillId="4" borderId="14" xfId="59" applyNumberFormat="1" applyFont="1" applyFill="1" applyBorder="1" applyProtection="1">
      <protection locked="0"/>
    </xf>
    <xf numFmtId="0" fontId="18" fillId="0" borderId="4" xfId="0" applyFont="1" applyBorder="1"/>
    <xf numFmtId="0" fontId="18" fillId="0" borderId="5" xfId="0" applyFont="1" applyBorder="1"/>
    <xf numFmtId="0" fontId="7" fillId="0" borderId="5" xfId="59" applyFont="1" applyBorder="1" applyProtection="1">
      <protection locked="0"/>
    </xf>
    <xf numFmtId="0" fontId="7" fillId="6" borderId="5" xfId="59" applyFont="1" applyFill="1" applyBorder="1" applyProtection="1">
      <protection locked="0"/>
    </xf>
    <xf numFmtId="0" fontId="7" fillId="6" borderId="0" xfId="59" applyFont="1" applyFill="1" applyProtection="1">
      <protection locked="0"/>
    </xf>
    <xf numFmtId="179" fontId="18" fillId="0" borderId="1" xfId="0" applyNumberFormat="1" applyFont="1" applyBorder="1"/>
    <xf numFmtId="179" fontId="7" fillId="0" borderId="3" xfId="59" applyNumberFormat="1" applyFont="1" applyBorder="1" applyProtection="1">
      <protection locked="0"/>
    </xf>
    <xf numFmtId="179" fontId="7" fillId="0" borderId="2" xfId="59" applyNumberFormat="1" applyFont="1" applyBorder="1" applyProtection="1">
      <protection locked="0"/>
    </xf>
    <xf numFmtId="179" fontId="7" fillId="6" borderId="2" xfId="59" applyNumberFormat="1" applyFont="1" applyFill="1" applyBorder="1" applyProtection="1">
      <protection locked="0"/>
    </xf>
    <xf numFmtId="179" fontId="7" fillId="6" borderId="3" xfId="59" applyNumberFormat="1" applyFont="1" applyFill="1" applyBorder="1" applyProtection="1">
      <protection locked="0"/>
    </xf>
    <xf numFmtId="179" fontId="14" fillId="0" borderId="4" xfId="0" applyNumberFormat="1" applyFont="1" applyBorder="1" applyAlignment="1">
      <alignment horizontal="left"/>
    </xf>
    <xf numFmtId="179" fontId="18" fillId="0" borderId="4" xfId="0" applyNumberFormat="1" applyFont="1" applyBorder="1" applyAlignment="1">
      <alignment horizontal="left"/>
    </xf>
    <xf numFmtId="179" fontId="7" fillId="0" borderId="5" xfId="59" applyNumberFormat="1" applyFont="1" applyBorder="1" applyProtection="1">
      <protection locked="0"/>
    </xf>
    <xf numFmtId="179" fontId="7" fillId="6" borderId="5" xfId="59" applyNumberFormat="1" applyFont="1" applyFill="1" applyBorder="1" applyProtection="1">
      <protection locked="0"/>
    </xf>
    <xf numFmtId="179" fontId="7" fillId="6" borderId="0" xfId="59" applyNumberFormat="1" applyFont="1" applyFill="1" applyProtection="1">
      <protection locked="0"/>
    </xf>
    <xf numFmtId="0" fontId="14" fillId="0" borderId="10" xfId="0" applyFont="1" applyBorder="1"/>
    <xf numFmtId="0" fontId="1" fillId="0" borderId="11" xfId="59" applyFont="1" applyBorder="1" applyProtection="1">
      <protection locked="0"/>
    </xf>
    <xf numFmtId="0" fontId="1" fillId="6" borderId="11" xfId="59" applyFont="1" applyFill="1" applyBorder="1" applyProtection="1">
      <protection locked="0"/>
    </xf>
    <xf numFmtId="0" fontId="1" fillId="6" borderId="12" xfId="59" applyFont="1" applyFill="1" applyBorder="1" applyProtection="1">
      <protection locked="0"/>
    </xf>
    <xf numFmtId="184" fontId="19" fillId="0" borderId="0" xfId="59" applyNumberFormat="1" applyFont="1" applyProtection="1">
      <protection locked="0"/>
    </xf>
    <xf numFmtId="191" fontId="19" fillId="0" borderId="0" xfId="3" applyNumberFormat="1" applyFont="1" applyProtection="1">
      <protection locked="0"/>
    </xf>
    <xf numFmtId="0" fontId="10" fillId="4" borderId="6" xfId="59" applyFont="1" applyFill="1" applyBorder="1" applyProtection="1">
      <protection locked="0"/>
    </xf>
    <xf numFmtId="0" fontId="10" fillId="4" borderId="9" xfId="59" applyFont="1" applyFill="1" applyBorder="1" applyProtection="1">
      <protection locked="0"/>
    </xf>
    <xf numFmtId="0" fontId="6" fillId="4" borderId="4" xfId="0" applyFont="1" applyFill="1" applyBorder="1"/>
    <xf numFmtId="0" fontId="10" fillId="4" borderId="5" xfId="59" applyFont="1" applyFill="1" applyBorder="1" applyProtection="1">
      <protection locked="0"/>
    </xf>
    <xf numFmtId="0" fontId="10" fillId="4" borderId="0" xfId="59" applyFont="1" applyFill="1" applyProtection="1">
      <protection locked="0"/>
    </xf>
    <xf numFmtId="0" fontId="6" fillId="4" borderId="0" xfId="59" applyFont="1" applyFill="1" applyAlignment="1" applyProtection="1">
      <alignment horizontal="center"/>
      <protection locked="0"/>
    </xf>
    <xf numFmtId="179" fontId="10" fillId="4" borderId="0" xfId="59" applyNumberFormat="1" applyFont="1" applyFill="1" applyProtection="1">
      <protection locked="0"/>
    </xf>
    <xf numFmtId="0" fontId="10" fillId="6" borderId="2" xfId="59" applyFont="1" applyFill="1" applyBorder="1" applyProtection="1">
      <protection locked="0"/>
    </xf>
    <xf numFmtId="0" fontId="10" fillId="6" borderId="0" xfId="59" applyFont="1" applyFill="1" applyProtection="1">
      <protection locked="0"/>
    </xf>
    <xf numFmtId="179" fontId="10" fillId="4" borderId="4" xfId="0" applyNumberFormat="1" applyFont="1" applyFill="1" applyBorder="1"/>
    <xf numFmtId="179" fontId="10" fillId="4" borderId="5" xfId="59" applyNumberFormat="1" applyFont="1" applyFill="1" applyBorder="1" applyProtection="1">
      <protection locked="0"/>
    </xf>
    <xf numFmtId="0" fontId="10" fillId="6" borderId="5" xfId="59" applyFont="1" applyFill="1" applyBorder="1" applyProtection="1">
      <protection locked="0"/>
    </xf>
    <xf numFmtId="0" fontId="19" fillId="4" borderId="0" xfId="59" applyFont="1" applyFill="1" applyProtection="1">
      <protection locked="0"/>
    </xf>
    <xf numFmtId="179" fontId="10" fillId="4" borderId="4" xfId="0" applyNumberFormat="1" applyFont="1" applyFill="1" applyBorder="1" applyAlignment="1">
      <alignment horizontal="left" indent="1"/>
    </xf>
    <xf numFmtId="0" fontId="10" fillId="4" borderId="5" xfId="0" applyFont="1" applyFill="1" applyBorder="1"/>
    <xf numFmtId="179" fontId="10" fillId="4" borderId="5" xfId="0" applyNumberFormat="1" applyFont="1" applyFill="1" applyBorder="1"/>
    <xf numFmtId="185" fontId="10" fillId="4" borderId="0" xfId="59" applyNumberFormat="1" applyFont="1" applyFill="1" applyProtection="1">
      <protection locked="0"/>
    </xf>
    <xf numFmtId="179" fontId="10" fillId="4" borderId="10" xfId="0" applyNumberFormat="1" applyFont="1" applyFill="1" applyBorder="1" applyAlignment="1">
      <alignment horizontal="left" indent="1"/>
    </xf>
    <xf numFmtId="0" fontId="10" fillId="4" borderId="11" xfId="0" applyFont="1" applyFill="1" applyBorder="1"/>
    <xf numFmtId="179" fontId="10" fillId="4" borderId="12" xfId="59" applyNumberFormat="1" applyFont="1" applyFill="1" applyBorder="1" applyProtection="1">
      <protection locked="0"/>
    </xf>
    <xf numFmtId="179" fontId="10" fillId="4" borderId="11" xfId="0" applyNumberFormat="1" applyFont="1" applyFill="1" applyBorder="1"/>
    <xf numFmtId="0" fontId="10" fillId="4" borderId="11" xfId="59" applyFont="1" applyFill="1" applyBorder="1" applyProtection="1">
      <protection locked="0"/>
    </xf>
    <xf numFmtId="0" fontId="10" fillId="6" borderId="11" xfId="59" applyFont="1" applyFill="1" applyBorder="1" applyProtection="1">
      <protection locked="0"/>
    </xf>
    <xf numFmtId="0" fontId="10" fillId="6" borderId="12" xfId="59" applyFont="1" applyFill="1" applyBorder="1" applyProtection="1">
      <protection locked="0"/>
    </xf>
    <xf numFmtId="0" fontId="10" fillId="4" borderId="12" xfId="59" applyFont="1" applyFill="1" applyBorder="1" applyProtection="1">
      <protection locked="0"/>
    </xf>
    <xf numFmtId="185" fontId="10" fillId="4" borderId="12" xfId="59" applyNumberFormat="1" applyFont="1" applyFill="1" applyBorder="1" applyProtection="1">
      <protection locked="0"/>
    </xf>
    <xf numFmtId="179" fontId="6" fillId="4" borderId="4" xfId="0" applyNumberFormat="1" applyFont="1" applyFill="1" applyBorder="1"/>
    <xf numFmtId="0" fontId="6" fillId="4" borderId="5" xfId="0" applyFont="1" applyFill="1" applyBorder="1"/>
    <xf numFmtId="179" fontId="6" fillId="4" borderId="0" xfId="59" applyNumberFormat="1" applyFont="1" applyFill="1" applyProtection="1">
      <protection locked="0"/>
    </xf>
    <xf numFmtId="179" fontId="6" fillId="4" borderId="5" xfId="0" applyNumberFormat="1" applyFont="1" applyFill="1" applyBorder="1"/>
    <xf numFmtId="0" fontId="6" fillId="4" borderId="5" xfId="59" applyFont="1" applyFill="1" applyBorder="1" applyProtection="1">
      <protection locked="0"/>
    </xf>
    <xf numFmtId="0" fontId="6" fillId="4" borderId="0" xfId="59" applyFont="1" applyFill="1" applyProtection="1">
      <protection locked="0"/>
    </xf>
    <xf numFmtId="0" fontId="10" fillId="4" borderId="4" xfId="0" applyFont="1" applyFill="1" applyBorder="1"/>
    <xf numFmtId="179" fontId="6" fillId="4" borderId="8" xfId="0" applyNumberFormat="1" applyFont="1" applyFill="1" applyBorder="1"/>
    <xf numFmtId="0" fontId="6" fillId="4" borderId="14" xfId="0" applyFont="1" applyFill="1" applyBorder="1"/>
    <xf numFmtId="179" fontId="6" fillId="4" borderId="14" xfId="0" applyNumberFormat="1" applyFont="1" applyFill="1" applyBorder="1"/>
    <xf numFmtId="0" fontId="6" fillId="4" borderId="14" xfId="59" applyFont="1" applyFill="1" applyBorder="1" applyProtection="1">
      <protection locked="0"/>
    </xf>
    <xf numFmtId="0" fontId="6" fillId="6" borderId="14" xfId="59" applyFont="1" applyFill="1" applyBorder="1" applyProtection="1">
      <protection locked="0"/>
    </xf>
    <xf numFmtId="0" fontId="6" fillId="6" borderId="6" xfId="59" applyFont="1" applyFill="1" applyBorder="1" applyProtection="1">
      <protection locked="0"/>
    </xf>
    <xf numFmtId="179" fontId="10" fillId="4" borderId="10" xfId="0" applyNumberFormat="1" applyFont="1" applyFill="1" applyBorder="1"/>
    <xf numFmtId="3" fontId="7" fillId="7" borderId="4" xfId="62" applyNumberFormat="1" applyFont="1" applyFill="1" applyBorder="1" applyAlignment="1">
      <alignment vertical="top"/>
    </xf>
    <xf numFmtId="0" fontId="7" fillId="0" borderId="5" xfId="62" applyFont="1" applyBorder="1" applyProtection="1">
      <protection locked="0"/>
    </xf>
    <xf numFmtId="0" fontId="6" fillId="7" borderId="0" xfId="59" applyFont="1" applyFill="1" applyAlignment="1" applyProtection="1">
      <alignment horizontal="center"/>
      <protection locked="0"/>
    </xf>
    <xf numFmtId="0" fontId="1" fillId="6" borderId="2" xfId="59" applyFont="1" applyFill="1" applyBorder="1" applyProtection="1">
      <protection locked="0"/>
    </xf>
    <xf numFmtId="179" fontId="10" fillId="0" borderId="0" xfId="62" applyNumberFormat="1" applyFont="1" applyProtection="1">
      <protection locked="0"/>
    </xf>
    <xf numFmtId="188" fontId="10" fillId="0" borderId="0" xfId="62" applyNumberFormat="1" applyFont="1" applyProtection="1">
      <protection locked="0"/>
    </xf>
    <xf numFmtId="185" fontId="10" fillId="0" borderId="0" xfId="62" applyNumberFormat="1" applyFont="1" applyProtection="1">
      <protection locked="0"/>
    </xf>
    <xf numFmtId="179" fontId="18" fillId="0" borderId="4" xfId="0" applyNumberFormat="1" applyFont="1" applyBorder="1"/>
    <xf numFmtId="179" fontId="6" fillId="0" borderId="0" xfId="62" applyNumberFormat="1" applyFont="1" applyProtection="1">
      <protection locked="0"/>
    </xf>
    <xf numFmtId="188" fontId="6" fillId="0" borderId="0" xfId="59" applyNumberFormat="1" applyFont="1" applyProtection="1">
      <protection locked="0"/>
    </xf>
    <xf numFmtId="179" fontId="19" fillId="0" borderId="0" xfId="62" applyNumberFormat="1" applyFont="1" applyProtection="1">
      <protection locked="0"/>
    </xf>
    <xf numFmtId="179" fontId="10" fillId="0" borderId="5" xfId="62" applyNumberFormat="1" applyFont="1" applyBorder="1" applyProtection="1">
      <protection locked="0"/>
    </xf>
    <xf numFmtId="189" fontId="10" fillId="0" borderId="0" xfId="62" applyNumberFormat="1" applyFont="1" applyProtection="1">
      <protection locked="0"/>
    </xf>
    <xf numFmtId="179" fontId="18" fillId="0" borderId="10" xfId="0" applyNumberFormat="1" applyFont="1" applyBorder="1"/>
    <xf numFmtId="179" fontId="18" fillId="0" borderId="11" xfId="0" applyNumberFormat="1" applyFont="1" applyBorder="1"/>
    <xf numFmtId="179" fontId="6" fillId="0" borderId="12" xfId="62" applyNumberFormat="1" applyFont="1" applyBorder="1" applyProtection="1">
      <protection locked="0"/>
    </xf>
    <xf numFmtId="188" fontId="6" fillId="0" borderId="12" xfId="59" applyNumberFormat="1" applyFont="1" applyBorder="1" applyProtection="1">
      <protection locked="0"/>
    </xf>
    <xf numFmtId="179" fontId="6" fillId="0" borderId="11" xfId="59" applyNumberFormat="1" applyFont="1" applyBorder="1" applyProtection="1">
      <protection locked="0"/>
    </xf>
    <xf numFmtId="179" fontId="6" fillId="6" borderId="11" xfId="59" applyNumberFormat="1" applyFont="1" applyFill="1" applyBorder="1" applyProtection="1">
      <protection locked="0"/>
    </xf>
    <xf numFmtId="179" fontId="6" fillId="6" borderId="12" xfId="59" applyNumberFormat="1" applyFont="1" applyFill="1" applyBorder="1" applyProtection="1">
      <protection locked="0"/>
    </xf>
    <xf numFmtId="179" fontId="6" fillId="3" borderId="6" xfId="62" applyNumberFormat="1" applyFont="1" applyFill="1" applyBorder="1" applyProtection="1">
      <protection locked="0"/>
    </xf>
    <xf numFmtId="188" fontId="6" fillId="3" borderId="6" xfId="59" applyNumberFormat="1" applyFont="1" applyFill="1" applyBorder="1" applyProtection="1">
      <protection locked="0"/>
    </xf>
    <xf numFmtId="179" fontId="6" fillId="3" borderId="6" xfId="59" applyNumberFormat="1" applyFont="1" applyFill="1" applyBorder="1" applyProtection="1">
      <protection locked="0"/>
    </xf>
    <xf numFmtId="179" fontId="6" fillId="3" borderId="14" xfId="59" applyNumberFormat="1" applyFont="1" applyFill="1" applyBorder="1" applyProtection="1">
      <protection locked="0"/>
    </xf>
    <xf numFmtId="179" fontId="10" fillId="0" borderId="5" xfId="0" applyNumberFormat="1" applyFont="1" applyBorder="1" applyAlignment="1">
      <alignment horizontal="right"/>
    </xf>
    <xf numFmtId="188" fontId="10" fillId="0" borderId="0" xfId="59" applyNumberFormat="1" applyFont="1" applyAlignment="1" applyProtection="1">
      <alignment horizontal="right"/>
      <protection locked="0"/>
    </xf>
    <xf numFmtId="179" fontId="10" fillId="6" borderId="5" xfId="59" applyNumberFormat="1" applyFont="1" applyFill="1" applyBorder="1" applyAlignment="1" applyProtection="1">
      <alignment horizontal="right"/>
      <protection locked="0"/>
    </xf>
    <xf numFmtId="179" fontId="10" fillId="6" borderId="0" xfId="59" applyNumberFormat="1" applyFont="1" applyFill="1" applyAlignment="1" applyProtection="1">
      <alignment horizontal="right"/>
      <protection locked="0"/>
    </xf>
    <xf numFmtId="179" fontId="11" fillId="0" borderId="0" xfId="62" applyNumberFormat="1" applyFont="1" applyProtection="1">
      <protection locked="0"/>
    </xf>
    <xf numFmtId="188" fontId="11" fillId="0" borderId="0" xfId="62" applyNumberFormat="1" applyFont="1" applyProtection="1">
      <protection locked="0"/>
    </xf>
    <xf numFmtId="179" fontId="11" fillId="0" borderId="0" xfId="59" applyNumberFormat="1" applyFont="1" applyProtection="1">
      <protection locked="0"/>
    </xf>
    <xf numFmtId="179" fontId="11" fillId="0" borderId="5" xfId="59" applyNumberFormat="1" applyFont="1" applyBorder="1" applyProtection="1">
      <protection locked="0"/>
    </xf>
    <xf numFmtId="179" fontId="11" fillId="6" borderId="5" xfId="59" applyNumberFormat="1" applyFont="1" applyFill="1" applyBorder="1" applyProtection="1">
      <protection locked="0"/>
    </xf>
    <xf numFmtId="179" fontId="11" fillId="6" borderId="0" xfId="59" applyNumberFormat="1" applyFont="1" applyFill="1" applyProtection="1">
      <protection locked="0"/>
    </xf>
    <xf numFmtId="182" fontId="12" fillId="0" borderId="0" xfId="3" applyNumberFormat="1" applyFont="1" applyFill="1" applyBorder="1" applyAlignment="1" applyProtection="1">
      <alignment horizontal="left" indent="1"/>
      <protection locked="0"/>
    </xf>
    <xf numFmtId="182" fontId="19" fillId="0" borderId="0" xfId="59" applyNumberFormat="1" applyFont="1" applyProtection="1">
      <protection locked="0"/>
    </xf>
    <xf numFmtId="0" fontId="2" fillId="2" borderId="8" xfId="67" applyFont="1" applyFill="1" applyBorder="1"/>
    <xf numFmtId="0" fontId="1" fillId="2" borderId="6" xfId="59" applyFont="1" applyFill="1" applyBorder="1" applyProtection="1">
      <protection locked="0"/>
    </xf>
    <xf numFmtId="0" fontId="1" fillId="2" borderId="9" xfId="59" applyFont="1" applyFill="1" applyBorder="1" applyProtection="1">
      <protection locked="0"/>
    </xf>
    <xf numFmtId="179" fontId="1" fillId="0" borderId="4" xfId="56" applyNumberFormat="1" applyFont="1" applyBorder="1" applyAlignment="1">
      <alignment horizontal="left"/>
    </xf>
    <xf numFmtId="179" fontId="1" fillId="0" borderId="4" xfId="67" applyNumberFormat="1" applyFont="1" applyBorder="1"/>
    <xf numFmtId="0" fontId="1" fillId="0" borderId="0" xfId="3" applyNumberFormat="1" applyFont="1" applyProtection="1">
      <protection locked="0"/>
    </xf>
    <xf numFmtId="181" fontId="9" fillId="0" borderId="4" xfId="3" applyNumberFormat="1" applyFont="1" applyFill="1" applyBorder="1" applyAlignment="1">
      <alignment horizontal="left"/>
    </xf>
    <xf numFmtId="181" fontId="1" fillId="0" borderId="5" xfId="3" applyNumberFormat="1" applyFont="1" applyBorder="1" applyProtection="1">
      <protection locked="0"/>
    </xf>
    <xf numFmtId="181" fontId="1" fillId="0" borderId="0" xfId="3" applyNumberFormat="1" applyFont="1" applyBorder="1" applyProtection="1">
      <protection locked="0"/>
    </xf>
    <xf numFmtId="181" fontId="10" fillId="0" borderId="0" xfId="3" applyNumberFormat="1" applyFont="1" applyBorder="1" applyProtection="1">
      <protection locked="0"/>
    </xf>
    <xf numFmtId="181" fontId="1" fillId="0" borderId="5" xfId="3" applyNumberFormat="1" applyFont="1" applyFill="1" applyBorder="1" applyProtection="1">
      <protection locked="0"/>
    </xf>
    <xf numFmtId="181" fontId="1" fillId="6" borderId="5" xfId="3" applyNumberFormat="1" applyFont="1" applyFill="1" applyBorder="1" applyProtection="1">
      <protection locked="0"/>
    </xf>
    <xf numFmtId="181" fontId="1" fillId="6" borderId="0" xfId="3" applyNumberFormat="1" applyFont="1" applyFill="1" applyBorder="1" applyProtection="1">
      <protection locked="0"/>
    </xf>
    <xf numFmtId="181" fontId="15" fillId="0" borderId="0" xfId="3" applyNumberFormat="1" applyFont="1" applyBorder="1" applyProtection="1">
      <protection locked="0"/>
    </xf>
    <xf numFmtId="0" fontId="1" fillId="0" borderId="4" xfId="67" applyFont="1" applyBorder="1"/>
    <xf numFmtId="179" fontId="7" fillId="4" borderId="8" xfId="67" applyNumberFormat="1" applyFont="1" applyFill="1" applyBorder="1" applyAlignment="1">
      <alignment horizontal="left"/>
    </xf>
    <xf numFmtId="0" fontId="1" fillId="4" borderId="6" xfId="59" applyFont="1" applyFill="1" applyBorder="1" applyProtection="1">
      <protection locked="0"/>
    </xf>
    <xf numFmtId="0" fontId="1" fillId="4" borderId="9" xfId="59" applyFont="1" applyFill="1" applyBorder="1" applyProtection="1">
      <protection locked="0"/>
    </xf>
    <xf numFmtId="0" fontId="1" fillId="0" borderId="4" xfId="67" applyFont="1" applyBorder="1" applyAlignment="1">
      <alignment horizontal="left"/>
    </xf>
    <xf numFmtId="1" fontId="1" fillId="0" borderId="4" xfId="67" applyNumberFormat="1" applyFont="1" applyBorder="1" applyAlignment="1">
      <alignment horizontal="left"/>
    </xf>
    <xf numFmtId="1" fontId="1" fillId="0" borderId="5" xfId="59" applyNumberFormat="1" applyFont="1" applyBorder="1" applyProtection="1">
      <protection locked="0"/>
    </xf>
    <xf numFmtId="1" fontId="1" fillId="0" borderId="0" xfId="59" applyNumberFormat="1" applyFont="1" applyProtection="1">
      <protection locked="0"/>
    </xf>
    <xf numFmtId="1" fontId="1" fillId="6" borderId="5" xfId="59" applyNumberFormat="1" applyFont="1" applyFill="1" applyBorder="1" applyProtection="1">
      <protection locked="0"/>
    </xf>
    <xf numFmtId="1" fontId="1" fillId="6" borderId="0" xfId="59" applyNumberFormat="1" applyFont="1" applyFill="1" applyProtection="1">
      <protection locked="0"/>
    </xf>
    <xf numFmtId="179" fontId="8" fillId="0" borderId="4" xfId="67" applyNumberFormat="1" applyFont="1" applyBorder="1" applyAlignment="1">
      <alignment horizontal="left"/>
    </xf>
    <xf numFmtId="179" fontId="1" fillId="0" borderId="4" xfId="67" applyNumberFormat="1" applyFont="1" applyBorder="1" applyAlignment="1">
      <alignment horizontal="left"/>
    </xf>
    <xf numFmtId="0" fontId="9" fillId="0" borderId="5" xfId="3" applyNumberFormat="1" applyFont="1" applyBorder="1" applyAlignment="1" applyProtection="1">
      <alignment horizontal="right"/>
      <protection locked="0"/>
    </xf>
    <xf numFmtId="197" fontId="1" fillId="0" borderId="4" xfId="67" applyNumberFormat="1" applyFont="1" applyBorder="1" applyAlignment="1">
      <alignment horizontal="left"/>
    </xf>
    <xf numFmtId="197" fontId="1" fillId="0" borderId="0" xfId="59" applyNumberFormat="1" applyFont="1" applyProtection="1">
      <protection locked="0"/>
    </xf>
    <xf numFmtId="197" fontId="1" fillId="0" borderId="5" xfId="59" applyNumberFormat="1" applyFont="1" applyBorder="1" applyProtection="1">
      <protection locked="0"/>
    </xf>
    <xf numFmtId="197" fontId="1" fillId="6" borderId="5" xfId="59" applyNumberFormat="1" applyFont="1" applyFill="1" applyBorder="1" applyProtection="1">
      <protection locked="0"/>
    </xf>
    <xf numFmtId="197" fontId="1" fillId="6" borderId="0" xfId="59" applyNumberFormat="1" applyFont="1" applyFill="1" applyProtection="1">
      <protection locked="0"/>
    </xf>
    <xf numFmtId="198" fontId="1" fillId="0" borderId="4" xfId="67" applyNumberFormat="1" applyFont="1" applyBorder="1" applyAlignment="1">
      <alignment horizontal="left"/>
    </xf>
    <xf numFmtId="198" fontId="1" fillId="0" borderId="5" xfId="59" applyNumberFormat="1" applyFont="1" applyBorder="1" applyProtection="1">
      <protection locked="0"/>
    </xf>
    <xf numFmtId="198" fontId="1" fillId="0" borderId="0" xfId="59" applyNumberFormat="1" applyFont="1" applyProtection="1">
      <protection locked="0"/>
    </xf>
    <xf numFmtId="198" fontId="1" fillId="6" borderId="5" xfId="59" applyNumberFormat="1" applyFont="1" applyFill="1" applyBorder="1" applyProtection="1">
      <protection locked="0"/>
    </xf>
    <xf numFmtId="198" fontId="1" fillId="6" borderId="0" xfId="59" applyNumberFormat="1" applyFont="1" applyFill="1" applyProtection="1">
      <protection locked="0"/>
    </xf>
    <xf numFmtId="181" fontId="9" fillId="0" borderId="4" xfId="3" applyNumberFormat="1" applyFont="1" applyBorder="1" applyAlignment="1">
      <alignment horizontal="left"/>
    </xf>
    <xf numFmtId="181" fontId="9" fillId="0" borderId="5" xfId="3" applyNumberFormat="1" applyFont="1" applyBorder="1" applyAlignment="1" applyProtection="1">
      <alignment horizontal="right"/>
      <protection locked="0"/>
    </xf>
    <xf numFmtId="181" fontId="9" fillId="0" borderId="0" xfId="3" applyNumberFormat="1" applyFont="1" applyBorder="1" applyAlignment="1" applyProtection="1">
      <alignment horizontal="right"/>
      <protection locked="0"/>
    </xf>
    <xf numFmtId="181" fontId="9" fillId="0" borderId="0" xfId="3" applyNumberFormat="1" applyFont="1" applyBorder="1" applyProtection="1">
      <protection locked="0"/>
    </xf>
    <xf numFmtId="181" fontId="9" fillId="0" borderId="5" xfId="3" applyNumberFormat="1" applyFont="1" applyBorder="1" applyProtection="1">
      <protection locked="0"/>
    </xf>
    <xf numFmtId="181" fontId="9" fillId="6" borderId="5" xfId="3" applyNumberFormat="1" applyFont="1" applyFill="1" applyBorder="1" applyProtection="1">
      <protection locked="0"/>
    </xf>
    <xf numFmtId="181" fontId="9" fillId="6" borderId="0" xfId="3" applyNumberFormat="1" applyFont="1" applyFill="1" applyBorder="1" applyProtection="1">
      <protection locked="0"/>
    </xf>
    <xf numFmtId="179" fontId="1" fillId="0" borderId="5" xfId="3" applyNumberFormat="1" applyFont="1" applyBorder="1" applyAlignment="1" applyProtection="1">
      <alignment horizontal="right"/>
      <protection locked="0"/>
    </xf>
    <xf numFmtId="179" fontId="1" fillId="6" borderId="5" xfId="3" applyNumberFormat="1" applyFont="1" applyFill="1" applyBorder="1" applyAlignment="1" applyProtection="1">
      <alignment horizontal="right"/>
      <protection locked="0"/>
    </xf>
    <xf numFmtId="179" fontId="1" fillId="6" borderId="0" xfId="3" applyNumberFormat="1" applyFont="1" applyFill="1" applyBorder="1" applyAlignment="1" applyProtection="1">
      <alignment horizontal="right"/>
      <protection locked="0"/>
    </xf>
    <xf numFmtId="179" fontId="8" fillId="3" borderId="4" xfId="67" applyNumberFormat="1" applyFont="1" applyFill="1" applyBorder="1" applyAlignment="1">
      <alignment horizontal="left"/>
    </xf>
    <xf numFmtId="0" fontId="9" fillId="3" borderId="5" xfId="3" applyNumberFormat="1" applyFont="1" applyFill="1" applyBorder="1" applyAlignment="1" applyProtection="1">
      <alignment horizontal="right"/>
      <protection locked="0"/>
    </xf>
    <xf numFmtId="181" fontId="9" fillId="3" borderId="0" xfId="3" applyNumberFormat="1" applyFont="1" applyFill="1" applyBorder="1" applyAlignment="1" applyProtection="1">
      <alignment horizontal="right"/>
      <protection locked="0"/>
    </xf>
    <xf numFmtId="181" fontId="9" fillId="3" borderId="5" xfId="3" applyNumberFormat="1" applyFont="1" applyFill="1" applyBorder="1" applyAlignment="1" applyProtection="1">
      <alignment horizontal="right"/>
      <protection locked="0"/>
    </xf>
    <xf numFmtId="181" fontId="9" fillId="3" borderId="0" xfId="3" applyNumberFormat="1" applyFont="1" applyFill="1" applyBorder="1" applyProtection="1">
      <protection locked="0"/>
    </xf>
    <xf numFmtId="181" fontId="9" fillId="3" borderId="5" xfId="3" applyNumberFormat="1" applyFont="1" applyFill="1" applyBorder="1" applyProtection="1">
      <protection locked="0"/>
    </xf>
    <xf numFmtId="179" fontId="1" fillId="3" borderId="4" xfId="67" applyNumberFormat="1" applyFont="1" applyFill="1" applyBorder="1" applyAlignment="1">
      <alignment horizontal="left"/>
    </xf>
    <xf numFmtId="179" fontId="1" fillId="3" borderId="0" xfId="59" applyNumberFormat="1" applyFont="1" applyFill="1" applyProtection="1">
      <protection locked="0"/>
    </xf>
    <xf numFmtId="179" fontId="1" fillId="3" borderId="5" xfId="59" applyNumberFormat="1" applyFont="1" applyFill="1" applyBorder="1" applyProtection="1">
      <protection locked="0"/>
    </xf>
    <xf numFmtId="197" fontId="14" fillId="8" borderId="0" xfId="59" applyNumberFormat="1" applyFont="1" applyFill="1" applyProtection="1">
      <protection locked="0"/>
    </xf>
    <xf numFmtId="197" fontId="1" fillId="3" borderId="5" xfId="59" applyNumberFormat="1" applyFont="1" applyFill="1" applyBorder="1" applyProtection="1">
      <protection locked="0"/>
    </xf>
    <xf numFmtId="197" fontId="1" fillId="3" borderId="0" xfId="59" applyNumberFormat="1" applyFont="1" applyFill="1" applyProtection="1">
      <protection locked="0"/>
    </xf>
    <xf numFmtId="198" fontId="1" fillId="3" borderId="5" xfId="59" applyNumberFormat="1" applyFont="1" applyFill="1" applyBorder="1" applyAlignment="1" applyProtection="1">
      <alignment horizontal="right"/>
      <protection locked="0"/>
    </xf>
    <xf numFmtId="198" fontId="1" fillId="3" borderId="0" xfId="59" applyNumberFormat="1" applyFont="1" applyFill="1" applyProtection="1">
      <protection locked="0"/>
    </xf>
    <xf numFmtId="198" fontId="1" fillId="3" borderId="5" xfId="59" applyNumberFormat="1" applyFont="1" applyFill="1" applyBorder="1" applyProtection="1">
      <protection locked="0"/>
    </xf>
    <xf numFmtId="181" fontId="9" fillId="3" borderId="4" xfId="3" applyNumberFormat="1" applyFont="1" applyFill="1" applyBorder="1" applyAlignment="1">
      <alignment horizontal="left"/>
    </xf>
    <xf numFmtId="179" fontId="7" fillId="0" borderId="4" xfId="67" applyNumberFormat="1" applyFont="1" applyBorder="1" applyAlignment="1">
      <alignment horizontal="left"/>
    </xf>
    <xf numFmtId="179" fontId="1" fillId="0" borderId="5" xfId="59" applyNumberFormat="1" applyFont="1" applyBorder="1" applyAlignment="1" applyProtection="1">
      <alignment horizontal="right"/>
      <protection locked="0"/>
    </xf>
    <xf numFmtId="197" fontId="1" fillId="0" borderId="0" xfId="59" applyNumberFormat="1" applyFont="1" applyAlignment="1" applyProtection="1">
      <alignment horizontal="right"/>
      <protection locked="0"/>
    </xf>
    <xf numFmtId="179" fontId="19" fillId="0" borderId="5" xfId="59" applyNumberFormat="1" applyFont="1" applyBorder="1" applyProtection="1">
      <protection locked="0"/>
    </xf>
    <xf numFmtId="181" fontId="1" fillId="0" borderId="4" xfId="3" applyNumberFormat="1" applyFont="1" applyBorder="1" applyAlignment="1">
      <alignment horizontal="left"/>
    </xf>
    <xf numFmtId="0" fontId="1" fillId="3" borderId="5" xfId="59" applyFont="1" applyFill="1" applyBorder="1" applyProtection="1">
      <protection locked="0"/>
    </xf>
    <xf numFmtId="179" fontId="1" fillId="6" borderId="11" xfId="59" applyNumberFormat="1" applyFont="1" applyFill="1" applyBorder="1" applyProtection="1">
      <protection locked="0"/>
    </xf>
    <xf numFmtId="179" fontId="1" fillId="0" borderId="4" xfId="67" applyNumberFormat="1" applyFont="1" applyBorder="1" applyAlignment="1">
      <alignment horizontal="left" indent="1"/>
    </xf>
    <xf numFmtId="185" fontId="1" fillId="0" borderId="5" xfId="59" applyNumberFormat="1" applyFont="1" applyBorder="1" applyProtection="1">
      <protection locked="0"/>
    </xf>
    <xf numFmtId="185" fontId="1" fillId="6" borderId="5" xfId="59" applyNumberFormat="1" applyFont="1" applyFill="1" applyBorder="1" applyProtection="1">
      <protection locked="0"/>
    </xf>
    <xf numFmtId="185" fontId="1" fillId="6" borderId="0" xfId="59" applyNumberFormat="1" applyFont="1" applyFill="1" applyProtection="1">
      <protection locked="0"/>
    </xf>
    <xf numFmtId="0" fontId="1" fillId="0" borderId="5" xfId="59" applyFont="1" applyBorder="1" applyAlignment="1" applyProtection="1">
      <alignment horizontal="right"/>
      <protection locked="0"/>
    </xf>
    <xf numFmtId="179" fontId="1" fillId="6" borderId="5" xfId="59" applyNumberFormat="1" applyFont="1" applyFill="1" applyBorder="1" applyAlignment="1" applyProtection="1">
      <alignment horizontal="right"/>
      <protection locked="0"/>
    </xf>
    <xf numFmtId="179" fontId="1" fillId="6" borderId="0" xfId="59" applyNumberFormat="1" applyFont="1" applyFill="1" applyAlignment="1" applyProtection="1">
      <alignment horizontal="right"/>
      <protection locked="0"/>
    </xf>
    <xf numFmtId="181" fontId="1" fillId="0" borderId="5" xfId="3" applyNumberFormat="1" applyFont="1" applyFill="1" applyBorder="1" applyAlignment="1" applyProtection="1">
      <alignment horizontal="right"/>
      <protection locked="0"/>
    </xf>
    <xf numFmtId="181" fontId="1" fillId="6" borderId="5" xfId="3" applyNumberFormat="1" applyFont="1" applyFill="1" applyBorder="1" applyAlignment="1" applyProtection="1">
      <alignment horizontal="right"/>
      <protection locked="0"/>
    </xf>
    <xf numFmtId="181" fontId="1" fillId="6" borderId="0" xfId="3" applyNumberFormat="1" applyFont="1" applyFill="1" applyBorder="1" applyAlignment="1" applyProtection="1">
      <alignment horizontal="right"/>
      <protection locked="0"/>
    </xf>
    <xf numFmtId="196" fontId="1" fillId="0" borderId="5" xfId="59" applyNumberFormat="1" applyFont="1" applyBorder="1" applyProtection="1">
      <protection locked="0"/>
    </xf>
    <xf numFmtId="196" fontId="1" fillId="6" borderId="2" xfId="59" applyNumberFormat="1" applyFont="1" applyFill="1" applyBorder="1" applyProtection="1">
      <protection locked="0"/>
    </xf>
    <xf numFmtId="196" fontId="1" fillId="6" borderId="0" xfId="59" applyNumberFormat="1" applyFont="1" applyFill="1" applyProtection="1">
      <protection locked="0"/>
    </xf>
    <xf numFmtId="185" fontId="1" fillId="0" borderId="4" xfId="0" applyNumberFormat="1" applyFont="1" applyBorder="1"/>
    <xf numFmtId="185" fontId="19" fillId="0" borderId="5" xfId="59" applyNumberFormat="1" applyFont="1" applyBorder="1" applyProtection="1">
      <protection locked="0"/>
    </xf>
    <xf numFmtId="185" fontId="19" fillId="0" borderId="0" xfId="59" applyNumberFormat="1" applyFont="1" applyProtection="1">
      <protection locked="0"/>
    </xf>
    <xf numFmtId="185" fontId="15" fillId="0" borderId="0" xfId="59" applyNumberFormat="1" applyFont="1" applyProtection="1">
      <protection locked="0"/>
    </xf>
    <xf numFmtId="185" fontId="7" fillId="0" borderId="0" xfId="59" applyNumberFormat="1" applyFont="1" applyProtection="1">
      <protection locked="0"/>
    </xf>
    <xf numFmtId="185" fontId="7" fillId="0" borderId="4" xfId="0" applyNumberFormat="1" applyFont="1" applyBorder="1"/>
    <xf numFmtId="185" fontId="7" fillId="0" borderId="5" xfId="59" applyNumberFormat="1" applyFont="1" applyBorder="1" applyProtection="1">
      <protection locked="0"/>
    </xf>
    <xf numFmtId="185" fontId="7" fillId="6" borderId="5" xfId="59" applyNumberFormat="1" applyFont="1" applyFill="1" applyBorder="1" applyProtection="1">
      <protection locked="0"/>
    </xf>
    <xf numFmtId="185" fontId="7" fillId="6" borderId="0" xfId="59" applyNumberFormat="1" applyFont="1" applyFill="1" applyProtection="1">
      <protection locked="0"/>
    </xf>
    <xf numFmtId="185" fontId="6" fillId="0" borderId="0" xfId="59" applyNumberFormat="1" applyFont="1" applyProtection="1">
      <protection locked="0"/>
    </xf>
    <xf numFmtId="196" fontId="1" fillId="6" borderId="5" xfId="59" applyNumberFormat="1" applyFont="1" applyFill="1" applyBorder="1" applyProtection="1">
      <protection locked="0"/>
    </xf>
    <xf numFmtId="185" fontId="10" fillId="0" borderId="4" xfId="0" applyNumberFormat="1" applyFont="1" applyBorder="1"/>
    <xf numFmtId="2" fontId="1" fillId="0" borderId="0" xfId="59" applyNumberFormat="1" applyFont="1" applyProtection="1">
      <protection locked="0"/>
    </xf>
    <xf numFmtId="2" fontId="1" fillId="0" borderId="5" xfId="59" applyNumberFormat="1" applyFont="1" applyBorder="1" applyProtection="1">
      <protection locked="0"/>
    </xf>
    <xf numFmtId="2" fontId="1" fillId="6" borderId="5" xfId="59" applyNumberFormat="1" applyFont="1" applyFill="1" applyBorder="1" applyProtection="1">
      <protection locked="0"/>
    </xf>
    <xf numFmtId="2" fontId="1" fillId="6" borderId="0" xfId="59" applyNumberFormat="1" applyFont="1" applyFill="1" applyProtection="1">
      <protection locked="0"/>
    </xf>
    <xf numFmtId="2" fontId="10" fillId="0" borderId="0" xfId="59" applyNumberFormat="1" applyFont="1" applyProtection="1">
      <protection locked="0"/>
    </xf>
    <xf numFmtId="185" fontId="9" fillId="0" borderId="4" xfId="82" applyNumberFormat="1" applyFont="1" applyFill="1" applyBorder="1"/>
    <xf numFmtId="179" fontId="12" fillId="0" borderId="10" xfId="58" applyNumberFormat="1" applyFont="1" applyBorder="1" applyAlignment="1">
      <alignment horizontal="left"/>
    </xf>
    <xf numFmtId="196" fontId="1" fillId="0" borderId="11" xfId="59" applyNumberFormat="1" applyFont="1" applyBorder="1" applyProtection="1">
      <protection locked="0"/>
    </xf>
    <xf numFmtId="196" fontId="1" fillId="0" borderId="12" xfId="59" applyNumberFormat="1" applyFont="1" applyBorder="1" applyProtection="1">
      <protection locked="0"/>
    </xf>
    <xf numFmtId="196" fontId="1" fillId="6" borderId="11" xfId="59" applyNumberFormat="1" applyFont="1" applyFill="1" applyBorder="1" applyProtection="1">
      <protection locked="0"/>
    </xf>
    <xf numFmtId="196" fontId="1" fillId="6" borderId="12" xfId="59" applyNumberFormat="1" applyFont="1" applyFill="1" applyBorder="1" applyProtection="1">
      <protection locked="0"/>
    </xf>
    <xf numFmtId="0" fontId="3" fillId="9" borderId="3" xfId="71" applyFont="1" applyFill="1" applyBorder="1" applyAlignment="1">
      <alignment horizontal="center" vertical="center"/>
    </xf>
    <xf numFmtId="0" fontId="3" fillId="9" borderId="0" xfId="71" applyFont="1" applyFill="1" applyAlignment="1">
      <alignment horizontal="center" vertical="center"/>
    </xf>
    <xf numFmtId="0" fontId="3" fillId="9" borderId="12" xfId="71" applyFont="1" applyFill="1" applyBorder="1" applyAlignment="1">
      <alignment horizontal="center" vertical="center"/>
    </xf>
    <xf numFmtId="0" fontId="1" fillId="7" borderId="0" xfId="71" applyFill="1" applyAlignment="1">
      <alignment horizontal="center" vertical="center"/>
    </xf>
    <xf numFmtId="0" fontId="1" fillId="10" borderId="0" xfId="71" applyFill="1" applyAlignment="1">
      <alignment horizontal="center" vertical="center"/>
    </xf>
    <xf numFmtId="0" fontId="23" fillId="9" borderId="0" xfId="71" applyFont="1" applyFill="1" applyAlignment="1">
      <alignment horizontal="centerContinuous" vertical="center"/>
    </xf>
    <xf numFmtId="0" fontId="3" fillId="9" borderId="0" xfId="71" applyFont="1" applyFill="1" applyAlignment="1">
      <alignment horizontal="centerContinuous" vertical="center"/>
    </xf>
    <xf numFmtId="0" fontId="24" fillId="9" borderId="0" xfId="71" applyFont="1" applyFill="1" applyAlignment="1">
      <alignment horizontal="centerContinuous" vertical="center"/>
    </xf>
    <xf numFmtId="0" fontId="25" fillId="9" borderId="0" xfId="71" applyFont="1" applyFill="1" applyAlignment="1">
      <alignment horizontal="centerContinuous" vertical="center"/>
    </xf>
    <xf numFmtId="0" fontId="2" fillId="9" borderId="0" xfId="71" applyFont="1" applyFill="1" applyAlignment="1">
      <alignment horizontal="centerContinuous" vertical="center"/>
    </xf>
    <xf numFmtId="0" fontId="9" fillId="7" borderId="0" xfId="71" applyFont="1" applyFill="1" applyAlignment="1">
      <alignment horizontal="left" vertical="center"/>
    </xf>
    <xf numFmtId="0" fontId="7" fillId="0" borderId="0" xfId="71" applyFont="1" applyAlignment="1">
      <alignment horizontal="left" vertical="center"/>
    </xf>
    <xf numFmtId="0" fontId="1" fillId="7" borderId="0" xfId="71" applyFill="1" applyAlignment="1">
      <alignment horizontal="left" vertical="center"/>
    </xf>
    <xf numFmtId="0" fontId="7" fillId="7" borderId="0" xfId="71" applyFont="1" applyFill="1" applyAlignment="1">
      <alignment horizontal="left" vertical="center"/>
    </xf>
    <xf numFmtId="0" fontId="1" fillId="0" borderId="0" xfId="71" applyAlignment="1">
      <alignment horizontal="center" vertical="center"/>
    </xf>
    <xf numFmtId="0" fontId="7" fillId="7" borderId="0" xfId="73" applyFont="1" applyFill="1" applyAlignment="1">
      <alignment horizontal="left" vertical="center"/>
    </xf>
    <xf numFmtId="0" fontId="1" fillId="7" borderId="0" xfId="73" applyFill="1" applyAlignment="1">
      <alignment horizontal="left" vertical="center"/>
    </xf>
    <xf numFmtId="0" fontId="1" fillId="0" borderId="0" xfId="72" applyAlignment="1">
      <alignment horizontal="left" vertical="center"/>
    </xf>
    <xf numFmtId="186" fontId="11" fillId="0" borderId="5" xfId="50" applyNumberFormat="1" applyFont="1" applyFill="1" applyBorder="1" applyAlignment="1" applyProtection="1" quotePrefix="1">
      <alignment horizontal="right"/>
      <protection locked="0"/>
    </xf>
    <xf numFmtId="181" fontId="11" fillId="6" borderId="5" xfId="3" applyNumberFormat="1" applyFont="1" applyFill="1" applyBorder="1" applyAlignment="1" applyProtection="1" quotePrefix="1">
      <alignment horizontal="right"/>
      <protection locked="0"/>
    </xf>
    <xf numFmtId="181" fontId="11" fillId="6" borderId="0" xfId="3" applyNumberFormat="1" applyFont="1" applyFill="1" applyBorder="1" applyAlignment="1" applyProtection="1" quotePrefix="1">
      <alignment horizontal="right"/>
      <protection locked="0"/>
    </xf>
    <xf numFmtId="186" fontId="11" fillId="6" borderId="5" xfId="78" applyNumberFormat="1" applyFont="1" applyFill="1" applyBorder="1" applyAlignment="1" applyProtection="1" quotePrefix="1">
      <alignment horizontal="right"/>
      <protection locked="0"/>
    </xf>
    <xf numFmtId="186" fontId="11" fillId="0" borderId="0" xfId="3" applyNumberFormat="1" applyFont="1" applyFill="1" applyBorder="1" applyAlignment="1" applyProtection="1" quotePrefix="1">
      <alignment horizontal="right"/>
      <protection locked="0"/>
    </xf>
    <xf numFmtId="186" fontId="11" fillId="0" borderId="5" xfId="78" applyNumberFormat="1" applyFont="1" applyFill="1" applyBorder="1" applyAlignment="1" applyProtection="1" quotePrefix="1">
      <alignment horizontal="right"/>
      <protection locked="0"/>
    </xf>
    <xf numFmtId="186" fontId="11" fillId="6" borderId="0" xfId="78" applyNumberFormat="1" applyFont="1" applyFill="1" applyBorder="1" applyAlignment="1" applyProtection="1" quotePrefix="1">
      <alignment horizontal="right"/>
      <protection locked="0"/>
    </xf>
    <xf numFmtId="181" fontId="11" fillId="0" borderId="5" xfId="3" applyNumberFormat="1" applyFont="1" applyFill="1" applyBorder="1" applyAlignment="1" applyProtection="1" quotePrefix="1">
      <alignment horizontal="right"/>
      <protection locked="0"/>
    </xf>
    <xf numFmtId="186" fontId="11" fillId="6" borderId="5" xfId="50" applyNumberFormat="1" applyFont="1" applyFill="1" applyBorder="1" applyAlignment="1" applyProtection="1" quotePrefix="1">
      <alignment horizontal="right"/>
      <protection locked="0"/>
    </xf>
    <xf numFmtId="195" fontId="17" fillId="0" borderId="5" xfId="3" applyNumberFormat="1" applyFont="1" applyFill="1" applyBorder="1" applyAlignment="1" quotePrefix="1">
      <alignment horizontal="right"/>
    </xf>
    <xf numFmtId="195" fontId="17" fillId="6" borderId="5" xfId="3" applyNumberFormat="1" applyFont="1" applyFill="1" applyBorder="1" applyAlignment="1" quotePrefix="1">
      <alignment horizontal="right"/>
    </xf>
    <xf numFmtId="195" fontId="17" fillId="6" borderId="0" xfId="3" applyNumberFormat="1" applyFont="1" applyFill="1" applyBorder="1" applyAlignment="1" quotePrefix="1">
      <alignment horizontal="right"/>
    </xf>
    <xf numFmtId="181" fontId="11" fillId="0" borderId="0" xfId="3" applyNumberFormat="1" applyFont="1" applyFill="1" applyBorder="1" applyAlignment="1" applyProtection="1" quotePrefix="1">
      <alignment horizontal="right"/>
      <protection locked="0"/>
    </xf>
    <xf numFmtId="186" fontId="11" fillId="6" borderId="5" xfId="3" applyNumberFormat="1" applyFont="1" applyFill="1" applyBorder="1" applyAlignment="1" applyProtection="1" quotePrefix="1">
      <alignment horizontal="right"/>
      <protection locked="0"/>
    </xf>
    <xf numFmtId="179" fontId="1" fillId="0" borderId="0" xfId="59" applyNumberFormat="1" applyFont="1" applyAlignment="1" applyProtection="1" quotePrefix="1">
      <alignment horizontal="right"/>
      <protection locked="0"/>
    </xf>
    <xf numFmtId="181" fontId="9" fillId="0" borderId="5" xfId="3" applyNumberFormat="1" applyFont="1" applyBorder="1" applyAlignment="1" applyProtection="1" quotePrefix="1">
      <alignment horizontal="right"/>
      <protection locked="0"/>
    </xf>
    <xf numFmtId="179" fontId="1" fillId="0" borderId="5" xfId="59" applyNumberFormat="1" applyFont="1" applyBorder="1" applyAlignment="1" applyProtection="1" quotePrefix="1">
      <alignment horizontal="right"/>
      <protection locked="0"/>
    </xf>
    <xf numFmtId="197" fontId="1" fillId="0" borderId="0" xfId="59" applyNumberFormat="1" applyFont="1" applyAlignment="1" applyProtection="1" quotePrefix="1">
      <alignment horizontal="right"/>
      <protection locked="0"/>
    </xf>
    <xf numFmtId="0" fontId="1" fillId="0" borderId="5" xfId="59" applyFont="1" applyBorder="1" applyAlignment="1" applyProtection="1" quotePrefix="1">
      <alignment horizontal="right"/>
      <protection locked="0"/>
    </xf>
    <xf numFmtId="181" fontId="1" fillId="0" borderId="5" xfId="3" applyNumberFormat="1" applyFont="1" applyFill="1" applyBorder="1" applyAlignment="1" applyProtection="1" quotePrefix="1">
      <alignment horizontal="right"/>
      <protection locked="0"/>
    </xf>
    <xf numFmtId="186" fontId="11" fillId="6" borderId="0" xfId="3" applyNumberFormat="1" applyFont="1" applyFill="1" applyBorder="1" applyAlignment="1" applyProtection="1" quotePrefix="1">
      <alignment horizontal="right"/>
      <protection locked="0"/>
    </xf>
    <xf numFmtId="181" fontId="17" fillId="0" borderId="5" xfId="3" applyNumberFormat="1" applyFont="1" applyFill="1" applyBorder="1" applyAlignment="1" quotePrefix="1">
      <alignment horizontal="right"/>
    </xf>
    <xf numFmtId="0" fontId="10" fillId="0" borderId="5" xfId="50" applyNumberFormat="1" applyFont="1" applyFill="1" applyBorder="1" applyAlignment="1" applyProtection="1" quotePrefix="1">
      <alignment horizontal="right"/>
      <protection locked="0"/>
    </xf>
    <xf numFmtId="3" fontId="10" fillId="0" borderId="5" xfId="50" applyNumberFormat="1" applyFont="1" applyFill="1" applyBorder="1" applyAlignment="1" applyProtection="1" quotePrefix="1">
      <alignment horizontal="right"/>
      <protection locked="0"/>
    </xf>
    <xf numFmtId="181" fontId="15" fillId="0" borderId="0" xfId="3" applyNumberFormat="1" applyFont="1" applyFill="1" applyBorder="1" applyAlignment="1" applyProtection="1" quotePrefix="1">
      <alignment horizontal="right"/>
      <protection locked="0"/>
    </xf>
    <xf numFmtId="181" fontId="10" fillId="6" borderId="0" xfId="3" applyNumberFormat="1" applyFont="1" applyFill="1" applyBorder="1" applyAlignment="1" applyProtection="1" quotePrefix="1">
      <alignment horizontal="right"/>
      <protection locked="0"/>
    </xf>
    <xf numFmtId="181" fontId="10" fillId="6" borderId="5" xfId="3" applyNumberFormat="1" applyFont="1" applyFill="1" applyBorder="1" applyAlignment="1" applyProtection="1" quotePrefix="1">
      <alignment horizontal="right"/>
      <protection locked="0"/>
    </xf>
    <xf numFmtId="181" fontId="10" fillId="0" borderId="0" xfId="3" applyNumberFormat="1" applyFont="1" applyFill="1" applyBorder="1" applyAlignment="1" applyProtection="1" quotePrefix="1">
      <alignment horizontal="right"/>
      <protection locked="0"/>
    </xf>
    <xf numFmtId="181" fontId="17" fillId="6" borderId="5" xfId="3" applyNumberFormat="1" applyFont="1" applyFill="1" applyBorder="1" applyAlignment="1" quotePrefix="1">
      <alignment horizontal="right"/>
    </xf>
    <xf numFmtId="181" fontId="17" fillId="6" borderId="0" xfId="3" applyNumberFormat="1" applyFont="1" applyFill="1" applyBorder="1" applyAlignment="1" quotePrefix="1">
      <alignment horizontal="right"/>
    </xf>
    <xf numFmtId="181" fontId="9" fillId="0" borderId="0" xfId="3" applyNumberFormat="1" applyFont="1" applyFill="1" applyAlignment="1" applyProtection="1" quotePrefix="1">
      <alignment horizontal="right"/>
      <protection locked="0"/>
    </xf>
    <xf numFmtId="186" fontId="11" fillId="0" borderId="0" xfId="59" applyNumberFormat="1" applyFont="1" applyAlignment="1" applyProtection="1" quotePrefix="1">
      <alignment horizontal="right"/>
      <protection locked="0"/>
    </xf>
    <xf numFmtId="186" fontId="17" fillId="0" borderId="5" xfId="0" applyNumberFormat="1" applyFont="1" applyBorder="1" applyAlignment="1" quotePrefix="1">
      <alignment horizontal="right"/>
    </xf>
    <xf numFmtId="0" fontId="9" fillId="0" borderId="0" xfId="3" applyNumberFormat="1" applyFont="1" applyFill="1" applyAlignment="1" applyProtection="1" quotePrefix="1">
      <alignment horizontal="right"/>
      <protection locked="0"/>
    </xf>
    <xf numFmtId="181" fontId="9" fillId="0" borderId="0" xfId="3" applyNumberFormat="1" applyFont="1" applyFill="1" applyBorder="1" applyAlignment="1" applyProtection="1" quotePrefix="1">
      <alignment horizontal="right"/>
      <protection locked="0"/>
    </xf>
    <xf numFmtId="181" fontId="11" fillId="0" borderId="5" xfId="3" applyNumberFormat="1" applyFont="1" applyFill="1" applyBorder="1" applyAlignment="1" quotePrefix="1">
      <alignment horizontal="right"/>
    </xf>
    <xf numFmtId="179" fontId="1" fillId="3" borderId="5" xfId="0" applyNumberFormat="1" applyFont="1" applyFill="1" applyBorder="1" applyAlignment="1" quotePrefix="1">
      <alignment horizontal="right"/>
    </xf>
  </cellXfs>
  <cellStyles count="8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TableHead 2" xfId="49"/>
    <cellStyle name="Comma 2" xfId="50"/>
    <cellStyle name="Comma 2 2" xfId="51"/>
    <cellStyle name="Comma 3" xfId="52"/>
    <cellStyle name="Currency 2" xfId="53"/>
    <cellStyle name="Currency 3" xfId="54"/>
    <cellStyle name="Normal 11" xfId="55"/>
    <cellStyle name="Normal 2" xfId="56"/>
    <cellStyle name="Normal 2 17" xfId="57"/>
    <cellStyle name="Normal 2 2" xfId="58"/>
    <cellStyle name="Normal 2 2 2" xfId="59"/>
    <cellStyle name="Normal 2 2 2 2" xfId="60"/>
    <cellStyle name="Normal 2 2 2 3" xfId="61"/>
    <cellStyle name="Normal 3" xfId="62"/>
    <cellStyle name="Normal 3 2" xfId="63"/>
    <cellStyle name="Normal 4" xfId="64"/>
    <cellStyle name="Normal 45" xfId="65"/>
    <cellStyle name="Normal 45 2" xfId="66"/>
    <cellStyle name="Normal 5" xfId="67"/>
    <cellStyle name="Normal 6" xfId="68"/>
    <cellStyle name="Normal 6 3" xfId="69"/>
    <cellStyle name="Normal 65" xfId="70"/>
    <cellStyle name="Normal 8" xfId="71"/>
    <cellStyle name="Normal 8 2 2" xfId="72"/>
    <cellStyle name="Normal 8 3" xfId="73"/>
    <cellStyle name="Percent 10" xfId="74"/>
    <cellStyle name="Percent 10 2" xfId="75"/>
    <cellStyle name="Percent 11" xfId="76"/>
    <cellStyle name="Percent 14 3" xfId="77"/>
    <cellStyle name="Percent 2" xfId="78"/>
    <cellStyle name="Percent 2 2" xfId="79"/>
    <cellStyle name="Percent 3" xfId="80"/>
    <cellStyle name="Percent 4" xfId="81"/>
    <cellStyle name="Percent 41" xfId="82"/>
    <cellStyle name="Percent 42" xfId="83"/>
    <cellStyle name="title1" xfId="84"/>
  </cellStyles>
  <tableStyles count="0" defaultTableStyle="TableStyleMedium2" defaultPivotStyle="PivotStyleLight16"/>
  <colors>
    <mruColors>
      <color rgb="000000FF"/>
      <color rgb="00CC66E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5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11205</xdr:colOff>
      <xdr:row>1</xdr:row>
      <xdr:rowOff>89646</xdr:rowOff>
    </xdr:from>
    <xdr:to>
      <xdr:col>2</xdr:col>
      <xdr:colOff>17839</xdr:colOff>
      <xdr:row>7</xdr:row>
      <xdr:rowOff>59531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biLevel thresh="75000"/>
        </a:blip>
        <a:srcRect b="9562"/>
        <a:stretch>
          <a:fillRect/>
        </a:stretch>
      </xdr:blipFill>
      <xdr:spPr>
        <a:xfrm>
          <a:off x="189865" y="251460"/>
          <a:ext cx="1695450" cy="15494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IR Exhibits">
      <a:dk1>
        <a:srgbClr val="000000"/>
      </a:dk1>
      <a:lt1>
        <a:sysClr val="window" lastClr="FFFFFF"/>
      </a:lt1>
      <a:dk2>
        <a:srgbClr val="BE3232"/>
      </a:dk2>
      <a:lt2>
        <a:srgbClr val="F67F26"/>
      </a:lt2>
      <a:accent1>
        <a:srgbClr val="00355F"/>
      </a:accent1>
      <a:accent2>
        <a:srgbClr val="ACD4F1"/>
      </a:accent2>
      <a:accent3>
        <a:srgbClr val="A5A5A5"/>
      </a:accent3>
      <a:accent4>
        <a:srgbClr val="7399C6"/>
      </a:accent4>
      <a:accent5>
        <a:srgbClr val="078549"/>
      </a:accent5>
      <a:accent6>
        <a:srgbClr val="8BC346"/>
      </a:accent6>
      <a:hlink>
        <a:srgbClr val="7399C6"/>
      </a:hlink>
      <a:folHlink>
        <a:srgbClr val="A5A5A5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carly.chasen@gs.com" TargetMode="External"/><Relationship Id="rId4" Type="http://schemas.openxmlformats.org/officeDocument/2006/relationships/hyperlink" Target="mailto:mentesnot.adamu@gs.com" TargetMode="External"/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customProperty" Target="../customProperty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customProperty" Target="../customProperty6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1:O36"/>
  <sheetViews>
    <sheetView showGridLines="0" tabSelected="1" zoomScale="85" zoomScaleNormal="85" workbookViewId="0">
      <selection activeCell="K13" sqref="K13"/>
    </sheetView>
  </sheetViews>
  <sheetFormatPr defaultColWidth="9.14423076923077" defaultRowHeight="15" customHeight="1"/>
  <cols>
    <col min="1" max="1" width="2.71153846153846" style="933" customWidth="1"/>
    <col min="2" max="2" width="25.5673076923077" style="933" customWidth="1"/>
    <col min="3" max="16384" width="9.14423076923077" style="933"/>
  </cols>
  <sheetData>
    <row r="1" ht="12.75" customHeight="1" spans="2:15">
      <c r="C1" s="934"/>
    </row>
    <row r="2" s="930" customFormat="1" ht="15.2"/>
    <row r="3" s="931" customFormat="1" ht="43.2" spans="2:15">
      <c r="F3" s="935" t="s">
        <v>0</v>
      </c>
      <c r="G3" s="936"/>
      <c r="H3" s="937"/>
      <c r="I3" s="936"/>
      <c r="J3" s="936"/>
      <c r="K3" s="936"/>
      <c r="L3" s="936"/>
    </row>
    <row r="4" s="931" customFormat="1" ht="20.4" spans="2:15">
      <c r="F4" s="938" t="s">
        <v>1</v>
      </c>
      <c r="G4" s="936"/>
      <c r="H4" s="936"/>
      <c r="I4" s="936"/>
      <c r="J4" s="936"/>
      <c r="K4" s="936"/>
      <c r="L4" s="936"/>
    </row>
    <row r="5" s="931" customFormat="1" ht="15.2" spans="2:15">
      <c r="F5" s="939"/>
    </row>
    <row r="6" s="931" customFormat="1" ht="15.2"/>
    <row r="7" s="931" customFormat="1" ht="15.2"/>
    <row r="8" s="932" customFormat="1" ht="15.2"/>
    <row r="9" customHeight="1" spans="2:15">
      <c r="B9" s="940" t="s">
        <v>2</v>
      </c>
    </row>
    <row r="11" customHeight="1" spans="2:15">
      <c r="B11" s="941" t="s">
        <v>3</v>
      </c>
    </row>
    <row r="12" customHeight="1" spans="2:15">
      <c r="B12" s="942"/>
    </row>
    <row r="13" customHeight="1" spans="2:15">
      <c r="B13" s="943" t="s">
        <v>4</v>
      </c>
      <c r="G13" s="944"/>
      <c r="H13" s="944"/>
      <c r="I13" s="944"/>
      <c r="J13" s="944"/>
      <c r="K13" s="944"/>
      <c r="L13" s="944"/>
      <c r="M13" s="944"/>
      <c r="N13" s="944"/>
      <c r="O13" s="944"/>
    </row>
    <row r="14" customHeight="1" spans="2:15">
      <c r="B14" s="942" t="s">
        <v>5</v>
      </c>
      <c r="C14" s="942"/>
      <c r="G14" s="944"/>
      <c r="H14" s="944"/>
      <c r="I14" s="944"/>
      <c r="J14" s="944"/>
      <c r="K14" s="944"/>
      <c r="L14" s="944"/>
      <c r="M14" s="944"/>
      <c r="N14" s="944"/>
      <c r="O14" s="944"/>
    </row>
    <row r="15" customHeight="1" spans="2:15">
      <c r="B15" s="942" t="s">
        <v>6</v>
      </c>
      <c r="G15" s="944"/>
      <c r="H15" s="944"/>
      <c r="I15" s="944"/>
      <c r="J15" s="944"/>
      <c r="K15" s="944"/>
      <c r="L15" s="944"/>
      <c r="M15" s="944"/>
      <c r="N15" s="944"/>
      <c r="O15" s="944"/>
    </row>
    <row r="16" customHeight="1" spans="2:15">
      <c r="B16" s="942" t="s">
        <v>7</v>
      </c>
      <c r="G16" s="944"/>
      <c r="H16" s="944"/>
      <c r="I16" s="944"/>
      <c r="J16" s="944"/>
      <c r="K16" s="944"/>
      <c r="L16" s="944"/>
      <c r="M16" s="944"/>
      <c r="N16" s="944"/>
      <c r="O16" s="944"/>
    </row>
    <row r="17" customHeight="1" spans="2:15">
      <c r="G17" s="944"/>
      <c r="H17" s="944"/>
      <c r="I17" s="944"/>
      <c r="J17" s="944"/>
      <c r="K17" s="944"/>
      <c r="L17" s="944"/>
      <c r="M17" s="944"/>
      <c r="N17" s="944"/>
      <c r="O17" s="944"/>
    </row>
    <row r="18" customHeight="1" spans="2:15">
      <c r="B18" s="945" t="s">
        <v>8</v>
      </c>
      <c r="G18" s="944"/>
      <c r="H18" s="944"/>
      <c r="I18" s="944"/>
      <c r="J18" s="944"/>
      <c r="K18" s="944"/>
      <c r="L18" s="944"/>
      <c r="M18" s="944"/>
      <c r="N18" s="944"/>
      <c r="O18" s="944"/>
    </row>
    <row r="19" customHeight="1" spans="2:15">
      <c r="B19" s="946" t="s">
        <v>9</v>
      </c>
      <c r="G19" s="944"/>
      <c r="H19" s="944"/>
      <c r="I19" s="944"/>
      <c r="J19" s="944"/>
      <c r="K19" s="944"/>
      <c r="L19" s="944"/>
      <c r="M19" s="944"/>
      <c r="N19" s="944"/>
      <c r="O19" s="944"/>
    </row>
    <row r="20" customHeight="1" spans="2:15">
      <c r="B20" s="946" t="s">
        <v>10</v>
      </c>
      <c r="G20" s="944"/>
      <c r="H20" s="944"/>
      <c r="I20" s="944"/>
      <c r="J20" s="944"/>
      <c r="K20" s="944"/>
      <c r="L20" s="944"/>
      <c r="M20" s="944"/>
      <c r="N20" s="944"/>
      <c r="O20" s="944"/>
    </row>
    <row r="21" customHeight="1" spans="2:15">
      <c r="B21" s="946" t="s">
        <v>11</v>
      </c>
      <c r="G21" s="944"/>
      <c r="H21" s="944"/>
      <c r="I21" s="944"/>
      <c r="J21" s="944"/>
      <c r="K21" s="944"/>
      <c r="L21" s="944"/>
      <c r="M21" s="944"/>
      <c r="N21" s="944"/>
      <c r="O21" s="944"/>
    </row>
    <row r="22" customHeight="1" spans="2:15">
      <c r="G22" s="944"/>
      <c r="H22" s="944"/>
      <c r="I22" s="944"/>
      <c r="J22" s="944"/>
      <c r="K22" s="944"/>
      <c r="L22" s="944"/>
      <c r="M22" s="944"/>
      <c r="N22" s="944"/>
      <c r="O22" s="944"/>
    </row>
    <row r="23" customHeight="1" spans="2:15">
      <c r="B23" s="943" t="s">
        <v>12</v>
      </c>
      <c r="G23" s="944"/>
      <c r="H23" s="944"/>
      <c r="I23" s="944"/>
      <c r="J23" s="944"/>
      <c r="K23" s="944"/>
      <c r="L23" s="944"/>
      <c r="M23" s="944"/>
      <c r="N23" s="944"/>
      <c r="O23" s="944"/>
    </row>
    <row r="24" customHeight="1" spans="2:15">
      <c r="B24" s="942" t="s">
        <v>9</v>
      </c>
      <c r="G24" s="944"/>
      <c r="H24" s="944"/>
      <c r="I24" s="944"/>
      <c r="J24" s="944"/>
      <c r="K24" s="944"/>
      <c r="L24" s="944"/>
      <c r="M24" s="944"/>
      <c r="N24" s="944"/>
      <c r="O24" s="944"/>
    </row>
    <row r="25" customHeight="1" spans="2:15">
      <c r="B25" s="942" t="s">
        <v>13</v>
      </c>
      <c r="G25" s="944"/>
      <c r="H25" s="944"/>
      <c r="I25" s="944"/>
      <c r="J25" s="944"/>
      <c r="K25" s="944"/>
      <c r="L25" s="944"/>
      <c r="M25" s="944"/>
      <c r="N25" s="944"/>
      <c r="O25" s="944"/>
    </row>
    <row r="26" customHeight="1" spans="2:15">
      <c r="B26" s="942" t="s">
        <v>14</v>
      </c>
      <c r="G26" s="944"/>
      <c r="H26" s="944"/>
      <c r="I26" s="944"/>
      <c r="J26" s="944"/>
      <c r="K26" s="944"/>
      <c r="L26" s="944"/>
      <c r="M26" s="944"/>
      <c r="N26" s="944"/>
      <c r="O26" s="944"/>
    </row>
    <row r="27" customHeight="1" spans="2:15">
      <c r="G27" s="944"/>
      <c r="H27" s="944"/>
      <c r="I27" s="944"/>
      <c r="J27" s="944"/>
      <c r="K27" s="944"/>
      <c r="L27" s="944"/>
      <c r="M27" s="944"/>
      <c r="N27" s="944"/>
      <c r="O27" s="944"/>
    </row>
    <row r="28" customHeight="1" spans="2:15">
      <c r="G28" s="944"/>
      <c r="H28" s="944"/>
      <c r="I28" s="944"/>
      <c r="J28" s="944"/>
      <c r="K28" s="944"/>
      <c r="L28" s="944"/>
      <c r="M28" s="944"/>
      <c r="N28" s="944"/>
      <c r="O28" s="944"/>
    </row>
    <row r="29" customHeight="1" spans="2:15">
      <c r="G29" s="944"/>
      <c r="H29" s="944"/>
      <c r="I29" s="944"/>
      <c r="J29" s="944"/>
      <c r="K29" s="944"/>
      <c r="L29" s="944"/>
      <c r="M29" s="944"/>
      <c r="N29" s="944"/>
      <c r="O29" s="944"/>
    </row>
    <row r="32" customHeight="1" spans="2:15">
      <c r="B32" s="942"/>
    </row>
    <row r="33" customHeight="1" spans="2:2">
      <c r="B33" s="943"/>
    </row>
    <row r="34" customHeight="1" spans="2:2">
      <c r="B34" s="942"/>
    </row>
    <row r="35" customHeight="1" spans="2:2">
      <c r="B35" s="947"/>
    </row>
    <row r="36" customHeight="1" spans="2:2">
      <c r="B36" s="942"/>
    </row>
  </sheetData>
  <hyperlinks>
    <hyperlink ref="B21" r:id="rId4" display="mentesnot.adamu@gs.com"/>
    <hyperlink ref="B26" r:id="rId5" display="carly.chasen@gs.com"/>
  </hyperlinks>
  <pageMargins left="0.7" right="0.7" top="0.75" bottom="0.75" header="0.3" footer="0.3"/>
  <headerFooter/>
  <customProperties>
    <customPr name="Qube.Worksheet.Visibility" r:id="rId2"/>
    <customPr name="QXL_SHEET_ID" r:id="rId3"/>
  </customPropertie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X370"/>
  <sheetViews>
    <sheetView showGridLines="0" zoomScale="85" zoomScaleNormal="85" workbookViewId="0">
      <pane xSplit="2" ySplit="6" topLeftCell="AF7" activePane="bottomRight" state="frozen"/>
      <selection/>
      <selection pane="topRight"/>
      <selection pane="bottomLeft"/>
      <selection pane="bottomRight" activeCell="A1" sqref="A1"/>
    </sheetView>
  </sheetViews>
  <sheetFormatPr defaultColWidth="9.14423076923077" defaultRowHeight="13.6"/>
  <cols>
    <col min="1" max="1" width="2.71153846153846" customWidth="1"/>
    <col min="2" max="2" width="54" customWidth="1" collapsed="1"/>
    <col min="3" max="3" width="11" customWidth="1"/>
    <col min="4" max="7" width="11" hidden="1" customWidth="1" outlineLevel="1"/>
    <col min="8" max="8" width="11" customWidth="1" collapsed="1"/>
    <col min="9" max="12" width="11" hidden="1" customWidth="1" outlineLevel="1"/>
    <col min="13" max="13" width="11" customWidth="1" collapsed="1"/>
    <col min="14" max="17" width="11" hidden="1" customWidth="1" outlineLevel="1"/>
    <col min="18" max="18" width="11" customWidth="1" collapsed="1"/>
    <col min="19" max="20" width="11" customWidth="1"/>
    <col min="21" max="24" width="11" hidden="1" customWidth="1" outlineLevel="1"/>
    <col min="25" max="25" width="11" customWidth="1" collapsed="1"/>
    <col min="26" max="29" width="11" hidden="1" customWidth="1" outlineLevel="1"/>
    <col min="30" max="30" width="11" customWidth="1" collapsed="1"/>
    <col min="31" max="34" width="11" customWidth="1" outlineLevel="1"/>
    <col min="35" max="35" width="11" customWidth="1"/>
    <col min="36" max="39" width="11" customWidth="1" outlineLevel="1"/>
    <col min="40" max="40" width="11" customWidth="1"/>
    <col min="41" max="44" width="11" customWidth="1" outlineLevel="1"/>
    <col min="45" max="45" width="11" customWidth="1"/>
    <col min="46" max="49" width="11" customWidth="1" outlineLevel="1"/>
    <col min="50" max="50" width="11" customWidth="1"/>
  </cols>
  <sheetData>
    <row r="1" ht="12.75" customHeight="1" spans="1:50">
      <c r="A1" s="76"/>
      <c r="B1" s="64" t="s">
        <v>0</v>
      </c>
      <c r="C1" s="545"/>
      <c r="D1" s="545"/>
      <c r="E1" s="545"/>
      <c r="F1" s="545"/>
      <c r="G1" s="545"/>
      <c r="H1" s="545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546"/>
      <c r="T1" s="546"/>
      <c r="U1" s="546"/>
      <c r="V1" s="546"/>
      <c r="W1" s="546"/>
      <c r="X1" s="546"/>
      <c r="Y1" s="546"/>
      <c r="Z1" s="547"/>
      <c r="AA1" s="547"/>
      <c r="AB1" s="547"/>
      <c r="AC1" s="547"/>
      <c r="AD1" s="547"/>
      <c r="AE1" s="547"/>
      <c r="AF1" s="547"/>
      <c r="AG1" s="547"/>
      <c r="AH1" s="547"/>
      <c r="AI1" s="547"/>
      <c r="AJ1" s="547"/>
      <c r="AK1" s="547"/>
      <c r="AL1" s="547"/>
      <c r="AM1" s="547"/>
      <c r="AN1" s="547"/>
      <c r="AO1" s="547"/>
      <c r="AP1" s="547"/>
      <c r="AQ1" s="547"/>
      <c r="AR1" s="547"/>
      <c r="AS1" s="547"/>
      <c r="AT1" s="547"/>
      <c r="AU1" s="547"/>
      <c r="AV1" s="547"/>
      <c r="AW1" s="547"/>
      <c r="AX1" s="547"/>
    </row>
    <row r="2" ht="15.2" spans="1:50">
      <c r="A2" s="76"/>
      <c r="B2" s="68" t="s">
        <v>15</v>
      </c>
      <c r="C2" s="548"/>
      <c r="D2" s="548"/>
      <c r="E2" s="548"/>
      <c r="F2" s="548"/>
      <c r="G2" s="548"/>
      <c r="H2" s="548"/>
      <c r="I2" s="549"/>
      <c r="J2" s="549"/>
      <c r="K2" s="549"/>
      <c r="L2" s="549"/>
      <c r="M2" s="549"/>
      <c r="N2" s="549"/>
      <c r="O2" s="549"/>
      <c r="P2" s="549"/>
      <c r="Q2" s="549"/>
      <c r="R2" s="549"/>
      <c r="S2" s="549"/>
      <c r="T2" s="549"/>
      <c r="U2" s="549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49"/>
      <c r="AG2" s="549"/>
      <c r="AH2" s="549"/>
      <c r="AI2" s="549"/>
      <c r="AJ2" s="549"/>
      <c r="AK2" s="549"/>
      <c r="AL2" s="549"/>
      <c r="AM2" s="549"/>
      <c r="AN2" s="549"/>
      <c r="AO2" s="549"/>
      <c r="AP2" s="549"/>
      <c r="AQ2" s="549"/>
      <c r="AR2" s="549"/>
      <c r="AS2" s="549"/>
      <c r="AT2" s="549"/>
      <c r="AU2" s="549"/>
      <c r="AV2" s="549"/>
      <c r="AW2" s="549"/>
      <c r="AX2" s="549"/>
    </row>
    <row r="3" ht="15.2" spans="1:50">
      <c r="A3" s="76"/>
      <c r="B3" s="72" t="s">
        <v>16</v>
      </c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  <c r="P3" s="550"/>
      <c r="Q3" s="550"/>
      <c r="R3" s="550"/>
      <c r="S3" s="550"/>
      <c r="T3" s="550"/>
      <c r="U3" s="550"/>
      <c r="V3" s="550"/>
      <c r="W3" s="550"/>
      <c r="X3" s="550"/>
      <c r="Y3" s="550"/>
      <c r="Z3" s="550"/>
      <c r="AA3" s="550"/>
      <c r="AB3" s="550"/>
      <c r="AC3" s="550"/>
      <c r="AD3" s="550"/>
      <c r="AE3" s="550"/>
      <c r="AF3" s="550"/>
      <c r="AG3" s="550"/>
      <c r="AH3" s="550"/>
      <c r="AI3" s="550"/>
      <c r="AJ3" s="550"/>
      <c r="AK3" s="550"/>
      <c r="AL3" s="550"/>
      <c r="AM3" s="550"/>
      <c r="AN3" s="550"/>
      <c r="AO3" s="550"/>
      <c r="AP3" s="550"/>
      <c r="AQ3" s="550"/>
      <c r="AR3" s="550"/>
      <c r="AS3" s="550"/>
      <c r="AT3" s="550"/>
      <c r="AU3" s="550"/>
      <c r="AV3" s="550"/>
      <c r="AW3" s="550"/>
      <c r="AX3" s="550"/>
    </row>
    <row r="4" ht="15.2" spans="1:50">
      <c r="A4" s="76"/>
      <c r="B4" s="77"/>
      <c r="C4" s="76"/>
      <c r="D4" s="76"/>
      <c r="E4" s="76"/>
      <c r="F4" s="76"/>
      <c r="G4" s="76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551"/>
      <c r="AO4" s="78"/>
      <c r="AP4" s="78"/>
      <c r="AQ4" s="78"/>
      <c r="AR4" s="78"/>
      <c r="AS4" s="551"/>
      <c r="AT4" s="78"/>
      <c r="AU4" s="78"/>
      <c r="AV4" s="78"/>
      <c r="AW4" s="78"/>
      <c r="AX4" s="551"/>
    </row>
    <row r="5" ht="12.75" customHeight="1" spans="1:50">
      <c r="A5" s="80"/>
      <c r="B5" s="5"/>
      <c r="C5" s="6">
        <v>44196</v>
      </c>
      <c r="D5" s="7">
        <v>44286</v>
      </c>
      <c r="E5" s="7">
        <v>44377</v>
      </c>
      <c r="F5" s="7">
        <v>44469</v>
      </c>
      <c r="G5" s="7">
        <v>44561</v>
      </c>
      <c r="H5" s="6">
        <v>44561</v>
      </c>
      <c r="I5" s="7">
        <f t="shared" ref="I5:AN5" si="0">DATE(YEAR(D5)+1,MONTH(D5),DAY(D5))</f>
        <v>44651</v>
      </c>
      <c r="J5" s="7">
        <f t="shared" si="0"/>
        <v>44742</v>
      </c>
      <c r="K5" s="7">
        <f t="shared" si="0"/>
        <v>44834</v>
      </c>
      <c r="L5" s="7">
        <f t="shared" si="0"/>
        <v>44926</v>
      </c>
      <c r="M5" s="6">
        <f t="shared" si="0"/>
        <v>44926</v>
      </c>
      <c r="N5" s="7">
        <f t="shared" si="0"/>
        <v>45016</v>
      </c>
      <c r="O5" s="7">
        <f t="shared" si="0"/>
        <v>45107</v>
      </c>
      <c r="P5" s="7">
        <f t="shared" si="0"/>
        <v>45199</v>
      </c>
      <c r="Q5" s="7">
        <f t="shared" si="0"/>
        <v>45291</v>
      </c>
      <c r="R5" s="6">
        <f t="shared" si="0"/>
        <v>45291</v>
      </c>
      <c r="S5" s="81">
        <f>H5</f>
        <v>44561</v>
      </c>
      <c r="T5" s="81">
        <f>M5</f>
        <v>44926</v>
      </c>
      <c r="U5" s="82">
        <f t="shared" ref="U5:Y5" si="1">N5</f>
        <v>45016</v>
      </c>
      <c r="V5" s="82">
        <f t="shared" si="1"/>
        <v>45107</v>
      </c>
      <c r="W5" s="82">
        <f t="shared" si="1"/>
        <v>45199</v>
      </c>
      <c r="X5" s="82">
        <f t="shared" si="1"/>
        <v>45291</v>
      </c>
      <c r="Y5" s="81">
        <f t="shared" si="1"/>
        <v>45291</v>
      </c>
      <c r="Z5" s="7">
        <f>DATE(YEAR(N5)+1,MONTH(N5),DAY(N5))</f>
        <v>45382</v>
      </c>
      <c r="AA5" s="7">
        <f>DATE(YEAR(O5)+1,MONTH(O5),DAY(O5))</f>
        <v>45473</v>
      </c>
      <c r="AB5" s="7">
        <f>DATE(YEAR(P5)+1,MONTH(P5),DAY(P5))</f>
        <v>45565</v>
      </c>
      <c r="AC5" s="7">
        <f>DATE(YEAR(Q5)+1,MONTH(Q5),DAY(Q5))</f>
        <v>45657</v>
      </c>
      <c r="AD5" s="6">
        <f>DATE(YEAR(R5)+1,MONTH(R5),DAY(R5))</f>
        <v>45657</v>
      </c>
      <c r="AE5" s="7">
        <f t="shared" si="0"/>
        <v>45747</v>
      </c>
      <c r="AF5" s="7">
        <f t="shared" si="0"/>
        <v>45838</v>
      </c>
      <c r="AG5" s="7">
        <f t="shared" si="0"/>
        <v>45930</v>
      </c>
      <c r="AH5" s="7">
        <f t="shared" si="0"/>
        <v>46022</v>
      </c>
      <c r="AI5" s="6">
        <f t="shared" si="0"/>
        <v>46022</v>
      </c>
      <c r="AJ5" s="7">
        <f t="shared" si="0"/>
        <v>46112</v>
      </c>
      <c r="AK5" s="7">
        <f t="shared" si="0"/>
        <v>46203</v>
      </c>
      <c r="AL5" s="7">
        <f t="shared" si="0"/>
        <v>46295</v>
      </c>
      <c r="AM5" s="7">
        <f t="shared" si="0"/>
        <v>46387</v>
      </c>
      <c r="AN5" s="6">
        <f t="shared" si="0"/>
        <v>46387</v>
      </c>
      <c r="AO5" s="7">
        <f t="shared" ref="AO5" si="2">DATE(YEAR(AJ5)+1,MONTH(AJ5),DAY(AJ5))</f>
        <v>46477</v>
      </c>
      <c r="AP5" s="7">
        <f t="shared" ref="AP5" si="3">DATE(YEAR(AK5)+1,MONTH(AK5),DAY(AK5))</f>
        <v>46568</v>
      </c>
      <c r="AQ5" s="7">
        <f t="shared" ref="AQ5" si="4">DATE(YEAR(AL5)+1,MONTH(AL5),DAY(AL5))</f>
        <v>46660</v>
      </c>
      <c r="AR5" s="7">
        <f t="shared" ref="AR5" si="5">DATE(YEAR(AM5)+1,MONTH(AM5),DAY(AM5))</f>
        <v>46752</v>
      </c>
      <c r="AS5" s="6">
        <f t="shared" ref="AS5" si="6">DATE(YEAR(AN5)+1,MONTH(AN5),DAY(AN5))</f>
        <v>46752</v>
      </c>
      <c r="AT5" s="7">
        <f t="shared" ref="AT5" si="7">DATE(YEAR(AO5)+1,MONTH(AO5),DAY(AO5))</f>
        <v>46843</v>
      </c>
      <c r="AU5" s="7">
        <f t="shared" ref="AU5" si="8">DATE(YEAR(AP5)+1,MONTH(AP5),DAY(AP5))</f>
        <v>46934</v>
      </c>
      <c r="AV5" s="7">
        <f t="shared" ref="AV5" si="9">DATE(YEAR(AQ5)+1,MONTH(AQ5),DAY(AQ5))</f>
        <v>47026</v>
      </c>
      <c r="AW5" s="7">
        <f t="shared" ref="AW5" si="10">DATE(YEAR(AR5)+1,MONTH(AR5),DAY(AR5))</f>
        <v>47118</v>
      </c>
      <c r="AX5" s="6">
        <f t="shared" ref="AX5" si="11">DATE(YEAR(AS5)+1,MONTH(AS5),DAY(AS5))</f>
        <v>47118</v>
      </c>
    </row>
    <row r="6" ht="15.2" spans="1:50">
      <c r="A6" s="76"/>
      <c r="B6" s="10"/>
      <c r="C6" s="11" t="s">
        <v>17</v>
      </c>
      <c r="D6" s="12" t="s">
        <v>18</v>
      </c>
      <c r="E6" s="12" t="s">
        <v>19</v>
      </c>
      <c r="F6" s="12" t="s">
        <v>20</v>
      </c>
      <c r="G6" s="12" t="s">
        <v>21</v>
      </c>
      <c r="H6" s="11" t="s">
        <v>22</v>
      </c>
      <c r="I6" s="12" t="s">
        <v>23</v>
      </c>
      <c r="J6" s="12" t="s">
        <v>24</v>
      </c>
      <c r="K6" s="12" t="s">
        <v>25</v>
      </c>
      <c r="L6" s="12" t="s">
        <v>26</v>
      </c>
      <c r="M6" s="11" t="s">
        <v>27</v>
      </c>
      <c r="N6" s="12" t="s">
        <v>28</v>
      </c>
      <c r="O6" s="12" t="s">
        <v>29</v>
      </c>
      <c r="P6" s="12" t="s">
        <v>30</v>
      </c>
      <c r="Q6" s="12" t="s">
        <v>31</v>
      </c>
      <c r="R6" s="11" t="s">
        <v>32</v>
      </c>
      <c r="S6" s="83" t="str">
        <f>H6&amp;"R"</f>
        <v>FY21R</v>
      </c>
      <c r="T6" s="83" t="str">
        <f>M6&amp;"R"</f>
        <v>FY22R</v>
      </c>
      <c r="U6" s="84" t="str">
        <f t="shared" ref="U6:Y6" si="12">N6&amp;"R"</f>
        <v>Q1'23R</v>
      </c>
      <c r="V6" s="84" t="str">
        <f t="shared" si="12"/>
        <v>Q2'23R</v>
      </c>
      <c r="W6" s="84" t="str">
        <f t="shared" si="12"/>
        <v>Q3'23R</v>
      </c>
      <c r="X6" s="84" t="str">
        <f t="shared" si="12"/>
        <v>Q4'23R</v>
      </c>
      <c r="Y6" s="83" t="str">
        <f t="shared" si="12"/>
        <v>FY23R</v>
      </c>
      <c r="Z6" s="12" t="s">
        <v>33</v>
      </c>
      <c r="AA6" s="12" t="s">
        <v>34</v>
      </c>
      <c r="AB6" s="12" t="s">
        <v>35</v>
      </c>
      <c r="AC6" s="12" t="s">
        <v>36</v>
      </c>
      <c r="AD6" s="11" t="s">
        <v>37</v>
      </c>
      <c r="AE6" s="12" t="s">
        <v>38</v>
      </c>
      <c r="AF6" s="12" t="s">
        <v>39</v>
      </c>
      <c r="AG6" s="12" t="s">
        <v>40</v>
      </c>
      <c r="AH6" s="12" t="s">
        <v>41</v>
      </c>
      <c r="AI6" s="11" t="s">
        <v>42</v>
      </c>
      <c r="AJ6" s="12" t="s">
        <v>43</v>
      </c>
      <c r="AK6" s="12" t="s">
        <v>44</v>
      </c>
      <c r="AL6" s="12" t="s">
        <v>45</v>
      </c>
      <c r="AM6" s="12" t="s">
        <v>46</v>
      </c>
      <c r="AN6" s="11" t="s">
        <v>47</v>
      </c>
      <c r="AO6" s="12" t="s">
        <v>48</v>
      </c>
      <c r="AP6" s="12" t="s">
        <v>49</v>
      </c>
      <c r="AQ6" s="12" t="s">
        <v>50</v>
      </c>
      <c r="AR6" s="12" t="s">
        <v>51</v>
      </c>
      <c r="AS6" s="11" t="s">
        <v>52</v>
      </c>
      <c r="AT6" s="12" t="s">
        <v>53</v>
      </c>
      <c r="AU6" s="12" t="s">
        <v>54</v>
      </c>
      <c r="AV6" s="12" t="s">
        <v>55</v>
      </c>
      <c r="AW6" s="12" t="s">
        <v>56</v>
      </c>
      <c r="AX6" s="11" t="s">
        <v>57</v>
      </c>
    </row>
    <row r="7" ht="15" customHeight="1" spans="1:50">
      <c r="A7" s="80"/>
      <c r="B7" s="85" t="s">
        <v>58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7"/>
      <c r="AT7" s="86"/>
      <c r="AU7" s="86"/>
      <c r="AV7" s="86"/>
      <c r="AW7" s="86"/>
      <c r="AX7" s="87"/>
    </row>
    <row r="8" ht="14.25" customHeight="1" spans="1:50">
      <c r="A8" s="76"/>
      <c r="B8" s="552" t="s">
        <v>59</v>
      </c>
      <c r="C8" s="360">
        <f>'3. Segment Build'!C12</f>
        <v>2446.2</v>
      </c>
      <c r="D8" s="553">
        <f>'3. Segment Build'!D12</f>
        <v>663.49</v>
      </c>
      <c r="E8" s="553">
        <f>'3. Segment Build'!E12</f>
        <v>597.81</v>
      </c>
      <c r="F8" s="553">
        <f>'3. Segment Build'!F12</f>
        <v>806.13</v>
      </c>
      <c r="G8" s="553">
        <f>'3. Segment Build'!G12</f>
        <v>999</v>
      </c>
      <c r="H8" s="360">
        <f>D8+E8+F8+G8</f>
        <v>3066.43</v>
      </c>
      <c r="I8" s="553">
        <f>'3. Segment Build'!I12</f>
        <v>809.15761207992</v>
      </c>
      <c r="J8" s="553">
        <f>'3. Segment Build'!J12</f>
        <v>693.421585255623</v>
      </c>
      <c r="K8" s="553">
        <f>'3. Segment Build'!K12</f>
        <v>847.183024622016</v>
      </c>
      <c r="L8" s="553">
        <f>'3. Segment Build'!L12</f>
        <v>1198.71135630771</v>
      </c>
      <c r="M8" s="360">
        <f>I8+J8+K8+L8</f>
        <v>3548.47357826527</v>
      </c>
      <c r="N8" s="553">
        <f>'3. Segment Build'!N12</f>
        <v>1050.3</v>
      </c>
      <c r="O8" s="553">
        <f>'3. Segment Build'!O12</f>
        <v>856.8</v>
      </c>
      <c r="P8" s="553">
        <f>'3. Segment Build'!P12</f>
        <v>1146.3</v>
      </c>
      <c r="Q8" s="553">
        <v>1315</v>
      </c>
      <c r="R8" s="360">
        <f>N8+O8+P8+Q8</f>
        <v>4368.4</v>
      </c>
      <c r="S8" s="554">
        <f>H8+19.3</f>
        <v>3085.73</v>
      </c>
      <c r="T8" s="554">
        <f>M8+22.4</f>
        <v>3570.87357826527</v>
      </c>
      <c r="U8" s="362">
        <f>N8+6.7</f>
        <v>1057</v>
      </c>
      <c r="V8" s="362">
        <f>O8+6</f>
        <v>862.8</v>
      </c>
      <c r="W8" s="362">
        <f>P8+6.8</f>
        <v>1153.1</v>
      </c>
      <c r="X8" s="362">
        <f>Q8+12.5</f>
        <v>1327.5</v>
      </c>
      <c r="Y8" s="554">
        <f>U8+V8+W8+X8</f>
        <v>4400.4</v>
      </c>
      <c r="Z8" s="553">
        <f>1182.9+9.5</f>
        <v>1192.4</v>
      </c>
      <c r="AA8" s="553">
        <f>993.8+7.6</f>
        <v>1001.4</v>
      </c>
      <c r="AB8" s="553">
        <v>1353.8</v>
      </c>
      <c r="AC8" s="553">
        <v>1635.5</v>
      </c>
      <c r="AD8" s="360">
        <f>Z8+AA8+AB8+AC8</f>
        <v>5183.1</v>
      </c>
      <c r="AE8" s="553">
        <v>1472.5</v>
      </c>
      <c r="AF8" s="553">
        <v>1236.3</v>
      </c>
      <c r="AG8" s="553">
        <v>1756.3</v>
      </c>
      <c r="AH8" s="553">
        <v>2101.1</v>
      </c>
      <c r="AI8" s="360">
        <f>AE8+AF8+AG8+AH8</f>
        <v>6566.2</v>
      </c>
      <c r="AJ8" s="553">
        <v>1945.5</v>
      </c>
      <c r="AK8" s="553">
        <v>1632.6</v>
      </c>
      <c r="AL8" s="553">
        <f>'3. Segment Build'!AL12</f>
        <v>2145.3634203575</v>
      </c>
      <c r="AM8" s="553">
        <f>'3. Segment Build'!AM12</f>
        <v>2480.29391521644</v>
      </c>
      <c r="AN8" s="360">
        <f>AJ8+AK8+AL8+AM8</f>
        <v>8203.75733557393</v>
      </c>
      <c r="AO8" s="553">
        <f>'3. Segment Build'!AO12</f>
        <v>2257.33583634665</v>
      </c>
      <c r="AP8" s="553">
        <f>'3. Segment Build'!AP12</f>
        <v>1893.26875966332</v>
      </c>
      <c r="AQ8" s="553">
        <f>'3. Segment Build'!AQ12</f>
        <v>2451.33282276418</v>
      </c>
      <c r="AR8" s="553">
        <f>'3. Segment Build'!AR12</f>
        <v>2853.54100856752</v>
      </c>
      <c r="AS8" s="360">
        <f>AO8+AP8+AQ8+AR8</f>
        <v>9455.47842734167</v>
      </c>
      <c r="AT8" s="553">
        <f>'3. Segment Build'!AT12</f>
        <v>2564.91113871877</v>
      </c>
      <c r="AU8" s="553">
        <f>'3. Segment Build'!AU12</f>
        <v>2152.92596460326</v>
      </c>
      <c r="AV8" s="553">
        <f>'3. Segment Build'!AV12</f>
        <v>2774.17451726251</v>
      </c>
      <c r="AW8" s="553">
        <f>'3. Segment Build'!AW12</f>
        <v>3255.72189539671</v>
      </c>
      <c r="AX8" s="360">
        <f>AT8+AU8+AV8+AW8</f>
        <v>10747.7335159813</v>
      </c>
    </row>
    <row r="9" ht="14.25" customHeight="1" spans="1:50">
      <c r="A9" s="88"/>
      <c r="B9" s="308" t="s">
        <v>60</v>
      </c>
      <c r="C9" s="948" t="s">
        <v>61</v>
      </c>
      <c r="D9" s="207" t="s">
        <v>61</v>
      </c>
      <c r="E9" s="207" t="s">
        <v>61</v>
      </c>
      <c r="F9" s="207" t="s">
        <v>61</v>
      </c>
      <c r="G9" s="207" t="s">
        <v>61</v>
      </c>
      <c r="H9" s="109">
        <f t="shared" ref="H9:AN9" si="13">H8/C8-1</f>
        <v>0.253548360722754</v>
      </c>
      <c r="I9" s="94">
        <f t="shared" si="13"/>
        <v>0.21954756225402</v>
      </c>
      <c r="J9" s="94">
        <f t="shared" si="13"/>
        <v>0.159936409989165</v>
      </c>
      <c r="K9" s="94">
        <f t="shared" si="13"/>
        <v>0.0509260598439658</v>
      </c>
      <c r="L9" s="94">
        <f t="shared" si="13"/>
        <v>0.199911267575286</v>
      </c>
      <c r="M9" s="109">
        <f t="shared" si="13"/>
        <v>0.157200255106189</v>
      </c>
      <c r="N9" s="94">
        <f t="shared" si="13"/>
        <v>0.29801658455666</v>
      </c>
      <c r="O9" s="94">
        <f t="shared" si="13"/>
        <v>0.235611954139197</v>
      </c>
      <c r="P9" s="94">
        <f t="shared" si="13"/>
        <v>0.353072437341907</v>
      </c>
      <c r="Q9" s="94">
        <f t="shared" si="13"/>
        <v>0.0970113806633845</v>
      </c>
      <c r="R9" s="109">
        <f t="shared" si="13"/>
        <v>0.231064541879882</v>
      </c>
      <c r="S9" s="949" t="s">
        <v>61</v>
      </c>
      <c r="T9" s="110">
        <f>T8/S8-1</f>
        <v>0.157221655253464</v>
      </c>
      <c r="U9" s="950" t="s">
        <v>61</v>
      </c>
      <c r="V9" s="950" t="s">
        <v>61</v>
      </c>
      <c r="W9" s="950" t="s">
        <v>61</v>
      </c>
      <c r="X9" s="950" t="s">
        <v>61</v>
      </c>
      <c r="Y9" s="110">
        <f>Y8/T8-1</f>
        <v>0.232303497604559</v>
      </c>
      <c r="Z9" s="94">
        <f>Z8/U8-1</f>
        <v>0.12809839167455</v>
      </c>
      <c r="AA9" s="94">
        <f t="shared" ref="AA9:AD9" si="14">AA8/V8-1</f>
        <v>0.160639777468707</v>
      </c>
      <c r="AB9" s="94">
        <f t="shared" si="14"/>
        <v>0.17405255398491</v>
      </c>
      <c r="AC9" s="94">
        <f t="shared" si="14"/>
        <v>0.232015065913371</v>
      </c>
      <c r="AD9" s="109">
        <f t="shared" si="14"/>
        <v>0.177870193618762</v>
      </c>
      <c r="AE9" s="94">
        <f t="shared" si="13"/>
        <v>0.23490439449849</v>
      </c>
      <c r="AF9" s="94">
        <f t="shared" si="13"/>
        <v>0.234571599760335</v>
      </c>
      <c r="AG9" s="94">
        <f t="shared" si="13"/>
        <v>0.297311271975181</v>
      </c>
      <c r="AH9" s="94">
        <f t="shared" si="13"/>
        <v>0.28468358300214</v>
      </c>
      <c r="AI9" s="109">
        <f t="shared" si="13"/>
        <v>0.266848025313037</v>
      </c>
      <c r="AJ9" s="94">
        <f t="shared" si="13"/>
        <v>0.321222410865874</v>
      </c>
      <c r="AK9" s="94">
        <f t="shared" si="13"/>
        <v>0.320553263770929</v>
      </c>
      <c r="AL9" s="94">
        <f t="shared" si="13"/>
        <v>0.221524466410919</v>
      </c>
      <c r="AM9" s="94">
        <f t="shared" si="13"/>
        <v>0.180473997056988</v>
      </c>
      <c r="AN9" s="109">
        <f t="shared" si="13"/>
        <v>0.249391936824028</v>
      </c>
      <c r="AO9" s="94">
        <f t="shared" ref="AO9" si="15">AO8/AJ8-1</f>
        <v>0.160285703596324</v>
      </c>
      <c r="AP9" s="94">
        <f t="shared" ref="AP9" si="16">AP8/AK8-1</f>
        <v>0.15966480439993</v>
      </c>
      <c r="AQ9" s="94">
        <f t="shared" ref="AQ9" si="17">AQ8/AL8-1</f>
        <v>0.1426189145873</v>
      </c>
      <c r="AR9" s="94">
        <f t="shared" ref="AR9" si="18">AR8/AM8-1</f>
        <v>0.150485025609761</v>
      </c>
      <c r="AS9" s="109">
        <f t="shared" ref="AS9" si="19">AS8/AN8-1</f>
        <v>0.152579000153979</v>
      </c>
      <c r="AT9" s="94">
        <f t="shared" ref="AT9" si="20">AT8/AO8-1</f>
        <v>0.136255889540086</v>
      </c>
      <c r="AU9" s="94">
        <f t="shared" ref="AU9" si="21">AU8/AP8-1</f>
        <v>0.137147567462163</v>
      </c>
      <c r="AV9" s="94">
        <f t="shared" ref="AV9" si="22">AV8/AQ8-1</f>
        <v>0.131700473921892</v>
      </c>
      <c r="AW9" s="94">
        <f t="shared" ref="AW9" si="23">AW8/AR8-1</f>
        <v>0.140940987223131</v>
      </c>
      <c r="AX9" s="109">
        <f t="shared" ref="AX9" si="24">AX8/AS8-1</f>
        <v>0.13666734037517</v>
      </c>
    </row>
    <row r="10" ht="14.25" customHeight="1" spans="1:50">
      <c r="A10" s="76"/>
      <c r="B10" s="556"/>
      <c r="C10" s="318"/>
      <c r="D10" s="557"/>
      <c r="E10" s="557"/>
      <c r="F10" s="557"/>
      <c r="G10" s="557"/>
      <c r="H10" s="318"/>
      <c r="I10" s="557"/>
      <c r="J10" s="557"/>
      <c r="K10" s="557"/>
      <c r="L10" s="557"/>
      <c r="M10" s="318"/>
      <c r="N10" s="557"/>
      <c r="O10" s="557"/>
      <c r="P10" s="557"/>
      <c r="Q10" s="557"/>
      <c r="R10" s="318"/>
      <c r="S10" s="558"/>
      <c r="T10" s="558"/>
      <c r="U10" s="559"/>
      <c r="V10" s="559"/>
      <c r="W10" s="559"/>
      <c r="X10" s="559"/>
      <c r="Y10" s="361"/>
      <c r="Z10" s="557"/>
      <c r="AA10" s="216"/>
      <c r="AB10" s="216"/>
      <c r="AC10" s="557"/>
      <c r="AD10" s="318"/>
      <c r="AE10" s="557"/>
      <c r="AF10" s="553"/>
      <c r="AG10" s="557"/>
      <c r="AH10" s="557"/>
      <c r="AI10" s="318"/>
      <c r="AJ10" s="557"/>
      <c r="AK10" s="557"/>
      <c r="AL10" s="557"/>
      <c r="AM10" s="557"/>
      <c r="AN10" s="318"/>
      <c r="AO10" s="557"/>
      <c r="AP10" s="557"/>
      <c r="AQ10" s="557"/>
      <c r="AR10" s="557"/>
      <c r="AS10" s="318"/>
      <c r="AT10" s="557"/>
      <c r="AU10" s="557"/>
      <c r="AV10" s="557"/>
      <c r="AW10" s="557"/>
      <c r="AX10" s="318"/>
    </row>
    <row r="11" ht="14.25" customHeight="1" spans="1:50">
      <c r="A11" s="76"/>
      <c r="B11" s="560" t="s">
        <v>62</v>
      </c>
      <c r="C11" s="133">
        <v>-1297.4</v>
      </c>
      <c r="D11" s="561">
        <v>-336.348777750282</v>
      </c>
      <c r="E11" s="561">
        <v>-323.565176589589</v>
      </c>
      <c r="F11" s="561">
        <v>-404.049457310645</v>
      </c>
      <c r="G11" s="561">
        <v>-496.93783217841</v>
      </c>
      <c r="H11" s="133">
        <f>D11+E11+F11+G11</f>
        <v>-1560.90124382893</v>
      </c>
      <c r="I11" s="561">
        <v>-408.6</v>
      </c>
      <c r="J11" s="561">
        <v>-364.7</v>
      </c>
      <c r="K11" s="561">
        <v>-415.25413</v>
      </c>
      <c r="L11" s="561">
        <v>-596.68189</v>
      </c>
      <c r="M11" s="133">
        <f>I11+J11+K11+L11</f>
        <v>-1785.23602</v>
      </c>
      <c r="N11" s="561">
        <v>-495.4</v>
      </c>
      <c r="O11" s="561">
        <v>-400.2</v>
      </c>
      <c r="P11" s="561">
        <v>-564.9</v>
      </c>
      <c r="Q11" s="561">
        <f>-631.8</f>
        <v>-631.8</v>
      </c>
      <c r="R11" s="133">
        <f>N11+O11+P11+Q11</f>
        <v>-2092.3</v>
      </c>
      <c r="S11" s="562">
        <f>H11</f>
        <v>-1560.90124382893</v>
      </c>
      <c r="T11" s="562">
        <f>M11</f>
        <v>-1785.23602</v>
      </c>
      <c r="U11" s="563">
        <f>N11</f>
        <v>-495.4</v>
      </c>
      <c r="V11" s="563">
        <f>O11</f>
        <v>-400.2</v>
      </c>
      <c r="W11" s="563">
        <f>P11</f>
        <v>-564.9</v>
      </c>
      <c r="X11" s="563">
        <f>Q11</f>
        <v>-631.8</v>
      </c>
      <c r="Y11" s="562">
        <f>U11+V11+W11+X11</f>
        <v>-2092.3</v>
      </c>
      <c r="Z11" s="561">
        <f>-544.4</f>
        <v>-544.4</v>
      </c>
      <c r="AA11" s="561">
        <v>-442.5</v>
      </c>
      <c r="AB11" s="561">
        <v>-606.5</v>
      </c>
      <c r="AC11" s="561">
        <v>-718</v>
      </c>
      <c r="AD11" s="133">
        <f>Z11+AA11+AB11+AC11</f>
        <v>-2311.4</v>
      </c>
      <c r="AE11" s="561">
        <v>-621.4</v>
      </c>
      <c r="AF11" s="561">
        <v>-513.4</v>
      </c>
      <c r="AG11" s="561">
        <v>-758.1</v>
      </c>
      <c r="AH11" s="561">
        <f>-889</f>
        <v>-889</v>
      </c>
      <c r="AI11" s="133">
        <f>AE11+AF11+AG11+AH11</f>
        <v>-2781.9</v>
      </c>
      <c r="AJ11" s="561">
        <v>-780.1</v>
      </c>
      <c r="AK11" s="561">
        <v>-561</v>
      </c>
      <c r="AL11" s="561">
        <f>AL12-AL8</f>
        <v>-883.906955073507</v>
      </c>
      <c r="AM11" s="561">
        <f>AM12-AM8</f>
        <v>-994.029443099533</v>
      </c>
      <c r="AN11" s="133">
        <f>AJ11+AK11+AL11+AM11</f>
        <v>-3219.03639817304</v>
      </c>
      <c r="AO11" s="561">
        <f>AO12-AO8</f>
        <v>-888.660058632823</v>
      </c>
      <c r="AP11" s="561">
        <f>AP12-AP8</f>
        <v>-702.25911680739</v>
      </c>
      <c r="AQ11" s="561">
        <f>AQ12-AQ8</f>
        <v>-991.056119447552</v>
      </c>
      <c r="AR11" s="561">
        <f>AR12-AR8</f>
        <v>-1124.51117815078</v>
      </c>
      <c r="AS11" s="133">
        <f>AO11+AP11+AQ11+AR11</f>
        <v>-3706.48647303854</v>
      </c>
      <c r="AT11" s="561">
        <f>AT12-AT8</f>
        <v>-990.004245088894</v>
      </c>
      <c r="AU11" s="561">
        <f>AU12-AU8</f>
        <v>-781.917855671517</v>
      </c>
      <c r="AV11" s="561">
        <f>AV12-AV8</f>
        <v>-1100.28507942901</v>
      </c>
      <c r="AW11" s="561">
        <f>AW12-AW8</f>
        <v>-1261.31721976999</v>
      </c>
      <c r="AX11" s="133">
        <f>AT11+AU11+AV11+AW11</f>
        <v>-4133.52439995941</v>
      </c>
    </row>
    <row r="12" ht="14.25" customHeight="1" spans="1:50">
      <c r="A12" s="80"/>
      <c r="B12" s="552" t="s">
        <v>63</v>
      </c>
      <c r="C12" s="360">
        <f t="shared" ref="C12:O12" si="25">C8+C11</f>
        <v>1148.8</v>
      </c>
      <c r="D12" s="564">
        <f t="shared" si="25"/>
        <v>327.141222249718</v>
      </c>
      <c r="E12" s="564">
        <f t="shared" si="25"/>
        <v>274.244823410411</v>
      </c>
      <c r="F12" s="564">
        <f t="shared" si="25"/>
        <v>402.080542689355</v>
      </c>
      <c r="G12" s="564">
        <f t="shared" si="25"/>
        <v>502.06216782159</v>
      </c>
      <c r="H12" s="360">
        <f t="shared" si="25"/>
        <v>1505.52875617107</v>
      </c>
      <c r="I12" s="564">
        <f t="shared" si="25"/>
        <v>400.55761207992</v>
      </c>
      <c r="J12" s="564">
        <f t="shared" si="25"/>
        <v>328.721585255623</v>
      </c>
      <c r="K12" s="564">
        <f t="shared" si="25"/>
        <v>431.928894622016</v>
      </c>
      <c r="L12" s="564">
        <f t="shared" si="25"/>
        <v>602.029466307711</v>
      </c>
      <c r="M12" s="360">
        <f t="shared" si="25"/>
        <v>1763.23755826527</v>
      </c>
      <c r="N12" s="564">
        <f t="shared" si="25"/>
        <v>554.9</v>
      </c>
      <c r="O12" s="564">
        <f t="shared" si="25"/>
        <v>456.6</v>
      </c>
      <c r="P12" s="564">
        <f t="shared" ref="P12:S12" si="26">P8+P11</f>
        <v>581.4</v>
      </c>
      <c r="Q12" s="564">
        <f t="shared" si="26"/>
        <v>683.2</v>
      </c>
      <c r="R12" s="360">
        <f t="shared" si="26"/>
        <v>2276.1</v>
      </c>
      <c r="S12" s="361">
        <f t="shared" si="26"/>
        <v>1524.82875617107</v>
      </c>
      <c r="T12" s="361">
        <f t="shared" ref="T12:Y12" si="27">T8+T11</f>
        <v>1785.63755826527</v>
      </c>
      <c r="U12" s="362">
        <f t="shared" si="27"/>
        <v>561.6</v>
      </c>
      <c r="V12" s="362">
        <f t="shared" si="27"/>
        <v>462.6</v>
      </c>
      <c r="W12" s="362">
        <f t="shared" si="27"/>
        <v>588.2</v>
      </c>
      <c r="X12" s="362">
        <f t="shared" si="27"/>
        <v>695.7</v>
      </c>
      <c r="Y12" s="361">
        <f t="shared" si="27"/>
        <v>2308.1</v>
      </c>
      <c r="Z12" s="564">
        <f t="shared" ref="Z12:AB12" si="28">Z8+Z11</f>
        <v>648</v>
      </c>
      <c r="AA12" s="564">
        <f t="shared" si="28"/>
        <v>558.9</v>
      </c>
      <c r="AB12" s="564">
        <f t="shared" si="28"/>
        <v>747.3</v>
      </c>
      <c r="AC12" s="564">
        <f t="shared" ref="AC12:AD12" si="29">AC8+AC11</f>
        <v>917.5</v>
      </c>
      <c r="AD12" s="360">
        <f t="shared" si="29"/>
        <v>2871.7</v>
      </c>
      <c r="AE12" s="564">
        <f t="shared" ref="AE12:AK12" si="30">AE8+AE11</f>
        <v>851.1</v>
      </c>
      <c r="AF12" s="564">
        <f t="shared" si="30"/>
        <v>722.9</v>
      </c>
      <c r="AG12" s="564">
        <f t="shared" si="30"/>
        <v>998.2</v>
      </c>
      <c r="AH12" s="564">
        <f t="shared" si="30"/>
        <v>1212.1</v>
      </c>
      <c r="AI12" s="360">
        <f t="shared" si="30"/>
        <v>3784.3</v>
      </c>
      <c r="AJ12" s="564">
        <f t="shared" si="30"/>
        <v>1165.4</v>
      </c>
      <c r="AK12" s="564">
        <f t="shared" si="30"/>
        <v>1071.6</v>
      </c>
      <c r="AL12" s="564">
        <f t="shared" ref="AL12:AM12" si="31">AL17-AL16</f>
        <v>1261.45646528399</v>
      </c>
      <c r="AM12" s="564">
        <f t="shared" si="31"/>
        <v>1486.2644721169</v>
      </c>
      <c r="AN12" s="360">
        <f>AN8+AN11</f>
        <v>4984.72093740089</v>
      </c>
      <c r="AO12" s="564">
        <f t="shared" ref="AO12:AR12" si="32">AO17-AO16</f>
        <v>1368.67577771383</v>
      </c>
      <c r="AP12" s="564">
        <f t="shared" si="32"/>
        <v>1191.00964285593</v>
      </c>
      <c r="AQ12" s="564">
        <f t="shared" si="32"/>
        <v>1460.27670331663</v>
      </c>
      <c r="AR12" s="564">
        <f t="shared" si="32"/>
        <v>1729.02983041674</v>
      </c>
      <c r="AS12" s="360">
        <f>AS8+AS11</f>
        <v>5748.99195430313</v>
      </c>
      <c r="AT12" s="564">
        <f t="shared" ref="AT12:AW12" si="33">AT17-AT16</f>
        <v>1574.90689362988</v>
      </c>
      <c r="AU12" s="564">
        <f t="shared" si="33"/>
        <v>1371.00810893174</v>
      </c>
      <c r="AV12" s="564">
        <f t="shared" si="33"/>
        <v>1673.88943783351</v>
      </c>
      <c r="AW12" s="564">
        <f t="shared" si="33"/>
        <v>1994.40467562672</v>
      </c>
      <c r="AX12" s="360">
        <f>AX8+AX11</f>
        <v>6614.20911602185</v>
      </c>
    </row>
    <row r="13" ht="14.25" customHeight="1" spans="1:50">
      <c r="A13" s="76"/>
      <c r="B13" s="565" t="s">
        <v>64</v>
      </c>
      <c r="C13" s="566">
        <f t="shared" ref="C13:O13" si="34">C12/C8</f>
        <v>0.469626359251083</v>
      </c>
      <c r="D13" s="94">
        <f t="shared" si="34"/>
        <v>0.493061270327688</v>
      </c>
      <c r="E13" s="94">
        <f t="shared" si="34"/>
        <v>0.458749140045183</v>
      </c>
      <c r="F13" s="94">
        <f t="shared" si="34"/>
        <v>0.498778785914623</v>
      </c>
      <c r="G13" s="94">
        <f t="shared" si="34"/>
        <v>0.502564732554144</v>
      </c>
      <c r="H13" s="566">
        <f t="shared" si="34"/>
        <v>0.490971180222954</v>
      </c>
      <c r="I13" s="94">
        <f t="shared" si="34"/>
        <v>0.495030394696895</v>
      </c>
      <c r="J13" s="94">
        <f t="shared" si="34"/>
        <v>0.474057329978332</v>
      </c>
      <c r="K13" s="94">
        <f t="shared" si="34"/>
        <v>0.509841300012743</v>
      </c>
      <c r="L13" s="94">
        <f t="shared" si="34"/>
        <v>0.50223055211731</v>
      </c>
      <c r="M13" s="566">
        <f t="shared" si="34"/>
        <v>0.496900292301812</v>
      </c>
      <c r="N13" s="94">
        <f t="shared" si="34"/>
        <v>0.528325240407503</v>
      </c>
      <c r="O13" s="94">
        <f t="shared" si="34"/>
        <v>0.532913165266106</v>
      </c>
      <c r="P13" s="94">
        <f t="shared" ref="P13:S13" si="35">P12/P8</f>
        <v>0.507197068830149</v>
      </c>
      <c r="Q13" s="94">
        <f t="shared" si="35"/>
        <v>0.519543726235742</v>
      </c>
      <c r="R13" s="566">
        <f t="shared" si="35"/>
        <v>0.521037450782895</v>
      </c>
      <c r="S13" s="567">
        <f t="shared" si="35"/>
        <v>0.494154950747821</v>
      </c>
      <c r="T13" s="567">
        <f t="shared" ref="T13:Y13" si="36">T12/T8</f>
        <v>0.500056224094254</v>
      </c>
      <c r="U13" s="568">
        <f t="shared" si="36"/>
        <v>0.531315042573321</v>
      </c>
      <c r="V13" s="568">
        <f t="shared" si="36"/>
        <v>0.536161335187761</v>
      </c>
      <c r="W13" s="568">
        <f t="shared" si="36"/>
        <v>0.510103200069378</v>
      </c>
      <c r="X13" s="568">
        <f t="shared" si="36"/>
        <v>0.52406779661017</v>
      </c>
      <c r="Y13" s="567">
        <f t="shared" si="36"/>
        <v>0.524520498136533</v>
      </c>
      <c r="Z13" s="94">
        <f t="shared" ref="Z13:AN13" si="37">Z12/Z8</f>
        <v>0.543441798054344</v>
      </c>
      <c r="AA13" s="94">
        <f t="shared" si="37"/>
        <v>0.558118633912522</v>
      </c>
      <c r="AB13" s="94">
        <f t="shared" si="37"/>
        <v>0.552001772787709</v>
      </c>
      <c r="AC13" s="94">
        <f t="shared" ref="AC13:AD13" si="38">AC12/AC8</f>
        <v>0.56099052277591</v>
      </c>
      <c r="AD13" s="566">
        <f t="shared" si="38"/>
        <v>0.554050664660146</v>
      </c>
      <c r="AE13" s="94">
        <f t="shared" ref="AE13:AI13" si="39">AE12/AE8</f>
        <v>0.577996604414261</v>
      </c>
      <c r="AF13" s="94">
        <f t="shared" si="39"/>
        <v>0.584728625738089</v>
      </c>
      <c r="AG13" s="94">
        <f t="shared" si="39"/>
        <v>0.568353925866879</v>
      </c>
      <c r="AH13" s="94">
        <f t="shared" si="39"/>
        <v>0.576888296606539</v>
      </c>
      <c r="AI13" s="566">
        <f t="shared" si="39"/>
        <v>0.5763302975846</v>
      </c>
      <c r="AJ13" s="94">
        <f t="shared" ref="AJ13" si="40">AJ12/AJ8</f>
        <v>0.599023387304035</v>
      </c>
      <c r="AK13" s="94">
        <f t="shared" si="37"/>
        <v>0.656376332230797</v>
      </c>
      <c r="AL13" s="94">
        <f t="shared" si="37"/>
        <v>0.587991970644202</v>
      </c>
      <c r="AM13" s="94">
        <f t="shared" si="37"/>
        <v>0.599229173203535</v>
      </c>
      <c r="AN13" s="566">
        <f t="shared" si="37"/>
        <v>0.607614381252558</v>
      </c>
      <c r="AO13" s="94">
        <f t="shared" ref="AO13:AS13" si="41">AO12/AO8</f>
        <v>0.606323505645903</v>
      </c>
      <c r="AP13" s="94">
        <f t="shared" si="41"/>
        <v>0.629075843974592</v>
      </c>
      <c r="AQ13" s="94">
        <f t="shared" si="41"/>
        <v>0.595707237204121</v>
      </c>
      <c r="AR13" s="94">
        <f t="shared" si="41"/>
        <v>0.605924297294299</v>
      </c>
      <c r="AS13" s="566">
        <f t="shared" si="41"/>
        <v>0.608006458740281</v>
      </c>
      <c r="AT13" s="94">
        <f t="shared" ref="AT13:AX13" si="42">AT12/AT8</f>
        <v>0.614020060911965</v>
      </c>
      <c r="AU13" s="94">
        <f t="shared" si="42"/>
        <v>0.63681154460153</v>
      </c>
      <c r="AV13" s="94">
        <f t="shared" si="42"/>
        <v>0.603382890087701</v>
      </c>
      <c r="AW13" s="94">
        <f t="shared" si="42"/>
        <v>0.61258447118798</v>
      </c>
      <c r="AX13" s="566">
        <f t="shared" si="42"/>
        <v>0.615405015967962</v>
      </c>
    </row>
    <row r="14" ht="14.25" customHeight="1" spans="1:50">
      <c r="A14" s="88"/>
      <c r="B14" s="569" t="s">
        <v>65</v>
      </c>
      <c r="C14" s="948" t="s">
        <v>61</v>
      </c>
      <c r="D14" s="207" t="s">
        <v>61</v>
      </c>
      <c r="E14" s="207" t="s">
        <v>61</v>
      </c>
      <c r="F14" s="207" t="s">
        <v>61</v>
      </c>
      <c r="G14" s="207" t="s">
        <v>61</v>
      </c>
      <c r="H14" s="570">
        <f t="shared" ref="H14:Q14" si="43">(H13-C13)*100*100</f>
        <v>213.44820971871</v>
      </c>
      <c r="I14" s="208">
        <f t="shared" si="43"/>
        <v>19.691243692071</v>
      </c>
      <c r="J14" s="208">
        <f t="shared" si="43"/>
        <v>153.081899331493</v>
      </c>
      <c r="K14" s="208">
        <f t="shared" si="43"/>
        <v>110.625140981194</v>
      </c>
      <c r="L14" s="208">
        <f t="shared" si="43"/>
        <v>-3.34180436834197</v>
      </c>
      <c r="M14" s="570">
        <f t="shared" si="43"/>
        <v>59.2911207885793</v>
      </c>
      <c r="N14" s="208">
        <f t="shared" si="43"/>
        <v>332.948457106076</v>
      </c>
      <c r="O14" s="208">
        <f t="shared" si="43"/>
        <v>588.558352877744</v>
      </c>
      <c r="P14" s="208">
        <f t="shared" si="43"/>
        <v>-26.4423118259349</v>
      </c>
      <c r="Q14" s="208">
        <f t="shared" si="43"/>
        <v>173.131741184318</v>
      </c>
      <c r="R14" s="570">
        <f t="shared" ref="R14" si="44">(R13-M13)*100*100</f>
        <v>241.371584810832</v>
      </c>
      <c r="S14" s="951" t="s">
        <v>61</v>
      </c>
      <c r="T14" s="572">
        <f>(T13-S13)*100*100</f>
        <v>59.0127334643348</v>
      </c>
      <c r="U14" s="950" t="s">
        <v>61</v>
      </c>
      <c r="V14" s="950" t="s">
        <v>61</v>
      </c>
      <c r="W14" s="950" t="s">
        <v>61</v>
      </c>
      <c r="X14" s="950" t="s">
        <v>61</v>
      </c>
      <c r="Y14" s="572">
        <f>(Y13-T13)*100*100</f>
        <v>244.642740422786</v>
      </c>
      <c r="Z14" s="208">
        <f>(Z13-U13)*100*100</f>
        <v>121.267554810235</v>
      </c>
      <c r="AA14" s="208">
        <f t="shared" ref="AA14:AH14" si="45">(AA13-V13)*100*100</f>
        <v>219.572987247617</v>
      </c>
      <c r="AB14" s="208">
        <f t="shared" si="45"/>
        <v>418.985727183304</v>
      </c>
      <c r="AC14" s="208">
        <f t="shared" si="45"/>
        <v>369.2272616574</v>
      </c>
      <c r="AD14" s="570">
        <f t="shared" si="45"/>
        <v>295.301665236125</v>
      </c>
      <c r="AE14" s="208">
        <f t="shared" si="45"/>
        <v>345.548063599173</v>
      </c>
      <c r="AF14" s="208">
        <f t="shared" si="45"/>
        <v>266.09991825567</v>
      </c>
      <c r="AG14" s="208">
        <f t="shared" si="45"/>
        <v>163.521530791705</v>
      </c>
      <c r="AH14" s="208">
        <f t="shared" si="45"/>
        <v>158.977738306298</v>
      </c>
      <c r="AI14" s="570">
        <f t="shared" ref="AI14:AN14" si="46">(AI13-AD13)*100*100</f>
        <v>222.796329244545</v>
      </c>
      <c r="AJ14" s="208">
        <f t="shared" si="46"/>
        <v>210.267828897736</v>
      </c>
      <c r="AK14" s="208">
        <f t="shared" si="46"/>
        <v>716.47706492708</v>
      </c>
      <c r="AL14" s="208">
        <f t="shared" si="46"/>
        <v>196.380447773229</v>
      </c>
      <c r="AM14" s="208">
        <f t="shared" si="46"/>
        <v>223.408765969955</v>
      </c>
      <c r="AN14" s="570">
        <f t="shared" si="46"/>
        <v>312.840836679584</v>
      </c>
      <c r="AO14" s="208">
        <f t="shared" ref="AO14" si="47">(AO13-AJ13)*100*100</f>
        <v>73.0011834186761</v>
      </c>
      <c r="AP14" s="208">
        <f t="shared" ref="AP14" si="48">(AP13-AK13)*100*100</f>
        <v>-273.004882562058</v>
      </c>
      <c r="AQ14" s="208">
        <f t="shared" ref="AQ14" si="49">(AQ13-AL13)*100*100</f>
        <v>77.1526655991894</v>
      </c>
      <c r="AR14" s="208">
        <f t="shared" ref="AR14" si="50">(AR13-AM13)*100*100</f>
        <v>66.9512409076445</v>
      </c>
      <c r="AS14" s="570">
        <f t="shared" ref="AS14" si="51">(AS13-AN13)*100*100</f>
        <v>3.92077487722409</v>
      </c>
      <c r="AT14" s="208">
        <f t="shared" ref="AT14" si="52">(AT13-AO13)*100*100</f>
        <v>76.9655526606283</v>
      </c>
      <c r="AU14" s="208">
        <f t="shared" ref="AU14" si="53">(AU13-AP13)*100*100</f>
        <v>77.3570062693874</v>
      </c>
      <c r="AV14" s="208">
        <f t="shared" ref="AV14" si="54">(AV13-AQ13)*100*100</f>
        <v>76.7565288357996</v>
      </c>
      <c r="AW14" s="208">
        <f t="shared" ref="AW14" si="55">(AW13-AR13)*100*100</f>
        <v>66.6017389368023</v>
      </c>
      <c r="AX14" s="570">
        <f t="shared" ref="AX14" si="56">(AX13-AS13)*100*100</f>
        <v>73.9855722768157</v>
      </c>
    </row>
    <row r="15" ht="14.25" customHeight="1" spans="1:50">
      <c r="A15" s="88"/>
      <c r="B15" s="569"/>
      <c r="C15" s="555"/>
      <c r="D15" s="207"/>
      <c r="E15" s="207"/>
      <c r="F15" s="207"/>
      <c r="G15" s="207"/>
      <c r="H15" s="570"/>
      <c r="I15" s="208"/>
      <c r="J15" s="208"/>
      <c r="K15" s="208"/>
      <c r="L15" s="208"/>
      <c r="M15" s="570"/>
      <c r="N15" s="208"/>
      <c r="O15" s="208"/>
      <c r="P15" s="208"/>
      <c r="Q15" s="208"/>
      <c r="R15" s="570"/>
      <c r="S15" s="572"/>
      <c r="T15" s="572"/>
      <c r="U15" s="573"/>
      <c r="V15" s="573"/>
      <c r="W15" s="573"/>
      <c r="X15" s="573"/>
      <c r="Y15" s="572"/>
      <c r="Z15" s="574"/>
      <c r="AA15" s="574"/>
      <c r="AB15" s="574"/>
      <c r="AC15" s="574"/>
      <c r="AD15" s="570"/>
      <c r="AE15" s="574"/>
      <c r="AF15" s="574"/>
      <c r="AG15" s="574"/>
      <c r="AH15" s="574"/>
      <c r="AI15" s="570"/>
      <c r="AJ15" s="575"/>
      <c r="AK15" s="575"/>
      <c r="AL15" s="575"/>
      <c r="AM15" s="575"/>
      <c r="AN15" s="570"/>
      <c r="AO15" s="575"/>
      <c r="AP15" s="575"/>
      <c r="AQ15" s="575"/>
      <c r="AR15" s="575"/>
      <c r="AS15" s="570"/>
      <c r="AT15" s="575"/>
      <c r="AU15" s="575"/>
      <c r="AV15" s="575"/>
      <c r="AW15" s="575"/>
      <c r="AX15" s="570"/>
    </row>
    <row r="16" ht="14.25" customHeight="1" spans="1:50">
      <c r="A16" s="76"/>
      <c r="B16" s="576" t="s">
        <v>66</v>
      </c>
      <c r="C16" s="190"/>
      <c r="D16" s="363"/>
      <c r="E16" s="363"/>
      <c r="F16" s="363"/>
      <c r="G16" s="363"/>
      <c r="H16" s="577"/>
      <c r="I16" s="578">
        <v>3.5</v>
      </c>
      <c r="J16" s="578">
        <v>3.75</v>
      </c>
      <c r="K16" s="578">
        <v>3.75</v>
      </c>
      <c r="L16" s="578">
        <v>3</v>
      </c>
      <c r="M16" s="579">
        <f>I16+J16+K16+L16</f>
        <v>14</v>
      </c>
      <c r="N16" s="578">
        <v>3.8</v>
      </c>
      <c r="O16" s="578">
        <v>4.4</v>
      </c>
      <c r="P16" s="578">
        <f>3.7+1</f>
        <v>4.7</v>
      </c>
      <c r="Q16" s="348">
        <v>3.7</v>
      </c>
      <c r="R16" s="579">
        <f>N16+O16+P16+Q16</f>
        <v>16.6</v>
      </c>
      <c r="S16" s="580"/>
      <c r="T16" s="580">
        <f>M16</f>
        <v>14</v>
      </c>
      <c r="U16" s="581">
        <f>N16</f>
        <v>3.8</v>
      </c>
      <c r="V16" s="581">
        <f t="shared" ref="V16:X16" si="57">O16</f>
        <v>4.4</v>
      </c>
      <c r="W16" s="581">
        <f t="shared" si="57"/>
        <v>4.7</v>
      </c>
      <c r="X16" s="581">
        <f t="shared" si="57"/>
        <v>3.7</v>
      </c>
      <c r="Y16" s="580">
        <f>U16+V16+W16+X16</f>
        <v>16.6</v>
      </c>
      <c r="Z16" s="348">
        <v>3.7</v>
      </c>
      <c r="AA16" s="348">
        <v>3.7</v>
      </c>
      <c r="AB16" s="348">
        <v>3.7</v>
      </c>
      <c r="AC16" s="348">
        <f>3.7+1.8</f>
        <v>5.5</v>
      </c>
      <c r="AD16" s="579">
        <f>Z16+AA16+AB16+AC16</f>
        <v>16.6</v>
      </c>
      <c r="AE16" s="348">
        <f>3.6-0.8</f>
        <v>2.8</v>
      </c>
      <c r="AF16" s="348">
        <f>-1.3+3.8</f>
        <v>2.5</v>
      </c>
      <c r="AG16" s="348">
        <f>17.5+0.7</f>
        <v>18.2</v>
      </c>
      <c r="AH16" s="348">
        <v>2.8</v>
      </c>
      <c r="AI16" s="579">
        <f>AE16+AF16+AG16+AH16</f>
        <v>26.3</v>
      </c>
      <c r="AJ16" s="348">
        <v>2.8</v>
      </c>
      <c r="AK16" s="348">
        <v>2.7</v>
      </c>
      <c r="AL16" s="582">
        <v>3.7</v>
      </c>
      <c r="AM16" s="582">
        <v>3.7</v>
      </c>
      <c r="AN16" s="579">
        <f>AJ16+AK16+AL16+AM16</f>
        <v>12.9</v>
      </c>
      <c r="AO16" s="582">
        <v>3.7</v>
      </c>
      <c r="AP16" s="582">
        <v>3.7</v>
      </c>
      <c r="AQ16" s="582">
        <v>3.7</v>
      </c>
      <c r="AR16" s="582">
        <v>3.7</v>
      </c>
      <c r="AS16" s="579">
        <f>AO16+AP16+AQ16+AR16</f>
        <v>14.8</v>
      </c>
      <c r="AT16" s="582">
        <v>3.7</v>
      </c>
      <c r="AU16" s="582">
        <v>3.7</v>
      </c>
      <c r="AV16" s="582">
        <v>3.7</v>
      </c>
      <c r="AW16" s="582">
        <v>3.7</v>
      </c>
      <c r="AX16" s="579">
        <f>AT16+AU16+AV16+AW16</f>
        <v>14.8</v>
      </c>
    </row>
    <row r="17" ht="14.25" customHeight="1" spans="1:50">
      <c r="A17" s="88"/>
      <c r="B17" s="552" t="s">
        <v>67</v>
      </c>
      <c r="C17" s="555"/>
      <c r="D17" s="207"/>
      <c r="E17" s="207"/>
      <c r="F17" s="207"/>
      <c r="G17" s="207"/>
      <c r="H17" s="570"/>
      <c r="I17" s="564">
        <f>I12+I16</f>
        <v>404.05761207992</v>
      </c>
      <c r="J17" s="564">
        <f>J12+J16</f>
        <v>332.471585255623</v>
      </c>
      <c r="K17" s="564">
        <f>K12+K16</f>
        <v>435.678894622016</v>
      </c>
      <c r="L17" s="564">
        <f>L12+L16</f>
        <v>605.029466307711</v>
      </c>
      <c r="M17" s="360">
        <f>I17+J17+K17+L17</f>
        <v>1777.23755826527</v>
      </c>
      <c r="N17" s="564">
        <f t="shared" ref="N17:Q17" si="58">N12+N16</f>
        <v>558.7</v>
      </c>
      <c r="O17" s="564">
        <f t="shared" si="58"/>
        <v>461</v>
      </c>
      <c r="P17" s="564">
        <f t="shared" si="58"/>
        <v>586.1</v>
      </c>
      <c r="Q17" s="564">
        <f t="shared" si="58"/>
        <v>686.9</v>
      </c>
      <c r="R17" s="360">
        <f>N17+O17+P17+Q17</f>
        <v>2292.7</v>
      </c>
      <c r="S17" s="361"/>
      <c r="T17" s="361">
        <f>T12+T16</f>
        <v>1799.63755826527</v>
      </c>
      <c r="U17" s="362">
        <f>U12+U16</f>
        <v>565.4</v>
      </c>
      <c r="V17" s="362">
        <f t="shared" ref="V17:Y17" si="59">V12+V16</f>
        <v>467</v>
      </c>
      <c r="W17" s="362">
        <f t="shared" si="59"/>
        <v>592.9</v>
      </c>
      <c r="X17" s="362">
        <f t="shared" si="59"/>
        <v>699.4</v>
      </c>
      <c r="Y17" s="361">
        <f t="shared" si="59"/>
        <v>2324.7</v>
      </c>
      <c r="Z17" s="564">
        <f t="shared" ref="Z17:AB17" si="60">Z12+Z16</f>
        <v>651.7</v>
      </c>
      <c r="AA17" s="564">
        <f t="shared" si="60"/>
        <v>562.6</v>
      </c>
      <c r="AB17" s="564">
        <f t="shared" si="60"/>
        <v>751</v>
      </c>
      <c r="AC17" s="564">
        <f t="shared" ref="AC17" si="61">AC12+AC16</f>
        <v>923</v>
      </c>
      <c r="AD17" s="360">
        <f>Z17+AA17+AB17+AC17</f>
        <v>2888.3</v>
      </c>
      <c r="AE17" s="564">
        <f t="shared" ref="AE17:AH17" si="62">AE12+AE16</f>
        <v>853.9</v>
      </c>
      <c r="AF17" s="564">
        <f t="shared" si="62"/>
        <v>725.4</v>
      </c>
      <c r="AG17" s="564">
        <f t="shared" si="62"/>
        <v>1016.4</v>
      </c>
      <c r="AH17" s="564">
        <f t="shared" si="62"/>
        <v>1214.9</v>
      </c>
      <c r="AI17" s="360">
        <f>AE17+AF17+AG17+AH17</f>
        <v>3810.6</v>
      </c>
      <c r="AJ17" s="564">
        <f t="shared" ref="AJ17:AK17" si="63">AJ12+AJ16</f>
        <v>1168.2</v>
      </c>
      <c r="AK17" s="564">
        <f t="shared" si="63"/>
        <v>1074.3</v>
      </c>
      <c r="AL17" s="564">
        <f>(AG18+AL19/100/100)*AL8</f>
        <v>1265.15646528399</v>
      </c>
      <c r="AM17" s="564">
        <f>(AH18+AM19/100/100)*AM8</f>
        <v>1489.9644721169</v>
      </c>
      <c r="AN17" s="360">
        <f>AJ17+AK17+AL17+AM17</f>
        <v>4997.62093740089</v>
      </c>
      <c r="AO17" s="564">
        <f>(AJ18+AO19/100/100)*AO8</f>
        <v>1372.37577771383</v>
      </c>
      <c r="AP17" s="564">
        <f>(AK18+AP19/100/100)*AP8</f>
        <v>1194.70964285593</v>
      </c>
      <c r="AQ17" s="564">
        <f>(AL18+AQ19/100/100)*AQ8</f>
        <v>1463.97670331663</v>
      </c>
      <c r="AR17" s="564">
        <f>(AM18+AR19/100/100)*AR8</f>
        <v>1732.72983041674</v>
      </c>
      <c r="AS17" s="360">
        <f>AO17+AP17+AQ17+AR17</f>
        <v>5763.79195430313</v>
      </c>
      <c r="AT17" s="564">
        <f>(AO18+AT19/100/100)*AT8</f>
        <v>1578.60689362988</v>
      </c>
      <c r="AU17" s="564">
        <f>(AP18+AU19/100/100)*AU8</f>
        <v>1374.70810893174</v>
      </c>
      <c r="AV17" s="564">
        <f>(AQ18+AV19/100/100)*AV8</f>
        <v>1677.58943783351</v>
      </c>
      <c r="AW17" s="564">
        <f>(AR18+AW19/100/100)*AW8</f>
        <v>1998.10467562672</v>
      </c>
      <c r="AX17" s="360">
        <f>AT17+AU17+AV17+AW17</f>
        <v>6629.00911602185</v>
      </c>
    </row>
    <row r="18" ht="14.25" customHeight="1" spans="1:50">
      <c r="A18" s="88"/>
      <c r="B18" s="565" t="s">
        <v>64</v>
      </c>
      <c r="C18" s="555"/>
      <c r="D18" s="207"/>
      <c r="E18" s="207"/>
      <c r="F18" s="207"/>
      <c r="G18" s="207"/>
      <c r="H18" s="570"/>
      <c r="I18" s="94">
        <f>I17/I8</f>
        <v>0.499355880792247</v>
      </c>
      <c r="J18" s="94">
        <f>J17/J8</f>
        <v>0.479465295463885</v>
      </c>
      <c r="K18" s="94">
        <f>K17/K8</f>
        <v>0.514267734314437</v>
      </c>
      <c r="L18" s="94">
        <f>L17/L8</f>
        <v>0.504733239677759</v>
      </c>
      <c r="M18" s="109">
        <f>M17/M8</f>
        <v>0.500845650690769</v>
      </c>
      <c r="N18" s="94">
        <f t="shared" ref="N18:R18" si="64">N17/N8</f>
        <v>0.531943254308293</v>
      </c>
      <c r="O18" s="94">
        <f t="shared" si="64"/>
        <v>0.538048552754435</v>
      </c>
      <c r="P18" s="94">
        <f t="shared" si="64"/>
        <v>0.511297217133386</v>
      </c>
      <c r="Q18" s="94">
        <f t="shared" si="64"/>
        <v>0.522357414448669</v>
      </c>
      <c r="R18" s="109">
        <f t="shared" si="64"/>
        <v>0.524837469096237</v>
      </c>
      <c r="S18" s="111"/>
      <c r="T18" s="111">
        <f>T17/T8</f>
        <v>0.503976833349428</v>
      </c>
      <c r="U18" s="113">
        <f t="shared" ref="U18:Y18" si="65">U17/U8</f>
        <v>0.534910122989593</v>
      </c>
      <c r="V18" s="113">
        <f t="shared" si="65"/>
        <v>0.541261010662958</v>
      </c>
      <c r="W18" s="113">
        <f t="shared" si="65"/>
        <v>0.51417916919608</v>
      </c>
      <c r="X18" s="113">
        <f t="shared" si="65"/>
        <v>0.526854990583804</v>
      </c>
      <c r="Y18" s="111">
        <f t="shared" si="65"/>
        <v>0.52829288246523</v>
      </c>
      <c r="Z18" s="94">
        <f t="shared" ref="Z18:AB18" si="66">Z17/Z8</f>
        <v>0.546544783629655</v>
      </c>
      <c r="AA18" s="94">
        <f t="shared" si="66"/>
        <v>0.561813461154384</v>
      </c>
      <c r="AB18" s="94">
        <f t="shared" si="66"/>
        <v>0.554734820505244</v>
      </c>
      <c r="AC18" s="94">
        <f t="shared" ref="AC18:AD18" si="67">AC17/AC8</f>
        <v>0.564353408743503</v>
      </c>
      <c r="AD18" s="109">
        <f t="shared" si="67"/>
        <v>0.557253381181146</v>
      </c>
      <c r="AE18" s="94">
        <f t="shared" ref="AE18:AI18" si="68">AE17/AE8</f>
        <v>0.579898132427844</v>
      </c>
      <c r="AF18" s="94">
        <f t="shared" si="68"/>
        <v>0.586750788643533</v>
      </c>
      <c r="AG18" s="94">
        <f t="shared" si="68"/>
        <v>0.578716620167397</v>
      </c>
      <c r="AH18" s="94">
        <f t="shared" si="68"/>
        <v>0.578220931892818</v>
      </c>
      <c r="AI18" s="109">
        <f t="shared" si="68"/>
        <v>0.580335658371661</v>
      </c>
      <c r="AJ18" s="94">
        <f t="shared" ref="AJ18" si="69">AJ17/AJ8</f>
        <v>0.600462606013878</v>
      </c>
      <c r="AK18" s="94">
        <f t="shared" ref="AK18" si="70">AK17/AK8</f>
        <v>0.658030135979419</v>
      </c>
      <c r="AL18" s="94">
        <f t="shared" ref="AL18" si="71">AL17/AL8</f>
        <v>0.589716620167397</v>
      </c>
      <c r="AM18" s="94">
        <f t="shared" ref="AM18:AN18" si="72">AM17/AM8</f>
        <v>0.600720931892818</v>
      </c>
      <c r="AN18" s="109">
        <f t="shared" si="72"/>
        <v>0.609186831469249</v>
      </c>
      <c r="AO18" s="94">
        <f t="shared" ref="AO18:AS18" si="73">AO17/AO8</f>
        <v>0.607962606013878</v>
      </c>
      <c r="AP18" s="94">
        <f t="shared" si="73"/>
        <v>0.631030135979419</v>
      </c>
      <c r="AQ18" s="94">
        <f t="shared" si="73"/>
        <v>0.597216620167397</v>
      </c>
      <c r="AR18" s="94">
        <f t="shared" si="73"/>
        <v>0.607220931892818</v>
      </c>
      <c r="AS18" s="109">
        <f t="shared" si="73"/>
        <v>0.609571688899043</v>
      </c>
      <c r="AT18" s="94">
        <f t="shared" ref="AT18:AX18" si="74">AT17/AT8</f>
        <v>0.615462606013878</v>
      </c>
      <c r="AU18" s="94">
        <f t="shared" si="74"/>
        <v>0.638530135979419</v>
      </c>
      <c r="AV18" s="94">
        <f t="shared" si="74"/>
        <v>0.604716620167397</v>
      </c>
      <c r="AW18" s="94">
        <f t="shared" si="74"/>
        <v>0.613720931892818</v>
      </c>
      <c r="AX18" s="109">
        <f t="shared" si="74"/>
        <v>0.616782050482076</v>
      </c>
    </row>
    <row r="19" ht="14.25" customHeight="1" spans="1:50">
      <c r="A19" s="88"/>
      <c r="B19" s="569" t="s">
        <v>65</v>
      </c>
      <c r="C19" s="555"/>
      <c r="D19" s="207"/>
      <c r="E19" s="207"/>
      <c r="F19" s="207"/>
      <c r="G19" s="207"/>
      <c r="H19" s="570"/>
      <c r="I19" s="952" t="s">
        <v>61</v>
      </c>
      <c r="J19" s="952" t="s">
        <v>61</v>
      </c>
      <c r="K19" s="952" t="s">
        <v>61</v>
      </c>
      <c r="L19" s="952" t="s">
        <v>61</v>
      </c>
      <c r="M19" s="953" t="s">
        <v>61</v>
      </c>
      <c r="N19" s="208">
        <f t="shared" ref="N19:R19" si="75">(N18-I18)*100*100</f>
        <v>325.873735160457</v>
      </c>
      <c r="O19" s="208">
        <f t="shared" si="75"/>
        <v>585.832572905499</v>
      </c>
      <c r="P19" s="208">
        <f t="shared" si="75"/>
        <v>-29.7051718105112</v>
      </c>
      <c r="Q19" s="208">
        <f t="shared" si="75"/>
        <v>176.241747709107</v>
      </c>
      <c r="R19" s="570">
        <f t="shared" si="75"/>
        <v>239.918184054679</v>
      </c>
      <c r="S19" s="572"/>
      <c r="T19" s="951" t="s">
        <v>61</v>
      </c>
      <c r="U19" s="954" t="s">
        <v>61</v>
      </c>
      <c r="V19" s="954" t="s">
        <v>61</v>
      </c>
      <c r="W19" s="954" t="s">
        <v>61</v>
      </c>
      <c r="X19" s="954" t="s">
        <v>61</v>
      </c>
      <c r="Y19" s="572">
        <f>(Y18-T18)*100*100</f>
        <v>243.160491158029</v>
      </c>
      <c r="Z19" s="208">
        <f>(Z18-U18)*100*100</f>
        <v>116.346606400614</v>
      </c>
      <c r="AA19" s="208">
        <f t="shared" ref="AA19:AE19" si="76">(AA18-V18)*100*100</f>
        <v>205.524504914262</v>
      </c>
      <c r="AB19" s="208">
        <f t="shared" si="76"/>
        <v>405.556513091643</v>
      </c>
      <c r="AC19" s="208">
        <f t="shared" si="76"/>
        <v>374.984181596992</v>
      </c>
      <c r="AD19" s="570">
        <f t="shared" si="76"/>
        <v>289.60498715916</v>
      </c>
      <c r="AE19" s="208">
        <f t="shared" si="76"/>
        <v>333.533487981893</v>
      </c>
      <c r="AF19" s="208">
        <f t="shared" ref="AF19:AK19" si="77">(AF18-AA18)*100*100</f>
        <v>249.373274891492</v>
      </c>
      <c r="AG19" s="208">
        <f t="shared" si="77"/>
        <v>239.817996621529</v>
      </c>
      <c r="AH19" s="208">
        <f t="shared" si="77"/>
        <v>138.675231493145</v>
      </c>
      <c r="AI19" s="570">
        <f t="shared" si="77"/>
        <v>230.822771905144</v>
      </c>
      <c r="AJ19" s="208">
        <f t="shared" si="77"/>
        <v>205.644735860344</v>
      </c>
      <c r="AK19" s="208">
        <f t="shared" si="77"/>
        <v>712.793473358863</v>
      </c>
      <c r="AL19" s="574">
        <f>75-20+30+45-20</f>
        <v>110</v>
      </c>
      <c r="AM19" s="574">
        <v>225</v>
      </c>
      <c r="AN19" s="570">
        <f>(AN18-AI18)*100*100</f>
        <v>288.511730975884</v>
      </c>
      <c r="AO19" s="574">
        <f>65+10</f>
        <v>75</v>
      </c>
      <c r="AP19" s="574">
        <f>65+10-345</f>
        <v>-270</v>
      </c>
      <c r="AQ19" s="574">
        <f>65+10</f>
        <v>75</v>
      </c>
      <c r="AR19" s="574">
        <f>65</f>
        <v>65</v>
      </c>
      <c r="AS19" s="570">
        <f>(AS18-AN18)*100*100</f>
        <v>3.84857429793661</v>
      </c>
      <c r="AT19" s="574">
        <f>65+10</f>
        <v>75</v>
      </c>
      <c r="AU19" s="574">
        <f>65+10</f>
        <v>75</v>
      </c>
      <c r="AV19" s="574">
        <f>65+10</f>
        <v>75</v>
      </c>
      <c r="AW19" s="574">
        <f>65</f>
        <v>65</v>
      </c>
      <c r="AX19" s="570">
        <f>(AX18-AS18)*100*100</f>
        <v>72.1036158303301</v>
      </c>
    </row>
    <row r="20" ht="14.25" hidden="1" customHeight="1" outlineLevel="1" spans="1:50">
      <c r="A20" s="76"/>
      <c r="B20" s="585"/>
      <c r="C20" s="577"/>
      <c r="D20" s="586"/>
      <c r="E20" s="586"/>
      <c r="F20" s="586"/>
      <c r="G20" s="586"/>
      <c r="H20" s="577"/>
      <c r="I20" s="586"/>
      <c r="J20" s="586"/>
      <c r="K20" s="586"/>
      <c r="L20" s="586"/>
      <c r="M20" s="132"/>
      <c r="N20" s="586"/>
      <c r="O20" s="586"/>
      <c r="P20" s="586"/>
      <c r="Q20" s="327"/>
      <c r="R20" s="579"/>
      <c r="S20" s="580"/>
      <c r="T20" s="580"/>
      <c r="U20" s="581"/>
      <c r="V20" s="581"/>
      <c r="W20" s="581"/>
      <c r="X20" s="581"/>
      <c r="Y20" s="580"/>
      <c r="Z20" s="582"/>
      <c r="AA20" s="582"/>
      <c r="AB20" s="582"/>
      <c r="AC20" s="582"/>
      <c r="AD20" s="579"/>
      <c r="AE20" s="587"/>
      <c r="AF20" s="587"/>
      <c r="AG20" s="587"/>
      <c r="AH20" s="587"/>
      <c r="AI20" s="579"/>
      <c r="AJ20" s="588"/>
      <c r="AK20" s="588"/>
      <c r="AL20" s="588"/>
      <c r="AM20" s="588"/>
      <c r="AN20" s="577"/>
      <c r="AO20" s="588"/>
      <c r="AP20" s="588"/>
      <c r="AQ20" s="588"/>
      <c r="AR20" s="588"/>
      <c r="AS20" s="577"/>
      <c r="AT20" s="588"/>
      <c r="AU20" s="588"/>
      <c r="AV20" s="588"/>
      <c r="AW20" s="588"/>
      <c r="AX20" s="577"/>
    </row>
    <row r="21" ht="14.25" hidden="1" customHeight="1" outlineLevel="1" spans="1:50">
      <c r="A21" s="76"/>
      <c r="B21" s="589" t="s">
        <v>68</v>
      </c>
      <c r="C21" s="133">
        <v>-733.2</v>
      </c>
      <c r="D21" s="561">
        <v>-210.698952855853</v>
      </c>
      <c r="E21" s="561">
        <v>-222.118107461083</v>
      </c>
      <c r="F21" s="561">
        <v>-231.970914176081</v>
      </c>
      <c r="G21" s="561">
        <v>-297.758987315299</v>
      </c>
      <c r="H21" s="133">
        <f>D21+E21+F21+G21</f>
        <v>-962.546961808316</v>
      </c>
      <c r="I21" s="561">
        <v>-249.1</v>
      </c>
      <c r="J21" s="561">
        <v>-241.6</v>
      </c>
      <c r="K21" s="561">
        <v>-263.658104</v>
      </c>
      <c r="L21" s="561">
        <v>-353.468416</v>
      </c>
      <c r="M21" s="133">
        <f>I21+J21+K21+L21</f>
        <v>-1107.82652</v>
      </c>
      <c r="N21" s="561">
        <v>-303.8</v>
      </c>
      <c r="O21" s="561">
        <v>-318.8</v>
      </c>
      <c r="P21" s="561">
        <v>-334.2</v>
      </c>
      <c r="Q21" s="561">
        <v>-424.9</v>
      </c>
      <c r="R21" s="133">
        <f>N21+O21+P21+Q21</f>
        <v>-1381.7</v>
      </c>
      <c r="S21" s="562"/>
      <c r="T21" s="562"/>
      <c r="U21" s="563"/>
      <c r="V21" s="563"/>
      <c r="W21" s="563"/>
      <c r="X21" s="563"/>
      <c r="Y21" s="562"/>
      <c r="Z21" s="561"/>
      <c r="AA21" s="561"/>
      <c r="AB21" s="561"/>
      <c r="AC21" s="561"/>
      <c r="AD21" s="133"/>
      <c r="AE21" s="561"/>
      <c r="AF21" s="561"/>
      <c r="AG21" s="561"/>
      <c r="AH21" s="561"/>
      <c r="AI21" s="133"/>
      <c r="AJ21" s="561"/>
      <c r="AK21" s="561"/>
      <c r="AL21" s="561"/>
      <c r="AM21" s="561"/>
      <c r="AN21" s="133"/>
      <c r="AO21" s="561"/>
      <c r="AP21" s="561"/>
      <c r="AQ21" s="561"/>
      <c r="AR21" s="561"/>
      <c r="AS21" s="133"/>
      <c r="AT21" s="561"/>
      <c r="AU21" s="561"/>
      <c r="AV21" s="561"/>
      <c r="AW21" s="561"/>
      <c r="AX21" s="133"/>
    </row>
    <row r="22" ht="14.25" hidden="1" customHeight="1" outlineLevel="1" spans="1:50">
      <c r="A22" s="142"/>
      <c r="B22" s="259" t="s">
        <v>60</v>
      </c>
      <c r="C22" s="948" t="s">
        <v>61</v>
      </c>
      <c r="D22" s="207" t="s">
        <v>61</v>
      </c>
      <c r="E22" s="207" t="s">
        <v>61</v>
      </c>
      <c r="F22" s="207" t="s">
        <v>61</v>
      </c>
      <c r="G22" s="207" t="s">
        <v>61</v>
      </c>
      <c r="H22" s="109">
        <f t="shared" ref="H22:R22" si="78">H21/C21-1</f>
        <v>0.312802730235019</v>
      </c>
      <c r="I22" s="94">
        <f t="shared" si="78"/>
        <v>0.182255519658035</v>
      </c>
      <c r="J22" s="94">
        <f t="shared" si="78"/>
        <v>0.0877096098179688</v>
      </c>
      <c r="K22" s="94">
        <f t="shared" si="78"/>
        <v>0.136599840270779</v>
      </c>
      <c r="L22" s="94">
        <f t="shared" si="78"/>
        <v>0.187095708468774</v>
      </c>
      <c r="M22" s="109">
        <f t="shared" si="78"/>
        <v>0.150932436500294</v>
      </c>
      <c r="N22" s="94">
        <f t="shared" si="78"/>
        <v>0.219590525893215</v>
      </c>
      <c r="O22" s="94">
        <f t="shared" si="78"/>
        <v>0.31953642384106</v>
      </c>
      <c r="P22" s="94">
        <f t="shared" si="78"/>
        <v>0.267550645816675</v>
      </c>
      <c r="Q22" s="94">
        <f t="shared" si="78"/>
        <v>0.202087600381246</v>
      </c>
      <c r="R22" s="109">
        <f t="shared" si="78"/>
        <v>0.247216937901071</v>
      </c>
      <c r="S22" s="111"/>
      <c r="T22" s="111"/>
      <c r="U22" s="113"/>
      <c r="V22" s="113"/>
      <c r="W22" s="113"/>
      <c r="X22" s="113"/>
      <c r="Y22" s="111"/>
      <c r="Z22" s="94"/>
      <c r="AA22" s="94"/>
      <c r="AB22" s="94"/>
      <c r="AC22" s="94"/>
      <c r="AD22" s="109"/>
      <c r="AE22" s="94"/>
      <c r="AF22" s="94"/>
      <c r="AG22" s="94"/>
      <c r="AH22" s="94"/>
      <c r="AI22" s="109"/>
      <c r="AJ22" s="94"/>
      <c r="AK22" s="94"/>
      <c r="AL22" s="94"/>
      <c r="AM22" s="94"/>
      <c r="AN22" s="109"/>
      <c r="AO22" s="94"/>
      <c r="AP22" s="94"/>
      <c r="AQ22" s="94"/>
      <c r="AR22" s="94"/>
      <c r="AS22" s="109"/>
      <c r="AT22" s="94"/>
      <c r="AU22" s="94"/>
      <c r="AV22" s="94"/>
      <c r="AW22" s="94"/>
      <c r="AX22" s="109"/>
    </row>
    <row r="23" ht="14.25" hidden="1" customHeight="1" outlineLevel="1" spans="1:50">
      <c r="A23" s="142"/>
      <c r="B23" s="259" t="s">
        <v>69</v>
      </c>
      <c r="C23" s="109">
        <f t="shared" ref="C23:R23" si="79">-C21/C8</f>
        <v>0.299730193769929</v>
      </c>
      <c r="D23" s="94">
        <f t="shared" si="79"/>
        <v>0.317561610357131</v>
      </c>
      <c r="E23" s="94">
        <f t="shared" si="79"/>
        <v>0.371553014270559</v>
      </c>
      <c r="F23" s="94">
        <f t="shared" si="79"/>
        <v>0.287758691744608</v>
      </c>
      <c r="G23" s="94">
        <f t="shared" si="79"/>
        <v>0.298057044359659</v>
      </c>
      <c r="H23" s="109">
        <f t="shared" si="79"/>
        <v>0.313898234040339</v>
      </c>
      <c r="I23" s="94">
        <f t="shared" si="79"/>
        <v>0.307851024672059</v>
      </c>
      <c r="J23" s="94">
        <f t="shared" si="79"/>
        <v>0.348417189682575</v>
      </c>
      <c r="K23" s="94">
        <f t="shared" si="79"/>
        <v>0.311217406790741</v>
      </c>
      <c r="L23" s="94">
        <f t="shared" si="79"/>
        <v>0.294873669244912</v>
      </c>
      <c r="M23" s="109">
        <f t="shared" si="79"/>
        <v>0.312198046727906</v>
      </c>
      <c r="N23" s="94">
        <f t="shared" si="79"/>
        <v>0.289250690278968</v>
      </c>
      <c r="O23" s="94">
        <f t="shared" si="79"/>
        <v>0.372082166199813</v>
      </c>
      <c r="P23" s="94">
        <f t="shared" si="79"/>
        <v>0.291546715519497</v>
      </c>
      <c r="Q23" s="94">
        <f t="shared" si="79"/>
        <v>0.323117870722433</v>
      </c>
      <c r="R23" s="109">
        <f t="shared" si="79"/>
        <v>0.316294295394195</v>
      </c>
      <c r="S23" s="111"/>
      <c r="T23" s="111"/>
      <c r="U23" s="113"/>
      <c r="V23" s="113"/>
      <c r="W23" s="113"/>
      <c r="X23" s="113"/>
      <c r="Y23" s="111"/>
      <c r="Z23" s="94"/>
      <c r="AA23" s="94"/>
      <c r="AB23" s="94"/>
      <c r="AC23" s="94"/>
      <c r="AD23" s="109"/>
      <c r="AE23" s="94"/>
      <c r="AF23" s="94"/>
      <c r="AG23" s="94"/>
      <c r="AH23" s="94"/>
      <c r="AI23" s="109"/>
      <c r="AJ23" s="94"/>
      <c r="AK23" s="94"/>
      <c r="AL23" s="94"/>
      <c r="AM23" s="94"/>
      <c r="AN23" s="109"/>
      <c r="AO23" s="94"/>
      <c r="AP23" s="94"/>
      <c r="AQ23" s="94"/>
      <c r="AR23" s="94"/>
      <c r="AS23" s="109"/>
      <c r="AT23" s="94"/>
      <c r="AU23" s="94"/>
      <c r="AV23" s="94"/>
      <c r="AW23" s="94"/>
      <c r="AX23" s="109"/>
    </row>
    <row r="24" ht="14.25" hidden="1" customHeight="1" outlineLevel="1" spans="1:50">
      <c r="A24" s="88"/>
      <c r="B24" s="590" t="s">
        <v>65</v>
      </c>
      <c r="C24" s="948" t="s">
        <v>61</v>
      </c>
      <c r="D24" s="591" t="s">
        <v>61</v>
      </c>
      <c r="E24" s="591" t="s">
        <v>61</v>
      </c>
      <c r="F24" s="591" t="s">
        <v>61</v>
      </c>
      <c r="G24" s="591" t="s">
        <v>61</v>
      </c>
      <c r="H24" s="570">
        <f t="shared" ref="H24:R24" si="80">(H23-C23)*100*100</f>
        <v>141.680402704099</v>
      </c>
      <c r="I24" s="208">
        <f t="shared" si="80"/>
        <v>-97.1058568507155</v>
      </c>
      <c r="J24" s="208">
        <f t="shared" si="80"/>
        <v>-231.358245879841</v>
      </c>
      <c r="K24" s="208">
        <f t="shared" si="80"/>
        <v>234.587150461327</v>
      </c>
      <c r="L24" s="208">
        <f t="shared" si="80"/>
        <v>-31.8337511474692</v>
      </c>
      <c r="M24" s="570">
        <f t="shared" si="80"/>
        <v>-17.0018731243288</v>
      </c>
      <c r="N24" s="208">
        <f t="shared" si="80"/>
        <v>-186.003343930916</v>
      </c>
      <c r="O24" s="208">
        <f t="shared" si="80"/>
        <v>236.649765172385</v>
      </c>
      <c r="P24" s="208">
        <f t="shared" si="80"/>
        <v>-196.706912712432</v>
      </c>
      <c r="Q24" s="208">
        <f t="shared" si="80"/>
        <v>282.442014775212</v>
      </c>
      <c r="R24" s="592">
        <f t="shared" si="80"/>
        <v>40.9624866628866</v>
      </c>
      <c r="S24" s="593"/>
      <c r="T24" s="593"/>
      <c r="U24" s="594"/>
      <c r="V24" s="594"/>
      <c r="W24" s="594"/>
      <c r="X24" s="594"/>
      <c r="Y24" s="593"/>
      <c r="Z24" s="208"/>
      <c r="AA24" s="575"/>
      <c r="AB24" s="575"/>
      <c r="AC24" s="575"/>
      <c r="AD24" s="592"/>
      <c r="AE24" s="575"/>
      <c r="AF24" s="575"/>
      <c r="AG24" s="575"/>
      <c r="AH24" s="575"/>
      <c r="AI24" s="592"/>
      <c r="AJ24" s="575"/>
      <c r="AK24" s="575"/>
      <c r="AL24" s="575"/>
      <c r="AM24" s="575"/>
      <c r="AN24" s="592"/>
      <c r="AO24" s="575"/>
      <c r="AP24" s="575"/>
      <c r="AQ24" s="575"/>
      <c r="AR24" s="575"/>
      <c r="AS24" s="592"/>
      <c r="AT24" s="575"/>
      <c r="AU24" s="575"/>
      <c r="AV24" s="575"/>
      <c r="AW24" s="575"/>
      <c r="AX24" s="592"/>
    </row>
    <row r="25" ht="14.25" hidden="1" customHeight="1" outlineLevel="1" spans="1:50">
      <c r="A25" s="88"/>
      <c r="B25" s="595"/>
      <c r="C25" s="596"/>
      <c r="D25" s="363"/>
      <c r="E25" s="363"/>
      <c r="F25" s="363"/>
      <c r="G25" s="363"/>
      <c r="H25" s="597"/>
      <c r="I25" s="176"/>
      <c r="J25" s="176"/>
      <c r="K25" s="176"/>
      <c r="L25" s="176"/>
      <c r="M25" s="597"/>
      <c r="N25" s="176"/>
      <c r="O25" s="176"/>
      <c r="P25" s="176"/>
      <c r="Q25" s="598"/>
      <c r="R25" s="599"/>
      <c r="S25" s="600"/>
      <c r="T25" s="600"/>
      <c r="U25" s="601"/>
      <c r="V25" s="601"/>
      <c r="W25" s="601"/>
      <c r="X25" s="601"/>
      <c r="Y25" s="600"/>
      <c r="Z25" s="598"/>
      <c r="AA25" s="598"/>
      <c r="AB25" s="598"/>
      <c r="AC25" s="598"/>
      <c r="AD25" s="599"/>
      <c r="AE25" s="598"/>
      <c r="AF25" s="598"/>
      <c r="AG25" s="598"/>
      <c r="AH25" s="598"/>
      <c r="AI25" s="599"/>
      <c r="AJ25" s="602"/>
      <c r="AK25" s="602"/>
      <c r="AL25" s="602"/>
      <c r="AM25" s="602"/>
      <c r="AN25" s="603"/>
      <c r="AO25" s="602"/>
      <c r="AP25" s="602"/>
      <c r="AQ25" s="602"/>
      <c r="AR25" s="602"/>
      <c r="AS25" s="603"/>
      <c r="AT25" s="602"/>
      <c r="AU25" s="602"/>
      <c r="AV25" s="602"/>
      <c r="AW25" s="602"/>
      <c r="AX25" s="603"/>
    </row>
    <row r="26" ht="14.25" hidden="1" customHeight="1" outlineLevel="1" spans="1:50">
      <c r="A26" s="76"/>
      <c r="B26" s="589" t="s">
        <v>70</v>
      </c>
      <c r="C26" s="133">
        <f>C30-C94-C96-C97-C98-'3. Segment Build'!C95</f>
        <v>-277.112758944947</v>
      </c>
      <c r="D26" s="561">
        <f>D30-D94-D96-D97-D98-'3. Segment Build'!D95</f>
        <v>-80.6202059416457</v>
      </c>
      <c r="E26" s="561">
        <f>E30-E94-E96-E97-E98-'3. Segment Build'!E95</f>
        <v>-96.8465387998728</v>
      </c>
      <c r="F26" s="561">
        <f>F30-F94-F96-F97-F98-'3. Segment Build'!F95</f>
        <v>-73.0235408233701</v>
      </c>
      <c r="G26" s="561">
        <f>G30-G94-G96-G97-G98-'3. Segment Build'!G95</f>
        <v>-113.745501010834</v>
      </c>
      <c r="H26" s="133">
        <f>D26+E26+F26+G26</f>
        <v>-364.235786575722</v>
      </c>
      <c r="I26" s="604">
        <f>I30-I94-I96-I97-I98-'3. Segment Build'!I95+I16</f>
        <v>-99.6601631656088</v>
      </c>
      <c r="J26" s="604">
        <f>J30-J94-J96-J97-J98-'3. Segment Build'!J95+J16</f>
        <v>-99.0488101097662</v>
      </c>
      <c r="K26" s="604">
        <f>K30-K94-K96-K97-K98-'3. Segment Build'!K95+K16</f>
        <v>-100.09062311348</v>
      </c>
      <c r="L26" s="604">
        <f>L30-L94-L96-L97-L98-'3. Segment Build'!L95+L16</f>
        <v>-115.128193347105</v>
      </c>
      <c r="M26" s="133">
        <f>I26+J26+K26+L26</f>
        <v>-413.92778973596</v>
      </c>
      <c r="N26" s="604">
        <f>N30-N94-N96-N97-N98-'3. Segment Build'!N95+N16</f>
        <v>-118.6</v>
      </c>
      <c r="O26" s="604">
        <f>O30-O94-O96-O97-O98-'3. Segment Build'!O95+O16</f>
        <v>-126.544666695324</v>
      </c>
      <c r="P26" s="604">
        <f>P30-P94-P96-P97-P98-'3. Segment Build'!P95+P16</f>
        <v>-147.144666695324</v>
      </c>
      <c r="Q26" s="604">
        <f>Q30-Q94-Q96-Q97-Q98-'3. Segment Build'!Q95+Q16</f>
        <v>-208.310666609353</v>
      </c>
      <c r="R26" s="133">
        <f>N26+O26+P26+Q26</f>
        <v>-600.600000000001</v>
      </c>
      <c r="S26" s="562"/>
      <c r="T26" s="562"/>
      <c r="U26" s="563"/>
      <c r="V26" s="563"/>
      <c r="W26" s="563"/>
      <c r="X26" s="563"/>
      <c r="Y26" s="562"/>
      <c r="Z26" s="561"/>
      <c r="AA26" s="561"/>
      <c r="AB26" s="561"/>
      <c r="AC26" s="561"/>
      <c r="AD26" s="133"/>
      <c r="AE26" s="561"/>
      <c r="AF26" s="561"/>
      <c r="AG26" s="561"/>
      <c r="AH26" s="561"/>
      <c r="AI26" s="133"/>
      <c r="AJ26" s="561"/>
      <c r="AK26" s="561"/>
      <c r="AL26" s="561"/>
      <c r="AM26" s="561"/>
      <c r="AN26" s="133"/>
      <c r="AO26" s="561"/>
      <c r="AP26" s="561"/>
      <c r="AQ26" s="561"/>
      <c r="AR26" s="561"/>
      <c r="AS26" s="133"/>
      <c r="AT26" s="561"/>
      <c r="AU26" s="561"/>
      <c r="AV26" s="561"/>
      <c r="AW26" s="561"/>
      <c r="AX26" s="133"/>
    </row>
    <row r="27" ht="14.25" hidden="1" customHeight="1" outlineLevel="1" spans="1:50">
      <c r="A27" s="142"/>
      <c r="B27" s="259" t="s">
        <v>60</v>
      </c>
      <c r="C27" s="948" t="s">
        <v>61</v>
      </c>
      <c r="D27" s="207" t="s">
        <v>61</v>
      </c>
      <c r="E27" s="207" t="s">
        <v>61</v>
      </c>
      <c r="F27" s="207" t="s">
        <v>61</v>
      </c>
      <c r="G27" s="207" t="s">
        <v>61</v>
      </c>
      <c r="H27" s="109">
        <f t="shared" ref="H27:R27" si="81">H26/C26-1</f>
        <v>0.314395583813893</v>
      </c>
      <c r="I27" s="94">
        <f t="shared" si="81"/>
        <v>0.23616855106702</v>
      </c>
      <c r="J27" s="94">
        <f t="shared" si="81"/>
        <v>0.0227398039948981</v>
      </c>
      <c r="K27" s="94" t="s">
        <v>71</v>
      </c>
      <c r="L27" s="94">
        <f t="shared" si="81"/>
        <v>0.0121560178115463</v>
      </c>
      <c r="M27" s="109">
        <f t="shared" si="81"/>
        <v>0.136428118794712</v>
      </c>
      <c r="N27" s="94">
        <f t="shared" si="81"/>
        <v>0.190044208566249</v>
      </c>
      <c r="O27" s="94">
        <f t="shared" si="81"/>
        <v>0.277599060050156</v>
      </c>
      <c r="P27" s="94">
        <f t="shared" si="81"/>
        <v>0.470114403509056</v>
      </c>
      <c r="Q27" s="94">
        <f t="shared" si="81"/>
        <v>0.809380140113103</v>
      </c>
      <c r="R27" s="109">
        <f t="shared" si="81"/>
        <v>0.450977718560806</v>
      </c>
      <c r="S27" s="111"/>
      <c r="T27" s="111"/>
      <c r="U27" s="113"/>
      <c r="V27" s="113"/>
      <c r="W27" s="113"/>
      <c r="X27" s="113"/>
      <c r="Y27" s="111"/>
      <c r="Z27" s="94"/>
      <c r="AA27" s="94"/>
      <c r="AB27" s="94"/>
      <c r="AC27" s="94"/>
      <c r="AD27" s="109"/>
      <c r="AE27" s="94"/>
      <c r="AF27" s="94"/>
      <c r="AG27" s="94"/>
      <c r="AH27" s="94"/>
      <c r="AI27" s="109"/>
      <c r="AJ27" s="94"/>
      <c r="AK27" s="94"/>
      <c r="AL27" s="94"/>
      <c r="AM27" s="94"/>
      <c r="AN27" s="109"/>
      <c r="AO27" s="94"/>
      <c r="AP27" s="94"/>
      <c r="AQ27" s="94"/>
      <c r="AR27" s="94"/>
      <c r="AS27" s="109"/>
      <c r="AT27" s="94"/>
      <c r="AU27" s="94"/>
      <c r="AV27" s="94"/>
      <c r="AW27" s="94"/>
      <c r="AX27" s="109"/>
    </row>
    <row r="28" ht="14.25" hidden="1" customHeight="1" outlineLevel="1" spans="1:50">
      <c r="A28" s="142"/>
      <c r="B28" s="259" t="s">
        <v>69</v>
      </c>
      <c r="C28" s="109">
        <f t="shared" ref="C28:R28" si="82">-C26/C8</f>
        <v>0.113282952720525</v>
      </c>
      <c r="D28" s="94">
        <f t="shared" si="82"/>
        <v>0.121509300730449</v>
      </c>
      <c r="E28" s="94">
        <f t="shared" si="82"/>
        <v>0.162002206051877</v>
      </c>
      <c r="F28" s="94">
        <f t="shared" si="82"/>
        <v>0.0905853160450176</v>
      </c>
      <c r="G28" s="94">
        <f t="shared" si="82"/>
        <v>0.113859360371205</v>
      </c>
      <c r="H28" s="109">
        <f t="shared" si="82"/>
        <v>0.118781705949825</v>
      </c>
      <c r="I28" s="94">
        <f t="shared" si="82"/>
        <v>0.123165328580961</v>
      </c>
      <c r="J28" s="94">
        <f t="shared" si="82"/>
        <v>0.142840679055661</v>
      </c>
      <c r="K28" s="94">
        <f t="shared" si="82"/>
        <v>0.118145217980657</v>
      </c>
      <c r="L28" s="94">
        <f t="shared" si="82"/>
        <v>0.0960432991155805</v>
      </c>
      <c r="M28" s="109">
        <f t="shared" si="82"/>
        <v>0.116649534118362</v>
      </c>
      <c r="N28" s="94">
        <f t="shared" si="82"/>
        <v>0.112920118061506</v>
      </c>
      <c r="O28" s="94">
        <f t="shared" si="82"/>
        <v>0.147694522286792</v>
      </c>
      <c r="P28" s="94">
        <f t="shared" si="82"/>
        <v>0.128364884144922</v>
      </c>
      <c r="Q28" s="94">
        <f t="shared" si="82"/>
        <v>0.158411153315097</v>
      </c>
      <c r="R28" s="109">
        <f t="shared" si="82"/>
        <v>0.137487409577878</v>
      </c>
      <c r="S28" s="111"/>
      <c r="T28" s="111"/>
      <c r="U28" s="113"/>
      <c r="V28" s="113"/>
      <c r="W28" s="113"/>
      <c r="X28" s="113"/>
      <c r="Y28" s="111"/>
      <c r="Z28" s="94"/>
      <c r="AA28" s="94"/>
      <c r="AB28" s="94"/>
      <c r="AC28" s="94"/>
      <c r="AD28" s="109"/>
      <c r="AE28" s="94"/>
      <c r="AF28" s="94"/>
      <c r="AG28" s="94"/>
      <c r="AH28" s="94"/>
      <c r="AI28" s="109"/>
      <c r="AJ28" s="94"/>
      <c r="AK28" s="94"/>
      <c r="AL28" s="94"/>
      <c r="AM28" s="94"/>
      <c r="AN28" s="109"/>
      <c r="AO28" s="94"/>
      <c r="AP28" s="94"/>
      <c r="AQ28" s="94"/>
      <c r="AR28" s="94"/>
      <c r="AS28" s="109"/>
      <c r="AT28" s="94"/>
      <c r="AU28" s="94"/>
      <c r="AV28" s="94"/>
      <c r="AW28" s="94"/>
      <c r="AX28" s="109"/>
    </row>
    <row r="29" ht="14.25" hidden="1" customHeight="1" outlineLevel="1" spans="1:50">
      <c r="A29" s="88"/>
      <c r="B29" s="590" t="s">
        <v>65</v>
      </c>
      <c r="C29" s="948" t="s">
        <v>61</v>
      </c>
      <c r="D29" s="591" t="s">
        <v>61</v>
      </c>
      <c r="E29" s="591" t="s">
        <v>61</v>
      </c>
      <c r="F29" s="591" t="s">
        <v>61</v>
      </c>
      <c r="G29" s="591" t="s">
        <v>61</v>
      </c>
      <c r="H29" s="570">
        <f t="shared" ref="H29:R29" si="83">(H28-C28)*100*100</f>
        <v>54.9875322930063</v>
      </c>
      <c r="I29" s="208">
        <f t="shared" si="83"/>
        <v>16.5602785051161</v>
      </c>
      <c r="J29" s="208">
        <f t="shared" si="83"/>
        <v>-191.615269962162</v>
      </c>
      <c r="K29" s="208">
        <f t="shared" si="83"/>
        <v>275.599019356394</v>
      </c>
      <c r="L29" s="208">
        <f t="shared" si="83"/>
        <v>-178.160612556244</v>
      </c>
      <c r="M29" s="570">
        <f t="shared" si="83"/>
        <v>-21.3217183146328</v>
      </c>
      <c r="N29" s="208">
        <f t="shared" si="83"/>
        <v>-102.452105194543</v>
      </c>
      <c r="O29" s="208">
        <f t="shared" si="83"/>
        <v>48.5384323113119</v>
      </c>
      <c r="P29" s="208">
        <f t="shared" si="83"/>
        <v>102.196661642649</v>
      </c>
      <c r="Q29" s="605">
        <f t="shared" si="83"/>
        <v>623.678541995166</v>
      </c>
      <c r="R29" s="570">
        <f t="shared" si="83"/>
        <v>208.378754595158</v>
      </c>
      <c r="S29" s="572"/>
      <c r="T29" s="572"/>
      <c r="U29" s="573"/>
      <c r="V29" s="573"/>
      <c r="W29" s="573"/>
      <c r="X29" s="573"/>
      <c r="Y29" s="572"/>
      <c r="Z29" s="605"/>
      <c r="AA29" s="605"/>
      <c r="AB29" s="605"/>
      <c r="AC29" s="605"/>
      <c r="AD29" s="570"/>
      <c r="AE29" s="605"/>
      <c r="AF29" s="605"/>
      <c r="AG29" s="605"/>
      <c r="AH29" s="605"/>
      <c r="AI29" s="570"/>
      <c r="AJ29" s="605"/>
      <c r="AK29" s="605"/>
      <c r="AL29" s="605"/>
      <c r="AM29" s="605"/>
      <c r="AN29" s="570"/>
      <c r="AO29" s="605"/>
      <c r="AP29" s="605"/>
      <c r="AQ29" s="605"/>
      <c r="AR29" s="605"/>
      <c r="AS29" s="570"/>
      <c r="AT29" s="605"/>
      <c r="AU29" s="605"/>
      <c r="AV29" s="605"/>
      <c r="AW29" s="605"/>
      <c r="AX29" s="570"/>
    </row>
    <row r="30" ht="14.25" hidden="1" customHeight="1" outlineLevel="1" spans="1:50">
      <c r="A30" s="76"/>
      <c r="B30" s="589" t="s">
        <v>72</v>
      </c>
      <c r="C30" s="131">
        <f>C55-C12-C21-C46-C48</f>
        <v>-222.7</v>
      </c>
      <c r="D30" s="606">
        <f>D55-D12-D21-D46-D48</f>
        <v>-66.6704051199687</v>
      </c>
      <c r="E30" s="606">
        <f>E55-E12-E21-E46-E48</f>
        <v>-51.5968707158468</v>
      </c>
      <c r="F30" s="606">
        <f>F55-F12-F21-F46-F48</f>
        <v>-59.0782868506428</v>
      </c>
      <c r="G30" s="606">
        <f>G55-G12-G21-G46-G48</f>
        <v>-103.273011134926</v>
      </c>
      <c r="H30" s="133">
        <f>D30+E30+F30+G30</f>
        <v>-280.618573821384</v>
      </c>
      <c r="I30" s="606">
        <f>I55-I17-I21-I46-I48</f>
        <v>-85.5190376722732</v>
      </c>
      <c r="J30" s="606">
        <f>J55-J17-J21-J46-J48</f>
        <v>-88.8234338365605</v>
      </c>
      <c r="K30" s="606">
        <f>K55-K17-K21-K46-K48</f>
        <v>-93.8404416220161</v>
      </c>
      <c r="L30" s="606">
        <f>L55-L17-L21-L46-L48</f>
        <v>-107.496471307711</v>
      </c>
      <c r="M30" s="133">
        <f>I30+J30+K30+L30</f>
        <v>-375.67938443856</v>
      </c>
      <c r="N30" s="606">
        <f>N55-N17-N21-N46-N48</f>
        <v>-111.6</v>
      </c>
      <c r="O30" s="606">
        <f>O55-O17-O21-O46-O48</f>
        <v>-117.5</v>
      </c>
      <c r="P30" s="606">
        <f>P55-P17-P21-P46-P48</f>
        <v>-123</v>
      </c>
      <c r="Q30" s="606">
        <f>Q55-Q17-Q21-Q46-Q48</f>
        <v>-135.1</v>
      </c>
      <c r="R30" s="133">
        <f>N30+O30+P30+Q30</f>
        <v>-487.200000000001</v>
      </c>
      <c r="S30" s="562"/>
      <c r="T30" s="562"/>
      <c r="U30" s="563"/>
      <c r="V30" s="563"/>
      <c r="W30" s="563"/>
      <c r="X30" s="563"/>
      <c r="Y30" s="562"/>
      <c r="Z30" s="606"/>
      <c r="AA30" s="606"/>
      <c r="AB30" s="606"/>
      <c r="AC30" s="606"/>
      <c r="AD30" s="133"/>
      <c r="AE30" s="606"/>
      <c r="AF30" s="606"/>
      <c r="AG30" s="606"/>
      <c r="AH30" s="606"/>
      <c r="AI30" s="133"/>
      <c r="AJ30" s="606"/>
      <c r="AK30" s="606"/>
      <c r="AL30" s="606"/>
      <c r="AM30" s="606"/>
      <c r="AN30" s="133"/>
      <c r="AO30" s="606"/>
      <c r="AP30" s="606"/>
      <c r="AQ30" s="606"/>
      <c r="AR30" s="606"/>
      <c r="AS30" s="133"/>
      <c r="AT30" s="606"/>
      <c r="AU30" s="606"/>
      <c r="AV30" s="606"/>
      <c r="AW30" s="606"/>
      <c r="AX30" s="133"/>
    </row>
    <row r="31" ht="14.25" hidden="1" customHeight="1" outlineLevel="1" spans="1:50">
      <c r="A31" s="88"/>
      <c r="B31" s="259" t="s">
        <v>60</v>
      </c>
      <c r="C31" s="948" t="s">
        <v>61</v>
      </c>
      <c r="D31" s="207" t="s">
        <v>61</v>
      </c>
      <c r="E31" s="207" t="s">
        <v>61</v>
      </c>
      <c r="F31" s="207" t="s">
        <v>61</v>
      </c>
      <c r="G31" s="207" t="s">
        <v>61</v>
      </c>
      <c r="H31" s="109">
        <f t="shared" ref="H31:R31" si="84">H30/C30-1</f>
        <v>0.260074422188524</v>
      </c>
      <c r="I31" s="94">
        <f t="shared" si="84"/>
        <v>0.282713634608755</v>
      </c>
      <c r="J31" s="94">
        <f t="shared" si="84"/>
        <v>0.721488776436209</v>
      </c>
      <c r="K31" s="94">
        <f t="shared" si="84"/>
        <v>0.588408307425304</v>
      </c>
      <c r="L31" s="94">
        <f t="shared" si="84"/>
        <v>0.040896068840941</v>
      </c>
      <c r="M31" s="109">
        <f t="shared" si="84"/>
        <v>0.338754521208862</v>
      </c>
      <c r="N31" s="94">
        <f t="shared" si="84"/>
        <v>0.304972589000296</v>
      </c>
      <c r="O31" s="94">
        <f t="shared" si="84"/>
        <v>0.322849105521025</v>
      </c>
      <c r="P31" s="94">
        <f t="shared" si="84"/>
        <v>0.310735519504876</v>
      </c>
      <c r="Q31" s="94">
        <f t="shared" si="84"/>
        <v>0.256785440084575</v>
      </c>
      <c r="R31" s="109">
        <f t="shared" si="84"/>
        <v>0.296850506524609</v>
      </c>
      <c r="S31" s="111"/>
      <c r="T31" s="111"/>
      <c r="U31" s="113"/>
      <c r="V31" s="113"/>
      <c r="W31" s="113"/>
      <c r="X31" s="113"/>
      <c r="Y31" s="111"/>
      <c r="Z31" s="94"/>
      <c r="AA31" s="94"/>
      <c r="AB31" s="94"/>
      <c r="AC31" s="94"/>
      <c r="AD31" s="109"/>
      <c r="AE31" s="94"/>
      <c r="AF31" s="94"/>
      <c r="AG31" s="94"/>
      <c r="AH31" s="94"/>
      <c r="AI31" s="109"/>
      <c r="AJ31" s="94"/>
      <c r="AK31" s="94"/>
      <c r="AL31" s="94"/>
      <c r="AM31" s="94"/>
      <c r="AN31" s="109"/>
      <c r="AO31" s="94"/>
      <c r="AP31" s="94"/>
      <c r="AQ31" s="94"/>
      <c r="AR31" s="94"/>
      <c r="AS31" s="109"/>
      <c r="AT31" s="94"/>
      <c r="AU31" s="94"/>
      <c r="AV31" s="94"/>
      <c r="AW31" s="94"/>
      <c r="AX31" s="109"/>
    </row>
    <row r="32" ht="14.25" hidden="1" customHeight="1" outlineLevel="1" spans="1:50">
      <c r="A32" s="142"/>
      <c r="B32" s="259" t="s">
        <v>69</v>
      </c>
      <c r="C32" s="109">
        <f t="shared" ref="C32:R32" si="85">-C30/C8</f>
        <v>0.091039162783092</v>
      </c>
      <c r="D32" s="94">
        <f t="shared" si="85"/>
        <v>0.10048441592182</v>
      </c>
      <c r="E32" s="94">
        <f t="shared" si="85"/>
        <v>0.0863098153524478</v>
      </c>
      <c r="F32" s="94">
        <f t="shared" si="85"/>
        <v>0.0732863022721432</v>
      </c>
      <c r="G32" s="94">
        <f t="shared" si="85"/>
        <v>0.103376387522448</v>
      </c>
      <c r="H32" s="109">
        <f t="shared" si="85"/>
        <v>0.0915131191063823</v>
      </c>
      <c r="I32" s="94">
        <f t="shared" si="85"/>
        <v>0.105688973811231</v>
      </c>
      <c r="J32" s="94">
        <f t="shared" si="85"/>
        <v>0.12809441719905</v>
      </c>
      <c r="K32" s="94">
        <f t="shared" si="85"/>
        <v>0.110767613248488</v>
      </c>
      <c r="L32" s="94">
        <f t="shared" si="85"/>
        <v>0.0896766938446492</v>
      </c>
      <c r="M32" s="109">
        <f t="shared" si="85"/>
        <v>0.10587070078234</v>
      </c>
      <c r="N32" s="94">
        <f t="shared" si="85"/>
        <v>0.106255355612682</v>
      </c>
      <c r="O32" s="94">
        <f t="shared" si="85"/>
        <v>0.137138188608777</v>
      </c>
      <c r="P32" s="94">
        <f t="shared" si="85"/>
        <v>0.107301753467679</v>
      </c>
      <c r="Q32" s="94">
        <f t="shared" si="85"/>
        <v>0.102737642585551</v>
      </c>
      <c r="R32" s="109">
        <f t="shared" si="85"/>
        <v>0.111528248328908</v>
      </c>
      <c r="S32" s="111"/>
      <c r="T32" s="111"/>
      <c r="U32" s="113"/>
      <c r="V32" s="113"/>
      <c r="W32" s="113"/>
      <c r="X32" s="113"/>
      <c r="Y32" s="111"/>
      <c r="Z32" s="94"/>
      <c r="AA32" s="94"/>
      <c r="AB32" s="94"/>
      <c r="AC32" s="94"/>
      <c r="AD32" s="109"/>
      <c r="AE32" s="94"/>
      <c r="AF32" s="94"/>
      <c r="AG32" s="94"/>
      <c r="AH32" s="94"/>
      <c r="AI32" s="109"/>
      <c r="AJ32" s="94"/>
      <c r="AK32" s="94"/>
      <c r="AL32" s="94"/>
      <c r="AM32" s="94"/>
      <c r="AN32" s="109"/>
      <c r="AO32" s="94"/>
      <c r="AP32" s="94"/>
      <c r="AQ32" s="94"/>
      <c r="AR32" s="94"/>
      <c r="AS32" s="109"/>
      <c r="AT32" s="94"/>
      <c r="AU32" s="94"/>
      <c r="AV32" s="94"/>
      <c r="AW32" s="94"/>
      <c r="AX32" s="109"/>
    </row>
    <row r="33" ht="14.25" hidden="1" customHeight="1" outlineLevel="1" spans="1:50">
      <c r="A33" s="88"/>
      <c r="B33" s="590" t="s">
        <v>65</v>
      </c>
      <c r="C33" s="948" t="s">
        <v>61</v>
      </c>
      <c r="D33" s="591" t="s">
        <v>61</v>
      </c>
      <c r="E33" s="591" t="s">
        <v>61</v>
      </c>
      <c r="F33" s="591" t="s">
        <v>61</v>
      </c>
      <c r="G33" s="591" t="s">
        <v>61</v>
      </c>
      <c r="H33" s="570">
        <f t="shared" ref="H33:R33" si="86">(H32-C32)*100*100</f>
        <v>4.73956323290295</v>
      </c>
      <c r="I33" s="208">
        <f t="shared" si="86"/>
        <v>52.0455788941093</v>
      </c>
      <c r="J33" s="208">
        <f t="shared" si="86"/>
        <v>417.846018466023</v>
      </c>
      <c r="K33" s="208">
        <f t="shared" si="86"/>
        <v>374.813109763452</v>
      </c>
      <c r="L33" s="208">
        <f t="shared" si="86"/>
        <v>-136.996936777988</v>
      </c>
      <c r="M33" s="570">
        <f t="shared" si="86"/>
        <v>143.575816759574</v>
      </c>
      <c r="N33" s="208">
        <f t="shared" si="86"/>
        <v>5.66381801450827</v>
      </c>
      <c r="O33" s="208">
        <f t="shared" si="86"/>
        <v>90.4377140972667</v>
      </c>
      <c r="P33" s="208">
        <f t="shared" si="86"/>
        <v>-34.6585978080954</v>
      </c>
      <c r="Q33" s="605">
        <f t="shared" si="86"/>
        <v>130.609487409022</v>
      </c>
      <c r="R33" s="570">
        <f t="shared" si="86"/>
        <v>56.5754754656805</v>
      </c>
      <c r="S33" s="572"/>
      <c r="T33" s="572"/>
      <c r="U33" s="573"/>
      <c r="V33" s="573"/>
      <c r="W33" s="573"/>
      <c r="X33" s="573"/>
      <c r="Y33" s="572"/>
      <c r="Z33" s="605"/>
      <c r="AA33" s="605"/>
      <c r="AB33" s="605"/>
      <c r="AC33" s="605"/>
      <c r="AD33" s="570"/>
      <c r="AE33" s="605"/>
      <c r="AF33" s="605"/>
      <c r="AG33" s="605"/>
      <c r="AH33" s="605"/>
      <c r="AI33" s="570"/>
      <c r="AJ33" s="605"/>
      <c r="AK33" s="605"/>
      <c r="AL33" s="605"/>
      <c r="AM33" s="605"/>
      <c r="AN33" s="570"/>
      <c r="AO33" s="605"/>
      <c r="AP33" s="605"/>
      <c r="AQ33" s="605"/>
      <c r="AR33" s="605"/>
      <c r="AS33" s="570"/>
      <c r="AT33" s="605"/>
      <c r="AU33" s="605"/>
      <c r="AV33" s="605"/>
      <c r="AW33" s="605"/>
      <c r="AX33" s="570"/>
    </row>
    <row r="34" ht="14.25" customHeight="1" collapsed="1" spans="1:50">
      <c r="A34" s="88"/>
      <c r="B34" s="569"/>
      <c r="C34" s="555"/>
      <c r="D34" s="607"/>
      <c r="E34" s="591"/>
      <c r="F34" s="591"/>
      <c r="G34" s="591"/>
      <c r="H34" s="570"/>
      <c r="I34" s="208"/>
      <c r="J34" s="208"/>
      <c r="K34" s="208"/>
      <c r="L34" s="208"/>
      <c r="M34" s="570"/>
      <c r="N34" s="208"/>
      <c r="O34" s="208"/>
      <c r="P34" s="208"/>
      <c r="Q34" s="605"/>
      <c r="R34" s="570"/>
      <c r="S34" s="572"/>
      <c r="T34" s="572"/>
      <c r="U34" s="573"/>
      <c r="V34" s="573"/>
      <c r="W34" s="573"/>
      <c r="X34" s="573"/>
      <c r="Y34" s="572"/>
      <c r="Z34" s="608"/>
      <c r="AA34" s="605"/>
      <c r="AB34" s="605"/>
      <c r="AC34" s="605"/>
      <c r="AD34" s="570"/>
      <c r="AE34" s="605"/>
      <c r="AF34" s="605"/>
      <c r="AG34" s="564"/>
      <c r="AH34" s="605"/>
      <c r="AI34" s="570"/>
      <c r="AJ34" s="605"/>
      <c r="AL34" s="605"/>
      <c r="AM34" s="605"/>
      <c r="AN34" s="570"/>
      <c r="AO34" s="605"/>
      <c r="AQ34" s="605"/>
      <c r="AR34" s="605"/>
      <c r="AS34" s="570"/>
      <c r="AT34" s="605"/>
      <c r="AU34" s="605"/>
      <c r="AV34" s="605"/>
      <c r="AW34" s="605"/>
      <c r="AX34" s="570"/>
    </row>
    <row r="35" ht="14.25" customHeight="1" spans="1:50">
      <c r="A35" s="88"/>
      <c r="B35" s="560" t="s">
        <v>73</v>
      </c>
      <c r="C35" s="131">
        <f>C21+C26</f>
        <v>-1010.31275894495</v>
      </c>
      <c r="D35" s="606">
        <f t="shared" ref="D35:L35" si="87">D21+D26</f>
        <v>-291.319158797498</v>
      </c>
      <c r="E35" s="606">
        <f t="shared" si="87"/>
        <v>-318.964646260956</v>
      </c>
      <c r="F35" s="606">
        <f t="shared" si="87"/>
        <v>-304.994454999451</v>
      </c>
      <c r="G35" s="606">
        <f t="shared" si="87"/>
        <v>-411.504488326133</v>
      </c>
      <c r="H35" s="133">
        <f>D35+E35+F35+G35</f>
        <v>-1326.78274838404</v>
      </c>
      <c r="I35" s="606">
        <f t="shared" si="87"/>
        <v>-348.760163165609</v>
      </c>
      <c r="J35" s="606">
        <f t="shared" si="87"/>
        <v>-340.648810109766</v>
      </c>
      <c r="K35" s="606">
        <f t="shared" si="87"/>
        <v>-363.74872711348</v>
      </c>
      <c r="L35" s="606">
        <f t="shared" si="87"/>
        <v>-468.596609347105</v>
      </c>
      <c r="M35" s="133">
        <f>I35+J35+K35+L35</f>
        <v>-1521.75430973596</v>
      </c>
      <c r="N35" s="606">
        <f t="shared" ref="N35:Q35" si="88">N21+N26</f>
        <v>-422.4</v>
      </c>
      <c r="O35" s="606">
        <f t="shared" si="88"/>
        <v>-445.344666695324</v>
      </c>
      <c r="P35" s="606">
        <f t="shared" si="88"/>
        <v>-481.344666695324</v>
      </c>
      <c r="Q35" s="606">
        <f t="shared" si="88"/>
        <v>-633.210666609353</v>
      </c>
      <c r="R35" s="133">
        <f>N35+O35+P35+Q35</f>
        <v>-1982.3</v>
      </c>
      <c r="S35" s="562">
        <f>H35-19.3</f>
        <v>-1346.08274838404</v>
      </c>
      <c r="T35" s="562">
        <f>M35-22.4</f>
        <v>-1544.15430973596</v>
      </c>
      <c r="U35" s="563">
        <f>N35-6.7</f>
        <v>-429.1</v>
      </c>
      <c r="V35" s="563">
        <f>O35-6</f>
        <v>-451.344666695324</v>
      </c>
      <c r="W35" s="563">
        <f>P35-6.8</f>
        <v>-488.144666695324</v>
      </c>
      <c r="X35" s="563">
        <f>Q35-12.5</f>
        <v>-645.710666609353</v>
      </c>
      <c r="Y35" s="562">
        <f>U35+V35+W35+X35</f>
        <v>-2014.3</v>
      </c>
      <c r="Z35" s="606">
        <f>-534.2-9.5</f>
        <v>-543.7</v>
      </c>
      <c r="AA35" s="606">
        <f>-560.2-7.6</f>
        <v>-567.8</v>
      </c>
      <c r="AB35" s="606">
        <v>-586.5</v>
      </c>
      <c r="AC35" s="606">
        <v>-732.3</v>
      </c>
      <c r="AD35" s="133">
        <f>Z35+AA35+AB35+AC35</f>
        <v>-2430.3</v>
      </c>
      <c r="AE35" s="606">
        <v>-641.9</v>
      </c>
      <c r="AF35" s="606">
        <v>-697.8</v>
      </c>
      <c r="AG35" s="606">
        <v>-776.6</v>
      </c>
      <c r="AH35" s="606">
        <f>-988.3</f>
        <v>-988.3</v>
      </c>
      <c r="AI35" s="133">
        <f>AE35+AF35+AG35+AH35</f>
        <v>-3104.6</v>
      </c>
      <c r="AJ35" s="606">
        <v>-856.2</v>
      </c>
      <c r="AK35" s="606">
        <f>-909.2</f>
        <v>-909.2</v>
      </c>
      <c r="AL35" s="606">
        <f>AL40-AL96-AL97-AL98-AL94-'3. Segment Build'!AL95+AL16</f>
        <v>-971.634776630054</v>
      </c>
      <c r="AM35" s="606">
        <f>AM40-AM96-AM97-AM98-AM94-'3. Segment Build'!AM95+AM16</f>
        <v>-1158.59765897657</v>
      </c>
      <c r="AN35" s="133">
        <f>AJ35+AK35+AL35+AM35</f>
        <v>-3895.63243560662</v>
      </c>
      <c r="AO35" s="606">
        <f>AO40-AO96-AO97-AO98-AO94-'3. Segment Build'!AO95+AO16</f>
        <v>-982.64527851205</v>
      </c>
      <c r="AP35" s="606">
        <f>AP40-AP96-AP97-AP98-AP94-'3. Segment Build'!AP95+AP16</f>
        <v>-1030.86287105204</v>
      </c>
      <c r="AQ35" s="606">
        <f>AQ40-AQ96-AQ97-AQ98-AQ94-'3. Segment Build'!AQ95+AQ16</f>
        <v>-1106.73447412397</v>
      </c>
      <c r="AR35" s="606">
        <f>AR40-AR96-AR97-AR98-AR94-'3. Segment Build'!AR95+AR16</f>
        <v>-1330.00112175558</v>
      </c>
      <c r="AS35" s="133">
        <f>AO35+AP35+AQ35+AR35</f>
        <v>-4450.24374544365</v>
      </c>
      <c r="AT35" s="606">
        <f>AT40-AT96-AT97-AT98-AT94-'3. Segment Build'!AT95+AT16</f>
        <v>-1116.85013518217</v>
      </c>
      <c r="AU35" s="606">
        <f>AU40-AU96-AU97-AU98-AU94-'3. Segment Build'!AU95+AU16</f>
        <v>-1171.9095845675</v>
      </c>
      <c r="AV35" s="606">
        <f>AV40-AV96-AV97-AV98-AV94-'3. Segment Build'!AV95+AV16</f>
        <v>-1255.94603944372</v>
      </c>
      <c r="AW35" s="606">
        <f>AW40-AW96-AW97-AW98-AW94-'3. Segment Build'!AW95+AW16</f>
        <v>-1516.7375644007</v>
      </c>
      <c r="AX35" s="133">
        <f>AT35+AU35+AV35+AW35</f>
        <v>-5061.44332359409</v>
      </c>
    </row>
    <row r="36" ht="14.25" customHeight="1" spans="1:50">
      <c r="A36" s="88"/>
      <c r="B36" s="308" t="s">
        <v>60</v>
      </c>
      <c r="C36" s="948" t="s">
        <v>61</v>
      </c>
      <c r="D36" s="207" t="s">
        <v>61</v>
      </c>
      <c r="E36" s="207" t="s">
        <v>61</v>
      </c>
      <c r="F36" s="207" t="s">
        <v>61</v>
      </c>
      <c r="G36" s="207" t="s">
        <v>61</v>
      </c>
      <c r="H36" s="109">
        <f t="shared" ref="H36" si="89">H35/C35-1</f>
        <v>0.313239624697579</v>
      </c>
      <c r="I36" s="94">
        <f t="shared" ref="I36" si="90">I35/D35-1</f>
        <v>0.197175512263643</v>
      </c>
      <c r="J36" s="94">
        <f t="shared" ref="J36" si="91">J35/E35-1</f>
        <v>0.0679829695955398</v>
      </c>
      <c r="K36" s="94">
        <f t="shared" ref="K36" si="92">K35/F35-1</f>
        <v>0.192640460017987</v>
      </c>
      <c r="L36" s="94">
        <f t="shared" ref="L36" si="93">L35/G35-1</f>
        <v>0.138739971593515</v>
      </c>
      <c r="M36" s="109">
        <f t="shared" ref="M36" si="94">M35/H35-1</f>
        <v>0.146950630455053</v>
      </c>
      <c r="N36" s="94">
        <f t="shared" ref="N36" si="95">N35/I35-1</f>
        <v>0.211147500809671</v>
      </c>
      <c r="O36" s="94">
        <f t="shared" ref="O36" si="96">O35/J35-1</f>
        <v>0.307342499014811</v>
      </c>
      <c r="P36" s="94">
        <f t="shared" ref="P36" si="97">P35/K35-1</f>
        <v>0.323288937709895</v>
      </c>
      <c r="Q36" s="94">
        <f t="shared" ref="Q36" si="98">Q35/L35-1</f>
        <v>0.351291609838161</v>
      </c>
      <c r="R36" s="109">
        <f t="shared" ref="R36" si="99">R35/M35-1</f>
        <v>0.302641291907331</v>
      </c>
      <c r="S36" s="949" t="s">
        <v>61</v>
      </c>
      <c r="T36" s="111">
        <f>T35/S35-1</f>
        <v>0.147146645768773</v>
      </c>
      <c r="U36" s="950" t="s">
        <v>61</v>
      </c>
      <c r="V36" s="950" t="s">
        <v>61</v>
      </c>
      <c r="W36" s="950" t="s">
        <v>61</v>
      </c>
      <c r="X36" s="950" t="s">
        <v>61</v>
      </c>
      <c r="Y36" s="111">
        <f>Y35/T35-1</f>
        <v>0.304468075049074</v>
      </c>
      <c r="Z36" s="94">
        <f>Z35/U35-1</f>
        <v>0.267070612910743</v>
      </c>
      <c r="AA36" s="94">
        <f t="shared" ref="AA36:AG36" si="100">AA35/V35-1</f>
        <v>0.258018631653154</v>
      </c>
      <c r="AB36" s="94">
        <f t="shared" si="100"/>
        <v>0.201488083380136</v>
      </c>
      <c r="AC36" s="94">
        <f t="shared" si="100"/>
        <v>0.134099276763276</v>
      </c>
      <c r="AD36" s="109">
        <f t="shared" si="100"/>
        <v>0.206523357990368</v>
      </c>
      <c r="AE36" s="94">
        <f t="shared" si="100"/>
        <v>0.18061430936178</v>
      </c>
      <c r="AF36" s="94">
        <f t="shared" si="100"/>
        <v>0.228953856991898</v>
      </c>
      <c r="AG36" s="94">
        <f t="shared" si="100"/>
        <v>0.324126172208014</v>
      </c>
      <c r="AH36" s="94">
        <f t="shared" ref="AH36" si="101">AH35/AC35-1</f>
        <v>0.349583504028404</v>
      </c>
      <c r="AI36" s="109">
        <f t="shared" ref="AI36:AJ36" si="102">AI35/AD35-1</f>
        <v>0.277455458173888</v>
      </c>
      <c r="AJ36" s="94">
        <f t="shared" si="102"/>
        <v>0.333852625019474</v>
      </c>
      <c r="AK36" s="94">
        <f t="shared" ref="AK36" si="103">AK35/AF35-1</f>
        <v>0.302952135282316</v>
      </c>
      <c r="AL36" s="94">
        <f t="shared" ref="AL36" si="104">AL35/AG35-1</f>
        <v>0.251139295171329</v>
      </c>
      <c r="AM36" s="94">
        <f t="shared" ref="AM36" si="105">AM35/AH35-1</f>
        <v>0.172313729613041</v>
      </c>
      <c r="AN36" s="109">
        <f t="shared" ref="AN36" si="106">AN35/AI35-1</f>
        <v>0.254793672488122</v>
      </c>
      <c r="AO36" s="94">
        <f t="shared" ref="AO36" si="107">AO35/AJ35-1</f>
        <v>0.147681941733298</v>
      </c>
      <c r="AP36" s="94">
        <f t="shared" ref="AP36" si="108">AP35/AK35-1</f>
        <v>0.133813100585179</v>
      </c>
      <c r="AQ36" s="94">
        <f t="shared" ref="AQ36" si="109">AQ35/AL35-1</f>
        <v>0.139043703193179</v>
      </c>
      <c r="AR36" s="94">
        <f t="shared" ref="AR36" si="110">AR35/AM35-1</f>
        <v>0.147940453228965</v>
      </c>
      <c r="AS36" s="109">
        <f t="shared" ref="AS36" si="111">AS35/AN35-1</f>
        <v>0.142367463821227</v>
      </c>
      <c r="AT36" s="94">
        <f t="shared" ref="AT36" si="112">AT35/AO35-1</f>
        <v>0.136575079130628</v>
      </c>
      <c r="AU36" s="94">
        <f t="shared" ref="AU36" si="113">AU35/AP35-1</f>
        <v>0.136823934081077</v>
      </c>
      <c r="AV36" s="94">
        <f t="shared" ref="AV36" si="114">AV35/AQ35-1</f>
        <v>0.134821466944775</v>
      </c>
      <c r="AW36" s="94">
        <f t="shared" ref="AW36" si="115">AW35/AR35-1</f>
        <v>0.140403221915052</v>
      </c>
      <c r="AX36" s="109">
        <f t="shared" ref="AX36" si="116">AX35/AS35-1</f>
        <v>0.13734069707445</v>
      </c>
    </row>
    <row r="37" ht="14.25" customHeight="1" spans="1:50">
      <c r="A37" s="88"/>
      <c r="B37" s="308" t="s">
        <v>69</v>
      </c>
      <c r="C37" s="109">
        <f t="shared" ref="C37:AX37" si="117">-C35/C8</f>
        <v>0.413013146490453</v>
      </c>
      <c r="D37" s="94">
        <f t="shared" si="117"/>
        <v>0.43907091108758</v>
      </c>
      <c r="E37" s="94">
        <f t="shared" si="117"/>
        <v>0.533555220322436</v>
      </c>
      <c r="F37" s="94">
        <f t="shared" si="117"/>
        <v>0.378344007789626</v>
      </c>
      <c r="G37" s="94">
        <f t="shared" si="117"/>
        <v>0.411916404730864</v>
      </c>
      <c r="H37" s="109">
        <f t="shared" si="117"/>
        <v>0.432679939990164</v>
      </c>
      <c r="I37" s="94">
        <f t="shared" si="117"/>
        <v>0.43101635325302</v>
      </c>
      <c r="J37" s="94">
        <f t="shared" si="117"/>
        <v>0.491257868738236</v>
      </c>
      <c r="K37" s="94">
        <f t="shared" si="117"/>
        <v>0.429362624771398</v>
      </c>
      <c r="L37" s="94">
        <f t="shared" si="117"/>
        <v>0.390916968360493</v>
      </c>
      <c r="M37" s="109">
        <f t="shared" si="117"/>
        <v>0.428847580846268</v>
      </c>
      <c r="N37" s="94">
        <f t="shared" si="117"/>
        <v>0.402170808340474</v>
      </c>
      <c r="O37" s="94">
        <f t="shared" si="117"/>
        <v>0.519776688486606</v>
      </c>
      <c r="P37" s="94">
        <f t="shared" si="117"/>
        <v>0.419911599664419</v>
      </c>
      <c r="Q37" s="94">
        <f t="shared" si="117"/>
        <v>0.481529024037531</v>
      </c>
      <c r="R37" s="109">
        <f t="shared" si="117"/>
        <v>0.453781704972072</v>
      </c>
      <c r="S37" s="111">
        <f t="shared" si="117"/>
        <v>0.436228298776639</v>
      </c>
      <c r="T37" s="111">
        <f t="shared" si="117"/>
        <v>0.432430405583306</v>
      </c>
      <c r="U37" s="113">
        <f t="shared" si="117"/>
        <v>0.405960264900662</v>
      </c>
      <c r="V37" s="113">
        <f t="shared" si="117"/>
        <v>0.5231162108198</v>
      </c>
      <c r="W37" s="113">
        <f t="shared" si="117"/>
        <v>0.423332466130712</v>
      </c>
      <c r="X37" s="113">
        <f t="shared" si="117"/>
        <v>0.486411048293298</v>
      </c>
      <c r="Y37" s="111">
        <f t="shared" si="117"/>
        <v>0.457753840559949</v>
      </c>
      <c r="Z37" s="94">
        <f t="shared" si="117"/>
        <v>0.455971150620597</v>
      </c>
      <c r="AA37" s="94">
        <f t="shared" si="117"/>
        <v>0.567006191332135</v>
      </c>
      <c r="AB37" s="94">
        <f t="shared" si="117"/>
        <v>0.433224996306692</v>
      </c>
      <c r="AC37" s="94">
        <f t="shared" si="117"/>
        <v>0.447752980739835</v>
      </c>
      <c r="AD37" s="109">
        <f t="shared" si="117"/>
        <v>0.468889274758349</v>
      </c>
      <c r="AE37" s="94">
        <f t="shared" si="117"/>
        <v>0.435925297113752</v>
      </c>
      <c r="AF37" s="94">
        <f t="shared" si="117"/>
        <v>0.564426110167435</v>
      </c>
      <c r="AG37" s="94">
        <f t="shared" si="117"/>
        <v>0.442179582075955</v>
      </c>
      <c r="AH37" s="94">
        <f t="shared" si="117"/>
        <v>0.470372661938984</v>
      </c>
      <c r="AI37" s="109">
        <f t="shared" si="117"/>
        <v>0.472815326977552</v>
      </c>
      <c r="AJ37" s="94">
        <f t="shared" si="117"/>
        <v>0.440092521202776</v>
      </c>
      <c r="AK37" s="94">
        <f t="shared" si="117"/>
        <v>0.556903099350729</v>
      </c>
      <c r="AL37" s="94">
        <f t="shared" si="117"/>
        <v>0.45289985249592</v>
      </c>
      <c r="AM37" s="94">
        <f t="shared" si="117"/>
        <v>0.467121114908459</v>
      </c>
      <c r="AN37" s="109">
        <f t="shared" si="117"/>
        <v>0.474859540117551</v>
      </c>
      <c r="AO37" s="94">
        <f t="shared" si="117"/>
        <v>0.435311956107691</v>
      </c>
      <c r="AP37" s="94">
        <f t="shared" si="117"/>
        <v>0.544488396478565</v>
      </c>
      <c r="AQ37" s="94">
        <f t="shared" si="117"/>
        <v>0.451482745976531</v>
      </c>
      <c r="AR37" s="94">
        <f t="shared" si="117"/>
        <v>0.466087965009917</v>
      </c>
      <c r="AS37" s="109">
        <f t="shared" si="117"/>
        <v>0.470652413798039</v>
      </c>
      <c r="AT37" s="94">
        <f t="shared" si="117"/>
        <v>0.435434241102037</v>
      </c>
      <c r="AU37" s="94">
        <f t="shared" si="117"/>
        <v>0.544333434514298</v>
      </c>
      <c r="AV37" s="94">
        <f t="shared" si="117"/>
        <v>0.452727840886902</v>
      </c>
      <c r="AW37" s="94">
        <f t="shared" si="117"/>
        <v>0.465868281484737</v>
      </c>
      <c r="AX37" s="109">
        <f t="shared" si="117"/>
        <v>0.470931226203926</v>
      </c>
    </row>
    <row r="38" ht="14.25" customHeight="1" spans="1:50">
      <c r="A38" s="88"/>
      <c r="B38" s="569" t="s">
        <v>65</v>
      </c>
      <c r="C38" s="948" t="s">
        <v>61</v>
      </c>
      <c r="D38" s="591" t="s">
        <v>61</v>
      </c>
      <c r="E38" s="591" t="s">
        <v>61</v>
      </c>
      <c r="F38" s="591" t="s">
        <v>61</v>
      </c>
      <c r="G38" s="591" t="s">
        <v>61</v>
      </c>
      <c r="H38" s="570">
        <f t="shared" ref="H38" si="118">(H37-C37)*100*100</f>
        <v>196.667934997105</v>
      </c>
      <c r="I38" s="208">
        <f t="shared" ref="I38" si="119">(I37-D37)*100*100</f>
        <v>-80.5455783455999</v>
      </c>
      <c r="J38" s="208">
        <f t="shared" ref="J38" si="120">(J37-E37)*100*100</f>
        <v>-422.973515842003</v>
      </c>
      <c r="K38" s="208">
        <f t="shared" ref="K38" si="121">(K37-F37)*100*100</f>
        <v>510.186169817721</v>
      </c>
      <c r="L38" s="208">
        <f t="shared" ref="L38" si="122">(L37-G37)*100*100</f>
        <v>-209.994363703713</v>
      </c>
      <c r="M38" s="570">
        <f t="shared" ref="M38" si="123">(M37-H37)*100*100</f>
        <v>-38.3235914389607</v>
      </c>
      <c r="N38" s="208">
        <f t="shared" ref="N38" si="124">(N37-I37)*100*100</f>
        <v>-288.455449125459</v>
      </c>
      <c r="O38" s="208">
        <f t="shared" ref="O38" si="125">(O37-J37)*100*100</f>
        <v>285.188197483697</v>
      </c>
      <c r="P38" s="208">
        <f t="shared" ref="P38" si="126">(P37-K37)*100*100</f>
        <v>-94.5102510697832</v>
      </c>
      <c r="Q38" s="208">
        <f t="shared" ref="Q38" si="127">(Q37-L37)*100*100</f>
        <v>906.120556770379</v>
      </c>
      <c r="R38" s="570">
        <f t="shared" ref="R38" si="128">(R37-M37)*100*100</f>
        <v>249.341241258045</v>
      </c>
      <c r="S38" s="949" t="s">
        <v>61</v>
      </c>
      <c r="T38" s="572">
        <f>(T37-S37)*100*100</f>
        <v>-37.9789319333335</v>
      </c>
      <c r="U38" s="950" t="s">
        <v>61</v>
      </c>
      <c r="V38" s="950" t="s">
        <v>61</v>
      </c>
      <c r="W38" s="950" t="s">
        <v>61</v>
      </c>
      <c r="X38" s="950" t="s">
        <v>61</v>
      </c>
      <c r="Y38" s="572">
        <f>(Y37-T37)*100*100</f>
        <v>253.234349766436</v>
      </c>
      <c r="Z38" s="208">
        <f>(Z37-U37)*100*100</f>
        <v>500.108857199349</v>
      </c>
      <c r="AA38" s="208">
        <f t="shared" ref="AA38:AG38" si="129">(AA37-V37)*100*100</f>
        <v>438.899805123348</v>
      </c>
      <c r="AB38" s="208">
        <f t="shared" si="129"/>
        <v>98.9253017598035</v>
      </c>
      <c r="AC38" s="208">
        <f t="shared" si="129"/>
        <v>-386.580675534629</v>
      </c>
      <c r="AD38" s="570">
        <f t="shared" si="129"/>
        <v>111.354341984001</v>
      </c>
      <c r="AE38" s="208">
        <f t="shared" si="129"/>
        <v>-200.45853506845</v>
      </c>
      <c r="AF38" s="208">
        <f t="shared" si="129"/>
        <v>-25.800811647001</v>
      </c>
      <c r="AG38" s="208">
        <f t="shared" si="129"/>
        <v>89.5458576926283</v>
      </c>
      <c r="AH38" s="208">
        <f t="shared" ref="AH38" si="130">(AH37-AC37)*100*100</f>
        <v>226.196811991495</v>
      </c>
      <c r="AI38" s="570">
        <f t="shared" ref="AI38:AJ38" si="131">(AI37-AD37)*100*100</f>
        <v>39.2605221920234</v>
      </c>
      <c r="AJ38" s="208">
        <f t="shared" si="131"/>
        <v>41.6722408902354</v>
      </c>
      <c r="AK38" s="208">
        <f t="shared" ref="AK38" si="132">(AK37-AF37)*100*100</f>
        <v>-75.2301081670614</v>
      </c>
      <c r="AL38" s="208">
        <f t="shared" ref="AL38" si="133">(AL37-AG37)*100*100</f>
        <v>107.202704199653</v>
      </c>
      <c r="AM38" s="208">
        <f t="shared" ref="AM38" si="134">(AM37-AH37)*100*100</f>
        <v>-32.515470305256</v>
      </c>
      <c r="AN38" s="570">
        <f t="shared" ref="AN38" si="135">(AN37-AI37)*100*100</f>
        <v>20.4421313999931</v>
      </c>
      <c r="AO38" s="208">
        <f t="shared" ref="AO38" si="136">(AO37-AJ37)*100*100</f>
        <v>-47.8056509508479</v>
      </c>
      <c r="AP38" s="208">
        <f t="shared" ref="AP38" si="137">(AP37-AK37)*100*100</f>
        <v>-124.147028721644</v>
      </c>
      <c r="AQ38" s="208">
        <f t="shared" ref="AQ38" si="138">(AQ37-AL37)*100*100</f>
        <v>-14.1710651938953</v>
      </c>
      <c r="AR38" s="208">
        <f t="shared" ref="AR38" si="139">(AR37-AM37)*100*100</f>
        <v>-10.3314989854197</v>
      </c>
      <c r="AS38" s="570">
        <f t="shared" ref="AS38" si="140">(AS37-AN37)*100*100</f>
        <v>-42.0712631951153</v>
      </c>
      <c r="AT38" s="208">
        <f t="shared" ref="AT38" si="141">(AT37-AO37)*100*100</f>
        <v>1.22284994346133</v>
      </c>
      <c r="AU38" s="208">
        <f t="shared" ref="AU38" si="142">(AU37-AP37)*100*100</f>
        <v>-1.54961964266565</v>
      </c>
      <c r="AV38" s="208">
        <f t="shared" ref="AV38" si="143">(AV37-AQ37)*100*100</f>
        <v>12.4509491037123</v>
      </c>
      <c r="AW38" s="208">
        <f t="shared" ref="AW38" si="144">(AW37-AR37)*100*100</f>
        <v>-2.19683525180259</v>
      </c>
      <c r="AX38" s="570">
        <f t="shared" ref="AX38" si="145">(AX37-AS37)*100*100</f>
        <v>2.78812405886619</v>
      </c>
    </row>
    <row r="39" ht="14.25" customHeight="1" spans="1:50">
      <c r="A39" s="88"/>
      <c r="B39" s="569"/>
      <c r="C39" s="555"/>
      <c r="D39" s="607"/>
      <c r="E39" s="591"/>
      <c r="F39" s="591"/>
      <c r="G39" s="591"/>
      <c r="H39" s="570"/>
      <c r="I39" s="208"/>
      <c r="J39" s="208"/>
      <c r="K39" s="208"/>
      <c r="L39" s="208"/>
      <c r="M39" s="570"/>
      <c r="N39" s="208"/>
      <c r="O39" s="208"/>
      <c r="P39" s="208"/>
      <c r="Q39" s="605"/>
      <c r="R39" s="570"/>
      <c r="S39" s="572"/>
      <c r="T39" s="572"/>
      <c r="U39" s="573"/>
      <c r="V39" s="573"/>
      <c r="W39" s="573"/>
      <c r="X39" s="573"/>
      <c r="Y39" s="572"/>
      <c r="Z39" s="608"/>
      <c r="AA39" s="608"/>
      <c r="AB39" s="608"/>
      <c r="AC39" s="605"/>
      <c r="AD39" s="570"/>
      <c r="AE39" s="605"/>
      <c r="AF39" s="605"/>
      <c r="AG39" s="605"/>
      <c r="AH39" s="605"/>
      <c r="AI39" s="609"/>
      <c r="AJ39" s="605"/>
      <c r="AK39" s="605"/>
      <c r="AL39" s="605"/>
      <c r="AM39" s="605"/>
      <c r="AN39" s="570"/>
      <c r="AO39" s="605"/>
      <c r="AP39" s="605"/>
      <c r="AQ39" s="605"/>
      <c r="AR39" s="605"/>
      <c r="AS39" s="570"/>
      <c r="AT39" s="605"/>
      <c r="AU39" s="605"/>
      <c r="AV39" s="605"/>
      <c r="AW39" s="605"/>
      <c r="AX39" s="570"/>
    </row>
    <row r="40" ht="14.25" customHeight="1" spans="1:50">
      <c r="A40" s="88"/>
      <c r="B40" s="552" t="s">
        <v>74</v>
      </c>
      <c r="C40" s="610">
        <f>C21+C30</f>
        <v>-955.9</v>
      </c>
      <c r="D40" s="611">
        <f>D21+D30</f>
        <v>-277.369357975821</v>
      </c>
      <c r="E40" s="611">
        <f>E21+E30</f>
        <v>-273.71497817693</v>
      </c>
      <c r="F40" s="611">
        <f>F21+F30</f>
        <v>-291.049201026724</v>
      </c>
      <c r="G40" s="611">
        <f>G21+G30</f>
        <v>-401.031998450225</v>
      </c>
      <c r="H40" s="360">
        <f>D40+E40+F40+G40</f>
        <v>-1243.1655356297</v>
      </c>
      <c r="I40" s="611">
        <f>I21+I30</f>
        <v>-334.619037672273</v>
      </c>
      <c r="J40" s="611">
        <f>J21+J30</f>
        <v>-330.42343383656</v>
      </c>
      <c r="K40" s="611">
        <f>K21+K30</f>
        <v>-357.498545622016</v>
      </c>
      <c r="L40" s="611">
        <f>L21+L30</f>
        <v>-460.964887307711</v>
      </c>
      <c r="M40" s="360">
        <f>I40+J40+K40+L40</f>
        <v>-1483.50590443856</v>
      </c>
      <c r="N40" s="611">
        <f>N21+N30</f>
        <v>-415.4</v>
      </c>
      <c r="O40" s="611">
        <f>O21+O30</f>
        <v>-436.3</v>
      </c>
      <c r="P40" s="611">
        <f>P21+P30</f>
        <v>-457.2</v>
      </c>
      <c r="Q40" s="611">
        <f>Q21+Q30</f>
        <v>-560</v>
      </c>
      <c r="R40" s="360">
        <f>N40+O40+P40+Q40</f>
        <v>-1868.9</v>
      </c>
      <c r="S40" s="361">
        <f>H40-19.3</f>
        <v>-1262.4655356297</v>
      </c>
      <c r="T40" s="361">
        <f>M40-22.4</f>
        <v>-1505.90590443856</v>
      </c>
      <c r="U40" s="362">
        <f>N40-6.7</f>
        <v>-422.1</v>
      </c>
      <c r="V40" s="362">
        <f>O40-6</f>
        <v>-442.3</v>
      </c>
      <c r="W40" s="362">
        <f>P40-6.8</f>
        <v>-464</v>
      </c>
      <c r="X40" s="362">
        <f>Q40-12.5</f>
        <v>-572.5</v>
      </c>
      <c r="Y40" s="361">
        <f>U40+V40+W40+X40</f>
        <v>-1900.9</v>
      </c>
      <c r="Z40" s="611">
        <f>-534.2+0.9+5.8+3.4+7-9.5</f>
        <v>-526.6</v>
      </c>
      <c r="AA40" s="611">
        <f>-560.2+8.8+7+12.2+6.1-7.6</f>
        <v>-533.7</v>
      </c>
      <c r="AB40" s="611">
        <f>-586.5+6.5+2.5+2.3+1.4+1.3</f>
        <v>-572.5</v>
      </c>
      <c r="AC40" s="611">
        <f>-732.3+6.9+10.2+1.8+0.4+4.5</f>
        <v>-708.5</v>
      </c>
      <c r="AD40" s="360">
        <f>Z40+AA40+AB40+AC40</f>
        <v>-2341.3</v>
      </c>
      <c r="AE40" s="611">
        <f>-641.9+6.9+2.9+0.3+5</f>
        <v>-626.8</v>
      </c>
      <c r="AF40" s="611">
        <f>-697.8+7.2+6+2+0.1+5.9</f>
        <v>-676.6</v>
      </c>
      <c r="AG40" s="611">
        <f>-776.6+23+5.4+3.9+0.1+1.7</f>
        <v>-742.5</v>
      </c>
      <c r="AH40" s="611">
        <f>-988.3+6.3+9.3+9.7+4.6+2.4</f>
        <v>-956</v>
      </c>
      <c r="AI40" s="360">
        <f>AE40+AF40+AG40+AH40</f>
        <v>-3001.9</v>
      </c>
      <c r="AJ40" s="611">
        <f>-856.2+6.4+4.2-0.1+4.6</f>
        <v>-841.1</v>
      </c>
      <c r="AK40" s="611">
        <f>-909.2+6.3+6.8+0.6+0.2-1.7</f>
        <v>-897</v>
      </c>
      <c r="AL40" s="611">
        <f>AL55-AL17-AL48-AL46</f>
        <v>-962.334776630054</v>
      </c>
      <c r="AM40" s="611">
        <f>AM55-AM17-AM48-AM46</f>
        <v>-1149.29765897657</v>
      </c>
      <c r="AN40" s="360">
        <f>AJ40+AK40+AL40+AM40</f>
        <v>-3849.73243560662</v>
      </c>
      <c r="AO40" s="611">
        <f>AO55-AO17-AO48-AO46</f>
        <v>-973.34527851205</v>
      </c>
      <c r="AP40" s="611">
        <f>AP55-AP17-AP48-AP46</f>
        <v>-1021.56287105204</v>
      </c>
      <c r="AQ40" s="611">
        <f>AQ55-AQ17-AQ48-AQ46</f>
        <v>-1097.43447412397</v>
      </c>
      <c r="AR40" s="611">
        <f>AR55-AR17-AR48-AR46</f>
        <v>-1320.70112175558</v>
      </c>
      <c r="AS40" s="360">
        <f>AO40+AP40+AQ40+AR40</f>
        <v>-4413.04374544365</v>
      </c>
      <c r="AT40" s="611">
        <f>AT55-AT17-AT48-AT46</f>
        <v>-1107.55013518217</v>
      </c>
      <c r="AU40" s="611">
        <f>AU55-AU17-AU48-AU46</f>
        <v>-1162.6095845675</v>
      </c>
      <c r="AV40" s="611">
        <f>AV55-AV17-AV48-AV46</f>
        <v>-1246.64603944372</v>
      </c>
      <c r="AW40" s="611">
        <f>AW55-AW17-AW48-AW46</f>
        <v>-1507.4375644007</v>
      </c>
      <c r="AX40" s="360">
        <f>AT40+AU40+AV40+AW40</f>
        <v>-5024.24332359409</v>
      </c>
    </row>
    <row r="41" ht="14.25" customHeight="1" spans="1:50">
      <c r="A41" s="88"/>
      <c r="B41" s="308" t="s">
        <v>60</v>
      </c>
      <c r="C41" s="948" t="s">
        <v>61</v>
      </c>
      <c r="D41" s="207" t="s">
        <v>61</v>
      </c>
      <c r="E41" s="207" t="s">
        <v>61</v>
      </c>
      <c r="F41" s="207" t="s">
        <v>61</v>
      </c>
      <c r="G41" s="207" t="s">
        <v>61</v>
      </c>
      <c r="H41" s="109">
        <f t="shared" ref="H41" si="146">H40/C40-1</f>
        <v>0.300518396934512</v>
      </c>
      <c r="I41" s="94">
        <f t="shared" ref="I41" si="147">I40/D40-1</f>
        <v>0.206402322571775</v>
      </c>
      <c r="J41" s="94">
        <f t="shared" ref="J41" si="148">J40/E40-1</f>
        <v>0.207180681296054</v>
      </c>
      <c r="K41" s="94">
        <f t="shared" ref="K41" si="149">K40/F40-1</f>
        <v>0.228309661599763</v>
      </c>
      <c r="L41" s="94">
        <f t="shared" ref="L41" si="150">L40/G40-1</f>
        <v>0.149446650364795</v>
      </c>
      <c r="M41" s="109">
        <f t="shared" ref="M41" si="151">M40/H40-1</f>
        <v>0.193329337019564</v>
      </c>
      <c r="N41" s="94">
        <f t="shared" ref="N41" si="152">N40/I40-1</f>
        <v>0.241411734639092</v>
      </c>
      <c r="O41" s="94">
        <f t="shared" ref="O41" si="153">O40/J40-1</f>
        <v>0.320426928968391</v>
      </c>
      <c r="P41" s="94">
        <f t="shared" ref="P41" si="154">P40/K40-1</f>
        <v>0.278886321633875</v>
      </c>
      <c r="Q41" s="94">
        <f t="shared" ref="Q41" si="155">Q40/L40-1</f>
        <v>0.214843072475019</v>
      </c>
      <c r="R41" s="109">
        <f t="shared" ref="R41" si="156">R40/M40-1</f>
        <v>0.259786020674649</v>
      </c>
      <c r="S41" s="949" t="s">
        <v>61</v>
      </c>
      <c r="T41" s="111">
        <f>T40/S40-1</f>
        <v>0.192829318455364</v>
      </c>
      <c r="U41" s="950" t="s">
        <v>61</v>
      </c>
      <c r="V41" s="950" t="s">
        <v>61</v>
      </c>
      <c r="W41" s="950" t="s">
        <v>61</v>
      </c>
      <c r="X41" s="950" t="s">
        <v>61</v>
      </c>
      <c r="Y41" s="111">
        <f>Y40/T40-1</f>
        <v>0.262296664351485</v>
      </c>
      <c r="Z41" s="94">
        <f>Z40/U40-1</f>
        <v>0.247571665482113</v>
      </c>
      <c r="AA41" s="94">
        <f t="shared" ref="AA41:AH41" si="157">AA40/V40-1</f>
        <v>0.206647072122994</v>
      </c>
      <c r="AB41" s="94">
        <f t="shared" si="157"/>
        <v>0.233836206896551</v>
      </c>
      <c r="AC41" s="94">
        <f t="shared" si="157"/>
        <v>0.237554585152838</v>
      </c>
      <c r="AD41" s="109">
        <f t="shared" si="157"/>
        <v>0.2316797306539</v>
      </c>
      <c r="AE41" s="94">
        <f t="shared" si="157"/>
        <v>0.190277250284846</v>
      </c>
      <c r="AF41" s="94">
        <f t="shared" si="157"/>
        <v>0.267753419524077</v>
      </c>
      <c r="AG41" s="94">
        <f t="shared" si="157"/>
        <v>0.296943231441048</v>
      </c>
      <c r="AH41" s="94">
        <f t="shared" si="157"/>
        <v>0.349329569513056</v>
      </c>
      <c r="AI41" s="109">
        <f t="shared" ref="AI41:AK41" si="158">AI40/AD40-1</f>
        <v>0.282150941784479</v>
      </c>
      <c r="AJ41" s="94">
        <f t="shared" si="158"/>
        <v>0.34189534141672</v>
      </c>
      <c r="AK41" s="94">
        <f t="shared" si="158"/>
        <v>0.325746378953592</v>
      </c>
      <c r="AL41" s="94">
        <f t="shared" ref="AL41" si="159">AL40/AG40-1</f>
        <v>0.29607377323913</v>
      </c>
      <c r="AM41" s="94">
        <f t="shared" ref="AM41" si="160">AM40/AH40-1</f>
        <v>0.202194203950385</v>
      </c>
      <c r="AN41" s="109">
        <f t="shared" ref="AN41" si="161">AN40/AI40-1</f>
        <v>0.282431938307946</v>
      </c>
      <c r="AO41" s="94">
        <f t="shared" ref="AO41" si="162">AO40/AJ40-1</f>
        <v>0.157228960304423</v>
      </c>
      <c r="AP41" s="94">
        <f t="shared" ref="AP41" si="163">AP40/AK40-1</f>
        <v>0.138866076981098</v>
      </c>
      <c r="AQ41" s="94">
        <f t="shared" ref="AQ41" si="164">AQ40/AL40-1</f>
        <v>0.140387421066729</v>
      </c>
      <c r="AR41" s="94">
        <f t="shared" ref="AR41" si="165">AR40/AM40-1</f>
        <v>0.149137572360187</v>
      </c>
      <c r="AS41" s="109">
        <f t="shared" ref="AS41" si="166">AS40/AN40-1</f>
        <v>0.146324795101835</v>
      </c>
      <c r="AT41" s="94">
        <f t="shared" ref="AT41" si="167">AT40/AO40-1</f>
        <v>0.137880009933659</v>
      </c>
      <c r="AU41" s="94">
        <f t="shared" ref="AU41" si="168">AU40/AP40-1</f>
        <v>0.13806953787406</v>
      </c>
      <c r="AV41" s="94">
        <f t="shared" ref="AV41" si="169">AV40/AQ40-1</f>
        <v>0.135963985857886</v>
      </c>
      <c r="AW41" s="94">
        <f t="shared" ref="AW41" si="170">AW40/AR40-1</f>
        <v>0.141391901293225</v>
      </c>
      <c r="AX41" s="109">
        <f t="shared" ref="AX41" si="171">AX40/AS40-1</f>
        <v>0.13849841819073</v>
      </c>
    </row>
    <row r="42" ht="14.25" customHeight="1" spans="1:50">
      <c r="A42" s="88"/>
      <c r="B42" s="308" t="s">
        <v>69</v>
      </c>
      <c r="C42" s="109">
        <f t="shared" ref="C42:AX42" si="172">-C40/C8</f>
        <v>0.390769356553021</v>
      </c>
      <c r="D42" s="94">
        <f t="shared" si="172"/>
        <v>0.418046026278951</v>
      </c>
      <c r="E42" s="94">
        <f t="shared" si="172"/>
        <v>0.457862829623007</v>
      </c>
      <c r="F42" s="94">
        <f t="shared" si="172"/>
        <v>0.361044994016751</v>
      </c>
      <c r="G42" s="94">
        <f t="shared" si="172"/>
        <v>0.401433431882107</v>
      </c>
      <c r="H42" s="109">
        <f t="shared" si="172"/>
        <v>0.405411353146721</v>
      </c>
      <c r="I42" s="94">
        <f t="shared" si="172"/>
        <v>0.413539998483291</v>
      </c>
      <c r="J42" s="94">
        <f t="shared" si="172"/>
        <v>0.476511606881625</v>
      </c>
      <c r="K42" s="94">
        <f t="shared" si="172"/>
        <v>0.421985020039229</v>
      </c>
      <c r="L42" s="94">
        <f t="shared" si="172"/>
        <v>0.384550363089561</v>
      </c>
      <c r="M42" s="109">
        <f t="shared" si="172"/>
        <v>0.418068747510246</v>
      </c>
      <c r="N42" s="94">
        <f t="shared" si="172"/>
        <v>0.39550604589165</v>
      </c>
      <c r="O42" s="94">
        <f t="shared" si="172"/>
        <v>0.50922035480859</v>
      </c>
      <c r="P42" s="94">
        <f t="shared" si="172"/>
        <v>0.398848468987176</v>
      </c>
      <c r="Q42" s="94">
        <f t="shared" si="172"/>
        <v>0.425855513307985</v>
      </c>
      <c r="R42" s="109">
        <f t="shared" si="172"/>
        <v>0.427822543723102</v>
      </c>
      <c r="S42" s="111">
        <f t="shared" si="172"/>
        <v>0.409130265975863</v>
      </c>
      <c r="T42" s="111">
        <f t="shared" si="172"/>
        <v>0.421719187597263</v>
      </c>
      <c r="U42" s="113">
        <f t="shared" si="172"/>
        <v>0.399337748344371</v>
      </c>
      <c r="V42" s="113">
        <f t="shared" si="172"/>
        <v>0.512633286972647</v>
      </c>
      <c r="W42" s="113">
        <f t="shared" si="172"/>
        <v>0.402393547827595</v>
      </c>
      <c r="X42" s="113">
        <f t="shared" si="172"/>
        <v>0.431261770244821</v>
      </c>
      <c r="Y42" s="111">
        <f t="shared" si="172"/>
        <v>0.43198345604945</v>
      </c>
      <c r="Z42" s="94">
        <f t="shared" si="172"/>
        <v>0.441630325394163</v>
      </c>
      <c r="AA42" s="94">
        <f t="shared" si="172"/>
        <v>0.532953864589575</v>
      </c>
      <c r="AB42" s="94">
        <f t="shared" si="172"/>
        <v>0.422883734672773</v>
      </c>
      <c r="AC42" s="94">
        <f t="shared" si="172"/>
        <v>0.433200856007337</v>
      </c>
      <c r="AD42" s="109">
        <f t="shared" si="172"/>
        <v>0.45171808377226</v>
      </c>
      <c r="AE42" s="94">
        <f t="shared" si="172"/>
        <v>0.425670628183362</v>
      </c>
      <c r="AF42" s="94">
        <f t="shared" si="172"/>
        <v>0.547278168729273</v>
      </c>
      <c r="AG42" s="94">
        <f t="shared" si="172"/>
        <v>0.422763764732677</v>
      </c>
      <c r="AH42" s="94">
        <f t="shared" si="172"/>
        <v>0.454999762029413</v>
      </c>
      <c r="AI42" s="109">
        <f t="shared" si="172"/>
        <v>0.457174621546709</v>
      </c>
      <c r="AJ42" s="94">
        <f t="shared" si="172"/>
        <v>0.432331020303264</v>
      </c>
      <c r="AK42" s="94">
        <f t="shared" si="172"/>
        <v>0.549430356486586</v>
      </c>
      <c r="AL42" s="94">
        <f t="shared" si="172"/>
        <v>0.448564922613295</v>
      </c>
      <c r="AM42" s="94">
        <f t="shared" si="172"/>
        <v>0.463371559284045</v>
      </c>
      <c r="AN42" s="109">
        <f t="shared" si="172"/>
        <v>0.469264542834908</v>
      </c>
      <c r="AO42" s="94">
        <f t="shared" si="172"/>
        <v>0.43119205518278</v>
      </c>
      <c r="AP42" s="94">
        <f t="shared" si="172"/>
        <v>0.539576257115079</v>
      </c>
      <c r="AQ42" s="94">
        <f t="shared" si="172"/>
        <v>0.447688891501269</v>
      </c>
      <c r="AR42" s="94">
        <f t="shared" si="172"/>
        <v>0.462828856424451</v>
      </c>
      <c r="AS42" s="109">
        <f t="shared" si="172"/>
        <v>0.466718186642232</v>
      </c>
      <c r="AT42" s="94">
        <f t="shared" si="172"/>
        <v>0.431808384494527</v>
      </c>
      <c r="AU42" s="94">
        <f t="shared" si="172"/>
        <v>0.540013731861767</v>
      </c>
      <c r="AV42" s="94">
        <f t="shared" si="172"/>
        <v>0.449375492308206</v>
      </c>
      <c r="AW42" s="94">
        <f t="shared" si="172"/>
        <v>0.463011772145548</v>
      </c>
      <c r="AX42" s="109">
        <f t="shared" si="172"/>
        <v>0.467470031344127</v>
      </c>
    </row>
    <row r="43" ht="14.25" customHeight="1" spans="1:50">
      <c r="A43" s="88"/>
      <c r="B43" s="569" t="s">
        <v>65</v>
      </c>
      <c r="C43" s="948" t="s">
        <v>61</v>
      </c>
      <c r="D43" s="591" t="s">
        <v>61</v>
      </c>
      <c r="E43" s="591" t="s">
        <v>61</v>
      </c>
      <c r="F43" s="591" t="s">
        <v>61</v>
      </c>
      <c r="G43" s="591" t="s">
        <v>61</v>
      </c>
      <c r="H43" s="570">
        <f t="shared" ref="H43:I43" si="173">(H42-C42)*100*100</f>
        <v>146.419965937001</v>
      </c>
      <c r="I43" s="208">
        <f t="shared" si="173"/>
        <v>-45.0602779566067</v>
      </c>
      <c r="J43" s="208">
        <f t="shared" ref="J43" si="174">(J42-E42)*100*100</f>
        <v>186.487772586182</v>
      </c>
      <c r="K43" s="208">
        <f t="shared" ref="K43" si="175">(K42-F42)*100*100</f>
        <v>609.400260224779</v>
      </c>
      <c r="L43" s="208">
        <f t="shared" ref="L43" si="176">(L42-G42)*100*100</f>
        <v>-168.830687925458</v>
      </c>
      <c r="M43" s="570">
        <f t="shared" ref="M43" si="177">(M42-H42)*100*100</f>
        <v>126.573943635245</v>
      </c>
      <c r="N43" s="208">
        <f t="shared" ref="N43" si="178">(N42-I42)*100*100</f>
        <v>-180.339525916407</v>
      </c>
      <c r="O43" s="208">
        <f t="shared" ref="O43" si="179">(O42-J42)*100*100</f>
        <v>327.087479269652</v>
      </c>
      <c r="P43" s="208">
        <f t="shared" ref="P43" si="180">(P42-K42)*100*100</f>
        <v>-231.365510520528</v>
      </c>
      <c r="Q43" s="605">
        <f t="shared" ref="Q43" si="181">(Q42-L42)*100*100</f>
        <v>413.051502184235</v>
      </c>
      <c r="R43" s="570">
        <f t="shared" ref="R43" si="182">(R42-M42)*100*100</f>
        <v>97.5379621285682</v>
      </c>
      <c r="S43" s="949" t="s">
        <v>61</v>
      </c>
      <c r="T43" s="572">
        <f>(T42-S42)*100*100</f>
        <v>125.889216213999</v>
      </c>
      <c r="U43" s="950" t="s">
        <v>61</v>
      </c>
      <c r="V43" s="950" t="s">
        <v>61</v>
      </c>
      <c r="W43" s="950" t="s">
        <v>61</v>
      </c>
      <c r="X43" s="950" t="s">
        <v>61</v>
      </c>
      <c r="Y43" s="572">
        <f>(Y42-T42)*100*100</f>
        <v>102.642684521873</v>
      </c>
      <c r="Z43" s="605">
        <f>(Z42-U42)*100*100</f>
        <v>422.925770497923</v>
      </c>
      <c r="AA43" s="208">
        <f t="shared" ref="AA43:AH43" si="183">(AA42-V42)*100*100</f>
        <v>203.205776169274</v>
      </c>
      <c r="AB43" s="208">
        <f t="shared" si="183"/>
        <v>204.901868451776</v>
      </c>
      <c r="AC43" s="208">
        <f t="shared" si="183"/>
        <v>19.3908576251606</v>
      </c>
      <c r="AD43" s="570">
        <f t="shared" si="183"/>
        <v>197.346277228098</v>
      </c>
      <c r="AE43" s="208">
        <f t="shared" si="183"/>
        <v>-159.596972108015</v>
      </c>
      <c r="AF43" s="208">
        <f t="shared" si="183"/>
        <v>143.243041396982</v>
      </c>
      <c r="AG43" s="208">
        <f t="shared" si="183"/>
        <v>-1.19969940096332</v>
      </c>
      <c r="AH43" s="208">
        <f t="shared" si="183"/>
        <v>217.98906022076</v>
      </c>
      <c r="AI43" s="570">
        <f t="shared" ref="AI43:AK43" si="184">(AI42-AD42)*100*100</f>
        <v>54.5653777444899</v>
      </c>
      <c r="AJ43" s="208">
        <f t="shared" si="184"/>
        <v>66.6039211990232</v>
      </c>
      <c r="AK43" s="208">
        <f t="shared" si="184"/>
        <v>21.5218775731307</v>
      </c>
      <c r="AL43" s="208">
        <f t="shared" ref="AL43" si="185">(AL42-AG42)*100*100</f>
        <v>258.01157880618</v>
      </c>
      <c r="AM43" s="208">
        <f t="shared" ref="AM43" si="186">(AM42-AH42)*100*100</f>
        <v>83.717972546315</v>
      </c>
      <c r="AN43" s="570">
        <f t="shared" ref="AN43" si="187">(AN42-AI42)*100*100</f>
        <v>120.899212881989</v>
      </c>
      <c r="AO43" s="208">
        <f t="shared" ref="AO43" si="188">(AO42-AJ42)*100*100</f>
        <v>-11.3896512048445</v>
      </c>
      <c r="AP43" s="208">
        <f t="shared" ref="AP43" si="189">(AP42-AK42)*100*100</f>
        <v>-98.5409937150705</v>
      </c>
      <c r="AQ43" s="208">
        <f t="shared" ref="AQ43" si="190">(AQ42-AL42)*100*100</f>
        <v>-8.76031112025555</v>
      </c>
      <c r="AR43" s="208">
        <f t="shared" ref="AR43" si="191">(AR42-AM42)*100*100</f>
        <v>-5.42702859593291</v>
      </c>
      <c r="AS43" s="570">
        <f t="shared" ref="AS43" si="192">(AS42-AN42)*100*100</f>
        <v>-25.4635619267585</v>
      </c>
      <c r="AT43" s="208">
        <f t="shared" ref="AT43" si="193">(AT42-AO42)*100*100</f>
        <v>6.16329311747266</v>
      </c>
      <c r="AU43" s="208">
        <f t="shared" ref="AU43" si="194">(AU42-AP42)*100*100</f>
        <v>4.37474746687982</v>
      </c>
      <c r="AV43" s="208">
        <f t="shared" ref="AV43" si="195">(AV42-AQ42)*100*100</f>
        <v>16.8660080693689</v>
      </c>
      <c r="AW43" s="208">
        <f t="shared" ref="AW43" si="196">(AW42-AR42)*100*100</f>
        <v>1.82915721097021</v>
      </c>
      <c r="AX43" s="570">
        <f t="shared" ref="AX43" si="197">(AX42-AS42)*100*100</f>
        <v>7.51844701895488</v>
      </c>
    </row>
    <row r="44" ht="14.25" customHeight="1" spans="1:50">
      <c r="A44" s="88"/>
      <c r="B44" s="595"/>
      <c r="C44" s="596"/>
      <c r="D44" s="363"/>
      <c r="E44" s="363"/>
      <c r="F44" s="363"/>
      <c r="G44" s="363"/>
      <c r="H44" s="597"/>
      <c r="I44" s="176"/>
      <c r="J44" s="176"/>
      <c r="K44" s="176"/>
      <c r="L44" s="176"/>
      <c r="M44" s="612"/>
      <c r="N44" s="221"/>
      <c r="O44" s="176"/>
      <c r="P44" s="176"/>
      <c r="Q44" s="613"/>
      <c r="R44" s="614"/>
      <c r="S44" s="615"/>
      <c r="T44" s="615"/>
      <c r="U44" s="616"/>
      <c r="V44" s="616"/>
      <c r="W44" s="616"/>
      <c r="X44" s="616"/>
      <c r="Y44" s="615"/>
      <c r="Z44" s="613"/>
      <c r="AA44" s="613"/>
      <c r="AB44" s="613"/>
      <c r="AC44" s="613"/>
      <c r="AD44" s="617"/>
      <c r="AE44" s="613"/>
      <c r="AF44" s="613"/>
      <c r="AG44" s="613"/>
      <c r="AH44" s="613"/>
      <c r="AI44" s="617"/>
      <c r="AJ44" s="602"/>
      <c r="AK44" s="602"/>
      <c r="AL44" s="602"/>
      <c r="AM44" s="602"/>
      <c r="AN44" s="597"/>
      <c r="AO44" s="602"/>
      <c r="AP44" s="602"/>
      <c r="AQ44" s="602"/>
      <c r="AR44" s="602"/>
      <c r="AS44" s="597"/>
      <c r="AT44" s="602"/>
      <c r="AU44" s="602"/>
      <c r="AV44" s="602"/>
      <c r="AW44" s="602"/>
      <c r="AX44" s="597"/>
    </row>
    <row r="45" ht="14.25" customHeight="1" spans="1:50">
      <c r="A45" s="76"/>
      <c r="B45" s="589" t="s">
        <v>75</v>
      </c>
      <c r="C45" s="133">
        <v>-20.5</v>
      </c>
      <c r="D45" s="561">
        <v>7.20242037741745</v>
      </c>
      <c r="E45" s="561">
        <v>-6.77773852849159</v>
      </c>
      <c r="F45" s="561">
        <v>5.03490794624738</v>
      </c>
      <c r="G45" s="561">
        <v>-6.20199814875838</v>
      </c>
      <c r="H45" s="133">
        <f>D45+E45+F45+G45</f>
        <v>-0.742408353585133</v>
      </c>
      <c r="I45" s="561">
        <v>-2.8</v>
      </c>
      <c r="J45" s="561">
        <v>-1.2</v>
      </c>
      <c r="K45" s="561">
        <v>2.641505</v>
      </c>
      <c r="L45" s="561">
        <v>-200.789075</v>
      </c>
      <c r="M45" s="133">
        <f>I45+J45+K45+L45</f>
        <v>-202.14757</v>
      </c>
      <c r="N45" s="561">
        <v>-2.8</v>
      </c>
      <c r="O45" s="561">
        <v>-4.7</v>
      </c>
      <c r="P45" s="561">
        <v>2.9</v>
      </c>
      <c r="Q45" s="561">
        <v>2.2</v>
      </c>
      <c r="R45" s="133">
        <f>N45+O45+P45+Q45</f>
        <v>-2.4</v>
      </c>
      <c r="S45" s="562">
        <f>H45</f>
        <v>-0.742408353585133</v>
      </c>
      <c r="T45" s="562">
        <f>M45</f>
        <v>-202.14757</v>
      </c>
      <c r="U45" s="563">
        <f t="shared" ref="U45:X46" si="198">N45</f>
        <v>-2.8</v>
      </c>
      <c r="V45" s="563">
        <f t="shared" si="198"/>
        <v>-4.7</v>
      </c>
      <c r="W45" s="563">
        <f t="shared" si="198"/>
        <v>2.9</v>
      </c>
      <c r="X45" s="563">
        <f t="shared" si="198"/>
        <v>2.2</v>
      </c>
      <c r="Y45" s="562">
        <f>U45+V45+W45+X45</f>
        <v>-2.4</v>
      </c>
      <c r="Z45" s="561">
        <v>-1.3</v>
      </c>
      <c r="AA45" s="561">
        <v>-1.2</v>
      </c>
      <c r="AB45" s="561">
        <v>0</v>
      </c>
      <c r="AC45" s="561">
        <v>0.6</v>
      </c>
      <c r="AD45" s="133">
        <f>Z45+AA45+AB45+AC45</f>
        <v>-1.9</v>
      </c>
      <c r="AE45" s="561">
        <v>-0.3</v>
      </c>
      <c r="AF45" s="561">
        <v>-2.6</v>
      </c>
      <c r="AG45" s="561">
        <v>-10.2</v>
      </c>
      <c r="AH45" s="561">
        <v>-0.9</v>
      </c>
      <c r="AI45" s="133">
        <f>AE45+AF45+AG45+AH45</f>
        <v>-14</v>
      </c>
      <c r="AJ45" s="561">
        <v>-0.7</v>
      </c>
      <c r="AK45" s="561">
        <v>-2.3</v>
      </c>
      <c r="AL45" s="618">
        <v>0</v>
      </c>
      <c r="AM45" s="618">
        <v>0</v>
      </c>
      <c r="AN45" s="133">
        <f>AJ45+AK45+AL45+AM45</f>
        <v>-3</v>
      </c>
      <c r="AO45" s="618">
        <v>0</v>
      </c>
      <c r="AP45" s="618">
        <v>0</v>
      </c>
      <c r="AQ45" s="618">
        <v>0</v>
      </c>
      <c r="AR45" s="618">
        <v>0</v>
      </c>
      <c r="AS45" s="133">
        <f>AO45+AP45+AQ45+AR45</f>
        <v>0</v>
      </c>
      <c r="AT45" s="618">
        <v>0</v>
      </c>
      <c r="AU45" s="618">
        <v>0</v>
      </c>
      <c r="AV45" s="618">
        <v>0</v>
      </c>
      <c r="AW45" s="618">
        <v>0</v>
      </c>
      <c r="AX45" s="133">
        <f>AT45+AU45+AV45+AW45</f>
        <v>0</v>
      </c>
    </row>
    <row r="46" ht="14.25" customHeight="1" spans="1:50">
      <c r="A46" s="76"/>
      <c r="B46" s="589" t="s">
        <v>76</v>
      </c>
      <c r="C46" s="133">
        <f>C45+C95</f>
        <v>-20.5</v>
      </c>
      <c r="D46" s="561">
        <f>D45+D95</f>
        <v>7.20242037741745</v>
      </c>
      <c r="E46" s="561">
        <f>E45+E95</f>
        <v>-6.77773852849159</v>
      </c>
      <c r="F46" s="561">
        <f>F45+F95</f>
        <v>5.03490794624738</v>
      </c>
      <c r="G46" s="561">
        <f>G45+G95</f>
        <v>-6.20199814875838</v>
      </c>
      <c r="H46" s="133">
        <f>D46+E46+F46+G46</f>
        <v>-0.742408353585133</v>
      </c>
      <c r="I46" s="561">
        <f>I45+I95</f>
        <v>-2.8</v>
      </c>
      <c r="J46" s="561">
        <f>J45+J95</f>
        <v>-1.2</v>
      </c>
      <c r="K46" s="561">
        <f>K45+K95</f>
        <v>2.641505</v>
      </c>
      <c r="L46" s="561">
        <f>L45+L95</f>
        <v>-2.689075</v>
      </c>
      <c r="M46" s="133">
        <f>I46+J46+K46+L46</f>
        <v>-4.04757</v>
      </c>
      <c r="N46" s="561">
        <f>N45+N95</f>
        <v>-2.8</v>
      </c>
      <c r="O46" s="561">
        <f>O45+O95</f>
        <v>-4.7</v>
      </c>
      <c r="P46" s="561">
        <f>P45+P95</f>
        <v>2.9</v>
      </c>
      <c r="Q46" s="561">
        <f>Q45+Q95</f>
        <v>2.2</v>
      </c>
      <c r="R46" s="133">
        <f>N46+O46+P46+Q46</f>
        <v>-2.4</v>
      </c>
      <c r="S46" s="562">
        <f>H46</f>
        <v>-0.742408353585133</v>
      </c>
      <c r="T46" s="562">
        <f>M46</f>
        <v>-4.04757</v>
      </c>
      <c r="U46" s="563">
        <f t="shared" si="198"/>
        <v>-2.8</v>
      </c>
      <c r="V46" s="563">
        <f t="shared" si="198"/>
        <v>-4.7</v>
      </c>
      <c r="W46" s="563">
        <f t="shared" si="198"/>
        <v>2.9</v>
      </c>
      <c r="X46" s="563">
        <f t="shared" si="198"/>
        <v>2.2</v>
      </c>
      <c r="Y46" s="562">
        <f>U46+V46+W46+X46</f>
        <v>-2.4</v>
      </c>
      <c r="Z46" s="561">
        <f>Z45+Z95</f>
        <v>-1.3</v>
      </c>
      <c r="AA46" s="561">
        <f>AA45+AA95</f>
        <v>-1.2</v>
      </c>
      <c r="AB46" s="561">
        <f>AB45+AB95</f>
        <v>0</v>
      </c>
      <c r="AC46" s="561">
        <f>AC45+AC95</f>
        <v>0.6</v>
      </c>
      <c r="AD46" s="133">
        <f>Z46+AA46+AB46+AC46</f>
        <v>-1.9</v>
      </c>
      <c r="AE46" s="561">
        <f>AE45+AE95</f>
        <v>-0.3</v>
      </c>
      <c r="AF46" s="561">
        <f>AF45+AF95</f>
        <v>-2.6</v>
      </c>
      <c r="AG46" s="561">
        <f>AG45+AG95</f>
        <v>-3.5</v>
      </c>
      <c r="AH46" s="561">
        <f>AH45+AH95</f>
        <v>-0.9</v>
      </c>
      <c r="AI46" s="133">
        <f>AE46+AF46+AG46+AH46</f>
        <v>-7.3</v>
      </c>
      <c r="AJ46" s="561">
        <f>AJ45+AJ95</f>
        <v>-0.7</v>
      </c>
      <c r="AK46" s="561">
        <f>AK45+AK95</f>
        <v>-0.5</v>
      </c>
      <c r="AL46" s="561">
        <f>AL45+AL95</f>
        <v>0</v>
      </c>
      <c r="AM46" s="561">
        <f>AM45+AM95</f>
        <v>0</v>
      </c>
      <c r="AN46" s="133">
        <f>AJ46+AK46+AL46+AM46</f>
        <v>-1.2</v>
      </c>
      <c r="AO46" s="561">
        <f>AO45+AO95</f>
        <v>0</v>
      </c>
      <c r="AP46" s="561">
        <f>AP45+AP95</f>
        <v>0</v>
      </c>
      <c r="AQ46" s="561">
        <f>AQ45+AQ95</f>
        <v>0</v>
      </c>
      <c r="AR46" s="561">
        <f>AR45+AR95</f>
        <v>0</v>
      </c>
      <c r="AS46" s="133">
        <f>AO46+AP46+AQ46+AR46</f>
        <v>0</v>
      </c>
      <c r="AT46" s="561">
        <f>AT45+AT95</f>
        <v>0</v>
      </c>
      <c r="AU46" s="561">
        <f>AU45+AU95</f>
        <v>0</v>
      </c>
      <c r="AV46" s="561">
        <f>AV45+AV95</f>
        <v>0</v>
      </c>
      <c r="AW46" s="561">
        <f>AW45+AW95</f>
        <v>0</v>
      </c>
      <c r="AX46" s="133">
        <f>AT46+AU46+AV46+AW46</f>
        <v>0</v>
      </c>
    </row>
    <row r="47" ht="14.25" customHeight="1" spans="1:50">
      <c r="A47" s="76"/>
      <c r="B47" s="585"/>
      <c r="C47" s="134"/>
      <c r="D47" s="135"/>
      <c r="E47" s="135"/>
      <c r="F47" s="135"/>
      <c r="G47" s="135"/>
      <c r="H47" s="134"/>
      <c r="I47" s="135"/>
      <c r="J47" s="135"/>
      <c r="K47" s="135"/>
      <c r="L47" s="135"/>
      <c r="M47" s="133"/>
      <c r="N47" s="135"/>
      <c r="O47" s="135"/>
      <c r="P47" s="135"/>
      <c r="Q47" s="588"/>
      <c r="R47" s="134"/>
      <c r="S47" s="619"/>
      <c r="T47" s="619"/>
      <c r="U47" s="620"/>
      <c r="V47" s="620"/>
      <c r="W47" s="620"/>
      <c r="X47" s="620"/>
      <c r="Y47" s="619"/>
      <c r="Z47" s="588"/>
      <c r="AA47" s="588"/>
      <c r="AB47" s="588"/>
      <c r="AC47" s="588"/>
      <c r="AD47" s="134"/>
      <c r="AE47" s="588"/>
      <c r="AF47" s="588"/>
      <c r="AG47" s="588"/>
      <c r="AH47" s="588"/>
      <c r="AI47" s="134"/>
      <c r="AJ47" s="588"/>
      <c r="AK47" s="588"/>
      <c r="AL47" s="588"/>
      <c r="AM47" s="588"/>
      <c r="AN47" s="134"/>
      <c r="AO47" s="588"/>
      <c r="AP47" s="588"/>
      <c r="AQ47" s="588"/>
      <c r="AR47" s="588"/>
      <c r="AS47" s="134"/>
      <c r="AT47" s="588"/>
      <c r="AU47" s="588"/>
      <c r="AV47" s="588"/>
      <c r="AW47" s="588"/>
      <c r="AX47" s="134"/>
    </row>
    <row r="48" ht="14.25" customHeight="1" spans="1:50">
      <c r="A48" s="76"/>
      <c r="B48" s="589" t="s">
        <v>77</v>
      </c>
      <c r="C48" s="133">
        <v>7.2</v>
      </c>
      <c r="D48" s="561">
        <v>0.816715348686346</v>
      </c>
      <c r="E48" s="561">
        <v>0.825893295010516</v>
      </c>
      <c r="F48" s="561">
        <v>0.446750391120948</v>
      </c>
      <c r="G48" s="561">
        <v>6.89782877739367</v>
      </c>
      <c r="H48" s="133">
        <f>D48+E48+F48+G48</f>
        <v>8.98718781221148</v>
      </c>
      <c r="I48" s="561">
        <v>0.5</v>
      </c>
      <c r="J48" s="561">
        <v>2.2</v>
      </c>
      <c r="K48" s="561">
        <v>-0.621854</v>
      </c>
      <c r="L48" s="561">
        <v>9.224496</v>
      </c>
      <c r="M48" s="133">
        <f>I48+J48+K48+L48</f>
        <v>11.302642</v>
      </c>
      <c r="N48" s="561">
        <v>0.7</v>
      </c>
      <c r="O48" s="561">
        <v>0.9</v>
      </c>
      <c r="P48" s="561">
        <v>1.7</v>
      </c>
      <c r="Q48" s="561">
        <v>7.9</v>
      </c>
      <c r="R48" s="133">
        <f>N48+O48+P48+Q48</f>
        <v>11.2</v>
      </c>
      <c r="S48" s="562">
        <f>H48</f>
        <v>8.98718781221148</v>
      </c>
      <c r="T48" s="562">
        <f>M48</f>
        <v>11.302642</v>
      </c>
      <c r="U48" s="563">
        <f t="shared" ref="U48" si="199">N48</f>
        <v>0.7</v>
      </c>
      <c r="V48" s="563">
        <f t="shared" ref="V48" si="200">O48</f>
        <v>0.9</v>
      </c>
      <c r="W48" s="563">
        <f t="shared" ref="W48" si="201">P48</f>
        <v>1.7</v>
      </c>
      <c r="X48" s="563">
        <f t="shared" ref="X48" si="202">Q48</f>
        <v>7.9</v>
      </c>
      <c r="Y48" s="562">
        <f>U48+V48+W48+X48</f>
        <v>11.2</v>
      </c>
      <c r="Z48" s="561">
        <v>6</v>
      </c>
      <c r="AA48" s="561">
        <v>1.6</v>
      </c>
      <c r="AB48" s="561">
        <v>15.9</v>
      </c>
      <c r="AC48" s="561">
        <v>7.8</v>
      </c>
      <c r="AD48" s="133">
        <f>Z48+AA48+AB48+AC48</f>
        <v>31.3</v>
      </c>
      <c r="AE48" s="561">
        <v>5.3</v>
      </c>
      <c r="AF48" s="561">
        <v>21.2</v>
      </c>
      <c r="AG48" s="561">
        <v>4.5</v>
      </c>
      <c r="AH48" s="561">
        <v>5.1</v>
      </c>
      <c r="AI48" s="133">
        <f>AE48+AF48+AG48+AH48</f>
        <v>36.1</v>
      </c>
      <c r="AJ48" s="561">
        <v>12.6</v>
      </c>
      <c r="AK48" s="561">
        <v>31.6</v>
      </c>
      <c r="AL48" s="618">
        <v>0</v>
      </c>
      <c r="AM48" s="618">
        <v>0</v>
      </c>
      <c r="AN48" s="133">
        <f>AJ48+AK48+AL48+AM48</f>
        <v>44.2</v>
      </c>
      <c r="AO48" s="618">
        <f>AJ48</f>
        <v>12.6</v>
      </c>
      <c r="AP48" s="618">
        <f t="shared" ref="AP48" si="203">AK48</f>
        <v>31.6</v>
      </c>
      <c r="AQ48" s="618">
        <f t="shared" ref="AQ48" si="204">AL48</f>
        <v>0</v>
      </c>
      <c r="AR48" s="618">
        <f t="shared" ref="AR48" si="205">AM48</f>
        <v>0</v>
      </c>
      <c r="AS48" s="133">
        <f>AO48+AP48+AQ48+AR48</f>
        <v>44.2</v>
      </c>
      <c r="AT48" s="618">
        <f>AO48</f>
        <v>12.6</v>
      </c>
      <c r="AU48" s="618">
        <f t="shared" ref="AU48" si="206">AP48</f>
        <v>31.6</v>
      </c>
      <c r="AV48" s="618">
        <f t="shared" ref="AV48" si="207">AQ48</f>
        <v>0</v>
      </c>
      <c r="AW48" s="618">
        <f t="shared" ref="AW48" si="208">AR48</f>
        <v>0</v>
      </c>
      <c r="AX48" s="133">
        <f>AT48+AU48+AV48+AW48</f>
        <v>44.2</v>
      </c>
    </row>
    <row r="49" ht="14.25" customHeight="1" spans="1:50">
      <c r="A49" s="76"/>
      <c r="B49" s="621"/>
      <c r="C49" s="134"/>
      <c r="D49" s="135"/>
      <c r="E49" s="135"/>
      <c r="F49" s="135"/>
      <c r="G49" s="135"/>
      <c r="H49" s="134"/>
      <c r="I49" s="135"/>
      <c r="J49" s="135"/>
      <c r="K49" s="135"/>
      <c r="L49" s="135"/>
      <c r="M49" s="133"/>
      <c r="N49" s="135"/>
      <c r="O49" s="135"/>
      <c r="P49" s="135"/>
      <c r="Q49" s="588"/>
      <c r="R49" s="134"/>
      <c r="S49" s="619"/>
      <c r="T49" s="619"/>
      <c r="U49" s="620"/>
      <c r="V49" s="620"/>
      <c r="W49" s="620"/>
      <c r="X49" s="620"/>
      <c r="Y49" s="619"/>
      <c r="Z49" s="588"/>
      <c r="AA49" s="588"/>
      <c r="AB49" s="588"/>
      <c r="AC49" s="588"/>
      <c r="AD49" s="134"/>
      <c r="AE49" s="588"/>
      <c r="AF49" s="588"/>
      <c r="AG49" s="588"/>
      <c r="AH49" s="588"/>
      <c r="AI49" s="134"/>
      <c r="AJ49" s="622"/>
      <c r="AK49" s="622"/>
      <c r="AL49" s="622"/>
      <c r="AM49" s="622"/>
      <c r="AN49" s="623"/>
      <c r="AO49" s="622"/>
      <c r="AP49" s="622"/>
      <c r="AQ49" s="622"/>
      <c r="AR49" s="622"/>
      <c r="AS49" s="623"/>
      <c r="AT49" s="622"/>
      <c r="AU49" s="622"/>
      <c r="AV49" s="622"/>
      <c r="AW49" s="622"/>
      <c r="AX49" s="623"/>
    </row>
    <row r="50" ht="14.25" customHeight="1" spans="1:50">
      <c r="A50" s="76"/>
      <c r="B50" s="552" t="s">
        <v>78</v>
      </c>
      <c r="C50" s="360">
        <f t="shared" ref="C50:R50" si="209">C12+C21+C26+C45+C48</f>
        <v>125.187241055053</v>
      </c>
      <c r="D50" s="553">
        <f t="shared" si="209"/>
        <v>43.841199178323</v>
      </c>
      <c r="E50" s="553">
        <f t="shared" si="209"/>
        <v>-50.671668084026</v>
      </c>
      <c r="F50" s="553">
        <f t="shared" si="209"/>
        <v>102.567746027273</v>
      </c>
      <c r="G50" s="553">
        <f t="shared" si="209"/>
        <v>91.2535101240918</v>
      </c>
      <c r="H50" s="360">
        <f t="shared" si="209"/>
        <v>186.990787245662</v>
      </c>
      <c r="I50" s="553">
        <f t="shared" si="209"/>
        <v>49.4974489143109</v>
      </c>
      <c r="J50" s="553">
        <f t="shared" si="209"/>
        <v>-10.9272248541434</v>
      </c>
      <c r="K50" s="553">
        <f t="shared" si="209"/>
        <v>70.1998185085356</v>
      </c>
      <c r="L50" s="553">
        <f t="shared" si="209"/>
        <v>-58.1317220393939</v>
      </c>
      <c r="M50" s="360">
        <f t="shared" si="209"/>
        <v>50.6383205293096</v>
      </c>
      <c r="N50" s="553">
        <f t="shared" si="209"/>
        <v>130.4</v>
      </c>
      <c r="O50" s="553">
        <f t="shared" si="209"/>
        <v>7.45533330467627</v>
      </c>
      <c r="P50" s="553">
        <f t="shared" si="209"/>
        <v>104.655333304676</v>
      </c>
      <c r="Q50" s="553">
        <f t="shared" si="209"/>
        <v>60.0893333906473</v>
      </c>
      <c r="R50" s="360">
        <f t="shared" si="209"/>
        <v>302.6</v>
      </c>
      <c r="S50" s="361">
        <f t="shared" ref="S50:AX50" si="210">S12+S35+S45+S48</f>
        <v>186.990787245662</v>
      </c>
      <c r="T50" s="361">
        <f t="shared" si="210"/>
        <v>50.6383205293095</v>
      </c>
      <c r="U50" s="362">
        <f t="shared" si="210"/>
        <v>130.4</v>
      </c>
      <c r="V50" s="362">
        <f t="shared" si="210"/>
        <v>7.4553333046763</v>
      </c>
      <c r="W50" s="362">
        <f t="shared" si="210"/>
        <v>104.655333304676</v>
      </c>
      <c r="X50" s="362">
        <f t="shared" si="210"/>
        <v>60.0893333906473</v>
      </c>
      <c r="Y50" s="361">
        <f t="shared" si="210"/>
        <v>302.6</v>
      </c>
      <c r="Z50" s="553">
        <f t="shared" si="210"/>
        <v>109</v>
      </c>
      <c r="AA50" s="553">
        <f t="shared" si="210"/>
        <v>-8.50000000000009</v>
      </c>
      <c r="AB50" s="553">
        <f t="shared" si="210"/>
        <v>176.7</v>
      </c>
      <c r="AC50" s="553">
        <f t="shared" si="210"/>
        <v>193.6</v>
      </c>
      <c r="AD50" s="360">
        <f t="shared" si="210"/>
        <v>470.8</v>
      </c>
      <c r="AE50" s="553">
        <f t="shared" si="210"/>
        <v>214.2</v>
      </c>
      <c r="AF50" s="553">
        <f t="shared" si="210"/>
        <v>43.7</v>
      </c>
      <c r="AG50" s="553">
        <f t="shared" si="210"/>
        <v>215.9</v>
      </c>
      <c r="AH50" s="553">
        <f t="shared" si="210"/>
        <v>228</v>
      </c>
      <c r="AI50" s="360">
        <f t="shared" si="210"/>
        <v>701.800000000001</v>
      </c>
      <c r="AJ50" s="553">
        <f t="shared" si="210"/>
        <v>321.1</v>
      </c>
      <c r="AK50" s="553">
        <f t="shared" si="210"/>
        <v>191.7</v>
      </c>
      <c r="AL50" s="553">
        <f t="shared" si="210"/>
        <v>289.821688653937</v>
      </c>
      <c r="AM50" s="553">
        <f t="shared" si="210"/>
        <v>327.666813140336</v>
      </c>
      <c r="AN50" s="360">
        <f t="shared" si="210"/>
        <v>1130.28850179427</v>
      </c>
      <c r="AO50" s="553">
        <f t="shared" si="210"/>
        <v>398.630499201776</v>
      </c>
      <c r="AP50" s="553">
        <f t="shared" si="210"/>
        <v>191.74677180389</v>
      </c>
      <c r="AQ50" s="553">
        <f t="shared" si="210"/>
        <v>353.542229192657</v>
      </c>
      <c r="AR50" s="553">
        <f t="shared" si="210"/>
        <v>399.028708661159</v>
      </c>
      <c r="AS50" s="360">
        <f t="shared" si="210"/>
        <v>1342.94820885948</v>
      </c>
      <c r="AT50" s="553">
        <f t="shared" si="210"/>
        <v>470.65675844771</v>
      </c>
      <c r="AU50" s="553">
        <f t="shared" si="210"/>
        <v>230.698524364241</v>
      </c>
      <c r="AV50" s="553">
        <f t="shared" si="210"/>
        <v>417.943398389787</v>
      </c>
      <c r="AW50" s="553">
        <f t="shared" si="210"/>
        <v>477.667111226026</v>
      </c>
      <c r="AX50" s="360">
        <f t="shared" si="210"/>
        <v>1596.96579242776</v>
      </c>
    </row>
    <row r="51" ht="14.25" customHeight="1" spans="1:50">
      <c r="A51" s="142"/>
      <c r="B51" s="308" t="s">
        <v>60</v>
      </c>
      <c r="C51" s="955" t="s">
        <v>61</v>
      </c>
      <c r="D51" s="108" t="s">
        <v>61</v>
      </c>
      <c r="E51" s="108" t="s">
        <v>61</v>
      </c>
      <c r="F51" s="108" t="s">
        <v>61</v>
      </c>
      <c r="G51" s="108" t="s">
        <v>61</v>
      </c>
      <c r="H51" s="109">
        <f t="shared" ref="H51:R51" si="211">H50/C50-1</f>
        <v>0.493688858942342</v>
      </c>
      <c r="I51" s="94">
        <f t="shared" si="211"/>
        <v>0.129016766010009</v>
      </c>
      <c r="J51" s="94">
        <f t="shared" si="211"/>
        <v>-0.784352375453214</v>
      </c>
      <c r="K51" s="94">
        <f t="shared" si="211"/>
        <v>-0.315576082856793</v>
      </c>
      <c r="L51" s="94">
        <f t="shared" si="211"/>
        <v>-1.63703546263966</v>
      </c>
      <c r="M51" s="109">
        <f t="shared" si="211"/>
        <v>-0.729193500518382</v>
      </c>
      <c r="N51" s="94">
        <f t="shared" si="211"/>
        <v>1.63447920772131</v>
      </c>
      <c r="O51" s="94">
        <f t="shared" si="211"/>
        <v>-1.68227142794168</v>
      </c>
      <c r="P51" s="94">
        <f t="shared" si="211"/>
        <v>0.490820568032538</v>
      </c>
      <c r="Q51" s="94">
        <f t="shared" si="211"/>
        <v>-2.03367544057833</v>
      </c>
      <c r="R51" s="109">
        <f t="shared" si="211"/>
        <v>4.97571161201632</v>
      </c>
      <c r="S51" s="949" t="s">
        <v>61</v>
      </c>
      <c r="T51" s="111">
        <f>T50/S50-1</f>
        <v>-0.729193500518383</v>
      </c>
      <c r="U51" s="950" t="s">
        <v>61</v>
      </c>
      <c r="V51" s="950" t="s">
        <v>61</v>
      </c>
      <c r="W51" s="950" t="s">
        <v>61</v>
      </c>
      <c r="X51" s="950" t="s">
        <v>61</v>
      </c>
      <c r="Y51" s="111">
        <f t="shared" ref="Y51:AS51" si="212">Y50/T50-1</f>
        <v>4.97571161201633</v>
      </c>
      <c r="Z51" s="94">
        <f t="shared" si="212"/>
        <v>-0.164110429447852</v>
      </c>
      <c r="AA51" s="94">
        <f t="shared" si="212"/>
        <v>-2.14012340597415</v>
      </c>
      <c r="AB51" s="94">
        <f t="shared" si="212"/>
        <v>0.688399381287</v>
      </c>
      <c r="AC51" s="94">
        <f t="shared" si="212"/>
        <v>2.2218696576543</v>
      </c>
      <c r="AD51" s="109">
        <f t="shared" si="212"/>
        <v>0.555849306014542</v>
      </c>
      <c r="AE51" s="94">
        <f t="shared" si="212"/>
        <v>0.965137614678898</v>
      </c>
      <c r="AF51" s="94">
        <f t="shared" si="212"/>
        <v>-6.14117647058818</v>
      </c>
      <c r="AG51" s="94">
        <f t="shared" si="212"/>
        <v>0.22184493491794</v>
      </c>
      <c r="AH51" s="94">
        <f t="shared" si="212"/>
        <v>0.177685950413222</v>
      </c>
      <c r="AI51" s="109">
        <f t="shared" si="212"/>
        <v>0.490654205607479</v>
      </c>
      <c r="AJ51" s="94">
        <f t="shared" si="212"/>
        <v>0.49906629318394</v>
      </c>
      <c r="AK51" s="94">
        <f t="shared" si="212"/>
        <v>3.38672768878718</v>
      </c>
      <c r="AL51" s="94">
        <f t="shared" si="212"/>
        <v>0.342388553283635</v>
      </c>
      <c r="AM51" s="94">
        <f t="shared" si="212"/>
        <v>0.437135145352349</v>
      </c>
      <c r="AN51" s="109">
        <f t="shared" si="212"/>
        <v>0.610556428888954</v>
      </c>
      <c r="AO51" s="94">
        <f t="shared" si="212"/>
        <v>0.241452815950719</v>
      </c>
      <c r="AP51" s="94">
        <f t="shared" si="212"/>
        <v>0.000243984370840833</v>
      </c>
      <c r="AQ51" s="94">
        <f t="shared" si="212"/>
        <v>0.219861187182598</v>
      </c>
      <c r="AR51" s="94">
        <f t="shared" si="212"/>
        <v>0.217787986634645</v>
      </c>
      <c r="AS51" s="109">
        <f t="shared" si="212"/>
        <v>0.188146395126224</v>
      </c>
      <c r="AT51" s="94">
        <f t="shared" ref="AT51" si="213">AT50/AO50-1</f>
        <v>0.180684266231912</v>
      </c>
      <c r="AU51" s="94">
        <f t="shared" ref="AU51" si="214">AU50/AP50-1</f>
        <v>0.203141634114129</v>
      </c>
      <c r="AV51" s="94">
        <f t="shared" ref="AV51" si="215">AV50/AQ50-1</f>
        <v>0.182159764462071</v>
      </c>
      <c r="AW51" s="94">
        <f t="shared" ref="AW51" si="216">AW50/AR50-1</f>
        <v>0.197074548417125</v>
      </c>
      <c r="AX51" s="109">
        <f t="shared" ref="AX51" si="217">AX50/AS50-1</f>
        <v>0.189149203143143</v>
      </c>
    </row>
    <row r="52" ht="14.25" customHeight="1" spans="1:50">
      <c r="A52" s="142"/>
      <c r="B52" s="308" t="s">
        <v>64</v>
      </c>
      <c r="C52" s="109">
        <f t="shared" ref="C52:AX52" si="218">C50/C8</f>
        <v>0.0511762084273783</v>
      </c>
      <c r="D52" s="94">
        <f t="shared" si="218"/>
        <v>0.0660766540239084</v>
      </c>
      <c r="E52" s="94">
        <f t="shared" si="218"/>
        <v>-0.0847621620314582</v>
      </c>
      <c r="F52" s="94">
        <f t="shared" si="218"/>
        <v>0.127234746290639</v>
      </c>
      <c r="G52" s="94">
        <f t="shared" si="218"/>
        <v>0.0913448549790709</v>
      </c>
      <c r="H52" s="109">
        <f t="shared" si="218"/>
        <v>0.0609799627728862</v>
      </c>
      <c r="I52" s="94">
        <f t="shared" si="218"/>
        <v>0.0611715791526436</v>
      </c>
      <c r="J52" s="94">
        <f t="shared" si="218"/>
        <v>-0.0157584146304231</v>
      </c>
      <c r="K52" s="94">
        <f t="shared" si="218"/>
        <v>0.082862635898372</v>
      </c>
      <c r="L52" s="94">
        <f t="shared" si="218"/>
        <v>-0.0484951792051525</v>
      </c>
      <c r="M52" s="109">
        <f t="shared" si="218"/>
        <v>0.0142704516216421</v>
      </c>
      <c r="N52" s="94">
        <f t="shared" si="218"/>
        <v>0.124155003332381</v>
      </c>
      <c r="O52" s="94">
        <f t="shared" si="218"/>
        <v>0.00870136940321694</v>
      </c>
      <c r="P52" s="94">
        <f t="shared" si="218"/>
        <v>0.0912983802710252</v>
      </c>
      <c r="Q52" s="94">
        <f t="shared" si="218"/>
        <v>0.0456953105632299</v>
      </c>
      <c r="R52" s="109">
        <f t="shared" si="218"/>
        <v>0.0692702133504258</v>
      </c>
      <c r="S52" s="111">
        <f t="shared" si="218"/>
        <v>0.0605985576332543</v>
      </c>
      <c r="T52" s="111">
        <f t="shared" si="218"/>
        <v>0.0141809334381167</v>
      </c>
      <c r="U52" s="113">
        <f t="shared" si="218"/>
        <v>0.123368022705771</v>
      </c>
      <c r="V52" s="113">
        <f t="shared" si="218"/>
        <v>0.00864085918483577</v>
      </c>
      <c r="W52" s="113">
        <f t="shared" si="218"/>
        <v>0.0907599803179916</v>
      </c>
      <c r="X52" s="113">
        <f t="shared" si="218"/>
        <v>0.0452650345692258</v>
      </c>
      <c r="Y52" s="111">
        <f t="shared" si="218"/>
        <v>0.0687664757749295</v>
      </c>
      <c r="Z52" s="94">
        <f t="shared" si="218"/>
        <v>0.0914122777591413</v>
      </c>
      <c r="AA52" s="94">
        <f t="shared" si="218"/>
        <v>-0.0084881166367087</v>
      </c>
      <c r="AB52" s="94">
        <f t="shared" si="218"/>
        <v>0.130521495050968</v>
      </c>
      <c r="AC52" s="94">
        <f t="shared" si="218"/>
        <v>0.118373586059309</v>
      </c>
      <c r="AD52" s="109">
        <f t="shared" si="218"/>
        <v>0.0908336709691112</v>
      </c>
      <c r="AE52" s="94">
        <f t="shared" si="218"/>
        <v>0.145466893039049</v>
      </c>
      <c r="AF52" s="94">
        <f t="shared" si="218"/>
        <v>0.0353474075871552</v>
      </c>
      <c r="AG52" s="94">
        <f t="shared" si="218"/>
        <v>0.122928884586916</v>
      </c>
      <c r="AH52" s="94">
        <f t="shared" si="218"/>
        <v>0.108514587596973</v>
      </c>
      <c r="AI52" s="109">
        <f t="shared" si="218"/>
        <v>0.106880692028875</v>
      </c>
      <c r="AJ52" s="94">
        <f t="shared" si="218"/>
        <v>0.165047545618093</v>
      </c>
      <c r="AK52" s="94">
        <f t="shared" si="218"/>
        <v>0.11742006615215</v>
      </c>
      <c r="AL52" s="94">
        <f t="shared" si="218"/>
        <v>0.135092118148282</v>
      </c>
      <c r="AM52" s="94">
        <f t="shared" si="218"/>
        <v>0.132108058295076</v>
      </c>
      <c r="AN52" s="109">
        <f t="shared" si="218"/>
        <v>0.137776930199167</v>
      </c>
      <c r="AO52" s="94">
        <f t="shared" si="218"/>
        <v>0.176593350791318</v>
      </c>
      <c r="AP52" s="94">
        <f t="shared" si="218"/>
        <v>0.101278157591312</v>
      </c>
      <c r="AQ52" s="94">
        <f t="shared" si="218"/>
        <v>0.14422449122759</v>
      </c>
      <c r="AR52" s="94">
        <f t="shared" si="218"/>
        <v>0.139836332284383</v>
      </c>
      <c r="AS52" s="109">
        <f t="shared" si="218"/>
        <v>0.142028583659626</v>
      </c>
      <c r="AT52" s="94">
        <f t="shared" si="218"/>
        <v>0.183498270697523</v>
      </c>
      <c r="AU52" s="94">
        <f t="shared" si="218"/>
        <v>0.107155809422715</v>
      </c>
      <c r="AV52" s="94">
        <f t="shared" si="218"/>
        <v>0.150655049200799</v>
      </c>
      <c r="AW52" s="94">
        <f t="shared" si="218"/>
        <v>0.146716189703243</v>
      </c>
      <c r="AX52" s="109">
        <f t="shared" si="218"/>
        <v>0.148586284731862</v>
      </c>
    </row>
    <row r="53" ht="14.25" customHeight="1" spans="1:50">
      <c r="A53" s="88"/>
      <c r="B53" s="569" t="s">
        <v>65</v>
      </c>
      <c r="C53" s="955" t="s">
        <v>61</v>
      </c>
      <c r="D53" s="108" t="s">
        <v>61</v>
      </c>
      <c r="E53" s="108" t="s">
        <v>61</v>
      </c>
      <c r="F53" s="108" t="s">
        <v>61</v>
      </c>
      <c r="G53" s="108" t="s">
        <v>61</v>
      </c>
      <c r="H53" s="570">
        <f t="shared" ref="H53:R53" si="219">(H52-C52)*100*100</f>
        <v>98.0375434550799</v>
      </c>
      <c r="I53" s="208">
        <f t="shared" si="219"/>
        <v>-49.0507487126481</v>
      </c>
      <c r="J53" s="208">
        <f t="shared" si="219"/>
        <v>690.037474010351</v>
      </c>
      <c r="K53" s="208">
        <f t="shared" si="219"/>
        <v>-443.721103922669</v>
      </c>
      <c r="L53" s="208">
        <f t="shared" si="219"/>
        <v>-1398.40034184223</v>
      </c>
      <c r="M53" s="570">
        <f t="shared" si="219"/>
        <v>-467.095111512442</v>
      </c>
      <c r="N53" s="208">
        <f t="shared" si="219"/>
        <v>629.834241797376</v>
      </c>
      <c r="O53" s="208">
        <f t="shared" si="219"/>
        <v>244.5978403364</v>
      </c>
      <c r="P53" s="208">
        <f t="shared" si="219"/>
        <v>84.357443726532</v>
      </c>
      <c r="Q53" s="605">
        <f t="shared" si="219"/>
        <v>941.904897683825</v>
      </c>
      <c r="R53" s="570">
        <f t="shared" si="219"/>
        <v>549.997617287837</v>
      </c>
      <c r="S53" s="949" t="s">
        <v>61</v>
      </c>
      <c r="T53" s="572">
        <f>(T52-S52)*100*100</f>
        <v>-464.176241951376</v>
      </c>
      <c r="U53" s="950" t="s">
        <v>61</v>
      </c>
      <c r="V53" s="950" t="s">
        <v>61</v>
      </c>
      <c r="W53" s="950" t="s">
        <v>61</v>
      </c>
      <c r="X53" s="950" t="s">
        <v>61</v>
      </c>
      <c r="Y53" s="572">
        <f t="shared" ref="Y53:AS53" si="220">(Y52-T52)*100*100</f>
        <v>545.855423368128</v>
      </c>
      <c r="Z53" s="605">
        <f t="shared" si="220"/>
        <v>-319.557449466298</v>
      </c>
      <c r="AA53" s="605">
        <f t="shared" si="220"/>
        <v>-171.289758215445</v>
      </c>
      <c r="AB53" s="605">
        <f t="shared" si="220"/>
        <v>397.61514732976</v>
      </c>
      <c r="AC53" s="605">
        <f t="shared" si="220"/>
        <v>731.085514900833</v>
      </c>
      <c r="AD53" s="570">
        <f t="shared" si="220"/>
        <v>220.671951941817</v>
      </c>
      <c r="AE53" s="605">
        <f t="shared" si="220"/>
        <v>540.54615279908</v>
      </c>
      <c r="AF53" s="605">
        <f t="shared" si="220"/>
        <v>438.355242238639</v>
      </c>
      <c r="AG53" s="605">
        <f t="shared" si="220"/>
        <v>-75.9261046405201</v>
      </c>
      <c r="AH53" s="605">
        <f t="shared" si="220"/>
        <v>-98.5899846233612</v>
      </c>
      <c r="AI53" s="570">
        <f t="shared" si="220"/>
        <v>160.470210597641</v>
      </c>
      <c r="AJ53" s="605">
        <f t="shared" si="220"/>
        <v>195.806525790438</v>
      </c>
      <c r="AK53" s="605">
        <f t="shared" si="220"/>
        <v>820.726585649946</v>
      </c>
      <c r="AL53" s="605">
        <f t="shared" si="220"/>
        <v>121.63233561366</v>
      </c>
      <c r="AM53" s="605">
        <f t="shared" si="220"/>
        <v>235.934706981031</v>
      </c>
      <c r="AN53" s="570">
        <f t="shared" si="220"/>
        <v>308.962381702912</v>
      </c>
      <c r="AO53" s="605">
        <f t="shared" si="220"/>
        <v>115.458051732245</v>
      </c>
      <c r="AP53" s="605">
        <f t="shared" si="220"/>
        <v>-161.419085608379</v>
      </c>
      <c r="AQ53" s="605">
        <f t="shared" si="220"/>
        <v>91.3237307930848</v>
      </c>
      <c r="AR53" s="605">
        <f t="shared" si="220"/>
        <v>77.2827398930651</v>
      </c>
      <c r="AS53" s="570">
        <f t="shared" si="220"/>
        <v>42.5165346045911</v>
      </c>
      <c r="AT53" s="605">
        <f t="shared" ref="AT53" si="221">(AT52-AO52)*100*100</f>
        <v>69.0491990620545</v>
      </c>
      <c r="AU53" s="605">
        <f t="shared" ref="AU53" si="222">(AU52-AP52)*100*100</f>
        <v>58.7765183140292</v>
      </c>
      <c r="AV53" s="605">
        <f t="shared" ref="AV53" si="223">(AV52-AQ52)*100*100</f>
        <v>64.3055797320874</v>
      </c>
      <c r="AW53" s="605">
        <f t="shared" ref="AW53" si="224">(AW52-AR52)*100*100</f>
        <v>68.7985741886044</v>
      </c>
      <c r="AX53" s="570">
        <f t="shared" ref="AX53" si="225">(AX52-AS52)*100*100</f>
        <v>65.5770107223608</v>
      </c>
    </row>
    <row r="54" ht="14.25" customHeight="1" spans="1:50">
      <c r="A54" s="88"/>
      <c r="B54" s="595"/>
      <c r="C54" s="624"/>
      <c r="D54" s="363"/>
      <c r="E54" s="363"/>
      <c r="F54" s="363"/>
      <c r="G54" s="363"/>
      <c r="H54" s="597"/>
      <c r="I54" s="176"/>
      <c r="J54" s="176"/>
      <c r="K54" s="176"/>
      <c r="L54" s="176"/>
      <c r="M54" s="597"/>
      <c r="N54" s="176"/>
      <c r="O54" s="176"/>
      <c r="P54" s="176"/>
      <c r="Q54" s="625"/>
      <c r="R54" s="612"/>
      <c r="S54" s="626"/>
      <c r="T54" s="626"/>
      <c r="U54" s="627"/>
      <c r="V54" s="627"/>
      <c r="W54" s="627"/>
      <c r="X54" s="627"/>
      <c r="Y54" s="626"/>
      <c r="Z54" s="625"/>
      <c r="AA54" s="625"/>
      <c r="AB54" s="625"/>
      <c r="AC54" s="625"/>
      <c r="AD54" s="109"/>
      <c r="AE54" s="625"/>
      <c r="AF54" s="625"/>
      <c r="AG54" s="625"/>
      <c r="AH54" s="419"/>
      <c r="AI54" s="109"/>
      <c r="AJ54" s="625"/>
      <c r="AK54" s="625"/>
      <c r="AL54" s="625"/>
      <c r="AM54" s="625"/>
      <c r="AN54" s="612"/>
      <c r="AO54" s="625"/>
      <c r="AP54" s="625"/>
      <c r="AQ54" s="625"/>
      <c r="AR54" s="625"/>
      <c r="AS54" s="612"/>
      <c r="AT54" s="625"/>
      <c r="AU54" s="625"/>
      <c r="AV54" s="625"/>
      <c r="AW54" s="625"/>
      <c r="AX54" s="612"/>
    </row>
    <row r="55" ht="14.25" customHeight="1" spans="1:50">
      <c r="A55" s="76"/>
      <c r="B55" s="552" t="s">
        <v>79</v>
      </c>
      <c r="C55" s="360">
        <f>'3. Segment Build'!C65</f>
        <v>179.6</v>
      </c>
      <c r="D55" s="553">
        <f>'3. Segment Build'!D65</f>
        <v>57.791</v>
      </c>
      <c r="E55" s="553">
        <f>'3. Segment Build'!E65</f>
        <v>-5.422</v>
      </c>
      <c r="F55" s="553">
        <f>'3. Segment Build'!F65</f>
        <v>116.513</v>
      </c>
      <c r="G55" s="553">
        <f>'3. Segment Build'!G65</f>
        <v>101.726</v>
      </c>
      <c r="H55" s="360">
        <f>'3. Segment Build'!H65</f>
        <v>270.608</v>
      </c>
      <c r="I55" s="553">
        <f>'3. Segment Build'!I65</f>
        <v>67.1385744076465</v>
      </c>
      <c r="J55" s="553">
        <f>'3. Segment Build'!J65</f>
        <v>3.04815141906237</v>
      </c>
      <c r="K55" s="553">
        <f>'3. Segment Build'!K65</f>
        <v>80.2</v>
      </c>
      <c r="L55" s="553">
        <f>'3. Segment Build'!L65</f>
        <v>150.6</v>
      </c>
      <c r="M55" s="360">
        <f>'3. Segment Build'!M65</f>
        <v>300.986725826709</v>
      </c>
      <c r="N55" s="553">
        <f>'3. Segment Build'!N65</f>
        <v>141.2</v>
      </c>
      <c r="O55" s="553">
        <f>'3. Segment Build'!O65</f>
        <v>20.9</v>
      </c>
      <c r="P55" s="553">
        <f>'3. Segment Build'!P65</f>
        <v>133.5</v>
      </c>
      <c r="Q55" s="553">
        <f>'3. Segment Build'!Q65</f>
        <v>137</v>
      </c>
      <c r="R55" s="360">
        <f>'3. Segment Build'!R65</f>
        <v>432.6</v>
      </c>
      <c r="S55" s="361"/>
      <c r="T55" s="361">
        <f t="shared" ref="T55:Y55" si="226">T17+T40+T46+T48</f>
        <v>300.986725826709</v>
      </c>
      <c r="U55" s="362">
        <f t="shared" si="226"/>
        <v>141.2</v>
      </c>
      <c r="V55" s="362">
        <f t="shared" si="226"/>
        <v>20.9</v>
      </c>
      <c r="W55" s="362">
        <f t="shared" si="226"/>
        <v>133.5</v>
      </c>
      <c r="X55" s="362">
        <f t="shared" si="226"/>
        <v>137</v>
      </c>
      <c r="Y55" s="361">
        <f t="shared" si="226"/>
        <v>432.6</v>
      </c>
      <c r="Z55" s="553">
        <f>'3. Segment Build'!Z65</f>
        <v>129.8</v>
      </c>
      <c r="AA55" s="553">
        <f>'3. Segment Build'!AA65</f>
        <v>29.3</v>
      </c>
      <c r="AB55" s="553">
        <f>'3. Segment Build'!AB65</f>
        <v>195</v>
      </c>
      <c r="AC55" s="553">
        <f>'3. Segment Build'!AC65</f>
        <v>222.9</v>
      </c>
      <c r="AD55" s="360">
        <f>'3. Segment Build'!AD65</f>
        <v>577</v>
      </c>
      <c r="AE55" s="553">
        <f>'3. Segment Build'!AE65</f>
        <v>232.2</v>
      </c>
      <c r="AF55" s="553">
        <f>'3. Segment Build'!AF65</f>
        <v>67.4</v>
      </c>
      <c r="AG55" s="628">
        <f>'3. Segment Build'!AG65</f>
        <v>274.9</v>
      </c>
      <c r="AH55" s="553">
        <f>'3. Segment Build'!AH65</f>
        <v>263.2</v>
      </c>
      <c r="AI55" s="360">
        <f>'3. Segment Build'!AI65</f>
        <v>837.7</v>
      </c>
      <c r="AJ55" s="553">
        <f>'3. Segment Build'!AJ65</f>
        <v>339</v>
      </c>
      <c r="AK55" s="553">
        <f>'3. Segment Build'!AK65</f>
        <v>208.4</v>
      </c>
      <c r="AL55" s="553">
        <f>'3. Segment Build'!AL65</f>
        <v>302.821688653937</v>
      </c>
      <c r="AM55" s="553">
        <f>'3. Segment Build'!AM65</f>
        <v>340.666813140336</v>
      </c>
      <c r="AN55" s="360">
        <f>'3. Segment Build'!AN65</f>
        <v>1190.88850179427</v>
      </c>
      <c r="AO55" s="553">
        <f>'3. Segment Build'!AO65</f>
        <v>411.630499201776</v>
      </c>
      <c r="AP55" s="553">
        <f>'3. Segment Build'!AP65</f>
        <v>204.74677180389</v>
      </c>
      <c r="AQ55" s="553">
        <f>'3. Segment Build'!AQ65</f>
        <v>366.542229192657</v>
      </c>
      <c r="AR55" s="553">
        <f>'3. Segment Build'!AR65</f>
        <v>412.028708661159</v>
      </c>
      <c r="AS55" s="360">
        <f>'3. Segment Build'!AS65</f>
        <v>1394.94820885948</v>
      </c>
      <c r="AT55" s="553">
        <f>'3. Segment Build'!AT65</f>
        <v>483.65675844771</v>
      </c>
      <c r="AU55" s="553">
        <f>'3. Segment Build'!AU65</f>
        <v>243.698524364241</v>
      </c>
      <c r="AV55" s="553">
        <f>'3. Segment Build'!AV65</f>
        <v>430.943398389787</v>
      </c>
      <c r="AW55" s="553">
        <f>'3. Segment Build'!AW65</f>
        <v>490.667111226026</v>
      </c>
      <c r="AX55" s="360">
        <f>'3. Segment Build'!AX65</f>
        <v>1648.96579242776</v>
      </c>
    </row>
    <row r="56" ht="14.25" customHeight="1" spans="1:50">
      <c r="A56" s="142"/>
      <c r="B56" s="308" t="s">
        <v>60</v>
      </c>
      <c r="C56" s="955" t="s">
        <v>61</v>
      </c>
      <c r="D56" s="108" t="s">
        <v>61</v>
      </c>
      <c r="E56" s="108" t="s">
        <v>61</v>
      </c>
      <c r="F56" s="108" t="s">
        <v>61</v>
      </c>
      <c r="G56" s="108" t="s">
        <v>61</v>
      </c>
      <c r="H56" s="109">
        <f t="shared" ref="H56:R56" si="227">H55/C55-1</f>
        <v>0.506726057906459</v>
      </c>
      <c r="I56" s="94">
        <f t="shared" si="227"/>
        <v>0.161747926279984</v>
      </c>
      <c r="J56" s="94">
        <f t="shared" si="227"/>
        <v>-1.56218211343828</v>
      </c>
      <c r="K56" s="94">
        <f t="shared" si="227"/>
        <v>-0.311664792769906</v>
      </c>
      <c r="L56" s="94">
        <f t="shared" si="227"/>
        <v>0.480447476554667</v>
      </c>
      <c r="M56" s="109">
        <f t="shared" si="227"/>
        <v>0.112261004207965</v>
      </c>
      <c r="N56" s="94">
        <f t="shared" si="227"/>
        <v>1.10311287133792</v>
      </c>
      <c r="O56" s="94">
        <f t="shared" si="227"/>
        <v>5.85661475650345</v>
      </c>
      <c r="P56" s="94">
        <f t="shared" si="227"/>
        <v>0.664588528678304</v>
      </c>
      <c r="Q56" s="94">
        <f t="shared" si="227"/>
        <v>-0.0903054448871181</v>
      </c>
      <c r="R56" s="109">
        <f t="shared" si="227"/>
        <v>0.437272686401016</v>
      </c>
      <c r="S56" s="111"/>
      <c r="T56" s="949" t="s">
        <v>61</v>
      </c>
      <c r="U56" s="950" t="s">
        <v>61</v>
      </c>
      <c r="V56" s="950" t="s">
        <v>61</v>
      </c>
      <c r="W56" s="950" t="s">
        <v>61</v>
      </c>
      <c r="X56" s="950" t="s">
        <v>61</v>
      </c>
      <c r="Y56" s="111">
        <f t="shared" ref="Y56:AS56" si="228">Y55/T55-1</f>
        <v>0.437272686401013</v>
      </c>
      <c r="Z56" s="94">
        <f t="shared" si="228"/>
        <v>-0.0807365439093483</v>
      </c>
      <c r="AA56" s="94">
        <f t="shared" si="228"/>
        <v>0.401913875598087</v>
      </c>
      <c r="AB56" s="94">
        <f t="shared" si="228"/>
        <v>0.460674157303372</v>
      </c>
      <c r="AC56" s="94">
        <f t="shared" si="228"/>
        <v>0.627007299270073</v>
      </c>
      <c r="AD56" s="109">
        <f t="shared" si="228"/>
        <v>0.333795654184005</v>
      </c>
      <c r="AE56" s="94">
        <f t="shared" si="228"/>
        <v>0.788906009244992</v>
      </c>
      <c r="AF56" s="94">
        <f t="shared" si="228"/>
        <v>1.30034129692833</v>
      </c>
      <c r="AG56" s="94">
        <f t="shared" si="228"/>
        <v>0.40974358974359</v>
      </c>
      <c r="AH56" s="94">
        <f t="shared" si="228"/>
        <v>0.180798564378645</v>
      </c>
      <c r="AI56" s="109">
        <f t="shared" si="228"/>
        <v>0.451819757365685</v>
      </c>
      <c r="AJ56" s="94">
        <f t="shared" si="228"/>
        <v>0.459948320413437</v>
      </c>
      <c r="AK56" s="94">
        <f t="shared" si="228"/>
        <v>2.0919881305638</v>
      </c>
      <c r="AL56" s="94">
        <f t="shared" si="228"/>
        <v>0.101570347959028</v>
      </c>
      <c r="AM56" s="94">
        <f t="shared" si="228"/>
        <v>0.294326797645652</v>
      </c>
      <c r="AN56" s="109">
        <f t="shared" si="228"/>
        <v>0.421616929442846</v>
      </c>
      <c r="AO56" s="94">
        <f t="shared" si="228"/>
        <v>0.214249260182229</v>
      </c>
      <c r="AP56" s="94">
        <f t="shared" si="228"/>
        <v>-0.017529885777879</v>
      </c>
      <c r="AQ56" s="94">
        <f t="shared" si="228"/>
        <v>0.21042264450067</v>
      </c>
      <c r="AR56" s="94">
        <f t="shared" si="228"/>
        <v>0.209477098350132</v>
      </c>
      <c r="AS56" s="109">
        <f t="shared" si="228"/>
        <v>0.171350808037662</v>
      </c>
      <c r="AT56" s="94">
        <f t="shared" ref="AT56" si="229">AT55/AO55-1</f>
        <v>0.174977945962715</v>
      </c>
      <c r="AU56" s="94">
        <f t="shared" ref="AU56" si="230">AU55/AP55-1</f>
        <v>0.190243549225088</v>
      </c>
      <c r="AV56" s="94">
        <f t="shared" ref="AV56" si="231">AV55/AQ55-1</f>
        <v>0.175699180252654</v>
      </c>
      <c r="AW56" s="94">
        <f t="shared" ref="AW56" si="232">AW55/AR55-1</f>
        <v>0.19085661001728</v>
      </c>
      <c r="AX56" s="109">
        <f t="shared" ref="AX56" si="233">AX55/AS55-1</f>
        <v>0.182098218381862</v>
      </c>
    </row>
    <row r="57" ht="14.25" customHeight="1" spans="1:50">
      <c r="A57" s="142"/>
      <c r="B57" s="308" t="s">
        <v>64</v>
      </c>
      <c r="C57" s="109">
        <f t="shared" ref="C57:R57" si="234">C55/C8</f>
        <v>0.0734199983648107</v>
      </c>
      <c r="D57" s="94">
        <f t="shared" si="234"/>
        <v>0.087101538832537</v>
      </c>
      <c r="E57" s="94">
        <f t="shared" si="234"/>
        <v>-0.00906977133202857</v>
      </c>
      <c r="F57" s="94">
        <f t="shared" si="234"/>
        <v>0.144533760063513</v>
      </c>
      <c r="G57" s="94">
        <f t="shared" si="234"/>
        <v>0.101827827827828</v>
      </c>
      <c r="H57" s="109">
        <f t="shared" si="234"/>
        <v>0.0882485496163291</v>
      </c>
      <c r="I57" s="94">
        <f t="shared" si="234"/>
        <v>0.082973420017725</v>
      </c>
      <c r="J57" s="94">
        <f t="shared" si="234"/>
        <v>0.00439581271174116</v>
      </c>
      <c r="K57" s="94">
        <f t="shared" si="234"/>
        <v>0.0946666749322349</v>
      </c>
      <c r="L57" s="94">
        <f t="shared" si="234"/>
        <v>0.125634915534529</v>
      </c>
      <c r="M57" s="109">
        <f t="shared" si="234"/>
        <v>0.0848214645503578</v>
      </c>
      <c r="N57" s="94">
        <f t="shared" si="234"/>
        <v>0.134437779681996</v>
      </c>
      <c r="O57" s="94">
        <f t="shared" si="234"/>
        <v>0.0243930905695612</v>
      </c>
      <c r="P57" s="94">
        <f t="shared" si="234"/>
        <v>0.116461659251505</v>
      </c>
      <c r="Q57" s="94">
        <f t="shared" si="234"/>
        <v>0.104182509505703</v>
      </c>
      <c r="R57" s="109">
        <f t="shared" si="234"/>
        <v>0.0990293929127369</v>
      </c>
      <c r="S57" s="111"/>
      <c r="T57" s="111">
        <f t="shared" ref="T57:AX57" si="235">T55/T8</f>
        <v>0.0842893816400324</v>
      </c>
      <c r="U57" s="112">
        <f t="shared" si="235"/>
        <v>0.133585619678335</v>
      </c>
      <c r="V57" s="112">
        <f t="shared" si="235"/>
        <v>0.0242234585071859</v>
      </c>
      <c r="W57" s="112">
        <f t="shared" si="235"/>
        <v>0.11577486774781</v>
      </c>
      <c r="X57" s="112">
        <f t="shared" si="235"/>
        <v>0.103201506591337</v>
      </c>
      <c r="Y57" s="111">
        <f t="shared" si="235"/>
        <v>0.0983092446141259</v>
      </c>
      <c r="Z57" s="94">
        <f t="shared" si="235"/>
        <v>0.108856088560886</v>
      </c>
      <c r="AA57" s="94">
        <f t="shared" si="235"/>
        <v>0.0292590373477132</v>
      </c>
      <c r="AB57" s="94">
        <f t="shared" si="235"/>
        <v>0.144039001329591</v>
      </c>
      <c r="AC57" s="94">
        <f t="shared" si="235"/>
        <v>0.136288596759401</v>
      </c>
      <c r="AD57" s="109">
        <f t="shared" si="235"/>
        <v>0.11132333931431</v>
      </c>
      <c r="AE57" s="94">
        <f t="shared" si="235"/>
        <v>0.157691001697793</v>
      </c>
      <c r="AF57" s="94">
        <f t="shared" si="235"/>
        <v>0.0545175119307611</v>
      </c>
      <c r="AG57" s="94">
        <f t="shared" si="235"/>
        <v>0.156522234242441</v>
      </c>
      <c r="AH57" s="94">
        <f t="shared" si="235"/>
        <v>0.12526771691019</v>
      </c>
      <c r="AI57" s="109">
        <f t="shared" si="235"/>
        <v>0.127577594346806</v>
      </c>
      <c r="AJ57" s="94">
        <f t="shared" si="235"/>
        <v>0.174248265227448</v>
      </c>
      <c r="AK57" s="94">
        <f t="shared" si="235"/>
        <v>0.127649148597329</v>
      </c>
      <c r="AL57" s="94">
        <f t="shared" si="235"/>
        <v>0.141151697554103</v>
      </c>
      <c r="AM57" s="94">
        <f t="shared" si="235"/>
        <v>0.137349372608773</v>
      </c>
      <c r="AN57" s="109">
        <f t="shared" si="235"/>
        <v>0.145163789356643</v>
      </c>
      <c r="AO57" s="94">
        <f t="shared" si="235"/>
        <v>0.182352352084204</v>
      </c>
      <c r="AP57" s="94">
        <f t="shared" si="235"/>
        <v>0.108144588959625</v>
      </c>
      <c r="AQ57" s="94">
        <f t="shared" si="235"/>
        <v>0.149527728666128</v>
      </c>
      <c r="AR57" s="94">
        <f t="shared" si="235"/>
        <v>0.144392075468366</v>
      </c>
      <c r="AS57" s="109">
        <f t="shared" si="235"/>
        <v>0.147528040974195</v>
      </c>
      <c r="AT57" s="94">
        <f t="shared" si="235"/>
        <v>0.188566672406946</v>
      </c>
      <c r="AU57" s="94">
        <f t="shared" si="235"/>
        <v>0.113194103453135</v>
      </c>
      <c r="AV57" s="94">
        <f t="shared" si="235"/>
        <v>0.155341127859191</v>
      </c>
      <c r="AW57" s="94">
        <f t="shared" si="235"/>
        <v>0.150709159747269</v>
      </c>
      <c r="AX57" s="109">
        <f t="shared" si="235"/>
        <v>0.153424514105774</v>
      </c>
    </row>
    <row r="58" ht="14.25" customHeight="1" spans="1:50">
      <c r="A58" s="88"/>
      <c r="B58" s="569" t="s">
        <v>65</v>
      </c>
      <c r="C58" s="955" t="s">
        <v>61</v>
      </c>
      <c r="D58" s="108" t="s">
        <v>61</v>
      </c>
      <c r="E58" s="108" t="s">
        <v>61</v>
      </c>
      <c r="F58" s="108" t="s">
        <v>61</v>
      </c>
      <c r="G58" s="108" t="s">
        <v>61</v>
      </c>
      <c r="H58" s="592">
        <f t="shared" ref="H58:AN58" si="236">(H57-C57)*100*100</f>
        <v>148.285512515184</v>
      </c>
      <c r="I58" s="629">
        <f t="shared" si="236"/>
        <v>-41.2811881481208</v>
      </c>
      <c r="J58" s="629">
        <f t="shared" si="236"/>
        <v>134.655840437697</v>
      </c>
      <c r="K58" s="605">
        <f t="shared" si="236"/>
        <v>-498.670851312784</v>
      </c>
      <c r="L58" s="605">
        <f t="shared" si="236"/>
        <v>238.070877067012</v>
      </c>
      <c r="M58" s="592">
        <f t="shared" si="236"/>
        <v>-34.2708506597129</v>
      </c>
      <c r="N58" s="605">
        <f t="shared" si="236"/>
        <v>514.643596642706</v>
      </c>
      <c r="O58" s="605">
        <f t="shared" si="236"/>
        <v>199.9727785782</v>
      </c>
      <c r="P58" s="605">
        <f t="shared" si="236"/>
        <v>217.949843192699</v>
      </c>
      <c r="Q58" s="605">
        <f t="shared" si="236"/>
        <v>-214.524060288256</v>
      </c>
      <c r="R58" s="592">
        <f t="shared" si="236"/>
        <v>142.079283623791</v>
      </c>
      <c r="S58" s="593"/>
      <c r="T58" s="956" t="s">
        <v>61</v>
      </c>
      <c r="U58" s="950" t="s">
        <v>61</v>
      </c>
      <c r="V58" s="950" t="s">
        <v>61</v>
      </c>
      <c r="W58" s="950" t="s">
        <v>61</v>
      </c>
      <c r="X58" s="950" t="s">
        <v>61</v>
      </c>
      <c r="Y58" s="593">
        <f>(Y57-T57)*100*100</f>
        <v>140.198629740935</v>
      </c>
      <c r="Z58" s="605">
        <f>(Z57-U57)*100*100</f>
        <v>-247.295311174493</v>
      </c>
      <c r="AA58" s="605">
        <f t="shared" ref="AA58:AG58" si="237">(AA57-V57)*100*100</f>
        <v>50.3557884052731</v>
      </c>
      <c r="AB58" s="605">
        <f t="shared" si="237"/>
        <v>282.641335817806</v>
      </c>
      <c r="AC58" s="605">
        <f t="shared" si="237"/>
        <v>330.870901680637</v>
      </c>
      <c r="AD58" s="592">
        <f t="shared" si="237"/>
        <v>130.14094700184</v>
      </c>
      <c r="AE58" s="605">
        <f t="shared" si="237"/>
        <v>488.349131369073</v>
      </c>
      <c r="AF58" s="605">
        <f t="shared" si="237"/>
        <v>252.584745830479</v>
      </c>
      <c r="AG58" s="605">
        <f t="shared" si="237"/>
        <v>124.832329128507</v>
      </c>
      <c r="AH58" s="605">
        <f t="shared" si="236"/>
        <v>-110.208798492109</v>
      </c>
      <c r="AI58" s="592">
        <f t="shared" si="236"/>
        <v>162.542550324964</v>
      </c>
      <c r="AJ58" s="605">
        <f t="shared" si="236"/>
        <v>165.572635296551</v>
      </c>
      <c r="AK58" s="605">
        <f t="shared" si="236"/>
        <v>731.316366665682</v>
      </c>
      <c r="AL58" s="605">
        <f t="shared" si="236"/>
        <v>-153.705366883388</v>
      </c>
      <c r="AM58" s="605">
        <f t="shared" si="236"/>
        <v>120.816556985834</v>
      </c>
      <c r="AN58" s="592">
        <f t="shared" si="236"/>
        <v>175.86195009837</v>
      </c>
      <c r="AO58" s="605">
        <f t="shared" ref="AO58" si="238">(AO57-AJ57)*100*100</f>
        <v>81.0408685675632</v>
      </c>
      <c r="AP58" s="605">
        <f t="shared" ref="AP58" si="239">(AP57-AK57)*100*100</f>
        <v>-195.04559637704</v>
      </c>
      <c r="AQ58" s="605">
        <f t="shared" ref="AQ58" si="240">(AQ57-AL57)*100*100</f>
        <v>83.7603111202542</v>
      </c>
      <c r="AR58" s="605">
        <f t="shared" ref="AR58" si="241">(AR57-AM57)*100*100</f>
        <v>70.4270285959316</v>
      </c>
      <c r="AS58" s="592">
        <f t="shared" ref="AS58" si="242">(AS57-AN57)*100*100</f>
        <v>23.6425161755194</v>
      </c>
      <c r="AT58" s="605">
        <f t="shared" ref="AT58" si="243">(AT57-AO57)*100*100</f>
        <v>62.1432032274152</v>
      </c>
      <c r="AU58" s="605">
        <f t="shared" ref="AU58" si="244">(AU57-AP57)*100*100</f>
        <v>50.4951449350947</v>
      </c>
      <c r="AV58" s="605">
        <f t="shared" ref="AV58" si="245">(AV57-AQ57)*100*100</f>
        <v>58.133991930632</v>
      </c>
      <c r="AW58" s="605">
        <f t="shared" ref="AW58" si="246">(AW57-AR57)*100*100</f>
        <v>63.1708427890301</v>
      </c>
      <c r="AX58" s="592">
        <f t="shared" ref="AX58" si="247">(AX57-AS57)*100*100</f>
        <v>58.9647313157837</v>
      </c>
    </row>
    <row r="59" ht="14.25" customHeight="1" spans="1:50">
      <c r="A59" s="76"/>
      <c r="B59" s="556"/>
      <c r="C59" s="360"/>
      <c r="D59" s="553"/>
      <c r="E59" s="557"/>
      <c r="F59" s="557"/>
      <c r="G59" s="557"/>
      <c r="H59" s="360"/>
      <c r="I59" s="553"/>
      <c r="J59" s="557"/>
      <c r="K59" s="557"/>
      <c r="L59" s="557"/>
      <c r="M59" s="360"/>
      <c r="N59" s="553"/>
      <c r="O59" s="553"/>
      <c r="P59" s="557"/>
      <c r="Q59" s="216"/>
      <c r="R59" s="631"/>
      <c r="S59" s="632"/>
      <c r="T59" s="632"/>
      <c r="U59" s="633"/>
      <c r="V59" s="633"/>
      <c r="W59" s="633"/>
      <c r="X59" s="633"/>
      <c r="Y59" s="632"/>
      <c r="Z59" s="634"/>
      <c r="AA59" s="216"/>
      <c r="AB59" s="216"/>
      <c r="AC59" s="635"/>
      <c r="AD59" s="636"/>
      <c r="AE59" s="216"/>
      <c r="AF59" s="216"/>
      <c r="AG59" s="216"/>
      <c r="AH59" s="216"/>
      <c r="AI59" s="220"/>
      <c r="AJ59" s="557"/>
      <c r="AK59" s="557"/>
      <c r="AL59" s="557"/>
      <c r="AM59" s="557"/>
      <c r="AN59" s="318"/>
      <c r="AO59" s="557"/>
      <c r="AP59" s="557"/>
      <c r="AQ59" s="557"/>
      <c r="AR59" s="557"/>
      <c r="AS59" s="318"/>
      <c r="AT59" s="557"/>
      <c r="AU59" s="557"/>
      <c r="AV59" s="557"/>
      <c r="AW59" s="557"/>
      <c r="AX59" s="318"/>
    </row>
    <row r="60" ht="14.25" customHeight="1" spans="1:50">
      <c r="A60" s="76"/>
      <c r="B60" s="637" t="s">
        <v>80</v>
      </c>
      <c r="C60" s="133">
        <v>1.6</v>
      </c>
      <c r="D60" s="561">
        <v>0.742920377254631</v>
      </c>
      <c r="E60" s="561">
        <v>0.514062504186949</v>
      </c>
      <c r="F60" s="561">
        <v>0.427029731793918</v>
      </c>
      <c r="G60" s="561">
        <v>0.618083221719029</v>
      </c>
      <c r="H60" s="133">
        <f>D60+E60+F60+G60</f>
        <v>2.30209583495453</v>
      </c>
      <c r="I60" s="561">
        <v>0.6</v>
      </c>
      <c r="J60" s="561">
        <v>0.9</v>
      </c>
      <c r="K60" s="561">
        <v>0.545469</v>
      </c>
      <c r="L60" s="561">
        <v>1.255912</v>
      </c>
      <c r="M60" s="133">
        <f>I60+J60+K60+L60</f>
        <v>3.301381</v>
      </c>
      <c r="N60" s="561">
        <v>1.3</v>
      </c>
      <c r="O60" s="561">
        <v>1.8</v>
      </c>
      <c r="P60" s="561">
        <v>1.4</v>
      </c>
      <c r="Q60" s="561">
        <v>1.9</v>
      </c>
      <c r="R60" s="133">
        <f>N60+O60+P60+Q60</f>
        <v>6.4</v>
      </c>
      <c r="S60" s="562">
        <f>H60</f>
        <v>2.30209583495453</v>
      </c>
      <c r="T60" s="562">
        <f>M60</f>
        <v>3.301381</v>
      </c>
      <c r="U60" s="563">
        <f t="shared" ref="U60:X61" si="248">N60</f>
        <v>1.3</v>
      </c>
      <c r="V60" s="563">
        <f t="shared" si="248"/>
        <v>1.8</v>
      </c>
      <c r="W60" s="563">
        <f t="shared" si="248"/>
        <v>1.4</v>
      </c>
      <c r="X60" s="563">
        <f t="shared" si="248"/>
        <v>1.9</v>
      </c>
      <c r="Y60" s="562">
        <f t="shared" ref="Y60:Y61" si="249">U60+V60+W60+X60</f>
        <v>6.4</v>
      </c>
      <c r="Z60" s="561">
        <v>2.7</v>
      </c>
      <c r="AA60" s="561">
        <v>2.5</v>
      </c>
      <c r="AB60" s="561">
        <v>1.1</v>
      </c>
      <c r="AC60" s="561">
        <v>2.5</v>
      </c>
      <c r="AD60" s="133">
        <f>Z60+AA60+AB60+AC60</f>
        <v>8.8</v>
      </c>
      <c r="AE60" s="561">
        <f>1.5+3.9</f>
        <v>5.4</v>
      </c>
      <c r="AF60" s="561">
        <f>6.7+1.4</f>
        <v>8.1</v>
      </c>
      <c r="AG60" s="561">
        <f>5.9+1.5</f>
        <v>7.4</v>
      </c>
      <c r="AH60" s="561">
        <v>2</v>
      </c>
      <c r="AI60" s="133">
        <f>AE60+AF60+AG60+AH60</f>
        <v>22.9</v>
      </c>
      <c r="AJ60" s="561">
        <v>2.7</v>
      </c>
      <c r="AK60" s="561">
        <f>5.4</f>
        <v>5.4</v>
      </c>
      <c r="AL60" s="561">
        <f t="shared" ref="AL60:AM60" si="250">AL339</f>
        <v>4.43800569207725</v>
      </c>
      <c r="AM60" s="561">
        <f t="shared" si="250"/>
        <v>5.56415743148384</v>
      </c>
      <c r="AN60" s="133">
        <f>AJ60+AK60+AL60+AM60</f>
        <v>18.1021631235611</v>
      </c>
      <c r="AO60" s="561">
        <f t="shared" ref="AO60:AR60" si="251">AO339</f>
        <v>6.75986078314828</v>
      </c>
      <c r="AP60" s="561">
        <f t="shared" si="251"/>
        <v>8.0090614783726</v>
      </c>
      <c r="AQ60" s="561">
        <f t="shared" si="251"/>
        <v>6.65546713703905</v>
      </c>
      <c r="AR60" s="561">
        <f t="shared" si="251"/>
        <v>7.88765005129873</v>
      </c>
      <c r="AS60" s="133">
        <f>AO60+AP60+AQ60+AR60</f>
        <v>29.3120394498587</v>
      </c>
      <c r="AT60" s="561">
        <f t="shared" ref="AT60:AW60" si="252">AT339</f>
        <v>11.9891148502156</v>
      </c>
      <c r="AU60" s="561">
        <f t="shared" si="252"/>
        <v>13.7616253158064</v>
      </c>
      <c r="AV60" s="561">
        <f t="shared" si="252"/>
        <v>12.5591928524752</v>
      </c>
      <c r="AW60" s="561">
        <f t="shared" si="252"/>
        <v>14.2166600494119</v>
      </c>
      <c r="AX60" s="133">
        <f>AT60+AU60+AV60+AW60</f>
        <v>52.526593067909</v>
      </c>
    </row>
    <row r="61" ht="14.25" customHeight="1" spans="1:50">
      <c r="A61" s="76"/>
      <c r="B61" s="589" t="s">
        <v>81</v>
      </c>
      <c r="C61" s="133">
        <v>-274.1</v>
      </c>
      <c r="D61" s="561">
        <v>-75.4659030244019</v>
      </c>
      <c r="E61" s="561">
        <v>-78.6756494827691</v>
      </c>
      <c r="F61" s="561">
        <v>-67.6325037498966</v>
      </c>
      <c r="G61" s="561">
        <v>-57.2442599540764</v>
      </c>
      <c r="H61" s="133">
        <f>D61+E61+F61+G61</f>
        <v>-279.018316211144</v>
      </c>
      <c r="I61" s="561">
        <v>-57.6</v>
      </c>
      <c r="J61" s="561">
        <v>-55.3</v>
      </c>
      <c r="K61" s="561">
        <v>-55.515802</v>
      </c>
      <c r="L61" s="561">
        <v>-68.022794</v>
      </c>
      <c r="M61" s="133">
        <f>I61+J61+K61+L61</f>
        <v>-236.438596</v>
      </c>
      <c r="N61" s="561">
        <v>-86.1</v>
      </c>
      <c r="O61" s="561">
        <v>-101.1</v>
      </c>
      <c r="P61" s="561">
        <v>-109.4</v>
      </c>
      <c r="Q61" s="561">
        <v>-116.8</v>
      </c>
      <c r="R61" s="133">
        <f>N61+O61+P61+Q61</f>
        <v>-413.4</v>
      </c>
      <c r="S61" s="562">
        <f>H61</f>
        <v>-279.018316211144</v>
      </c>
      <c r="T61" s="562">
        <f>M61</f>
        <v>-236.438596</v>
      </c>
      <c r="U61" s="563">
        <f t="shared" si="248"/>
        <v>-86.1</v>
      </c>
      <c r="V61" s="563">
        <f t="shared" si="248"/>
        <v>-101.1</v>
      </c>
      <c r="W61" s="563">
        <f t="shared" si="248"/>
        <v>-109.4</v>
      </c>
      <c r="X61" s="563">
        <f t="shared" si="248"/>
        <v>-116.8</v>
      </c>
      <c r="Y61" s="562">
        <f t="shared" si="249"/>
        <v>-413.4</v>
      </c>
      <c r="Z61" s="561">
        <f>-82.3-14.3</f>
        <v>-96.6</v>
      </c>
      <c r="AA61" s="561">
        <v>-47.7</v>
      </c>
      <c r="AB61" s="561">
        <v>-48.9</v>
      </c>
      <c r="AC61" s="561">
        <f>-64.1-43.6-17.5</f>
        <v>-125.2</v>
      </c>
      <c r="AD61" s="133">
        <f>Z61+AA61+AB61+AC61</f>
        <v>-318.4</v>
      </c>
      <c r="AE61" s="561">
        <v>-22</v>
      </c>
      <c r="AF61" s="561">
        <v>-30</v>
      </c>
      <c r="AG61" s="561">
        <v>-25.6</v>
      </c>
      <c r="AH61" s="561">
        <f>-20.1-2.5</f>
        <v>-22.6</v>
      </c>
      <c r="AI61" s="133">
        <f>AE61+AF61+AG61+AH61</f>
        <v>-100.2</v>
      </c>
      <c r="AJ61" s="561">
        <f>-24.9-7.8-50.5</f>
        <v>-83.2</v>
      </c>
      <c r="AK61" s="561">
        <f>-20-16.3</f>
        <v>-36.3</v>
      </c>
      <c r="AL61" s="561">
        <f t="shared" ref="AL61:AM61" si="253">AL335</f>
        <v>-22.11</v>
      </c>
      <c r="AM61" s="561">
        <f t="shared" si="253"/>
        <v>-22.11</v>
      </c>
      <c r="AN61" s="133">
        <f>AJ61+AK61+AL61+AM61</f>
        <v>-163.72</v>
      </c>
      <c r="AO61" s="561">
        <f t="shared" ref="AO61:AR61" si="254">AO335</f>
        <v>-14.74</v>
      </c>
      <c r="AP61" s="561">
        <f t="shared" si="254"/>
        <v>-14.74</v>
      </c>
      <c r="AQ61" s="561">
        <f t="shared" si="254"/>
        <v>-14.74</v>
      </c>
      <c r="AR61" s="561">
        <f t="shared" si="254"/>
        <v>-14.74</v>
      </c>
      <c r="AS61" s="133">
        <f>AO61+AP61+AQ61+AR61</f>
        <v>-58.96</v>
      </c>
      <c r="AT61" s="561">
        <f t="shared" ref="AT61:AW61" si="255">AT335</f>
        <v>-14.74</v>
      </c>
      <c r="AU61" s="561">
        <f t="shared" si="255"/>
        <v>-14.74</v>
      </c>
      <c r="AV61" s="561">
        <f t="shared" si="255"/>
        <v>-14.74</v>
      </c>
      <c r="AW61" s="561">
        <f t="shared" si="255"/>
        <v>-14.74</v>
      </c>
      <c r="AX61" s="133">
        <f>AT61+AU61+AV61+AW61</f>
        <v>-58.96</v>
      </c>
    </row>
    <row r="62" ht="14.25" customHeight="1" spans="1:50">
      <c r="A62" s="76"/>
      <c r="B62" s="589" t="s">
        <v>82</v>
      </c>
      <c r="C62" s="133">
        <f t="shared" ref="C62:O62" si="256">C60+C61</f>
        <v>-272.5</v>
      </c>
      <c r="D62" s="561">
        <f t="shared" si="256"/>
        <v>-74.7229826471473</v>
      </c>
      <c r="E62" s="561">
        <f t="shared" si="256"/>
        <v>-78.1615869785822</v>
      </c>
      <c r="F62" s="561">
        <f t="shared" si="256"/>
        <v>-67.2054740181026</v>
      </c>
      <c r="G62" s="561">
        <f t="shared" si="256"/>
        <v>-56.6261767323573</v>
      </c>
      <c r="H62" s="133">
        <f t="shared" si="256"/>
        <v>-276.716220376189</v>
      </c>
      <c r="I62" s="561">
        <f t="shared" si="256"/>
        <v>-57</v>
      </c>
      <c r="J62" s="561">
        <f t="shared" si="256"/>
        <v>-54.4</v>
      </c>
      <c r="K62" s="561">
        <f t="shared" si="256"/>
        <v>-54.970333</v>
      </c>
      <c r="L62" s="561">
        <f t="shared" si="256"/>
        <v>-66.766882</v>
      </c>
      <c r="M62" s="133">
        <f t="shared" si="256"/>
        <v>-233.137215</v>
      </c>
      <c r="N62" s="561">
        <f t="shared" si="256"/>
        <v>-84.8</v>
      </c>
      <c r="O62" s="561">
        <f t="shared" si="256"/>
        <v>-99.3</v>
      </c>
      <c r="P62" s="561">
        <f t="shared" ref="P62:S62" si="257">P60+P61</f>
        <v>-108</v>
      </c>
      <c r="Q62" s="561">
        <f t="shared" si="257"/>
        <v>-114.9</v>
      </c>
      <c r="R62" s="133">
        <f t="shared" si="257"/>
        <v>-407</v>
      </c>
      <c r="S62" s="562">
        <f t="shared" si="257"/>
        <v>-276.716220376189</v>
      </c>
      <c r="T62" s="562">
        <f t="shared" ref="T62:Y62" si="258">T60+T61</f>
        <v>-233.137215</v>
      </c>
      <c r="U62" s="563">
        <f t="shared" si="258"/>
        <v>-84.8</v>
      </c>
      <c r="V62" s="563">
        <f t="shared" si="258"/>
        <v>-99.3</v>
      </c>
      <c r="W62" s="563">
        <f t="shared" si="258"/>
        <v>-108</v>
      </c>
      <c r="X62" s="563">
        <f t="shared" si="258"/>
        <v>-114.9</v>
      </c>
      <c r="Y62" s="562">
        <f t="shared" si="258"/>
        <v>-407</v>
      </c>
      <c r="Z62" s="561">
        <f t="shared" ref="Z62:AB62" si="259">Z60+Z61</f>
        <v>-93.9</v>
      </c>
      <c r="AA62" s="561">
        <f t="shared" si="259"/>
        <v>-45.2</v>
      </c>
      <c r="AB62" s="561">
        <f t="shared" si="259"/>
        <v>-47.8</v>
      </c>
      <c r="AC62" s="561">
        <f t="shared" ref="AC62:AD62" si="260">AC60+AC61</f>
        <v>-122.7</v>
      </c>
      <c r="AD62" s="133">
        <f t="shared" si="260"/>
        <v>-309.6</v>
      </c>
      <c r="AE62" s="561">
        <f t="shared" ref="AE62:AK62" si="261">AE60+AE61</f>
        <v>-16.6</v>
      </c>
      <c r="AF62" s="561">
        <f t="shared" si="261"/>
        <v>-21.9</v>
      </c>
      <c r="AG62" s="561">
        <f t="shared" si="261"/>
        <v>-18.2</v>
      </c>
      <c r="AH62" s="561">
        <f t="shared" si="261"/>
        <v>-20.6</v>
      </c>
      <c r="AI62" s="133">
        <f t="shared" si="261"/>
        <v>-77.3</v>
      </c>
      <c r="AJ62" s="561">
        <f t="shared" si="261"/>
        <v>-80.5</v>
      </c>
      <c r="AK62" s="561">
        <f t="shared" si="261"/>
        <v>-30.9</v>
      </c>
      <c r="AL62" s="561">
        <f t="shared" ref="AL62:AM62" si="262">AL343</f>
        <v>-17.6718390426561</v>
      </c>
      <c r="AM62" s="561">
        <f t="shared" si="262"/>
        <v>-16.5452723558076</v>
      </c>
      <c r="AN62" s="133">
        <f>AN60+AN61</f>
        <v>-145.617836876439</v>
      </c>
      <c r="AO62" s="561">
        <f t="shared" ref="AO62:AR62" si="263">AO343</f>
        <v>-7.97949697260442</v>
      </c>
      <c r="AP62" s="561">
        <f t="shared" si="263"/>
        <v>-6.7299096777353</v>
      </c>
      <c r="AQ62" s="561">
        <f t="shared" si="263"/>
        <v>-8.08272298982061</v>
      </c>
      <c r="AR62" s="561">
        <f t="shared" si="263"/>
        <v>-6.84936065105948</v>
      </c>
      <c r="AS62" s="133">
        <f>AS60+AS61</f>
        <v>-29.6479605501413</v>
      </c>
      <c r="AT62" s="561">
        <f t="shared" ref="AT62:AW62" si="264">AT343</f>
        <v>-2.74658914568432</v>
      </c>
      <c r="AU62" s="561">
        <f t="shared" si="264"/>
        <v>-0.972720465489765</v>
      </c>
      <c r="AV62" s="561">
        <f t="shared" si="264"/>
        <v>-2.17341283292094</v>
      </c>
      <c r="AW62" s="561">
        <f t="shared" si="264"/>
        <v>-0.51378620346339</v>
      </c>
      <c r="AX62" s="133">
        <f>AX60+AX61</f>
        <v>-6.43340693209096</v>
      </c>
    </row>
    <row r="63" ht="14.25" customHeight="1" spans="1:50">
      <c r="A63" s="76"/>
      <c r="B63" s="589" t="s">
        <v>83</v>
      </c>
      <c r="C63" s="133"/>
      <c r="D63" s="561"/>
      <c r="E63" s="561"/>
      <c r="F63" s="561"/>
      <c r="G63" s="561"/>
      <c r="H63" s="133"/>
      <c r="I63" s="561"/>
      <c r="J63" s="561"/>
      <c r="K63" s="561"/>
      <c r="L63" s="561"/>
      <c r="M63" s="133"/>
      <c r="N63" s="561"/>
      <c r="O63" s="561"/>
      <c r="P63" s="561"/>
      <c r="Q63" s="561"/>
      <c r="R63" s="133"/>
      <c r="S63" s="562"/>
      <c r="T63" s="562"/>
      <c r="U63" s="563"/>
      <c r="V63" s="563"/>
      <c r="W63" s="563"/>
      <c r="X63" s="563"/>
      <c r="Y63" s="562"/>
      <c r="Z63" s="561">
        <f>Z62+Z118+18.1</f>
        <v>-61.5</v>
      </c>
      <c r="AA63" s="561">
        <f>AA62+AA118</f>
        <v>-45.2</v>
      </c>
      <c r="AB63" s="561">
        <f>AB62+AB118</f>
        <v>-45.6</v>
      </c>
      <c r="AC63" s="561">
        <f>AC62+AC118+11.4+29.6</f>
        <v>-64.2</v>
      </c>
      <c r="AD63" s="133">
        <f>Z63+AA63+AB63+AC63</f>
        <v>-216.5</v>
      </c>
      <c r="AE63" s="561">
        <v>-16.6</v>
      </c>
      <c r="AF63" s="561">
        <f>-30+6.7+1.4</f>
        <v>-21.9</v>
      </c>
      <c r="AG63" s="561">
        <v>-18.2</v>
      </c>
      <c r="AH63" s="561">
        <v>-20.6</v>
      </c>
      <c r="AI63" s="133">
        <f>AE63+AF63+AG63+AH63</f>
        <v>-77.3</v>
      </c>
      <c r="AJ63" s="561">
        <v>-30</v>
      </c>
      <c r="AK63" s="561">
        <f>-20-16.3+5.4+9.6</f>
        <v>-21.3</v>
      </c>
      <c r="AL63" s="561">
        <f t="shared" ref="AL63" si="265">AL62+AL118</f>
        <v>-17.6718390426561</v>
      </c>
      <c r="AM63" s="561">
        <f t="shared" ref="AM63" si="266">AM62+AM118</f>
        <v>-16.5452723558076</v>
      </c>
      <c r="AN63" s="133">
        <f>AJ63+AK63+AL63+AM63</f>
        <v>-85.5171113984637</v>
      </c>
      <c r="AO63" s="561">
        <f t="shared" ref="AO63" si="267">AO62+AO118</f>
        <v>-7.97949697260442</v>
      </c>
      <c r="AP63" s="561">
        <f t="shared" ref="AP63" si="268">AP62+AP118</f>
        <v>-6.7299096777353</v>
      </c>
      <c r="AQ63" s="561">
        <f t="shared" ref="AQ63" si="269">AQ62+AQ118</f>
        <v>-8.08272298982061</v>
      </c>
      <c r="AR63" s="561">
        <f t="shared" ref="AR63" si="270">AR62+AR118</f>
        <v>-6.84936065105948</v>
      </c>
      <c r="AS63" s="133">
        <f>AO63+AP63+AQ63+AR63</f>
        <v>-29.6414902912198</v>
      </c>
      <c r="AT63" s="561">
        <f t="shared" ref="AT63:AW63" si="271">AT62+AT118</f>
        <v>-2.74658914568432</v>
      </c>
      <c r="AU63" s="561">
        <f t="shared" si="271"/>
        <v>-0.972720465489765</v>
      </c>
      <c r="AV63" s="561">
        <f t="shared" si="271"/>
        <v>-2.17341283292094</v>
      </c>
      <c r="AW63" s="561">
        <f t="shared" si="271"/>
        <v>-0.51378620346339</v>
      </c>
      <c r="AX63" s="133">
        <f>AT63+AU63+AV63+AW63</f>
        <v>-6.40650864755842</v>
      </c>
    </row>
    <row r="64" ht="14.25" customHeight="1" spans="1:50">
      <c r="A64" s="76"/>
      <c r="B64" s="589"/>
      <c r="C64" s="133"/>
      <c r="D64" s="561"/>
      <c r="E64" s="561"/>
      <c r="F64" s="561"/>
      <c r="G64" s="561"/>
      <c r="H64" s="133"/>
      <c r="I64" s="561"/>
      <c r="J64" s="561"/>
      <c r="K64" s="561"/>
      <c r="L64" s="561"/>
      <c r="M64" s="133"/>
      <c r="N64" s="561"/>
      <c r="O64" s="561"/>
      <c r="P64" s="561"/>
      <c r="Q64" s="561"/>
      <c r="R64" s="133"/>
      <c r="S64" s="562"/>
      <c r="T64" s="562"/>
      <c r="U64" s="563"/>
      <c r="V64" s="563"/>
      <c r="W64" s="563"/>
      <c r="X64" s="563"/>
      <c r="Y64" s="562"/>
      <c r="Z64" s="561"/>
      <c r="AA64" s="561"/>
      <c r="AB64" s="561"/>
      <c r="AC64" s="561"/>
      <c r="AD64" s="133"/>
      <c r="AE64" s="561"/>
      <c r="AF64" s="561"/>
      <c r="AG64" s="561"/>
      <c r="AH64" s="561"/>
      <c r="AI64" s="133"/>
      <c r="AJ64" s="561"/>
      <c r="AK64" s="561"/>
      <c r="AL64" s="561"/>
      <c r="AM64" s="561"/>
      <c r="AN64" s="133"/>
      <c r="AO64" s="638"/>
      <c r="AP64" s="561"/>
      <c r="AQ64" s="561"/>
      <c r="AR64" s="561"/>
      <c r="AS64" s="133"/>
      <c r="AT64" s="561"/>
      <c r="AU64" s="561"/>
      <c r="AV64" s="561"/>
      <c r="AW64" s="561"/>
      <c r="AX64" s="133"/>
    </row>
    <row r="65" ht="14.25" customHeight="1" spans="1:50">
      <c r="A65" s="80"/>
      <c r="B65" s="552" t="s">
        <v>84</v>
      </c>
      <c r="C65" s="360">
        <f t="shared" ref="C65:AX65" si="272">C50+C62</f>
        <v>-147.312758944947</v>
      </c>
      <c r="D65" s="553">
        <f t="shared" si="272"/>
        <v>-30.8817834688243</v>
      </c>
      <c r="E65" s="553">
        <f t="shared" si="272"/>
        <v>-128.833255062608</v>
      </c>
      <c r="F65" s="553">
        <f t="shared" si="272"/>
        <v>35.3622720091701</v>
      </c>
      <c r="G65" s="553">
        <f t="shared" si="272"/>
        <v>34.6273333917345</v>
      </c>
      <c r="H65" s="360">
        <f t="shared" si="272"/>
        <v>-89.7254331305279</v>
      </c>
      <c r="I65" s="553">
        <f t="shared" si="272"/>
        <v>-7.50255108568913</v>
      </c>
      <c r="J65" s="553">
        <f t="shared" si="272"/>
        <v>-65.3272248541434</v>
      </c>
      <c r="K65" s="553">
        <f t="shared" si="272"/>
        <v>15.2294855085356</v>
      </c>
      <c r="L65" s="553">
        <f t="shared" si="272"/>
        <v>-124.898604039394</v>
      </c>
      <c r="M65" s="360">
        <f t="shared" si="272"/>
        <v>-182.49889447069</v>
      </c>
      <c r="N65" s="553">
        <f t="shared" si="272"/>
        <v>45.6</v>
      </c>
      <c r="O65" s="553">
        <f t="shared" si="272"/>
        <v>-91.8446666953237</v>
      </c>
      <c r="P65" s="553">
        <f t="shared" si="272"/>
        <v>-3.34466669532379</v>
      </c>
      <c r="Q65" s="553">
        <f t="shared" si="272"/>
        <v>-54.8106666093526</v>
      </c>
      <c r="R65" s="360">
        <f t="shared" si="272"/>
        <v>-104.4</v>
      </c>
      <c r="S65" s="361">
        <f t="shared" si="272"/>
        <v>-89.7254331305275</v>
      </c>
      <c r="T65" s="361">
        <f t="shared" si="272"/>
        <v>-182.49889447069</v>
      </c>
      <c r="U65" s="362">
        <f t="shared" si="272"/>
        <v>45.6</v>
      </c>
      <c r="V65" s="362">
        <f t="shared" si="272"/>
        <v>-91.8446666953237</v>
      </c>
      <c r="W65" s="362">
        <f t="shared" si="272"/>
        <v>-3.34466669532385</v>
      </c>
      <c r="X65" s="362">
        <f t="shared" si="272"/>
        <v>-54.8106666093527</v>
      </c>
      <c r="Y65" s="361">
        <f t="shared" si="272"/>
        <v>-104.4</v>
      </c>
      <c r="Z65" s="553">
        <f t="shared" si="272"/>
        <v>15.1000000000001</v>
      </c>
      <c r="AA65" s="553">
        <f t="shared" si="272"/>
        <v>-53.7000000000001</v>
      </c>
      <c r="AB65" s="553">
        <f t="shared" si="272"/>
        <v>128.9</v>
      </c>
      <c r="AC65" s="553">
        <f t="shared" si="272"/>
        <v>70.9000000000001</v>
      </c>
      <c r="AD65" s="360">
        <f t="shared" si="272"/>
        <v>161.2</v>
      </c>
      <c r="AE65" s="553">
        <f t="shared" si="272"/>
        <v>197.6</v>
      </c>
      <c r="AF65" s="553">
        <f t="shared" si="272"/>
        <v>21.8</v>
      </c>
      <c r="AG65" s="628">
        <f t="shared" si="272"/>
        <v>197.7</v>
      </c>
      <c r="AH65" s="553">
        <f t="shared" si="272"/>
        <v>207.4</v>
      </c>
      <c r="AI65" s="360">
        <f t="shared" si="272"/>
        <v>624.500000000001</v>
      </c>
      <c r="AJ65" s="553">
        <f t="shared" si="272"/>
        <v>240.6</v>
      </c>
      <c r="AK65" s="553">
        <f t="shared" si="272"/>
        <v>160.8</v>
      </c>
      <c r="AL65" s="553">
        <f t="shared" si="272"/>
        <v>272.149849611281</v>
      </c>
      <c r="AM65" s="553">
        <f t="shared" si="272"/>
        <v>311.121540784528</v>
      </c>
      <c r="AN65" s="360">
        <f t="shared" si="272"/>
        <v>984.670664917831</v>
      </c>
      <c r="AO65" s="553">
        <f t="shared" si="272"/>
        <v>390.651002229171</v>
      </c>
      <c r="AP65" s="553">
        <f t="shared" si="272"/>
        <v>185.016862126155</v>
      </c>
      <c r="AQ65" s="553">
        <f t="shared" si="272"/>
        <v>345.459506202836</v>
      </c>
      <c r="AR65" s="553">
        <f t="shared" si="272"/>
        <v>392.1793480101</v>
      </c>
      <c r="AS65" s="360">
        <f t="shared" si="272"/>
        <v>1313.30024830934</v>
      </c>
      <c r="AT65" s="553">
        <f t="shared" si="272"/>
        <v>467.910169302025</v>
      </c>
      <c r="AU65" s="553">
        <f t="shared" si="272"/>
        <v>229.725803898751</v>
      </c>
      <c r="AV65" s="553">
        <f t="shared" si="272"/>
        <v>415.769985556866</v>
      </c>
      <c r="AW65" s="553">
        <f t="shared" si="272"/>
        <v>477.153325022563</v>
      </c>
      <c r="AX65" s="360">
        <f t="shared" si="272"/>
        <v>1590.53238549567</v>
      </c>
    </row>
    <row r="66" ht="14.25" customHeight="1" spans="1:50">
      <c r="A66" s="76"/>
      <c r="B66" s="589" t="s">
        <v>85</v>
      </c>
      <c r="C66" s="133">
        <v>-26.2</v>
      </c>
      <c r="D66" s="561">
        <v>2.45041458478898</v>
      </c>
      <c r="E66" s="561">
        <v>-3.05357268921614</v>
      </c>
      <c r="F66" s="561">
        <v>-13.1567173447296</v>
      </c>
      <c r="G66" s="561">
        <v>-21.0115288660233</v>
      </c>
      <c r="H66" s="133">
        <f>D66+E66+F66+G66</f>
        <v>-34.7714043151801</v>
      </c>
      <c r="I66" s="561">
        <v>-11.7</v>
      </c>
      <c r="J66" s="561">
        <v>3.8</v>
      </c>
      <c r="K66" s="561">
        <v>-17.011148</v>
      </c>
      <c r="L66" s="561">
        <v>-23.527994</v>
      </c>
      <c r="M66" s="133">
        <f>I66+J66+K66+L66</f>
        <v>-48.439142</v>
      </c>
      <c r="N66" s="561">
        <v>-26.6</v>
      </c>
      <c r="O66" s="561">
        <v>-5.2</v>
      </c>
      <c r="P66" s="561">
        <v>-32.6</v>
      </c>
      <c r="Q66" s="561">
        <f>-39.8</f>
        <v>-39.8</v>
      </c>
      <c r="R66" s="133">
        <f>N66+O66+P66+Q66</f>
        <v>-104.2</v>
      </c>
      <c r="S66" s="562">
        <f>H66</f>
        <v>-34.7714043151801</v>
      </c>
      <c r="T66" s="562">
        <f>M66</f>
        <v>-48.439142</v>
      </c>
      <c r="U66" s="563">
        <f t="shared" ref="U66:X66" si="273">N66</f>
        <v>-26.6</v>
      </c>
      <c r="V66" s="563">
        <f t="shared" si="273"/>
        <v>-5.2</v>
      </c>
      <c r="W66" s="563">
        <f t="shared" si="273"/>
        <v>-32.6</v>
      </c>
      <c r="X66" s="563">
        <f t="shared" si="273"/>
        <v>-39.8</v>
      </c>
      <c r="Y66" s="562">
        <f>U66+V66+W66+X66</f>
        <v>-104.2</v>
      </c>
      <c r="Z66" s="561">
        <f>-8.2</f>
        <v>-8.2</v>
      </c>
      <c r="AA66" s="561">
        <v>51.9</v>
      </c>
      <c r="AB66" s="561">
        <v>-72.7</v>
      </c>
      <c r="AC66" s="561">
        <v>-53.8</v>
      </c>
      <c r="AD66" s="133">
        <f>Z66+AA66+AB66+AC66</f>
        <v>-82.8</v>
      </c>
      <c r="AE66" s="561">
        <v>-59.5</v>
      </c>
      <c r="AF66" s="561">
        <v>0.6</v>
      </c>
      <c r="AG66" s="561">
        <v>-51.3</v>
      </c>
      <c r="AH66" s="561">
        <f>-73.9</f>
        <v>-73.9</v>
      </c>
      <c r="AI66" s="133">
        <f>AE66+AF66+AG66+AH66</f>
        <v>-184.1</v>
      </c>
      <c r="AJ66" s="561">
        <f>-70.5</f>
        <v>-70.5</v>
      </c>
      <c r="AK66" s="561">
        <f>-43</f>
        <v>-43</v>
      </c>
      <c r="AL66" s="561">
        <f>-AL67*AL65</f>
        <v>-76.2019578911586</v>
      </c>
      <c r="AM66" s="561">
        <f>-AM67*AM65</f>
        <v>-86.3362275677065</v>
      </c>
      <c r="AN66" s="133">
        <f>AJ66+AK66+AL66+AM66</f>
        <v>-276.038185458865</v>
      </c>
      <c r="AO66" s="561">
        <f>-AO67*AO65</f>
        <v>-107.429025613022</v>
      </c>
      <c r="AP66" s="561">
        <f>-AP67*AP65</f>
        <v>-50.8796370846926</v>
      </c>
      <c r="AQ66" s="561">
        <f>-AQ67*AQ65</f>
        <v>-95.0013642057799</v>
      </c>
      <c r="AR66" s="561">
        <f>-AR67*AR65</f>
        <v>-107.849320702778</v>
      </c>
      <c r="AS66" s="133">
        <f>AO66+AP66+AQ66+AR66</f>
        <v>-361.159347606272</v>
      </c>
      <c r="AT66" s="561">
        <f>-AT67*AT65</f>
        <v>-126.335745711547</v>
      </c>
      <c r="AU66" s="561">
        <f>-AU67*AU65</f>
        <v>-62.0259670526629</v>
      </c>
      <c r="AV66" s="561">
        <f>-AV67*AV65</f>
        <v>-112.257896100354</v>
      </c>
      <c r="AW66" s="561">
        <f>-AW67*AW65</f>
        <v>-128.831397756092</v>
      </c>
      <c r="AX66" s="133">
        <f>AT66+AU66+AV66+AW66</f>
        <v>-429.451006620655</v>
      </c>
    </row>
    <row r="67" ht="14.25" customHeight="1" spans="1:50">
      <c r="A67" s="142"/>
      <c r="B67" s="259" t="s">
        <v>86</v>
      </c>
      <c r="C67" s="109">
        <f t="shared" ref="C67:S67" si="274">-C66/C65</f>
        <v>-0.177852890595792</v>
      </c>
      <c r="D67" s="94">
        <f t="shared" si="274"/>
        <v>0.0793482211693739</v>
      </c>
      <c r="E67" s="94">
        <f t="shared" si="274"/>
        <v>-0.0237017429058376</v>
      </c>
      <c r="F67" s="94">
        <f t="shared" si="274"/>
        <v>0.372055204521866</v>
      </c>
      <c r="G67" s="94">
        <f t="shared" si="274"/>
        <v>0.606790266761885</v>
      </c>
      <c r="H67" s="109">
        <f t="shared" si="274"/>
        <v>-0.387531194913225</v>
      </c>
      <c r="I67" s="94">
        <f t="shared" si="274"/>
        <v>-1.55946955460488</v>
      </c>
      <c r="J67" s="94">
        <f t="shared" si="274"/>
        <v>0.0581687039130208</v>
      </c>
      <c r="K67" s="94">
        <f t="shared" si="274"/>
        <v>1.11698770063281</v>
      </c>
      <c r="L67" s="94">
        <f t="shared" si="274"/>
        <v>-0.188376757137967</v>
      </c>
      <c r="M67" s="109">
        <f t="shared" si="274"/>
        <v>-0.265421564007224</v>
      </c>
      <c r="N67" s="94">
        <f t="shared" si="274"/>
        <v>0.583333333333334</v>
      </c>
      <c r="O67" s="94">
        <f t="shared" si="274"/>
        <v>-0.0566173321446084</v>
      </c>
      <c r="P67" s="94">
        <f t="shared" ref="P67" si="275">-P66/P65</f>
        <v>-9.74686059019822</v>
      </c>
      <c r="Q67" s="94">
        <f t="shared" si="274"/>
        <v>-0.726136032675229</v>
      </c>
      <c r="R67" s="109">
        <f t="shared" si="274"/>
        <v>-0.998084291187739</v>
      </c>
      <c r="S67" s="111">
        <f t="shared" si="274"/>
        <v>-0.387531194913226</v>
      </c>
      <c r="T67" s="111">
        <f t="shared" ref="T67:Y67" si="276">-T66/T65</f>
        <v>-0.265421564007224</v>
      </c>
      <c r="U67" s="113">
        <f t="shared" si="276"/>
        <v>0.583333333333333</v>
      </c>
      <c r="V67" s="113">
        <f t="shared" si="276"/>
        <v>-0.0566173321446085</v>
      </c>
      <c r="W67" s="113">
        <f t="shared" si="276"/>
        <v>-9.74686059019805</v>
      </c>
      <c r="X67" s="113">
        <f t="shared" si="276"/>
        <v>-0.726136032675229</v>
      </c>
      <c r="Y67" s="111">
        <f t="shared" si="276"/>
        <v>-0.998084291187736</v>
      </c>
      <c r="Z67" s="94">
        <f t="shared" ref="Z67:AB67" si="277">-Z66/Z65</f>
        <v>0.543046357615891</v>
      </c>
      <c r="AA67" s="94">
        <f t="shared" si="277"/>
        <v>0.966480446927373</v>
      </c>
      <c r="AB67" s="94">
        <f t="shared" si="277"/>
        <v>0.56400310318076</v>
      </c>
      <c r="AC67" s="94">
        <f t="shared" ref="AC67:AD67" si="278">-AC66/AC65</f>
        <v>0.758815232722143</v>
      </c>
      <c r="AD67" s="109">
        <f t="shared" si="278"/>
        <v>0.5136476426799</v>
      </c>
      <c r="AE67" s="94">
        <f t="shared" ref="AE67:AI67" si="279">-AE66/AE65</f>
        <v>0.301113360323887</v>
      </c>
      <c r="AF67" s="94">
        <f t="shared" si="279"/>
        <v>-0.0275229357798165</v>
      </c>
      <c r="AG67" s="94">
        <f t="shared" si="279"/>
        <v>0.25948406676783</v>
      </c>
      <c r="AH67" s="94">
        <f t="shared" si="279"/>
        <v>0.356316297010608</v>
      </c>
      <c r="AI67" s="109">
        <f t="shared" si="279"/>
        <v>0.294795836669335</v>
      </c>
      <c r="AJ67" s="94">
        <f t="shared" ref="AJ67:AK67" si="280">-AJ66/AJ65</f>
        <v>0.293017456359102</v>
      </c>
      <c r="AK67" s="94">
        <f t="shared" si="280"/>
        <v>0.267412935323383</v>
      </c>
      <c r="AL67" s="141">
        <v>0.28</v>
      </c>
      <c r="AM67" s="141">
        <v>0.2775</v>
      </c>
      <c r="AN67" s="109">
        <f>-AN66/AN65</f>
        <v>0.28033554293191</v>
      </c>
      <c r="AO67" s="141">
        <v>0.275</v>
      </c>
      <c r="AP67" s="141">
        <v>0.275</v>
      </c>
      <c r="AQ67" s="141">
        <v>0.275</v>
      </c>
      <c r="AR67" s="141">
        <v>0.275</v>
      </c>
      <c r="AS67" s="109">
        <f>-AS66/AS65</f>
        <v>0.27500135484723</v>
      </c>
      <c r="AT67" s="141">
        <v>0.27</v>
      </c>
      <c r="AU67" s="141">
        <v>0.27</v>
      </c>
      <c r="AV67" s="141">
        <v>0.27</v>
      </c>
      <c r="AW67" s="141">
        <v>0.27</v>
      </c>
      <c r="AX67" s="109">
        <f>-AX66/AX65</f>
        <v>0.270004566104337</v>
      </c>
    </row>
    <row r="68" ht="14.25" customHeight="1" spans="1:50">
      <c r="A68" s="76"/>
      <c r="B68" s="552" t="s">
        <v>87</v>
      </c>
      <c r="C68" s="360">
        <f t="shared" ref="C68:AN68" si="281">C65+C66</f>
        <v>-173.512758944947</v>
      </c>
      <c r="D68" s="553">
        <f t="shared" si="281"/>
        <v>-28.4313688840353</v>
      </c>
      <c r="E68" s="553">
        <f t="shared" si="281"/>
        <v>-131.886827751824</v>
      </c>
      <c r="F68" s="553">
        <f t="shared" si="281"/>
        <v>22.2055546644404</v>
      </c>
      <c r="G68" s="553">
        <f t="shared" si="281"/>
        <v>13.6158045257112</v>
      </c>
      <c r="H68" s="360">
        <f t="shared" si="281"/>
        <v>-124.496837445708</v>
      </c>
      <c r="I68" s="553">
        <f t="shared" si="281"/>
        <v>-19.2025510856891</v>
      </c>
      <c r="J68" s="553">
        <f t="shared" si="281"/>
        <v>-61.5272248541434</v>
      </c>
      <c r="K68" s="553">
        <f t="shared" si="281"/>
        <v>-1.78166249146435</v>
      </c>
      <c r="L68" s="553">
        <f t="shared" si="281"/>
        <v>-148.426598039394</v>
      </c>
      <c r="M68" s="360">
        <f t="shared" si="281"/>
        <v>-230.93803647069</v>
      </c>
      <c r="N68" s="553">
        <f t="shared" si="281"/>
        <v>19</v>
      </c>
      <c r="O68" s="553">
        <f t="shared" si="281"/>
        <v>-97.0446666953237</v>
      </c>
      <c r="P68" s="553">
        <f t="shared" ref="P68" si="282">P65+P66</f>
        <v>-35.9446666953238</v>
      </c>
      <c r="Q68" s="553">
        <f t="shared" si="281"/>
        <v>-94.6106666093526</v>
      </c>
      <c r="R68" s="360">
        <f t="shared" si="281"/>
        <v>-208.6</v>
      </c>
      <c r="S68" s="361">
        <f t="shared" si="281"/>
        <v>-124.496837445708</v>
      </c>
      <c r="T68" s="361">
        <f t="shared" ref="T68:Y68" si="283">T65+T66</f>
        <v>-230.93803647069</v>
      </c>
      <c r="U68" s="362">
        <f t="shared" si="283"/>
        <v>19</v>
      </c>
      <c r="V68" s="362">
        <f t="shared" si="283"/>
        <v>-97.0446666953237</v>
      </c>
      <c r="W68" s="362">
        <f t="shared" si="283"/>
        <v>-35.9446666953239</v>
      </c>
      <c r="X68" s="362">
        <f t="shared" si="283"/>
        <v>-94.6106666093527</v>
      </c>
      <c r="Y68" s="361">
        <f t="shared" si="283"/>
        <v>-208.6</v>
      </c>
      <c r="Z68" s="553">
        <f t="shared" ref="Z68" si="284">Z65+Z66</f>
        <v>6.90000000000008</v>
      </c>
      <c r="AA68" s="553">
        <f t="shared" si="281"/>
        <v>-1.8000000000001</v>
      </c>
      <c r="AB68" s="553">
        <f t="shared" si="281"/>
        <v>56.2</v>
      </c>
      <c r="AC68" s="553">
        <f t="shared" ref="AC68:AD68" si="285">AC65+AC66</f>
        <v>17.1000000000001</v>
      </c>
      <c r="AD68" s="360">
        <f t="shared" si="285"/>
        <v>78.4000000000002</v>
      </c>
      <c r="AE68" s="553">
        <f t="shared" ref="AE68:AH68" si="286">AE65+AE66</f>
        <v>138.1</v>
      </c>
      <c r="AF68" s="553">
        <f t="shared" si="286"/>
        <v>22.4</v>
      </c>
      <c r="AG68" s="553">
        <f t="shared" si="286"/>
        <v>146.4</v>
      </c>
      <c r="AH68" s="553">
        <f t="shared" si="286"/>
        <v>133.5</v>
      </c>
      <c r="AI68" s="360">
        <f t="shared" si="281"/>
        <v>440.400000000001</v>
      </c>
      <c r="AJ68" s="553">
        <f t="shared" si="281"/>
        <v>170.1</v>
      </c>
      <c r="AK68" s="553">
        <f t="shared" si="281"/>
        <v>117.8</v>
      </c>
      <c r="AL68" s="553">
        <f t="shared" si="281"/>
        <v>195.947891720122</v>
      </c>
      <c r="AM68" s="553">
        <f t="shared" si="281"/>
        <v>224.785313216821</v>
      </c>
      <c r="AN68" s="360">
        <f t="shared" si="281"/>
        <v>708.632479458966</v>
      </c>
      <c r="AO68" s="553">
        <f t="shared" ref="AO68:AS68" si="287">AO65+AO66</f>
        <v>283.221976616149</v>
      </c>
      <c r="AP68" s="553">
        <f t="shared" si="287"/>
        <v>134.137225041462</v>
      </c>
      <c r="AQ68" s="553">
        <f t="shared" si="287"/>
        <v>250.458141997056</v>
      </c>
      <c r="AR68" s="553">
        <f t="shared" si="287"/>
        <v>284.330027307322</v>
      </c>
      <c r="AS68" s="360">
        <f t="shared" si="287"/>
        <v>952.140900703069</v>
      </c>
      <c r="AT68" s="553">
        <f t="shared" ref="AT68:AX68" si="288">AT65+AT66</f>
        <v>341.574423590478</v>
      </c>
      <c r="AU68" s="553">
        <f t="shared" si="288"/>
        <v>167.699836846089</v>
      </c>
      <c r="AV68" s="553">
        <f t="shared" si="288"/>
        <v>303.512089456512</v>
      </c>
      <c r="AW68" s="553">
        <f t="shared" si="288"/>
        <v>348.321927266471</v>
      </c>
      <c r="AX68" s="360">
        <f t="shared" si="288"/>
        <v>1161.08137887502</v>
      </c>
    </row>
    <row r="69" ht="14.25" customHeight="1" spans="1:50">
      <c r="A69" s="76"/>
      <c r="B69" s="589" t="s">
        <v>88</v>
      </c>
      <c r="C69" s="133">
        <v>-63.6</v>
      </c>
      <c r="D69" s="561">
        <v>-27.9</v>
      </c>
      <c r="E69" s="561">
        <v>29.8</v>
      </c>
      <c r="F69" s="561">
        <v>-1.2</v>
      </c>
      <c r="G69" s="561">
        <v>-2.46731150517744</v>
      </c>
      <c r="H69" s="133">
        <f>D69+E69+F69+G69</f>
        <v>-1.76731150517744</v>
      </c>
      <c r="I69" s="561">
        <v>-9.8</v>
      </c>
      <c r="J69" s="561">
        <v>-11.5</v>
      </c>
      <c r="K69" s="561">
        <v>-0.519801</v>
      </c>
      <c r="L69" s="561">
        <v>0.01781</v>
      </c>
      <c r="M69" s="133">
        <f>I69+J69+K69+L69</f>
        <v>-21.801991</v>
      </c>
      <c r="N69" s="561">
        <v>0</v>
      </c>
      <c r="O69" s="561">
        <v>0</v>
      </c>
      <c r="P69" s="561">
        <v>0</v>
      </c>
      <c r="Q69" s="561">
        <v>1.9</v>
      </c>
      <c r="R69" s="133">
        <f>N69+O69+P69+Q69</f>
        <v>1.9</v>
      </c>
      <c r="S69" s="562">
        <f>H69</f>
        <v>-1.76731150517744</v>
      </c>
      <c r="T69" s="562">
        <f>M69</f>
        <v>-21.801991</v>
      </c>
      <c r="U69" s="563">
        <f t="shared" ref="U69:X69" si="289">N69</f>
        <v>0</v>
      </c>
      <c r="V69" s="563">
        <f t="shared" si="289"/>
        <v>0</v>
      </c>
      <c r="W69" s="563">
        <f t="shared" si="289"/>
        <v>0</v>
      </c>
      <c r="X69" s="563">
        <f t="shared" si="289"/>
        <v>1.9</v>
      </c>
      <c r="Y69" s="562">
        <f>U69+V69+W69+X69</f>
        <v>1.9</v>
      </c>
      <c r="Z69" s="561">
        <v>-1.8</v>
      </c>
      <c r="AA69" s="561">
        <v>-1.9</v>
      </c>
      <c r="AB69" s="561">
        <v>-0.4</v>
      </c>
      <c r="AC69" s="561">
        <v>-1.7</v>
      </c>
      <c r="AD69" s="133">
        <f>Z69+AA69+AB69+AC69</f>
        <v>-5.8</v>
      </c>
      <c r="AE69" s="561">
        <v>-3.5</v>
      </c>
      <c r="AF69" s="561">
        <v>-4.2</v>
      </c>
      <c r="AG69" s="561">
        <v>-3.3</v>
      </c>
      <c r="AH69" s="561">
        <v>-2</v>
      </c>
      <c r="AI69" s="133">
        <f>AE69+AF69+AG69+AH69</f>
        <v>-13</v>
      </c>
      <c r="AJ69" s="561">
        <v>-5.5</v>
      </c>
      <c r="AK69" s="561">
        <v>-10.6</v>
      </c>
      <c r="AL69" s="618">
        <v>-6.75</v>
      </c>
      <c r="AM69" s="618">
        <v>-6.75</v>
      </c>
      <c r="AN69" s="133">
        <f>AJ69+AK69+AL69+AM69</f>
        <v>-29.6</v>
      </c>
      <c r="AO69" s="618">
        <v>0</v>
      </c>
      <c r="AP69" s="618">
        <v>0</v>
      </c>
      <c r="AQ69" s="618">
        <v>0</v>
      </c>
      <c r="AR69" s="618">
        <v>0</v>
      </c>
      <c r="AS69" s="133">
        <f>AO69+AP69+AQ69+AR69</f>
        <v>0</v>
      </c>
      <c r="AT69" s="618">
        <v>0</v>
      </c>
      <c r="AU69" s="618">
        <v>0</v>
      </c>
      <c r="AV69" s="618">
        <v>0</v>
      </c>
      <c r="AW69" s="618">
        <v>0</v>
      </c>
      <c r="AX69" s="133">
        <f>AT69+AU69+AV69+AW69</f>
        <v>0</v>
      </c>
    </row>
    <row r="70" ht="14.25" customHeight="1" spans="1:50">
      <c r="A70" s="76"/>
      <c r="B70" s="552" t="s">
        <v>89</v>
      </c>
      <c r="C70" s="360">
        <f t="shared" ref="C70:AN70" si="290">C68+C69</f>
        <v>-237.112758944947</v>
      </c>
      <c r="D70" s="553">
        <f t="shared" si="290"/>
        <v>-56.3313688840353</v>
      </c>
      <c r="E70" s="553">
        <f t="shared" si="290"/>
        <v>-102.086827751824</v>
      </c>
      <c r="F70" s="553">
        <f t="shared" si="290"/>
        <v>21.0055546644404</v>
      </c>
      <c r="G70" s="553">
        <f t="shared" si="290"/>
        <v>11.1484930205338</v>
      </c>
      <c r="H70" s="360">
        <f t="shared" si="290"/>
        <v>-126.264148950885</v>
      </c>
      <c r="I70" s="553">
        <f t="shared" si="290"/>
        <v>-29.0025510856891</v>
      </c>
      <c r="J70" s="553">
        <f t="shared" si="290"/>
        <v>-73.0272248541434</v>
      </c>
      <c r="K70" s="553">
        <f t="shared" si="290"/>
        <v>-2.30146349146435</v>
      </c>
      <c r="L70" s="553">
        <f t="shared" si="290"/>
        <v>-148.408788039394</v>
      </c>
      <c r="M70" s="360">
        <f t="shared" si="290"/>
        <v>-252.74002747069</v>
      </c>
      <c r="N70" s="553">
        <f t="shared" si="290"/>
        <v>19</v>
      </c>
      <c r="O70" s="553">
        <f t="shared" si="290"/>
        <v>-97.0446666953237</v>
      </c>
      <c r="P70" s="553">
        <f t="shared" si="290"/>
        <v>-35.9446666953238</v>
      </c>
      <c r="Q70" s="553">
        <f t="shared" si="290"/>
        <v>-92.7106666093526</v>
      </c>
      <c r="R70" s="360">
        <f t="shared" si="290"/>
        <v>-206.7</v>
      </c>
      <c r="S70" s="361">
        <f t="shared" si="290"/>
        <v>-126.264148950885</v>
      </c>
      <c r="T70" s="361">
        <f t="shared" ref="T70:Y70" si="291">T68+T69</f>
        <v>-252.74002747069</v>
      </c>
      <c r="U70" s="362">
        <f t="shared" si="291"/>
        <v>19</v>
      </c>
      <c r="V70" s="362">
        <f t="shared" si="291"/>
        <v>-97.0446666953237</v>
      </c>
      <c r="W70" s="362">
        <f t="shared" si="291"/>
        <v>-35.9446666953239</v>
      </c>
      <c r="X70" s="362">
        <f t="shared" si="291"/>
        <v>-92.7106666093527</v>
      </c>
      <c r="Y70" s="361">
        <f t="shared" si="291"/>
        <v>-206.7</v>
      </c>
      <c r="Z70" s="553">
        <f t="shared" si="290"/>
        <v>5.10000000000008</v>
      </c>
      <c r="AA70" s="553">
        <f t="shared" si="290"/>
        <v>-3.7000000000001</v>
      </c>
      <c r="AB70" s="553">
        <f t="shared" si="290"/>
        <v>55.8</v>
      </c>
      <c r="AC70" s="553">
        <f t="shared" si="290"/>
        <v>15.4000000000001</v>
      </c>
      <c r="AD70" s="360">
        <f t="shared" si="290"/>
        <v>72.6000000000002</v>
      </c>
      <c r="AE70" s="553">
        <f t="shared" ref="AE70" si="292">AE68+AE69</f>
        <v>134.6</v>
      </c>
      <c r="AF70" s="553">
        <f t="shared" si="290"/>
        <v>18.2</v>
      </c>
      <c r="AG70" s="553">
        <f t="shared" si="290"/>
        <v>143.1</v>
      </c>
      <c r="AH70" s="553">
        <f t="shared" si="290"/>
        <v>131.5</v>
      </c>
      <c r="AI70" s="360">
        <f t="shared" si="290"/>
        <v>427.400000000001</v>
      </c>
      <c r="AJ70" s="553">
        <f t="shared" si="290"/>
        <v>164.6</v>
      </c>
      <c r="AK70" s="553">
        <f t="shared" si="290"/>
        <v>107.2</v>
      </c>
      <c r="AL70" s="553">
        <f t="shared" si="290"/>
        <v>189.197891720122</v>
      </c>
      <c r="AM70" s="553">
        <f t="shared" si="290"/>
        <v>218.035313216821</v>
      </c>
      <c r="AN70" s="360">
        <f t="shared" si="290"/>
        <v>679.032479458966</v>
      </c>
      <c r="AO70" s="553">
        <f t="shared" ref="AO70:AS70" si="293">AO68+AO69</f>
        <v>283.221976616149</v>
      </c>
      <c r="AP70" s="553">
        <f t="shared" si="293"/>
        <v>134.137225041462</v>
      </c>
      <c r="AQ70" s="553">
        <f t="shared" si="293"/>
        <v>250.458141997056</v>
      </c>
      <c r="AR70" s="553">
        <f t="shared" si="293"/>
        <v>284.330027307322</v>
      </c>
      <c r="AS70" s="360">
        <f t="shared" si="293"/>
        <v>952.140900703069</v>
      </c>
      <c r="AT70" s="553">
        <f t="shared" ref="AT70:AX70" si="294">AT68+AT69</f>
        <v>341.574423590478</v>
      </c>
      <c r="AU70" s="553">
        <f t="shared" si="294"/>
        <v>167.699836846089</v>
      </c>
      <c r="AV70" s="553">
        <f t="shared" si="294"/>
        <v>303.512089456512</v>
      </c>
      <c r="AW70" s="553">
        <f t="shared" si="294"/>
        <v>348.321927266471</v>
      </c>
      <c r="AX70" s="360">
        <f t="shared" si="294"/>
        <v>1161.08137887502</v>
      </c>
    </row>
    <row r="71" ht="14.25" customHeight="1" spans="1:50">
      <c r="A71" s="76"/>
      <c r="B71" s="556"/>
      <c r="C71" s="318"/>
      <c r="D71" s="135"/>
      <c r="E71" s="135"/>
      <c r="F71" s="135"/>
      <c r="G71" s="135"/>
      <c r="H71" s="318"/>
      <c r="I71" s="135"/>
      <c r="J71" s="135"/>
      <c r="K71" s="135"/>
      <c r="L71" s="135"/>
      <c r="M71" s="318"/>
      <c r="N71" s="135"/>
      <c r="O71" s="135"/>
      <c r="P71" s="135"/>
      <c r="Q71" s="135"/>
      <c r="R71" s="318"/>
      <c r="S71" s="558"/>
      <c r="T71" s="558"/>
      <c r="U71" s="559"/>
      <c r="V71" s="559"/>
      <c r="W71" s="559"/>
      <c r="X71" s="559"/>
      <c r="Y71" s="558"/>
      <c r="Z71" s="336"/>
      <c r="AA71" s="135"/>
      <c r="AB71" s="135"/>
      <c r="AC71" s="135"/>
      <c r="AD71" s="318"/>
      <c r="AE71" s="336"/>
      <c r="AF71" s="135"/>
      <c r="AG71" s="135"/>
      <c r="AH71" s="135"/>
      <c r="AI71" s="318"/>
      <c r="AJ71" s="561"/>
      <c r="AK71" s="135"/>
      <c r="AL71" s="135"/>
      <c r="AM71" s="135"/>
      <c r="AN71" s="318"/>
      <c r="AO71" s="135"/>
      <c r="AP71" s="135"/>
      <c r="AQ71" s="135"/>
      <c r="AR71" s="135"/>
      <c r="AS71" s="318"/>
      <c r="AT71" s="135"/>
      <c r="AU71" s="135"/>
      <c r="AV71" s="135"/>
      <c r="AW71" s="135"/>
      <c r="AX71" s="318"/>
    </row>
    <row r="72" ht="14.25" customHeight="1" spans="1:50">
      <c r="A72" s="76"/>
      <c r="B72" s="639" t="s">
        <v>90</v>
      </c>
      <c r="C72" s="318"/>
      <c r="D72" s="135"/>
      <c r="E72" s="135"/>
      <c r="F72" s="135"/>
      <c r="G72" s="135"/>
      <c r="H72" s="318"/>
      <c r="I72" s="135"/>
      <c r="J72" s="135"/>
      <c r="K72" s="135"/>
      <c r="L72" s="135"/>
      <c r="M72" s="318"/>
      <c r="N72" s="135"/>
      <c r="O72" s="135"/>
      <c r="P72" s="135"/>
      <c r="Q72" s="135"/>
      <c r="R72" s="318"/>
      <c r="S72" s="558"/>
      <c r="T72" s="558"/>
      <c r="U72" s="559"/>
      <c r="V72" s="559"/>
      <c r="W72" s="559"/>
      <c r="X72" s="559"/>
      <c r="Y72" s="558"/>
      <c r="Z72" s="553">
        <f t="shared" ref="Z72:AX72" si="295">Z55+Z63</f>
        <v>68.3</v>
      </c>
      <c r="AA72" s="553">
        <f t="shared" si="295"/>
        <v>-15.9</v>
      </c>
      <c r="AB72" s="553">
        <f t="shared" si="295"/>
        <v>149.4</v>
      </c>
      <c r="AC72" s="553">
        <f t="shared" si="295"/>
        <v>158.7</v>
      </c>
      <c r="AD72" s="360">
        <f t="shared" si="295"/>
        <v>360.5</v>
      </c>
      <c r="AE72" s="553">
        <f t="shared" si="295"/>
        <v>215.6</v>
      </c>
      <c r="AF72" s="553">
        <f t="shared" si="295"/>
        <v>45.5</v>
      </c>
      <c r="AG72" s="628">
        <f t="shared" si="295"/>
        <v>256.7</v>
      </c>
      <c r="AH72" s="553">
        <f t="shared" si="295"/>
        <v>242.6</v>
      </c>
      <c r="AI72" s="360">
        <f t="shared" si="295"/>
        <v>760.4</v>
      </c>
      <c r="AJ72" s="553">
        <f t="shared" si="295"/>
        <v>309</v>
      </c>
      <c r="AK72" s="553">
        <f t="shared" si="295"/>
        <v>187.1</v>
      </c>
      <c r="AL72" s="553">
        <f t="shared" si="295"/>
        <v>285.149849611281</v>
      </c>
      <c r="AM72" s="553">
        <f t="shared" si="295"/>
        <v>324.121540784528</v>
      </c>
      <c r="AN72" s="360">
        <f t="shared" si="295"/>
        <v>1105.37139039581</v>
      </c>
      <c r="AO72" s="553">
        <f t="shared" si="295"/>
        <v>403.651002229171</v>
      </c>
      <c r="AP72" s="553">
        <f t="shared" si="295"/>
        <v>198.016862126155</v>
      </c>
      <c r="AQ72" s="553">
        <f t="shared" si="295"/>
        <v>358.459506202836</v>
      </c>
      <c r="AR72" s="553">
        <f t="shared" si="295"/>
        <v>405.1793480101</v>
      </c>
      <c r="AS72" s="360">
        <f t="shared" si="295"/>
        <v>1365.30671856826</v>
      </c>
      <c r="AT72" s="553">
        <f t="shared" si="295"/>
        <v>480.910169302025</v>
      </c>
      <c r="AU72" s="553">
        <f t="shared" si="295"/>
        <v>242.725803898751</v>
      </c>
      <c r="AV72" s="553">
        <f t="shared" si="295"/>
        <v>428.769985556866</v>
      </c>
      <c r="AW72" s="553">
        <f t="shared" si="295"/>
        <v>490.153325022563</v>
      </c>
      <c r="AX72" s="360">
        <f t="shared" si="295"/>
        <v>1642.5592837802</v>
      </c>
    </row>
    <row r="73" ht="14.25" customHeight="1" spans="1:50">
      <c r="A73" s="76"/>
      <c r="B73" s="589" t="s">
        <v>91</v>
      </c>
      <c r="C73" s="318"/>
      <c r="D73" s="135"/>
      <c r="E73" s="135"/>
      <c r="F73" s="135"/>
      <c r="G73" s="135"/>
      <c r="H73" s="318"/>
      <c r="I73" s="135"/>
      <c r="J73" s="135"/>
      <c r="K73" s="135"/>
      <c r="L73" s="135"/>
      <c r="M73" s="318"/>
      <c r="N73" s="135"/>
      <c r="O73" s="135"/>
      <c r="P73" s="135"/>
      <c r="Q73" s="135"/>
      <c r="R73" s="318"/>
      <c r="S73" s="558"/>
      <c r="T73" s="558"/>
      <c r="U73" s="559"/>
      <c r="V73" s="559"/>
      <c r="W73" s="559"/>
      <c r="X73" s="559"/>
      <c r="Y73" s="558"/>
      <c r="Z73" s="561">
        <f>Z66+Z119</f>
        <v>-16.3</v>
      </c>
      <c r="AA73" s="561">
        <f>AA66+AA119</f>
        <v>42.5</v>
      </c>
      <c r="AB73" s="561">
        <f t="shared" ref="AB73:AC73" si="296">AB66+AB119</f>
        <v>-77.9</v>
      </c>
      <c r="AC73" s="561">
        <f t="shared" si="296"/>
        <v>-66.8</v>
      </c>
      <c r="AD73" s="133">
        <f>Z73+AA73+AB73+AC73</f>
        <v>-118.5</v>
      </c>
      <c r="AE73" s="561">
        <f>AE66+AE119</f>
        <v>-64</v>
      </c>
      <c r="AF73" s="561">
        <f>AF66+AF119</f>
        <v>-5.3</v>
      </c>
      <c r="AG73" s="561">
        <f t="shared" ref="AG73" si="297">AG66+AG119</f>
        <v>-68</v>
      </c>
      <c r="AH73" s="561">
        <f t="shared" ref="AH73" si="298">AH66+AH119</f>
        <v>-65</v>
      </c>
      <c r="AI73" s="133">
        <f>AE73+AF73+AG73+AH73</f>
        <v>-202.3</v>
      </c>
      <c r="AJ73" s="561">
        <f>AJ66+AJ119</f>
        <v>-85.5</v>
      </c>
      <c r="AK73" s="561">
        <f>AK66+AK119</f>
        <v>-49.7</v>
      </c>
      <c r="AL73" s="561">
        <f t="shared" ref="AL73:AM73" si="299">AL66+AL119</f>
        <v>-79.8419578911586</v>
      </c>
      <c r="AM73" s="561">
        <f t="shared" si="299"/>
        <v>-89.9437275677065</v>
      </c>
      <c r="AN73" s="133">
        <f>AJ73+AK73+AL73+AM73</f>
        <v>-304.985685458865</v>
      </c>
      <c r="AO73" s="561">
        <f>AO66+AO119</f>
        <v>-111.004025613022</v>
      </c>
      <c r="AP73" s="561">
        <f>AP66+AP119</f>
        <v>-54.4546370846926</v>
      </c>
      <c r="AQ73" s="561">
        <f t="shared" ref="AQ73:AR73" si="300">AQ66+AQ119</f>
        <v>-98.5763642057799</v>
      </c>
      <c r="AR73" s="561">
        <f t="shared" si="300"/>
        <v>-111.424320702778</v>
      </c>
      <c r="AS73" s="133">
        <f>AO73+AP73+AQ73+AR73</f>
        <v>-375.459347606272</v>
      </c>
      <c r="AT73" s="561">
        <f>AT66+AT119</f>
        <v>-129.845745711547</v>
      </c>
      <c r="AU73" s="561">
        <f>AU66+AU119</f>
        <v>-65.5359670526629</v>
      </c>
      <c r="AV73" s="561">
        <f t="shared" ref="AV73:AW73" si="301">AV66+AV119</f>
        <v>-115.767896100354</v>
      </c>
      <c r="AW73" s="561">
        <f t="shared" si="301"/>
        <v>-132.341397756092</v>
      </c>
      <c r="AX73" s="133">
        <f>AT73+AU73+AV73+AW73</f>
        <v>-443.491006620655</v>
      </c>
    </row>
    <row r="74" ht="14.25" customHeight="1" spans="1:50">
      <c r="A74" s="76"/>
      <c r="B74" s="259" t="s">
        <v>86</v>
      </c>
      <c r="C74" s="318"/>
      <c r="D74" s="135"/>
      <c r="E74" s="135"/>
      <c r="F74" s="135"/>
      <c r="G74" s="135"/>
      <c r="H74" s="318"/>
      <c r="I74" s="135"/>
      <c r="J74" s="135"/>
      <c r="K74" s="135"/>
      <c r="L74" s="135"/>
      <c r="M74" s="318"/>
      <c r="N74" s="135"/>
      <c r="O74" s="135"/>
      <c r="P74" s="135"/>
      <c r="Q74" s="135"/>
      <c r="R74" s="318"/>
      <c r="S74" s="558"/>
      <c r="T74" s="558"/>
      <c r="U74" s="559"/>
      <c r="V74" s="559"/>
      <c r="W74" s="559"/>
      <c r="X74" s="559"/>
      <c r="Y74" s="558"/>
      <c r="Z74" s="336">
        <f>-Z73/Z72</f>
        <v>0.238653001464129</v>
      </c>
      <c r="AA74" s="336">
        <f t="shared" ref="AA74:AE74" si="302">-AA73/AA72</f>
        <v>2.67295597484277</v>
      </c>
      <c r="AB74" s="336">
        <f t="shared" si="302"/>
        <v>0.521419009370817</v>
      </c>
      <c r="AC74" s="336">
        <f t="shared" ref="AC74" si="303">-AC73/AC72</f>
        <v>0.420919974795211</v>
      </c>
      <c r="AD74" s="109">
        <f t="shared" si="302"/>
        <v>0.32871012482663</v>
      </c>
      <c r="AE74" s="336">
        <f t="shared" si="302"/>
        <v>0.296846011131725</v>
      </c>
      <c r="AF74" s="336">
        <f t="shared" ref="AF74:AG74" si="304">-AF73/AF72</f>
        <v>0.116483516483516</v>
      </c>
      <c r="AG74" s="336">
        <f t="shared" si="304"/>
        <v>0.264900662251656</v>
      </c>
      <c r="AH74" s="336">
        <f t="shared" ref="AH74:AJ74" si="305">-AH73/AH72</f>
        <v>0.267930750206101</v>
      </c>
      <c r="AI74" s="109">
        <f t="shared" si="305"/>
        <v>0.266044187269858</v>
      </c>
      <c r="AJ74" s="336">
        <f t="shared" si="305"/>
        <v>0.276699029126214</v>
      </c>
      <c r="AK74" s="336">
        <f t="shared" ref="AK74" si="306">-AK73/AK72</f>
        <v>0.265633351149118</v>
      </c>
      <c r="AL74" s="336">
        <f t="shared" ref="AL74" si="307">-AL73/AL72</f>
        <v>0.28</v>
      </c>
      <c r="AM74" s="336">
        <f t="shared" ref="AM74" si="308">-AM73/AM72</f>
        <v>0.2775</v>
      </c>
      <c r="AN74" s="109">
        <f t="shared" ref="AN74:AO74" si="309">-AN73/AN72</f>
        <v>0.275912411076296</v>
      </c>
      <c r="AO74" s="336">
        <f t="shared" si="309"/>
        <v>0.275</v>
      </c>
      <c r="AP74" s="336">
        <f t="shared" ref="AP74:AT74" si="310">-AP73/AP72</f>
        <v>0.275</v>
      </c>
      <c r="AQ74" s="336">
        <f t="shared" si="310"/>
        <v>0.275</v>
      </c>
      <c r="AR74" s="336">
        <f t="shared" si="310"/>
        <v>0.275</v>
      </c>
      <c r="AS74" s="109">
        <f t="shared" si="310"/>
        <v>0.275</v>
      </c>
      <c r="AT74" s="336">
        <f t="shared" si="310"/>
        <v>0.27</v>
      </c>
      <c r="AU74" s="336">
        <f t="shared" ref="AU74:AX74" si="311">-AU73/AU72</f>
        <v>0.27</v>
      </c>
      <c r="AV74" s="336">
        <f t="shared" si="311"/>
        <v>0.27</v>
      </c>
      <c r="AW74" s="336">
        <f t="shared" si="311"/>
        <v>0.27</v>
      </c>
      <c r="AX74" s="109">
        <f t="shared" si="311"/>
        <v>0.27</v>
      </c>
    </row>
    <row r="75" ht="14.25" customHeight="1" spans="1:50">
      <c r="A75" s="76"/>
      <c r="B75" s="552" t="s">
        <v>92</v>
      </c>
      <c r="C75" s="318"/>
      <c r="D75" s="135"/>
      <c r="E75" s="135"/>
      <c r="F75" s="135"/>
      <c r="G75" s="135"/>
      <c r="H75" s="318"/>
      <c r="I75" s="135"/>
      <c r="J75" s="135"/>
      <c r="K75" s="135"/>
      <c r="L75" s="135"/>
      <c r="M75" s="318"/>
      <c r="N75" s="135"/>
      <c r="O75" s="135"/>
      <c r="P75" s="135"/>
      <c r="Q75" s="135"/>
      <c r="R75" s="318"/>
      <c r="S75" s="558"/>
      <c r="T75" s="558"/>
      <c r="U75" s="559"/>
      <c r="V75" s="559"/>
      <c r="W75" s="559"/>
      <c r="X75" s="559"/>
      <c r="Y75" s="558"/>
      <c r="Z75" s="553">
        <f t="shared" ref="Z75:AN75" si="312">Z72+Z73</f>
        <v>52</v>
      </c>
      <c r="AA75" s="553">
        <f t="shared" si="312"/>
        <v>26.6</v>
      </c>
      <c r="AB75" s="553">
        <f t="shared" si="312"/>
        <v>71.5</v>
      </c>
      <c r="AC75" s="553">
        <f t="shared" ref="AC75:AD75" si="313">AC72+AC73</f>
        <v>91.9</v>
      </c>
      <c r="AD75" s="360">
        <f t="shared" si="313"/>
        <v>242</v>
      </c>
      <c r="AE75" s="553">
        <f t="shared" ref="AE75:AG75" si="314">AE72+AE73</f>
        <v>151.6</v>
      </c>
      <c r="AF75" s="553">
        <f t="shared" si="314"/>
        <v>40.2</v>
      </c>
      <c r="AG75" s="553">
        <f t="shared" si="314"/>
        <v>188.7</v>
      </c>
      <c r="AH75" s="553">
        <f t="shared" si="312"/>
        <v>177.6</v>
      </c>
      <c r="AI75" s="360">
        <f t="shared" si="312"/>
        <v>558.1</v>
      </c>
      <c r="AJ75" s="553">
        <f t="shared" ref="AJ75" si="315">AJ72+AJ73</f>
        <v>223.5</v>
      </c>
      <c r="AK75" s="553">
        <f t="shared" si="312"/>
        <v>137.4</v>
      </c>
      <c r="AL75" s="553">
        <f t="shared" si="312"/>
        <v>205.307891720122</v>
      </c>
      <c r="AM75" s="553">
        <f t="shared" si="312"/>
        <v>234.177813216821</v>
      </c>
      <c r="AN75" s="360">
        <f t="shared" si="312"/>
        <v>800.385704936943</v>
      </c>
      <c r="AO75" s="553">
        <f t="shared" ref="AO75:AS75" si="316">AO72+AO73</f>
        <v>292.646976616149</v>
      </c>
      <c r="AP75" s="553">
        <f t="shared" si="316"/>
        <v>143.562225041462</v>
      </c>
      <c r="AQ75" s="553">
        <f t="shared" si="316"/>
        <v>259.883141997056</v>
      </c>
      <c r="AR75" s="553">
        <f t="shared" si="316"/>
        <v>293.755027307322</v>
      </c>
      <c r="AS75" s="360">
        <f t="shared" si="316"/>
        <v>989.84737096199</v>
      </c>
      <c r="AT75" s="553">
        <f t="shared" ref="AT75:AX75" si="317">AT72+AT73</f>
        <v>351.064423590478</v>
      </c>
      <c r="AU75" s="553">
        <f t="shared" si="317"/>
        <v>177.189836846088</v>
      </c>
      <c r="AV75" s="553">
        <f t="shared" si="317"/>
        <v>313.002089456512</v>
      </c>
      <c r="AW75" s="553">
        <f t="shared" si="317"/>
        <v>357.811927266471</v>
      </c>
      <c r="AX75" s="360">
        <f t="shared" si="317"/>
        <v>1199.06827715955</v>
      </c>
    </row>
    <row r="76" ht="14.25" customHeight="1" spans="1:50">
      <c r="A76" s="76"/>
      <c r="B76" s="589" t="s">
        <v>88</v>
      </c>
      <c r="C76" s="318"/>
      <c r="D76" s="135"/>
      <c r="E76" s="135"/>
      <c r="F76" s="135"/>
      <c r="G76" s="135"/>
      <c r="H76" s="318"/>
      <c r="I76" s="135"/>
      <c r="J76" s="135"/>
      <c r="K76" s="135"/>
      <c r="L76" s="135"/>
      <c r="M76" s="318"/>
      <c r="N76" s="135"/>
      <c r="O76" s="135"/>
      <c r="P76" s="135"/>
      <c r="Q76" s="135"/>
      <c r="R76" s="318"/>
      <c r="S76" s="558"/>
      <c r="T76" s="558"/>
      <c r="U76" s="559"/>
      <c r="V76" s="559"/>
      <c r="W76" s="559"/>
      <c r="X76" s="559"/>
      <c r="Y76" s="558"/>
      <c r="Z76" s="561">
        <f>Z69</f>
        <v>-1.8</v>
      </c>
      <c r="AA76" s="561">
        <f t="shared" ref="AA76:AN76" si="318">AA69</f>
        <v>-1.9</v>
      </c>
      <c r="AB76" s="561">
        <f t="shared" si="318"/>
        <v>-0.4</v>
      </c>
      <c r="AC76" s="561">
        <v>-1.7</v>
      </c>
      <c r="AD76" s="133">
        <f t="shared" si="318"/>
        <v>-5.8</v>
      </c>
      <c r="AE76" s="561">
        <v>-3.5</v>
      </c>
      <c r="AF76" s="561">
        <v>-4.2</v>
      </c>
      <c r="AG76" s="561">
        <v>-3.3</v>
      </c>
      <c r="AH76" s="561">
        <v>-2</v>
      </c>
      <c r="AI76" s="133">
        <f t="shared" si="318"/>
        <v>-13</v>
      </c>
      <c r="AJ76" s="561">
        <v>-5.5</v>
      </c>
      <c r="AK76" s="561">
        <v>-10.6</v>
      </c>
      <c r="AL76" s="561">
        <f t="shared" si="318"/>
        <v>-6.75</v>
      </c>
      <c r="AM76" s="561">
        <f t="shared" si="318"/>
        <v>-6.75</v>
      </c>
      <c r="AN76" s="133">
        <f t="shared" si="318"/>
        <v>-29.6</v>
      </c>
      <c r="AO76" s="561">
        <f t="shared" ref="AO76:AS76" si="319">AO69</f>
        <v>0</v>
      </c>
      <c r="AP76" s="561">
        <f t="shared" si="319"/>
        <v>0</v>
      </c>
      <c r="AQ76" s="561">
        <f t="shared" si="319"/>
        <v>0</v>
      </c>
      <c r="AR76" s="561">
        <f t="shared" si="319"/>
        <v>0</v>
      </c>
      <c r="AS76" s="133">
        <f t="shared" si="319"/>
        <v>0</v>
      </c>
      <c r="AT76" s="561">
        <f t="shared" ref="AT76:AX76" si="320">AT69</f>
        <v>0</v>
      </c>
      <c r="AU76" s="561">
        <f t="shared" si="320"/>
        <v>0</v>
      </c>
      <c r="AV76" s="561">
        <f t="shared" si="320"/>
        <v>0</v>
      </c>
      <c r="AW76" s="561">
        <f t="shared" si="320"/>
        <v>0</v>
      </c>
      <c r="AX76" s="133">
        <f t="shared" si="320"/>
        <v>0</v>
      </c>
    </row>
    <row r="77" ht="14.25" customHeight="1" spans="1:50">
      <c r="A77" s="76"/>
      <c r="B77" s="552" t="s">
        <v>93</v>
      </c>
      <c r="C77" s="318"/>
      <c r="D77" s="135"/>
      <c r="E77" s="135"/>
      <c r="F77" s="135"/>
      <c r="G77" s="135"/>
      <c r="H77" s="318"/>
      <c r="I77" s="135"/>
      <c r="J77" s="135"/>
      <c r="K77" s="135"/>
      <c r="L77" s="135"/>
      <c r="M77" s="318"/>
      <c r="N77" s="135"/>
      <c r="O77" s="135"/>
      <c r="P77" s="135"/>
      <c r="Q77" s="135"/>
      <c r="R77" s="318"/>
      <c r="S77" s="558"/>
      <c r="T77" s="558"/>
      <c r="U77" s="559"/>
      <c r="V77" s="559"/>
      <c r="W77" s="559"/>
      <c r="X77" s="559"/>
      <c r="Y77" s="558"/>
      <c r="Z77" s="553">
        <f t="shared" ref="Z77:AN77" si="321">Z75+Z76</f>
        <v>50.2</v>
      </c>
      <c r="AA77" s="553">
        <f t="shared" si="321"/>
        <v>24.7</v>
      </c>
      <c r="AB77" s="553">
        <f t="shared" si="321"/>
        <v>71.1</v>
      </c>
      <c r="AC77" s="553">
        <f t="shared" si="321"/>
        <v>90.2</v>
      </c>
      <c r="AD77" s="360">
        <f t="shared" si="321"/>
        <v>236.2</v>
      </c>
      <c r="AE77" s="553">
        <f t="shared" si="321"/>
        <v>148.1</v>
      </c>
      <c r="AF77" s="553">
        <f t="shared" si="321"/>
        <v>36</v>
      </c>
      <c r="AG77" s="628">
        <f t="shared" si="321"/>
        <v>185.4</v>
      </c>
      <c r="AH77" s="553">
        <f t="shared" si="321"/>
        <v>175.6</v>
      </c>
      <c r="AI77" s="360">
        <f t="shared" si="321"/>
        <v>545.1</v>
      </c>
      <c r="AJ77" s="553">
        <f t="shared" si="321"/>
        <v>218</v>
      </c>
      <c r="AK77" s="553">
        <f t="shared" si="321"/>
        <v>126.8</v>
      </c>
      <c r="AL77" s="553">
        <f t="shared" si="321"/>
        <v>198.557891720122</v>
      </c>
      <c r="AM77" s="553">
        <f t="shared" si="321"/>
        <v>227.427813216821</v>
      </c>
      <c r="AN77" s="360">
        <f t="shared" si="321"/>
        <v>770.785704936943</v>
      </c>
      <c r="AO77" s="553">
        <f t="shared" ref="AO77:AS77" si="322">AO75+AO76</f>
        <v>292.646976616149</v>
      </c>
      <c r="AP77" s="553">
        <f t="shared" si="322"/>
        <v>143.562225041462</v>
      </c>
      <c r="AQ77" s="553">
        <f t="shared" si="322"/>
        <v>259.883141997056</v>
      </c>
      <c r="AR77" s="553">
        <f t="shared" si="322"/>
        <v>293.755027307322</v>
      </c>
      <c r="AS77" s="360">
        <f t="shared" si="322"/>
        <v>989.84737096199</v>
      </c>
      <c r="AT77" s="553">
        <f t="shared" ref="AT77:AX77" si="323">AT75+AT76</f>
        <v>351.064423590478</v>
      </c>
      <c r="AU77" s="553">
        <f t="shared" si="323"/>
        <v>177.189836846088</v>
      </c>
      <c r="AV77" s="553">
        <f t="shared" si="323"/>
        <v>313.002089456512</v>
      </c>
      <c r="AW77" s="553">
        <f t="shared" si="323"/>
        <v>357.811927266471</v>
      </c>
      <c r="AX77" s="360">
        <f t="shared" si="323"/>
        <v>1199.06827715955</v>
      </c>
    </row>
    <row r="78" ht="14.25" customHeight="1" spans="1:50">
      <c r="A78" s="76"/>
      <c r="B78" s="639"/>
      <c r="C78" s="318"/>
      <c r="D78" s="135"/>
      <c r="E78" s="135"/>
      <c r="F78" s="135"/>
      <c r="G78" s="135"/>
      <c r="H78" s="318"/>
      <c r="I78" s="135"/>
      <c r="J78" s="135"/>
      <c r="K78" s="135"/>
      <c r="L78" s="135"/>
      <c r="M78" s="318"/>
      <c r="N78" s="135"/>
      <c r="O78" s="135"/>
      <c r="P78" s="135"/>
      <c r="Q78" s="135"/>
      <c r="R78" s="318"/>
      <c r="S78" s="558"/>
      <c r="T78" s="558"/>
      <c r="U78" s="559"/>
      <c r="V78" s="559"/>
      <c r="W78" s="559"/>
      <c r="X78" s="559"/>
      <c r="Y78" s="558"/>
      <c r="Z78" s="336"/>
      <c r="AA78" s="135"/>
      <c r="AB78" s="135"/>
      <c r="AC78" s="135"/>
      <c r="AD78" s="318"/>
      <c r="AE78" s="135"/>
      <c r="AF78" s="135"/>
      <c r="AG78" s="135"/>
      <c r="AH78" s="135"/>
      <c r="AI78" s="318"/>
      <c r="AJ78" s="135"/>
      <c r="AK78" s="135"/>
      <c r="AL78" s="135"/>
      <c r="AM78" s="135"/>
      <c r="AN78" s="318"/>
      <c r="AO78" s="135"/>
      <c r="AP78" s="135"/>
      <c r="AQ78" s="135"/>
      <c r="AR78" s="135"/>
      <c r="AS78" s="318"/>
      <c r="AT78" s="135"/>
      <c r="AU78" s="135"/>
      <c r="AV78" s="135"/>
      <c r="AW78" s="135"/>
      <c r="AX78" s="318"/>
    </row>
    <row r="79" ht="14.25" customHeight="1" spans="1:50">
      <c r="A79" s="640"/>
      <c r="B79" s="641" t="s">
        <v>94</v>
      </c>
      <c r="C79" s="642">
        <f t="shared" ref="C79:M79" si="324">D79</f>
        <v>384.499607</v>
      </c>
      <c r="D79" s="643">
        <f t="shared" si="324"/>
        <v>384.499607</v>
      </c>
      <c r="E79" s="643">
        <f t="shared" si="324"/>
        <v>384.499607</v>
      </c>
      <c r="F79" s="643">
        <f t="shared" si="324"/>
        <v>384.499607</v>
      </c>
      <c r="G79" s="643">
        <f t="shared" si="324"/>
        <v>384.499607</v>
      </c>
      <c r="H79" s="642">
        <f t="shared" si="324"/>
        <v>384.499607</v>
      </c>
      <c r="I79" s="643">
        <f t="shared" si="324"/>
        <v>384.499607</v>
      </c>
      <c r="J79" s="643">
        <f t="shared" si="324"/>
        <v>384.499607</v>
      </c>
      <c r="K79" s="643">
        <f t="shared" si="324"/>
        <v>384.499607</v>
      </c>
      <c r="L79" s="643">
        <f t="shared" si="324"/>
        <v>384.499607</v>
      </c>
      <c r="M79" s="642">
        <f t="shared" si="324"/>
        <v>384.499607</v>
      </c>
      <c r="N79" s="644">
        <v>384.499607</v>
      </c>
      <c r="O79" s="644">
        <v>384.499607</v>
      </c>
      <c r="P79" s="644">
        <v>384.499607</v>
      </c>
      <c r="Q79" s="644">
        <v>384.499607</v>
      </c>
      <c r="R79" s="645">
        <f>Q79</f>
        <v>384.499607</v>
      </c>
      <c r="S79" s="646">
        <f>H79</f>
        <v>384.499607</v>
      </c>
      <c r="T79" s="646">
        <f>M79</f>
        <v>384.499607</v>
      </c>
      <c r="U79" s="647">
        <f t="shared" ref="U79:Y81" si="325">N79</f>
        <v>384.499607</v>
      </c>
      <c r="V79" s="647">
        <f t="shared" si="325"/>
        <v>384.499607</v>
      </c>
      <c r="W79" s="647">
        <f t="shared" si="325"/>
        <v>384.499607</v>
      </c>
      <c r="X79" s="647">
        <f t="shared" si="325"/>
        <v>384.499607</v>
      </c>
      <c r="Y79" s="646">
        <f t="shared" si="325"/>
        <v>384.499607</v>
      </c>
      <c r="Z79" s="644">
        <v>505.249607</v>
      </c>
      <c r="AA79" s="644">
        <v>505.249607</v>
      </c>
      <c r="AB79" s="644">
        <v>505.559667</v>
      </c>
      <c r="AC79" s="644">
        <v>553.631196</v>
      </c>
      <c r="AD79" s="645">
        <f>AC79</f>
        <v>553.631196</v>
      </c>
      <c r="AE79" s="643">
        <v>554.238420871931</v>
      </c>
      <c r="AF79" s="643">
        <v>554.694301567124</v>
      </c>
      <c r="AG79" s="643">
        <v>555.076118739178</v>
      </c>
      <c r="AH79" s="643">
        <f>555.450449300015+2.3</f>
        <v>557.750449300015</v>
      </c>
      <c r="AI79" s="645">
        <f>AH79</f>
        <v>557.750449300015</v>
      </c>
      <c r="AJ79" s="643">
        <v>578.747745100565</v>
      </c>
      <c r="AK79" s="643">
        <v>579.116767606912</v>
      </c>
      <c r="AL79" s="644">
        <f t="shared" ref="AL79:AM79" si="326">AL361</f>
        <v>579.50148199495</v>
      </c>
      <c r="AM79" s="644">
        <f t="shared" si="326"/>
        <v>579.878652963615</v>
      </c>
      <c r="AN79" s="645">
        <f>AM79</f>
        <v>579.878652963615</v>
      </c>
      <c r="AO79" s="644">
        <f t="shared" ref="AO79:AR79" si="327">AO361</f>
        <v>580.248428423091</v>
      </c>
      <c r="AP79" s="644">
        <f t="shared" si="327"/>
        <v>580.610953383361</v>
      </c>
      <c r="AQ79" s="644">
        <f t="shared" si="327"/>
        <v>580.966370011077</v>
      </c>
      <c r="AR79" s="644">
        <f t="shared" si="327"/>
        <v>581.314817685308</v>
      </c>
      <c r="AS79" s="645">
        <f>AR79</f>
        <v>581.314817685308</v>
      </c>
      <c r="AT79" s="644">
        <f t="shared" ref="AT79:AW79" si="328">AT361</f>
        <v>581.656433052201</v>
      </c>
      <c r="AU79" s="644">
        <f t="shared" si="328"/>
        <v>581.991350078567</v>
      </c>
      <c r="AV79" s="644">
        <f t="shared" si="328"/>
        <v>582.319700104416</v>
      </c>
      <c r="AW79" s="644">
        <f t="shared" si="328"/>
        <v>582.641611894464</v>
      </c>
      <c r="AX79" s="645">
        <f>AW79</f>
        <v>582.641611894464</v>
      </c>
    </row>
    <row r="80" ht="14.25" customHeight="1" spans="1:50">
      <c r="A80" s="640"/>
      <c r="B80" s="641" t="s">
        <v>95</v>
      </c>
      <c r="C80" s="642">
        <f t="shared" ref="C80:M80" si="329">D80</f>
        <v>384.499607</v>
      </c>
      <c r="D80" s="643">
        <f t="shared" si="329"/>
        <v>384.499607</v>
      </c>
      <c r="E80" s="643">
        <f t="shared" si="329"/>
        <v>384.499607</v>
      </c>
      <c r="F80" s="643">
        <f t="shared" si="329"/>
        <v>384.499607</v>
      </c>
      <c r="G80" s="643">
        <f t="shared" si="329"/>
        <v>384.499607</v>
      </c>
      <c r="H80" s="642">
        <f t="shared" si="329"/>
        <v>384.499607</v>
      </c>
      <c r="I80" s="643">
        <f t="shared" si="329"/>
        <v>384.499607</v>
      </c>
      <c r="J80" s="643">
        <f t="shared" si="329"/>
        <v>384.499607</v>
      </c>
      <c r="K80" s="643">
        <f t="shared" si="329"/>
        <v>384.499607</v>
      </c>
      <c r="L80" s="643">
        <f t="shared" si="329"/>
        <v>384.499607</v>
      </c>
      <c r="M80" s="642">
        <f t="shared" si="329"/>
        <v>384.499607</v>
      </c>
      <c r="N80" s="644">
        <v>384.499607</v>
      </c>
      <c r="O80" s="644">
        <v>384.499607</v>
      </c>
      <c r="P80" s="644">
        <v>384.499607</v>
      </c>
      <c r="Q80" s="644">
        <v>384.499607</v>
      </c>
      <c r="R80" s="645">
        <f>AVERAGE(N80:Q80)</f>
        <v>384.499607</v>
      </c>
      <c r="S80" s="646">
        <f t="shared" ref="S80:S81" si="330">H80</f>
        <v>384.499607</v>
      </c>
      <c r="T80" s="646">
        <f t="shared" ref="T80:T81" si="331">M80</f>
        <v>384.499607</v>
      </c>
      <c r="U80" s="647">
        <f t="shared" si="325"/>
        <v>384.499607</v>
      </c>
      <c r="V80" s="647">
        <f t="shared" si="325"/>
        <v>384.499607</v>
      </c>
      <c r="W80" s="647">
        <f t="shared" si="325"/>
        <v>384.499607</v>
      </c>
      <c r="X80" s="647">
        <f t="shared" si="325"/>
        <v>384.499607</v>
      </c>
      <c r="Y80" s="646">
        <f t="shared" si="325"/>
        <v>384.499607</v>
      </c>
      <c r="Z80" s="644">
        <v>463.422683</v>
      </c>
      <c r="AA80" s="644">
        <v>505.249607</v>
      </c>
      <c r="AB80" s="644">
        <v>505.41269</v>
      </c>
      <c r="AC80" s="644">
        <v>519.046419</v>
      </c>
      <c r="AD80" s="645">
        <f>AVERAGE(Z80:AC80)</f>
        <v>498.28284975</v>
      </c>
      <c r="AE80" s="644">
        <v>553.986158</v>
      </c>
      <c r="AF80" s="644">
        <v>555.400923</v>
      </c>
      <c r="AG80" s="644">
        <v>556.199402</v>
      </c>
      <c r="AH80" s="644">
        <v>556.802986</v>
      </c>
      <c r="AI80" s="645">
        <f>AVERAGE(AE80:AH80)</f>
        <v>555.59736725</v>
      </c>
      <c r="AJ80" s="644">
        <v>564.902329</v>
      </c>
      <c r="AK80" s="644">
        <v>582.577137</v>
      </c>
      <c r="AL80" s="644">
        <f t="shared" ref="AL80:AM80" si="332">AL362</f>
        <v>579.309124800931</v>
      </c>
      <c r="AM80" s="644">
        <f t="shared" si="332"/>
        <v>579.690067479283</v>
      </c>
      <c r="AN80" s="645">
        <f>AVERAGE(AJ80:AM80)</f>
        <v>576.619664570053</v>
      </c>
      <c r="AO80" s="644">
        <f t="shared" ref="AO80:AR80" si="333">AO362</f>
        <v>580.063540693353</v>
      </c>
      <c r="AP80" s="644">
        <f t="shared" si="333"/>
        <v>580.429690903226</v>
      </c>
      <c r="AQ80" s="644">
        <f t="shared" si="333"/>
        <v>580.788661697219</v>
      </c>
      <c r="AR80" s="644">
        <f t="shared" si="333"/>
        <v>581.140593848192</v>
      </c>
      <c r="AS80" s="645">
        <f>AVERAGE(AO80:AR80)</f>
        <v>580.605621785497</v>
      </c>
      <c r="AT80" s="644">
        <f t="shared" ref="AT80:AW80" si="334">AT362</f>
        <v>581.485625368754</v>
      </c>
      <c r="AU80" s="644">
        <f t="shared" si="334"/>
        <v>581.823891565384</v>
      </c>
      <c r="AV80" s="644">
        <f t="shared" si="334"/>
        <v>582.155525091491</v>
      </c>
      <c r="AW80" s="644">
        <f t="shared" si="334"/>
        <v>582.48065599944</v>
      </c>
      <c r="AX80" s="645">
        <f>AVERAGE(AT80:AW80)</f>
        <v>581.986424506267</v>
      </c>
    </row>
    <row r="81" ht="14.25" customHeight="1" spans="1:50">
      <c r="A81" s="640"/>
      <c r="B81" s="641" t="s">
        <v>96</v>
      </c>
      <c r="C81" s="642">
        <f t="shared" ref="C81:M81" si="335">D81</f>
        <v>384.499607</v>
      </c>
      <c r="D81" s="643">
        <f t="shared" si="335"/>
        <v>384.499607</v>
      </c>
      <c r="E81" s="643">
        <f t="shared" si="335"/>
        <v>384.499607</v>
      </c>
      <c r="F81" s="643">
        <f t="shared" si="335"/>
        <v>384.499607</v>
      </c>
      <c r="G81" s="643">
        <f t="shared" si="335"/>
        <v>384.499607</v>
      </c>
      <c r="H81" s="642">
        <f t="shared" si="335"/>
        <v>384.499607</v>
      </c>
      <c r="I81" s="643">
        <f t="shared" si="335"/>
        <v>384.499607</v>
      </c>
      <c r="J81" s="643">
        <f t="shared" si="335"/>
        <v>384.499607</v>
      </c>
      <c r="K81" s="643">
        <f t="shared" si="335"/>
        <v>384.499607</v>
      </c>
      <c r="L81" s="643">
        <f t="shared" si="335"/>
        <v>384.499607</v>
      </c>
      <c r="M81" s="642">
        <f t="shared" si="335"/>
        <v>384.499607</v>
      </c>
      <c r="N81" s="644">
        <v>384.499607</v>
      </c>
      <c r="O81" s="644">
        <v>384.499607</v>
      </c>
      <c r="P81" s="644">
        <v>384.499607</v>
      </c>
      <c r="Q81" s="644">
        <v>384.499607</v>
      </c>
      <c r="R81" s="645">
        <f>AVERAGE(N81:Q81)</f>
        <v>384.499607</v>
      </c>
      <c r="S81" s="646">
        <f t="shared" si="330"/>
        <v>384.499607</v>
      </c>
      <c r="T81" s="646">
        <f t="shared" si="331"/>
        <v>384.499607</v>
      </c>
      <c r="U81" s="647">
        <f t="shared" si="325"/>
        <v>384.499607</v>
      </c>
      <c r="V81" s="647">
        <f t="shared" si="325"/>
        <v>384.499607</v>
      </c>
      <c r="W81" s="647">
        <f t="shared" si="325"/>
        <v>384.499607</v>
      </c>
      <c r="X81" s="647">
        <f t="shared" si="325"/>
        <v>384.499607</v>
      </c>
      <c r="Y81" s="646">
        <f t="shared" si="325"/>
        <v>384.499607</v>
      </c>
      <c r="Z81" s="644">
        <v>466.345776</v>
      </c>
      <c r="AA81" s="644">
        <v>508.319702</v>
      </c>
      <c r="AB81" s="644">
        <v>507.716795</v>
      </c>
      <c r="AC81" s="644">
        <v>524.564923</v>
      </c>
      <c r="AD81" s="645">
        <f>AVERAGE(Z81:AC81)</f>
        <v>501.736799</v>
      </c>
      <c r="AE81" s="644">
        <v>557.567556</v>
      </c>
      <c r="AF81" s="644">
        <v>560.798983</v>
      </c>
      <c r="AG81" s="644">
        <v>563.532523</v>
      </c>
      <c r="AH81" s="644">
        <v>563.689476</v>
      </c>
      <c r="AI81" s="645">
        <f>AVERAGE(AE81:AH81)</f>
        <v>561.3971345</v>
      </c>
      <c r="AJ81" s="644">
        <v>572.238255</v>
      </c>
      <c r="AK81" s="644">
        <v>589.086863</v>
      </c>
      <c r="AL81" s="644">
        <f t="shared" ref="AL81:AM81" si="336">AL364</f>
        <v>590.021041713815</v>
      </c>
      <c r="AM81" s="644">
        <f t="shared" si="336"/>
        <v>589.799789942894</v>
      </c>
      <c r="AN81" s="645">
        <f>AVERAGE(AJ81:AM81)</f>
        <v>585.286487414177</v>
      </c>
      <c r="AO81" s="644">
        <f t="shared" ref="AO81:AR81" si="337">AO364</f>
        <v>588.171111736109</v>
      </c>
      <c r="AP81" s="644">
        <f t="shared" si="337"/>
        <v>588.53515270985</v>
      </c>
      <c r="AQ81" s="644">
        <f t="shared" si="337"/>
        <v>588.892055625282</v>
      </c>
      <c r="AR81" s="644">
        <f t="shared" si="337"/>
        <v>589.241960444332</v>
      </c>
      <c r="AS81" s="645">
        <f>AVERAGE(AO81:AR81)</f>
        <v>588.710070128893</v>
      </c>
      <c r="AT81" s="644">
        <f t="shared" ref="AT81:AW81" si="338">AT364</f>
        <v>589.585004384578</v>
      </c>
      <c r="AU81" s="644">
        <f t="shared" si="338"/>
        <v>589.921321973054</v>
      </c>
      <c r="AV81" s="644">
        <f t="shared" si="338"/>
        <v>590.251045099011</v>
      </c>
      <c r="AW81" s="644">
        <f t="shared" si="338"/>
        <v>590.574303065636</v>
      </c>
      <c r="AX81" s="645">
        <f>AVERAGE(AT81:AW81)</f>
        <v>590.08291863057</v>
      </c>
    </row>
    <row r="82" ht="14.25" customHeight="1" spans="1:50">
      <c r="A82" s="80"/>
      <c r="B82" s="648" t="s">
        <v>97</v>
      </c>
      <c r="C82" s="649">
        <f t="shared" ref="C82:AN82" si="339">C120/C81</f>
        <v>-0.31703543457718</v>
      </c>
      <c r="D82" s="650">
        <f t="shared" si="339"/>
        <v>-0.0385736884832714</v>
      </c>
      <c r="E82" s="650">
        <f t="shared" si="339"/>
        <v>-0.246585842850545</v>
      </c>
      <c r="F82" s="650">
        <f t="shared" si="339"/>
        <v>0.0927980366886766</v>
      </c>
      <c r="G82" s="650">
        <f t="shared" si="339"/>
        <v>0.0637737528206158</v>
      </c>
      <c r="H82" s="649">
        <f t="shared" si="339"/>
        <v>-0.128587741824524</v>
      </c>
      <c r="I82" s="650">
        <f t="shared" si="339"/>
        <v>-0.0076241185660131</v>
      </c>
      <c r="J82" s="650">
        <f t="shared" si="339"/>
        <v>-0.125931147131023</v>
      </c>
      <c r="K82" s="650">
        <f t="shared" si="339"/>
        <v>0.0213095640433255</v>
      </c>
      <c r="L82" s="650">
        <f t="shared" si="339"/>
        <v>0.144265749535604</v>
      </c>
      <c r="M82" s="649">
        <f t="shared" si="339"/>
        <v>0.0320200478818928</v>
      </c>
      <c r="N82" s="650">
        <f t="shared" si="339"/>
        <v>0.0704812163826216</v>
      </c>
      <c r="O82" s="650">
        <f t="shared" si="339"/>
        <v>-0.224447563609603</v>
      </c>
      <c r="P82" s="650">
        <f t="shared" si="339"/>
        <v>-0.00728219209857365</v>
      </c>
      <c r="Q82" s="650">
        <f t="shared" si="339"/>
        <v>-0.0798440347950736</v>
      </c>
      <c r="R82" s="649">
        <f t="shared" si="339"/>
        <v>-0.241092574120629</v>
      </c>
      <c r="S82" s="649">
        <f t="shared" si="339"/>
        <v>-0.128587741824523</v>
      </c>
      <c r="T82" s="649">
        <f t="shared" ref="T82:Z82" si="340">T120/T81</f>
        <v>0.0320200478818936</v>
      </c>
      <c r="U82" s="650">
        <f t="shared" si="340"/>
        <v>0.0704812163826218</v>
      </c>
      <c r="V82" s="650">
        <f t="shared" si="340"/>
        <v>-0.224447563609603</v>
      </c>
      <c r="W82" s="650">
        <f t="shared" si="340"/>
        <v>-0.0072821920985738</v>
      </c>
      <c r="X82" s="650">
        <f t="shared" si="340"/>
        <v>-0.0798440347950737</v>
      </c>
      <c r="Y82" s="649">
        <f t="shared" si="340"/>
        <v>-0.241092574120629</v>
      </c>
      <c r="Z82" s="650">
        <f t="shared" si="340"/>
        <v>0.10764544804197</v>
      </c>
      <c r="AA82" s="650">
        <f t="shared" si="339"/>
        <v>0.0485914669504585</v>
      </c>
      <c r="AB82" s="650">
        <f t="shared" si="339"/>
        <v>0.140038700118242</v>
      </c>
      <c r="AC82" s="650">
        <f t="shared" si="339"/>
        <v>0.171952023562963</v>
      </c>
      <c r="AD82" s="649">
        <f t="shared" si="339"/>
        <v>0.470764752497255</v>
      </c>
      <c r="AE82" s="650">
        <f t="shared" si="339"/>
        <v>0.265618037502885</v>
      </c>
      <c r="AF82" s="650">
        <f t="shared" ref="AF82" si="341">AF120/AF81</f>
        <v>0.0641941249740105</v>
      </c>
      <c r="AG82" s="650">
        <f t="shared" si="339"/>
        <v>0.328996095936064</v>
      </c>
      <c r="AH82" s="650">
        <f t="shared" si="339"/>
        <v>0.311519032155924</v>
      </c>
      <c r="AI82" s="649">
        <f t="shared" si="339"/>
        <v>0.970970399564802</v>
      </c>
      <c r="AJ82" s="650">
        <f t="shared" si="339"/>
        <v>0.38096019987339</v>
      </c>
      <c r="AK82" s="650">
        <f t="shared" si="339"/>
        <v>0.215248391984596</v>
      </c>
      <c r="AL82" s="650">
        <f t="shared" si="339"/>
        <v>0.336526797660262</v>
      </c>
      <c r="AM82" s="650">
        <f t="shared" si="339"/>
        <v>0.38560171959173</v>
      </c>
      <c r="AN82" s="649">
        <f t="shared" si="339"/>
        <v>1.31693746825134</v>
      </c>
      <c r="AO82" s="650">
        <f t="shared" ref="AO82:AS82" si="342">AO120/AO81</f>
        <v>0.497554148404774</v>
      </c>
      <c r="AP82" s="650">
        <f t="shared" si="342"/>
        <v>0.243931436177507</v>
      </c>
      <c r="AQ82" s="650">
        <f t="shared" si="342"/>
        <v>0.441308622717136</v>
      </c>
      <c r="AR82" s="650">
        <f t="shared" si="342"/>
        <v>0.498530395027892</v>
      </c>
      <c r="AS82" s="649">
        <f t="shared" si="342"/>
        <v>1.68138345373517</v>
      </c>
      <c r="AT82" s="650">
        <f t="shared" ref="AT82:AX82" si="343">AT120/AT81</f>
        <v>0.595443271080016</v>
      </c>
      <c r="AU82" s="650">
        <f t="shared" si="343"/>
        <v>0.30036181139115</v>
      </c>
      <c r="AV82" s="650">
        <f t="shared" si="343"/>
        <v>0.530286379084696</v>
      </c>
      <c r="AW82" s="650">
        <f t="shared" si="343"/>
        <v>0.605871141715937</v>
      </c>
      <c r="AX82" s="649">
        <f t="shared" si="343"/>
        <v>2.03203353173191</v>
      </c>
    </row>
    <row r="83" ht="14.25" customHeight="1" spans="1:50">
      <c r="A83" s="76"/>
      <c r="B83" s="651" t="s">
        <v>98</v>
      </c>
      <c r="C83" s="652">
        <f>C84-C82</f>
        <v>-0.299643372444194</v>
      </c>
      <c r="D83" s="653">
        <f t="shared" ref="D83:AN83" si="344">D84-D82</f>
        <v>-0.107931972012853</v>
      </c>
      <c r="E83" s="653">
        <f t="shared" si="344"/>
        <v>-0.0189198323004423</v>
      </c>
      <c r="F83" s="653">
        <f t="shared" si="344"/>
        <v>-0.0381671494731262</v>
      </c>
      <c r="G83" s="653">
        <f t="shared" si="344"/>
        <v>-0.0347789428973542</v>
      </c>
      <c r="H83" s="652">
        <f t="shared" si="344"/>
        <v>-0.199797896683776</v>
      </c>
      <c r="I83" s="653">
        <f t="shared" si="344"/>
        <v>-0.0678052201320863</v>
      </c>
      <c r="J83" s="653">
        <f t="shared" si="344"/>
        <v>-0.063996809945259</v>
      </c>
      <c r="K83" s="653">
        <f t="shared" si="344"/>
        <v>-0.0272951709192887</v>
      </c>
      <c r="L83" s="653">
        <f t="shared" si="344"/>
        <v>-0.53024478654251</v>
      </c>
      <c r="M83" s="652">
        <f t="shared" si="344"/>
        <v>-0.689341987539143</v>
      </c>
      <c r="N83" s="653">
        <f t="shared" si="344"/>
        <v>-0.0210663414280161</v>
      </c>
      <c r="O83" s="653">
        <f t="shared" si="344"/>
        <v>-0.0279445453251757</v>
      </c>
      <c r="P83" s="653">
        <f t="shared" si="344"/>
        <v>-0.0862020821137633</v>
      </c>
      <c r="Q83" s="653">
        <f t="shared" si="344"/>
        <v>-0.166217768356139</v>
      </c>
      <c r="R83" s="652">
        <f t="shared" si="344"/>
        <v>-0.301430737223094</v>
      </c>
      <c r="S83" s="654">
        <f>S82-S84</f>
        <v>0.199797896683776</v>
      </c>
      <c r="T83" s="654">
        <f t="shared" ref="T83:Y83" si="345">T82-T84</f>
        <v>0.689341987539144</v>
      </c>
      <c r="U83" s="655">
        <f t="shared" si="345"/>
        <v>0.0210663414280161</v>
      </c>
      <c r="V83" s="655">
        <f t="shared" si="345"/>
        <v>0.0279445453251757</v>
      </c>
      <c r="W83" s="655">
        <f t="shared" si="345"/>
        <v>0.0862020821137633</v>
      </c>
      <c r="X83" s="655">
        <f t="shared" si="345"/>
        <v>0.161276280860679</v>
      </c>
      <c r="Y83" s="654">
        <f t="shared" si="345"/>
        <v>0.296489249727634</v>
      </c>
      <c r="Z83" s="653">
        <f t="shared" ref="Z83" si="346">Z84-Z82</f>
        <v>-0.0967093567070285</v>
      </c>
      <c r="AA83" s="653">
        <f t="shared" si="344"/>
        <v>-0.0558703506636853</v>
      </c>
      <c r="AB83" s="653">
        <f t="shared" si="344"/>
        <v>-0.0301349101520268</v>
      </c>
      <c r="AC83" s="653">
        <f t="shared" si="344"/>
        <v>-0.142594361003433</v>
      </c>
      <c r="AD83" s="652">
        <f t="shared" si="344"/>
        <v>-0.326067373025194</v>
      </c>
      <c r="AE83" s="653">
        <f t="shared" si="344"/>
        <v>-0.0242123126690679</v>
      </c>
      <c r="AF83" s="653">
        <f t="shared" ref="AF83" si="347">AF84-AF82</f>
        <v>-0.0317404284593719</v>
      </c>
      <c r="AG83" s="653">
        <f t="shared" si="344"/>
        <v>-0.0750622160630825</v>
      </c>
      <c r="AH83" s="653">
        <f t="shared" si="344"/>
        <v>-0.078234563314785</v>
      </c>
      <c r="AI83" s="652">
        <f t="shared" si="344"/>
        <v>-0.209655505464641</v>
      </c>
      <c r="AJ83" s="653">
        <f t="shared" si="344"/>
        <v>-0.0933177737304542</v>
      </c>
      <c r="AK83" s="653">
        <f t="shared" si="344"/>
        <v>-0.0332718334613413</v>
      </c>
      <c r="AL83" s="653">
        <f t="shared" si="344"/>
        <v>-0.015863841012877</v>
      </c>
      <c r="AM83" s="653">
        <f t="shared" si="344"/>
        <v>-0.0159248954647974</v>
      </c>
      <c r="AN83" s="652">
        <f t="shared" si="344"/>
        <v>-0.1567663485336</v>
      </c>
      <c r="AO83" s="653">
        <f t="shared" ref="AO83:AS83" si="348">AO84-AO82</f>
        <v>-0.0160242484065226</v>
      </c>
      <c r="AP83" s="653">
        <f t="shared" si="348"/>
        <v>-0.0160143365381041</v>
      </c>
      <c r="AQ83" s="653">
        <f t="shared" si="348"/>
        <v>-0.0160046309165991</v>
      </c>
      <c r="AR83" s="653">
        <f t="shared" si="348"/>
        <v>-0.0159951270152127</v>
      </c>
      <c r="AS83" s="652">
        <f t="shared" si="348"/>
        <v>-0.0640493040159231</v>
      </c>
      <c r="AT83" s="653">
        <f t="shared" ref="AT83:AX83" si="349">AT84-AT82</f>
        <v>-0.0160960674532519</v>
      </c>
      <c r="AU83" s="653">
        <f t="shared" si="349"/>
        <v>-0.0160868909912592</v>
      </c>
      <c r="AV83" s="653">
        <f t="shared" si="349"/>
        <v>-0.0160779046116015</v>
      </c>
      <c r="AW83" s="653">
        <f t="shared" si="349"/>
        <v>-0.016069104176626</v>
      </c>
      <c r="AX83" s="652">
        <f t="shared" si="349"/>
        <v>-0.0643755260238499</v>
      </c>
    </row>
    <row r="84" ht="14.25" customHeight="1" spans="1:50">
      <c r="A84" s="80"/>
      <c r="B84" s="656" t="s">
        <v>99</v>
      </c>
      <c r="C84" s="657">
        <f t="shared" ref="C84:AN84" si="350">C70/C81</f>
        <v>-0.616678807021374</v>
      </c>
      <c r="D84" s="658">
        <f t="shared" si="350"/>
        <v>-0.146505660496124</v>
      </c>
      <c r="E84" s="658">
        <f t="shared" si="350"/>
        <v>-0.265505675150987</v>
      </c>
      <c r="F84" s="658">
        <f t="shared" si="350"/>
        <v>0.0546308872155504</v>
      </c>
      <c r="G84" s="658">
        <f t="shared" si="350"/>
        <v>0.0289948099232615</v>
      </c>
      <c r="H84" s="657">
        <f t="shared" si="350"/>
        <v>-0.3283856385083</v>
      </c>
      <c r="I84" s="658">
        <f t="shared" si="350"/>
        <v>-0.0754293386980994</v>
      </c>
      <c r="J84" s="658">
        <f t="shared" si="350"/>
        <v>-0.189927957076282</v>
      </c>
      <c r="K84" s="658">
        <f t="shared" si="350"/>
        <v>-0.00598560687596321</v>
      </c>
      <c r="L84" s="658">
        <f t="shared" si="350"/>
        <v>-0.385979037006906</v>
      </c>
      <c r="M84" s="657">
        <f t="shared" si="350"/>
        <v>-0.65732193965725</v>
      </c>
      <c r="N84" s="658">
        <f t="shared" si="350"/>
        <v>0.0494148749546056</v>
      </c>
      <c r="O84" s="658">
        <f t="shared" si="350"/>
        <v>-0.252392108934779</v>
      </c>
      <c r="P84" s="658">
        <f t="shared" si="350"/>
        <v>-0.093484274212337</v>
      </c>
      <c r="Q84" s="658">
        <f>Q68/Q81</f>
        <v>-0.246061803151213</v>
      </c>
      <c r="R84" s="657">
        <f>R68/R81</f>
        <v>-0.542523311343723</v>
      </c>
      <c r="S84" s="649">
        <f>S70/S81</f>
        <v>-0.328385638508299</v>
      </c>
      <c r="T84" s="649">
        <f t="shared" ref="T84:Y84" si="351">T70/T81</f>
        <v>-0.65732193965725</v>
      </c>
      <c r="U84" s="658">
        <f t="shared" si="351"/>
        <v>0.0494148749546057</v>
      </c>
      <c r="V84" s="658">
        <f t="shared" si="351"/>
        <v>-0.252392108934779</v>
      </c>
      <c r="W84" s="658">
        <f t="shared" si="351"/>
        <v>-0.0934842742123371</v>
      </c>
      <c r="X84" s="658">
        <f t="shared" si="351"/>
        <v>-0.241120315655752</v>
      </c>
      <c r="Y84" s="649">
        <f t="shared" si="351"/>
        <v>-0.537581823848263</v>
      </c>
      <c r="Z84" s="658">
        <f t="shared" ref="Z84" si="352">Z70/Z81</f>
        <v>0.0109360913349413</v>
      </c>
      <c r="AA84" s="658">
        <f t="shared" si="350"/>
        <v>-0.00727888371322679</v>
      </c>
      <c r="AB84" s="658">
        <f t="shared" si="350"/>
        <v>0.109903789966215</v>
      </c>
      <c r="AC84" s="658">
        <f t="shared" si="350"/>
        <v>0.0293576625595304</v>
      </c>
      <c r="AD84" s="657">
        <f t="shared" si="350"/>
        <v>0.144697379472061</v>
      </c>
      <c r="AE84" s="658">
        <f t="shared" si="350"/>
        <v>0.241405724833817</v>
      </c>
      <c r="AF84" s="658">
        <f t="shared" ref="AF84" si="353">AF70/AF81</f>
        <v>0.0324536965146387</v>
      </c>
      <c r="AG84" s="658">
        <f t="shared" si="350"/>
        <v>0.253933879872981</v>
      </c>
      <c r="AH84" s="658">
        <f t="shared" si="350"/>
        <v>0.233284468841139</v>
      </c>
      <c r="AI84" s="657">
        <f t="shared" si="350"/>
        <v>0.761314894100161</v>
      </c>
      <c r="AJ84" s="658">
        <f t="shared" si="350"/>
        <v>0.287642426142936</v>
      </c>
      <c r="AK84" s="658">
        <f t="shared" si="350"/>
        <v>0.181976558523254</v>
      </c>
      <c r="AL84" s="658">
        <f t="shared" si="350"/>
        <v>0.320662956647385</v>
      </c>
      <c r="AM84" s="658">
        <f t="shared" si="350"/>
        <v>0.369676824126933</v>
      </c>
      <c r="AN84" s="657">
        <f t="shared" si="350"/>
        <v>1.16017111971774</v>
      </c>
      <c r="AO84" s="658">
        <f t="shared" ref="AO84:AS84" si="354">AO70/AO81</f>
        <v>0.481529899998252</v>
      </c>
      <c r="AP84" s="658">
        <f t="shared" si="354"/>
        <v>0.227917099639403</v>
      </c>
      <c r="AQ84" s="658">
        <f t="shared" si="354"/>
        <v>0.425303991800537</v>
      </c>
      <c r="AR84" s="658">
        <f t="shared" si="354"/>
        <v>0.48253526801268</v>
      </c>
      <c r="AS84" s="657">
        <f t="shared" si="354"/>
        <v>1.61733414971924</v>
      </c>
      <c r="AT84" s="658">
        <f t="shared" ref="AT84:AX84" si="355">AT70/AT81</f>
        <v>0.579347203626764</v>
      </c>
      <c r="AU84" s="658">
        <f t="shared" si="355"/>
        <v>0.284274920399891</v>
      </c>
      <c r="AV84" s="658">
        <f t="shared" si="355"/>
        <v>0.514208474473094</v>
      </c>
      <c r="AW84" s="658">
        <f t="shared" si="355"/>
        <v>0.589802037539311</v>
      </c>
      <c r="AX84" s="657">
        <f t="shared" si="355"/>
        <v>1.96765800570806</v>
      </c>
    </row>
    <row r="85" ht="14.25" customHeight="1" spans="1:50">
      <c r="A85" s="76"/>
      <c r="B85" s="659"/>
      <c r="C85" s="660"/>
      <c r="D85" s="661"/>
      <c r="E85" s="661"/>
      <c r="F85" s="661"/>
      <c r="G85" s="661"/>
      <c r="H85" s="660"/>
      <c r="I85" s="662"/>
      <c r="J85" s="662"/>
      <c r="K85" s="662"/>
      <c r="L85" s="662"/>
      <c r="M85" s="663"/>
      <c r="N85" s="662"/>
      <c r="O85" s="662"/>
      <c r="P85" s="662"/>
      <c r="Q85" s="661"/>
      <c r="R85" s="660"/>
      <c r="S85" s="660"/>
      <c r="T85" s="660"/>
      <c r="U85" s="660"/>
      <c r="V85" s="660"/>
      <c r="W85" s="660"/>
      <c r="X85" s="660"/>
      <c r="Y85" s="660"/>
      <c r="Z85" s="661"/>
      <c r="AA85" s="661"/>
      <c r="AB85" s="661"/>
      <c r="AC85" s="661"/>
      <c r="AD85" s="660"/>
      <c r="AE85" s="661"/>
      <c r="AF85" s="661"/>
      <c r="AG85" s="661"/>
      <c r="AH85" s="664"/>
      <c r="AI85" s="660"/>
      <c r="AJ85" s="665"/>
      <c r="AK85" s="665"/>
      <c r="AL85" s="665"/>
      <c r="AM85" s="665"/>
      <c r="AN85" s="665"/>
      <c r="AO85" s="665"/>
      <c r="AP85" s="665"/>
      <c r="AQ85" s="665"/>
      <c r="AR85" s="665"/>
      <c r="AS85" s="665"/>
      <c r="AT85" s="665"/>
      <c r="AU85" s="665"/>
      <c r="AV85" s="665"/>
      <c r="AW85" s="665"/>
      <c r="AX85" s="665"/>
    </row>
    <row r="86" ht="14.25" customHeight="1" spans="1:50">
      <c r="A86" s="80"/>
      <c r="B86" s="666" t="s">
        <v>100</v>
      </c>
      <c r="C86" s="254"/>
      <c r="D86" s="254"/>
      <c r="E86" s="254"/>
      <c r="F86" s="254"/>
      <c r="G86" s="254"/>
      <c r="H86" s="254"/>
      <c r="I86" s="254"/>
      <c r="J86" s="254"/>
      <c r="K86" s="254"/>
      <c r="L86" s="254"/>
      <c r="M86" s="254"/>
      <c r="N86" s="254"/>
      <c r="O86" s="254"/>
      <c r="P86" s="254"/>
      <c r="Q86" s="254"/>
      <c r="R86" s="254"/>
      <c r="S86" s="254"/>
      <c r="T86" s="254"/>
      <c r="U86" s="254"/>
      <c r="V86" s="254"/>
      <c r="W86" s="254"/>
      <c r="X86" s="254"/>
      <c r="Y86" s="254"/>
      <c r="Z86" s="667"/>
      <c r="AA86" s="254"/>
      <c r="AB86" s="254"/>
      <c r="AC86" s="254"/>
      <c r="AD86" s="254"/>
      <c r="AE86" s="254"/>
      <c r="AF86" s="254"/>
      <c r="AG86" s="254"/>
      <c r="AH86" s="254"/>
      <c r="AI86" s="254"/>
      <c r="AJ86" s="254"/>
      <c r="AK86" s="254"/>
      <c r="AL86" s="254"/>
      <c r="AM86" s="254"/>
      <c r="AN86" s="254"/>
      <c r="AO86" s="254"/>
      <c r="AP86" s="254"/>
      <c r="AQ86" s="254"/>
      <c r="AR86" s="254"/>
      <c r="AS86" s="254"/>
      <c r="AT86" s="254"/>
      <c r="AU86" s="254"/>
      <c r="AV86" s="254"/>
      <c r="AW86" s="254"/>
      <c r="AX86" s="255"/>
    </row>
    <row r="87" ht="14.25" customHeight="1" spans="1:50">
      <c r="A87" s="80"/>
      <c r="B87" s="359" t="s">
        <v>101</v>
      </c>
      <c r="C87" s="170">
        <f>C70</f>
        <v>-237.112758944947</v>
      </c>
      <c r="D87" s="171">
        <f>D70</f>
        <v>-56.3313688840353</v>
      </c>
      <c r="E87" s="171">
        <f>E70</f>
        <v>-102.086827751824</v>
      </c>
      <c r="F87" s="171">
        <f>F70</f>
        <v>21.0055546644404</v>
      </c>
      <c r="G87" s="668">
        <f>G70</f>
        <v>11.1484930205338</v>
      </c>
      <c r="H87" s="170">
        <f>D87+E87+F87+G87</f>
        <v>-126.264148950885</v>
      </c>
      <c r="I87" s="171">
        <f>I70</f>
        <v>-29.0025510856891</v>
      </c>
      <c r="J87" s="171">
        <f>J70</f>
        <v>-73.0272248541434</v>
      </c>
      <c r="K87" s="171">
        <f>K70</f>
        <v>-2.30146349146435</v>
      </c>
      <c r="L87" s="668">
        <f>L70</f>
        <v>-148.408788039394</v>
      </c>
      <c r="M87" s="170">
        <f>I87+J87+K87+L87</f>
        <v>-252.740027470691</v>
      </c>
      <c r="N87" s="171">
        <f>N70</f>
        <v>19</v>
      </c>
      <c r="O87" s="171">
        <f>O70</f>
        <v>-97.0446666953237</v>
      </c>
      <c r="P87" s="171">
        <f>P70</f>
        <v>-35.9446666953238</v>
      </c>
      <c r="Q87" s="668">
        <f>Q68</f>
        <v>-94.6106666093526</v>
      </c>
      <c r="R87" s="170">
        <f>N87+O87+P87+Q87</f>
        <v>-208.6</v>
      </c>
      <c r="S87" s="669">
        <f>S70</f>
        <v>-126.264148950885</v>
      </c>
      <c r="T87" s="669">
        <f t="shared" ref="T87:W87" si="356">T70</f>
        <v>-252.74002747069</v>
      </c>
      <c r="U87" s="173">
        <f t="shared" si="356"/>
        <v>19</v>
      </c>
      <c r="V87" s="173">
        <f t="shared" si="356"/>
        <v>-97.0446666953237</v>
      </c>
      <c r="W87" s="173">
        <f t="shared" si="356"/>
        <v>-35.9446666953239</v>
      </c>
      <c r="X87" s="173">
        <f t="shared" ref="X87:AC87" si="357">X68</f>
        <v>-94.6106666093527</v>
      </c>
      <c r="Y87" s="669">
        <f t="shared" si="357"/>
        <v>-208.6</v>
      </c>
      <c r="Z87" s="171">
        <f t="shared" si="357"/>
        <v>6.90000000000008</v>
      </c>
      <c r="AA87" s="171">
        <f t="shared" si="357"/>
        <v>-1.8000000000001</v>
      </c>
      <c r="AB87" s="171">
        <f t="shared" si="357"/>
        <v>56.2</v>
      </c>
      <c r="AC87" s="171">
        <f t="shared" si="357"/>
        <v>17.1000000000001</v>
      </c>
      <c r="AD87" s="170">
        <f>Z87+AA87+AB87+AC87</f>
        <v>78.4</v>
      </c>
      <c r="AE87" s="171">
        <f t="shared" ref="AE87:AG87" si="358">AE68</f>
        <v>138.1</v>
      </c>
      <c r="AF87" s="171">
        <f t="shared" si="358"/>
        <v>22.4</v>
      </c>
      <c r="AG87" s="171">
        <f t="shared" si="358"/>
        <v>146.4</v>
      </c>
      <c r="AH87" s="171">
        <f t="shared" ref="AH87:AM87" si="359">AH68</f>
        <v>133.5</v>
      </c>
      <c r="AI87" s="170">
        <f>AE87+AF87+AG87+AH87</f>
        <v>440.4</v>
      </c>
      <c r="AJ87" s="171">
        <f t="shared" si="359"/>
        <v>170.1</v>
      </c>
      <c r="AK87" s="171">
        <f t="shared" si="359"/>
        <v>117.8</v>
      </c>
      <c r="AL87" s="171">
        <f t="shared" si="359"/>
        <v>195.947891720122</v>
      </c>
      <c r="AM87" s="171">
        <f t="shared" si="359"/>
        <v>224.785313216821</v>
      </c>
      <c r="AN87" s="170">
        <f>AJ87+AK87+AL87+AM87</f>
        <v>708.633204936943</v>
      </c>
      <c r="AO87" s="171">
        <f t="shared" ref="AO87:AR87" si="360">AO68</f>
        <v>283.221976616149</v>
      </c>
      <c r="AP87" s="171">
        <f t="shared" si="360"/>
        <v>134.137225041462</v>
      </c>
      <c r="AQ87" s="171">
        <f t="shared" si="360"/>
        <v>250.458141997056</v>
      </c>
      <c r="AR87" s="171">
        <f t="shared" si="360"/>
        <v>284.330027307322</v>
      </c>
      <c r="AS87" s="170">
        <f>AO87+AP87+AQ87+AR87</f>
        <v>952.14737096199</v>
      </c>
      <c r="AT87" s="171">
        <f t="shared" ref="AT87:AW87" si="361">AT68</f>
        <v>341.574423590478</v>
      </c>
      <c r="AU87" s="171">
        <f t="shared" si="361"/>
        <v>167.699836846089</v>
      </c>
      <c r="AV87" s="171">
        <f t="shared" si="361"/>
        <v>303.512089456512</v>
      </c>
      <c r="AW87" s="171">
        <f t="shared" si="361"/>
        <v>348.321927266471</v>
      </c>
      <c r="AX87" s="170">
        <f>AT87+AU87+AV87+AW87</f>
        <v>1161.10827715955</v>
      </c>
    </row>
    <row r="88" ht="14.25" customHeight="1" spans="1:50">
      <c r="A88" s="76"/>
      <c r="B88" s="96" t="s">
        <v>102</v>
      </c>
      <c r="C88" s="161">
        <v>14.8</v>
      </c>
      <c r="D88" s="156">
        <v>0.718</v>
      </c>
      <c r="E88" s="156">
        <v>-8.149</v>
      </c>
      <c r="F88" s="156">
        <v>12.209</v>
      </c>
      <c r="G88" s="156">
        <v>27.17</v>
      </c>
      <c r="H88" s="161">
        <f>D88+E88+F88+G88</f>
        <v>31.948</v>
      </c>
      <c r="I88" s="156">
        <f>-I66</f>
        <v>11.7</v>
      </c>
      <c r="J88" s="156">
        <f>-J66</f>
        <v>-3.8</v>
      </c>
      <c r="K88" s="156">
        <f>-K66</f>
        <v>17.011148</v>
      </c>
      <c r="L88" s="156">
        <f>-L66</f>
        <v>23.527994</v>
      </c>
      <c r="M88" s="161">
        <f>I88+J88+K88+L88</f>
        <v>48.439142</v>
      </c>
      <c r="N88" s="156">
        <f>-N66</f>
        <v>26.6</v>
      </c>
      <c r="O88" s="156">
        <f>-O66</f>
        <v>5.2</v>
      </c>
      <c r="P88" s="156">
        <f>-P66</f>
        <v>32.6</v>
      </c>
      <c r="Q88" s="156">
        <f>-Q66</f>
        <v>39.8</v>
      </c>
      <c r="R88" s="161">
        <f>N88+O88+P88+Q88</f>
        <v>104.2</v>
      </c>
      <c r="S88" s="379">
        <f>H88</f>
        <v>31.948</v>
      </c>
      <c r="T88" s="379">
        <f>M88</f>
        <v>48.439142</v>
      </c>
      <c r="U88" s="380">
        <f t="shared" ref="U88:X91" si="362">N88</f>
        <v>26.6</v>
      </c>
      <c r="V88" s="380">
        <f t="shared" si="362"/>
        <v>5.2</v>
      </c>
      <c r="W88" s="380">
        <f t="shared" si="362"/>
        <v>32.6</v>
      </c>
      <c r="X88" s="380">
        <f t="shared" si="362"/>
        <v>39.8</v>
      </c>
      <c r="Y88" s="379">
        <f>U88+V88+W88+X88</f>
        <v>104.2</v>
      </c>
      <c r="Z88" s="156">
        <f>-Z66</f>
        <v>8.2</v>
      </c>
      <c r="AA88" s="156">
        <f>-AA66</f>
        <v>-51.9</v>
      </c>
      <c r="AB88" s="156">
        <f>-AB66</f>
        <v>72.7</v>
      </c>
      <c r="AC88" s="156">
        <f>-AC66</f>
        <v>53.8</v>
      </c>
      <c r="AD88" s="161">
        <f>Z88+AA88+AB88+AC88</f>
        <v>82.8</v>
      </c>
      <c r="AE88" s="156">
        <f>-AE66</f>
        <v>59.5</v>
      </c>
      <c r="AF88" s="156">
        <f>-AF66</f>
        <v>-0.6</v>
      </c>
      <c r="AG88" s="156">
        <f>-AG66</f>
        <v>51.3</v>
      </c>
      <c r="AH88" s="156">
        <f>-AH66</f>
        <v>73.9</v>
      </c>
      <c r="AI88" s="161">
        <f>AE88+AF88+AG88+AH88</f>
        <v>184.1</v>
      </c>
      <c r="AJ88" s="156">
        <f>-AJ66</f>
        <v>70.5</v>
      </c>
      <c r="AK88" s="156">
        <f>-AK66</f>
        <v>43</v>
      </c>
      <c r="AL88" s="156">
        <f>-AL66</f>
        <v>76.2019578911586</v>
      </c>
      <c r="AM88" s="156">
        <f>-AM66</f>
        <v>86.3362275677065</v>
      </c>
      <c r="AN88" s="161">
        <f>AJ88+AK88+AL88+AM88</f>
        <v>276.038185458865</v>
      </c>
      <c r="AO88" s="156">
        <f>-AO66</f>
        <v>107.429025613022</v>
      </c>
      <c r="AP88" s="156">
        <f>-AP66</f>
        <v>50.8796370846926</v>
      </c>
      <c r="AQ88" s="156">
        <f>-AQ66</f>
        <v>95.0013642057799</v>
      </c>
      <c r="AR88" s="156">
        <f>-AR66</f>
        <v>107.849320702778</v>
      </c>
      <c r="AS88" s="161">
        <f>AO88+AP88+AQ88+AR88</f>
        <v>361.159347606272</v>
      </c>
      <c r="AT88" s="156">
        <f>-AT66</f>
        <v>126.335745711547</v>
      </c>
      <c r="AU88" s="156">
        <f>-AU66</f>
        <v>62.0259670526629</v>
      </c>
      <c r="AV88" s="156">
        <f>-AV66</f>
        <v>112.257896100354</v>
      </c>
      <c r="AW88" s="156">
        <f>-AW66</f>
        <v>128.831397756092</v>
      </c>
      <c r="AX88" s="161">
        <f>AT88+AU88+AV88+AW88</f>
        <v>429.451006620655</v>
      </c>
    </row>
    <row r="89" ht="14.25" customHeight="1" spans="1:50">
      <c r="A89" s="76"/>
      <c r="B89" s="96" t="s">
        <v>81</v>
      </c>
      <c r="C89" s="161">
        <v>275.5</v>
      </c>
      <c r="D89" s="156">
        <f>-D61</f>
        <v>75.4659030244019</v>
      </c>
      <c r="E89" s="156">
        <f>-E61</f>
        <v>78.6756494827691</v>
      </c>
      <c r="F89" s="156">
        <f>-F61</f>
        <v>67.6325037498966</v>
      </c>
      <c r="G89" s="156">
        <f>-G61</f>
        <v>57.2442599540764</v>
      </c>
      <c r="H89" s="161">
        <f>D89+E89+F89+G89</f>
        <v>279.018316211144</v>
      </c>
      <c r="I89" s="156">
        <f>-I61</f>
        <v>57.6</v>
      </c>
      <c r="J89" s="156">
        <f>-J61</f>
        <v>55.3</v>
      </c>
      <c r="K89" s="156">
        <f>-K61</f>
        <v>55.515802</v>
      </c>
      <c r="L89" s="156">
        <f>-L61</f>
        <v>68.022794</v>
      </c>
      <c r="M89" s="161">
        <f>I89+J89+K89+L89</f>
        <v>236.438596</v>
      </c>
      <c r="N89" s="156">
        <f>-N61</f>
        <v>86.1</v>
      </c>
      <c r="O89" s="156">
        <f>-O61</f>
        <v>101.1</v>
      </c>
      <c r="P89" s="156">
        <f>-P61</f>
        <v>109.4</v>
      </c>
      <c r="Q89" s="156">
        <f>-Q61</f>
        <v>116.8</v>
      </c>
      <c r="R89" s="161">
        <f>N89+O89+P89+Q89</f>
        <v>413.4</v>
      </c>
      <c r="S89" s="379">
        <f t="shared" ref="S89:S91" si="363">H89</f>
        <v>279.018316211144</v>
      </c>
      <c r="T89" s="379">
        <f t="shared" ref="T89:T91" si="364">M89</f>
        <v>236.438596</v>
      </c>
      <c r="U89" s="380">
        <f t="shared" si="362"/>
        <v>86.1</v>
      </c>
      <c r="V89" s="380">
        <f t="shared" si="362"/>
        <v>101.1</v>
      </c>
      <c r="W89" s="380">
        <f t="shared" si="362"/>
        <v>109.4</v>
      </c>
      <c r="X89" s="380">
        <f t="shared" si="362"/>
        <v>116.8</v>
      </c>
      <c r="Y89" s="379">
        <f t="shared" ref="Y89:Y98" si="365">U89+V89+W89+X89</f>
        <v>413.4</v>
      </c>
      <c r="Z89" s="156">
        <f>-Z61</f>
        <v>96.6</v>
      </c>
      <c r="AA89" s="156">
        <f>-AA61</f>
        <v>47.7</v>
      </c>
      <c r="AB89" s="156">
        <f>-AB61</f>
        <v>48.9</v>
      </c>
      <c r="AC89" s="156">
        <f>-AC61</f>
        <v>125.2</v>
      </c>
      <c r="AD89" s="161">
        <f>Z89+AA89+AB89+AC89</f>
        <v>318.4</v>
      </c>
      <c r="AE89" s="156">
        <f>-AE61</f>
        <v>22</v>
      </c>
      <c r="AF89" s="156">
        <f>-AF61</f>
        <v>30</v>
      </c>
      <c r="AG89" s="156">
        <f>-AG61</f>
        <v>25.6</v>
      </c>
      <c r="AH89" s="156">
        <f>-AH61</f>
        <v>22.6</v>
      </c>
      <c r="AI89" s="161">
        <f>AE89+AF89+AG89+AH89</f>
        <v>100.2</v>
      </c>
      <c r="AJ89" s="156">
        <f>-AJ61</f>
        <v>83.2</v>
      </c>
      <c r="AK89" s="156">
        <f>-AK61</f>
        <v>36.3</v>
      </c>
      <c r="AL89" s="156">
        <f>-AL61</f>
        <v>22.11</v>
      </c>
      <c r="AM89" s="156">
        <f>-AM61</f>
        <v>22.11</v>
      </c>
      <c r="AN89" s="161">
        <f>AJ89+AK89+AL89+AM89</f>
        <v>163.72</v>
      </c>
      <c r="AO89" s="156">
        <f>-AO61</f>
        <v>14.74</v>
      </c>
      <c r="AP89" s="156">
        <f>-AP61</f>
        <v>14.74</v>
      </c>
      <c r="AQ89" s="156">
        <f>-AQ61</f>
        <v>14.74</v>
      </c>
      <c r="AR89" s="156">
        <f>-AR61</f>
        <v>14.74</v>
      </c>
      <c r="AS89" s="161">
        <f>AO89+AP89+AQ89+AR89</f>
        <v>58.96</v>
      </c>
      <c r="AT89" s="156">
        <f>-AT61</f>
        <v>14.74</v>
      </c>
      <c r="AU89" s="156">
        <f>-AU61</f>
        <v>14.74</v>
      </c>
      <c r="AV89" s="156">
        <f>-AV61</f>
        <v>14.74</v>
      </c>
      <c r="AW89" s="156">
        <f>-AW61</f>
        <v>14.74</v>
      </c>
      <c r="AX89" s="161">
        <f>AT89+AU89+AV89+AW89</f>
        <v>58.96</v>
      </c>
    </row>
    <row r="90" ht="14.25" customHeight="1" spans="1:50">
      <c r="A90" s="76"/>
      <c r="B90" s="96" t="s">
        <v>103</v>
      </c>
      <c r="C90" s="161">
        <v>230.1</v>
      </c>
      <c r="D90" s="156">
        <v>55.859</v>
      </c>
      <c r="E90" s="156">
        <v>54.352</v>
      </c>
      <c r="F90" s="156">
        <v>46.556</v>
      </c>
      <c r="G90" s="156">
        <v>49.61</v>
      </c>
      <c r="H90" s="161">
        <f>D90+E90+F90+G90</f>
        <v>206.377</v>
      </c>
      <c r="I90" s="156">
        <v>49.7038210757299</v>
      </c>
      <c r="J90" s="156">
        <v>50.3924693969317</v>
      </c>
      <c r="K90" s="156">
        <v>47.6367780483633</v>
      </c>
      <c r="L90" s="156">
        <v>49.1121301202968</v>
      </c>
      <c r="M90" s="161">
        <f>I90+J90+K90+L90</f>
        <v>196.845198641322</v>
      </c>
      <c r="N90" s="156">
        <f>'3. Segment Build'!N72+'3. Segment Build'!N184+'3. Segment Build'!N288+'3. Segment Build'!N374+'3. Segment Build'!N95</f>
        <v>52</v>
      </c>
      <c r="O90" s="156">
        <f>'3. Segment Build'!O72+'3. Segment Build'!O184+'3. Segment Build'!O288+'3. Segment Build'!O374+'3. Segment Build'!O95</f>
        <v>52.4</v>
      </c>
      <c r="P90" s="156">
        <f>'3. Segment Build'!P72+'3. Segment Build'!P184+'3. Segment Build'!P288+'3. Segment Build'!P374+'3. Segment Build'!P95</f>
        <v>54.1146666953237</v>
      </c>
      <c r="Q90" s="156">
        <f>'3. Segment Build'!Q72+'3. Segment Build'!Q184+'3. Segment Build'!Q288+'3. Segment Build'!Q374+'3. Segment Build'!Q95</f>
        <v>62.3853333046763</v>
      </c>
      <c r="R90" s="161">
        <f>N90+O90+P90+Q90</f>
        <v>220.9</v>
      </c>
      <c r="S90" s="379">
        <f t="shared" si="363"/>
        <v>206.377</v>
      </c>
      <c r="T90" s="379">
        <f t="shared" si="364"/>
        <v>196.845198641322</v>
      </c>
      <c r="U90" s="380">
        <f t="shared" si="362"/>
        <v>52</v>
      </c>
      <c r="V90" s="380">
        <f t="shared" si="362"/>
        <v>52.4</v>
      </c>
      <c r="W90" s="380">
        <f t="shared" si="362"/>
        <v>54.1146666953237</v>
      </c>
      <c r="X90" s="380">
        <f t="shared" si="362"/>
        <v>62.3853333046763</v>
      </c>
      <c r="Y90" s="379">
        <f t="shared" si="365"/>
        <v>220.9</v>
      </c>
      <c r="Z90" s="156">
        <v>62.5</v>
      </c>
      <c r="AA90" s="156">
        <v>62.8</v>
      </c>
      <c r="AB90" s="156">
        <v>71.2</v>
      </c>
      <c r="AC90" s="156">
        <v>77.3</v>
      </c>
      <c r="AD90" s="161">
        <f>Z90+AA90+AB90+AC90</f>
        <v>273.8</v>
      </c>
      <c r="AE90" s="156">
        <v>77.7</v>
      </c>
      <c r="AF90" s="156">
        <v>81.4</v>
      </c>
      <c r="AG90" s="156">
        <v>118.8</v>
      </c>
      <c r="AH90" s="156">
        <v>106.3</v>
      </c>
      <c r="AI90" s="161">
        <f>AE90+AF90+AG90+AH90</f>
        <v>384.2</v>
      </c>
      <c r="AJ90" s="156">
        <v>102.6</v>
      </c>
      <c r="AK90" s="156">
        <v>112.5</v>
      </c>
      <c r="AL90" s="156">
        <f>'3. Segment Build'!AL76+'3. Segment Build'!AL184+'3. Segment Build'!AL288+'3. Segment Build'!AL374+'3. Segment Build'!AL95</f>
        <v>110.9725</v>
      </c>
      <c r="AM90" s="156">
        <f>'3. Segment Build'!AM76+'3. Segment Build'!AM184+'3. Segment Build'!AM288+'3. Segment Build'!AM374+'3. Segment Build'!AM95</f>
        <v>122.3725</v>
      </c>
      <c r="AN90" s="161">
        <f>AJ90+AK90+AL90+AM90</f>
        <v>448.445</v>
      </c>
      <c r="AO90" s="156">
        <f>'3. Segment Build'!AO76+'3. Segment Build'!AO184+'3. Segment Build'!AO288+'3. Segment Build'!AO374+'3. Segment Build'!AO95</f>
        <v>113.22</v>
      </c>
      <c r="AP90" s="156">
        <f>'3. Segment Build'!AP76+'3. Segment Build'!AP184+'3. Segment Build'!AP288+'3. Segment Build'!AP374+'3. Segment Build'!AP95</f>
        <v>122.46</v>
      </c>
      <c r="AQ90" s="156">
        <f>'3. Segment Build'!AQ76+'3. Segment Build'!AQ184+'3. Segment Build'!AQ288+'3. Segment Build'!AQ374+'3. Segment Build'!AQ95</f>
        <v>127.937</v>
      </c>
      <c r="AR90" s="156">
        <f>'3. Segment Build'!AR76+'3. Segment Build'!AR184+'3. Segment Build'!AR288+'3. Segment Build'!AR374+'3. Segment Build'!AR95</f>
        <v>141.617</v>
      </c>
      <c r="AS90" s="161">
        <f>AO90+AP90+AQ90+AR90</f>
        <v>505.234</v>
      </c>
      <c r="AT90" s="156">
        <f>'3. Segment Build'!AT76+'3. Segment Build'!AT184+'3. Segment Build'!AT288+'3. Segment Build'!AT374+'3. Segment Build'!AT95</f>
        <v>130.401</v>
      </c>
      <c r="AU90" s="156">
        <f>'3. Segment Build'!AU76+'3. Segment Build'!AU184+'3. Segment Build'!AU288+'3. Segment Build'!AU374+'3. Segment Build'!AU95</f>
        <v>141.093</v>
      </c>
      <c r="AV90" s="156">
        <f>'3. Segment Build'!AV76+'3. Segment Build'!AV184+'3. Segment Build'!AV288+'3. Segment Build'!AV374+'3. Segment Build'!AV95</f>
        <v>147.9844</v>
      </c>
      <c r="AW90" s="156">
        <f>'3. Segment Build'!AW76+'3. Segment Build'!AW184+'3. Segment Build'!AW288+'3. Segment Build'!AW374+'3. Segment Build'!AW95</f>
        <v>164.4004</v>
      </c>
      <c r="AX90" s="161">
        <f>AT90+AU90+AV90+AW90</f>
        <v>583.8788</v>
      </c>
    </row>
    <row r="91" ht="14.25" customHeight="1" spans="1:50">
      <c r="A91" s="76"/>
      <c r="B91" s="96" t="s">
        <v>80</v>
      </c>
      <c r="C91" s="161">
        <f>-C60</f>
        <v>-1.6</v>
      </c>
      <c r="D91" s="156">
        <f>-D60</f>
        <v>-0.742920377254631</v>
      </c>
      <c r="E91" s="156">
        <f>-E60</f>
        <v>-0.514062504186949</v>
      </c>
      <c r="F91" s="156">
        <f>-F60</f>
        <v>-0.427029731793918</v>
      </c>
      <c r="G91" s="156">
        <f>-G60</f>
        <v>-0.618083221719029</v>
      </c>
      <c r="H91" s="161">
        <f>D91+E91+F91+G91</f>
        <v>-2.30209583495453</v>
      </c>
      <c r="I91" s="156">
        <f>-I60</f>
        <v>-0.6</v>
      </c>
      <c r="J91" s="156">
        <f>-J60</f>
        <v>-0.9</v>
      </c>
      <c r="K91" s="156">
        <f>-K60</f>
        <v>-0.545469</v>
      </c>
      <c r="L91" s="156">
        <f>-L60</f>
        <v>-1.255912</v>
      </c>
      <c r="M91" s="161">
        <f>I91+J91+K91+L91</f>
        <v>-3.301381</v>
      </c>
      <c r="N91" s="156">
        <f>-N60</f>
        <v>-1.3</v>
      </c>
      <c r="O91" s="156">
        <f>-O60</f>
        <v>-1.8</v>
      </c>
      <c r="P91" s="156">
        <f>-P60</f>
        <v>-1.4</v>
      </c>
      <c r="Q91" s="156">
        <f>-Q60</f>
        <v>-1.9</v>
      </c>
      <c r="R91" s="161">
        <f>N91+O91+P91+Q91</f>
        <v>-6.4</v>
      </c>
      <c r="S91" s="379">
        <f t="shared" si="363"/>
        <v>-2.30209583495453</v>
      </c>
      <c r="T91" s="379">
        <f t="shared" si="364"/>
        <v>-3.301381</v>
      </c>
      <c r="U91" s="380">
        <f t="shared" si="362"/>
        <v>-1.3</v>
      </c>
      <c r="V91" s="380">
        <f t="shared" si="362"/>
        <v>-1.8</v>
      </c>
      <c r="W91" s="380">
        <f t="shared" si="362"/>
        <v>-1.4</v>
      </c>
      <c r="X91" s="380">
        <f t="shared" si="362"/>
        <v>-1.9</v>
      </c>
      <c r="Y91" s="379">
        <f t="shared" si="365"/>
        <v>-6.4</v>
      </c>
      <c r="Z91" s="156">
        <f>-Z60</f>
        <v>-2.7</v>
      </c>
      <c r="AA91" s="156">
        <f>-AA60</f>
        <v>-2.5</v>
      </c>
      <c r="AB91" s="156">
        <f>-AB60</f>
        <v>-1.1</v>
      </c>
      <c r="AC91" s="156">
        <f>-AC60</f>
        <v>-2.5</v>
      </c>
      <c r="AD91" s="161">
        <f>Z91+AA91+AB91+AC91</f>
        <v>-8.8</v>
      </c>
      <c r="AE91" s="156">
        <f>-AE60</f>
        <v>-5.4</v>
      </c>
      <c r="AF91" s="156">
        <f>-AF60</f>
        <v>-8.1</v>
      </c>
      <c r="AG91" s="156">
        <f>-AG60</f>
        <v>-7.4</v>
      </c>
      <c r="AH91" s="156">
        <f>-AH60</f>
        <v>-2</v>
      </c>
      <c r="AI91" s="161">
        <f>AE91+AF91+AG91+AH91</f>
        <v>-22.9</v>
      </c>
      <c r="AJ91" s="156">
        <f>-AJ60</f>
        <v>-2.7</v>
      </c>
      <c r="AK91" s="156">
        <f>-AK60</f>
        <v>-5.4</v>
      </c>
      <c r="AL91" s="156">
        <f>-AL60</f>
        <v>-4.43800569207725</v>
      </c>
      <c r="AM91" s="156">
        <f>-AM60</f>
        <v>-5.56415743148384</v>
      </c>
      <c r="AN91" s="161">
        <f>AJ91+AK91+AL91+AM91</f>
        <v>-18.1021631235611</v>
      </c>
      <c r="AO91" s="156">
        <f>-AO60</f>
        <v>-6.75986078314828</v>
      </c>
      <c r="AP91" s="156">
        <f>-AP60</f>
        <v>-8.0090614783726</v>
      </c>
      <c r="AQ91" s="156">
        <f>-AQ60</f>
        <v>-6.65546713703905</v>
      </c>
      <c r="AR91" s="156">
        <f>-AR60</f>
        <v>-7.88765005129873</v>
      </c>
      <c r="AS91" s="161">
        <f>AO91+AP91+AQ91+AR91</f>
        <v>-29.3120394498587</v>
      </c>
      <c r="AT91" s="156">
        <f>-AT60</f>
        <v>-11.9891148502156</v>
      </c>
      <c r="AU91" s="156">
        <f>-AU60</f>
        <v>-13.7616253158064</v>
      </c>
      <c r="AV91" s="156">
        <f>-AV60</f>
        <v>-12.5591928524752</v>
      </c>
      <c r="AW91" s="156">
        <f>-AW60</f>
        <v>-14.2166600494119</v>
      </c>
      <c r="AX91" s="161">
        <f>AT91+AU91+AV91+AW91</f>
        <v>-52.526593067909</v>
      </c>
    </row>
    <row r="92" ht="14.25" customHeight="1" spans="1:50">
      <c r="A92" s="76"/>
      <c r="B92" s="359" t="s">
        <v>104</v>
      </c>
      <c r="C92" s="170">
        <f t="shared" ref="C92:AN92" si="366">C87+C88+C89+C90+C91</f>
        <v>281.687241055053</v>
      </c>
      <c r="D92" s="171">
        <f t="shared" si="366"/>
        <v>74.968613763112</v>
      </c>
      <c r="E92" s="171">
        <f t="shared" si="366"/>
        <v>22.2777592267579</v>
      </c>
      <c r="F92" s="171">
        <f t="shared" si="366"/>
        <v>146.976028682543</v>
      </c>
      <c r="G92" s="668">
        <f t="shared" si="366"/>
        <v>144.554669752891</v>
      </c>
      <c r="H92" s="170">
        <f t="shared" si="366"/>
        <v>388.777071425304</v>
      </c>
      <c r="I92" s="171">
        <f t="shared" si="366"/>
        <v>89.4012699900408</v>
      </c>
      <c r="J92" s="171">
        <f t="shared" si="366"/>
        <v>27.9652445427884</v>
      </c>
      <c r="K92" s="171">
        <f t="shared" si="366"/>
        <v>117.316795556899</v>
      </c>
      <c r="L92" s="171">
        <f t="shared" si="366"/>
        <v>-9.00178191909704</v>
      </c>
      <c r="M92" s="170">
        <f t="shared" si="366"/>
        <v>225.681528170631</v>
      </c>
      <c r="N92" s="171">
        <f t="shared" si="366"/>
        <v>182.4</v>
      </c>
      <c r="O92" s="171">
        <f t="shared" si="366"/>
        <v>59.8553333046763</v>
      </c>
      <c r="P92" s="171">
        <f t="shared" si="366"/>
        <v>158.77</v>
      </c>
      <c r="Q92" s="171">
        <f t="shared" si="366"/>
        <v>122.474666695324</v>
      </c>
      <c r="R92" s="170">
        <f t="shared" si="366"/>
        <v>523.5</v>
      </c>
      <c r="S92" s="172">
        <f t="shared" si="366"/>
        <v>388.777071425304</v>
      </c>
      <c r="T92" s="172">
        <f t="shared" ref="T92:AB92" si="367">T87+T88+T89+T90+T91</f>
        <v>225.681528170631</v>
      </c>
      <c r="U92" s="173">
        <f t="shared" si="367"/>
        <v>182.4</v>
      </c>
      <c r="V92" s="173">
        <f t="shared" si="367"/>
        <v>59.8553333046763</v>
      </c>
      <c r="W92" s="173">
        <f t="shared" si="367"/>
        <v>158.77</v>
      </c>
      <c r="X92" s="173">
        <f t="shared" si="367"/>
        <v>122.474666695324</v>
      </c>
      <c r="Y92" s="172">
        <f t="shared" si="367"/>
        <v>523.5</v>
      </c>
      <c r="Z92" s="171">
        <f t="shared" si="367"/>
        <v>171.5</v>
      </c>
      <c r="AA92" s="171">
        <f t="shared" si="367"/>
        <v>54.2999999999999</v>
      </c>
      <c r="AB92" s="171">
        <f t="shared" si="367"/>
        <v>247.9</v>
      </c>
      <c r="AC92" s="171">
        <f t="shared" si="366"/>
        <v>270.9</v>
      </c>
      <c r="AD92" s="170">
        <f t="shared" si="366"/>
        <v>744.6</v>
      </c>
      <c r="AE92" s="171">
        <f t="shared" si="366"/>
        <v>291.9</v>
      </c>
      <c r="AF92" s="171">
        <f t="shared" si="366"/>
        <v>125.1</v>
      </c>
      <c r="AG92" s="171">
        <f t="shared" si="366"/>
        <v>334.7</v>
      </c>
      <c r="AH92" s="171">
        <f t="shared" si="366"/>
        <v>334.3</v>
      </c>
      <c r="AI92" s="170">
        <f t="shared" si="366"/>
        <v>1086</v>
      </c>
      <c r="AJ92" s="171">
        <f t="shared" si="366"/>
        <v>423.7</v>
      </c>
      <c r="AK92" s="171">
        <f t="shared" si="366"/>
        <v>304.2</v>
      </c>
      <c r="AL92" s="171">
        <f t="shared" si="366"/>
        <v>400.794343919203</v>
      </c>
      <c r="AM92" s="171">
        <f t="shared" si="366"/>
        <v>450.039883353044</v>
      </c>
      <c r="AN92" s="170">
        <f t="shared" si="366"/>
        <v>1578.73422727225</v>
      </c>
      <c r="AO92" s="171">
        <f t="shared" ref="AO92:AS92" si="368">AO87+AO88+AO89+AO90+AO91</f>
        <v>511.851141446023</v>
      </c>
      <c r="AP92" s="171">
        <f t="shared" si="368"/>
        <v>314.207800647782</v>
      </c>
      <c r="AQ92" s="171">
        <f t="shared" si="368"/>
        <v>481.481039065797</v>
      </c>
      <c r="AR92" s="171">
        <f t="shared" si="368"/>
        <v>540.648697958801</v>
      </c>
      <c r="AS92" s="170">
        <f t="shared" si="368"/>
        <v>1848.1886791184</v>
      </c>
      <c r="AT92" s="171">
        <f t="shared" ref="AT92:AX92" si="369">AT87+AT88+AT89+AT90+AT91</f>
        <v>601.06205445181</v>
      </c>
      <c r="AU92" s="171">
        <f t="shared" si="369"/>
        <v>371.797178582945</v>
      </c>
      <c r="AV92" s="171">
        <f t="shared" si="369"/>
        <v>565.93519270439</v>
      </c>
      <c r="AW92" s="171">
        <f t="shared" si="369"/>
        <v>642.077064973151</v>
      </c>
      <c r="AX92" s="170">
        <f t="shared" si="369"/>
        <v>2180.8714907123</v>
      </c>
    </row>
    <row r="93" ht="14.25" customHeight="1" spans="1:50">
      <c r="A93" s="76"/>
      <c r="B93" s="96" t="s">
        <v>105</v>
      </c>
      <c r="C93" s="161">
        <v>23.4</v>
      </c>
      <c r="D93" s="156">
        <v>18.26</v>
      </c>
      <c r="E93" s="156">
        <v>-23.7</v>
      </c>
      <c r="F93" s="156">
        <v>3.94</v>
      </c>
      <c r="G93" s="156">
        <v>-4.63</v>
      </c>
      <c r="H93" s="161">
        <f t="shared" ref="H93:H98" si="370">D93+E93+F93+G93</f>
        <v>-6.13</v>
      </c>
      <c r="I93" s="156">
        <v>9.47328989146408</v>
      </c>
      <c r="J93" s="156">
        <v>8.33056172028034</v>
      </c>
      <c r="K93" s="156">
        <v>0.448397441958516</v>
      </c>
      <c r="L93" s="156">
        <v>1.19030519726009</v>
      </c>
      <c r="M93" s="161">
        <f t="shared" ref="M93:M98" si="371">I93+J93+K93+L93</f>
        <v>19.442554250963</v>
      </c>
      <c r="N93" s="156">
        <v>0</v>
      </c>
      <c r="O93" s="156">
        <v>0</v>
      </c>
      <c r="P93" s="156">
        <v>0</v>
      </c>
      <c r="Q93" s="156">
        <v>0</v>
      </c>
      <c r="R93" s="161">
        <f t="shared" ref="R93:R98" si="372">N93+O93+P93+Q93</f>
        <v>0</v>
      </c>
      <c r="S93" s="379">
        <f>H93</f>
        <v>-6.13</v>
      </c>
      <c r="T93" s="379">
        <f>M93</f>
        <v>19.442554250963</v>
      </c>
      <c r="U93" s="380">
        <f t="shared" ref="U93:X98" si="373">N93</f>
        <v>0</v>
      </c>
      <c r="V93" s="380">
        <f t="shared" si="373"/>
        <v>0</v>
      </c>
      <c r="W93" s="380">
        <f t="shared" si="373"/>
        <v>0</v>
      </c>
      <c r="X93" s="380">
        <f t="shared" si="373"/>
        <v>0</v>
      </c>
      <c r="Y93" s="379">
        <f t="shared" si="365"/>
        <v>0</v>
      </c>
      <c r="Z93" s="156">
        <v>0</v>
      </c>
      <c r="AA93" s="156">
        <v>0</v>
      </c>
      <c r="AB93" s="156">
        <v>0</v>
      </c>
      <c r="AC93" s="156">
        <v>0</v>
      </c>
      <c r="AD93" s="161">
        <f t="shared" ref="AD93:AD98" si="374">Z93+AA93+AB93+AC93</f>
        <v>0</v>
      </c>
      <c r="AE93" s="156">
        <v>0</v>
      </c>
      <c r="AF93" s="156">
        <v>0</v>
      </c>
      <c r="AG93" s="156">
        <v>0</v>
      </c>
      <c r="AH93" s="156">
        <v>0</v>
      </c>
      <c r="AI93" s="161">
        <f t="shared" ref="AI93:AI98" si="375">AE93+AF93+AG93+AH93</f>
        <v>0</v>
      </c>
      <c r="AJ93" s="156">
        <v>0</v>
      </c>
      <c r="AK93" s="156">
        <v>0</v>
      </c>
      <c r="AL93" s="670">
        <v>0</v>
      </c>
      <c r="AM93" s="670">
        <v>0</v>
      </c>
      <c r="AN93" s="161">
        <f t="shared" ref="AN93:AN98" si="376">AJ93+AK93+AL93+AM93</f>
        <v>0</v>
      </c>
      <c r="AO93" s="670">
        <v>0</v>
      </c>
      <c r="AP93" s="670">
        <v>0</v>
      </c>
      <c r="AQ93" s="670">
        <v>0</v>
      </c>
      <c r="AR93" s="670">
        <v>0</v>
      </c>
      <c r="AS93" s="161">
        <f t="shared" ref="AS93:AS98" si="377">AO93+AP93+AQ93+AR93</f>
        <v>0</v>
      </c>
      <c r="AT93" s="670">
        <v>0</v>
      </c>
      <c r="AU93" s="670">
        <v>0</v>
      </c>
      <c r="AV93" s="670">
        <v>0</v>
      </c>
      <c r="AW93" s="670">
        <v>0</v>
      </c>
      <c r="AX93" s="161">
        <f t="shared" ref="AX93:AX98" si="378">AT93+AU93+AV93+AW93</f>
        <v>0</v>
      </c>
    </row>
    <row r="94" ht="14.25" customHeight="1" spans="1:50">
      <c r="A94" s="76"/>
      <c r="B94" s="96" t="s">
        <v>106</v>
      </c>
      <c r="C94" s="161">
        <v>11</v>
      </c>
      <c r="D94" s="156">
        <v>1.4</v>
      </c>
      <c r="E94" s="156">
        <v>32.7</v>
      </c>
      <c r="F94" s="156">
        <v>1</v>
      </c>
      <c r="G94" s="156">
        <v>-1.6</v>
      </c>
      <c r="H94" s="161">
        <f t="shared" si="370"/>
        <v>33.5</v>
      </c>
      <c r="I94" s="156">
        <v>5.76046811246613</v>
      </c>
      <c r="J94" s="156">
        <v>-0.4</v>
      </c>
      <c r="K94" s="156">
        <v>0.1</v>
      </c>
      <c r="L94" s="156">
        <v>0.3</v>
      </c>
      <c r="M94" s="161">
        <f t="shared" si="371"/>
        <v>5.76046811246613</v>
      </c>
      <c r="N94" s="156">
        <v>0</v>
      </c>
      <c r="O94" s="156">
        <v>0.2</v>
      </c>
      <c r="P94" s="156">
        <v>2.3</v>
      </c>
      <c r="Q94" s="156">
        <f>2.3-N94-O94-P94</f>
        <v>-0.2</v>
      </c>
      <c r="R94" s="161">
        <f t="shared" si="372"/>
        <v>2.3</v>
      </c>
      <c r="S94" s="379">
        <f t="shared" ref="S94:S98" si="379">H94</f>
        <v>33.5</v>
      </c>
      <c r="T94" s="379">
        <f t="shared" ref="T94:T98" si="380">M94</f>
        <v>5.76046811246613</v>
      </c>
      <c r="U94" s="380">
        <f t="shared" si="373"/>
        <v>0</v>
      </c>
      <c r="V94" s="380">
        <f t="shared" si="373"/>
        <v>0.2</v>
      </c>
      <c r="W94" s="380">
        <f t="shared" si="373"/>
        <v>2.3</v>
      </c>
      <c r="X94" s="380">
        <f t="shared" si="373"/>
        <v>-0.2</v>
      </c>
      <c r="Y94" s="379">
        <f t="shared" si="365"/>
        <v>2.3</v>
      </c>
      <c r="Z94" s="156">
        <v>0.9</v>
      </c>
      <c r="AA94" s="156">
        <v>8.8</v>
      </c>
      <c r="AB94" s="156">
        <v>2.5</v>
      </c>
      <c r="AC94" s="156">
        <v>10.2</v>
      </c>
      <c r="AD94" s="161">
        <f t="shared" si="374"/>
        <v>22.4</v>
      </c>
      <c r="AE94" s="156">
        <v>2.9</v>
      </c>
      <c r="AF94" s="156">
        <v>6</v>
      </c>
      <c r="AG94" s="156">
        <v>5.4</v>
      </c>
      <c r="AH94" s="156">
        <v>9.3</v>
      </c>
      <c r="AI94" s="161">
        <f t="shared" si="375"/>
        <v>23.6</v>
      </c>
      <c r="AJ94" s="156">
        <v>4.2</v>
      </c>
      <c r="AK94" s="156">
        <v>6.8</v>
      </c>
      <c r="AL94" s="670">
        <v>0</v>
      </c>
      <c r="AM94" s="670">
        <v>0</v>
      </c>
      <c r="AN94" s="161">
        <f t="shared" si="376"/>
        <v>11</v>
      </c>
      <c r="AO94" s="670">
        <v>0</v>
      </c>
      <c r="AP94" s="670">
        <v>0</v>
      </c>
      <c r="AQ94" s="670">
        <v>0</v>
      </c>
      <c r="AR94" s="670">
        <v>0</v>
      </c>
      <c r="AS94" s="161">
        <f t="shared" si="377"/>
        <v>0</v>
      </c>
      <c r="AT94" s="670">
        <v>0</v>
      </c>
      <c r="AU94" s="670">
        <v>0</v>
      </c>
      <c r="AV94" s="670">
        <v>0</v>
      </c>
      <c r="AW94" s="670">
        <v>0</v>
      </c>
      <c r="AX94" s="161">
        <f t="shared" si="378"/>
        <v>0</v>
      </c>
    </row>
    <row r="95" ht="14.25" customHeight="1" spans="1:50">
      <c r="A95" s="76"/>
      <c r="B95" s="96" t="s">
        <v>107</v>
      </c>
      <c r="C95" s="161">
        <v>0</v>
      </c>
      <c r="D95" s="156">
        <v>0</v>
      </c>
      <c r="E95" s="156">
        <v>0</v>
      </c>
      <c r="F95" s="156">
        <v>0</v>
      </c>
      <c r="G95" s="156">
        <v>0</v>
      </c>
      <c r="H95" s="161">
        <f t="shared" si="370"/>
        <v>0</v>
      </c>
      <c r="I95" s="156">
        <v>0</v>
      </c>
      <c r="J95" s="156">
        <v>0</v>
      </c>
      <c r="K95" s="156">
        <v>0</v>
      </c>
      <c r="L95" s="156">
        <v>198.1</v>
      </c>
      <c r="M95" s="161">
        <f t="shared" si="371"/>
        <v>198.1</v>
      </c>
      <c r="N95" s="156">
        <v>0</v>
      </c>
      <c r="O95" s="156">
        <v>0</v>
      </c>
      <c r="P95" s="156">
        <v>0</v>
      </c>
      <c r="Q95" s="156">
        <v>0</v>
      </c>
      <c r="R95" s="161">
        <f t="shared" si="372"/>
        <v>0</v>
      </c>
      <c r="S95" s="379">
        <f t="shared" si="379"/>
        <v>0</v>
      </c>
      <c r="T95" s="379">
        <f t="shared" si="380"/>
        <v>198.1</v>
      </c>
      <c r="U95" s="380">
        <f t="shared" si="373"/>
        <v>0</v>
      </c>
      <c r="V95" s="380">
        <f t="shared" si="373"/>
        <v>0</v>
      </c>
      <c r="W95" s="380">
        <f t="shared" si="373"/>
        <v>0</v>
      </c>
      <c r="X95" s="380">
        <f t="shared" si="373"/>
        <v>0</v>
      </c>
      <c r="Y95" s="379">
        <f t="shared" si="365"/>
        <v>0</v>
      </c>
      <c r="Z95" s="156">
        <v>0</v>
      </c>
      <c r="AA95" s="156">
        <v>0</v>
      </c>
      <c r="AB95" s="156">
        <v>0</v>
      </c>
      <c r="AC95" s="156">
        <v>0</v>
      </c>
      <c r="AD95" s="161">
        <f t="shared" si="374"/>
        <v>0</v>
      </c>
      <c r="AE95" s="156">
        <v>0</v>
      </c>
      <c r="AF95" s="156">
        <v>0</v>
      </c>
      <c r="AG95" s="156">
        <v>6.7</v>
      </c>
      <c r="AH95" s="156">
        <v>0</v>
      </c>
      <c r="AI95" s="161">
        <f t="shared" si="375"/>
        <v>6.7</v>
      </c>
      <c r="AJ95" s="156">
        <v>0</v>
      </c>
      <c r="AK95" s="156">
        <v>1.8</v>
      </c>
      <c r="AL95" s="670">
        <v>0</v>
      </c>
      <c r="AM95" s="670">
        <v>0</v>
      </c>
      <c r="AN95" s="161">
        <f t="shared" si="376"/>
        <v>1.8</v>
      </c>
      <c r="AO95" s="670">
        <v>0</v>
      </c>
      <c r="AP95" s="670">
        <v>0</v>
      </c>
      <c r="AQ95" s="670">
        <v>0</v>
      </c>
      <c r="AR95" s="670">
        <v>0</v>
      </c>
      <c r="AS95" s="161">
        <f t="shared" si="377"/>
        <v>0</v>
      </c>
      <c r="AT95" s="670">
        <v>0</v>
      </c>
      <c r="AU95" s="670">
        <v>0</v>
      </c>
      <c r="AV95" s="670">
        <v>0</v>
      </c>
      <c r="AW95" s="670">
        <v>0</v>
      </c>
      <c r="AX95" s="161">
        <f t="shared" si="378"/>
        <v>0</v>
      </c>
    </row>
    <row r="96" ht="14.25" customHeight="1" spans="1:50">
      <c r="A96" s="76"/>
      <c r="B96" s="96" t="s">
        <v>108</v>
      </c>
      <c r="C96" s="161">
        <v>-4.7</v>
      </c>
      <c r="D96" s="156">
        <v>0</v>
      </c>
      <c r="E96" s="156">
        <v>0</v>
      </c>
      <c r="F96" s="156">
        <v>0.6</v>
      </c>
      <c r="G96" s="156">
        <v>0</v>
      </c>
      <c r="H96" s="161">
        <f t="shared" si="370"/>
        <v>0.6</v>
      </c>
      <c r="I96" s="156">
        <v>0</v>
      </c>
      <c r="J96" s="156">
        <v>0</v>
      </c>
      <c r="K96" s="156">
        <v>0</v>
      </c>
      <c r="L96" s="156">
        <v>0.3</v>
      </c>
      <c r="M96" s="161">
        <f t="shared" si="371"/>
        <v>0.3</v>
      </c>
      <c r="N96" s="156">
        <v>0.2</v>
      </c>
      <c r="O96" s="156">
        <v>2.5</v>
      </c>
      <c r="P96" s="156">
        <v>15.8</v>
      </c>
      <c r="Q96" s="156">
        <f>33.9-N96-O96-P96</f>
        <v>15.4</v>
      </c>
      <c r="R96" s="161">
        <f t="shared" si="372"/>
        <v>33.9</v>
      </c>
      <c r="S96" s="379">
        <f t="shared" si="379"/>
        <v>0.6</v>
      </c>
      <c r="T96" s="379">
        <f t="shared" si="380"/>
        <v>0.3</v>
      </c>
      <c r="U96" s="380">
        <f t="shared" si="373"/>
        <v>0.2</v>
      </c>
      <c r="V96" s="380">
        <f t="shared" si="373"/>
        <v>2.5</v>
      </c>
      <c r="W96" s="380">
        <f t="shared" si="373"/>
        <v>15.8</v>
      </c>
      <c r="X96" s="380">
        <f t="shared" si="373"/>
        <v>15.4</v>
      </c>
      <c r="Y96" s="379">
        <f t="shared" si="365"/>
        <v>33.9</v>
      </c>
      <c r="Z96" s="156">
        <v>5.8</v>
      </c>
      <c r="AA96" s="156">
        <v>12.2</v>
      </c>
      <c r="AB96" s="156">
        <v>2.3</v>
      </c>
      <c r="AC96" s="156">
        <v>1.8</v>
      </c>
      <c r="AD96" s="161">
        <f t="shared" si="374"/>
        <v>22.1</v>
      </c>
      <c r="AE96" s="156">
        <v>0.3</v>
      </c>
      <c r="AF96" s="156">
        <v>2</v>
      </c>
      <c r="AG96" s="156">
        <v>3.9</v>
      </c>
      <c r="AH96" s="156">
        <v>9.7</v>
      </c>
      <c r="AI96" s="161">
        <f t="shared" si="375"/>
        <v>15.9</v>
      </c>
      <c r="AJ96" s="156">
        <v>-0.1</v>
      </c>
      <c r="AK96" s="156">
        <v>0.6</v>
      </c>
      <c r="AL96" s="670">
        <v>0</v>
      </c>
      <c r="AM96" s="670">
        <v>0</v>
      </c>
      <c r="AN96" s="161">
        <f t="shared" si="376"/>
        <v>0.5</v>
      </c>
      <c r="AO96" s="670">
        <v>0</v>
      </c>
      <c r="AP96" s="670">
        <v>0</v>
      </c>
      <c r="AQ96" s="670">
        <v>0</v>
      </c>
      <c r="AR96" s="670">
        <v>0</v>
      </c>
      <c r="AS96" s="161">
        <f t="shared" si="377"/>
        <v>0</v>
      </c>
      <c r="AT96" s="670">
        <v>0</v>
      </c>
      <c r="AU96" s="670">
        <v>0</v>
      </c>
      <c r="AV96" s="670">
        <v>0</v>
      </c>
      <c r="AW96" s="670">
        <v>0</v>
      </c>
      <c r="AX96" s="161">
        <f t="shared" si="378"/>
        <v>0</v>
      </c>
    </row>
    <row r="97" ht="14.25" customHeight="1" spans="1:50">
      <c r="A97" s="76"/>
      <c r="B97" s="185" t="s">
        <v>109</v>
      </c>
      <c r="C97" s="161">
        <v>0</v>
      </c>
      <c r="D97" s="156">
        <v>0</v>
      </c>
      <c r="E97" s="156">
        <v>0</v>
      </c>
      <c r="F97" s="156">
        <v>0</v>
      </c>
      <c r="G97" s="156">
        <v>0</v>
      </c>
      <c r="H97" s="161">
        <f t="shared" si="370"/>
        <v>0</v>
      </c>
      <c r="I97" s="156">
        <v>0</v>
      </c>
      <c r="J97" s="156">
        <v>3.9</v>
      </c>
      <c r="K97" s="156">
        <v>0</v>
      </c>
      <c r="L97" s="156">
        <v>0</v>
      </c>
      <c r="M97" s="161">
        <f t="shared" si="371"/>
        <v>3.9</v>
      </c>
      <c r="N97" s="156">
        <v>0</v>
      </c>
      <c r="O97" s="156">
        <v>0</v>
      </c>
      <c r="P97" s="156">
        <v>0</v>
      </c>
      <c r="Q97" s="156">
        <f>3.3-N97-O97-P97</f>
        <v>3.3</v>
      </c>
      <c r="R97" s="161">
        <f t="shared" si="372"/>
        <v>3.3</v>
      </c>
      <c r="S97" s="379">
        <f t="shared" si="379"/>
        <v>0</v>
      </c>
      <c r="T97" s="379">
        <f t="shared" si="380"/>
        <v>3.9</v>
      </c>
      <c r="U97" s="380">
        <f t="shared" si="373"/>
        <v>0</v>
      </c>
      <c r="V97" s="380">
        <f t="shared" si="373"/>
        <v>0</v>
      </c>
      <c r="W97" s="380">
        <f t="shared" si="373"/>
        <v>0</v>
      </c>
      <c r="X97" s="380">
        <f t="shared" si="373"/>
        <v>3.3</v>
      </c>
      <c r="Y97" s="379">
        <f t="shared" si="365"/>
        <v>3.3</v>
      </c>
      <c r="Z97" s="156">
        <v>0</v>
      </c>
      <c r="AA97" s="156">
        <v>0</v>
      </c>
      <c r="AB97" s="156">
        <v>1.4</v>
      </c>
      <c r="AC97" s="156">
        <v>2.2</v>
      </c>
      <c r="AD97" s="161">
        <f t="shared" si="374"/>
        <v>3.6</v>
      </c>
      <c r="AE97" s="156">
        <v>-0.7</v>
      </c>
      <c r="AF97" s="156">
        <v>-1.2</v>
      </c>
      <c r="AG97" s="156">
        <v>0.8</v>
      </c>
      <c r="AH97" s="156">
        <v>4.6</v>
      </c>
      <c r="AI97" s="161">
        <f t="shared" si="375"/>
        <v>3.5</v>
      </c>
      <c r="AJ97" s="156">
        <v>0</v>
      </c>
      <c r="AK97" s="156">
        <v>0.2</v>
      </c>
      <c r="AL97" s="670">
        <v>0</v>
      </c>
      <c r="AM97" s="670">
        <v>0</v>
      </c>
      <c r="AN97" s="161">
        <f t="shared" si="376"/>
        <v>0.2</v>
      </c>
      <c r="AO97" s="670">
        <v>0</v>
      </c>
      <c r="AP97" s="670">
        <v>0</v>
      </c>
      <c r="AQ97" s="670">
        <v>0</v>
      </c>
      <c r="AR97" s="670">
        <v>0</v>
      </c>
      <c r="AS97" s="161">
        <f t="shared" si="377"/>
        <v>0</v>
      </c>
      <c r="AT97" s="670">
        <v>0</v>
      </c>
      <c r="AU97" s="670">
        <v>0</v>
      </c>
      <c r="AV97" s="670">
        <v>0</v>
      </c>
      <c r="AW97" s="670">
        <v>0</v>
      </c>
      <c r="AX97" s="161">
        <f t="shared" si="378"/>
        <v>0</v>
      </c>
    </row>
    <row r="98" ht="14.25" customHeight="1" spans="1:50">
      <c r="A98" s="76"/>
      <c r="B98" s="96" t="s">
        <v>110</v>
      </c>
      <c r="C98" s="161">
        <v>0</v>
      </c>
      <c r="D98" s="156">
        <v>0</v>
      </c>
      <c r="E98" s="156">
        <v>0</v>
      </c>
      <c r="F98" s="156">
        <v>0</v>
      </c>
      <c r="G98" s="156">
        <v>0</v>
      </c>
      <c r="H98" s="161">
        <f t="shared" si="370"/>
        <v>0</v>
      </c>
      <c r="I98" s="156">
        <v>0</v>
      </c>
      <c r="J98" s="156">
        <v>0</v>
      </c>
      <c r="K98" s="156">
        <v>0</v>
      </c>
      <c r="L98" s="156">
        <v>0</v>
      </c>
      <c r="M98" s="161">
        <f t="shared" si="371"/>
        <v>0</v>
      </c>
      <c r="N98" s="156">
        <v>0</v>
      </c>
      <c r="O98" s="156">
        <v>0</v>
      </c>
      <c r="P98" s="156">
        <v>0</v>
      </c>
      <c r="Q98" s="162">
        <f>47.9-N98-O98-P98</f>
        <v>47.9</v>
      </c>
      <c r="R98" s="161">
        <f t="shared" si="372"/>
        <v>47.9</v>
      </c>
      <c r="S98" s="379">
        <f t="shared" si="379"/>
        <v>0</v>
      </c>
      <c r="T98" s="379">
        <f t="shared" si="380"/>
        <v>0</v>
      </c>
      <c r="U98" s="380">
        <f t="shared" si="373"/>
        <v>0</v>
      </c>
      <c r="V98" s="380">
        <f t="shared" si="373"/>
        <v>0</v>
      </c>
      <c r="W98" s="380">
        <f t="shared" si="373"/>
        <v>0</v>
      </c>
      <c r="X98" s="380">
        <f>Q98</f>
        <v>47.9</v>
      </c>
      <c r="Y98" s="379">
        <f t="shared" si="365"/>
        <v>47.9</v>
      </c>
      <c r="Z98" s="156">
        <v>3.4</v>
      </c>
      <c r="AA98" s="156">
        <v>6.1</v>
      </c>
      <c r="AB98" s="156">
        <v>1.3</v>
      </c>
      <c r="AC98" s="156">
        <v>4.5</v>
      </c>
      <c r="AD98" s="161">
        <f t="shared" si="374"/>
        <v>15.3</v>
      </c>
      <c r="AE98" s="156">
        <v>5</v>
      </c>
      <c r="AF98" s="156">
        <v>5.9</v>
      </c>
      <c r="AG98" s="156">
        <v>1.7</v>
      </c>
      <c r="AH98" s="156">
        <v>2.4</v>
      </c>
      <c r="AI98" s="161">
        <f t="shared" si="375"/>
        <v>15</v>
      </c>
      <c r="AJ98" s="156">
        <v>4.6</v>
      </c>
      <c r="AK98" s="156">
        <v>-1.7</v>
      </c>
      <c r="AL98" s="670">
        <v>4</v>
      </c>
      <c r="AM98" s="670">
        <v>4</v>
      </c>
      <c r="AN98" s="161">
        <f t="shared" si="376"/>
        <v>10.9</v>
      </c>
      <c r="AO98" s="670">
        <v>4</v>
      </c>
      <c r="AP98" s="670">
        <v>4</v>
      </c>
      <c r="AQ98" s="670">
        <v>4</v>
      </c>
      <c r="AR98" s="670">
        <v>4</v>
      </c>
      <c r="AS98" s="161">
        <f t="shared" si="377"/>
        <v>16</v>
      </c>
      <c r="AT98" s="670">
        <v>4</v>
      </c>
      <c r="AU98" s="670">
        <v>4</v>
      </c>
      <c r="AV98" s="670">
        <v>4</v>
      </c>
      <c r="AW98" s="670">
        <v>4</v>
      </c>
      <c r="AX98" s="161">
        <f t="shared" si="378"/>
        <v>16</v>
      </c>
    </row>
    <row r="99" ht="14.25" customHeight="1" spans="1:50">
      <c r="A99" s="80"/>
      <c r="B99" s="359" t="s">
        <v>111</v>
      </c>
      <c r="C99" s="170">
        <f>C92+C93+C94+C95+C96+C97+C98</f>
        <v>311.387241055053</v>
      </c>
      <c r="D99" s="171">
        <f t="shared" ref="D99:AN99" si="381">D92+D93+D94+D95+D96+D97+D98</f>
        <v>94.628613763112</v>
      </c>
      <c r="E99" s="171">
        <f t="shared" si="381"/>
        <v>31.2777592267579</v>
      </c>
      <c r="F99" s="171">
        <f t="shared" si="381"/>
        <v>152.516028682543</v>
      </c>
      <c r="G99" s="668">
        <f t="shared" si="381"/>
        <v>138.324669752891</v>
      </c>
      <c r="H99" s="170">
        <f t="shared" si="381"/>
        <v>416.747071425304</v>
      </c>
      <c r="I99" s="171">
        <f t="shared" si="381"/>
        <v>104.635027993971</v>
      </c>
      <c r="J99" s="171">
        <f t="shared" si="381"/>
        <v>39.7958062630687</v>
      </c>
      <c r="K99" s="171">
        <f t="shared" si="381"/>
        <v>117.865192998857</v>
      </c>
      <c r="L99" s="668">
        <f t="shared" si="381"/>
        <v>190.888523278163</v>
      </c>
      <c r="M99" s="170">
        <f t="shared" si="381"/>
        <v>453.18455053406</v>
      </c>
      <c r="N99" s="171">
        <f t="shared" si="381"/>
        <v>182.6</v>
      </c>
      <c r="O99" s="171">
        <f t="shared" si="381"/>
        <v>62.5553333046763</v>
      </c>
      <c r="P99" s="171">
        <f t="shared" si="381"/>
        <v>176.87</v>
      </c>
      <c r="Q99" s="668">
        <f t="shared" si="381"/>
        <v>188.874666695324</v>
      </c>
      <c r="R99" s="170">
        <f t="shared" si="381"/>
        <v>610.9</v>
      </c>
      <c r="S99" s="172">
        <f t="shared" si="381"/>
        <v>416.747071425304</v>
      </c>
      <c r="T99" s="172">
        <f t="shared" ref="T99:Y99" si="382">T92+T93+T94+T95+T96+T97+T98</f>
        <v>453.184550534061</v>
      </c>
      <c r="U99" s="173">
        <f t="shared" si="382"/>
        <v>182.6</v>
      </c>
      <c r="V99" s="173">
        <f t="shared" si="382"/>
        <v>62.5553333046763</v>
      </c>
      <c r="W99" s="173">
        <f t="shared" si="382"/>
        <v>176.87</v>
      </c>
      <c r="X99" s="173">
        <f t="shared" si="382"/>
        <v>188.874666695324</v>
      </c>
      <c r="Y99" s="172">
        <f t="shared" si="382"/>
        <v>610.9</v>
      </c>
      <c r="Z99" s="171">
        <f t="shared" si="381"/>
        <v>181.6</v>
      </c>
      <c r="AA99" s="171">
        <f t="shared" ref="AA99:AB99" si="383">AA92+AA93+AA94+AA95+AA96+AA97+AA98</f>
        <v>81.3999999999999</v>
      </c>
      <c r="AB99" s="171">
        <f t="shared" si="383"/>
        <v>255.4</v>
      </c>
      <c r="AC99" s="668">
        <f t="shared" si="381"/>
        <v>289.6</v>
      </c>
      <c r="AD99" s="170">
        <f t="shared" si="381"/>
        <v>808</v>
      </c>
      <c r="AE99" s="171">
        <f t="shared" ref="AE99:AF99" si="384">AE92+AE93+AE94+AE95+AE96+AE97+AE98</f>
        <v>299.4</v>
      </c>
      <c r="AF99" s="171">
        <f t="shared" si="384"/>
        <v>137.8</v>
      </c>
      <c r="AG99" s="171">
        <f t="shared" si="381"/>
        <v>353.2</v>
      </c>
      <c r="AH99" s="668">
        <f t="shared" si="381"/>
        <v>360.3</v>
      </c>
      <c r="AI99" s="170">
        <f t="shared" si="381"/>
        <v>1150.7</v>
      </c>
      <c r="AJ99" s="171">
        <f t="shared" si="381"/>
        <v>432.4</v>
      </c>
      <c r="AK99" s="171">
        <f t="shared" si="381"/>
        <v>311.9</v>
      </c>
      <c r="AL99" s="171">
        <f t="shared" si="381"/>
        <v>404.794343919203</v>
      </c>
      <c r="AM99" s="668">
        <f t="shared" si="381"/>
        <v>454.039883353044</v>
      </c>
      <c r="AN99" s="170">
        <f t="shared" si="381"/>
        <v>1603.13422727225</v>
      </c>
      <c r="AO99" s="171">
        <f t="shared" ref="AO99:AS99" si="385">AO92+AO93+AO94+AO95+AO96+AO97+AO98</f>
        <v>515.851141446023</v>
      </c>
      <c r="AP99" s="171">
        <f t="shared" si="385"/>
        <v>318.207800647782</v>
      </c>
      <c r="AQ99" s="171">
        <f t="shared" si="385"/>
        <v>485.481039065797</v>
      </c>
      <c r="AR99" s="668">
        <f t="shared" si="385"/>
        <v>544.648697958801</v>
      </c>
      <c r="AS99" s="170">
        <f t="shared" si="385"/>
        <v>1864.1886791184</v>
      </c>
      <c r="AT99" s="171">
        <f t="shared" ref="AT99:AX99" si="386">AT92+AT93+AT94+AT95+AT96+AT97+AT98</f>
        <v>605.06205445181</v>
      </c>
      <c r="AU99" s="171">
        <f t="shared" si="386"/>
        <v>375.797178582945</v>
      </c>
      <c r="AV99" s="171">
        <f t="shared" si="386"/>
        <v>569.93519270439</v>
      </c>
      <c r="AW99" s="668">
        <f t="shared" si="386"/>
        <v>646.077064973151</v>
      </c>
      <c r="AX99" s="170">
        <f t="shared" si="386"/>
        <v>2196.8714907123</v>
      </c>
    </row>
    <row r="100" ht="14.25" customHeight="1" spans="1:50">
      <c r="A100" s="88"/>
      <c r="B100" s="213" t="s">
        <v>64</v>
      </c>
      <c r="C100" s="261">
        <f t="shared" ref="C100:AX100" si="387">C99/C8</f>
        <v>0.1272942690929</v>
      </c>
      <c r="D100" s="94">
        <f t="shared" si="387"/>
        <v>0.142622516937877</v>
      </c>
      <c r="E100" s="94">
        <f t="shared" si="387"/>
        <v>0.0523205687873369</v>
      </c>
      <c r="F100" s="94">
        <f t="shared" si="387"/>
        <v>0.189195326662627</v>
      </c>
      <c r="G100" s="94">
        <f t="shared" si="387"/>
        <v>0.138463132885777</v>
      </c>
      <c r="H100" s="261">
        <f t="shared" si="387"/>
        <v>0.135906272579287</v>
      </c>
      <c r="I100" s="94">
        <f t="shared" si="387"/>
        <v>0.129313531049914</v>
      </c>
      <c r="J100" s="94">
        <f t="shared" si="387"/>
        <v>0.0573904924641167</v>
      </c>
      <c r="K100" s="94">
        <f t="shared" si="387"/>
        <v>0.139126008870922</v>
      </c>
      <c r="L100" s="94">
        <f t="shared" si="387"/>
        <v>0.159244777546899</v>
      </c>
      <c r="M100" s="261">
        <f t="shared" si="387"/>
        <v>0.127712533442508</v>
      </c>
      <c r="N100" s="94">
        <f t="shared" si="387"/>
        <v>0.173855089022184</v>
      </c>
      <c r="O100" s="94">
        <f t="shared" si="387"/>
        <v>0.0730104263593327</v>
      </c>
      <c r="P100" s="94">
        <f t="shared" si="387"/>
        <v>0.154296431998604</v>
      </c>
      <c r="Q100" s="94">
        <f t="shared" si="387"/>
        <v>0.143630925243592</v>
      </c>
      <c r="R100" s="261">
        <f t="shared" si="387"/>
        <v>0.139845252266276</v>
      </c>
      <c r="S100" s="374">
        <f t="shared" si="387"/>
        <v>0.135056233508863</v>
      </c>
      <c r="T100" s="374">
        <f t="shared" si="387"/>
        <v>0.126911395937522</v>
      </c>
      <c r="U100" s="375">
        <f t="shared" si="387"/>
        <v>0.17275307473983</v>
      </c>
      <c r="V100" s="375">
        <f t="shared" si="387"/>
        <v>0.0725027043401441</v>
      </c>
      <c r="W100" s="375">
        <f t="shared" si="387"/>
        <v>0.153386523285058</v>
      </c>
      <c r="X100" s="375">
        <f t="shared" si="387"/>
        <v>0.142278468320394</v>
      </c>
      <c r="Y100" s="374">
        <f t="shared" si="387"/>
        <v>0.138828288337424</v>
      </c>
      <c r="Z100" s="94">
        <f t="shared" si="387"/>
        <v>0.15229788661523</v>
      </c>
      <c r="AA100" s="94">
        <f t="shared" si="387"/>
        <v>0.0812861993209506</v>
      </c>
      <c r="AB100" s="94">
        <f t="shared" si="387"/>
        <v>0.1886541586645</v>
      </c>
      <c r="AC100" s="94">
        <f t="shared" si="387"/>
        <v>0.177071232039132</v>
      </c>
      <c r="AD100" s="261">
        <f t="shared" si="387"/>
        <v>0.15589126198607</v>
      </c>
      <c r="AE100" s="94">
        <f t="shared" si="387"/>
        <v>0.203327674023769</v>
      </c>
      <c r="AF100" s="94">
        <f t="shared" si="387"/>
        <v>0.111461619348055</v>
      </c>
      <c r="AG100" s="94">
        <f t="shared" si="387"/>
        <v>0.201104594886978</v>
      </c>
      <c r="AH100" s="94">
        <f t="shared" si="387"/>
        <v>0.171481604873638</v>
      </c>
      <c r="AI100" s="261">
        <f t="shared" si="387"/>
        <v>0.175245956565441</v>
      </c>
      <c r="AJ100" s="94">
        <f t="shared" si="387"/>
        <v>0.222256489334361</v>
      </c>
      <c r="AK100" s="94">
        <f t="shared" si="387"/>
        <v>0.191044958961166</v>
      </c>
      <c r="AL100" s="94">
        <f t="shared" si="387"/>
        <v>0.188683343846587</v>
      </c>
      <c r="AM100" s="94">
        <f t="shared" si="387"/>
        <v>0.183058903046748</v>
      </c>
      <c r="AN100" s="261">
        <f t="shared" si="387"/>
        <v>0.195414632795217</v>
      </c>
      <c r="AO100" s="94">
        <f t="shared" si="387"/>
        <v>0.228522106963444</v>
      </c>
      <c r="AP100" s="94">
        <f t="shared" si="387"/>
        <v>0.168073232616149</v>
      </c>
      <c r="AQ100" s="94">
        <f t="shared" si="387"/>
        <v>0.198047786313389</v>
      </c>
      <c r="AR100" s="94">
        <f t="shared" si="387"/>
        <v>0.190867661030116</v>
      </c>
      <c r="AS100" s="261">
        <f t="shared" si="387"/>
        <v>0.197154347444533</v>
      </c>
      <c r="AT100" s="94">
        <f t="shared" si="387"/>
        <v>0.235899811622344</v>
      </c>
      <c r="AU100" s="94">
        <f t="shared" si="387"/>
        <v>0.174551835391236</v>
      </c>
      <c r="AV100" s="94">
        <f t="shared" si="387"/>
        <v>0.205443164861448</v>
      </c>
      <c r="AW100" s="94">
        <f t="shared" si="387"/>
        <v>0.198443566659254</v>
      </c>
      <c r="AX100" s="261">
        <f t="shared" si="387"/>
        <v>0.204403234174505</v>
      </c>
    </row>
    <row r="101" ht="14.25" customHeight="1" spans="1:50">
      <c r="A101" s="88"/>
      <c r="B101" s="671" t="s">
        <v>65</v>
      </c>
      <c r="C101" s="957" t="s">
        <v>61</v>
      </c>
      <c r="D101" s="673" t="s">
        <v>61</v>
      </c>
      <c r="E101" s="673" t="s">
        <v>61</v>
      </c>
      <c r="F101" s="673" t="s">
        <v>61</v>
      </c>
      <c r="G101" s="673" t="s">
        <v>61</v>
      </c>
      <c r="H101" s="674">
        <f t="shared" ref="H101:O101" si="388">(H100-C100)*100*100</f>
        <v>86.1200348638708</v>
      </c>
      <c r="I101" s="675">
        <f t="shared" si="388"/>
        <v>-133.089858879629</v>
      </c>
      <c r="J101" s="675">
        <f t="shared" si="388"/>
        <v>50.6992367677983</v>
      </c>
      <c r="K101" s="675">
        <f t="shared" si="388"/>
        <v>-500.693177917041</v>
      </c>
      <c r="L101" s="675">
        <f t="shared" si="388"/>
        <v>207.816446611221</v>
      </c>
      <c r="M101" s="674">
        <f t="shared" si="388"/>
        <v>-81.9373913677912</v>
      </c>
      <c r="N101" s="675">
        <f t="shared" si="388"/>
        <v>445.4155797227</v>
      </c>
      <c r="O101" s="675">
        <f t="shared" si="388"/>
        <v>156.19933895216</v>
      </c>
      <c r="P101" s="675">
        <f t="shared" ref="P101" si="389">(P100-K100)*100*100</f>
        <v>151.704231276817</v>
      </c>
      <c r="Q101" s="675">
        <f t="shared" ref="Q101:R101" si="390">(Q100-L100)*100*100</f>
        <v>-156.138523033069</v>
      </c>
      <c r="R101" s="674">
        <f t="shared" si="390"/>
        <v>121.327188237677</v>
      </c>
      <c r="S101" s="958" t="s">
        <v>61</v>
      </c>
      <c r="T101" s="677">
        <f>(T100-S100)*100*100</f>
        <v>-81.4483757134091</v>
      </c>
      <c r="U101" s="959" t="s">
        <v>61</v>
      </c>
      <c r="V101" s="959" t="s">
        <v>61</v>
      </c>
      <c r="W101" s="959" t="s">
        <v>61</v>
      </c>
      <c r="X101" s="959" t="s">
        <v>61</v>
      </c>
      <c r="Y101" s="677">
        <f>(Y100-T100)*100*100</f>
        <v>119.168923999015</v>
      </c>
      <c r="Z101" s="675">
        <f>(Z100-U100)*100*100</f>
        <v>-204.551881245998</v>
      </c>
      <c r="AA101" s="675">
        <f t="shared" ref="AA101:AF101" si="391">(AA100-V100)*100*100</f>
        <v>87.8349498080649</v>
      </c>
      <c r="AB101" s="675">
        <f t="shared" si="391"/>
        <v>352.676353794424</v>
      </c>
      <c r="AC101" s="675">
        <f t="shared" si="391"/>
        <v>347.927637187373</v>
      </c>
      <c r="AD101" s="674">
        <f t="shared" si="391"/>
        <v>170.629736486463</v>
      </c>
      <c r="AE101" s="675">
        <f t="shared" si="391"/>
        <v>510.297874085393</v>
      </c>
      <c r="AF101" s="675">
        <f t="shared" si="391"/>
        <v>301.754200271041</v>
      </c>
      <c r="AG101" s="675">
        <f t="shared" ref="AG101" si="392">(AG100-AB100)*100*100</f>
        <v>124.504362224783</v>
      </c>
      <c r="AH101" s="675">
        <f t="shared" ref="AH101:AI101" si="393">(AH100-AC100)*100*100</f>
        <v>-55.8962716549416</v>
      </c>
      <c r="AI101" s="674">
        <f t="shared" si="393"/>
        <v>193.54694579371</v>
      </c>
      <c r="AJ101" s="675">
        <f t="shared" ref="AJ101" si="394">(AJ100-AE100)*100*100</f>
        <v>189.288153105922</v>
      </c>
      <c r="AK101" s="675">
        <f t="shared" ref="AK101" si="395">(AK100-AF100)*100*100</f>
        <v>795.833396131115</v>
      </c>
      <c r="AL101" s="675">
        <f t="shared" ref="AL101" si="396">(AL100-AG100)*100*100</f>
        <v>-124.212510403914</v>
      </c>
      <c r="AM101" s="675">
        <f t="shared" ref="AM101:AN101" si="397">(AM100-AH100)*100*100</f>
        <v>115.772981731101</v>
      </c>
      <c r="AN101" s="674">
        <f t="shared" si="397"/>
        <v>201.686762297758</v>
      </c>
      <c r="AO101" s="675">
        <f t="shared" ref="AO101" si="398">(AO100-AJ100)*100*100</f>
        <v>62.6561762908215</v>
      </c>
      <c r="AP101" s="675">
        <f t="shared" ref="AP101" si="399">(AP100-AK100)*100*100</f>
        <v>-229.717263450171</v>
      </c>
      <c r="AQ101" s="675">
        <f t="shared" ref="AQ101" si="400">(AQ100-AL100)*100*100</f>
        <v>93.644424668019</v>
      </c>
      <c r="AR101" s="675">
        <f t="shared" ref="AR101:AS101" si="401">(AR100-AM100)*100*100</f>
        <v>78.0875798336866</v>
      </c>
      <c r="AS101" s="674">
        <f t="shared" si="401"/>
        <v>17.3971464931569</v>
      </c>
      <c r="AT101" s="675">
        <f t="shared" ref="AT101" si="402">(AT100-AO100)*100*100</f>
        <v>73.777046589</v>
      </c>
      <c r="AU101" s="675">
        <f t="shared" ref="AU101" si="403">(AU100-AP100)*100*100</f>
        <v>64.7860277508663</v>
      </c>
      <c r="AV101" s="675">
        <f t="shared" ref="AV101" si="404">(AV100-AQ100)*100*100</f>
        <v>73.9537854805911</v>
      </c>
      <c r="AW101" s="675">
        <f t="shared" ref="AW101:AX101" si="405">(AW100-AR100)*100*100</f>
        <v>75.7590562913774</v>
      </c>
      <c r="AX101" s="674">
        <f t="shared" si="405"/>
        <v>72.4888672997262</v>
      </c>
    </row>
    <row r="102" ht="14.25" customHeight="1" spans="1:50">
      <c r="A102" s="420"/>
      <c r="B102" s="456" t="s">
        <v>112</v>
      </c>
      <c r="C102" s="369">
        <v>69.2</v>
      </c>
      <c r="D102" s="151">
        <v>18.305</v>
      </c>
      <c r="E102" s="151">
        <v>18.105</v>
      </c>
      <c r="F102" s="151">
        <v>17.685</v>
      </c>
      <c r="G102" s="151">
        <v>21.332</v>
      </c>
      <c r="H102" s="369">
        <f>D102+E102+F102+G102</f>
        <v>75.427</v>
      </c>
      <c r="I102" s="151">
        <v>19</v>
      </c>
      <c r="J102" s="151">
        <v>19.4</v>
      </c>
      <c r="K102" s="151">
        <v>17.605</v>
      </c>
      <c r="L102" s="151">
        <v>17.3</v>
      </c>
      <c r="M102" s="369">
        <f>I102+J102+K102+L102</f>
        <v>73.305</v>
      </c>
      <c r="N102" s="151">
        <v>18.8</v>
      </c>
      <c r="O102" s="151">
        <v>19.344</v>
      </c>
      <c r="P102" s="151">
        <v>21.296</v>
      </c>
      <c r="Q102" s="151">
        <f>87.4-N102-O102-P102</f>
        <v>27.96</v>
      </c>
      <c r="R102" s="369">
        <f>N102+O102+P102+Q102</f>
        <v>87.4</v>
      </c>
      <c r="S102" s="370">
        <f>H102</f>
        <v>75.427</v>
      </c>
      <c r="T102" s="370">
        <f>M102</f>
        <v>73.305</v>
      </c>
      <c r="U102" s="371">
        <f t="shared" ref="U102:X102" si="406">N102</f>
        <v>18.8</v>
      </c>
      <c r="V102" s="371">
        <f t="shared" si="406"/>
        <v>19.344</v>
      </c>
      <c r="W102" s="371">
        <f t="shared" si="406"/>
        <v>21.296</v>
      </c>
      <c r="X102" s="371">
        <f t="shared" si="406"/>
        <v>27.96</v>
      </c>
      <c r="Y102" s="370">
        <f t="shared" ref="Y102" si="407">U102+V102+W102+X102</f>
        <v>87.4</v>
      </c>
      <c r="Z102" s="151">
        <v>26.5</v>
      </c>
      <c r="AA102" s="151">
        <v>29.2</v>
      </c>
      <c r="AB102" s="151">
        <v>32.3</v>
      </c>
      <c r="AC102" s="151">
        <v>36.7</v>
      </c>
      <c r="AD102" s="369">
        <f>Z102+AA102+AB102+AC102</f>
        <v>124.7</v>
      </c>
      <c r="AE102" s="151">
        <v>35.9</v>
      </c>
      <c r="AF102" s="151">
        <v>39.4</v>
      </c>
      <c r="AG102" s="151">
        <v>42.8</v>
      </c>
      <c r="AH102" s="151">
        <v>48</v>
      </c>
      <c r="AI102" s="369">
        <f>AE102+AF102+AG102+AH102</f>
        <v>166.1</v>
      </c>
      <c r="AJ102" s="151">
        <v>49.6</v>
      </c>
      <c r="AK102" s="151">
        <v>55.2</v>
      </c>
      <c r="AL102" s="679">
        <v>57.5</v>
      </c>
      <c r="AM102" s="679">
        <v>57.5</v>
      </c>
      <c r="AN102" s="369">
        <f>AJ102+AK102+AL102+AM102</f>
        <v>219.8</v>
      </c>
      <c r="AO102" s="679">
        <v>60</v>
      </c>
      <c r="AP102" s="679">
        <v>60</v>
      </c>
      <c r="AQ102" s="679">
        <v>60</v>
      </c>
      <c r="AR102" s="679">
        <v>60</v>
      </c>
      <c r="AS102" s="369">
        <f>AO102+AP102+AQ102+AR102</f>
        <v>240</v>
      </c>
      <c r="AT102" s="679">
        <v>65</v>
      </c>
      <c r="AU102" s="679">
        <v>65</v>
      </c>
      <c r="AV102" s="679">
        <v>65</v>
      </c>
      <c r="AW102" s="679">
        <v>65</v>
      </c>
      <c r="AX102" s="369">
        <f>AT102+AU102+AV102+AW102</f>
        <v>260</v>
      </c>
    </row>
    <row r="103" ht="14.25" customHeight="1" spans="1:50">
      <c r="A103" s="437"/>
      <c r="B103" s="680" t="s">
        <v>113</v>
      </c>
      <c r="C103" s="681">
        <f>C99-C102</f>
        <v>242.187241055053</v>
      </c>
      <c r="D103" s="682">
        <f>D99-D102</f>
        <v>76.323613763112</v>
      </c>
      <c r="E103" s="682">
        <f>E99-E102</f>
        <v>13.1727592267579</v>
      </c>
      <c r="F103" s="682">
        <f>F99-F102</f>
        <v>134.831028682543</v>
      </c>
      <c r="G103" s="682">
        <f>G99-G102</f>
        <v>116.992669752891</v>
      </c>
      <c r="H103" s="681">
        <f>D103+E103+F103+G103</f>
        <v>341.320071425304</v>
      </c>
      <c r="I103" s="682">
        <f>I99-I102</f>
        <v>85.635027993971</v>
      </c>
      <c r="J103" s="682">
        <f>J99-J102</f>
        <v>20.3958062630687</v>
      </c>
      <c r="K103" s="682">
        <f>K99-K102</f>
        <v>100.260192998857</v>
      </c>
      <c r="L103" s="682">
        <f>L99-L102</f>
        <v>173.588523278163</v>
      </c>
      <c r="M103" s="681">
        <f>I103+J103+K103+L103</f>
        <v>379.87955053406</v>
      </c>
      <c r="N103" s="682">
        <f>N99-N102</f>
        <v>163.8</v>
      </c>
      <c r="O103" s="682">
        <f>O99-O102</f>
        <v>43.2113333046763</v>
      </c>
      <c r="P103" s="682">
        <f>P99-P102</f>
        <v>155.574</v>
      </c>
      <c r="Q103" s="682">
        <f>Q99-Q102</f>
        <v>160.914666695324</v>
      </c>
      <c r="R103" s="681">
        <f>N103+O103+P103+Q103</f>
        <v>523.5</v>
      </c>
      <c r="S103" s="681">
        <f>S99-S102</f>
        <v>341.320071425304</v>
      </c>
      <c r="T103" s="681">
        <f t="shared" ref="T103:AC103" si="408">T99-T102</f>
        <v>379.879550534061</v>
      </c>
      <c r="U103" s="682">
        <f t="shared" si="408"/>
        <v>163.8</v>
      </c>
      <c r="V103" s="682">
        <f t="shared" si="408"/>
        <v>43.2113333046763</v>
      </c>
      <c r="W103" s="682">
        <f t="shared" si="408"/>
        <v>155.574</v>
      </c>
      <c r="X103" s="682">
        <f t="shared" si="408"/>
        <v>160.914666695324</v>
      </c>
      <c r="Y103" s="681">
        <f t="shared" si="408"/>
        <v>523.5</v>
      </c>
      <c r="Z103" s="682">
        <f t="shared" si="408"/>
        <v>155.1</v>
      </c>
      <c r="AA103" s="682">
        <f t="shared" si="408"/>
        <v>52.1999999999999</v>
      </c>
      <c r="AB103" s="682">
        <f t="shared" si="408"/>
        <v>223.1</v>
      </c>
      <c r="AC103" s="682">
        <f t="shared" si="408"/>
        <v>252.9</v>
      </c>
      <c r="AD103" s="681">
        <f>Z103+AA103+AB103+AC103</f>
        <v>683.3</v>
      </c>
      <c r="AE103" s="682">
        <f>AE99-AE102</f>
        <v>263.5</v>
      </c>
      <c r="AF103" s="682">
        <f>AF99-AF102</f>
        <v>98.4</v>
      </c>
      <c r="AG103" s="682">
        <f>AG99-AG102</f>
        <v>310.4</v>
      </c>
      <c r="AH103" s="682">
        <f>AH99-AH102</f>
        <v>312.3</v>
      </c>
      <c r="AI103" s="681">
        <f>AE103+AF103+AG103+AH103</f>
        <v>984.6</v>
      </c>
      <c r="AJ103" s="682">
        <f>AJ99-AJ102</f>
        <v>382.8</v>
      </c>
      <c r="AK103" s="682">
        <f>AK99-AK102</f>
        <v>256.7</v>
      </c>
      <c r="AL103" s="682">
        <f>AL99-AL102</f>
        <v>347.294343919203</v>
      </c>
      <c r="AM103" s="682">
        <f>AM99-AM102</f>
        <v>396.539883353044</v>
      </c>
      <c r="AN103" s="681">
        <f>AJ103+AK103+AL103+AM103</f>
        <v>1383.33422727225</v>
      </c>
      <c r="AO103" s="682">
        <f>AO99-AO102</f>
        <v>455.851141446023</v>
      </c>
      <c r="AP103" s="682">
        <f>AP99-AP102</f>
        <v>258.207800647782</v>
      </c>
      <c r="AQ103" s="682">
        <f>AQ99-AQ102</f>
        <v>425.481039065797</v>
      </c>
      <c r="AR103" s="682">
        <f>AR99-AR102</f>
        <v>484.648697958801</v>
      </c>
      <c r="AS103" s="681">
        <f>AO103+AP103+AQ103+AR103</f>
        <v>1624.1886791184</v>
      </c>
      <c r="AT103" s="682">
        <f>AT99-AT102</f>
        <v>540.06205445181</v>
      </c>
      <c r="AU103" s="682">
        <f>AU99-AU102</f>
        <v>310.797178582945</v>
      </c>
      <c r="AV103" s="682">
        <f>AV99-AV102</f>
        <v>504.93519270439</v>
      </c>
      <c r="AW103" s="682">
        <f>AW99-AW102</f>
        <v>581.077064973151</v>
      </c>
      <c r="AX103" s="681">
        <f>AT103+AU103+AV103+AW103</f>
        <v>1936.8714907123</v>
      </c>
    </row>
    <row r="104" ht="14.25" customHeight="1" spans="1:50">
      <c r="A104" s="80"/>
      <c r="B104" s="203" t="s">
        <v>60</v>
      </c>
      <c r="C104" s="107" t="s">
        <v>61</v>
      </c>
      <c r="D104" s="960" t="s">
        <v>61</v>
      </c>
      <c r="E104" s="960" t="s">
        <v>61</v>
      </c>
      <c r="F104" s="960" t="s">
        <v>61</v>
      </c>
      <c r="G104" s="960" t="s">
        <v>61</v>
      </c>
      <c r="H104" s="109">
        <f t="shared" ref="H104:AN104" si="409">H103/C103-1</f>
        <v>0.409323092076998</v>
      </c>
      <c r="I104" s="94">
        <f t="shared" si="409"/>
        <v>0.121999126767754</v>
      </c>
      <c r="J104" s="94">
        <f t="shared" si="409"/>
        <v>0.548332123283529</v>
      </c>
      <c r="K104" s="94">
        <f t="shared" si="409"/>
        <v>-0.256401186147455</v>
      </c>
      <c r="L104" s="94">
        <f t="shared" si="409"/>
        <v>0.483755551906048</v>
      </c>
      <c r="M104" s="109">
        <f t="shared" si="409"/>
        <v>0.112971613265336</v>
      </c>
      <c r="N104" s="94">
        <f t="shared" si="409"/>
        <v>0.912768686331626</v>
      </c>
      <c r="O104" s="94">
        <f t="shared" si="409"/>
        <v>1.11863815273242</v>
      </c>
      <c r="P104" s="94">
        <f t="shared" si="409"/>
        <v>0.55170257852758</v>
      </c>
      <c r="Q104" s="94">
        <f t="shared" si="409"/>
        <v>-0.0730109130690079</v>
      </c>
      <c r="R104" s="109">
        <f t="shared" si="409"/>
        <v>0.378068388424774</v>
      </c>
      <c r="S104" s="949" t="s">
        <v>61</v>
      </c>
      <c r="T104" s="111">
        <f>T103/S103-1</f>
        <v>0.112971613265335</v>
      </c>
      <c r="U104" s="950" t="s">
        <v>61</v>
      </c>
      <c r="V104" s="950" t="s">
        <v>61</v>
      </c>
      <c r="W104" s="950" t="s">
        <v>61</v>
      </c>
      <c r="X104" s="950" t="s">
        <v>61</v>
      </c>
      <c r="Y104" s="111">
        <f>Y103/T103-1</f>
        <v>0.378068388424772</v>
      </c>
      <c r="Z104" s="94">
        <f>Z103/U103-1</f>
        <v>-0.0531135531135525</v>
      </c>
      <c r="AA104" s="94">
        <f t="shared" ref="AA104:AG104" si="410">AA103/V103-1</f>
        <v>0.208016416247699</v>
      </c>
      <c r="AB104" s="94">
        <f t="shared" si="410"/>
        <v>0.434044249039043</v>
      </c>
      <c r="AC104" s="94">
        <f t="shared" si="410"/>
        <v>0.57164045511676</v>
      </c>
      <c r="AD104" s="109">
        <f t="shared" si="410"/>
        <v>0.305253104106973</v>
      </c>
      <c r="AE104" s="94">
        <f t="shared" si="410"/>
        <v>0.698903932946486</v>
      </c>
      <c r="AF104" s="94">
        <f t="shared" si="410"/>
        <v>0.885057471264372</v>
      </c>
      <c r="AG104" s="94">
        <f t="shared" si="410"/>
        <v>0.391304347826086</v>
      </c>
      <c r="AH104" s="94">
        <f t="shared" si="409"/>
        <v>0.234875444839857</v>
      </c>
      <c r="AI104" s="109">
        <f t="shared" si="409"/>
        <v>0.440948338943363</v>
      </c>
      <c r="AJ104" s="94">
        <f t="shared" si="409"/>
        <v>0.452751423149905</v>
      </c>
      <c r="AK104" s="94">
        <f t="shared" si="409"/>
        <v>1.60873983739837</v>
      </c>
      <c r="AL104" s="94">
        <f t="shared" si="409"/>
        <v>0.118860644069599</v>
      </c>
      <c r="AM104" s="94">
        <f t="shared" si="409"/>
        <v>0.269740260496459</v>
      </c>
      <c r="AN104" s="109">
        <f t="shared" si="409"/>
        <v>0.404970777241771</v>
      </c>
      <c r="AO104" s="94">
        <f t="shared" ref="AO104" si="411">AO103/AJ103-1</f>
        <v>0.190833702837051</v>
      </c>
      <c r="AP104" s="94">
        <f t="shared" ref="AP104" si="412">AP103/AK103-1</f>
        <v>0.00587378514913217</v>
      </c>
      <c r="AQ104" s="94">
        <f t="shared" ref="AQ104" si="413">AQ103/AL103-1</f>
        <v>0.225130919969095</v>
      </c>
      <c r="AR104" s="94">
        <f t="shared" ref="AR104" si="414">AR103/AM103-1</f>
        <v>0.222194080102941</v>
      </c>
      <c r="AS104" s="109">
        <f t="shared" ref="AS104" si="415">AS103/AN103-1</f>
        <v>0.174111539422464</v>
      </c>
      <c r="AT104" s="94">
        <f t="shared" ref="AT104" si="416">AT103/AO103-1</f>
        <v>0.184733359970665</v>
      </c>
      <c r="AU104" s="94">
        <f t="shared" ref="AU104" si="417">AU103/AP103-1</f>
        <v>0.203670755892071</v>
      </c>
      <c r="AV104" s="94">
        <f t="shared" ref="AV104" si="418">AV103/AQ103-1</f>
        <v>0.186739587298758</v>
      </c>
      <c r="AW104" s="94">
        <f t="shared" ref="AW104" si="419">AW103/AR103-1</f>
        <v>0.198965492779569</v>
      </c>
      <c r="AX104" s="109">
        <f t="shared" ref="AX104" si="420">AX103/AS103-1</f>
        <v>0.192516310213179</v>
      </c>
    </row>
    <row r="105" ht="14.25" customHeight="1" spans="1:50">
      <c r="A105" s="80"/>
      <c r="B105" s="203" t="s">
        <v>64</v>
      </c>
      <c r="C105" s="204">
        <f t="shared" ref="C105:AX105" si="421">C103/C8</f>
        <v>0.0990054946672605</v>
      </c>
      <c r="D105" s="94">
        <f t="shared" si="421"/>
        <v>0.115033555536801</v>
      </c>
      <c r="E105" s="94">
        <f t="shared" si="421"/>
        <v>0.0220350265582005</v>
      </c>
      <c r="F105" s="94">
        <f t="shared" si="421"/>
        <v>0.167257177728832</v>
      </c>
      <c r="G105" s="94">
        <f t="shared" si="421"/>
        <v>0.117109779532424</v>
      </c>
      <c r="H105" s="204">
        <f t="shared" si="421"/>
        <v>0.111308613412112</v>
      </c>
      <c r="I105" s="240">
        <f t="shared" si="421"/>
        <v>0.105832320818003</v>
      </c>
      <c r="J105" s="240">
        <f t="shared" si="421"/>
        <v>0.0294132843521881</v>
      </c>
      <c r="K105" s="240">
        <f t="shared" si="421"/>
        <v>0.118345375302568</v>
      </c>
      <c r="L105" s="240">
        <f t="shared" si="421"/>
        <v>0.144812612614978</v>
      </c>
      <c r="M105" s="109">
        <f t="shared" si="421"/>
        <v>0.107054355106618</v>
      </c>
      <c r="N105" s="240">
        <f t="shared" si="421"/>
        <v>0.155955441302485</v>
      </c>
      <c r="O105" s="240">
        <f t="shared" si="421"/>
        <v>0.0504333955470078</v>
      </c>
      <c r="P105" s="241">
        <f t="shared" si="421"/>
        <v>0.135718398325046</v>
      </c>
      <c r="Q105" s="240">
        <f t="shared" si="421"/>
        <v>0.122368567829143</v>
      </c>
      <c r="R105" s="109">
        <f t="shared" si="421"/>
        <v>0.119837926929768</v>
      </c>
      <c r="S105" s="111">
        <f t="shared" si="421"/>
        <v>0.110612422806047</v>
      </c>
      <c r="T105" s="111">
        <f t="shared" si="421"/>
        <v>0.106382805833918</v>
      </c>
      <c r="U105" s="113">
        <f t="shared" si="421"/>
        <v>0.154966887417219</v>
      </c>
      <c r="V105" s="113">
        <f t="shared" si="421"/>
        <v>0.0500826765237324</v>
      </c>
      <c r="W105" s="113">
        <f t="shared" si="421"/>
        <v>0.134918047003729</v>
      </c>
      <c r="X105" s="113">
        <f t="shared" si="421"/>
        <v>0.121216321427739</v>
      </c>
      <c r="Y105" s="111">
        <f t="shared" si="421"/>
        <v>0.118966457594764</v>
      </c>
      <c r="Z105" s="240">
        <f t="shared" si="421"/>
        <v>0.130073800738007</v>
      </c>
      <c r="AA105" s="240">
        <f t="shared" si="421"/>
        <v>0.0521270221689634</v>
      </c>
      <c r="AB105" s="240">
        <f t="shared" si="421"/>
        <v>0.164795390751957</v>
      </c>
      <c r="AC105" s="240">
        <f t="shared" si="421"/>
        <v>0.154631611128095</v>
      </c>
      <c r="AD105" s="109">
        <f t="shared" si="421"/>
        <v>0.131832301132527</v>
      </c>
      <c r="AE105" s="240">
        <f t="shared" si="421"/>
        <v>0.178947368421053</v>
      </c>
      <c r="AF105" s="240">
        <f t="shared" si="421"/>
        <v>0.0795923319582626</v>
      </c>
      <c r="AG105" s="240">
        <f t="shared" si="421"/>
        <v>0.176735181916529</v>
      </c>
      <c r="AH105" s="240">
        <f t="shared" si="421"/>
        <v>0.148636428537433</v>
      </c>
      <c r="AI105" s="109">
        <f t="shared" si="421"/>
        <v>0.149949742621303</v>
      </c>
      <c r="AJ105" s="240">
        <f t="shared" si="421"/>
        <v>0.196761757902853</v>
      </c>
      <c r="AK105" s="240">
        <f t="shared" si="421"/>
        <v>0.157233860100453</v>
      </c>
      <c r="AL105" s="240">
        <f t="shared" si="421"/>
        <v>0.161881358013148</v>
      </c>
      <c r="AM105" s="240">
        <f t="shared" si="421"/>
        <v>0.159876166659241</v>
      </c>
      <c r="AN105" s="109">
        <f t="shared" si="421"/>
        <v>0.16862203142866</v>
      </c>
      <c r="AO105" s="240">
        <f t="shared" si="421"/>
        <v>0.201942100996274</v>
      </c>
      <c r="AP105" s="240">
        <f t="shared" si="421"/>
        <v>0.136382010916241</v>
      </c>
      <c r="AQ105" s="240">
        <f t="shared" si="421"/>
        <v>0.173571305827829</v>
      </c>
      <c r="AR105" s="240">
        <f t="shared" si="421"/>
        <v>0.169841154027114</v>
      </c>
      <c r="AS105" s="109">
        <f t="shared" si="421"/>
        <v>0.171772236761903</v>
      </c>
      <c r="AT105" s="240">
        <f t="shared" si="421"/>
        <v>0.210557803075229</v>
      </c>
      <c r="AU105" s="240">
        <f t="shared" si="421"/>
        <v>0.144360365239136</v>
      </c>
      <c r="AV105" s="240">
        <f t="shared" si="421"/>
        <v>0.182012771569486</v>
      </c>
      <c r="AW105" s="240">
        <f t="shared" si="421"/>
        <v>0.178478716439122</v>
      </c>
      <c r="AX105" s="109">
        <f t="shared" si="421"/>
        <v>0.180212087304945</v>
      </c>
    </row>
    <row r="106" ht="14.25" customHeight="1" spans="1:50">
      <c r="A106" s="80"/>
      <c r="B106" s="205" t="s">
        <v>65</v>
      </c>
      <c r="C106" s="107" t="s">
        <v>61</v>
      </c>
      <c r="D106" s="960" t="s">
        <v>61</v>
      </c>
      <c r="E106" s="960" t="s">
        <v>61</v>
      </c>
      <c r="F106" s="960" t="s">
        <v>61</v>
      </c>
      <c r="G106" s="960" t="s">
        <v>61</v>
      </c>
      <c r="H106" s="206">
        <f>(H105-C105)*100*100</f>
        <v>123.03118744852</v>
      </c>
      <c r="I106" s="207">
        <f t="shared" ref="I106:AN106" si="422">(I105-D105)*100*100</f>
        <v>-92.0123471879818</v>
      </c>
      <c r="J106" s="207">
        <f t="shared" si="422"/>
        <v>73.7825779398759</v>
      </c>
      <c r="K106" s="208">
        <f t="shared" si="422"/>
        <v>-489.118024262634</v>
      </c>
      <c r="L106" s="208">
        <f t="shared" si="422"/>
        <v>277.028330825541</v>
      </c>
      <c r="M106" s="206">
        <f t="shared" si="422"/>
        <v>-42.5425830549488</v>
      </c>
      <c r="N106" s="208">
        <f t="shared" si="422"/>
        <v>501.231204844823</v>
      </c>
      <c r="O106" s="208">
        <f t="shared" si="422"/>
        <v>210.201111948197</v>
      </c>
      <c r="P106" s="208">
        <f t="shared" si="422"/>
        <v>173.730230224774</v>
      </c>
      <c r="Q106" s="208">
        <f t="shared" si="422"/>
        <v>-224.440447858343</v>
      </c>
      <c r="R106" s="206">
        <f t="shared" si="422"/>
        <v>127.835718231507</v>
      </c>
      <c r="S106" s="961" t="s">
        <v>61</v>
      </c>
      <c r="T106" s="210">
        <f>(T105-S105)*100*100</f>
        <v>-42.2961697212979</v>
      </c>
      <c r="U106" s="950" t="s">
        <v>61</v>
      </c>
      <c r="V106" s="950" t="s">
        <v>61</v>
      </c>
      <c r="W106" s="950" t="s">
        <v>61</v>
      </c>
      <c r="X106" s="950" t="s">
        <v>61</v>
      </c>
      <c r="Y106" s="210">
        <f>(Y105-T105)*100*100</f>
        <v>125.836517608465</v>
      </c>
      <c r="Z106" s="208">
        <f>(Z105-U105)*100*100</f>
        <v>-248.930866792111</v>
      </c>
      <c r="AA106" s="208">
        <f t="shared" ref="AA106:AG106" si="423">(AA105-V105)*100*100</f>
        <v>20.4434564523097</v>
      </c>
      <c r="AB106" s="208">
        <f t="shared" si="423"/>
        <v>298.773437482285</v>
      </c>
      <c r="AC106" s="208">
        <f t="shared" si="423"/>
        <v>334.152897003564</v>
      </c>
      <c r="AD106" s="206">
        <f t="shared" si="423"/>
        <v>128.658435377629</v>
      </c>
      <c r="AE106" s="208">
        <f t="shared" si="423"/>
        <v>488.735676830453</v>
      </c>
      <c r="AF106" s="208">
        <f t="shared" si="423"/>
        <v>274.653097892992</v>
      </c>
      <c r="AG106" s="208">
        <f t="shared" si="423"/>
        <v>119.397911645715</v>
      </c>
      <c r="AH106" s="208">
        <f t="shared" si="422"/>
        <v>-59.9518259066265</v>
      </c>
      <c r="AI106" s="206">
        <f t="shared" si="422"/>
        <v>181.174414887761</v>
      </c>
      <c r="AJ106" s="208">
        <f t="shared" si="422"/>
        <v>178.143894818001</v>
      </c>
      <c r="AK106" s="208">
        <f t="shared" si="422"/>
        <v>776.415281421906</v>
      </c>
      <c r="AL106" s="208">
        <f t="shared" si="422"/>
        <v>-148.538239033812</v>
      </c>
      <c r="AM106" s="208">
        <f t="shared" si="422"/>
        <v>112.397381218081</v>
      </c>
      <c r="AN106" s="206">
        <f t="shared" si="422"/>
        <v>186.72288807357</v>
      </c>
      <c r="AO106" s="208">
        <f t="shared" ref="AO106" si="424">(AO105-AJ105)*100*100</f>
        <v>51.8034309342102</v>
      </c>
      <c r="AP106" s="208">
        <f t="shared" ref="AP106" si="425">(AP105-AK105)*100*100</f>
        <v>-208.51849184212</v>
      </c>
      <c r="AQ106" s="208">
        <f t="shared" ref="AQ106" si="426">(AQ105-AL105)*100*100</f>
        <v>116.899478146811</v>
      </c>
      <c r="AR106" s="208">
        <f t="shared" ref="AR106" si="427">(AR105-AM105)*100*100</f>
        <v>99.6498736787296</v>
      </c>
      <c r="AS106" s="206">
        <f t="shared" ref="AS106" si="428">(AS105-AN105)*100*100</f>
        <v>31.5020533324337</v>
      </c>
      <c r="AT106" s="208">
        <f t="shared" ref="AT106" si="429">(AT105-AO105)*100*100</f>
        <v>86.157020789554</v>
      </c>
      <c r="AU106" s="208">
        <f t="shared" ref="AU106" si="430">(AU105-AP105)*100*100</f>
        <v>79.7835432289462</v>
      </c>
      <c r="AV106" s="208">
        <f t="shared" ref="AV106" si="431">(AV105-AQ105)*100*100</f>
        <v>84.4146574165683</v>
      </c>
      <c r="AW106" s="208">
        <f t="shared" ref="AW106" si="432">(AW105-AR105)*100*100</f>
        <v>86.3756241200822</v>
      </c>
      <c r="AX106" s="206">
        <f t="shared" ref="AX106" si="433">(AX105-AS105)*100*100</f>
        <v>84.3985054304147</v>
      </c>
    </row>
    <row r="107" ht="14.25" customHeight="1" spans="1:50">
      <c r="A107" s="80"/>
      <c r="B107" s="213" t="s">
        <v>114</v>
      </c>
      <c r="C107" s="107" t="s">
        <v>61</v>
      </c>
      <c r="D107" s="960" t="s">
        <v>61</v>
      </c>
      <c r="E107" s="960" t="s">
        <v>61</v>
      </c>
      <c r="F107" s="960" t="s">
        <v>61</v>
      </c>
      <c r="G107" s="960" t="s">
        <v>61</v>
      </c>
      <c r="H107" s="109">
        <f t="shared" ref="H107:R107" si="434">(H103-C103)/(H8-C8)</f>
        <v>0.159832369234399</v>
      </c>
      <c r="I107" s="240">
        <f t="shared" si="434"/>
        <v>0.0639223372849029</v>
      </c>
      <c r="J107" s="240">
        <f t="shared" si="434"/>
        <v>0.0755457303317335</v>
      </c>
      <c r="K107" s="240">
        <f t="shared" si="434"/>
        <v>-0.842102037596173</v>
      </c>
      <c r="L107" s="240">
        <f t="shared" si="434"/>
        <v>0.283388258793207</v>
      </c>
      <c r="M107" s="109">
        <f t="shared" si="434"/>
        <v>0.0799916871572486</v>
      </c>
      <c r="N107" s="240">
        <f t="shared" si="434"/>
        <v>0.324144471986959</v>
      </c>
      <c r="O107" s="240">
        <f t="shared" si="434"/>
        <v>0.139648356102028</v>
      </c>
      <c r="P107" s="241">
        <f t="shared" si="434"/>
        <v>0.184923663831664</v>
      </c>
      <c r="Q107" s="240">
        <f t="shared" si="434"/>
        <v>-0.108986193152064</v>
      </c>
      <c r="R107" s="109">
        <f t="shared" si="434"/>
        <v>0.17516260686182</v>
      </c>
      <c r="S107" s="949" t="s">
        <v>61</v>
      </c>
      <c r="T107" s="111">
        <f>(T103-S103)/(T8-S8)</f>
        <v>0.0794805514001308</v>
      </c>
      <c r="U107" s="950" t="s">
        <v>61</v>
      </c>
      <c r="V107" s="950" t="s">
        <v>61</v>
      </c>
      <c r="W107" s="950" t="s">
        <v>61</v>
      </c>
      <c r="X107" s="950" t="s">
        <v>61</v>
      </c>
      <c r="Y107" s="111">
        <f t="shared" ref="Y107:AX107" si="435">(Y103-T103)/(Y8-T8)</f>
        <v>0.17313547308788</v>
      </c>
      <c r="Z107" s="240">
        <f t="shared" si="435"/>
        <v>-0.0642540620384041</v>
      </c>
      <c r="AA107" s="240">
        <f t="shared" si="435"/>
        <v>0.0648532950600548</v>
      </c>
      <c r="AB107" s="240">
        <f t="shared" si="435"/>
        <v>0.336452416542104</v>
      </c>
      <c r="AC107" s="240">
        <f t="shared" si="435"/>
        <v>0.298653679560638</v>
      </c>
      <c r="AD107" s="109">
        <f t="shared" si="435"/>
        <v>0.204165069630766</v>
      </c>
      <c r="AE107" s="240">
        <f t="shared" si="435"/>
        <v>0.387004641199572</v>
      </c>
      <c r="AF107" s="240">
        <f t="shared" si="435"/>
        <v>0.196679438058749</v>
      </c>
      <c r="AG107" s="240">
        <f t="shared" si="435"/>
        <v>0.216894409937888</v>
      </c>
      <c r="AH107" s="240">
        <f t="shared" si="435"/>
        <v>0.127577319587629</v>
      </c>
      <c r="AI107" s="109">
        <f t="shared" si="435"/>
        <v>0.217843973682308</v>
      </c>
      <c r="AJ107" s="240">
        <f t="shared" si="435"/>
        <v>0.252219873150106</v>
      </c>
      <c r="AK107" s="240">
        <f t="shared" si="435"/>
        <v>0.399444865001261</v>
      </c>
      <c r="AL107" s="240">
        <f t="shared" si="435"/>
        <v>0.094828611451836</v>
      </c>
      <c r="AM107" s="240">
        <f t="shared" si="435"/>
        <v>0.22215515590476</v>
      </c>
      <c r="AN107" s="109">
        <f t="shared" si="435"/>
        <v>0.243493292485236</v>
      </c>
      <c r="AO107" s="240">
        <f t="shared" si="435"/>
        <v>0.234261534215768</v>
      </c>
      <c r="AP107" s="240">
        <f t="shared" si="435"/>
        <v>0.0057843550171861</v>
      </c>
      <c r="AQ107" s="240">
        <f t="shared" si="435"/>
        <v>0.255537627395403</v>
      </c>
      <c r="AR107" s="240">
        <f t="shared" si="435"/>
        <v>0.236060283322505</v>
      </c>
      <c r="AS107" s="109">
        <f t="shared" si="435"/>
        <v>0.192418625387234</v>
      </c>
      <c r="AT107" s="240">
        <f t="shared" si="435"/>
        <v>0.273789580490771</v>
      </c>
      <c r="AU107" s="240">
        <f t="shared" si="435"/>
        <v>0.202533867478581</v>
      </c>
      <c r="AV107" s="240">
        <f t="shared" si="435"/>
        <v>0.246108712079641</v>
      </c>
      <c r="AW107" s="240">
        <f t="shared" si="435"/>
        <v>0.239763673939339</v>
      </c>
      <c r="AX107" s="109">
        <f t="shared" si="435"/>
        <v>0.241966786854032</v>
      </c>
    </row>
    <row r="108" ht="14.25" customHeight="1" spans="1:50">
      <c r="A108" s="80"/>
      <c r="B108" s="213"/>
      <c r="C108" s="107"/>
      <c r="D108" s="108"/>
      <c r="E108" s="108"/>
      <c r="F108" s="108"/>
      <c r="G108" s="108"/>
      <c r="H108" s="170"/>
      <c r="I108" s="240"/>
      <c r="J108" s="240"/>
      <c r="K108" s="240"/>
      <c r="L108" s="240"/>
      <c r="M108" s="109"/>
      <c r="N108" s="240"/>
      <c r="O108" s="240"/>
      <c r="P108" s="241"/>
      <c r="Q108" s="240"/>
      <c r="R108" s="109"/>
      <c r="S108" s="683"/>
      <c r="T108" s="683"/>
      <c r="U108" s="113"/>
      <c r="V108" s="113"/>
      <c r="W108" s="113"/>
      <c r="X108" s="113"/>
      <c r="Y108" s="683"/>
      <c r="Z108" s="240"/>
      <c r="AA108" s="240"/>
      <c r="AB108" s="240"/>
      <c r="AC108" s="240"/>
      <c r="AD108" s="109"/>
      <c r="AE108" s="240"/>
      <c r="AF108" s="240"/>
      <c r="AG108" s="240"/>
      <c r="AH108" s="240"/>
      <c r="AI108" s="109"/>
      <c r="AJ108" s="240"/>
      <c r="AK108" s="240"/>
      <c r="AL108" s="240"/>
      <c r="AM108" s="240"/>
      <c r="AN108" s="109"/>
      <c r="AO108" s="240"/>
      <c r="AP108" s="240"/>
      <c r="AQ108" s="240"/>
      <c r="AR108" s="240"/>
      <c r="AS108" s="109"/>
      <c r="AT108" s="240"/>
      <c r="AU108" s="240"/>
      <c r="AV108" s="240"/>
      <c r="AW108" s="240"/>
      <c r="AX108" s="109"/>
    </row>
    <row r="109" ht="14.25" customHeight="1" spans="1:50">
      <c r="A109" s="80"/>
      <c r="B109" s="666" t="s">
        <v>115</v>
      </c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O109" s="254"/>
      <c r="P109" s="254"/>
      <c r="Q109" s="254"/>
      <c r="R109" s="254"/>
      <c r="S109" s="254"/>
      <c r="T109" s="254"/>
      <c r="U109" s="254"/>
      <c r="V109" s="254"/>
      <c r="W109" s="254"/>
      <c r="X109" s="254"/>
      <c r="Y109" s="254"/>
      <c r="Z109" s="667"/>
      <c r="AA109" s="254"/>
      <c r="AB109" s="254"/>
      <c r="AC109" s="254"/>
      <c r="AD109" s="254"/>
      <c r="AE109" s="254"/>
      <c r="AF109" s="254"/>
      <c r="AG109" s="254"/>
      <c r="AH109" s="254"/>
      <c r="AI109" s="254"/>
      <c r="AJ109" s="254"/>
      <c r="AK109" s="254"/>
      <c r="AL109" s="254"/>
      <c r="AM109" s="254"/>
      <c r="AN109" s="254"/>
      <c r="AO109" s="254"/>
      <c r="AP109" s="254"/>
      <c r="AQ109" s="254"/>
      <c r="AR109" s="254"/>
      <c r="AS109" s="254"/>
      <c r="AT109" s="254"/>
      <c r="AU109" s="254"/>
      <c r="AV109" s="254"/>
      <c r="AW109" s="254"/>
      <c r="AX109" s="255"/>
    </row>
    <row r="110" ht="14.25" customHeight="1" spans="1:50">
      <c r="A110" s="88"/>
      <c r="B110" s="359" t="s">
        <v>101</v>
      </c>
      <c r="C110" s="170">
        <f>C70</f>
        <v>-237.112758944947</v>
      </c>
      <c r="D110" s="171">
        <f>D70</f>
        <v>-56.3313688840353</v>
      </c>
      <c r="E110" s="171">
        <f>E70</f>
        <v>-102.086827751824</v>
      </c>
      <c r="F110" s="171">
        <f>F70</f>
        <v>21.0055546644404</v>
      </c>
      <c r="G110" s="171">
        <f>G70</f>
        <v>11.1484930205338</v>
      </c>
      <c r="H110" s="170">
        <f t="shared" ref="H110:H119" si="436">D110+E110+F110+G110</f>
        <v>-126.264148950885</v>
      </c>
      <c r="I110" s="171">
        <f>I70</f>
        <v>-29.0025510856891</v>
      </c>
      <c r="J110" s="171">
        <f>J70</f>
        <v>-73.0272248541434</v>
      </c>
      <c r="K110" s="171">
        <f>K70</f>
        <v>-2.30146349146435</v>
      </c>
      <c r="L110" s="171">
        <f>L70</f>
        <v>-148.408788039394</v>
      </c>
      <c r="M110" s="170">
        <f t="shared" ref="M110:M119" si="437">I110+J110+K110+L110</f>
        <v>-252.740027470691</v>
      </c>
      <c r="N110" s="171">
        <f>N70</f>
        <v>19</v>
      </c>
      <c r="O110" s="171">
        <f>O70</f>
        <v>-97.0446666953237</v>
      </c>
      <c r="P110" s="171">
        <f>P70</f>
        <v>-35.9446666953238</v>
      </c>
      <c r="Q110" s="171">
        <f>Q68</f>
        <v>-94.6106666093526</v>
      </c>
      <c r="R110" s="170">
        <f t="shared" ref="R110:R117" si="438">N110+O110+P110+Q110</f>
        <v>-208.6</v>
      </c>
      <c r="S110" s="669">
        <f>S70</f>
        <v>-126.264148950885</v>
      </c>
      <c r="T110" s="669">
        <f t="shared" ref="T110:W110" si="439">T70</f>
        <v>-252.74002747069</v>
      </c>
      <c r="U110" s="173">
        <f t="shared" si="439"/>
        <v>19</v>
      </c>
      <c r="V110" s="173">
        <f t="shared" si="439"/>
        <v>-97.0446666953237</v>
      </c>
      <c r="W110" s="173">
        <f t="shared" si="439"/>
        <v>-35.9446666953239</v>
      </c>
      <c r="X110" s="173">
        <f>X68</f>
        <v>-94.6106666093527</v>
      </c>
      <c r="Y110" s="669">
        <f>Y68</f>
        <v>-208.6</v>
      </c>
      <c r="Z110" s="171">
        <f>Z70</f>
        <v>5.10000000000008</v>
      </c>
      <c r="AA110" s="171">
        <f>AA70</f>
        <v>-3.7000000000001</v>
      </c>
      <c r="AB110" s="171">
        <f>AB70</f>
        <v>55.8</v>
      </c>
      <c r="AC110" s="171">
        <f>AC70</f>
        <v>15.4000000000001</v>
      </c>
      <c r="AD110" s="170">
        <f t="shared" ref="AD110:AD119" si="440">Z110+AA110+AB110+AC110</f>
        <v>72.6</v>
      </c>
      <c r="AE110" s="171">
        <f>AE70</f>
        <v>134.6</v>
      </c>
      <c r="AF110" s="171">
        <f>AF70</f>
        <v>18.2</v>
      </c>
      <c r="AG110" s="171">
        <f>AG70</f>
        <v>143.1</v>
      </c>
      <c r="AH110" s="171">
        <f>AH70</f>
        <v>131.5</v>
      </c>
      <c r="AI110" s="170">
        <f t="shared" ref="AI110:AI119" si="441">AE110+AF110+AG110+AH110</f>
        <v>427.4</v>
      </c>
      <c r="AJ110" s="171">
        <f>AJ70</f>
        <v>164.6</v>
      </c>
      <c r="AK110" s="171">
        <f>AK70</f>
        <v>107.2</v>
      </c>
      <c r="AL110" s="171">
        <f>AL70</f>
        <v>189.197891720122</v>
      </c>
      <c r="AM110" s="171">
        <f>AM70</f>
        <v>218.035313216821</v>
      </c>
      <c r="AN110" s="170">
        <f t="shared" ref="AN110:AN119" si="442">AJ110+AK110+AL110+AM110</f>
        <v>679.033204936943</v>
      </c>
      <c r="AO110" s="171">
        <f>AO70</f>
        <v>283.221976616149</v>
      </c>
      <c r="AP110" s="171">
        <f>AP70</f>
        <v>134.137225041462</v>
      </c>
      <c r="AQ110" s="171">
        <f>AQ70</f>
        <v>250.458141997056</v>
      </c>
      <c r="AR110" s="171">
        <f>AR70</f>
        <v>284.330027307322</v>
      </c>
      <c r="AS110" s="170">
        <f t="shared" ref="AS110:AS119" si="443">AO110+AP110+AQ110+AR110</f>
        <v>952.14737096199</v>
      </c>
      <c r="AT110" s="171">
        <f>AT70</f>
        <v>341.574423590478</v>
      </c>
      <c r="AU110" s="171">
        <f>AU70</f>
        <v>167.699836846089</v>
      </c>
      <c r="AV110" s="171">
        <f>AV70</f>
        <v>303.512089456512</v>
      </c>
      <c r="AW110" s="171">
        <f>AW70</f>
        <v>348.321927266471</v>
      </c>
      <c r="AX110" s="170">
        <f t="shared" ref="AX110:AX119" si="444">AT110+AU110+AV110+AW110</f>
        <v>1161.10827715955</v>
      </c>
    </row>
    <row r="111" ht="14.25" customHeight="1" spans="1:50">
      <c r="A111" s="88"/>
      <c r="B111" s="684" t="s">
        <v>105</v>
      </c>
      <c r="C111" s="161">
        <v>75</v>
      </c>
      <c r="D111" s="156">
        <v>24.7</v>
      </c>
      <c r="E111" s="156">
        <v>-18.6</v>
      </c>
      <c r="F111" s="156">
        <v>2.1</v>
      </c>
      <c r="G111" s="156">
        <v>-3.7</v>
      </c>
      <c r="H111" s="161">
        <f t="shared" si="436"/>
        <v>4.5</v>
      </c>
      <c r="I111" s="156">
        <v>9.879955</v>
      </c>
      <c r="J111" s="156">
        <v>11.431372</v>
      </c>
      <c r="K111" s="156">
        <v>0.519801</v>
      </c>
      <c r="L111" s="156">
        <v>-0.01781</v>
      </c>
      <c r="M111" s="161">
        <f t="shared" si="437"/>
        <v>21.813318</v>
      </c>
      <c r="N111" s="156">
        <v>0</v>
      </c>
      <c r="O111" s="156">
        <v>0</v>
      </c>
      <c r="P111" s="156">
        <f t="shared" ref="P111:Q113" si="445">P93</f>
        <v>0</v>
      </c>
      <c r="Q111" s="156">
        <f t="shared" si="445"/>
        <v>0</v>
      </c>
      <c r="R111" s="161">
        <f t="shared" si="438"/>
        <v>0</v>
      </c>
      <c r="S111" s="379">
        <f>H111</f>
        <v>4.5</v>
      </c>
      <c r="T111" s="379">
        <f>M111</f>
        <v>21.813318</v>
      </c>
      <c r="U111" s="380">
        <f t="shared" ref="U111:X119" si="446">N111</f>
        <v>0</v>
      </c>
      <c r="V111" s="380">
        <f t="shared" si="446"/>
        <v>0</v>
      </c>
      <c r="W111" s="380">
        <f t="shared" si="446"/>
        <v>0</v>
      </c>
      <c r="X111" s="380">
        <f t="shared" si="446"/>
        <v>0</v>
      </c>
      <c r="Y111" s="379">
        <f t="shared" ref="Y111:Y119" si="447">U111+V111+W111+X111</f>
        <v>0</v>
      </c>
      <c r="Z111" s="156">
        <f t="shared" ref="Z111:AB113" si="448">Z93</f>
        <v>0</v>
      </c>
      <c r="AA111" s="156">
        <v>0</v>
      </c>
      <c r="AB111" s="156">
        <f t="shared" ref="AB111:AC111" si="449">AB93</f>
        <v>0</v>
      </c>
      <c r="AC111" s="156">
        <f t="shared" si="449"/>
        <v>0</v>
      </c>
      <c r="AD111" s="161">
        <f t="shared" si="440"/>
        <v>0</v>
      </c>
      <c r="AE111" s="156">
        <f t="shared" ref="AE111" si="450">AE93</f>
        <v>0</v>
      </c>
      <c r="AF111" s="156">
        <v>0</v>
      </c>
      <c r="AG111" s="156">
        <f t="shared" ref="AG111:AH113" si="451">AG93</f>
        <v>0</v>
      </c>
      <c r="AH111" s="156">
        <f t="shared" si="451"/>
        <v>0</v>
      </c>
      <c r="AI111" s="161">
        <f t="shared" si="441"/>
        <v>0</v>
      </c>
      <c r="AJ111" s="156">
        <f t="shared" ref="AJ111:AM113" si="452">AJ93</f>
        <v>0</v>
      </c>
      <c r="AK111" s="156">
        <f t="shared" si="452"/>
        <v>0</v>
      </c>
      <c r="AL111" s="156">
        <f t="shared" si="452"/>
        <v>0</v>
      </c>
      <c r="AM111" s="156">
        <f t="shared" si="452"/>
        <v>0</v>
      </c>
      <c r="AN111" s="161">
        <f t="shared" si="442"/>
        <v>0</v>
      </c>
      <c r="AO111" s="156">
        <f t="shared" ref="AO111:AR111" si="453">AO93</f>
        <v>0</v>
      </c>
      <c r="AP111" s="156">
        <f t="shared" si="453"/>
        <v>0</v>
      </c>
      <c r="AQ111" s="156">
        <f t="shared" si="453"/>
        <v>0</v>
      </c>
      <c r="AR111" s="156">
        <f t="shared" si="453"/>
        <v>0</v>
      </c>
      <c r="AS111" s="161">
        <f t="shared" si="443"/>
        <v>0</v>
      </c>
      <c r="AT111" s="156">
        <f t="shared" ref="AT111:AW111" si="454">AT93</f>
        <v>0</v>
      </c>
      <c r="AU111" s="156">
        <f t="shared" si="454"/>
        <v>0</v>
      </c>
      <c r="AV111" s="156">
        <f t="shared" si="454"/>
        <v>0</v>
      </c>
      <c r="AW111" s="156">
        <f t="shared" si="454"/>
        <v>0</v>
      </c>
      <c r="AX111" s="161">
        <f t="shared" si="444"/>
        <v>0</v>
      </c>
    </row>
    <row r="112" ht="14.25" customHeight="1" spans="1:50">
      <c r="A112" s="88"/>
      <c r="B112" s="684" t="s">
        <v>106</v>
      </c>
      <c r="C112" s="161">
        <v>11</v>
      </c>
      <c r="D112" s="156">
        <f t="shared" ref="D112:G113" si="455">D94</f>
        <v>1.4</v>
      </c>
      <c r="E112" s="156">
        <f t="shared" si="455"/>
        <v>32.7</v>
      </c>
      <c r="F112" s="156">
        <f t="shared" si="455"/>
        <v>1</v>
      </c>
      <c r="G112" s="156">
        <f t="shared" si="455"/>
        <v>-1.6</v>
      </c>
      <c r="H112" s="161">
        <f t="shared" si="436"/>
        <v>33.5</v>
      </c>
      <c r="I112" s="156">
        <f t="shared" ref="I112:L113" si="456">I94</f>
        <v>5.76046811246613</v>
      </c>
      <c r="J112" s="156">
        <f t="shared" si="456"/>
        <v>-0.4</v>
      </c>
      <c r="K112" s="156">
        <f t="shared" si="456"/>
        <v>0.1</v>
      </c>
      <c r="L112" s="156">
        <f t="shared" si="456"/>
        <v>0.3</v>
      </c>
      <c r="M112" s="161">
        <f t="shared" si="437"/>
        <v>5.76046811246613</v>
      </c>
      <c r="N112" s="156">
        <f t="shared" ref="N112:O113" si="457">N94</f>
        <v>0</v>
      </c>
      <c r="O112" s="156">
        <f t="shared" si="457"/>
        <v>0.2</v>
      </c>
      <c r="P112" s="156">
        <f t="shared" si="445"/>
        <v>2.3</v>
      </c>
      <c r="Q112" s="156">
        <f t="shared" si="445"/>
        <v>-0.2</v>
      </c>
      <c r="R112" s="161">
        <f t="shared" si="438"/>
        <v>2.3</v>
      </c>
      <c r="S112" s="379">
        <f t="shared" ref="S112:S119" si="458">H112</f>
        <v>33.5</v>
      </c>
      <c r="T112" s="379">
        <f t="shared" ref="T112:T119" si="459">M112</f>
        <v>5.76046811246613</v>
      </c>
      <c r="U112" s="380">
        <f t="shared" si="446"/>
        <v>0</v>
      </c>
      <c r="V112" s="380">
        <f t="shared" si="446"/>
        <v>0.2</v>
      </c>
      <c r="W112" s="380">
        <f t="shared" si="446"/>
        <v>2.3</v>
      </c>
      <c r="X112" s="380">
        <f t="shared" si="446"/>
        <v>-0.2</v>
      </c>
      <c r="Y112" s="379">
        <f t="shared" si="447"/>
        <v>2.3</v>
      </c>
      <c r="Z112" s="156">
        <f t="shared" si="448"/>
        <v>0.9</v>
      </c>
      <c r="AA112" s="156">
        <f t="shared" si="448"/>
        <v>8.8</v>
      </c>
      <c r="AB112" s="156">
        <f t="shared" si="448"/>
        <v>2.5</v>
      </c>
      <c r="AC112" s="156">
        <f t="shared" ref="AC112" si="460">AC94</f>
        <v>10.2</v>
      </c>
      <c r="AD112" s="161">
        <f t="shared" si="440"/>
        <v>22.4</v>
      </c>
      <c r="AE112" s="156">
        <f t="shared" ref="AE112:AF112" si="461">AE94</f>
        <v>2.9</v>
      </c>
      <c r="AF112" s="156">
        <f t="shared" si="461"/>
        <v>6</v>
      </c>
      <c r="AG112" s="156">
        <f t="shared" si="451"/>
        <v>5.4</v>
      </c>
      <c r="AH112" s="156">
        <f t="shared" si="451"/>
        <v>9.3</v>
      </c>
      <c r="AI112" s="161">
        <f t="shared" si="441"/>
        <v>23.6</v>
      </c>
      <c r="AJ112" s="156">
        <f t="shared" si="452"/>
        <v>4.2</v>
      </c>
      <c r="AK112" s="156">
        <f t="shared" si="452"/>
        <v>6.8</v>
      </c>
      <c r="AL112" s="156">
        <f t="shared" si="452"/>
        <v>0</v>
      </c>
      <c r="AM112" s="156">
        <f t="shared" si="452"/>
        <v>0</v>
      </c>
      <c r="AN112" s="161">
        <f t="shared" si="442"/>
        <v>11</v>
      </c>
      <c r="AO112" s="156">
        <f t="shared" ref="AO112:AR112" si="462">AO94</f>
        <v>0</v>
      </c>
      <c r="AP112" s="156">
        <f t="shared" si="462"/>
        <v>0</v>
      </c>
      <c r="AQ112" s="156">
        <f t="shared" si="462"/>
        <v>0</v>
      </c>
      <c r="AR112" s="156">
        <f t="shared" si="462"/>
        <v>0</v>
      </c>
      <c r="AS112" s="161">
        <f t="shared" si="443"/>
        <v>0</v>
      </c>
      <c r="AT112" s="156">
        <f t="shared" ref="AT112:AW112" si="463">AT94</f>
        <v>0</v>
      </c>
      <c r="AU112" s="156">
        <f t="shared" si="463"/>
        <v>0</v>
      </c>
      <c r="AV112" s="156">
        <f t="shared" si="463"/>
        <v>0</v>
      </c>
      <c r="AW112" s="156">
        <f t="shared" si="463"/>
        <v>0</v>
      </c>
      <c r="AX112" s="161">
        <f t="shared" si="444"/>
        <v>0</v>
      </c>
    </row>
    <row r="113" ht="14.25" customHeight="1" spans="1:50">
      <c r="A113" s="88"/>
      <c r="B113" s="684" t="s">
        <v>116</v>
      </c>
      <c r="C113" s="161">
        <v>0</v>
      </c>
      <c r="D113" s="156">
        <f t="shared" si="455"/>
        <v>0</v>
      </c>
      <c r="E113" s="156">
        <f t="shared" si="455"/>
        <v>0</v>
      </c>
      <c r="F113" s="156">
        <f t="shared" si="455"/>
        <v>0</v>
      </c>
      <c r="G113" s="156">
        <f t="shared" si="455"/>
        <v>0</v>
      </c>
      <c r="H113" s="161">
        <f t="shared" si="436"/>
        <v>0</v>
      </c>
      <c r="I113" s="156">
        <f t="shared" si="456"/>
        <v>0</v>
      </c>
      <c r="J113" s="156">
        <f t="shared" si="456"/>
        <v>0</v>
      </c>
      <c r="K113" s="156">
        <f t="shared" si="456"/>
        <v>0</v>
      </c>
      <c r="L113" s="156">
        <f t="shared" si="456"/>
        <v>198.1</v>
      </c>
      <c r="M113" s="161">
        <f t="shared" si="437"/>
        <v>198.1</v>
      </c>
      <c r="N113" s="156">
        <f t="shared" si="457"/>
        <v>0</v>
      </c>
      <c r="O113" s="156">
        <f t="shared" si="457"/>
        <v>0</v>
      </c>
      <c r="P113" s="156">
        <f t="shared" si="445"/>
        <v>0</v>
      </c>
      <c r="Q113" s="156">
        <f t="shared" si="445"/>
        <v>0</v>
      </c>
      <c r="R113" s="161">
        <f t="shared" si="438"/>
        <v>0</v>
      </c>
      <c r="S113" s="379">
        <f t="shared" si="458"/>
        <v>0</v>
      </c>
      <c r="T113" s="379">
        <f t="shared" si="459"/>
        <v>198.1</v>
      </c>
      <c r="U113" s="380">
        <f t="shared" si="446"/>
        <v>0</v>
      </c>
      <c r="V113" s="380">
        <f t="shared" si="446"/>
        <v>0</v>
      </c>
      <c r="W113" s="380">
        <f t="shared" si="446"/>
        <v>0</v>
      </c>
      <c r="X113" s="380">
        <f t="shared" si="446"/>
        <v>0</v>
      </c>
      <c r="Y113" s="379">
        <f t="shared" si="447"/>
        <v>0</v>
      </c>
      <c r="Z113" s="156">
        <f t="shared" si="448"/>
        <v>0</v>
      </c>
      <c r="AA113" s="156">
        <f t="shared" si="448"/>
        <v>0</v>
      </c>
      <c r="AB113" s="156">
        <f t="shared" si="448"/>
        <v>0</v>
      </c>
      <c r="AC113" s="156">
        <f t="shared" ref="AC113" si="464">AC95</f>
        <v>0</v>
      </c>
      <c r="AD113" s="161">
        <f t="shared" si="440"/>
        <v>0</v>
      </c>
      <c r="AE113" s="156">
        <f t="shared" ref="AE113:AF113" si="465">AE95</f>
        <v>0</v>
      </c>
      <c r="AF113" s="156">
        <f t="shared" si="465"/>
        <v>0</v>
      </c>
      <c r="AG113" s="156">
        <f t="shared" si="451"/>
        <v>6.7</v>
      </c>
      <c r="AH113" s="156">
        <f t="shared" si="451"/>
        <v>0</v>
      </c>
      <c r="AI113" s="161">
        <f t="shared" si="441"/>
        <v>6.7</v>
      </c>
      <c r="AJ113" s="156">
        <f t="shared" si="452"/>
        <v>0</v>
      </c>
      <c r="AK113" s="156">
        <f t="shared" si="452"/>
        <v>1.8</v>
      </c>
      <c r="AL113" s="156">
        <f t="shared" si="452"/>
        <v>0</v>
      </c>
      <c r="AM113" s="156">
        <f t="shared" si="452"/>
        <v>0</v>
      </c>
      <c r="AN113" s="161">
        <f t="shared" si="442"/>
        <v>1.8</v>
      </c>
      <c r="AO113" s="156">
        <f t="shared" ref="AO113:AR113" si="466">AO95</f>
        <v>0</v>
      </c>
      <c r="AP113" s="156">
        <f t="shared" si="466"/>
        <v>0</v>
      </c>
      <c r="AQ113" s="156">
        <f t="shared" si="466"/>
        <v>0</v>
      </c>
      <c r="AR113" s="156">
        <f t="shared" si="466"/>
        <v>0</v>
      </c>
      <c r="AS113" s="161">
        <f t="shared" si="443"/>
        <v>0</v>
      </c>
      <c r="AT113" s="156">
        <f t="shared" ref="AT113:AW113" si="467">AT95</f>
        <v>0</v>
      </c>
      <c r="AU113" s="156">
        <f t="shared" si="467"/>
        <v>0</v>
      </c>
      <c r="AV113" s="156">
        <f t="shared" si="467"/>
        <v>0</v>
      </c>
      <c r="AW113" s="156">
        <f t="shared" si="467"/>
        <v>0</v>
      </c>
      <c r="AX113" s="161">
        <f t="shared" si="444"/>
        <v>0</v>
      </c>
    </row>
    <row r="114" ht="14.25" customHeight="1" spans="1:50">
      <c r="A114" s="88"/>
      <c r="B114" s="684" t="s">
        <v>117</v>
      </c>
      <c r="C114" s="161">
        <f>C96</f>
        <v>-4.7</v>
      </c>
      <c r="D114" s="156">
        <f t="shared" ref="D114:G114" si="468">D96</f>
        <v>0</v>
      </c>
      <c r="E114" s="156">
        <f t="shared" si="468"/>
        <v>0</v>
      </c>
      <c r="F114" s="156">
        <f t="shared" si="468"/>
        <v>0.6</v>
      </c>
      <c r="G114" s="156">
        <f t="shared" si="468"/>
        <v>0</v>
      </c>
      <c r="H114" s="161">
        <f t="shared" si="436"/>
        <v>0.6</v>
      </c>
      <c r="I114" s="156">
        <f t="shared" ref="I114:L114" si="469">I96</f>
        <v>0</v>
      </c>
      <c r="J114" s="156">
        <f t="shared" si="469"/>
        <v>0</v>
      </c>
      <c r="K114" s="156">
        <f t="shared" si="469"/>
        <v>0</v>
      </c>
      <c r="L114" s="156">
        <f t="shared" si="469"/>
        <v>0.3</v>
      </c>
      <c r="M114" s="161">
        <f t="shared" si="437"/>
        <v>0.3</v>
      </c>
      <c r="N114" s="156">
        <f t="shared" ref="N114:Q114" si="470">N96</f>
        <v>0.2</v>
      </c>
      <c r="O114" s="156">
        <f t="shared" si="470"/>
        <v>2.5</v>
      </c>
      <c r="P114" s="156">
        <f t="shared" si="470"/>
        <v>15.8</v>
      </c>
      <c r="Q114" s="156">
        <f t="shared" si="470"/>
        <v>15.4</v>
      </c>
      <c r="R114" s="161">
        <f t="shared" si="438"/>
        <v>33.9</v>
      </c>
      <c r="S114" s="379">
        <f t="shared" si="458"/>
        <v>0.6</v>
      </c>
      <c r="T114" s="379">
        <f t="shared" si="459"/>
        <v>0.3</v>
      </c>
      <c r="U114" s="380">
        <f t="shared" si="446"/>
        <v>0.2</v>
      </c>
      <c r="V114" s="380">
        <f t="shared" si="446"/>
        <v>2.5</v>
      </c>
      <c r="W114" s="380">
        <f t="shared" si="446"/>
        <v>15.8</v>
      </c>
      <c r="X114" s="380">
        <f t="shared" si="446"/>
        <v>15.4</v>
      </c>
      <c r="Y114" s="379">
        <f t="shared" si="447"/>
        <v>33.9</v>
      </c>
      <c r="Z114" s="156">
        <v>23.9</v>
      </c>
      <c r="AA114" s="156">
        <v>12.2</v>
      </c>
      <c r="AB114" s="156">
        <f>4.5-2.2</f>
        <v>2.3</v>
      </c>
      <c r="AC114" s="156">
        <f>13.2+29.6</f>
        <v>42.8</v>
      </c>
      <c r="AD114" s="161">
        <f t="shared" si="440"/>
        <v>81.2</v>
      </c>
      <c r="AE114" s="156">
        <v>0.3</v>
      </c>
      <c r="AF114" s="156">
        <v>2</v>
      </c>
      <c r="AG114" s="156">
        <v>3.9</v>
      </c>
      <c r="AH114" s="156">
        <f>9.7</f>
        <v>9.7</v>
      </c>
      <c r="AI114" s="161">
        <f t="shared" si="441"/>
        <v>15.9</v>
      </c>
      <c r="AJ114" s="156">
        <v>-0.1</v>
      </c>
      <c r="AK114" s="156">
        <v>0.6</v>
      </c>
      <c r="AL114" s="156">
        <f t="shared" ref="AL114:AM114" si="471">AL96</f>
        <v>0</v>
      </c>
      <c r="AM114" s="156">
        <f t="shared" si="471"/>
        <v>0</v>
      </c>
      <c r="AN114" s="161">
        <f t="shared" si="442"/>
        <v>0.5</v>
      </c>
      <c r="AO114" s="156">
        <f t="shared" ref="AO114:AR114" si="472">AO96</f>
        <v>0</v>
      </c>
      <c r="AP114" s="156">
        <f t="shared" si="472"/>
        <v>0</v>
      </c>
      <c r="AQ114" s="156">
        <f t="shared" si="472"/>
        <v>0</v>
      </c>
      <c r="AR114" s="156">
        <f t="shared" si="472"/>
        <v>0</v>
      </c>
      <c r="AS114" s="161">
        <f t="shared" si="443"/>
        <v>0</v>
      </c>
      <c r="AT114" s="156">
        <f t="shared" ref="AT114:AW114" si="473">AT96</f>
        <v>0</v>
      </c>
      <c r="AU114" s="156">
        <f t="shared" si="473"/>
        <v>0</v>
      </c>
      <c r="AV114" s="156">
        <f t="shared" si="473"/>
        <v>0</v>
      </c>
      <c r="AW114" s="156">
        <f t="shared" si="473"/>
        <v>0</v>
      </c>
      <c r="AX114" s="161">
        <f t="shared" si="444"/>
        <v>0</v>
      </c>
    </row>
    <row r="115" ht="14.25" customHeight="1" spans="1:50">
      <c r="A115" s="88"/>
      <c r="B115" s="684" t="s">
        <v>118</v>
      </c>
      <c r="C115" s="161">
        <f>'3. Segment Build'!C95</f>
        <v>48.1127589449474</v>
      </c>
      <c r="D115" s="156">
        <f>'3. Segment Build'!D95</f>
        <v>12.549800821677</v>
      </c>
      <c r="E115" s="156">
        <f>'3. Segment Build'!E95</f>
        <v>12.549668084026</v>
      </c>
      <c r="F115" s="156">
        <f>'3. Segment Build'!F95</f>
        <v>12.3452539727273</v>
      </c>
      <c r="G115" s="156">
        <f>'3. Segment Build'!G95</f>
        <v>12.0724898759081</v>
      </c>
      <c r="H115" s="161">
        <f t="shared" si="436"/>
        <v>49.5172127543384</v>
      </c>
      <c r="I115" s="156">
        <f>'3. Segment Build'!I95</f>
        <v>11.8806573808696</v>
      </c>
      <c r="J115" s="156">
        <f>'3. Segment Build'!J95</f>
        <v>10.4753762732058</v>
      </c>
      <c r="K115" s="156">
        <f>'3. Segment Build'!K95</f>
        <v>9.90018149146435</v>
      </c>
      <c r="L115" s="156">
        <f>'3. Segment Build'!L95</f>
        <v>10.0317220393939</v>
      </c>
      <c r="M115" s="161">
        <f t="shared" si="437"/>
        <v>42.2879371849336</v>
      </c>
      <c r="N115" s="156">
        <f>'3. Segment Build'!N95</f>
        <v>10.6</v>
      </c>
      <c r="O115" s="156">
        <f>'3. Segment Build'!O95</f>
        <v>10.7446666953237</v>
      </c>
      <c r="P115" s="156">
        <f>'3. Segment Build'!P95</f>
        <v>10.7446666953237</v>
      </c>
      <c r="Q115" s="156">
        <f>'3. Segment Build'!Q95</f>
        <v>10.5106666093526</v>
      </c>
      <c r="R115" s="161">
        <f t="shared" si="438"/>
        <v>42.6</v>
      </c>
      <c r="S115" s="379">
        <f t="shared" si="458"/>
        <v>49.5172127543384</v>
      </c>
      <c r="T115" s="379">
        <f t="shared" si="459"/>
        <v>42.2879371849336</v>
      </c>
      <c r="U115" s="380">
        <f t="shared" si="446"/>
        <v>10.6</v>
      </c>
      <c r="V115" s="380">
        <f t="shared" si="446"/>
        <v>10.7446666953237</v>
      </c>
      <c r="W115" s="380">
        <f t="shared" si="446"/>
        <v>10.7446666953237</v>
      </c>
      <c r="X115" s="380">
        <f t="shared" si="446"/>
        <v>10.5106666093526</v>
      </c>
      <c r="Y115" s="379">
        <f t="shared" si="447"/>
        <v>42.6</v>
      </c>
      <c r="Z115" s="156">
        <f>'3. Segment Build'!Z95</f>
        <v>10.7</v>
      </c>
      <c r="AA115" s="156">
        <f>'3. Segment Build'!AA95</f>
        <v>10.7</v>
      </c>
      <c r="AB115" s="156">
        <f>'3. Segment Build'!AB95</f>
        <v>10.8</v>
      </c>
      <c r="AC115" s="156">
        <f>'3. Segment Build'!AC95</f>
        <v>10.6</v>
      </c>
      <c r="AD115" s="161">
        <f t="shared" si="440"/>
        <v>42.8</v>
      </c>
      <c r="AE115" s="156">
        <f>'3. Segment Build'!AE95</f>
        <v>10.5</v>
      </c>
      <c r="AF115" s="156">
        <f>'3. Segment Build'!AF95</f>
        <v>11</v>
      </c>
      <c r="AG115" s="156">
        <f>'3. Segment Build'!AG95</f>
        <v>40.5</v>
      </c>
      <c r="AH115" s="156">
        <f>'3. Segment Build'!AH95</f>
        <v>9.2</v>
      </c>
      <c r="AI115" s="161">
        <f t="shared" si="441"/>
        <v>71.2</v>
      </c>
      <c r="AJ115" s="156">
        <f>'3. Segment Build'!AJ95</f>
        <v>9.2</v>
      </c>
      <c r="AK115" s="156">
        <f>'3. Segment Build'!AK95</f>
        <v>9</v>
      </c>
      <c r="AL115" s="156">
        <f>'3. Segment Build'!AL95</f>
        <v>9</v>
      </c>
      <c r="AM115" s="156">
        <f>'3. Segment Build'!AM95</f>
        <v>9</v>
      </c>
      <c r="AN115" s="161">
        <f t="shared" si="442"/>
        <v>36.2</v>
      </c>
      <c r="AO115" s="156">
        <f>'3. Segment Build'!AO95</f>
        <v>9</v>
      </c>
      <c r="AP115" s="156">
        <f>'3. Segment Build'!AP95</f>
        <v>9</v>
      </c>
      <c r="AQ115" s="156">
        <f>'3. Segment Build'!AQ95</f>
        <v>9</v>
      </c>
      <c r="AR115" s="156">
        <f>'3. Segment Build'!AR95</f>
        <v>9</v>
      </c>
      <c r="AS115" s="161">
        <f t="shared" si="443"/>
        <v>36</v>
      </c>
      <c r="AT115" s="156">
        <f>'3. Segment Build'!AT95</f>
        <v>9</v>
      </c>
      <c r="AU115" s="156">
        <f>'3. Segment Build'!AU95</f>
        <v>9</v>
      </c>
      <c r="AV115" s="156">
        <f>'3. Segment Build'!AV95</f>
        <v>9</v>
      </c>
      <c r="AW115" s="156">
        <f>'3. Segment Build'!AW95</f>
        <v>9</v>
      </c>
      <c r="AX115" s="161">
        <f t="shared" si="444"/>
        <v>36</v>
      </c>
    </row>
    <row r="116" ht="14.25" customHeight="1" spans="1:50">
      <c r="A116" s="88"/>
      <c r="B116" s="684" t="s">
        <v>109</v>
      </c>
      <c r="C116" s="161">
        <v>0</v>
      </c>
      <c r="D116" s="156">
        <f>D97</f>
        <v>0</v>
      </c>
      <c r="E116" s="156">
        <f>E97</f>
        <v>0</v>
      </c>
      <c r="F116" s="156">
        <f>F97</f>
        <v>0</v>
      </c>
      <c r="G116" s="156">
        <f>G97</f>
        <v>0</v>
      </c>
      <c r="H116" s="161">
        <f t="shared" si="436"/>
        <v>0</v>
      </c>
      <c r="I116" s="156">
        <f>I97</f>
        <v>0</v>
      </c>
      <c r="J116" s="156">
        <f>J97</f>
        <v>3.9</v>
      </c>
      <c r="K116" s="156">
        <f>K97</f>
        <v>0</v>
      </c>
      <c r="L116" s="156">
        <f>L97</f>
        <v>0</v>
      </c>
      <c r="M116" s="161">
        <f t="shared" si="437"/>
        <v>3.9</v>
      </c>
      <c r="N116" s="156">
        <f>N97</f>
        <v>0</v>
      </c>
      <c r="O116" s="156">
        <f>O97</f>
        <v>0</v>
      </c>
      <c r="P116" s="156">
        <f>P97</f>
        <v>0</v>
      </c>
      <c r="Q116" s="156">
        <f>Q97</f>
        <v>3.3</v>
      </c>
      <c r="R116" s="161">
        <f t="shared" si="438"/>
        <v>3.3</v>
      </c>
      <c r="S116" s="379">
        <f t="shared" si="458"/>
        <v>0</v>
      </c>
      <c r="T116" s="379">
        <f t="shared" si="459"/>
        <v>3.9</v>
      </c>
      <c r="U116" s="380">
        <f t="shared" si="446"/>
        <v>0</v>
      </c>
      <c r="V116" s="380">
        <f t="shared" si="446"/>
        <v>0</v>
      </c>
      <c r="W116" s="380">
        <f t="shared" si="446"/>
        <v>0</v>
      </c>
      <c r="X116" s="380">
        <f t="shared" si="446"/>
        <v>3.3</v>
      </c>
      <c r="Y116" s="379">
        <f t="shared" si="447"/>
        <v>3.3</v>
      </c>
      <c r="Z116" s="156">
        <f>Z97</f>
        <v>0</v>
      </c>
      <c r="AA116" s="156">
        <f>AA97</f>
        <v>0</v>
      </c>
      <c r="AB116" s="156">
        <f>AB97</f>
        <v>1.4</v>
      </c>
      <c r="AC116" s="156">
        <f>AC97</f>
        <v>2.2</v>
      </c>
      <c r="AD116" s="161">
        <f t="shared" si="440"/>
        <v>3.6</v>
      </c>
      <c r="AE116" s="156">
        <f>AE97</f>
        <v>-0.7</v>
      </c>
      <c r="AF116" s="156">
        <f>AF97</f>
        <v>-1.2</v>
      </c>
      <c r="AG116" s="156">
        <f>AG97</f>
        <v>0.8</v>
      </c>
      <c r="AH116" s="156">
        <f>AH97</f>
        <v>4.6</v>
      </c>
      <c r="AI116" s="161">
        <f t="shared" si="441"/>
        <v>3.5</v>
      </c>
      <c r="AJ116" s="156">
        <f>AJ97</f>
        <v>0</v>
      </c>
      <c r="AK116" s="156">
        <f>AK97</f>
        <v>0.2</v>
      </c>
      <c r="AL116" s="156">
        <f>AL97</f>
        <v>0</v>
      </c>
      <c r="AM116" s="156">
        <f>AM97</f>
        <v>0</v>
      </c>
      <c r="AN116" s="161">
        <f t="shared" si="442"/>
        <v>0.2</v>
      </c>
      <c r="AO116" s="156">
        <f>AO97</f>
        <v>0</v>
      </c>
      <c r="AP116" s="156">
        <f>AP97</f>
        <v>0</v>
      </c>
      <c r="AQ116" s="156">
        <f>AQ97</f>
        <v>0</v>
      </c>
      <c r="AR116" s="156">
        <f>AR97</f>
        <v>0</v>
      </c>
      <c r="AS116" s="161">
        <f t="shared" si="443"/>
        <v>0</v>
      </c>
      <c r="AT116" s="156">
        <f>AT97</f>
        <v>0</v>
      </c>
      <c r="AU116" s="156">
        <f>AU97</f>
        <v>0</v>
      </c>
      <c r="AV116" s="156">
        <f>AV97</f>
        <v>0</v>
      </c>
      <c r="AW116" s="156">
        <f>AW97</f>
        <v>0</v>
      </c>
      <c r="AX116" s="161">
        <f t="shared" si="444"/>
        <v>0</v>
      </c>
    </row>
    <row r="117" ht="14.25" customHeight="1" spans="1:50">
      <c r="A117" s="88"/>
      <c r="B117" s="684" t="s">
        <v>110</v>
      </c>
      <c r="C117" s="161">
        <v>0</v>
      </c>
      <c r="D117" s="156">
        <f t="shared" ref="D117:G117" si="474">D98</f>
        <v>0</v>
      </c>
      <c r="E117" s="156">
        <f t="shared" si="474"/>
        <v>0</v>
      </c>
      <c r="F117" s="156">
        <f t="shared" si="474"/>
        <v>0</v>
      </c>
      <c r="G117" s="156">
        <f t="shared" si="474"/>
        <v>0</v>
      </c>
      <c r="H117" s="161">
        <f t="shared" si="436"/>
        <v>0</v>
      </c>
      <c r="I117" s="156">
        <f t="shared" ref="I117:L117" si="475">I98</f>
        <v>0</v>
      </c>
      <c r="J117" s="156">
        <f t="shared" si="475"/>
        <v>0</v>
      </c>
      <c r="K117" s="156">
        <f t="shared" si="475"/>
        <v>0</v>
      </c>
      <c r="L117" s="156">
        <f t="shared" si="475"/>
        <v>0</v>
      </c>
      <c r="M117" s="161">
        <f t="shared" si="437"/>
        <v>0</v>
      </c>
      <c r="N117" s="156">
        <f t="shared" ref="N117:O117" si="476">N98</f>
        <v>0</v>
      </c>
      <c r="O117" s="156">
        <f t="shared" si="476"/>
        <v>0</v>
      </c>
      <c r="P117" s="156">
        <f t="shared" ref="P117:Q117" si="477">P98</f>
        <v>0</v>
      </c>
      <c r="Q117" s="156">
        <f t="shared" si="477"/>
        <v>47.9</v>
      </c>
      <c r="R117" s="161">
        <f t="shared" si="438"/>
        <v>47.9</v>
      </c>
      <c r="S117" s="379">
        <f t="shared" si="458"/>
        <v>0</v>
      </c>
      <c r="T117" s="379">
        <f t="shared" si="459"/>
        <v>0</v>
      </c>
      <c r="U117" s="380">
        <f t="shared" si="446"/>
        <v>0</v>
      </c>
      <c r="V117" s="380">
        <f t="shared" si="446"/>
        <v>0</v>
      </c>
      <c r="W117" s="380">
        <f t="shared" si="446"/>
        <v>0</v>
      </c>
      <c r="X117" s="380">
        <f t="shared" si="446"/>
        <v>47.9</v>
      </c>
      <c r="Y117" s="379">
        <f t="shared" si="447"/>
        <v>47.9</v>
      </c>
      <c r="Z117" s="156">
        <f t="shared" ref="Z117:AB117" si="478">Z98</f>
        <v>3.4</v>
      </c>
      <c r="AA117" s="156">
        <f t="shared" si="478"/>
        <v>6.1</v>
      </c>
      <c r="AB117" s="156">
        <f t="shared" si="478"/>
        <v>1.3</v>
      </c>
      <c r="AC117" s="156">
        <f t="shared" ref="AC117" si="479">AC98</f>
        <v>4.5</v>
      </c>
      <c r="AD117" s="161">
        <f t="shared" si="440"/>
        <v>15.3</v>
      </c>
      <c r="AE117" s="156">
        <f t="shared" ref="AE117:AF117" si="480">AE98</f>
        <v>5</v>
      </c>
      <c r="AF117" s="156">
        <f t="shared" si="480"/>
        <v>5.9</v>
      </c>
      <c r="AG117" s="156">
        <f t="shared" ref="AG117:AH117" si="481">AG98</f>
        <v>1.7</v>
      </c>
      <c r="AH117" s="156">
        <f t="shared" si="481"/>
        <v>2.4</v>
      </c>
      <c r="AI117" s="161">
        <f t="shared" si="441"/>
        <v>15</v>
      </c>
      <c r="AJ117" s="156">
        <f t="shared" ref="AJ117:AM117" si="482">AJ98</f>
        <v>4.6</v>
      </c>
      <c r="AK117" s="156">
        <f t="shared" si="482"/>
        <v>-1.7</v>
      </c>
      <c r="AL117" s="156">
        <f t="shared" si="482"/>
        <v>4</v>
      </c>
      <c r="AM117" s="156">
        <f t="shared" si="482"/>
        <v>4</v>
      </c>
      <c r="AN117" s="161">
        <f t="shared" si="442"/>
        <v>10.9</v>
      </c>
      <c r="AO117" s="156">
        <f t="shared" ref="AO117:AR117" si="483">AO98</f>
        <v>4</v>
      </c>
      <c r="AP117" s="156">
        <f t="shared" si="483"/>
        <v>4</v>
      </c>
      <c r="AQ117" s="156">
        <f t="shared" si="483"/>
        <v>4</v>
      </c>
      <c r="AR117" s="156">
        <f t="shared" si="483"/>
        <v>4</v>
      </c>
      <c r="AS117" s="161">
        <f t="shared" si="443"/>
        <v>16</v>
      </c>
      <c r="AT117" s="156">
        <f t="shared" ref="AT117:AW117" si="484">AT98</f>
        <v>4</v>
      </c>
      <c r="AU117" s="156">
        <f t="shared" si="484"/>
        <v>4</v>
      </c>
      <c r="AV117" s="156">
        <f t="shared" si="484"/>
        <v>4</v>
      </c>
      <c r="AW117" s="156">
        <f t="shared" si="484"/>
        <v>4</v>
      </c>
      <c r="AX117" s="161">
        <f t="shared" si="444"/>
        <v>16</v>
      </c>
    </row>
    <row r="118" ht="14.25" customHeight="1" spans="1:50">
      <c r="A118" s="88"/>
      <c r="B118" s="684" t="s">
        <v>119</v>
      </c>
      <c r="C118" s="161"/>
      <c r="D118" s="156"/>
      <c r="E118" s="156"/>
      <c r="F118" s="156"/>
      <c r="G118" s="156"/>
      <c r="H118" s="161"/>
      <c r="I118" s="156"/>
      <c r="J118" s="156"/>
      <c r="K118" s="156"/>
      <c r="L118" s="156"/>
      <c r="M118" s="161"/>
      <c r="N118" s="156"/>
      <c r="O118" s="156"/>
      <c r="P118" s="156"/>
      <c r="Q118" s="156"/>
      <c r="R118" s="161"/>
      <c r="S118" s="379"/>
      <c r="T118" s="379"/>
      <c r="U118" s="380"/>
      <c r="V118" s="380"/>
      <c r="W118" s="380"/>
      <c r="X118" s="380"/>
      <c r="Y118" s="379"/>
      <c r="Z118" s="156">
        <v>14.3</v>
      </c>
      <c r="AA118" s="156">
        <v>0</v>
      </c>
      <c r="AB118" s="156">
        <v>2.2</v>
      </c>
      <c r="AC118" s="156">
        <v>17.5</v>
      </c>
      <c r="AD118" s="161">
        <f t="shared" si="440"/>
        <v>34</v>
      </c>
      <c r="AE118" s="156">
        <v>0</v>
      </c>
      <c r="AF118" s="156">
        <v>0</v>
      </c>
      <c r="AG118" s="156">
        <v>0</v>
      </c>
      <c r="AH118" s="156">
        <v>0</v>
      </c>
      <c r="AI118" s="161">
        <f t="shared" si="441"/>
        <v>0</v>
      </c>
      <c r="AJ118" s="156">
        <v>50.5</v>
      </c>
      <c r="AK118" s="156">
        <v>9.6</v>
      </c>
      <c r="AL118" s="670">
        <v>0</v>
      </c>
      <c r="AM118" s="670">
        <v>0</v>
      </c>
      <c r="AN118" s="161">
        <f t="shared" si="442"/>
        <v>60.1</v>
      </c>
      <c r="AO118" s="670">
        <v>0</v>
      </c>
      <c r="AP118" s="670">
        <v>0</v>
      </c>
      <c r="AQ118" s="670">
        <v>0</v>
      </c>
      <c r="AR118" s="670">
        <v>0</v>
      </c>
      <c r="AS118" s="161">
        <f t="shared" si="443"/>
        <v>0</v>
      </c>
      <c r="AT118" s="670">
        <v>0</v>
      </c>
      <c r="AU118" s="670">
        <v>0</v>
      </c>
      <c r="AV118" s="670">
        <v>0</v>
      </c>
      <c r="AW118" s="670">
        <v>0</v>
      </c>
      <c r="AX118" s="161">
        <f t="shared" si="444"/>
        <v>0</v>
      </c>
    </row>
    <row r="119" ht="14.25" customHeight="1" spans="1:50">
      <c r="A119" s="88"/>
      <c r="B119" s="684" t="s">
        <v>102</v>
      </c>
      <c r="C119" s="161">
        <v>-14.2</v>
      </c>
      <c r="D119" s="156">
        <v>2.85</v>
      </c>
      <c r="E119" s="156">
        <v>-19.375</v>
      </c>
      <c r="F119" s="156">
        <v>-1.37</v>
      </c>
      <c r="G119" s="156">
        <v>6.6</v>
      </c>
      <c r="H119" s="161">
        <f t="shared" si="436"/>
        <v>-11.295</v>
      </c>
      <c r="I119" s="156">
        <v>-1.45</v>
      </c>
      <c r="J119" s="156">
        <v>-0.8</v>
      </c>
      <c r="K119" s="156">
        <v>-0.025</v>
      </c>
      <c r="L119" s="156">
        <v>-4.835</v>
      </c>
      <c r="M119" s="161">
        <f t="shared" si="437"/>
        <v>-7.11</v>
      </c>
      <c r="N119" s="156">
        <v>-2.7</v>
      </c>
      <c r="O119" s="156">
        <v>-2.7</v>
      </c>
      <c r="P119" s="685">
        <f>-14.1-Q119-N119-O119</f>
        <v>4.3</v>
      </c>
      <c r="Q119" s="156">
        <v>-13</v>
      </c>
      <c r="R119" s="161">
        <f>N119+O119+P119+Q119</f>
        <v>-14.1</v>
      </c>
      <c r="S119" s="379">
        <f t="shared" si="458"/>
        <v>-11.295</v>
      </c>
      <c r="T119" s="379">
        <f t="shared" si="459"/>
        <v>-7.11</v>
      </c>
      <c r="U119" s="380">
        <f t="shared" si="446"/>
        <v>-2.7</v>
      </c>
      <c r="V119" s="380">
        <f t="shared" si="446"/>
        <v>-2.7</v>
      </c>
      <c r="W119" s="380">
        <f t="shared" si="446"/>
        <v>4.3</v>
      </c>
      <c r="X119" s="380">
        <f t="shared" si="446"/>
        <v>-13</v>
      </c>
      <c r="Y119" s="379">
        <f t="shared" si="447"/>
        <v>-14.1</v>
      </c>
      <c r="Z119" s="156">
        <f>-5.2-2.9</f>
        <v>-8.1</v>
      </c>
      <c r="AA119" s="156">
        <v>-9.4</v>
      </c>
      <c r="AB119" s="156">
        <v>-5.2</v>
      </c>
      <c r="AC119" s="156">
        <f>-2.7-2.6-1.2-0.6-1.1-3.3-1.5</f>
        <v>-13</v>
      </c>
      <c r="AD119" s="161">
        <f t="shared" si="440"/>
        <v>-35.7</v>
      </c>
      <c r="AE119" s="156">
        <f>-2.6-0.7-0.1+0.2-1.3</f>
        <v>-4.5</v>
      </c>
      <c r="AF119" s="156">
        <f>-2.8-1.5-0.5+0.3-1.4</f>
        <v>-5.9</v>
      </c>
      <c r="AG119" s="156">
        <f>-12-1.4-1-0.2-0.4-1.7</f>
        <v>-16.7</v>
      </c>
      <c r="AH119" s="156">
        <f>15.4-2.3-2.4-1.2-0.6</f>
        <v>8.9</v>
      </c>
      <c r="AI119" s="161">
        <f t="shared" si="441"/>
        <v>-18.2</v>
      </c>
      <c r="AJ119" s="156">
        <f>-2.2-1-1.2-10.6</f>
        <v>-15</v>
      </c>
      <c r="AK119" s="156">
        <f>-2.1-1.7-0.2+0.4-0.4-2.7</f>
        <v>-6.7</v>
      </c>
      <c r="AL119" s="156">
        <f t="shared" ref="AL119" si="485">-SUM(AL111:AL117)*AL67</f>
        <v>-3.64</v>
      </c>
      <c r="AM119" s="156">
        <f t="shared" ref="AM119" si="486">-SUM(AM111:AM117)*AM67</f>
        <v>-3.6075</v>
      </c>
      <c r="AN119" s="161">
        <f t="shared" si="442"/>
        <v>-28.9475</v>
      </c>
      <c r="AO119" s="156">
        <f>-SUM(AO111:AO117)*AO67</f>
        <v>-3.575</v>
      </c>
      <c r="AP119" s="156">
        <f t="shared" ref="AP119:AR119" si="487">-SUM(AP111:AP117)*AP67</f>
        <v>-3.575</v>
      </c>
      <c r="AQ119" s="156">
        <f t="shared" si="487"/>
        <v>-3.575</v>
      </c>
      <c r="AR119" s="156">
        <f t="shared" si="487"/>
        <v>-3.575</v>
      </c>
      <c r="AS119" s="161">
        <f t="shared" si="443"/>
        <v>-14.3</v>
      </c>
      <c r="AT119" s="156">
        <f>-SUM(AT111:AT117)*AT67</f>
        <v>-3.51</v>
      </c>
      <c r="AU119" s="156">
        <f t="shared" ref="AU119:AW119" si="488">-SUM(AU111:AU117)*AU67</f>
        <v>-3.51</v>
      </c>
      <c r="AV119" s="156">
        <f t="shared" si="488"/>
        <v>-3.51</v>
      </c>
      <c r="AW119" s="156">
        <f t="shared" si="488"/>
        <v>-3.51</v>
      </c>
      <c r="AX119" s="161">
        <f t="shared" si="444"/>
        <v>-14.04</v>
      </c>
    </row>
    <row r="120" ht="14.25" customHeight="1" spans="1:50">
      <c r="A120" s="88"/>
      <c r="B120" s="686" t="s">
        <v>120</v>
      </c>
      <c r="C120" s="687">
        <f>SUM(C110:C119)</f>
        <v>-121.9</v>
      </c>
      <c r="D120" s="687">
        <f t="shared" ref="D120:AN120" si="489">SUM(D110:D119)</f>
        <v>-14.8315680623583</v>
      </c>
      <c r="E120" s="688">
        <f t="shared" si="489"/>
        <v>-94.8121596677983</v>
      </c>
      <c r="F120" s="688">
        <f t="shared" si="489"/>
        <v>35.6808086371677</v>
      </c>
      <c r="G120" s="689">
        <f t="shared" si="489"/>
        <v>24.5209828964419</v>
      </c>
      <c r="H120" s="689">
        <f t="shared" si="489"/>
        <v>-49.441936196547</v>
      </c>
      <c r="I120" s="687">
        <f t="shared" si="489"/>
        <v>-2.93147059235344</v>
      </c>
      <c r="J120" s="688">
        <f t="shared" si="489"/>
        <v>-48.4204765809376</v>
      </c>
      <c r="K120" s="688">
        <f t="shared" si="489"/>
        <v>8.19351899999999</v>
      </c>
      <c r="L120" s="689">
        <f t="shared" si="489"/>
        <v>55.470124</v>
      </c>
      <c r="M120" s="690">
        <f t="shared" si="489"/>
        <v>12.311695826709</v>
      </c>
      <c r="N120" s="687">
        <f t="shared" si="489"/>
        <v>27.1</v>
      </c>
      <c r="O120" s="688">
        <f t="shared" si="489"/>
        <v>-86.3</v>
      </c>
      <c r="P120" s="691">
        <f t="shared" si="489"/>
        <v>-2.80000000000008</v>
      </c>
      <c r="Q120" s="692">
        <f t="shared" si="489"/>
        <v>-30.7000000000001</v>
      </c>
      <c r="R120" s="690">
        <f t="shared" si="489"/>
        <v>-92.7000000000002</v>
      </c>
      <c r="S120" s="693">
        <f>S110+S111+S112+S113+S114+S115+S116+S117+S119</f>
        <v>-49.4419361965466</v>
      </c>
      <c r="T120" s="693">
        <f t="shared" ref="T120:Y120" si="490">T110+T111+T112+T113+T114+T115+T116+T117+T119</f>
        <v>12.3116958267093</v>
      </c>
      <c r="U120" s="694">
        <f t="shared" si="490"/>
        <v>27.1</v>
      </c>
      <c r="V120" s="695">
        <f t="shared" si="490"/>
        <v>-86.3</v>
      </c>
      <c r="W120" s="695">
        <f t="shared" si="490"/>
        <v>-2.80000000000013</v>
      </c>
      <c r="X120" s="695">
        <f t="shared" si="490"/>
        <v>-30.7000000000002</v>
      </c>
      <c r="Y120" s="693">
        <f t="shared" si="490"/>
        <v>-92.7000000000003</v>
      </c>
      <c r="Z120" s="696">
        <f>SUM(Z110:Z119)</f>
        <v>50.2000000000001</v>
      </c>
      <c r="AA120" s="691">
        <f t="shared" si="489"/>
        <v>24.6999999999999</v>
      </c>
      <c r="AB120" s="691">
        <f t="shared" si="489"/>
        <v>71.1</v>
      </c>
      <c r="AC120" s="692">
        <f t="shared" si="489"/>
        <v>90.2000000000001</v>
      </c>
      <c r="AD120" s="690">
        <f t="shared" si="489"/>
        <v>236.2</v>
      </c>
      <c r="AE120" s="696">
        <f t="shared" si="489"/>
        <v>148.1</v>
      </c>
      <c r="AF120" s="691">
        <f t="shared" si="489"/>
        <v>36</v>
      </c>
      <c r="AG120" s="691">
        <f t="shared" si="489"/>
        <v>185.4</v>
      </c>
      <c r="AH120" s="692">
        <f t="shared" si="489"/>
        <v>175.6</v>
      </c>
      <c r="AI120" s="690">
        <f t="shared" si="489"/>
        <v>545.1</v>
      </c>
      <c r="AJ120" s="696">
        <f t="shared" si="489"/>
        <v>218</v>
      </c>
      <c r="AK120" s="691">
        <f t="shared" si="489"/>
        <v>126.8</v>
      </c>
      <c r="AL120" s="691">
        <f t="shared" si="489"/>
        <v>198.557891720122</v>
      </c>
      <c r="AM120" s="692">
        <f t="shared" si="489"/>
        <v>227.427813216821</v>
      </c>
      <c r="AN120" s="690">
        <f t="shared" si="489"/>
        <v>770.785704936943</v>
      </c>
      <c r="AO120" s="696">
        <f t="shared" ref="AO120:AS120" si="491">SUM(AO110:AO119)</f>
        <v>292.646976616149</v>
      </c>
      <c r="AP120" s="691">
        <f t="shared" si="491"/>
        <v>143.562225041462</v>
      </c>
      <c r="AQ120" s="691">
        <f t="shared" si="491"/>
        <v>259.883141997056</v>
      </c>
      <c r="AR120" s="692">
        <f t="shared" si="491"/>
        <v>293.755027307323</v>
      </c>
      <c r="AS120" s="690">
        <f t="shared" si="491"/>
        <v>989.84737096199</v>
      </c>
      <c r="AT120" s="696">
        <f t="shared" ref="AT120:AX120" si="492">SUM(AT110:AT119)</f>
        <v>351.064423590478</v>
      </c>
      <c r="AU120" s="691">
        <f t="shared" si="492"/>
        <v>177.189836846089</v>
      </c>
      <c r="AV120" s="691">
        <f t="shared" si="492"/>
        <v>313.002089456512</v>
      </c>
      <c r="AW120" s="692">
        <f t="shared" si="492"/>
        <v>357.811927266471</v>
      </c>
      <c r="AX120" s="690">
        <f t="shared" si="492"/>
        <v>1199.06827715955</v>
      </c>
    </row>
    <row r="121" ht="15.2" spans="1:50">
      <c r="A121" s="76"/>
      <c r="B121" s="76"/>
      <c r="C121" s="697"/>
      <c r="D121" s="697"/>
      <c r="E121" s="697"/>
      <c r="F121" s="697"/>
      <c r="G121" s="697"/>
      <c r="H121" s="697"/>
      <c r="I121" s="697"/>
      <c r="J121" s="697"/>
      <c r="K121" s="697"/>
      <c r="L121" s="697"/>
      <c r="M121" s="697"/>
      <c r="N121" s="697"/>
      <c r="O121" s="697"/>
      <c r="P121" s="697"/>
      <c r="Q121" s="697"/>
      <c r="R121" s="697"/>
      <c r="S121" s="697"/>
      <c r="T121" s="697"/>
      <c r="U121" s="697"/>
      <c r="V121" s="697"/>
      <c r="W121" s="697"/>
      <c r="X121" s="697"/>
      <c r="Y121" s="697"/>
      <c r="Z121" s="697"/>
      <c r="AA121" s="697"/>
      <c r="AB121" s="697"/>
      <c r="AC121" s="697"/>
      <c r="AD121" s="697"/>
      <c r="AE121" s="697"/>
      <c r="AF121" s="697"/>
      <c r="AG121" s="697"/>
      <c r="AH121" s="697"/>
      <c r="AI121" s="697"/>
      <c r="AJ121" s="697"/>
      <c r="AK121" s="697"/>
      <c r="AL121" s="697"/>
      <c r="AM121" s="697"/>
      <c r="AN121" s="697"/>
      <c r="AO121" s="697"/>
      <c r="AP121" s="697"/>
      <c r="AQ121" s="697"/>
      <c r="AR121" s="697"/>
      <c r="AS121" s="697"/>
      <c r="AT121" s="697"/>
      <c r="AU121" s="697"/>
      <c r="AV121" s="697"/>
      <c r="AW121" s="697"/>
      <c r="AX121" s="697"/>
    </row>
    <row r="122" ht="15.2" spans="1:50">
      <c r="A122" s="76"/>
      <c r="B122" s="85" t="s">
        <v>121</v>
      </c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698"/>
      <c r="Q122" s="698"/>
      <c r="R122" s="698"/>
      <c r="S122" s="698"/>
      <c r="T122" s="698"/>
      <c r="U122" s="698"/>
      <c r="V122" s="698"/>
      <c r="W122" s="698"/>
      <c r="X122" s="698"/>
      <c r="Y122" s="698"/>
      <c r="Z122" s="698"/>
      <c r="AA122" s="698"/>
      <c r="AB122" s="698"/>
      <c r="AC122" s="698"/>
      <c r="AD122" s="698"/>
      <c r="AE122" s="698"/>
      <c r="AF122" s="698"/>
      <c r="AG122" s="698"/>
      <c r="AH122" s="698"/>
      <c r="AI122" s="698"/>
      <c r="AJ122" s="698"/>
      <c r="AK122" s="698"/>
      <c r="AL122" s="698"/>
      <c r="AM122" s="698"/>
      <c r="AN122" s="698"/>
      <c r="AO122" s="698"/>
      <c r="AP122" s="698"/>
      <c r="AQ122" s="698"/>
      <c r="AR122" s="698"/>
      <c r="AS122" s="698"/>
      <c r="AT122" s="698"/>
      <c r="AU122" s="698"/>
      <c r="AV122" s="698"/>
      <c r="AW122" s="698"/>
      <c r="AX122" s="699"/>
    </row>
    <row r="123" ht="15.2" spans="1:50">
      <c r="A123" s="76"/>
      <c r="B123" s="700" t="s">
        <v>122</v>
      </c>
      <c r="C123" s="701">
        <f t="shared" ref="C123:P123" si="493">C70</f>
        <v>-237.112758944947</v>
      </c>
      <c r="D123" s="385">
        <f t="shared" si="493"/>
        <v>-56.3313688840353</v>
      </c>
      <c r="E123" s="385">
        <f t="shared" si="493"/>
        <v>-102.086827751824</v>
      </c>
      <c r="F123" s="385">
        <f t="shared" si="493"/>
        <v>21.0055546644404</v>
      </c>
      <c r="G123" s="385">
        <f t="shared" si="493"/>
        <v>11.1484930205338</v>
      </c>
      <c r="H123" s="701">
        <f t="shared" si="493"/>
        <v>-126.264148950885</v>
      </c>
      <c r="I123" s="385">
        <f t="shared" si="493"/>
        <v>-29.0025510856891</v>
      </c>
      <c r="J123" s="385">
        <f t="shared" si="493"/>
        <v>-73.0272248541434</v>
      </c>
      <c r="K123" s="385">
        <f t="shared" si="493"/>
        <v>-2.30146349146435</v>
      </c>
      <c r="L123" s="385">
        <f t="shared" si="493"/>
        <v>-148.408788039394</v>
      </c>
      <c r="M123" s="701">
        <f t="shared" si="493"/>
        <v>-252.74002747069</v>
      </c>
      <c r="N123" s="385">
        <f t="shared" si="493"/>
        <v>19</v>
      </c>
      <c r="O123" s="385">
        <f t="shared" si="493"/>
        <v>-97.0446666953237</v>
      </c>
      <c r="P123" s="385">
        <f t="shared" si="493"/>
        <v>-35.9446666953238</v>
      </c>
      <c r="Q123" s="385">
        <f>Q68</f>
        <v>-94.6106666093526</v>
      </c>
      <c r="R123" s="701">
        <f t="shared" ref="R123:R133" si="494">N123+O123+P123+Q123</f>
        <v>-208.6</v>
      </c>
      <c r="S123" s="702"/>
      <c r="T123" s="702"/>
      <c r="U123" s="703"/>
      <c r="V123" s="703"/>
      <c r="W123" s="703"/>
      <c r="X123" s="703"/>
      <c r="Y123" s="702"/>
      <c r="Z123" s="385">
        <f>Z68</f>
        <v>6.90000000000008</v>
      </c>
      <c r="AA123" s="385">
        <f>AA68</f>
        <v>-1.8000000000001</v>
      </c>
      <c r="AB123" s="385">
        <f>AB68</f>
        <v>56.2</v>
      </c>
      <c r="AC123" s="385">
        <f>AC68</f>
        <v>17.1000000000001</v>
      </c>
      <c r="AD123" s="701">
        <f t="shared" ref="AD123:AD133" si="495">Z123+AA123+AB123+AC123</f>
        <v>78.4</v>
      </c>
      <c r="AE123" s="385">
        <f>AE68</f>
        <v>138.1</v>
      </c>
      <c r="AF123" s="385">
        <f>AF68</f>
        <v>22.4</v>
      </c>
      <c r="AG123" s="385">
        <f>AG68</f>
        <v>146.4</v>
      </c>
      <c r="AH123" s="385">
        <f>AH68</f>
        <v>133.5</v>
      </c>
      <c r="AI123" s="701">
        <f t="shared" ref="AI123:AI133" si="496">AE123+AF123+AG123+AH123</f>
        <v>440.4</v>
      </c>
      <c r="AJ123" s="385">
        <f>AJ68</f>
        <v>170.1</v>
      </c>
      <c r="AK123" s="385">
        <f>AK68</f>
        <v>117.8</v>
      </c>
      <c r="AL123" s="385">
        <f t="shared" ref="AL123:AM123" si="497">AL68</f>
        <v>195.947891720122</v>
      </c>
      <c r="AM123" s="385">
        <f t="shared" si="497"/>
        <v>224.785313216821</v>
      </c>
      <c r="AN123" s="701">
        <f t="shared" ref="AN123:AN133" si="498">AJ123+AK123+AL123+AM123</f>
        <v>708.633204936943</v>
      </c>
      <c r="AO123" s="385">
        <f t="shared" ref="AO123:AR123" si="499">AO68</f>
        <v>283.221976616149</v>
      </c>
      <c r="AP123" s="385">
        <f t="shared" si="499"/>
        <v>134.137225041462</v>
      </c>
      <c r="AQ123" s="385">
        <f t="shared" si="499"/>
        <v>250.458141997056</v>
      </c>
      <c r="AR123" s="385">
        <f t="shared" si="499"/>
        <v>284.330027307322</v>
      </c>
      <c r="AS123" s="701">
        <f t="shared" ref="AS123" si="500">AO123+AP123+AQ123+AR123</f>
        <v>952.14737096199</v>
      </c>
      <c r="AT123" s="385">
        <f t="shared" ref="AT123:AW123" si="501">AT68</f>
        <v>341.574423590478</v>
      </c>
      <c r="AU123" s="385">
        <f t="shared" si="501"/>
        <v>167.699836846089</v>
      </c>
      <c r="AV123" s="385">
        <f t="shared" si="501"/>
        <v>303.512089456512</v>
      </c>
      <c r="AW123" s="385">
        <f t="shared" si="501"/>
        <v>348.321927266471</v>
      </c>
      <c r="AX123" s="701">
        <f t="shared" ref="AX123" si="502">AT123+AU123+AV123+AW123</f>
        <v>1161.10827715955</v>
      </c>
    </row>
    <row r="124" ht="15.2" spans="1:50">
      <c r="A124" s="76"/>
      <c r="B124" s="700" t="s">
        <v>123</v>
      </c>
      <c r="C124" s="704"/>
      <c r="D124" s="76"/>
      <c r="E124" s="76"/>
      <c r="F124" s="76"/>
      <c r="G124" s="76"/>
      <c r="H124" s="704"/>
      <c r="I124" s="76"/>
      <c r="J124" s="705"/>
      <c r="K124" s="76"/>
      <c r="L124" s="76"/>
      <c r="M124" s="704"/>
      <c r="N124" s="76"/>
      <c r="O124" s="705"/>
      <c r="P124" s="385"/>
      <c r="Q124" s="76"/>
      <c r="R124" s="704"/>
      <c r="S124" s="706"/>
      <c r="T124" s="706"/>
      <c r="U124" s="707"/>
      <c r="V124" s="707"/>
      <c r="W124" s="707"/>
      <c r="X124" s="707"/>
      <c r="Y124" s="706"/>
      <c r="Z124" s="76"/>
      <c r="AA124" s="705"/>
      <c r="AB124" s="385"/>
      <c r="AC124" s="76"/>
      <c r="AD124" s="704"/>
      <c r="AE124" s="76"/>
      <c r="AF124" s="705"/>
      <c r="AG124" s="385"/>
      <c r="AH124" s="76"/>
      <c r="AI124" s="701"/>
      <c r="AJ124" s="76"/>
      <c r="AK124" s="705"/>
      <c r="AL124" s="76"/>
      <c r="AM124" s="76"/>
      <c r="AN124" s="704"/>
      <c r="AO124" s="76"/>
      <c r="AP124" s="76"/>
      <c r="AQ124" s="76"/>
      <c r="AR124" s="76"/>
      <c r="AS124" s="704"/>
      <c r="AT124" s="76"/>
      <c r="AU124" s="76"/>
      <c r="AV124" s="76"/>
      <c r="AW124" s="76"/>
      <c r="AX124" s="704"/>
    </row>
    <row r="125" ht="15.2" spans="1:50">
      <c r="A125" s="76"/>
      <c r="B125" s="684" t="s">
        <v>103</v>
      </c>
      <c r="C125" s="157">
        <v>230.1</v>
      </c>
      <c r="D125" s="385">
        <v>56.6128263633586</v>
      </c>
      <c r="E125" s="156">
        <v>53.3911001368933</v>
      </c>
      <c r="F125" s="156">
        <v>37.0544254676265</v>
      </c>
      <c r="G125" s="156">
        <v>59.0416480321216</v>
      </c>
      <c r="H125" s="157">
        <v>206.1</v>
      </c>
      <c r="I125" s="156">
        <v>49.6984597737808</v>
      </c>
      <c r="J125" s="156">
        <v>50.3982431525098</v>
      </c>
      <c r="K125" s="156">
        <v>47.6360971523059</v>
      </c>
      <c r="L125" s="561">
        <v>49.2671999214035</v>
      </c>
      <c r="M125" s="157">
        <v>197</v>
      </c>
      <c r="N125" s="156">
        <v>52</v>
      </c>
      <c r="O125" s="156">
        <v>52.3281415368241</v>
      </c>
      <c r="P125" s="156">
        <f t="shared" ref="P125:Q130" si="503">P179-O179</f>
        <v>54.17415698973</v>
      </c>
      <c r="Q125" s="561">
        <f t="shared" si="503"/>
        <v>62.3977014734459</v>
      </c>
      <c r="R125" s="701">
        <f t="shared" si="494"/>
        <v>220.9</v>
      </c>
      <c r="S125" s="708"/>
      <c r="T125" s="708"/>
      <c r="U125" s="703"/>
      <c r="V125" s="703"/>
      <c r="W125" s="703"/>
      <c r="X125" s="703"/>
      <c r="Y125" s="708"/>
      <c r="Z125" s="156">
        <f>Z179</f>
        <v>62.5</v>
      </c>
      <c r="AA125" s="156">
        <f>AA179-Z179</f>
        <v>62.8</v>
      </c>
      <c r="AB125" s="156">
        <f t="shared" ref="AB125:AC131" si="504">AB179-AA179</f>
        <v>71.2</v>
      </c>
      <c r="AC125" s="561">
        <f t="shared" si="504"/>
        <v>77.3</v>
      </c>
      <c r="AD125" s="161">
        <f t="shared" si="495"/>
        <v>273.8</v>
      </c>
      <c r="AE125" s="156">
        <f>AE179</f>
        <v>77.7</v>
      </c>
      <c r="AF125" s="156">
        <f>AF179-AE179</f>
        <v>81.4</v>
      </c>
      <c r="AG125" s="156">
        <f t="shared" ref="AG125:AH131" si="505">AG179-AF179</f>
        <v>118.8</v>
      </c>
      <c r="AH125" s="561">
        <f t="shared" si="505"/>
        <v>106.3</v>
      </c>
      <c r="AI125" s="161">
        <f t="shared" si="496"/>
        <v>384.2</v>
      </c>
      <c r="AJ125" s="156">
        <f>AJ179</f>
        <v>102.6</v>
      </c>
      <c r="AK125" s="156">
        <f>AK179-AJ179</f>
        <v>112.5</v>
      </c>
      <c r="AL125" s="156">
        <f>AL90</f>
        <v>110.9725</v>
      </c>
      <c r="AM125" s="156">
        <f>AM90</f>
        <v>122.3725</v>
      </c>
      <c r="AN125" s="161">
        <f t="shared" si="498"/>
        <v>448.445</v>
      </c>
      <c r="AO125" s="156">
        <f>AO90</f>
        <v>113.22</v>
      </c>
      <c r="AP125" s="156">
        <f>AP90</f>
        <v>122.46</v>
      </c>
      <c r="AQ125" s="156">
        <f>AQ90</f>
        <v>127.937</v>
      </c>
      <c r="AR125" s="156">
        <f>AR90</f>
        <v>141.617</v>
      </c>
      <c r="AS125" s="161">
        <f t="shared" ref="AS125:AS130" si="506">AO125+AP125+AQ125+AR125</f>
        <v>505.234</v>
      </c>
      <c r="AT125" s="156">
        <f>AT90</f>
        <v>130.401</v>
      </c>
      <c r="AU125" s="156">
        <f>AU90</f>
        <v>141.093</v>
      </c>
      <c r="AV125" s="156">
        <f>AV90</f>
        <v>147.9844</v>
      </c>
      <c r="AW125" s="156">
        <f>AW90</f>
        <v>164.4004</v>
      </c>
      <c r="AX125" s="161">
        <f t="shared" ref="AX125:AX130" si="507">AT125+AU125+AV125+AW125</f>
        <v>583.8788</v>
      </c>
    </row>
    <row r="126" ht="15.2" spans="1:50">
      <c r="A126" s="76"/>
      <c r="B126" s="684" t="s">
        <v>124</v>
      </c>
      <c r="C126" s="157">
        <v>20.5</v>
      </c>
      <c r="D126" s="385">
        <v>-7.202</v>
      </c>
      <c r="E126" s="385">
        <v>6.777</v>
      </c>
      <c r="F126" s="385">
        <v>-5.035</v>
      </c>
      <c r="G126" s="385">
        <v>6.16</v>
      </c>
      <c r="H126" s="157">
        <v>0.7</v>
      </c>
      <c r="I126" s="385">
        <v>2.781</v>
      </c>
      <c r="J126" s="385">
        <v>1.219</v>
      </c>
      <c r="K126" s="385">
        <v>-2.367</v>
      </c>
      <c r="L126" s="385">
        <v>200.067</v>
      </c>
      <c r="M126" s="157">
        <v>201.7</v>
      </c>
      <c r="N126" s="385">
        <v>2.8</v>
      </c>
      <c r="O126" s="385">
        <v>4.651</v>
      </c>
      <c r="P126" s="385">
        <f t="shared" si="503"/>
        <v>-2.876876</v>
      </c>
      <c r="Q126" s="385">
        <f t="shared" si="503"/>
        <v>-2.174124</v>
      </c>
      <c r="R126" s="701">
        <f t="shared" si="494"/>
        <v>2.4</v>
      </c>
      <c r="S126" s="708"/>
      <c r="T126" s="708"/>
      <c r="U126" s="703"/>
      <c r="V126" s="703"/>
      <c r="W126" s="703"/>
      <c r="X126" s="703"/>
      <c r="Y126" s="708"/>
      <c r="Z126" s="156">
        <f t="shared" ref="Z126:Z143" si="508">Z180</f>
        <v>1.3</v>
      </c>
      <c r="AA126" s="385">
        <f t="shared" ref="AA126:AA133" si="509">AA180-Z180</f>
        <v>1.2</v>
      </c>
      <c r="AB126" s="385">
        <f t="shared" si="504"/>
        <v>0</v>
      </c>
      <c r="AC126" s="385">
        <f t="shared" si="504"/>
        <v>-0.6</v>
      </c>
      <c r="AD126" s="701">
        <f t="shared" si="495"/>
        <v>1.9</v>
      </c>
      <c r="AE126" s="156">
        <f t="shared" ref="AE126:AE143" si="510">AE180</f>
        <v>0.3</v>
      </c>
      <c r="AF126" s="385">
        <f t="shared" ref="AF126:AF133" si="511">AF180-AE180</f>
        <v>2.6</v>
      </c>
      <c r="AG126" s="385">
        <f t="shared" si="505"/>
        <v>10.2</v>
      </c>
      <c r="AH126" s="385">
        <f t="shared" si="505"/>
        <v>0.9</v>
      </c>
      <c r="AI126" s="701">
        <f t="shared" si="496"/>
        <v>14</v>
      </c>
      <c r="AJ126" s="156">
        <f t="shared" ref="AJ126:AJ143" si="512">AJ180</f>
        <v>0.7</v>
      </c>
      <c r="AK126" s="385">
        <f t="shared" ref="AK126:AK133" si="513">AK180-AJ180</f>
        <v>2.3</v>
      </c>
      <c r="AL126" s="670">
        <v>0</v>
      </c>
      <c r="AM126" s="670">
        <v>0</v>
      </c>
      <c r="AN126" s="701">
        <f t="shared" si="498"/>
        <v>3</v>
      </c>
      <c r="AO126" s="670">
        <v>0</v>
      </c>
      <c r="AP126" s="670">
        <v>0</v>
      </c>
      <c r="AQ126" s="670">
        <v>0</v>
      </c>
      <c r="AR126" s="670">
        <v>0</v>
      </c>
      <c r="AS126" s="701">
        <f t="shared" si="506"/>
        <v>0</v>
      </c>
      <c r="AT126" s="670">
        <v>0</v>
      </c>
      <c r="AU126" s="670">
        <v>0</v>
      </c>
      <c r="AV126" s="670">
        <v>0</v>
      </c>
      <c r="AW126" s="670">
        <v>0</v>
      </c>
      <c r="AX126" s="701">
        <f t="shared" si="507"/>
        <v>0</v>
      </c>
    </row>
    <row r="127" ht="15.2" spans="1:50">
      <c r="A127" s="76"/>
      <c r="B127" s="684" t="s">
        <v>125</v>
      </c>
      <c r="C127" s="157">
        <v>20.8</v>
      </c>
      <c r="D127" s="385">
        <v>0</v>
      </c>
      <c r="E127" s="385">
        <v>77.512</v>
      </c>
      <c r="F127" s="385">
        <v>0</v>
      </c>
      <c r="G127" s="385">
        <v>-0.0120000000000005</v>
      </c>
      <c r="H127" s="157">
        <v>77.5</v>
      </c>
      <c r="I127" s="385">
        <v>0</v>
      </c>
      <c r="J127" s="385">
        <v>0</v>
      </c>
      <c r="K127" s="385">
        <v>0</v>
      </c>
      <c r="L127" s="385">
        <v>0</v>
      </c>
      <c r="M127" s="157">
        <v>0</v>
      </c>
      <c r="N127" s="385">
        <v>0</v>
      </c>
      <c r="O127" s="385">
        <v>0</v>
      </c>
      <c r="P127" s="385">
        <f t="shared" si="503"/>
        <v>0</v>
      </c>
      <c r="Q127" s="385">
        <f t="shared" si="503"/>
        <v>0</v>
      </c>
      <c r="R127" s="701">
        <f t="shared" si="494"/>
        <v>0</v>
      </c>
      <c r="S127" s="708"/>
      <c r="T127" s="708"/>
      <c r="U127" s="703"/>
      <c r="V127" s="703"/>
      <c r="W127" s="703"/>
      <c r="X127" s="703"/>
      <c r="Y127" s="708"/>
      <c r="Z127" s="156">
        <f t="shared" si="508"/>
        <v>0</v>
      </c>
      <c r="AA127" s="385">
        <f t="shared" si="509"/>
        <v>0</v>
      </c>
      <c r="AB127" s="385">
        <f t="shared" si="504"/>
        <v>0</v>
      </c>
      <c r="AC127" s="385">
        <f t="shared" si="504"/>
        <v>0</v>
      </c>
      <c r="AD127" s="701">
        <f t="shared" si="495"/>
        <v>0</v>
      </c>
      <c r="AE127" s="156">
        <f t="shared" si="510"/>
        <v>0</v>
      </c>
      <c r="AF127" s="385">
        <f t="shared" si="511"/>
        <v>0</v>
      </c>
      <c r="AG127" s="385">
        <f t="shared" si="505"/>
        <v>0</v>
      </c>
      <c r="AH127" s="385">
        <f t="shared" si="505"/>
        <v>0</v>
      </c>
      <c r="AI127" s="701">
        <f t="shared" si="496"/>
        <v>0</v>
      </c>
      <c r="AJ127" s="156">
        <f t="shared" si="512"/>
        <v>0</v>
      </c>
      <c r="AK127" s="385">
        <f t="shared" si="513"/>
        <v>0</v>
      </c>
      <c r="AL127" s="670">
        <v>0</v>
      </c>
      <c r="AM127" s="670">
        <v>0</v>
      </c>
      <c r="AN127" s="701">
        <f t="shared" si="498"/>
        <v>0</v>
      </c>
      <c r="AO127" s="670">
        <v>0</v>
      </c>
      <c r="AP127" s="670">
        <v>0</v>
      </c>
      <c r="AQ127" s="670">
        <v>0</v>
      </c>
      <c r="AR127" s="670">
        <v>0</v>
      </c>
      <c r="AS127" s="701">
        <f t="shared" si="506"/>
        <v>0</v>
      </c>
      <c r="AT127" s="670">
        <v>0</v>
      </c>
      <c r="AU127" s="670">
        <v>0</v>
      </c>
      <c r="AV127" s="670">
        <v>0</v>
      </c>
      <c r="AW127" s="670">
        <v>0</v>
      </c>
      <c r="AX127" s="701">
        <f t="shared" si="507"/>
        <v>0</v>
      </c>
    </row>
    <row r="128" ht="15.2" spans="1:50">
      <c r="A128" s="76"/>
      <c r="B128" s="684" t="s">
        <v>126</v>
      </c>
      <c r="C128" s="157">
        <v>0</v>
      </c>
      <c r="D128" s="385">
        <v>0</v>
      </c>
      <c r="E128" s="385">
        <v>-121.245</v>
      </c>
      <c r="F128" s="385">
        <v>7.21600000000001</v>
      </c>
      <c r="G128" s="385">
        <v>-1.971</v>
      </c>
      <c r="H128" s="157">
        <v>-116</v>
      </c>
      <c r="I128" s="385">
        <v>0</v>
      </c>
      <c r="J128" s="385">
        <v>0.74</v>
      </c>
      <c r="K128" s="385">
        <v>0</v>
      </c>
      <c r="L128" s="385">
        <v>-0.04</v>
      </c>
      <c r="M128" s="155">
        <v>0.7</v>
      </c>
      <c r="N128" s="385">
        <v>0</v>
      </c>
      <c r="O128" s="385">
        <v>0</v>
      </c>
      <c r="P128" s="385">
        <f t="shared" si="503"/>
        <v>0</v>
      </c>
      <c r="Q128" s="385">
        <f t="shared" si="503"/>
        <v>0</v>
      </c>
      <c r="R128" s="701">
        <f t="shared" si="494"/>
        <v>0</v>
      </c>
      <c r="S128" s="708"/>
      <c r="T128" s="708"/>
      <c r="U128" s="703"/>
      <c r="V128" s="703"/>
      <c r="W128" s="703"/>
      <c r="X128" s="703"/>
      <c r="Y128" s="708"/>
      <c r="Z128" s="156">
        <f t="shared" si="508"/>
        <v>0</v>
      </c>
      <c r="AA128" s="385">
        <f t="shared" si="509"/>
        <v>5.6</v>
      </c>
      <c r="AB128" s="385">
        <f t="shared" si="504"/>
        <v>0</v>
      </c>
      <c r="AC128" s="385">
        <f t="shared" si="504"/>
        <v>0</v>
      </c>
      <c r="AD128" s="701">
        <f t="shared" si="495"/>
        <v>5.6</v>
      </c>
      <c r="AE128" s="156">
        <f t="shared" si="510"/>
        <v>0</v>
      </c>
      <c r="AF128" s="385">
        <f t="shared" si="511"/>
        <v>0</v>
      </c>
      <c r="AG128" s="385">
        <f t="shared" si="505"/>
        <v>0</v>
      </c>
      <c r="AH128" s="385">
        <f t="shared" si="505"/>
        <v>0</v>
      </c>
      <c r="AI128" s="701">
        <f t="shared" si="496"/>
        <v>0</v>
      </c>
      <c r="AJ128" s="156">
        <f t="shared" si="512"/>
        <v>0</v>
      </c>
      <c r="AK128" s="385">
        <f t="shared" si="513"/>
        <v>0</v>
      </c>
      <c r="AL128" s="670">
        <v>0</v>
      </c>
      <c r="AM128" s="670">
        <v>0</v>
      </c>
      <c r="AN128" s="701">
        <f t="shared" si="498"/>
        <v>0</v>
      </c>
      <c r="AO128" s="670">
        <v>0</v>
      </c>
      <c r="AP128" s="670">
        <v>0</v>
      </c>
      <c r="AQ128" s="670">
        <v>0</v>
      </c>
      <c r="AR128" s="670">
        <v>0</v>
      </c>
      <c r="AS128" s="701">
        <f t="shared" si="506"/>
        <v>0</v>
      </c>
      <c r="AT128" s="670">
        <v>0</v>
      </c>
      <c r="AU128" s="670">
        <v>0</v>
      </c>
      <c r="AV128" s="670">
        <v>0</v>
      </c>
      <c r="AW128" s="670">
        <v>0</v>
      </c>
      <c r="AX128" s="701">
        <f t="shared" si="507"/>
        <v>0</v>
      </c>
    </row>
    <row r="129" ht="15.2" spans="1:50">
      <c r="A129" s="76"/>
      <c r="B129" s="684" t="s">
        <v>127</v>
      </c>
      <c r="C129" s="157">
        <v>-0.1</v>
      </c>
      <c r="D129" s="385">
        <v>0</v>
      </c>
      <c r="E129" s="385">
        <v>0</v>
      </c>
      <c r="F129" s="385">
        <v>0</v>
      </c>
      <c r="G129" s="385">
        <v>0</v>
      </c>
      <c r="H129" s="157">
        <v>0</v>
      </c>
      <c r="I129" s="385">
        <v>0</v>
      </c>
      <c r="J129" s="385">
        <v>0</v>
      </c>
      <c r="K129" s="385">
        <v>0</v>
      </c>
      <c r="L129" s="385">
        <v>-0.3</v>
      </c>
      <c r="M129" s="155">
        <v>-0.3</v>
      </c>
      <c r="N129" s="385">
        <v>0</v>
      </c>
      <c r="O129" s="385">
        <v>0</v>
      </c>
      <c r="P129" s="385">
        <f t="shared" si="503"/>
        <v>0</v>
      </c>
      <c r="Q129" s="385">
        <f t="shared" si="503"/>
        <v>0</v>
      </c>
      <c r="R129" s="701">
        <f t="shared" si="494"/>
        <v>0</v>
      </c>
      <c r="S129" s="708"/>
      <c r="T129" s="708"/>
      <c r="U129" s="703"/>
      <c r="V129" s="703"/>
      <c r="W129" s="703"/>
      <c r="X129" s="703"/>
      <c r="Y129" s="708"/>
      <c r="Z129" s="156">
        <f t="shared" si="508"/>
        <v>0</v>
      </c>
      <c r="AA129" s="385">
        <f t="shared" si="509"/>
        <v>0</v>
      </c>
      <c r="AB129" s="385">
        <f t="shared" si="504"/>
        <v>0</v>
      </c>
      <c r="AC129" s="385">
        <f t="shared" si="504"/>
        <v>0</v>
      </c>
      <c r="AD129" s="701">
        <f t="shared" si="495"/>
        <v>0</v>
      </c>
      <c r="AE129" s="156">
        <f t="shared" si="510"/>
        <v>0</v>
      </c>
      <c r="AF129" s="385">
        <f t="shared" si="511"/>
        <v>0</v>
      </c>
      <c r="AG129" s="385">
        <f t="shared" si="505"/>
        <v>0</v>
      </c>
      <c r="AH129" s="385">
        <f t="shared" si="505"/>
        <v>0</v>
      </c>
      <c r="AI129" s="701">
        <f t="shared" si="496"/>
        <v>0</v>
      </c>
      <c r="AJ129" s="156">
        <f t="shared" si="512"/>
        <v>0</v>
      </c>
      <c r="AK129" s="385">
        <f t="shared" si="513"/>
        <v>0</v>
      </c>
      <c r="AL129" s="670">
        <v>0</v>
      </c>
      <c r="AM129" s="670">
        <v>0</v>
      </c>
      <c r="AN129" s="701">
        <f t="shared" si="498"/>
        <v>0</v>
      </c>
      <c r="AO129" s="670">
        <v>0</v>
      </c>
      <c r="AP129" s="670">
        <v>0</v>
      </c>
      <c r="AQ129" s="670">
        <v>0</v>
      </c>
      <c r="AR129" s="670">
        <v>0</v>
      </c>
      <c r="AS129" s="701">
        <f t="shared" si="506"/>
        <v>0</v>
      </c>
      <c r="AT129" s="670">
        <v>0</v>
      </c>
      <c r="AU129" s="670">
        <v>0</v>
      </c>
      <c r="AV129" s="670">
        <v>0</v>
      </c>
      <c r="AW129" s="670">
        <v>0</v>
      </c>
      <c r="AX129" s="701">
        <f t="shared" si="507"/>
        <v>0</v>
      </c>
    </row>
    <row r="130" ht="15.2" spans="1:50">
      <c r="A130" s="76"/>
      <c r="B130" s="684" t="s">
        <v>128</v>
      </c>
      <c r="C130" s="157">
        <v>0</v>
      </c>
      <c r="D130" s="385">
        <v>0</v>
      </c>
      <c r="E130" s="385">
        <v>0</v>
      </c>
      <c r="F130" s="385">
        <v>0</v>
      </c>
      <c r="G130" s="385">
        <v>0</v>
      </c>
      <c r="H130" s="157">
        <v>0</v>
      </c>
      <c r="I130" s="385">
        <v>0</v>
      </c>
      <c r="J130" s="385">
        <v>0</v>
      </c>
      <c r="K130" s="385">
        <v>0</v>
      </c>
      <c r="L130" s="385">
        <v>0</v>
      </c>
      <c r="M130" s="155">
        <v>0</v>
      </c>
      <c r="N130" s="385">
        <v>0</v>
      </c>
      <c r="O130" s="385">
        <v>0</v>
      </c>
      <c r="P130" s="385">
        <f t="shared" si="503"/>
        <v>0</v>
      </c>
      <c r="Q130" s="385">
        <f t="shared" si="503"/>
        <v>10.7</v>
      </c>
      <c r="R130" s="701">
        <f t="shared" si="494"/>
        <v>10.7</v>
      </c>
      <c r="S130" s="708"/>
      <c r="T130" s="708"/>
      <c r="U130" s="703"/>
      <c r="V130" s="703"/>
      <c r="W130" s="703"/>
      <c r="X130" s="703"/>
      <c r="Y130" s="708"/>
      <c r="Z130" s="156">
        <f t="shared" si="508"/>
        <v>1</v>
      </c>
      <c r="AA130" s="385">
        <f t="shared" si="509"/>
        <v>9.1</v>
      </c>
      <c r="AB130" s="385">
        <f t="shared" si="504"/>
        <v>6.6</v>
      </c>
      <c r="AC130" s="385">
        <f t="shared" si="504"/>
        <v>2.8</v>
      </c>
      <c r="AD130" s="701">
        <f t="shared" si="495"/>
        <v>19.5</v>
      </c>
      <c r="AE130" s="156">
        <f t="shared" si="510"/>
        <v>6.5</v>
      </c>
      <c r="AF130" s="385">
        <f t="shared" si="511"/>
        <v>10.4</v>
      </c>
      <c r="AG130" s="385">
        <f t="shared" si="505"/>
        <v>10.1</v>
      </c>
      <c r="AH130" s="385">
        <f t="shared" si="505"/>
        <v>10.2</v>
      </c>
      <c r="AI130" s="701">
        <f t="shared" si="496"/>
        <v>37.2</v>
      </c>
      <c r="AJ130" s="156">
        <f t="shared" si="512"/>
        <v>12.7</v>
      </c>
      <c r="AK130" s="385">
        <f t="shared" si="513"/>
        <v>17.2</v>
      </c>
      <c r="AL130" s="670">
        <f>39/4+AL98</f>
        <v>13.75</v>
      </c>
      <c r="AM130" s="670">
        <f>39/4+AM98</f>
        <v>13.75</v>
      </c>
      <c r="AN130" s="701">
        <f t="shared" si="498"/>
        <v>57.4</v>
      </c>
      <c r="AO130" s="670">
        <f>39/4+AO98</f>
        <v>13.75</v>
      </c>
      <c r="AP130" s="670">
        <f>39/4+AP98</f>
        <v>13.75</v>
      </c>
      <c r="AQ130" s="670">
        <f>39/4+AQ98</f>
        <v>13.75</v>
      </c>
      <c r="AR130" s="670">
        <f>39/4+AR98</f>
        <v>13.75</v>
      </c>
      <c r="AS130" s="701">
        <f t="shared" si="506"/>
        <v>55</v>
      </c>
      <c r="AT130" s="670">
        <f>39/4+AT98</f>
        <v>13.75</v>
      </c>
      <c r="AU130" s="670">
        <f>39/4+AU98</f>
        <v>13.75</v>
      </c>
      <c r="AV130" s="670">
        <f>39/4+AV98</f>
        <v>13.75</v>
      </c>
      <c r="AW130" s="670">
        <f>39/4+AW98</f>
        <v>13.75</v>
      </c>
      <c r="AX130" s="701">
        <f t="shared" si="507"/>
        <v>55</v>
      </c>
    </row>
    <row r="131" ht="15.2" spans="1:50">
      <c r="A131" s="76"/>
      <c r="B131" s="684" t="s">
        <v>129</v>
      </c>
      <c r="C131" s="157">
        <v>6.7</v>
      </c>
      <c r="D131" s="385">
        <v>-0.33289374</v>
      </c>
      <c r="E131" s="385">
        <v>0.15948514</v>
      </c>
      <c r="F131" s="385">
        <v>-5.05798818</v>
      </c>
      <c r="G131" s="385">
        <v>-0.86860322</v>
      </c>
      <c r="H131" s="157">
        <v>-6.1</v>
      </c>
      <c r="I131" s="385">
        <v>0.518972</v>
      </c>
      <c r="J131" s="385">
        <v>1.17422</v>
      </c>
      <c r="K131" s="385">
        <v>5.3615232</v>
      </c>
      <c r="L131" s="385">
        <v>4.2452848</v>
      </c>
      <c r="M131" s="155">
        <v>11.3</v>
      </c>
      <c r="N131" s="385">
        <v>8.2</v>
      </c>
      <c r="O131" s="385">
        <f>8.918489-0.0654025596426777</f>
        <v>8.85308644035732</v>
      </c>
      <c r="P131" s="385">
        <f t="shared" ref="P131:P133" si="514">P185-O185</f>
        <v>-6.09357741778191</v>
      </c>
      <c r="Q131" s="385">
        <f t="shared" ref="Q131:Q133" si="515">Q185-P185</f>
        <v>3.74049097742459</v>
      </c>
      <c r="R131" s="701">
        <f t="shared" ref="R131" si="516">N131+O131+P131+Q131</f>
        <v>14.7</v>
      </c>
      <c r="S131" s="708"/>
      <c r="T131" s="708"/>
      <c r="U131" s="703"/>
      <c r="V131" s="703"/>
      <c r="W131" s="703"/>
      <c r="X131" s="703"/>
      <c r="Y131" s="708"/>
      <c r="Z131" s="156">
        <f t="shared" si="508"/>
        <v>15.7</v>
      </c>
      <c r="AA131" s="385">
        <f t="shared" si="509"/>
        <v>3.8</v>
      </c>
      <c r="AB131" s="385">
        <f t="shared" si="504"/>
        <v>0.800000000000001</v>
      </c>
      <c r="AC131" s="385">
        <f t="shared" si="504"/>
        <v>77.3</v>
      </c>
      <c r="AD131" s="701">
        <f t="shared" ref="AD131" si="517">Z131+AA131+AB131+AC131</f>
        <v>97.6</v>
      </c>
      <c r="AE131" s="156">
        <f t="shared" si="510"/>
        <v>0</v>
      </c>
      <c r="AF131" s="385">
        <f t="shared" si="511"/>
        <v>0.4</v>
      </c>
      <c r="AG131" s="385">
        <f t="shared" si="505"/>
        <v>0.3</v>
      </c>
      <c r="AH131" s="385">
        <f t="shared" si="505"/>
        <v>-13</v>
      </c>
      <c r="AI131" s="701">
        <f t="shared" ref="AI131" si="518">AE131+AF131+AG131+AH131</f>
        <v>-12.3</v>
      </c>
      <c r="AJ131" s="156">
        <f t="shared" si="512"/>
        <v>0.2</v>
      </c>
      <c r="AK131" s="385">
        <f t="shared" si="513"/>
        <v>1.3</v>
      </c>
      <c r="AL131" s="670">
        <v>0</v>
      </c>
      <c r="AM131" s="670">
        <v>0</v>
      </c>
      <c r="AN131" s="701">
        <f t="shared" ref="AN131" si="519">AJ131+AK131+AL131+AM131</f>
        <v>1.5</v>
      </c>
      <c r="AO131" s="670">
        <v>0</v>
      </c>
      <c r="AP131" s="670">
        <v>0</v>
      </c>
      <c r="AQ131" s="670">
        <v>0</v>
      </c>
      <c r="AR131" s="670">
        <v>0</v>
      </c>
      <c r="AS131" s="701">
        <f t="shared" ref="AS131:AS133" si="520">AO131+AP131+AQ131+AR131</f>
        <v>0</v>
      </c>
      <c r="AT131" s="670">
        <v>0</v>
      </c>
      <c r="AU131" s="670">
        <v>0</v>
      </c>
      <c r="AV131" s="670">
        <v>0</v>
      </c>
      <c r="AW131" s="670">
        <v>0</v>
      </c>
      <c r="AX131" s="701">
        <f t="shared" ref="AX131:AX133" si="521">AT131+AU131+AV131+AW131</f>
        <v>0</v>
      </c>
    </row>
    <row r="132" ht="15.2" spans="1:50">
      <c r="A132" s="76"/>
      <c r="B132" s="684" t="s">
        <v>130</v>
      </c>
      <c r="C132" s="157">
        <v>273.9</v>
      </c>
      <c r="D132" s="385">
        <v>74.7230961090588</v>
      </c>
      <c r="E132" s="385">
        <v>78.1612729628419</v>
      </c>
      <c r="F132" s="385">
        <v>67.2053667048204</v>
      </c>
      <c r="G132" s="385">
        <v>56.9102642232789</v>
      </c>
      <c r="H132" s="157">
        <v>277</v>
      </c>
      <c r="I132" s="385">
        <v>56.9748850080682</v>
      </c>
      <c r="J132" s="385">
        <v>54.4251149919318</v>
      </c>
      <c r="K132" s="385">
        <v>54.9873779999999</v>
      </c>
      <c r="L132" s="385">
        <v>66.312622</v>
      </c>
      <c r="M132" s="155">
        <v>232.7</v>
      </c>
      <c r="N132" s="385">
        <f>-1.3+86.1</f>
        <v>84.8</v>
      </c>
      <c r="O132" s="385">
        <v>99.2938193717333</v>
      </c>
      <c r="P132" s="385">
        <f t="shared" si="514"/>
        <v>108.005207628267</v>
      </c>
      <c r="Q132" s="385">
        <f t="shared" si="515"/>
        <v>114.900973</v>
      </c>
      <c r="R132" s="701">
        <f t="shared" si="494"/>
        <v>407</v>
      </c>
      <c r="S132" s="708"/>
      <c r="T132" s="708"/>
      <c r="U132" s="703"/>
      <c r="V132" s="703"/>
      <c r="W132" s="703"/>
      <c r="X132" s="703"/>
      <c r="Y132" s="708"/>
      <c r="Z132" s="156">
        <f t="shared" si="508"/>
        <v>79.6</v>
      </c>
      <c r="AA132" s="385">
        <f t="shared" si="509"/>
        <v>45.2</v>
      </c>
      <c r="AB132" s="385">
        <f>AB186-AA186</f>
        <v>47.8</v>
      </c>
      <c r="AC132" s="385">
        <f>AC186-AB186</f>
        <v>37.6</v>
      </c>
      <c r="AD132" s="701">
        <f t="shared" si="495"/>
        <v>210.2</v>
      </c>
      <c r="AE132" s="156">
        <f t="shared" si="510"/>
        <v>16.6</v>
      </c>
      <c r="AF132" s="385">
        <f t="shared" si="511"/>
        <v>21.9</v>
      </c>
      <c r="AG132" s="385">
        <f>AG186-AF186</f>
        <v>18.2</v>
      </c>
      <c r="AH132" s="385">
        <f>AH186-AG186</f>
        <v>34.6</v>
      </c>
      <c r="AI132" s="701">
        <f t="shared" si="496"/>
        <v>91.3</v>
      </c>
      <c r="AJ132" s="156">
        <f t="shared" si="512"/>
        <v>80.5</v>
      </c>
      <c r="AK132" s="385">
        <f t="shared" si="513"/>
        <v>30.9</v>
      </c>
      <c r="AL132" s="670">
        <v>0</v>
      </c>
      <c r="AM132" s="670">
        <v>0</v>
      </c>
      <c r="AN132" s="701">
        <f t="shared" si="498"/>
        <v>111.4</v>
      </c>
      <c r="AO132" s="670">
        <v>0</v>
      </c>
      <c r="AP132" s="670">
        <v>0</v>
      </c>
      <c r="AQ132" s="670">
        <v>0</v>
      </c>
      <c r="AR132" s="670">
        <v>0</v>
      </c>
      <c r="AS132" s="701">
        <f t="shared" si="520"/>
        <v>0</v>
      </c>
      <c r="AT132" s="670">
        <v>0</v>
      </c>
      <c r="AU132" s="670">
        <v>0</v>
      </c>
      <c r="AV132" s="670">
        <v>0</v>
      </c>
      <c r="AW132" s="670">
        <v>0</v>
      </c>
      <c r="AX132" s="701">
        <f t="shared" si="521"/>
        <v>0</v>
      </c>
    </row>
    <row r="133" ht="15.2" spans="1:50">
      <c r="A133" s="76"/>
      <c r="B133" s="684" t="s">
        <v>102</v>
      </c>
      <c r="C133" s="157">
        <v>14.8</v>
      </c>
      <c r="D133" s="385">
        <v>-2.45041458478898</v>
      </c>
      <c r="E133" s="385">
        <v>3.05357268921614</v>
      </c>
      <c r="F133" s="385">
        <v>13.1567173447296</v>
      </c>
      <c r="G133" s="385">
        <v>18.1401245508432</v>
      </c>
      <c r="H133" s="157">
        <v>31.9</v>
      </c>
      <c r="I133" s="385">
        <v>11.6767820589756</v>
      </c>
      <c r="J133" s="385">
        <v>-3.77678205897562</v>
      </c>
      <c r="K133" s="385">
        <v>17.016532</v>
      </c>
      <c r="L133" s="385">
        <v>23.583468</v>
      </c>
      <c r="M133" s="155">
        <v>48.5</v>
      </c>
      <c r="N133" s="385">
        <v>26.6</v>
      </c>
      <c r="O133" s="385">
        <v>5.19522444043859</v>
      </c>
      <c r="P133" s="385">
        <f t="shared" si="514"/>
        <v>32.6028995595614</v>
      </c>
      <c r="Q133" s="385">
        <f t="shared" si="515"/>
        <v>39.801876</v>
      </c>
      <c r="R133" s="701">
        <f t="shared" si="494"/>
        <v>104.2</v>
      </c>
      <c r="S133" s="708"/>
      <c r="T133" s="708"/>
      <c r="U133" s="703"/>
      <c r="V133" s="703"/>
      <c r="W133" s="703"/>
      <c r="X133" s="703"/>
      <c r="Y133" s="708"/>
      <c r="Z133" s="156">
        <f t="shared" si="508"/>
        <v>8.2</v>
      </c>
      <c r="AA133" s="385">
        <f t="shared" si="509"/>
        <v>-51.9</v>
      </c>
      <c r="AB133" s="385">
        <f>AB187-AA187</f>
        <v>72.7</v>
      </c>
      <c r="AC133" s="385">
        <f>AC187-AB187</f>
        <v>53.8</v>
      </c>
      <c r="AD133" s="701">
        <f t="shared" si="495"/>
        <v>82.8</v>
      </c>
      <c r="AE133" s="156">
        <f t="shared" si="510"/>
        <v>59.5</v>
      </c>
      <c r="AF133" s="385">
        <f t="shared" si="511"/>
        <v>-0.600000000000001</v>
      </c>
      <c r="AG133" s="385">
        <f>AG187-AF187</f>
        <v>51.3</v>
      </c>
      <c r="AH133" s="385">
        <f>AH187-AG187</f>
        <v>73.9</v>
      </c>
      <c r="AI133" s="701">
        <f t="shared" si="496"/>
        <v>184.1</v>
      </c>
      <c r="AJ133" s="156">
        <f t="shared" si="512"/>
        <v>70.5</v>
      </c>
      <c r="AK133" s="385">
        <f t="shared" si="513"/>
        <v>43</v>
      </c>
      <c r="AL133" s="670">
        <v>0</v>
      </c>
      <c r="AM133" s="670">
        <v>0</v>
      </c>
      <c r="AN133" s="701">
        <f t="shared" si="498"/>
        <v>113.5</v>
      </c>
      <c r="AO133" s="670">
        <v>0</v>
      </c>
      <c r="AP133" s="670">
        <v>0</v>
      </c>
      <c r="AQ133" s="670">
        <v>0</v>
      </c>
      <c r="AR133" s="670">
        <v>0</v>
      </c>
      <c r="AS133" s="701">
        <f t="shared" si="520"/>
        <v>0</v>
      </c>
      <c r="AT133" s="670">
        <v>0</v>
      </c>
      <c r="AU133" s="670">
        <v>0</v>
      </c>
      <c r="AV133" s="670">
        <v>0</v>
      </c>
      <c r="AW133" s="670">
        <v>0</v>
      </c>
      <c r="AX133" s="701">
        <f t="shared" si="521"/>
        <v>0</v>
      </c>
    </row>
    <row r="134" ht="15.2" spans="1:50">
      <c r="A134" s="76"/>
      <c r="B134" s="700" t="s">
        <v>131</v>
      </c>
      <c r="C134" s="519"/>
      <c r="D134" s="76"/>
      <c r="E134" s="76"/>
      <c r="F134" s="76"/>
      <c r="G134" s="76"/>
      <c r="H134" s="519"/>
      <c r="I134" s="76"/>
      <c r="J134" s="76"/>
      <c r="K134" s="76"/>
      <c r="L134" s="76"/>
      <c r="M134" s="519"/>
      <c r="N134" s="385"/>
      <c r="O134" s="76"/>
      <c r="P134" s="76"/>
      <c r="Q134" s="76"/>
      <c r="R134" s="704"/>
      <c r="S134" s="706"/>
      <c r="T134" s="706"/>
      <c r="U134" s="707"/>
      <c r="V134" s="707"/>
      <c r="W134" s="707"/>
      <c r="X134" s="707"/>
      <c r="Y134" s="706"/>
      <c r="Z134" s="420"/>
      <c r="AA134" s="76"/>
      <c r="AB134" s="76"/>
      <c r="AC134" s="76"/>
      <c r="AD134" s="704"/>
      <c r="AE134" s="420"/>
      <c r="AF134" s="76"/>
      <c r="AG134" s="76"/>
      <c r="AH134" s="76"/>
      <c r="AI134" s="704"/>
      <c r="AJ134" s="420"/>
      <c r="AK134" s="76"/>
      <c r="AL134" s="76"/>
      <c r="AM134" s="76"/>
      <c r="AN134" s="704"/>
      <c r="AO134" s="76"/>
      <c r="AP134" s="76"/>
      <c r="AQ134" s="76"/>
      <c r="AR134" s="76"/>
      <c r="AS134" s="704"/>
      <c r="AT134" s="76"/>
      <c r="AU134" s="76"/>
      <c r="AV134" s="76"/>
      <c r="AW134" s="76"/>
      <c r="AX134" s="704"/>
    </row>
    <row r="135" ht="15.2" spans="1:50">
      <c r="A135" s="76"/>
      <c r="B135" s="684" t="s">
        <v>132</v>
      </c>
      <c r="C135" s="157">
        <v>43.8</v>
      </c>
      <c r="D135" s="385">
        <v>-7.38577915770694</v>
      </c>
      <c r="E135" s="385">
        <v>-82.0984025413754</v>
      </c>
      <c r="F135" s="385">
        <v>-14.5716593193218</v>
      </c>
      <c r="G135" s="385">
        <v>53.1268410184041</v>
      </c>
      <c r="H135" s="157">
        <v>-50.9</v>
      </c>
      <c r="I135" s="385">
        <v>-47.9461517016895</v>
      </c>
      <c r="J135" s="385">
        <v>-130.313191554049</v>
      </c>
      <c r="K135" s="385">
        <v>-160.037498220744</v>
      </c>
      <c r="L135" s="385">
        <v>-16.9031585235178</v>
      </c>
      <c r="M135" s="157">
        <v>-355.2</v>
      </c>
      <c r="N135" s="385">
        <v>-134.7</v>
      </c>
      <c r="O135" s="385">
        <v>-186.527647464005</v>
      </c>
      <c r="P135" s="385">
        <f t="shared" ref="P135:Q143" si="522">P189-O189</f>
        <v>11.2799311361957</v>
      </c>
      <c r="Q135" s="385">
        <f t="shared" si="522"/>
        <v>134.84771632781</v>
      </c>
      <c r="R135" s="701">
        <f>N135+O135+P135+Q135</f>
        <v>-175.1</v>
      </c>
      <c r="S135" s="708"/>
      <c r="T135" s="708"/>
      <c r="U135" s="703"/>
      <c r="V135" s="703"/>
      <c r="W135" s="703"/>
      <c r="X135" s="703"/>
      <c r="Y135" s="708"/>
      <c r="Z135" s="156">
        <f t="shared" si="508"/>
        <v>-17.9</v>
      </c>
      <c r="AA135" s="385">
        <f t="shared" ref="AA135:AC143" si="523">AA189-Z189</f>
        <v>-149.9</v>
      </c>
      <c r="AB135" s="385">
        <f t="shared" si="523"/>
        <v>-71.2</v>
      </c>
      <c r="AC135" s="385">
        <f t="shared" si="523"/>
        <v>66.6</v>
      </c>
      <c r="AD135" s="701">
        <f>Z135+AA135+AB135+AC135</f>
        <v>-172.4</v>
      </c>
      <c r="AE135" s="156">
        <f t="shared" si="510"/>
        <v>-26.2</v>
      </c>
      <c r="AF135" s="385">
        <f t="shared" ref="AF135:AH143" si="524">AF189-AE189</f>
        <v>-282.9</v>
      </c>
      <c r="AG135" s="385">
        <f t="shared" si="524"/>
        <v>-101.4</v>
      </c>
      <c r="AH135" s="385">
        <f t="shared" si="524"/>
        <v>92.2</v>
      </c>
      <c r="AI135" s="701">
        <f>AE135+AF135+AG135+AH135</f>
        <v>-318.3</v>
      </c>
      <c r="AJ135" s="156">
        <f t="shared" si="512"/>
        <v>-79.1</v>
      </c>
      <c r="AK135" s="385">
        <f t="shared" ref="AK135:AK143" si="525">AK189-AJ189</f>
        <v>-220.3</v>
      </c>
      <c r="AL135" s="385">
        <f>AK232-AL232</f>
        <v>-112.145183027965</v>
      </c>
      <c r="AM135" s="385">
        <f>AL232-AM232</f>
        <v>164.0453814838</v>
      </c>
      <c r="AN135" s="701">
        <f>AJ135+AK135+AL135+AM135</f>
        <v>-247.499801544165</v>
      </c>
      <c r="AO135" s="385">
        <f>AN232-AO232</f>
        <v>-48.5976033181762</v>
      </c>
      <c r="AP135" s="385">
        <f>AO232-AP232</f>
        <v>-291.044799590809</v>
      </c>
      <c r="AQ135" s="385">
        <f>AP232-AQ232</f>
        <v>-104.557620242285</v>
      </c>
      <c r="AR135" s="385">
        <f>AQ232-AR232</f>
        <v>183.379354108558</v>
      </c>
      <c r="AS135" s="701">
        <f>AO135+AP135+AQ135+AR135</f>
        <v>-260.820669042712</v>
      </c>
      <c r="AT135" s="385">
        <f>AS232-AT232</f>
        <v>-41.9903237366834</v>
      </c>
      <c r="AU135" s="385">
        <f>AT232-AU232</f>
        <v>-281.020215536981</v>
      </c>
      <c r="AV135" s="385">
        <f>AU232-AV232</f>
        <v>-109.68391636002</v>
      </c>
      <c r="AW135" s="385">
        <f>AV232-AW232</f>
        <v>210.765805616221</v>
      </c>
      <c r="AX135" s="701">
        <f>AT135+AU135+AV135+AW135</f>
        <v>-221.928650017463</v>
      </c>
    </row>
    <row r="136" ht="15.2" spans="1:50">
      <c r="A136" s="76"/>
      <c r="B136" s="684" t="s">
        <v>133</v>
      </c>
      <c r="C136" s="157">
        <v>114.8</v>
      </c>
      <c r="D136" s="385">
        <v>145.569692908884</v>
      </c>
      <c r="E136" s="385">
        <v>88.4155963519692</v>
      </c>
      <c r="F136" s="385">
        <v>-166.172087523163</v>
      </c>
      <c r="G136" s="385">
        <v>-31.6132017376908</v>
      </c>
      <c r="H136" s="157">
        <v>36.2</v>
      </c>
      <c r="I136" s="385">
        <v>100.386649745423</v>
      </c>
      <c r="J136" s="385">
        <v>12.0675932090947</v>
      </c>
      <c r="K136" s="385">
        <v>-107.789765736367</v>
      </c>
      <c r="L136" s="385">
        <v>-153.764477218151</v>
      </c>
      <c r="M136" s="157">
        <v>-149.1</v>
      </c>
      <c r="N136" s="385">
        <v>139.6</v>
      </c>
      <c r="O136" s="385">
        <v>102.491789425599</v>
      </c>
      <c r="P136" s="385">
        <f t="shared" si="522"/>
        <v>-244.036357375863</v>
      </c>
      <c r="Q136" s="385">
        <f t="shared" si="522"/>
        <v>85.7445679502635</v>
      </c>
      <c r="R136" s="701">
        <f t="shared" ref="R136:R139" si="526">N136+O136+P136+Q136</f>
        <v>83.8</v>
      </c>
      <c r="S136" s="708"/>
      <c r="T136" s="708"/>
      <c r="U136" s="703"/>
      <c r="V136" s="703"/>
      <c r="W136" s="703"/>
      <c r="X136" s="703"/>
      <c r="Y136" s="708"/>
      <c r="Z136" s="156">
        <f t="shared" si="508"/>
        <v>28.2</v>
      </c>
      <c r="AA136" s="385">
        <f t="shared" si="523"/>
        <v>129.1</v>
      </c>
      <c r="AB136" s="385">
        <f t="shared" si="523"/>
        <v>-219.9</v>
      </c>
      <c r="AC136" s="385">
        <f t="shared" si="523"/>
        <v>27.4</v>
      </c>
      <c r="AD136" s="701">
        <f t="shared" ref="AD136:AD139" si="527">Z136+AA136+AB136+AC136</f>
        <v>-35.2</v>
      </c>
      <c r="AE136" s="156">
        <f t="shared" si="510"/>
        <v>66.7</v>
      </c>
      <c r="AF136" s="385">
        <f t="shared" si="524"/>
        <v>104.1</v>
      </c>
      <c r="AG136" s="385">
        <f t="shared" si="524"/>
        <v>-366.5</v>
      </c>
      <c r="AH136" s="385">
        <f t="shared" si="524"/>
        <v>72.1</v>
      </c>
      <c r="AI136" s="701">
        <f t="shared" ref="AI136:AI139" si="528">AE136+AF136+AG136+AH136</f>
        <v>-123.6</v>
      </c>
      <c r="AJ136" s="156">
        <f t="shared" si="512"/>
        <v>99.1</v>
      </c>
      <c r="AK136" s="385">
        <f t="shared" si="525"/>
        <v>129.1</v>
      </c>
      <c r="AL136" s="385">
        <f>AK231-AL231</f>
        <v>-554.248012976889</v>
      </c>
      <c r="AM136" s="385">
        <f>AL231-AM231</f>
        <v>118.315118505203</v>
      </c>
      <c r="AN136" s="701">
        <f t="shared" ref="AN136:AN139" si="529">AJ136+AK136+AL136+AM136</f>
        <v>-207.732894471686</v>
      </c>
      <c r="AO136" s="385">
        <f>AN231-AO231</f>
        <v>159.597772055091</v>
      </c>
      <c r="AP136" s="385">
        <f>AO231-AP231</f>
        <v>172.615633068594</v>
      </c>
      <c r="AQ136" s="385">
        <f>AP231-AQ231</f>
        <v>-632.068431956807</v>
      </c>
      <c r="AR136" s="385">
        <f>AQ231-AR231</f>
        <v>145.577380771834</v>
      </c>
      <c r="AS136" s="701">
        <f t="shared" ref="AS136:AS139" si="530">AO136+AP136+AQ136+AR136</f>
        <v>-154.277646061288</v>
      </c>
      <c r="AT136" s="385">
        <f>AS231-AT231</f>
        <v>189.132906661861</v>
      </c>
      <c r="AU136" s="385">
        <f>AT231-AU231</f>
        <v>200.934572931994</v>
      </c>
      <c r="AV136" s="385">
        <f>AU231-AV231</f>
        <v>-718.000814291399</v>
      </c>
      <c r="AW136" s="385">
        <f>AV231-AW231</f>
        <v>168.659775677714</v>
      </c>
      <c r="AX136" s="701">
        <f t="shared" ref="AX136:AX139" si="531">AT136+AU136+AV136+AW136</f>
        <v>-159.273559019831</v>
      </c>
    </row>
    <row r="137" ht="15.2" spans="1:50">
      <c r="A137" s="76"/>
      <c r="B137" s="684" t="s">
        <v>134</v>
      </c>
      <c r="C137" s="157">
        <v>26.2</v>
      </c>
      <c r="D137" s="385">
        <v>-9.16924162879764</v>
      </c>
      <c r="E137" s="385">
        <v>-20.9813868977597</v>
      </c>
      <c r="F137" s="385">
        <v>4.09720815433137</v>
      </c>
      <c r="G137" s="385">
        <v>8.15342037222602</v>
      </c>
      <c r="H137" s="157">
        <v>-17.9</v>
      </c>
      <c r="I137" s="385">
        <v>-11.2014040233005</v>
      </c>
      <c r="J137" s="385">
        <v>-23.7600281244759</v>
      </c>
      <c r="K137" s="385">
        <v>-4.39569924495301</v>
      </c>
      <c r="L137" s="385">
        <v>14.4571313927295</v>
      </c>
      <c r="M137" s="157">
        <v>-24.9</v>
      </c>
      <c r="N137" s="385">
        <v>-6</v>
      </c>
      <c r="O137" s="385">
        <v>-5.94333364556729</v>
      </c>
      <c r="P137" s="385">
        <f t="shared" si="522"/>
        <v>4.94608259934417</v>
      </c>
      <c r="Q137" s="385">
        <f t="shared" si="522"/>
        <v>-35.1027489537769</v>
      </c>
      <c r="R137" s="701">
        <f t="shared" si="526"/>
        <v>-42.1</v>
      </c>
      <c r="S137" s="708"/>
      <c r="T137" s="708"/>
      <c r="U137" s="703"/>
      <c r="V137" s="703"/>
      <c r="W137" s="703"/>
      <c r="X137" s="703"/>
      <c r="Y137" s="708"/>
      <c r="Z137" s="156">
        <f t="shared" si="508"/>
        <v>23.2</v>
      </c>
      <c r="AA137" s="385">
        <f t="shared" si="523"/>
        <v>-62.5</v>
      </c>
      <c r="AB137" s="385">
        <f t="shared" si="523"/>
        <v>-8.8</v>
      </c>
      <c r="AC137" s="385">
        <f t="shared" si="523"/>
        <v>29.6</v>
      </c>
      <c r="AD137" s="701">
        <f t="shared" si="527"/>
        <v>-18.5</v>
      </c>
      <c r="AE137" s="156">
        <f t="shared" si="510"/>
        <v>4.5</v>
      </c>
      <c r="AF137" s="385">
        <f t="shared" si="524"/>
        <v>10.7</v>
      </c>
      <c r="AG137" s="385">
        <f t="shared" si="524"/>
        <v>-31.2</v>
      </c>
      <c r="AH137" s="385">
        <f t="shared" si="524"/>
        <v>9.8</v>
      </c>
      <c r="AI137" s="701">
        <f t="shared" si="528"/>
        <v>-6.2</v>
      </c>
      <c r="AJ137" s="156">
        <f t="shared" si="512"/>
        <v>-24.6</v>
      </c>
      <c r="AK137" s="385">
        <f t="shared" si="525"/>
        <v>-10.2</v>
      </c>
      <c r="AL137" s="385">
        <f>AK233-AL233+AK234-AL234</f>
        <v>-20.0522938998398</v>
      </c>
      <c r="AM137" s="385">
        <f>AL233-AM233+AL234-AM234</f>
        <v>27.6739065350341</v>
      </c>
      <c r="AN137" s="701">
        <f t="shared" si="529"/>
        <v>-27.1783873648057</v>
      </c>
      <c r="AO137" s="385">
        <f>AN233-AO233+AN234-AO234</f>
        <v>-19.6514112918465</v>
      </c>
      <c r="AP137" s="385">
        <f>AO233-AP233+AO234-AP234</f>
        <v>-34.4023440886718</v>
      </c>
      <c r="AQ137" s="385">
        <f>AP233-AQ233+AP234-AQ234</f>
        <v>-18.2320477729143</v>
      </c>
      <c r="AR137" s="385">
        <f>AQ233-AR233+AQ234-AR234</f>
        <v>34.1596086492219</v>
      </c>
      <c r="AS137" s="701">
        <f t="shared" si="530"/>
        <v>-38.1261945042106</v>
      </c>
      <c r="AT137" s="385">
        <f>AS233-AT233+AS234-AT234</f>
        <v>-21.0089950971496</v>
      </c>
      <c r="AU137" s="385">
        <f>AT233-AU233+AT234-AU234</f>
        <v>-38.084542282484</v>
      </c>
      <c r="AV137" s="385">
        <f>AU233-AV233+AU234-AV234</f>
        <v>-19.8785041897835</v>
      </c>
      <c r="AW137" s="385">
        <f>AV233-AW233+AV234-AW234</f>
        <v>39.6112213495156</v>
      </c>
      <c r="AX137" s="701">
        <f t="shared" si="531"/>
        <v>-39.3608202199015</v>
      </c>
    </row>
    <row r="138" ht="15.2" spans="1:50">
      <c r="A138" s="76"/>
      <c r="B138" s="684" t="s">
        <v>135</v>
      </c>
      <c r="C138" s="157">
        <v>-31.4</v>
      </c>
      <c r="D138" s="385">
        <v>-43.3348150243657</v>
      </c>
      <c r="E138" s="385">
        <v>43.9617693876399</v>
      </c>
      <c r="F138" s="385">
        <v>-7.82418423651617</v>
      </c>
      <c r="G138" s="385">
        <v>50.5972298732419</v>
      </c>
      <c r="H138" s="157">
        <v>43.4</v>
      </c>
      <c r="I138" s="385">
        <v>-3.60585721072362</v>
      </c>
      <c r="J138" s="385">
        <v>87.6868574803006</v>
      </c>
      <c r="K138" s="385">
        <v>78.6073738288414</v>
      </c>
      <c r="L138" s="385">
        <v>-47.1883740984183</v>
      </c>
      <c r="M138" s="157">
        <v>115.5</v>
      </c>
      <c r="N138" s="385">
        <v>8.1</v>
      </c>
      <c r="O138" s="385">
        <v>-9.79932134237882</v>
      </c>
      <c r="P138" s="385">
        <f t="shared" si="522"/>
        <v>-40.2081842609478</v>
      </c>
      <c r="Q138" s="385">
        <f t="shared" si="522"/>
        <v>3.20750560332663</v>
      </c>
      <c r="R138" s="701">
        <f t="shared" si="526"/>
        <v>-38.7</v>
      </c>
      <c r="S138" s="708"/>
      <c r="T138" s="708"/>
      <c r="U138" s="703"/>
      <c r="V138" s="703"/>
      <c r="W138" s="703"/>
      <c r="X138" s="703"/>
      <c r="Y138" s="708"/>
      <c r="Z138" s="156">
        <f t="shared" si="508"/>
        <v>-11.5</v>
      </c>
      <c r="AA138" s="385">
        <f t="shared" si="523"/>
        <v>62.1</v>
      </c>
      <c r="AB138" s="385">
        <f t="shared" si="523"/>
        <v>-0.300000000000004</v>
      </c>
      <c r="AC138" s="385">
        <f t="shared" si="523"/>
        <v>73.4</v>
      </c>
      <c r="AD138" s="701">
        <f t="shared" si="527"/>
        <v>123.7</v>
      </c>
      <c r="AE138" s="156">
        <f t="shared" si="510"/>
        <v>-71.4</v>
      </c>
      <c r="AF138" s="385">
        <f t="shared" si="524"/>
        <v>39.3</v>
      </c>
      <c r="AG138" s="385">
        <f t="shared" si="524"/>
        <v>18.9</v>
      </c>
      <c r="AH138" s="385">
        <f t="shared" si="524"/>
        <v>203.3</v>
      </c>
      <c r="AI138" s="701">
        <f t="shared" si="528"/>
        <v>190.1</v>
      </c>
      <c r="AJ138" s="156">
        <f t="shared" si="512"/>
        <v>-53.5</v>
      </c>
      <c r="AK138" s="385">
        <f t="shared" si="525"/>
        <v>110.3</v>
      </c>
      <c r="AL138" s="385">
        <f>AL253-AK253</f>
        <v>-77.4237633999791</v>
      </c>
      <c r="AM138" s="385">
        <f>AM253-AL253</f>
        <v>217.486989725011</v>
      </c>
      <c r="AN138" s="701">
        <f t="shared" si="529"/>
        <v>196.863226325032</v>
      </c>
      <c r="AO138" s="385">
        <f>AO253-AN253</f>
        <v>-129.645979216407</v>
      </c>
      <c r="AP138" s="385">
        <f>AP253-AO253</f>
        <v>110.333753196398</v>
      </c>
      <c r="AQ138" s="385">
        <f>AQ253-AP253</f>
        <v>-98.2866988787598</v>
      </c>
      <c r="AR138" s="385">
        <f>AR253-AQ253</f>
        <v>252.484818579873</v>
      </c>
      <c r="AS138" s="701">
        <f t="shared" si="530"/>
        <v>134.885893681104</v>
      </c>
      <c r="AT138" s="385">
        <f>AT253-AS253</f>
        <v>-154.688465181924</v>
      </c>
      <c r="AU138" s="385">
        <f>AU253-AT253</f>
        <v>105.660150793855</v>
      </c>
      <c r="AV138" s="385">
        <f>AV253-AU253</f>
        <v>-112.494445633755</v>
      </c>
      <c r="AW138" s="385">
        <f>AW253-AV253</f>
        <v>279.691564128256</v>
      </c>
      <c r="AX138" s="701">
        <f t="shared" si="531"/>
        <v>118.168804106431</v>
      </c>
    </row>
    <row r="139" ht="15.2" spans="1:50">
      <c r="A139" s="76"/>
      <c r="B139" s="709" t="s">
        <v>136</v>
      </c>
      <c r="C139" s="157">
        <v>-33.1</v>
      </c>
      <c r="D139" s="385">
        <v>-53.6296006309983</v>
      </c>
      <c r="E139" s="385">
        <v>75.3245538423082</v>
      </c>
      <c r="F139" s="385">
        <v>23.5108811847338</v>
      </c>
      <c r="G139" s="385">
        <v>22.6941656039563</v>
      </c>
      <c r="H139" s="157">
        <v>67.9</v>
      </c>
      <c r="I139" s="385">
        <v>-92.6362274747373</v>
      </c>
      <c r="J139" s="385">
        <v>-16.3807142745488</v>
      </c>
      <c r="K139" s="385">
        <v>50.2549723141871</v>
      </c>
      <c r="L139" s="385">
        <v>117.561969435099</v>
      </c>
      <c r="M139" s="157">
        <v>58.8</v>
      </c>
      <c r="N139" s="385">
        <v>-86.1</v>
      </c>
      <c r="O139" s="385">
        <v>1.67315581161046</v>
      </c>
      <c r="P139" s="385">
        <f t="shared" si="522"/>
        <v>98.2418682946081</v>
      </c>
      <c r="Q139" s="385">
        <f t="shared" si="522"/>
        <v>66.4849758937815</v>
      </c>
      <c r="R139" s="710">
        <f t="shared" si="526"/>
        <v>80.3</v>
      </c>
      <c r="S139" s="708"/>
      <c r="T139" s="708"/>
      <c r="U139" s="703"/>
      <c r="V139" s="703"/>
      <c r="W139" s="703"/>
      <c r="X139" s="703"/>
      <c r="Y139" s="708"/>
      <c r="Z139" s="156">
        <f t="shared" si="508"/>
        <v>1.2</v>
      </c>
      <c r="AA139" s="385">
        <f t="shared" si="523"/>
        <v>-18.2</v>
      </c>
      <c r="AB139" s="385">
        <f t="shared" si="523"/>
        <v>111.6</v>
      </c>
      <c r="AC139" s="385">
        <f t="shared" si="523"/>
        <v>23.7</v>
      </c>
      <c r="AD139" s="710">
        <f t="shared" si="527"/>
        <v>118.3</v>
      </c>
      <c r="AE139" s="156">
        <f t="shared" si="510"/>
        <v>-39.4</v>
      </c>
      <c r="AF139" s="385">
        <f t="shared" si="524"/>
        <v>-3.6</v>
      </c>
      <c r="AG139" s="385">
        <f t="shared" si="524"/>
        <v>223.4</v>
      </c>
      <c r="AH139" s="385">
        <f t="shared" si="524"/>
        <v>-33.2</v>
      </c>
      <c r="AI139" s="710">
        <f t="shared" si="528"/>
        <v>147.2</v>
      </c>
      <c r="AJ139" s="156">
        <f t="shared" si="512"/>
        <v>-111.5</v>
      </c>
      <c r="AK139" s="385">
        <f t="shared" si="525"/>
        <v>-68.5</v>
      </c>
      <c r="AL139" s="711">
        <f>AL256-AK256</f>
        <v>0</v>
      </c>
      <c r="AM139" s="711">
        <f>AM256-AL256</f>
        <v>0</v>
      </c>
      <c r="AN139" s="710">
        <f t="shared" si="529"/>
        <v>-180</v>
      </c>
      <c r="AO139" s="711">
        <f>AO256-AN256</f>
        <v>0</v>
      </c>
      <c r="AP139" s="711">
        <f>AP256-AO256</f>
        <v>0</v>
      </c>
      <c r="AQ139" s="711">
        <f>AQ256-AP256</f>
        <v>0</v>
      </c>
      <c r="AR139" s="711">
        <f>AR256-AQ256</f>
        <v>0</v>
      </c>
      <c r="AS139" s="710">
        <f t="shared" si="530"/>
        <v>0</v>
      </c>
      <c r="AT139" s="711">
        <f>AT256-AS256</f>
        <v>0</v>
      </c>
      <c r="AU139" s="711">
        <f>AU256-AT256</f>
        <v>0</v>
      </c>
      <c r="AV139" s="711">
        <f>AV256-AU256</f>
        <v>0</v>
      </c>
      <c r="AW139" s="711">
        <f>AW256-AV256</f>
        <v>0</v>
      </c>
      <c r="AX139" s="710">
        <f t="shared" si="531"/>
        <v>0</v>
      </c>
    </row>
    <row r="140" ht="15.2" spans="1:50">
      <c r="A140" s="76"/>
      <c r="B140" s="700" t="s">
        <v>137</v>
      </c>
      <c r="C140" s="152">
        <f t="shared" ref="C140:N140" si="532">C123+C125+C126+C127+C128+C129+C131+C132+C133+C135+C136+C137+C138+C139+C130</f>
        <v>449.887241055053</v>
      </c>
      <c r="D140" s="712">
        <f t="shared" si="532"/>
        <v>97.0695017306091</v>
      </c>
      <c r="E140" s="712">
        <f t="shared" si="532"/>
        <v>100.344733319909</v>
      </c>
      <c r="F140" s="712">
        <f t="shared" si="532"/>
        <v>-25.4147657383186</v>
      </c>
      <c r="G140" s="712">
        <f t="shared" si="532"/>
        <v>251.507381736915</v>
      </c>
      <c r="H140" s="152">
        <f t="shared" si="532"/>
        <v>423.535851049115</v>
      </c>
      <c r="I140" s="712">
        <f t="shared" si="532"/>
        <v>37.6445570901075</v>
      </c>
      <c r="J140" s="712">
        <f t="shared" si="532"/>
        <v>-39.5469120323555</v>
      </c>
      <c r="K140" s="712">
        <f t="shared" si="532"/>
        <v>-23.027550198194</v>
      </c>
      <c r="L140" s="712">
        <f t="shared" si="532"/>
        <v>108.889877669751</v>
      </c>
      <c r="M140" s="152">
        <f t="shared" si="532"/>
        <v>83.9599725293096</v>
      </c>
      <c r="N140" s="712">
        <f t="shared" si="532"/>
        <v>114.3</v>
      </c>
      <c r="O140" s="712">
        <f t="shared" ref="O140:AN140" si="533">O123+O125+O126+O127+O128+O129+O131+O132+O133+O135+O136+O137+O138+O139+O130</f>
        <v>-24.8287521207122</v>
      </c>
      <c r="P140" s="712">
        <f t="shared" si="533"/>
        <v>-19.9095155422102</v>
      </c>
      <c r="Q140" s="712">
        <f t="shared" si="533"/>
        <v>389.938267662922</v>
      </c>
      <c r="R140" s="701">
        <f t="shared" si="533"/>
        <v>459.5</v>
      </c>
      <c r="S140" s="702"/>
      <c r="T140" s="702"/>
      <c r="U140" s="713"/>
      <c r="V140" s="714"/>
      <c r="W140" s="714"/>
      <c r="X140" s="714"/>
      <c r="Y140" s="702"/>
      <c r="Z140" s="715">
        <f t="shared" si="533"/>
        <v>198.4</v>
      </c>
      <c r="AA140" s="712">
        <f t="shared" si="533"/>
        <v>34.5999999999999</v>
      </c>
      <c r="AB140" s="712">
        <f t="shared" ref="AB140:AC140" si="534">AB123+AB125+AB126+AB127+AB128+AB129+AB131+AB132+AB133+AB135+AB136+AB137+AB138+AB139+AB130</f>
        <v>66.7</v>
      </c>
      <c r="AC140" s="712">
        <f t="shared" si="534"/>
        <v>486</v>
      </c>
      <c r="AD140" s="701">
        <f t="shared" si="533"/>
        <v>785.7</v>
      </c>
      <c r="AE140" s="715">
        <f t="shared" ref="AE140:AF140" si="535">AE123+AE125+AE126+AE127+AE128+AE129+AE131+AE132+AE133+AE135+AE136+AE137+AE138+AE139+AE130</f>
        <v>232.9</v>
      </c>
      <c r="AF140" s="712">
        <f t="shared" si="535"/>
        <v>6.1</v>
      </c>
      <c r="AG140" s="712">
        <f t="shared" ref="AG140:AH140" si="536">AG123+AG125+AG126+AG127+AG128+AG129+AG131+AG132+AG133+AG135+AG136+AG137+AG138+AG139+AG130</f>
        <v>98.5</v>
      </c>
      <c r="AH140" s="712">
        <f t="shared" si="536"/>
        <v>690.6</v>
      </c>
      <c r="AI140" s="701">
        <f t="shared" si="533"/>
        <v>1028.1</v>
      </c>
      <c r="AJ140" s="715">
        <f t="shared" si="533"/>
        <v>267.7</v>
      </c>
      <c r="AK140" s="712">
        <f t="shared" si="533"/>
        <v>265.4</v>
      </c>
      <c r="AL140" s="385">
        <f t="shared" si="533"/>
        <v>-443.198861584551</v>
      </c>
      <c r="AM140" s="385">
        <f t="shared" si="533"/>
        <v>888.42920946587</v>
      </c>
      <c r="AN140" s="701">
        <f t="shared" si="533"/>
        <v>978.330347881319</v>
      </c>
      <c r="AO140" s="385">
        <f t="shared" ref="AO140:AS140" si="537">AO123+AO125+AO126+AO127+AO128+AO129+AO131+AO132+AO133+AO135+AO136+AO137+AO138+AO139+AO130</f>
        <v>371.894754844811</v>
      </c>
      <c r="AP140" s="385">
        <f t="shared" si="537"/>
        <v>227.849467626973</v>
      </c>
      <c r="AQ140" s="385">
        <f t="shared" si="537"/>
        <v>-460.99965685371</v>
      </c>
      <c r="AR140" s="385">
        <f t="shared" si="537"/>
        <v>1055.29818941681</v>
      </c>
      <c r="AS140" s="701">
        <f t="shared" si="537"/>
        <v>1194.04275503488</v>
      </c>
      <c r="AT140" s="385">
        <f t="shared" ref="AT140:AX140" si="538">AT123+AT125+AT126+AT127+AT128+AT129+AT131+AT132+AT133+AT135+AT136+AT137+AT138+AT139+AT130</f>
        <v>457.170546236582</v>
      </c>
      <c r="AU140" s="385">
        <f t="shared" si="538"/>
        <v>310.032802752472</v>
      </c>
      <c r="AV140" s="385">
        <f t="shared" si="538"/>
        <v>-494.811191018445</v>
      </c>
      <c r="AW140" s="385">
        <f t="shared" si="538"/>
        <v>1225.20069403818</v>
      </c>
      <c r="AX140" s="701">
        <f t="shared" si="538"/>
        <v>1497.59285200879</v>
      </c>
    </row>
    <row r="141" ht="15.2" spans="1:50">
      <c r="A141" s="76"/>
      <c r="B141" s="684" t="s">
        <v>138</v>
      </c>
      <c r="C141" s="157">
        <v>-124.6</v>
      </c>
      <c r="D141" s="385">
        <v>-68.3416423706002</v>
      </c>
      <c r="E141" s="385">
        <v>-10.3124694155844</v>
      </c>
      <c r="F141" s="385">
        <v>-24.70307</v>
      </c>
      <c r="G141" s="385">
        <v>-22.3428182138153</v>
      </c>
      <c r="H141" s="157">
        <v>-125.7</v>
      </c>
      <c r="I141" s="385">
        <v>-57.1376914285714</v>
      </c>
      <c r="J141" s="385">
        <v>-19.9064757894738</v>
      </c>
      <c r="K141" s="385">
        <v>-30.1157720779222</v>
      </c>
      <c r="L141" s="385">
        <v>-10.9400607040326</v>
      </c>
      <c r="M141" s="157">
        <v>-118.1</v>
      </c>
      <c r="N141" s="385">
        <v>-51.4</v>
      </c>
      <c r="O141" s="385">
        <v>-36.29526</v>
      </c>
      <c r="P141" s="385">
        <f t="shared" si="522"/>
        <v>-23.6795734</v>
      </c>
      <c r="Q141" s="385">
        <f t="shared" si="522"/>
        <v>-67.9251666</v>
      </c>
      <c r="R141" s="701">
        <f t="shared" ref="R141" si="539">N141+O141+P141+Q141</f>
        <v>-179.3</v>
      </c>
      <c r="S141" s="708"/>
      <c r="T141" s="708"/>
      <c r="U141" s="703"/>
      <c r="V141" s="703"/>
      <c r="W141" s="703"/>
      <c r="X141" s="703"/>
      <c r="Y141" s="708"/>
      <c r="Z141" s="156">
        <f t="shared" si="508"/>
        <v>-54.5</v>
      </c>
      <c r="AA141" s="385">
        <f t="shared" si="523"/>
        <v>-30.4</v>
      </c>
      <c r="AB141" s="385">
        <f t="shared" si="523"/>
        <v>-75</v>
      </c>
      <c r="AC141" s="385">
        <f t="shared" si="523"/>
        <v>-37.3</v>
      </c>
      <c r="AD141" s="701">
        <f t="shared" ref="AD141" si="540">Z141+AA141+AB141+AC141</f>
        <v>-197.2</v>
      </c>
      <c r="AE141" s="156">
        <f t="shared" si="510"/>
        <v>-35.6</v>
      </c>
      <c r="AF141" s="385">
        <f t="shared" si="524"/>
        <v>-8.9</v>
      </c>
      <c r="AG141" s="385">
        <f t="shared" si="524"/>
        <v>-38.4</v>
      </c>
      <c r="AH141" s="385">
        <f t="shared" si="524"/>
        <v>-13</v>
      </c>
      <c r="AI141" s="701">
        <f t="shared" ref="AI141" si="541">AE141+AF141+AG141+AH141</f>
        <v>-95.9</v>
      </c>
      <c r="AJ141" s="156">
        <f t="shared" si="512"/>
        <v>-39.2</v>
      </c>
      <c r="AK141" s="385">
        <f t="shared" si="525"/>
        <v>-12.8</v>
      </c>
      <c r="AL141" s="670">
        <v>0</v>
      </c>
      <c r="AM141" s="670">
        <v>0</v>
      </c>
      <c r="AN141" s="701">
        <f t="shared" ref="AN141" si="542">AJ141+AK141+AL141+AM141</f>
        <v>-52</v>
      </c>
      <c r="AO141" s="670">
        <v>0</v>
      </c>
      <c r="AP141" s="670">
        <v>0</v>
      </c>
      <c r="AQ141" s="670">
        <v>0</v>
      </c>
      <c r="AR141" s="670">
        <v>0</v>
      </c>
      <c r="AS141" s="701">
        <f t="shared" ref="AS141:AS143" si="543">AO141+AP141+AQ141+AR141</f>
        <v>0</v>
      </c>
      <c r="AT141" s="670">
        <v>0</v>
      </c>
      <c r="AU141" s="670">
        <v>0</v>
      </c>
      <c r="AV141" s="670">
        <v>0</v>
      </c>
      <c r="AW141" s="670">
        <v>0</v>
      </c>
      <c r="AX141" s="701">
        <f t="shared" ref="AX141:AX143" si="544">AT141+AU141+AV141+AW141</f>
        <v>0</v>
      </c>
    </row>
    <row r="142" ht="15.2" spans="1:50">
      <c r="A142" s="76"/>
      <c r="B142" s="684" t="s">
        <v>139</v>
      </c>
      <c r="C142" s="157">
        <v>0.6</v>
      </c>
      <c r="D142" s="385">
        <v>0.356972608695651</v>
      </c>
      <c r="E142" s="385">
        <v>0.841816324110671</v>
      </c>
      <c r="F142" s="385">
        <v>-0.126455821946168</v>
      </c>
      <c r="G142" s="385">
        <v>0.427666889139846</v>
      </c>
      <c r="H142" s="157">
        <v>1.5</v>
      </c>
      <c r="I142" s="385">
        <v>0.560361892339544</v>
      </c>
      <c r="J142" s="385">
        <v>0.851943224880385</v>
      </c>
      <c r="K142" s="385">
        <v>0.535521903745532</v>
      </c>
      <c r="L142" s="385">
        <v>1.15217297903454</v>
      </c>
      <c r="M142" s="157">
        <v>3.1</v>
      </c>
      <c r="N142" s="385">
        <v>1.5</v>
      </c>
      <c r="O142" s="385">
        <v>1.865112</v>
      </c>
      <c r="P142" s="385">
        <f t="shared" si="522"/>
        <v>1.472985</v>
      </c>
      <c r="Q142" s="385">
        <f t="shared" si="522"/>
        <v>2.061903</v>
      </c>
      <c r="R142" s="701">
        <f t="shared" ref="R142:R143" si="545">N142+O142+P142+Q142</f>
        <v>6.9</v>
      </c>
      <c r="S142" s="708"/>
      <c r="T142" s="708"/>
      <c r="U142" s="703"/>
      <c r="V142" s="703"/>
      <c r="W142" s="703"/>
      <c r="X142" s="703"/>
      <c r="Y142" s="708"/>
      <c r="Z142" s="156">
        <f t="shared" si="508"/>
        <v>2.8</v>
      </c>
      <c r="AA142" s="385">
        <f t="shared" si="523"/>
        <v>1.1</v>
      </c>
      <c r="AB142" s="385">
        <f t="shared" si="523"/>
        <v>2.7</v>
      </c>
      <c r="AC142" s="385">
        <f t="shared" si="523"/>
        <v>-0.399999999999999</v>
      </c>
      <c r="AD142" s="701">
        <f t="shared" ref="AD142:AD143" si="546">Z142+AA142+AB142+AC142</f>
        <v>6.2</v>
      </c>
      <c r="AE142" s="156">
        <f t="shared" si="510"/>
        <v>4.1</v>
      </c>
      <c r="AF142" s="385">
        <f t="shared" si="524"/>
        <v>1.4</v>
      </c>
      <c r="AG142" s="385">
        <f t="shared" si="524"/>
        <v>2.4</v>
      </c>
      <c r="AH142" s="385">
        <f t="shared" si="524"/>
        <v>2</v>
      </c>
      <c r="AI142" s="701">
        <f t="shared" ref="AI142:AI143" si="547">AE142+AF142+AG142+AH142</f>
        <v>9.9</v>
      </c>
      <c r="AJ142" s="156">
        <f t="shared" si="512"/>
        <v>2.7</v>
      </c>
      <c r="AK142" s="385">
        <f t="shared" si="525"/>
        <v>6.9</v>
      </c>
      <c r="AL142" s="670">
        <v>0</v>
      </c>
      <c r="AM142" s="670">
        <v>0</v>
      </c>
      <c r="AN142" s="701">
        <f t="shared" ref="AN142:AN143" si="548">AJ142+AK142+AL142+AM142</f>
        <v>9.6</v>
      </c>
      <c r="AO142" s="670">
        <v>0</v>
      </c>
      <c r="AP142" s="670">
        <v>0</v>
      </c>
      <c r="AQ142" s="670">
        <v>0</v>
      </c>
      <c r="AR142" s="670">
        <v>0</v>
      </c>
      <c r="AS142" s="701">
        <f t="shared" si="543"/>
        <v>0</v>
      </c>
      <c r="AT142" s="670">
        <v>0</v>
      </c>
      <c r="AU142" s="670">
        <v>0</v>
      </c>
      <c r="AV142" s="670">
        <v>0</v>
      </c>
      <c r="AW142" s="670">
        <v>0</v>
      </c>
      <c r="AX142" s="701">
        <f t="shared" si="544"/>
        <v>0</v>
      </c>
    </row>
    <row r="143" ht="15.2" spans="1:50">
      <c r="A143" s="76"/>
      <c r="B143" s="684" t="s">
        <v>140</v>
      </c>
      <c r="C143" s="157">
        <v>-27.9</v>
      </c>
      <c r="D143" s="716">
        <v>8.443</v>
      </c>
      <c r="E143" s="385">
        <v>-54.067</v>
      </c>
      <c r="F143" s="385">
        <v>12.863</v>
      </c>
      <c r="G143" s="385">
        <v>1.461</v>
      </c>
      <c r="H143" s="157">
        <v>-31.3</v>
      </c>
      <c r="I143" s="716">
        <v>-18.0550811730951</v>
      </c>
      <c r="J143" s="385">
        <v>-25.9996183298795</v>
      </c>
      <c r="K143" s="385">
        <v>-14.4849195496524</v>
      </c>
      <c r="L143" s="385">
        <v>-2.16038094737301</v>
      </c>
      <c r="M143" s="157">
        <v>-60.7</v>
      </c>
      <c r="N143" s="716">
        <v>-7.1</v>
      </c>
      <c r="O143" s="385">
        <v>-35.5665419599068</v>
      </c>
      <c r="P143" s="385">
        <f t="shared" si="522"/>
        <v>-26.6581158051806</v>
      </c>
      <c r="Q143" s="385">
        <f t="shared" si="522"/>
        <v>-18.6753422349126</v>
      </c>
      <c r="R143" s="701">
        <f t="shared" si="545"/>
        <v>-88</v>
      </c>
      <c r="S143" s="708"/>
      <c r="T143" s="708"/>
      <c r="U143" s="703"/>
      <c r="V143" s="703"/>
      <c r="W143" s="703"/>
      <c r="X143" s="703"/>
      <c r="Y143" s="708"/>
      <c r="Z143" s="156">
        <f t="shared" si="508"/>
        <v>-30.2</v>
      </c>
      <c r="AA143" s="385">
        <f t="shared" si="523"/>
        <v>-55</v>
      </c>
      <c r="AB143" s="385">
        <f t="shared" si="523"/>
        <v>-43.3</v>
      </c>
      <c r="AC143" s="385">
        <f t="shared" si="523"/>
        <v>-41.5</v>
      </c>
      <c r="AD143" s="701">
        <f t="shared" si="546"/>
        <v>-170</v>
      </c>
      <c r="AE143" s="156">
        <f t="shared" si="510"/>
        <v>-37.7</v>
      </c>
      <c r="AF143" s="385">
        <f t="shared" si="524"/>
        <v>-54.8</v>
      </c>
      <c r="AG143" s="385">
        <f t="shared" si="524"/>
        <v>-65.6</v>
      </c>
      <c r="AH143" s="385">
        <f t="shared" si="524"/>
        <v>-54.2</v>
      </c>
      <c r="AI143" s="701">
        <f t="shared" si="547"/>
        <v>-212.3</v>
      </c>
      <c r="AJ143" s="156">
        <f t="shared" si="512"/>
        <v>-59.7</v>
      </c>
      <c r="AK143" s="385">
        <f t="shared" si="525"/>
        <v>-92.5</v>
      </c>
      <c r="AL143" s="670">
        <v>0</v>
      </c>
      <c r="AM143" s="670">
        <v>0</v>
      </c>
      <c r="AN143" s="701">
        <f t="shared" si="548"/>
        <v>-152.2</v>
      </c>
      <c r="AO143" s="670">
        <v>0</v>
      </c>
      <c r="AP143" s="670">
        <v>0</v>
      </c>
      <c r="AQ143" s="670">
        <v>0</v>
      </c>
      <c r="AR143" s="670">
        <v>0</v>
      </c>
      <c r="AS143" s="701">
        <f t="shared" si="543"/>
        <v>0</v>
      </c>
      <c r="AT143" s="670">
        <v>0</v>
      </c>
      <c r="AU143" s="670">
        <v>0</v>
      </c>
      <c r="AV143" s="670">
        <v>0</v>
      </c>
      <c r="AW143" s="670">
        <v>0</v>
      </c>
      <c r="AX143" s="701">
        <f t="shared" si="544"/>
        <v>0</v>
      </c>
    </row>
    <row r="144" ht="15.2" spans="1:50">
      <c r="A144" s="80"/>
      <c r="B144" s="717" t="s">
        <v>141</v>
      </c>
      <c r="C144" s="718">
        <f t="shared" ref="C144:Q144" si="549">C140+C141+C142+C143</f>
        <v>297.987241055053</v>
      </c>
      <c r="D144" s="719">
        <f t="shared" si="549"/>
        <v>37.5278319687045</v>
      </c>
      <c r="E144" s="719">
        <f t="shared" si="549"/>
        <v>36.8070802284356</v>
      </c>
      <c r="F144" s="719">
        <f t="shared" si="549"/>
        <v>-37.3812915602648</v>
      </c>
      <c r="G144" s="719">
        <f t="shared" si="549"/>
        <v>231.053230412239</v>
      </c>
      <c r="H144" s="718">
        <f t="shared" si="549"/>
        <v>268.035851049115</v>
      </c>
      <c r="I144" s="719">
        <f t="shared" ref="I144" si="550">I140+I141+I142+I143</f>
        <v>-36.9878536192196</v>
      </c>
      <c r="J144" s="719">
        <f t="shared" si="549"/>
        <v>-84.6010629268284</v>
      </c>
      <c r="K144" s="719">
        <f t="shared" si="549"/>
        <v>-67.0927199220231</v>
      </c>
      <c r="L144" s="719">
        <f t="shared" si="549"/>
        <v>96.9416089973803</v>
      </c>
      <c r="M144" s="718">
        <f t="shared" si="549"/>
        <v>-91.7400274706904</v>
      </c>
      <c r="N144" s="719">
        <f t="shared" si="549"/>
        <v>57.2999999999999</v>
      </c>
      <c r="O144" s="719">
        <f t="shared" si="549"/>
        <v>-94.825442080619</v>
      </c>
      <c r="P144" s="719">
        <f t="shared" si="549"/>
        <v>-68.7742197473908</v>
      </c>
      <c r="Q144" s="719">
        <f t="shared" si="549"/>
        <v>305.39966182801</v>
      </c>
      <c r="R144" s="720">
        <f t="shared" ref="R144:AN144" si="551">R140+R141+R142+R143</f>
        <v>199.1</v>
      </c>
      <c r="S144" s="720"/>
      <c r="T144" s="720"/>
      <c r="U144" s="719"/>
      <c r="V144" s="719"/>
      <c r="W144" s="719"/>
      <c r="X144" s="719"/>
      <c r="Y144" s="720"/>
      <c r="Z144" s="719">
        <f t="shared" si="551"/>
        <v>116.5</v>
      </c>
      <c r="AA144" s="719">
        <f t="shared" si="551"/>
        <v>-49.7000000000001</v>
      </c>
      <c r="AB144" s="719">
        <f t="shared" si="551"/>
        <v>-48.9</v>
      </c>
      <c r="AC144" s="719">
        <f t="shared" si="551"/>
        <v>406.8</v>
      </c>
      <c r="AD144" s="720">
        <f t="shared" si="551"/>
        <v>424.7</v>
      </c>
      <c r="AE144" s="719">
        <f t="shared" ref="AE144:AH144" si="552">AE140+AE141+AE142+AE143</f>
        <v>163.7</v>
      </c>
      <c r="AF144" s="719">
        <f t="shared" si="552"/>
        <v>-56.2</v>
      </c>
      <c r="AG144" s="719">
        <f t="shared" si="552"/>
        <v>-3.10000000000003</v>
      </c>
      <c r="AH144" s="719">
        <f t="shared" si="552"/>
        <v>625.4</v>
      </c>
      <c r="AI144" s="720">
        <f t="shared" si="551"/>
        <v>729.8</v>
      </c>
      <c r="AJ144" s="719">
        <f t="shared" si="551"/>
        <v>171.5</v>
      </c>
      <c r="AK144" s="719">
        <f t="shared" si="551"/>
        <v>167</v>
      </c>
      <c r="AL144" s="719">
        <f t="shared" si="551"/>
        <v>-443.198861584551</v>
      </c>
      <c r="AM144" s="719">
        <f t="shared" si="551"/>
        <v>888.42920946587</v>
      </c>
      <c r="AN144" s="720">
        <f t="shared" si="551"/>
        <v>783.730347881319</v>
      </c>
      <c r="AO144" s="719">
        <f t="shared" ref="AO144:AS144" si="553">AO140+AO141+AO142+AO143</f>
        <v>371.894754844811</v>
      </c>
      <c r="AP144" s="719">
        <f t="shared" si="553"/>
        <v>227.849467626973</v>
      </c>
      <c r="AQ144" s="719">
        <f t="shared" si="553"/>
        <v>-460.99965685371</v>
      </c>
      <c r="AR144" s="719">
        <f t="shared" si="553"/>
        <v>1055.29818941681</v>
      </c>
      <c r="AS144" s="720">
        <f t="shared" si="553"/>
        <v>1194.04275503488</v>
      </c>
      <c r="AT144" s="719">
        <f t="shared" ref="AT144:AX144" si="554">AT140+AT141+AT142+AT143</f>
        <v>457.170546236582</v>
      </c>
      <c r="AU144" s="719">
        <f t="shared" si="554"/>
        <v>310.032802752472</v>
      </c>
      <c r="AV144" s="719">
        <f t="shared" si="554"/>
        <v>-494.811191018445</v>
      </c>
      <c r="AW144" s="719">
        <f t="shared" si="554"/>
        <v>1225.20069403818</v>
      </c>
      <c r="AX144" s="720">
        <f t="shared" si="554"/>
        <v>1497.59285200879</v>
      </c>
    </row>
    <row r="145" ht="15.2" spans="1:50">
      <c r="A145" s="76"/>
      <c r="B145" s="721"/>
      <c r="C145" s="519"/>
      <c r="D145" s="76"/>
      <c r="E145" s="76"/>
      <c r="F145" s="76"/>
      <c r="G145" s="76"/>
      <c r="H145" s="519"/>
      <c r="I145" s="76"/>
      <c r="J145" s="76"/>
      <c r="K145" s="76"/>
      <c r="L145" s="76"/>
      <c r="M145" s="519"/>
      <c r="N145" s="76"/>
      <c r="O145" s="76"/>
      <c r="P145" s="76"/>
      <c r="Q145" s="76"/>
      <c r="R145" s="704"/>
      <c r="S145" s="706"/>
      <c r="T145" s="706"/>
      <c r="U145" s="707"/>
      <c r="V145" s="707"/>
      <c r="W145" s="707"/>
      <c r="X145" s="707"/>
      <c r="Y145" s="706"/>
      <c r="Z145" s="420"/>
      <c r="AA145" s="76"/>
      <c r="AB145" s="76"/>
      <c r="AC145" s="76"/>
      <c r="AD145" s="704"/>
      <c r="AE145" s="420"/>
      <c r="AF145" s="76"/>
      <c r="AG145" s="76"/>
      <c r="AH145" s="76"/>
      <c r="AI145" s="704"/>
      <c r="AJ145" s="420"/>
      <c r="AK145" s="76"/>
      <c r="AL145" s="76"/>
      <c r="AM145" s="76"/>
      <c r="AN145" s="704"/>
      <c r="AO145" s="76"/>
      <c r="AP145" s="76"/>
      <c r="AQ145" s="76"/>
      <c r="AR145" s="76"/>
      <c r="AS145" s="704"/>
      <c r="AT145" s="76"/>
      <c r="AU145" s="76"/>
      <c r="AV145" s="76"/>
      <c r="AW145" s="76"/>
      <c r="AX145" s="704"/>
    </row>
    <row r="146" ht="15.2" spans="1:50">
      <c r="A146" s="76"/>
      <c r="B146" s="684" t="s">
        <v>142</v>
      </c>
      <c r="C146" s="157">
        <v>0</v>
      </c>
      <c r="D146" s="385">
        <v>0</v>
      </c>
      <c r="E146" s="385">
        <v>399.045</v>
      </c>
      <c r="F146" s="385">
        <v>-7.21600000000001</v>
      </c>
      <c r="G146" s="385">
        <v>1.971</v>
      </c>
      <c r="H146" s="157">
        <v>393.8</v>
      </c>
      <c r="I146" s="385">
        <v>0</v>
      </c>
      <c r="J146" s="385">
        <v>20.3</v>
      </c>
      <c r="K146" s="385">
        <v>0</v>
      </c>
      <c r="L146" s="385">
        <v>0</v>
      </c>
      <c r="M146" s="157">
        <v>20.3</v>
      </c>
      <c r="N146" s="385">
        <v>0</v>
      </c>
      <c r="O146" s="385">
        <v>0</v>
      </c>
      <c r="P146" s="385">
        <f t="shared" ref="P146:Q151" si="555">P201-O201</f>
        <v>0</v>
      </c>
      <c r="Q146" s="385">
        <f t="shared" si="555"/>
        <v>0</v>
      </c>
      <c r="R146" s="701">
        <f t="shared" ref="R146" si="556">N146+O146+P146+Q146</f>
        <v>0</v>
      </c>
      <c r="S146" s="708"/>
      <c r="T146" s="708"/>
      <c r="U146" s="703"/>
      <c r="V146" s="703"/>
      <c r="W146" s="703"/>
      <c r="X146" s="703"/>
      <c r="Y146" s="708"/>
      <c r="Z146" s="156">
        <f>Z201</f>
        <v>0</v>
      </c>
      <c r="AA146" s="385">
        <f t="shared" ref="AA146:AC151" si="557">AA201-Z201</f>
        <v>15.5</v>
      </c>
      <c r="AB146" s="385">
        <f t="shared" si="557"/>
        <v>0</v>
      </c>
      <c r="AC146" s="385">
        <f t="shared" si="557"/>
        <v>0</v>
      </c>
      <c r="AD146" s="701">
        <f t="shared" ref="AD146" si="558">Z146+AA146+AB146+AC146</f>
        <v>15.5</v>
      </c>
      <c r="AE146" s="156">
        <f>AE201</f>
        <v>0</v>
      </c>
      <c r="AF146" s="385">
        <f t="shared" ref="AF146:AH151" si="559">AF201-AE201</f>
        <v>0</v>
      </c>
      <c r="AG146" s="385">
        <f t="shared" si="559"/>
        <v>0</v>
      </c>
      <c r="AH146" s="385">
        <f t="shared" si="559"/>
        <v>0</v>
      </c>
      <c r="AI146" s="701">
        <f t="shared" ref="AI146" si="560">AE146+AF146+AG146+AH146</f>
        <v>0</v>
      </c>
      <c r="AJ146" s="156">
        <f>AJ201</f>
        <v>0</v>
      </c>
      <c r="AK146" s="385">
        <f t="shared" ref="AK146:AK151" si="561">AK201-AJ201</f>
        <v>0</v>
      </c>
      <c r="AL146" s="670">
        <v>0</v>
      </c>
      <c r="AM146" s="670">
        <v>0</v>
      </c>
      <c r="AN146" s="701">
        <f t="shared" ref="AN146:AN147" si="562">AJ146+AK146+AL146+AM146</f>
        <v>0</v>
      </c>
      <c r="AO146" s="670">
        <v>0</v>
      </c>
      <c r="AP146" s="670">
        <v>0</v>
      </c>
      <c r="AQ146" s="670">
        <v>0</v>
      </c>
      <c r="AR146" s="670">
        <v>0</v>
      </c>
      <c r="AS146" s="701">
        <f t="shared" ref="AS146:AS147" si="563">AO146+AP146+AQ146+AR146</f>
        <v>0</v>
      </c>
      <c r="AT146" s="670">
        <v>0</v>
      </c>
      <c r="AU146" s="670">
        <v>0</v>
      </c>
      <c r="AV146" s="670">
        <v>0</v>
      </c>
      <c r="AW146" s="670">
        <v>0</v>
      </c>
      <c r="AX146" s="701">
        <f t="shared" ref="AX146:AX147" si="564">AT146+AU146+AV146+AW146</f>
        <v>0</v>
      </c>
    </row>
    <row r="147" ht="15.2" spans="1:50">
      <c r="A147" s="76"/>
      <c r="B147" s="684" t="s">
        <v>143</v>
      </c>
      <c r="C147" s="157">
        <v>-91.3</v>
      </c>
      <c r="D147" s="385">
        <v>-15.7978793721496</v>
      </c>
      <c r="E147" s="385">
        <v>-13.2898686423102</v>
      </c>
      <c r="F147" s="385">
        <v>-10.4465207564595</v>
      </c>
      <c r="G147" s="385">
        <v>-21.1657312290808</v>
      </c>
      <c r="H147" s="157">
        <v>-60.7</v>
      </c>
      <c r="I147" s="385">
        <v>-11.4231165790461</v>
      </c>
      <c r="J147" s="385">
        <v>-9.55112440386378</v>
      </c>
      <c r="K147" s="385">
        <v>-22.1064683118611</v>
      </c>
      <c r="L147" s="385">
        <v>-34.6192907052291</v>
      </c>
      <c r="M147" s="157">
        <v>-77.7</v>
      </c>
      <c r="N147" s="385">
        <v>-22.1</v>
      </c>
      <c r="O147" s="385">
        <v>-31.0201228045199</v>
      </c>
      <c r="P147" s="385">
        <f t="shared" si="555"/>
        <v>-29.7842725910333</v>
      </c>
      <c r="Q147" s="385">
        <f t="shared" si="555"/>
        <v>-40.6956046044469</v>
      </c>
      <c r="R147" s="701">
        <f t="shared" ref="R147:R148" si="565">N147+O147+P147+Q147</f>
        <v>-123.6</v>
      </c>
      <c r="S147" s="708"/>
      <c r="T147" s="708"/>
      <c r="U147" s="703"/>
      <c r="V147" s="703"/>
      <c r="W147" s="703"/>
      <c r="X147" s="703"/>
      <c r="Y147" s="708"/>
      <c r="Z147" s="156">
        <f t="shared" ref="Z147:Z151" si="566">Z202</f>
        <v>-58.7</v>
      </c>
      <c r="AA147" s="385">
        <f t="shared" si="557"/>
        <v>-47.4</v>
      </c>
      <c r="AB147" s="385">
        <f t="shared" si="557"/>
        <v>-50.9</v>
      </c>
      <c r="AC147" s="385">
        <f t="shared" si="557"/>
        <v>-72.1</v>
      </c>
      <c r="AD147" s="701">
        <f t="shared" ref="AD147:AD148" si="567">Z147+AA147+AB147+AC147</f>
        <v>-229.1</v>
      </c>
      <c r="AE147" s="156">
        <f t="shared" ref="AE147:AE151" si="568">AE202</f>
        <v>-41.1</v>
      </c>
      <c r="AF147" s="385">
        <f t="shared" si="559"/>
        <v>-44.6</v>
      </c>
      <c r="AG147" s="385">
        <f t="shared" si="559"/>
        <v>-56.1</v>
      </c>
      <c r="AH147" s="385">
        <f t="shared" si="559"/>
        <v>-74.7</v>
      </c>
      <c r="AI147" s="701">
        <f t="shared" ref="AI147:AI148" si="569">AE147+AF147+AG147+AH147</f>
        <v>-216.5</v>
      </c>
      <c r="AJ147" s="156">
        <f t="shared" ref="AJ147:AJ151" si="570">AJ202</f>
        <v>-74.1</v>
      </c>
      <c r="AK147" s="385">
        <f t="shared" si="561"/>
        <v>-61.2</v>
      </c>
      <c r="AL147" s="670">
        <v>-75</v>
      </c>
      <c r="AM147" s="670">
        <v>-75</v>
      </c>
      <c r="AN147" s="701">
        <f t="shared" si="562"/>
        <v>-285.3</v>
      </c>
      <c r="AO147" s="670">
        <v>-65</v>
      </c>
      <c r="AP147" s="670">
        <v>-65</v>
      </c>
      <c r="AQ147" s="670">
        <v>-65</v>
      </c>
      <c r="AR147" s="670">
        <v>-65</v>
      </c>
      <c r="AS147" s="701">
        <f t="shared" si="563"/>
        <v>-260</v>
      </c>
      <c r="AT147" s="670">
        <v>-65</v>
      </c>
      <c r="AU147" s="670">
        <v>-65</v>
      </c>
      <c r="AV147" s="670">
        <v>-65</v>
      </c>
      <c r="AW147" s="670">
        <v>-65</v>
      </c>
      <c r="AX147" s="701">
        <f t="shared" si="564"/>
        <v>-260</v>
      </c>
    </row>
    <row r="148" ht="15.2" spans="1:50">
      <c r="A148" s="76"/>
      <c r="B148" s="684" t="s">
        <v>144</v>
      </c>
      <c r="C148" s="157">
        <v>-14.7</v>
      </c>
      <c r="D148" s="385">
        <v>-6.65251738575974</v>
      </c>
      <c r="E148" s="385">
        <v>-5.49797611171284</v>
      </c>
      <c r="F148" s="385">
        <v>-6.24225279340834</v>
      </c>
      <c r="G148" s="385">
        <v>-14.6072537091191</v>
      </c>
      <c r="H148" s="157">
        <v>-33</v>
      </c>
      <c r="I148" s="385">
        <v>-9.86872597821981</v>
      </c>
      <c r="J148" s="385">
        <v>-15.1202783019369</v>
      </c>
      <c r="K148" s="385">
        <v>-6.65036303536217</v>
      </c>
      <c r="L148" s="385">
        <v>-0.460632684481155</v>
      </c>
      <c r="M148" s="157">
        <v>-32.1</v>
      </c>
      <c r="N148" s="385">
        <v>-3.4</v>
      </c>
      <c r="O148" s="385">
        <v>-0.793233870824304</v>
      </c>
      <c r="P148" s="385">
        <f t="shared" si="555"/>
        <v>-2.88620722822665</v>
      </c>
      <c r="Q148" s="385">
        <f t="shared" si="555"/>
        <v>-5.62055890094904</v>
      </c>
      <c r="R148" s="701">
        <f t="shared" si="565"/>
        <v>-12.7</v>
      </c>
      <c r="S148" s="708"/>
      <c r="T148" s="708"/>
      <c r="U148" s="703"/>
      <c r="V148" s="703"/>
      <c r="W148" s="703"/>
      <c r="X148" s="703"/>
      <c r="Y148" s="708"/>
      <c r="Z148" s="156">
        <f t="shared" si="566"/>
        <v>-4.5</v>
      </c>
      <c r="AA148" s="385">
        <f t="shared" si="557"/>
        <v>-16.6</v>
      </c>
      <c r="AB148" s="385">
        <f t="shared" si="557"/>
        <v>-6.8</v>
      </c>
      <c r="AC148" s="385">
        <f t="shared" si="557"/>
        <v>-18.4</v>
      </c>
      <c r="AD148" s="701">
        <f t="shared" si="567"/>
        <v>-46.3</v>
      </c>
      <c r="AE148" s="156">
        <f t="shared" si="568"/>
        <v>-26.6</v>
      </c>
      <c r="AF148" s="385">
        <f t="shared" si="559"/>
        <v>-16.9</v>
      </c>
      <c r="AG148" s="385">
        <f t="shared" si="559"/>
        <v>-10.4</v>
      </c>
      <c r="AH148" s="385">
        <f t="shared" si="559"/>
        <v>-13.3</v>
      </c>
      <c r="AI148" s="701">
        <f t="shared" si="569"/>
        <v>-67.2</v>
      </c>
      <c r="AJ148" s="156">
        <f t="shared" si="570"/>
        <v>-11.7</v>
      </c>
      <c r="AK148" s="385">
        <f t="shared" si="561"/>
        <v>-24.5</v>
      </c>
      <c r="AL148" s="670">
        <v>-35</v>
      </c>
      <c r="AM148" s="670">
        <v>-35</v>
      </c>
      <c r="AN148" s="701">
        <f t="shared" ref="AN148" si="571">AJ148+AK148+AL148+AM148</f>
        <v>-106.2</v>
      </c>
      <c r="AO148" s="670">
        <v>-35</v>
      </c>
      <c r="AP148" s="670">
        <v>-35</v>
      </c>
      <c r="AQ148" s="670">
        <v>-35</v>
      </c>
      <c r="AR148" s="670">
        <v>-35</v>
      </c>
      <c r="AS148" s="701">
        <f t="shared" ref="AS148:AS151" si="572">AO148+AP148+AQ148+AR148</f>
        <v>-140</v>
      </c>
      <c r="AT148" s="670">
        <v>-35</v>
      </c>
      <c r="AU148" s="670">
        <v>-35</v>
      </c>
      <c r="AV148" s="670">
        <v>-35</v>
      </c>
      <c r="AW148" s="670">
        <v>-35</v>
      </c>
      <c r="AX148" s="701">
        <f t="shared" ref="AX148:AX151" si="573">AT148+AU148+AV148+AW148</f>
        <v>-140</v>
      </c>
    </row>
    <row r="149" ht="15.2" spans="1:50">
      <c r="A149" s="76"/>
      <c r="B149" s="684" t="s">
        <v>145</v>
      </c>
      <c r="C149" s="157">
        <v>0.1</v>
      </c>
      <c r="D149" s="385">
        <v>1.13230896387317</v>
      </c>
      <c r="E149" s="385">
        <v>-0.87468459085445</v>
      </c>
      <c r="F149" s="385">
        <v>0.208350738503953</v>
      </c>
      <c r="G149" s="385">
        <v>0.0340248884773267</v>
      </c>
      <c r="H149" s="157">
        <v>0.5</v>
      </c>
      <c r="I149" s="385">
        <v>0.118314946018807</v>
      </c>
      <c r="J149" s="385">
        <v>0.00601548628883375</v>
      </c>
      <c r="K149" s="385">
        <v>0</v>
      </c>
      <c r="L149" s="385">
        <v>0.075669567692359</v>
      </c>
      <c r="M149" s="157">
        <v>0.2</v>
      </c>
      <c r="N149" s="385">
        <v>0</v>
      </c>
      <c r="O149" s="385">
        <v>2.40763851853722</v>
      </c>
      <c r="P149" s="385">
        <f t="shared" si="555"/>
        <v>-1.97475900733055</v>
      </c>
      <c r="Q149" s="385">
        <f t="shared" si="555"/>
        <v>0.0671204887933294</v>
      </c>
      <c r="R149" s="701">
        <f t="shared" ref="R149" si="574">N149+O149+P149+Q149</f>
        <v>0.5</v>
      </c>
      <c r="S149" s="708"/>
      <c r="T149" s="708"/>
      <c r="U149" s="703"/>
      <c r="V149" s="703"/>
      <c r="W149" s="703"/>
      <c r="X149" s="703"/>
      <c r="Y149" s="708"/>
      <c r="Z149" s="156">
        <f t="shared" si="566"/>
        <v>0</v>
      </c>
      <c r="AA149" s="385">
        <f t="shared" si="557"/>
        <v>0</v>
      </c>
      <c r="AB149" s="385">
        <f t="shared" si="557"/>
        <v>0.9</v>
      </c>
      <c r="AC149" s="385">
        <f t="shared" si="557"/>
        <v>3.3</v>
      </c>
      <c r="AD149" s="701">
        <f t="shared" ref="AD149" si="575">Z149+AA149+AB149+AC149</f>
        <v>4.2</v>
      </c>
      <c r="AE149" s="156">
        <f t="shared" si="568"/>
        <v>0</v>
      </c>
      <c r="AF149" s="385">
        <f t="shared" si="559"/>
        <v>0</v>
      </c>
      <c r="AG149" s="385">
        <f t="shared" si="559"/>
        <v>0</v>
      </c>
      <c r="AH149" s="385">
        <f t="shared" si="559"/>
        <v>0</v>
      </c>
      <c r="AI149" s="701">
        <f t="shared" ref="AI149" si="576">AE149+AF149+AG149+AH149</f>
        <v>0</v>
      </c>
      <c r="AJ149" s="156">
        <f t="shared" si="570"/>
        <v>0</v>
      </c>
      <c r="AK149" s="385">
        <f t="shared" si="561"/>
        <v>0</v>
      </c>
      <c r="AL149" s="670">
        <v>0</v>
      </c>
      <c r="AM149" s="670">
        <v>0</v>
      </c>
      <c r="AN149" s="701">
        <f t="shared" ref="AN149" si="577">AJ149+AK149+AL149+AM149</f>
        <v>0</v>
      </c>
      <c r="AO149" s="670">
        <v>0</v>
      </c>
      <c r="AP149" s="670">
        <v>0</v>
      </c>
      <c r="AQ149" s="670">
        <v>0</v>
      </c>
      <c r="AR149" s="670">
        <v>0</v>
      </c>
      <c r="AS149" s="701">
        <f t="shared" si="572"/>
        <v>0</v>
      </c>
      <c r="AT149" s="670">
        <v>0</v>
      </c>
      <c r="AU149" s="670">
        <v>0</v>
      </c>
      <c r="AV149" s="670">
        <v>0</v>
      </c>
      <c r="AW149" s="670">
        <v>0</v>
      </c>
      <c r="AX149" s="701">
        <f t="shared" si="573"/>
        <v>0</v>
      </c>
    </row>
    <row r="150" ht="15.2" spans="1:50">
      <c r="A150" s="76"/>
      <c r="B150" s="684" t="s">
        <v>146</v>
      </c>
      <c r="C150" s="157">
        <v>0</v>
      </c>
      <c r="D150" s="385">
        <v>0</v>
      </c>
      <c r="E150" s="385">
        <v>0</v>
      </c>
      <c r="F150" s="385">
        <v>0</v>
      </c>
      <c r="G150" s="385">
        <v>0</v>
      </c>
      <c r="H150" s="157">
        <v>0</v>
      </c>
      <c r="I150" s="385">
        <v>0</v>
      </c>
      <c r="J150" s="385">
        <v>0</v>
      </c>
      <c r="K150" s="385">
        <v>-19.4</v>
      </c>
      <c r="L150" s="385">
        <v>0</v>
      </c>
      <c r="M150" s="157">
        <v>-19.4</v>
      </c>
      <c r="N150" s="385">
        <v>0</v>
      </c>
      <c r="O150" s="385">
        <v>0</v>
      </c>
      <c r="P150" s="385">
        <f t="shared" si="555"/>
        <v>0</v>
      </c>
      <c r="Q150" s="385">
        <f t="shared" si="555"/>
        <v>0</v>
      </c>
      <c r="R150" s="701">
        <f t="shared" ref="R150:R151" si="578">N150+O150+P150+Q150</f>
        <v>0</v>
      </c>
      <c r="S150" s="708"/>
      <c r="T150" s="708"/>
      <c r="U150" s="703"/>
      <c r="V150" s="703"/>
      <c r="W150" s="703"/>
      <c r="X150" s="703"/>
      <c r="Y150" s="708"/>
      <c r="Z150" s="156">
        <f t="shared" si="566"/>
        <v>0</v>
      </c>
      <c r="AA150" s="385">
        <f t="shared" si="557"/>
        <v>0</v>
      </c>
      <c r="AB150" s="385">
        <f t="shared" si="557"/>
        <v>0</v>
      </c>
      <c r="AC150" s="385">
        <f t="shared" si="557"/>
        <v>0</v>
      </c>
      <c r="AD150" s="701">
        <f t="shared" ref="AD150:AD151" si="579">Z150+AA150+AB150+AC150</f>
        <v>0</v>
      </c>
      <c r="AE150" s="156">
        <f t="shared" si="568"/>
        <v>0</v>
      </c>
      <c r="AF150" s="385">
        <f t="shared" si="559"/>
        <v>0</v>
      </c>
      <c r="AG150" s="385">
        <f t="shared" si="559"/>
        <v>0</v>
      </c>
      <c r="AH150" s="385">
        <f t="shared" si="559"/>
        <v>0</v>
      </c>
      <c r="AI150" s="701">
        <f t="shared" ref="AI150:AI151" si="580">AE150+AF150+AG150+AH150</f>
        <v>0</v>
      </c>
      <c r="AJ150" s="156">
        <f t="shared" si="570"/>
        <v>0</v>
      </c>
      <c r="AK150" s="385">
        <f t="shared" si="561"/>
        <v>0</v>
      </c>
      <c r="AL150" s="670">
        <v>0</v>
      </c>
      <c r="AM150" s="670">
        <v>0</v>
      </c>
      <c r="AN150" s="701">
        <f t="shared" ref="AN150:AN151" si="581">AJ150+AK150+AL150+AM150</f>
        <v>0</v>
      </c>
      <c r="AO150" s="670">
        <v>0</v>
      </c>
      <c r="AP150" s="670">
        <v>0</v>
      </c>
      <c r="AQ150" s="670">
        <v>0</v>
      </c>
      <c r="AR150" s="670">
        <v>0</v>
      </c>
      <c r="AS150" s="701">
        <f t="shared" si="572"/>
        <v>0</v>
      </c>
      <c r="AT150" s="670">
        <v>0</v>
      </c>
      <c r="AU150" s="670">
        <v>0</v>
      </c>
      <c r="AV150" s="670">
        <v>0</v>
      </c>
      <c r="AW150" s="670">
        <v>0</v>
      </c>
      <c r="AX150" s="701">
        <f t="shared" si="573"/>
        <v>0</v>
      </c>
    </row>
    <row r="151" ht="15.2" spans="1:50">
      <c r="A151" s="76"/>
      <c r="B151" s="684" t="s">
        <v>147</v>
      </c>
      <c r="C151" s="722">
        <v>-0.8</v>
      </c>
      <c r="D151" s="711">
        <v>-5.49181499112294</v>
      </c>
      <c r="E151" s="711">
        <v>0.699840006600395</v>
      </c>
      <c r="F151" s="711">
        <v>-2.21106146876266</v>
      </c>
      <c r="G151" s="711">
        <v>1.80303645328521</v>
      </c>
      <c r="H151" s="722">
        <v>-5.2</v>
      </c>
      <c r="I151" s="711">
        <v>-2.32919449790625</v>
      </c>
      <c r="J151" s="711">
        <v>-0.313705258840122</v>
      </c>
      <c r="K151" s="711">
        <v>-5.95774922311186</v>
      </c>
      <c r="L151" s="711">
        <v>-1.29935102014177</v>
      </c>
      <c r="M151" s="722">
        <v>-9.9</v>
      </c>
      <c r="N151" s="711">
        <v>-2.3</v>
      </c>
      <c r="O151" s="711">
        <v>-1.24379357461615</v>
      </c>
      <c r="P151" s="711">
        <f t="shared" si="555"/>
        <v>-2.53758582523869</v>
      </c>
      <c r="Q151" s="711">
        <f t="shared" si="555"/>
        <v>-12.9186206001452</v>
      </c>
      <c r="R151" s="161">
        <f t="shared" si="578"/>
        <v>-19</v>
      </c>
      <c r="S151" s="379"/>
      <c r="T151" s="379"/>
      <c r="U151" s="380"/>
      <c r="V151" s="380"/>
      <c r="W151" s="380"/>
      <c r="X151" s="380"/>
      <c r="Y151" s="379"/>
      <c r="Z151" s="156">
        <f t="shared" si="566"/>
        <v>-4.1</v>
      </c>
      <c r="AA151" s="711">
        <f>AA206-Z206</f>
        <v>1.4</v>
      </c>
      <c r="AB151" s="711">
        <f t="shared" si="557"/>
        <v>-7.7</v>
      </c>
      <c r="AC151" s="711">
        <f t="shared" si="557"/>
        <v>-2.2</v>
      </c>
      <c r="AD151" s="161">
        <f t="shared" si="579"/>
        <v>-12.6</v>
      </c>
      <c r="AE151" s="156">
        <f t="shared" si="568"/>
        <v>-1.5</v>
      </c>
      <c r="AF151" s="711">
        <f>AF206-AE206</f>
        <v>-4.5</v>
      </c>
      <c r="AG151" s="711">
        <f t="shared" si="559"/>
        <v>-41.6</v>
      </c>
      <c r="AH151" s="711">
        <f t="shared" si="559"/>
        <v>-6.8</v>
      </c>
      <c r="AI151" s="161">
        <f t="shared" si="580"/>
        <v>-54.4</v>
      </c>
      <c r="AJ151" s="156">
        <f t="shared" si="570"/>
        <v>-3.5</v>
      </c>
      <c r="AK151" s="711">
        <f t="shared" si="561"/>
        <v>-7.7</v>
      </c>
      <c r="AL151" s="670">
        <v>0</v>
      </c>
      <c r="AM151" s="670">
        <v>0</v>
      </c>
      <c r="AN151" s="161">
        <f t="shared" si="581"/>
        <v>-11.2</v>
      </c>
      <c r="AO151" s="670">
        <v>0</v>
      </c>
      <c r="AP151" s="670">
        <v>0</v>
      </c>
      <c r="AQ151" s="670">
        <v>0</v>
      </c>
      <c r="AR151" s="670">
        <v>0</v>
      </c>
      <c r="AS151" s="161">
        <f t="shared" si="572"/>
        <v>0</v>
      </c>
      <c r="AT151" s="670">
        <v>0</v>
      </c>
      <c r="AU151" s="670">
        <v>0</v>
      </c>
      <c r="AV151" s="670">
        <v>0</v>
      </c>
      <c r="AW151" s="670">
        <v>0</v>
      </c>
      <c r="AX151" s="161">
        <f t="shared" si="573"/>
        <v>0</v>
      </c>
    </row>
    <row r="152" ht="15.2" spans="1:50">
      <c r="A152" s="80"/>
      <c r="B152" s="717" t="s">
        <v>148</v>
      </c>
      <c r="C152" s="718">
        <f t="shared" ref="C152:O152" si="582">C146+C147+C148+C149+C150+C151</f>
        <v>-106.7</v>
      </c>
      <c r="D152" s="719">
        <f t="shared" si="582"/>
        <v>-26.8099027851591</v>
      </c>
      <c r="E152" s="719">
        <f t="shared" si="582"/>
        <v>380.082310661723</v>
      </c>
      <c r="F152" s="719">
        <f t="shared" si="582"/>
        <v>-25.9074842801265</v>
      </c>
      <c r="G152" s="719">
        <f t="shared" si="582"/>
        <v>-31.9649235964373</v>
      </c>
      <c r="H152" s="718">
        <f t="shared" si="582"/>
        <v>295.4</v>
      </c>
      <c r="I152" s="719">
        <f t="shared" si="582"/>
        <v>-23.5027221091533</v>
      </c>
      <c r="J152" s="719">
        <f t="shared" si="582"/>
        <v>-4.67909247835193</v>
      </c>
      <c r="K152" s="719">
        <f t="shared" si="582"/>
        <v>-54.1145805703351</v>
      </c>
      <c r="L152" s="719">
        <f t="shared" si="582"/>
        <v>-36.3036048421597</v>
      </c>
      <c r="M152" s="718">
        <f t="shared" si="582"/>
        <v>-118.6</v>
      </c>
      <c r="N152" s="719">
        <f t="shared" si="582"/>
        <v>-27.8</v>
      </c>
      <c r="O152" s="719">
        <f t="shared" si="582"/>
        <v>-30.6495117314231</v>
      </c>
      <c r="P152" s="719">
        <f t="shared" ref="P152" si="583">P146+P147+P148+P149+P150+P151</f>
        <v>-37.1828246518292</v>
      </c>
      <c r="Q152" s="719">
        <f t="shared" ref="Q152:R152" si="584">Q146+Q147+Q148+Q149+Q150+Q151</f>
        <v>-59.1676636167478</v>
      </c>
      <c r="R152" s="720">
        <f t="shared" si="584"/>
        <v>-154.8</v>
      </c>
      <c r="S152" s="720"/>
      <c r="T152" s="720"/>
      <c r="U152" s="719"/>
      <c r="V152" s="719"/>
      <c r="W152" s="719"/>
      <c r="X152" s="719"/>
      <c r="Y152" s="720"/>
      <c r="Z152" s="719">
        <f t="shared" ref="Z152:AC152" si="585">Z146+Z147+Z148+Z149+Z150+Z151</f>
        <v>-67.3</v>
      </c>
      <c r="AA152" s="719">
        <f t="shared" si="585"/>
        <v>-47.1</v>
      </c>
      <c r="AB152" s="719">
        <f t="shared" si="585"/>
        <v>-64.5</v>
      </c>
      <c r="AC152" s="719">
        <f t="shared" si="585"/>
        <v>-89.4</v>
      </c>
      <c r="AD152" s="720">
        <f t="shared" ref="AD152:AN152" si="586">AD146+AD147+AD148+AD149+AD150+AD151</f>
        <v>-268.3</v>
      </c>
      <c r="AE152" s="719">
        <f t="shared" si="586"/>
        <v>-69.2</v>
      </c>
      <c r="AF152" s="719">
        <f t="shared" si="586"/>
        <v>-66</v>
      </c>
      <c r="AG152" s="719">
        <f t="shared" si="586"/>
        <v>-108.1</v>
      </c>
      <c r="AH152" s="719">
        <f t="shared" si="586"/>
        <v>-94.8</v>
      </c>
      <c r="AI152" s="720">
        <f t="shared" si="586"/>
        <v>-338.1</v>
      </c>
      <c r="AJ152" s="719">
        <f t="shared" ref="AJ152:AK152" si="587">AJ146+AJ147+AJ148+AJ149+AJ150+AJ151</f>
        <v>-89.3</v>
      </c>
      <c r="AK152" s="719">
        <f t="shared" si="587"/>
        <v>-93.4</v>
      </c>
      <c r="AL152" s="719">
        <f t="shared" si="586"/>
        <v>-110</v>
      </c>
      <c r="AM152" s="719">
        <f t="shared" si="586"/>
        <v>-110</v>
      </c>
      <c r="AN152" s="720">
        <f t="shared" si="586"/>
        <v>-402.7</v>
      </c>
      <c r="AO152" s="719">
        <f t="shared" ref="AO152:AS152" si="588">AO146+AO147+AO148+AO149+AO150+AO151</f>
        <v>-100</v>
      </c>
      <c r="AP152" s="719">
        <f t="shared" si="588"/>
        <v>-100</v>
      </c>
      <c r="AQ152" s="719">
        <f t="shared" si="588"/>
        <v>-100</v>
      </c>
      <c r="AR152" s="719">
        <f t="shared" si="588"/>
        <v>-100</v>
      </c>
      <c r="AS152" s="720">
        <f t="shared" si="588"/>
        <v>-400</v>
      </c>
      <c r="AT152" s="719">
        <f t="shared" ref="AT152:AX152" si="589">AT146+AT147+AT148+AT149+AT150+AT151</f>
        <v>-100</v>
      </c>
      <c r="AU152" s="719">
        <f t="shared" si="589"/>
        <v>-100</v>
      </c>
      <c r="AV152" s="719">
        <f t="shared" si="589"/>
        <v>-100</v>
      </c>
      <c r="AW152" s="719">
        <f t="shared" si="589"/>
        <v>-100</v>
      </c>
      <c r="AX152" s="720">
        <f t="shared" si="589"/>
        <v>-400</v>
      </c>
    </row>
    <row r="153" ht="15.2" spans="1:50">
      <c r="A153" s="80"/>
      <c r="B153" s="723" t="s">
        <v>149</v>
      </c>
      <c r="C153" s="724">
        <f t="shared" ref="C153:AN153" si="590">C144+C147+C148</f>
        <v>191.987241055053</v>
      </c>
      <c r="D153" s="725">
        <f t="shared" si="590"/>
        <v>15.0774352107952</v>
      </c>
      <c r="E153" s="725">
        <f t="shared" si="590"/>
        <v>18.0192354744125</v>
      </c>
      <c r="F153" s="725">
        <f t="shared" si="590"/>
        <v>-54.0700651101327</v>
      </c>
      <c r="G153" s="725">
        <f t="shared" si="590"/>
        <v>195.28024547404</v>
      </c>
      <c r="H153" s="724">
        <f t="shared" si="590"/>
        <v>174.335851049115</v>
      </c>
      <c r="I153" s="725">
        <f t="shared" si="590"/>
        <v>-58.2796961764854</v>
      </c>
      <c r="J153" s="725">
        <f t="shared" si="590"/>
        <v>-109.272465632629</v>
      </c>
      <c r="K153" s="725">
        <f t="shared" si="590"/>
        <v>-95.8495512692463</v>
      </c>
      <c r="L153" s="725">
        <f t="shared" si="590"/>
        <v>61.8616856076701</v>
      </c>
      <c r="M153" s="724">
        <f t="shared" si="590"/>
        <v>-201.54002747069</v>
      </c>
      <c r="N153" s="725">
        <f t="shared" si="590"/>
        <v>31.7999999999999</v>
      </c>
      <c r="O153" s="725">
        <f t="shared" si="590"/>
        <v>-126.638798755963</v>
      </c>
      <c r="P153" s="725">
        <f t="shared" si="590"/>
        <v>-101.444699566651</v>
      </c>
      <c r="Q153" s="725">
        <f t="shared" si="590"/>
        <v>259.083498322614</v>
      </c>
      <c r="R153" s="726">
        <f t="shared" si="590"/>
        <v>62.7999999999997</v>
      </c>
      <c r="S153" s="726"/>
      <c r="T153" s="726"/>
      <c r="U153" s="725"/>
      <c r="V153" s="725"/>
      <c r="W153" s="725"/>
      <c r="X153" s="725"/>
      <c r="Y153" s="726"/>
      <c r="Z153" s="725">
        <f t="shared" si="590"/>
        <v>53.3</v>
      </c>
      <c r="AA153" s="725">
        <f t="shared" ref="AA153:AC153" si="591">AA144+AA147+AA148</f>
        <v>-113.7</v>
      </c>
      <c r="AB153" s="725">
        <f t="shared" si="591"/>
        <v>-106.6</v>
      </c>
      <c r="AC153" s="725">
        <f t="shared" si="591"/>
        <v>316.3</v>
      </c>
      <c r="AD153" s="726">
        <f t="shared" si="590"/>
        <v>149.3</v>
      </c>
      <c r="AE153" s="725">
        <f t="shared" ref="AE153:AH153" si="592">AE144+AE147+AE148</f>
        <v>96.0000000000001</v>
      </c>
      <c r="AF153" s="725">
        <f t="shared" si="592"/>
        <v>-117.7</v>
      </c>
      <c r="AG153" s="725">
        <f t="shared" si="592"/>
        <v>-69.6</v>
      </c>
      <c r="AH153" s="725">
        <f t="shared" si="592"/>
        <v>537.4</v>
      </c>
      <c r="AI153" s="726">
        <f t="shared" si="590"/>
        <v>446.1</v>
      </c>
      <c r="AJ153" s="725">
        <f t="shared" si="590"/>
        <v>85.7</v>
      </c>
      <c r="AK153" s="725">
        <f t="shared" si="590"/>
        <v>81.2999999999998</v>
      </c>
      <c r="AL153" s="725">
        <f t="shared" si="590"/>
        <v>-553.198861584551</v>
      </c>
      <c r="AM153" s="725">
        <f t="shared" si="590"/>
        <v>778.42920946587</v>
      </c>
      <c r="AN153" s="726">
        <f t="shared" si="590"/>
        <v>392.230347881319</v>
      </c>
      <c r="AO153" s="725">
        <f t="shared" ref="AO153:AS153" si="593">AO144+AO147+AO148</f>
        <v>271.894754844811</v>
      </c>
      <c r="AP153" s="725">
        <f t="shared" si="593"/>
        <v>127.849467626973</v>
      </c>
      <c r="AQ153" s="725">
        <f t="shared" si="593"/>
        <v>-560.99965685371</v>
      </c>
      <c r="AR153" s="725">
        <f t="shared" si="593"/>
        <v>955.298189416809</v>
      </c>
      <c r="AS153" s="726">
        <f t="shared" si="593"/>
        <v>794.042755034883</v>
      </c>
      <c r="AT153" s="725">
        <f t="shared" ref="AT153:AX153" si="594">AT144+AT147+AT148</f>
        <v>357.170546236582</v>
      </c>
      <c r="AU153" s="725">
        <f t="shared" si="594"/>
        <v>210.032802752472</v>
      </c>
      <c r="AV153" s="725">
        <f t="shared" si="594"/>
        <v>-594.811191018445</v>
      </c>
      <c r="AW153" s="725">
        <f t="shared" si="594"/>
        <v>1125.20069403818</v>
      </c>
      <c r="AX153" s="726">
        <f t="shared" si="594"/>
        <v>1097.59285200879</v>
      </c>
    </row>
    <row r="154" ht="15.2" spans="1:50">
      <c r="A154" s="80"/>
      <c r="B154" s="727"/>
      <c r="C154" s="728"/>
      <c r="D154" s="80"/>
      <c r="E154" s="80"/>
      <c r="F154" s="80"/>
      <c r="G154" s="80"/>
      <c r="H154" s="728"/>
      <c r="I154" s="80"/>
      <c r="J154" s="80"/>
      <c r="K154" s="80"/>
      <c r="L154" s="80"/>
      <c r="M154" s="728"/>
      <c r="N154" s="80"/>
      <c r="O154" s="80"/>
      <c r="P154" s="80"/>
      <c r="Q154" s="80"/>
      <c r="R154" s="729"/>
      <c r="S154" s="730"/>
      <c r="T154" s="730"/>
      <c r="U154" s="731"/>
      <c r="V154" s="731"/>
      <c r="W154" s="731"/>
      <c r="X154" s="731"/>
      <c r="Y154" s="730"/>
      <c r="Z154" s="437"/>
      <c r="AA154" s="80"/>
      <c r="AB154" s="80"/>
      <c r="AC154" s="80"/>
      <c r="AD154" s="729"/>
      <c r="AE154" s="437"/>
      <c r="AF154" s="80"/>
      <c r="AG154" s="80"/>
      <c r="AH154" s="80"/>
      <c r="AI154" s="729"/>
      <c r="AJ154" s="437"/>
      <c r="AK154" s="80"/>
      <c r="AL154" s="80"/>
      <c r="AM154" s="80"/>
      <c r="AN154" s="729"/>
      <c r="AO154" s="80"/>
      <c r="AP154" s="80"/>
      <c r="AQ154" s="80"/>
      <c r="AR154" s="80"/>
      <c r="AS154" s="729"/>
      <c r="AT154" s="80"/>
      <c r="AU154" s="80"/>
      <c r="AV154" s="80"/>
      <c r="AW154" s="80"/>
      <c r="AX154" s="729"/>
    </row>
    <row r="155" ht="15.2" spans="1:50">
      <c r="A155" s="76"/>
      <c r="B155" s="684" t="s">
        <v>150</v>
      </c>
      <c r="C155" s="157">
        <v>691.1</v>
      </c>
      <c r="D155" s="385">
        <v>135</v>
      </c>
      <c r="E155" s="385">
        <v>0</v>
      </c>
      <c r="F155" s="385">
        <v>0</v>
      </c>
      <c r="G155" s="385">
        <v>5.37602318217978e-9</v>
      </c>
      <c r="H155" s="157">
        <v>135</v>
      </c>
      <c r="I155" s="385">
        <v>35</v>
      </c>
      <c r="J155" s="385">
        <v>0</v>
      </c>
      <c r="K155" s="385">
        <v>154.475</v>
      </c>
      <c r="L155" s="385">
        <v>220.310000002586</v>
      </c>
      <c r="M155" s="157">
        <v>409.8</v>
      </c>
      <c r="N155" s="385">
        <v>87.5</v>
      </c>
      <c r="O155" s="385">
        <v>398.1935</v>
      </c>
      <c r="P155" s="385">
        <f t="shared" ref="P155:Q163" si="595">P210-O210</f>
        <v>322.2505</v>
      </c>
      <c r="Q155" s="385">
        <f t="shared" si="595"/>
        <v>-497.644</v>
      </c>
      <c r="R155" s="701">
        <f t="shared" ref="R155:R160" si="596">N155+O155+P155+Q155</f>
        <v>310.3</v>
      </c>
      <c r="S155" s="708"/>
      <c r="T155" s="708"/>
      <c r="U155" s="703"/>
      <c r="V155" s="703"/>
      <c r="W155" s="703"/>
      <c r="X155" s="703"/>
      <c r="Y155" s="708"/>
      <c r="Z155" s="156">
        <f>Z210</f>
        <v>0</v>
      </c>
      <c r="AA155" s="385">
        <f t="shared" ref="AA155:AC163" si="597">AA210-Z210</f>
        <v>48.4</v>
      </c>
      <c r="AB155" s="385">
        <f t="shared" si="597"/>
        <v>187</v>
      </c>
      <c r="AC155" s="385">
        <f t="shared" si="597"/>
        <v>141.5</v>
      </c>
      <c r="AD155" s="701">
        <f t="shared" ref="AD155:AD160" si="598">Z155+AA155+AB155+AC155</f>
        <v>376.9</v>
      </c>
      <c r="AE155" s="156">
        <f>AE210</f>
        <v>0</v>
      </c>
      <c r="AF155" s="385">
        <f t="shared" ref="AF155:AH163" si="599">AF210-AE210</f>
        <v>2.9</v>
      </c>
      <c r="AG155" s="385">
        <f t="shared" si="599"/>
        <v>422.1</v>
      </c>
      <c r="AH155" s="385">
        <f t="shared" si="599"/>
        <v>-140.7</v>
      </c>
      <c r="AI155" s="701">
        <f t="shared" ref="AI155:AI160" si="600">AE155+AF155+AG155+AH155</f>
        <v>284.3</v>
      </c>
      <c r="AJ155" s="156">
        <f>AJ210</f>
        <v>3.5</v>
      </c>
      <c r="AK155" s="385">
        <f t="shared" ref="AK155:AK163" si="601">AK210-AJ210</f>
        <v>41</v>
      </c>
      <c r="AL155" s="670">
        <v>0</v>
      </c>
      <c r="AM155" s="670">
        <v>0</v>
      </c>
      <c r="AN155" s="701">
        <f t="shared" ref="AN155:AN160" si="602">AJ155+AK155+AL155+AM155</f>
        <v>44.5</v>
      </c>
      <c r="AO155" s="670">
        <v>0</v>
      </c>
      <c r="AP155" s="670">
        <v>0</v>
      </c>
      <c r="AQ155" s="670">
        <v>0</v>
      </c>
      <c r="AR155" s="670">
        <v>0</v>
      </c>
      <c r="AS155" s="701">
        <f t="shared" ref="AS155:AS163" si="603">AO155+AP155+AQ155+AR155</f>
        <v>0</v>
      </c>
      <c r="AT155" s="670">
        <v>0</v>
      </c>
      <c r="AU155" s="670">
        <v>0</v>
      </c>
      <c r="AV155" s="670">
        <v>0</v>
      </c>
      <c r="AW155" s="670">
        <v>0</v>
      </c>
      <c r="AX155" s="701">
        <f t="shared" ref="AX155:AX163" si="604">AT155+AU155+AV155+AW155</f>
        <v>0</v>
      </c>
    </row>
    <row r="156" ht="15.2" spans="1:50">
      <c r="A156" s="76"/>
      <c r="B156" s="684" t="s">
        <v>151</v>
      </c>
      <c r="C156" s="157">
        <v>-724.9</v>
      </c>
      <c r="D156" s="385">
        <v>-157.368</v>
      </c>
      <c r="E156" s="385">
        <v>-136.4246631</v>
      </c>
      <c r="F156" s="385">
        <v>0</v>
      </c>
      <c r="G156" s="385">
        <v>-6.56802967569092e-9</v>
      </c>
      <c r="H156" s="157">
        <v>-293.8</v>
      </c>
      <c r="I156" s="385">
        <v>-35</v>
      </c>
      <c r="J156" s="385">
        <v>0</v>
      </c>
      <c r="K156" s="385">
        <v>0</v>
      </c>
      <c r="L156" s="385">
        <v>-202.509999998972</v>
      </c>
      <c r="M156" s="157">
        <v>-237.5</v>
      </c>
      <c r="N156" s="385">
        <v>-125.3</v>
      </c>
      <c r="O156" s="385">
        <v>-302.207</v>
      </c>
      <c r="P156" s="385">
        <f t="shared" si="595"/>
        <v>-200.4315</v>
      </c>
      <c r="Q156" s="385">
        <f t="shared" si="595"/>
        <v>487.6385</v>
      </c>
      <c r="R156" s="701">
        <f t="shared" si="596"/>
        <v>-140.3</v>
      </c>
      <c r="S156" s="708"/>
      <c r="T156" s="708"/>
      <c r="U156" s="703"/>
      <c r="V156" s="703"/>
      <c r="W156" s="703"/>
      <c r="X156" s="703"/>
      <c r="Y156" s="708"/>
      <c r="Z156" s="156">
        <f t="shared" ref="Z156:Z163" si="605">Z211</f>
        <v>-374.9</v>
      </c>
      <c r="AA156" s="385">
        <f t="shared" si="597"/>
        <v>-21.4</v>
      </c>
      <c r="AB156" s="385">
        <f t="shared" si="597"/>
        <v>220.2</v>
      </c>
      <c r="AC156" s="385">
        <f t="shared" si="597"/>
        <v>-149.6</v>
      </c>
      <c r="AD156" s="701">
        <f t="shared" si="598"/>
        <v>-325.7</v>
      </c>
      <c r="AE156" s="156">
        <f t="shared" ref="AE156:AE163" si="606">AE211</f>
        <v>0</v>
      </c>
      <c r="AF156" s="385">
        <f t="shared" si="599"/>
        <v>0</v>
      </c>
      <c r="AG156" s="385">
        <f t="shared" si="599"/>
        <v>-214</v>
      </c>
      <c r="AH156" s="385">
        <f t="shared" si="599"/>
        <v>-64.5</v>
      </c>
      <c r="AI156" s="701">
        <f t="shared" si="600"/>
        <v>-278.5</v>
      </c>
      <c r="AJ156" s="156">
        <f t="shared" ref="AJ156:AJ163" si="607">AJ211</f>
        <v>-3.5</v>
      </c>
      <c r="AK156" s="385">
        <f t="shared" si="601"/>
        <v>-40.4</v>
      </c>
      <c r="AL156" s="670">
        <v>0</v>
      </c>
      <c r="AM156" s="670">
        <v>0</v>
      </c>
      <c r="AN156" s="701">
        <f t="shared" si="602"/>
        <v>-43.9</v>
      </c>
      <c r="AO156" s="670">
        <v>0</v>
      </c>
      <c r="AP156" s="670">
        <v>0</v>
      </c>
      <c r="AQ156" s="670">
        <v>0</v>
      </c>
      <c r="AR156" s="670">
        <v>0</v>
      </c>
      <c r="AS156" s="701">
        <f t="shared" si="603"/>
        <v>0</v>
      </c>
      <c r="AT156" s="670">
        <v>0</v>
      </c>
      <c r="AU156" s="670">
        <v>0</v>
      </c>
      <c r="AV156" s="670">
        <v>0</v>
      </c>
      <c r="AW156" s="670">
        <v>0</v>
      </c>
      <c r="AX156" s="701">
        <f t="shared" si="604"/>
        <v>0</v>
      </c>
    </row>
    <row r="157" ht="15.2" spans="1:50">
      <c r="A157" s="76"/>
      <c r="B157" s="684" t="s">
        <v>152</v>
      </c>
      <c r="C157" s="157">
        <v>111</v>
      </c>
      <c r="D157" s="385">
        <v>0</v>
      </c>
      <c r="E157" s="385">
        <v>0</v>
      </c>
      <c r="F157" s="385">
        <v>0</v>
      </c>
      <c r="G157" s="385">
        <v>0</v>
      </c>
      <c r="H157" s="157">
        <v>0</v>
      </c>
      <c r="I157" s="385">
        <v>0</v>
      </c>
      <c r="J157" s="385">
        <v>0</v>
      </c>
      <c r="K157" s="385">
        <v>0</v>
      </c>
      <c r="L157" s="385">
        <v>0</v>
      </c>
      <c r="M157" s="157">
        <v>0</v>
      </c>
      <c r="N157" s="385">
        <v>0</v>
      </c>
      <c r="O157" s="385">
        <v>0</v>
      </c>
      <c r="P157" s="385">
        <f t="shared" si="595"/>
        <v>0</v>
      </c>
      <c r="Q157" s="385">
        <f t="shared" si="595"/>
        <v>0</v>
      </c>
      <c r="R157" s="701">
        <f t="shared" si="596"/>
        <v>0</v>
      </c>
      <c r="S157" s="708"/>
      <c r="T157" s="708"/>
      <c r="U157" s="703"/>
      <c r="V157" s="703"/>
      <c r="W157" s="703"/>
      <c r="X157" s="703"/>
      <c r="Y157" s="708"/>
      <c r="Z157" s="156">
        <f t="shared" si="605"/>
        <v>2027.3</v>
      </c>
      <c r="AA157" s="385">
        <f t="shared" si="597"/>
        <v>0</v>
      </c>
      <c r="AB157" s="385">
        <f t="shared" si="597"/>
        <v>0</v>
      </c>
      <c r="AC157" s="385">
        <f t="shared" si="597"/>
        <v>0</v>
      </c>
      <c r="AD157" s="701">
        <f t="shared" si="598"/>
        <v>2027.3</v>
      </c>
      <c r="AE157" s="156">
        <f t="shared" si="606"/>
        <v>0</v>
      </c>
      <c r="AF157" s="385">
        <f t="shared" si="599"/>
        <v>0</v>
      </c>
      <c r="AG157" s="385">
        <f t="shared" si="599"/>
        <v>0</v>
      </c>
      <c r="AH157" s="385">
        <f t="shared" si="599"/>
        <v>0</v>
      </c>
      <c r="AI157" s="701">
        <f t="shared" si="600"/>
        <v>0</v>
      </c>
      <c r="AJ157" s="156">
        <f t="shared" si="607"/>
        <v>0</v>
      </c>
      <c r="AK157" s="385">
        <f t="shared" si="601"/>
        <v>0</v>
      </c>
      <c r="AL157" s="670">
        <v>0</v>
      </c>
      <c r="AM157" s="670">
        <v>0</v>
      </c>
      <c r="AN157" s="701">
        <f t="shared" si="602"/>
        <v>0</v>
      </c>
      <c r="AO157" s="670">
        <v>0</v>
      </c>
      <c r="AP157" s="670">
        <v>0</v>
      </c>
      <c r="AQ157" s="670">
        <v>0</v>
      </c>
      <c r="AR157" s="670">
        <v>0</v>
      </c>
      <c r="AS157" s="701">
        <f t="shared" si="603"/>
        <v>0</v>
      </c>
      <c r="AT157" s="670">
        <v>0</v>
      </c>
      <c r="AU157" s="670">
        <v>0</v>
      </c>
      <c r="AV157" s="670">
        <v>0</v>
      </c>
      <c r="AW157" s="670">
        <v>0</v>
      </c>
      <c r="AX157" s="701">
        <f t="shared" si="604"/>
        <v>0</v>
      </c>
    </row>
    <row r="158" ht="15.2" spans="1:50">
      <c r="A158" s="76"/>
      <c r="B158" s="684" t="s">
        <v>153</v>
      </c>
      <c r="C158" s="157">
        <v>13.9</v>
      </c>
      <c r="D158" s="385">
        <v>0</v>
      </c>
      <c r="E158" s="385">
        <v>0</v>
      </c>
      <c r="F158" s="385">
        <v>0</v>
      </c>
      <c r="G158" s="385">
        <v>0</v>
      </c>
      <c r="H158" s="157">
        <v>0</v>
      </c>
      <c r="I158" s="385">
        <v>11.705041967247</v>
      </c>
      <c r="J158" s="385">
        <v>0</v>
      </c>
      <c r="K158" s="385">
        <v>0</v>
      </c>
      <c r="L158" s="385">
        <v>-0.00504196724700101</v>
      </c>
      <c r="M158" s="157">
        <v>11.7</v>
      </c>
      <c r="N158" s="385">
        <v>0</v>
      </c>
      <c r="O158" s="385">
        <v>0</v>
      </c>
      <c r="P158" s="385">
        <f t="shared" si="595"/>
        <v>0</v>
      </c>
      <c r="Q158" s="385">
        <f t="shared" si="595"/>
        <v>0</v>
      </c>
      <c r="R158" s="701">
        <f t="shared" si="596"/>
        <v>0</v>
      </c>
      <c r="S158" s="708"/>
      <c r="T158" s="708"/>
      <c r="U158" s="703"/>
      <c r="V158" s="703"/>
      <c r="W158" s="703"/>
      <c r="X158" s="703"/>
      <c r="Y158" s="708"/>
      <c r="Z158" s="156">
        <f t="shared" si="605"/>
        <v>0</v>
      </c>
      <c r="AA158" s="385">
        <f t="shared" si="597"/>
        <v>0</v>
      </c>
      <c r="AB158" s="385">
        <f t="shared" si="597"/>
        <v>0</v>
      </c>
      <c r="AC158" s="385">
        <f t="shared" si="597"/>
        <v>0</v>
      </c>
      <c r="AD158" s="701">
        <f t="shared" si="598"/>
        <v>0</v>
      </c>
      <c r="AE158" s="156">
        <f t="shared" si="606"/>
        <v>0</v>
      </c>
      <c r="AF158" s="385">
        <f t="shared" si="599"/>
        <v>0</v>
      </c>
      <c r="AG158" s="385">
        <f t="shared" si="599"/>
        <v>0</v>
      </c>
      <c r="AH158" s="385">
        <f t="shared" si="599"/>
        <v>0</v>
      </c>
      <c r="AI158" s="701">
        <f t="shared" si="600"/>
        <v>0</v>
      </c>
      <c r="AJ158" s="156">
        <f t="shared" si="607"/>
        <v>0</v>
      </c>
      <c r="AK158" s="385">
        <f t="shared" si="601"/>
        <v>0</v>
      </c>
      <c r="AL158" s="670">
        <v>0</v>
      </c>
      <c r="AM158" s="670">
        <v>0</v>
      </c>
      <c r="AN158" s="701">
        <f t="shared" si="602"/>
        <v>0</v>
      </c>
      <c r="AO158" s="670">
        <v>0</v>
      </c>
      <c r="AP158" s="670">
        <v>0</v>
      </c>
      <c r="AQ158" s="670">
        <v>0</v>
      </c>
      <c r="AR158" s="670">
        <v>0</v>
      </c>
      <c r="AS158" s="701">
        <f t="shared" si="603"/>
        <v>0</v>
      </c>
      <c r="AT158" s="670">
        <v>0</v>
      </c>
      <c r="AU158" s="670">
        <v>0</v>
      </c>
      <c r="AV158" s="670">
        <v>0</v>
      </c>
      <c r="AW158" s="670">
        <v>0</v>
      </c>
      <c r="AX158" s="701">
        <f t="shared" si="604"/>
        <v>0</v>
      </c>
    </row>
    <row r="159" ht="15.2" spans="1:50">
      <c r="A159" s="76"/>
      <c r="B159" s="684" t="s">
        <v>154</v>
      </c>
      <c r="C159" s="157">
        <v>-180.9</v>
      </c>
      <c r="D159" s="385">
        <v>0</v>
      </c>
      <c r="E159" s="385">
        <v>-121.0006659</v>
      </c>
      <c r="F159" s="385">
        <v>-0.0011895000000095</v>
      </c>
      <c r="G159" s="385">
        <v>0.201855400000014</v>
      </c>
      <c r="H159" s="157">
        <v>-120.8</v>
      </c>
      <c r="I159" s="385">
        <v>0</v>
      </c>
      <c r="J159" s="385">
        <v>0</v>
      </c>
      <c r="K159" s="385">
        <v>0</v>
      </c>
      <c r="L159" s="385">
        <v>0</v>
      </c>
      <c r="M159" s="157">
        <v>0</v>
      </c>
      <c r="N159" s="385">
        <v>0</v>
      </c>
      <c r="O159" s="385">
        <v>0</v>
      </c>
      <c r="P159" s="385">
        <f t="shared" si="595"/>
        <v>0</v>
      </c>
      <c r="Q159" s="385">
        <f t="shared" si="595"/>
        <v>0</v>
      </c>
      <c r="R159" s="701">
        <f t="shared" si="596"/>
        <v>0</v>
      </c>
      <c r="S159" s="708"/>
      <c r="T159" s="708"/>
      <c r="U159" s="703"/>
      <c r="V159" s="703"/>
      <c r="W159" s="703"/>
      <c r="X159" s="703"/>
      <c r="Y159" s="708"/>
      <c r="Z159" s="156">
        <f t="shared" si="605"/>
        <v>-1830.5</v>
      </c>
      <c r="AA159" s="385">
        <f t="shared" si="597"/>
        <v>-1.29999999999995</v>
      </c>
      <c r="AB159" s="385">
        <f t="shared" si="597"/>
        <v>-65</v>
      </c>
      <c r="AC159" s="385">
        <f t="shared" si="597"/>
        <v>-1161.4</v>
      </c>
      <c r="AD159" s="701">
        <f t="shared" si="598"/>
        <v>-3058.2</v>
      </c>
      <c r="AE159" s="156">
        <f t="shared" si="606"/>
        <v>0</v>
      </c>
      <c r="AF159" s="385">
        <f t="shared" si="599"/>
        <v>0</v>
      </c>
      <c r="AG159" s="385">
        <f t="shared" si="599"/>
        <v>0</v>
      </c>
      <c r="AH159" s="385">
        <f t="shared" si="599"/>
        <v>0</v>
      </c>
      <c r="AI159" s="701">
        <f t="shared" si="600"/>
        <v>0</v>
      </c>
      <c r="AJ159" s="156">
        <f t="shared" si="607"/>
        <v>0</v>
      </c>
      <c r="AK159" s="385">
        <f t="shared" si="601"/>
        <v>0</v>
      </c>
      <c r="AL159" s="670">
        <v>0</v>
      </c>
      <c r="AM159" s="670">
        <v>0</v>
      </c>
      <c r="AN159" s="701">
        <f t="shared" si="602"/>
        <v>0</v>
      </c>
      <c r="AO159" s="670">
        <v>0</v>
      </c>
      <c r="AP159" s="670">
        <v>0</v>
      </c>
      <c r="AQ159" s="670">
        <v>0</v>
      </c>
      <c r="AR159" s="670">
        <v>0</v>
      </c>
      <c r="AS159" s="701">
        <f t="shared" si="603"/>
        <v>0</v>
      </c>
      <c r="AT159" s="670">
        <v>0</v>
      </c>
      <c r="AU159" s="670">
        <v>0</v>
      </c>
      <c r="AV159" s="670">
        <v>0</v>
      </c>
      <c r="AW159" s="670">
        <v>0</v>
      </c>
      <c r="AX159" s="701">
        <f t="shared" si="604"/>
        <v>0</v>
      </c>
    </row>
    <row r="160" ht="15.2" spans="1:50">
      <c r="A160" s="76"/>
      <c r="B160" s="684" t="s">
        <v>155</v>
      </c>
      <c r="C160" s="157">
        <v>0</v>
      </c>
      <c r="D160" s="385">
        <v>0</v>
      </c>
      <c r="E160" s="385">
        <v>-15.4368</v>
      </c>
      <c r="F160" s="385">
        <v>0</v>
      </c>
      <c r="G160" s="385">
        <v>0</v>
      </c>
      <c r="H160" s="157">
        <v>-15.4</v>
      </c>
      <c r="I160" s="385">
        <v>0</v>
      </c>
      <c r="J160" s="385">
        <v>0</v>
      </c>
      <c r="K160" s="385">
        <v>0</v>
      </c>
      <c r="L160" s="385">
        <v>0</v>
      </c>
      <c r="M160" s="157">
        <v>0</v>
      </c>
      <c r="N160" s="385">
        <v>-25.2</v>
      </c>
      <c r="O160" s="385">
        <v>0</v>
      </c>
      <c r="P160" s="385">
        <f t="shared" si="595"/>
        <v>25.2</v>
      </c>
      <c r="Q160" s="385">
        <f t="shared" si="595"/>
        <v>-65.9</v>
      </c>
      <c r="R160" s="701">
        <f t="shared" si="596"/>
        <v>-65.9</v>
      </c>
      <c r="S160" s="708"/>
      <c r="T160" s="708"/>
      <c r="U160" s="703"/>
      <c r="V160" s="703"/>
      <c r="W160" s="703"/>
      <c r="X160" s="703"/>
      <c r="Y160" s="708"/>
      <c r="Z160" s="156">
        <f t="shared" si="605"/>
        <v>-1460.4</v>
      </c>
      <c r="AA160" s="385">
        <f t="shared" si="597"/>
        <v>-0.0999999999999091</v>
      </c>
      <c r="AB160" s="385">
        <f t="shared" si="597"/>
        <v>0</v>
      </c>
      <c r="AC160" s="385">
        <f t="shared" si="597"/>
        <v>0</v>
      </c>
      <c r="AD160" s="701">
        <f t="shared" si="598"/>
        <v>-1460.5</v>
      </c>
      <c r="AE160" s="156">
        <f t="shared" si="606"/>
        <v>0</v>
      </c>
      <c r="AF160" s="385">
        <f t="shared" si="599"/>
        <v>0</v>
      </c>
      <c r="AG160" s="385">
        <f t="shared" si="599"/>
        <v>0</v>
      </c>
      <c r="AH160" s="385">
        <f t="shared" si="599"/>
        <v>0</v>
      </c>
      <c r="AI160" s="701">
        <f t="shared" si="600"/>
        <v>0</v>
      </c>
      <c r="AJ160" s="156">
        <f t="shared" si="607"/>
        <v>0</v>
      </c>
      <c r="AK160" s="385">
        <f t="shared" si="601"/>
        <v>0</v>
      </c>
      <c r="AL160" s="670">
        <v>0</v>
      </c>
      <c r="AM160" s="670">
        <v>0</v>
      </c>
      <c r="AN160" s="701">
        <f t="shared" si="602"/>
        <v>0</v>
      </c>
      <c r="AO160" s="670">
        <v>0</v>
      </c>
      <c r="AP160" s="670">
        <v>0</v>
      </c>
      <c r="AQ160" s="670">
        <v>0</v>
      </c>
      <c r="AR160" s="670">
        <v>0</v>
      </c>
      <c r="AS160" s="701">
        <f t="shared" si="603"/>
        <v>0</v>
      </c>
      <c r="AT160" s="670">
        <v>0</v>
      </c>
      <c r="AU160" s="670">
        <v>0</v>
      </c>
      <c r="AV160" s="670">
        <v>0</v>
      </c>
      <c r="AW160" s="670">
        <v>0</v>
      </c>
      <c r="AX160" s="701">
        <f t="shared" si="604"/>
        <v>0</v>
      </c>
    </row>
    <row r="161" ht="15.2" spans="1:50">
      <c r="A161" s="76"/>
      <c r="B161" s="684" t="s">
        <v>156</v>
      </c>
      <c r="C161" s="157">
        <v>-65.6</v>
      </c>
      <c r="D161" s="385">
        <v>-20.11625914</v>
      </c>
      <c r="E161" s="385">
        <v>-18.9337682</v>
      </c>
      <c r="F161" s="385">
        <v>-19.18581657</v>
      </c>
      <c r="G161" s="385">
        <v>-14.56415609</v>
      </c>
      <c r="H161" s="157">
        <v>-72.8</v>
      </c>
      <c r="I161" s="385">
        <v>-19.33093703</v>
      </c>
      <c r="J161" s="385">
        <v>-15.417534</v>
      </c>
      <c r="K161" s="385">
        <v>-19.3110262578301</v>
      </c>
      <c r="L161" s="385">
        <v>-19.4405027121699</v>
      </c>
      <c r="M161" s="157">
        <v>-73.5</v>
      </c>
      <c r="N161" s="385">
        <v>-16.6</v>
      </c>
      <c r="O161" s="385">
        <v>-19.0108856576556</v>
      </c>
      <c r="P161" s="385">
        <f t="shared" si="595"/>
        <v>-21.4156000736753</v>
      </c>
      <c r="Q161" s="385">
        <f t="shared" si="595"/>
        <v>-18.3735142686691</v>
      </c>
      <c r="R161" s="161">
        <f t="shared" ref="R161:R163" si="608">N161+O161+P161+Q161</f>
        <v>-75.4</v>
      </c>
      <c r="S161" s="379"/>
      <c r="T161" s="379"/>
      <c r="U161" s="380"/>
      <c r="V161" s="380"/>
      <c r="W161" s="380"/>
      <c r="X161" s="380"/>
      <c r="Y161" s="379"/>
      <c r="Z161" s="156">
        <f t="shared" si="605"/>
        <v>-22.9</v>
      </c>
      <c r="AA161" s="385">
        <f t="shared" si="597"/>
        <v>-24.9</v>
      </c>
      <c r="AB161" s="385">
        <f t="shared" si="597"/>
        <v>-30.5</v>
      </c>
      <c r="AC161" s="385">
        <f t="shared" si="597"/>
        <v>-24</v>
      </c>
      <c r="AD161" s="161">
        <f t="shared" ref="AD161:AD163" si="609">Z161+AA161+AB161+AC161</f>
        <v>-102.3</v>
      </c>
      <c r="AE161" s="156">
        <f t="shared" si="606"/>
        <v>-25.5</v>
      </c>
      <c r="AF161" s="385">
        <f t="shared" si="599"/>
        <v>-20</v>
      </c>
      <c r="AG161" s="385">
        <f t="shared" si="599"/>
        <v>-52.7</v>
      </c>
      <c r="AH161" s="385">
        <f t="shared" si="599"/>
        <v>-47.4</v>
      </c>
      <c r="AI161" s="161">
        <f t="shared" ref="AI161:AI163" si="610">AE161+AF161+AG161+AH161</f>
        <v>-145.6</v>
      </c>
      <c r="AJ161" s="156">
        <f t="shared" si="607"/>
        <v>-43</v>
      </c>
      <c r="AK161" s="385">
        <f t="shared" si="601"/>
        <v>-44.2</v>
      </c>
      <c r="AL161" s="156">
        <f t="shared" ref="AL161:AM161" si="611">AL255-AK255+AL262-AK262+AK246-AL246</f>
        <v>0</v>
      </c>
      <c r="AM161" s="156">
        <f t="shared" si="611"/>
        <v>0</v>
      </c>
      <c r="AN161" s="161">
        <f t="shared" ref="AN161:AN163" si="612">AJ161+AK161+AL161+AM161</f>
        <v>-87.2</v>
      </c>
      <c r="AO161" s="156">
        <f t="shared" ref="AO161" si="613">AO255-AN255+AO262-AN262+AN246-AO246</f>
        <v>0</v>
      </c>
      <c r="AP161" s="156">
        <f t="shared" ref="AP161" si="614">AP255-AO255+AP262-AO262+AO246-AP246</f>
        <v>0</v>
      </c>
      <c r="AQ161" s="156">
        <f t="shared" ref="AQ161" si="615">AQ255-AP255+AQ262-AP262+AP246-AQ246</f>
        <v>0</v>
      </c>
      <c r="AR161" s="156">
        <f t="shared" ref="AR161" si="616">AR255-AQ255+AR262-AQ262+AQ246-AR246</f>
        <v>0</v>
      </c>
      <c r="AS161" s="161">
        <f t="shared" si="603"/>
        <v>0</v>
      </c>
      <c r="AT161" s="156">
        <f t="shared" ref="AT161" si="617">AT255-AS255+AT262-AS262+AS246-AT246</f>
        <v>0</v>
      </c>
      <c r="AU161" s="156">
        <f t="shared" ref="AU161" si="618">AU255-AT255+AU262-AT262+AT246-AU246</f>
        <v>0</v>
      </c>
      <c r="AV161" s="156">
        <f t="shared" ref="AV161" si="619">AV255-AU255+AV262-AU262+AU246-AV246</f>
        <v>0</v>
      </c>
      <c r="AW161" s="156">
        <f t="shared" ref="AW161" si="620">AW255-AV255+AW262-AV262+AV246-AW246</f>
        <v>0</v>
      </c>
      <c r="AX161" s="161">
        <f t="shared" si="604"/>
        <v>0</v>
      </c>
    </row>
    <row r="162" ht="15.2" spans="1:50">
      <c r="A162" s="76"/>
      <c r="B162" s="684" t="s">
        <v>157</v>
      </c>
      <c r="C162" s="157">
        <v>0</v>
      </c>
      <c r="D162" s="385">
        <v>0</v>
      </c>
      <c r="E162" s="385">
        <v>0</v>
      </c>
      <c r="F162" s="385">
        <v>0</v>
      </c>
      <c r="G162" s="385">
        <v>0</v>
      </c>
      <c r="H162" s="157">
        <f t="shared" ref="H162" si="621">D162+E162+F162+G162</f>
        <v>0</v>
      </c>
      <c r="I162" s="385">
        <v>0</v>
      </c>
      <c r="J162" s="385">
        <v>0</v>
      </c>
      <c r="K162" s="385">
        <v>0</v>
      </c>
      <c r="L162" s="385">
        <v>0</v>
      </c>
      <c r="M162" s="157">
        <f t="shared" ref="M162" si="622">I162+J162+K162+L162</f>
        <v>0</v>
      </c>
      <c r="N162" s="385">
        <v>0</v>
      </c>
      <c r="O162" s="385">
        <v>0</v>
      </c>
      <c r="P162" s="385">
        <f t="shared" si="595"/>
        <v>0</v>
      </c>
      <c r="Q162" s="385">
        <f t="shared" si="595"/>
        <v>0</v>
      </c>
      <c r="R162" s="701">
        <f t="shared" si="608"/>
        <v>0</v>
      </c>
      <c r="S162" s="708"/>
      <c r="T162" s="708"/>
      <c r="U162" s="703"/>
      <c r="V162" s="703"/>
      <c r="W162" s="703"/>
      <c r="X162" s="703"/>
      <c r="Y162" s="708"/>
      <c r="Z162" s="156">
        <f t="shared" si="605"/>
        <v>0</v>
      </c>
      <c r="AA162" s="385">
        <f t="shared" si="597"/>
        <v>0</v>
      </c>
      <c r="AB162" s="385">
        <f t="shared" si="597"/>
        <v>0</v>
      </c>
      <c r="AC162" s="385">
        <f t="shared" si="597"/>
        <v>0</v>
      </c>
      <c r="AD162" s="701">
        <f t="shared" si="609"/>
        <v>0</v>
      </c>
      <c r="AE162" s="156">
        <f t="shared" si="606"/>
        <v>0</v>
      </c>
      <c r="AF162" s="385">
        <f t="shared" si="599"/>
        <v>0</v>
      </c>
      <c r="AG162" s="385">
        <f t="shared" si="599"/>
        <v>0</v>
      </c>
      <c r="AH162" s="385">
        <f t="shared" si="599"/>
        <v>0</v>
      </c>
      <c r="AI162" s="701">
        <f t="shared" si="610"/>
        <v>0</v>
      </c>
      <c r="AJ162" s="156">
        <f t="shared" si="607"/>
        <v>0</v>
      </c>
      <c r="AK162" s="385">
        <f t="shared" si="601"/>
        <v>0</v>
      </c>
      <c r="AL162" s="670">
        <v>0</v>
      </c>
      <c r="AM162" s="670">
        <v>0</v>
      </c>
      <c r="AN162" s="701">
        <f t="shared" si="612"/>
        <v>0</v>
      </c>
      <c r="AO162" s="670">
        <v>0</v>
      </c>
      <c r="AP162" s="670">
        <v>0</v>
      </c>
      <c r="AQ162" s="670">
        <v>0</v>
      </c>
      <c r="AR162" s="670">
        <v>0</v>
      </c>
      <c r="AS162" s="701">
        <f t="shared" si="603"/>
        <v>0</v>
      </c>
      <c r="AT162" s="670">
        <v>0</v>
      </c>
      <c r="AU162" s="670">
        <v>0</v>
      </c>
      <c r="AV162" s="670">
        <v>0</v>
      </c>
      <c r="AW162" s="670">
        <v>0</v>
      </c>
      <c r="AX162" s="701">
        <f t="shared" si="604"/>
        <v>0</v>
      </c>
    </row>
    <row r="163" ht="15.2" spans="1:50">
      <c r="A163" s="76"/>
      <c r="B163" s="684" t="s">
        <v>158</v>
      </c>
      <c r="C163" s="157">
        <v>-9.9</v>
      </c>
      <c r="D163" s="385">
        <v>1.94806064596274</v>
      </c>
      <c r="E163" s="385">
        <v>-6.23902861038961</v>
      </c>
      <c r="F163" s="385">
        <v>-16.0453593181818</v>
      </c>
      <c r="G163" s="385">
        <v>18.4363272826087</v>
      </c>
      <c r="H163" s="157">
        <v>-1.9</v>
      </c>
      <c r="I163" s="385">
        <v>-11.398804068323</v>
      </c>
      <c r="J163" s="385">
        <v>-8.0424942344498</v>
      </c>
      <c r="K163" s="385">
        <v>-35.8921514996811</v>
      </c>
      <c r="L163" s="385">
        <v>25.9334498024539</v>
      </c>
      <c r="M163" s="157">
        <v>-29.4</v>
      </c>
      <c r="N163" s="385">
        <f>2.5-9.7</f>
        <v>-7.2</v>
      </c>
      <c r="O163" s="385">
        <v>-12.8172040656475</v>
      </c>
      <c r="P163" s="385">
        <f t="shared" si="595"/>
        <v>-5.61901124602782</v>
      </c>
      <c r="Q163" s="385">
        <f t="shared" si="595"/>
        <v>32.0362153116753</v>
      </c>
      <c r="R163" s="701">
        <f t="shared" si="608"/>
        <v>6.4</v>
      </c>
      <c r="S163" s="708"/>
      <c r="T163" s="708"/>
      <c r="U163" s="703"/>
      <c r="V163" s="703"/>
      <c r="W163" s="703"/>
      <c r="X163" s="703"/>
      <c r="Y163" s="708"/>
      <c r="Z163" s="156">
        <f t="shared" si="605"/>
        <v>1476.5</v>
      </c>
      <c r="AA163" s="385">
        <f>AA218-Z218</f>
        <v>18.3999999999999</v>
      </c>
      <c r="AB163" s="385">
        <f t="shared" si="597"/>
        <v>-160.2</v>
      </c>
      <c r="AC163" s="385">
        <f t="shared" si="597"/>
        <v>941.8</v>
      </c>
      <c r="AD163" s="701">
        <f t="shared" si="609"/>
        <v>2276.5</v>
      </c>
      <c r="AE163" s="156">
        <f t="shared" si="606"/>
        <v>-1.9</v>
      </c>
      <c r="AF163" s="385">
        <f>AF218-AE218</f>
        <v>6.2</v>
      </c>
      <c r="AG163" s="385">
        <f t="shared" si="599"/>
        <v>-2.8</v>
      </c>
      <c r="AH163" s="385">
        <f t="shared" si="599"/>
        <v>14.3</v>
      </c>
      <c r="AI163" s="701">
        <f t="shared" si="610"/>
        <v>15.8</v>
      </c>
      <c r="AJ163" s="156">
        <f t="shared" si="607"/>
        <v>-4.3</v>
      </c>
      <c r="AK163" s="385">
        <f t="shared" si="601"/>
        <v>2.90000000000002</v>
      </c>
      <c r="AL163" s="670">
        <v>0</v>
      </c>
      <c r="AM163" s="670">
        <v>0</v>
      </c>
      <c r="AN163" s="701">
        <f t="shared" si="612"/>
        <v>-1.39999999999998</v>
      </c>
      <c r="AO163" s="670">
        <v>0</v>
      </c>
      <c r="AP163" s="670">
        <v>0</v>
      </c>
      <c r="AQ163" s="670">
        <v>0</v>
      </c>
      <c r="AR163" s="670">
        <v>0</v>
      </c>
      <c r="AS163" s="701">
        <f t="shared" si="603"/>
        <v>0</v>
      </c>
      <c r="AT163" s="670">
        <v>0</v>
      </c>
      <c r="AU163" s="670">
        <v>0</v>
      </c>
      <c r="AV163" s="670">
        <v>0</v>
      </c>
      <c r="AW163" s="670">
        <v>0</v>
      </c>
      <c r="AX163" s="701">
        <f t="shared" si="604"/>
        <v>0</v>
      </c>
    </row>
    <row r="164" ht="15.2" spans="1:50">
      <c r="A164" s="80"/>
      <c r="B164" s="717" t="s">
        <v>159</v>
      </c>
      <c r="C164" s="718">
        <f>C155+C156+C157+C158+C159+C160+C161+C163+C162</f>
        <v>-165.3</v>
      </c>
      <c r="D164" s="719">
        <f t="shared" ref="D164:AN164" si="623">D155+D156+D157+D158+D159+D160+D161+D163+D162</f>
        <v>-40.5361984940373</v>
      </c>
      <c r="E164" s="719">
        <f t="shared" si="623"/>
        <v>-298.03492581039</v>
      </c>
      <c r="F164" s="719">
        <f t="shared" si="623"/>
        <v>-35.2323653881818</v>
      </c>
      <c r="G164" s="719">
        <f t="shared" si="623"/>
        <v>4.0740265914167</v>
      </c>
      <c r="H164" s="718">
        <f t="shared" si="623"/>
        <v>-369.7</v>
      </c>
      <c r="I164" s="719">
        <f t="shared" si="623"/>
        <v>-19.024699131076</v>
      </c>
      <c r="J164" s="719">
        <f t="shared" si="623"/>
        <v>-23.4600282344498</v>
      </c>
      <c r="K164" s="719">
        <f t="shared" si="623"/>
        <v>99.2718222424888</v>
      </c>
      <c r="L164" s="719">
        <f t="shared" si="623"/>
        <v>24.287905126651</v>
      </c>
      <c r="M164" s="718">
        <f t="shared" si="623"/>
        <v>81.1</v>
      </c>
      <c r="N164" s="719">
        <f t="shared" si="623"/>
        <v>-86.8</v>
      </c>
      <c r="O164" s="719">
        <f t="shared" si="623"/>
        <v>64.158410276697</v>
      </c>
      <c r="P164" s="719">
        <f t="shared" si="623"/>
        <v>119.984388680297</v>
      </c>
      <c r="Q164" s="719">
        <f t="shared" si="623"/>
        <v>-62.2427989569938</v>
      </c>
      <c r="R164" s="720">
        <f t="shared" si="623"/>
        <v>35.1</v>
      </c>
      <c r="S164" s="720"/>
      <c r="T164" s="720"/>
      <c r="U164" s="719"/>
      <c r="V164" s="719"/>
      <c r="W164" s="719"/>
      <c r="X164" s="719"/>
      <c r="Y164" s="720"/>
      <c r="Z164" s="719">
        <f t="shared" si="623"/>
        <v>-184.9</v>
      </c>
      <c r="AA164" s="719">
        <f t="shared" si="623"/>
        <v>19.1</v>
      </c>
      <c r="AB164" s="719">
        <f t="shared" ref="AB164:AC164" si="624">AB155+AB156+AB157+AB158+AB159+AB160+AB161+AB163+AB162</f>
        <v>151.5</v>
      </c>
      <c r="AC164" s="719">
        <f t="shared" si="624"/>
        <v>-251.7</v>
      </c>
      <c r="AD164" s="720">
        <f t="shared" si="623"/>
        <v>-266</v>
      </c>
      <c r="AE164" s="719">
        <f t="shared" ref="AE164:AH164" si="625">AE155+AE156+AE157+AE158+AE159+AE160+AE161+AE163+AE162</f>
        <v>-27.4</v>
      </c>
      <c r="AF164" s="719">
        <f t="shared" si="625"/>
        <v>-10.9</v>
      </c>
      <c r="AG164" s="719">
        <f t="shared" si="625"/>
        <v>152.6</v>
      </c>
      <c r="AH164" s="719">
        <f t="shared" si="625"/>
        <v>-238.3</v>
      </c>
      <c r="AI164" s="720">
        <f t="shared" si="623"/>
        <v>-124</v>
      </c>
      <c r="AJ164" s="719">
        <f t="shared" si="623"/>
        <v>-47.3</v>
      </c>
      <c r="AK164" s="719">
        <f t="shared" si="623"/>
        <v>-40.7</v>
      </c>
      <c r="AL164" s="719">
        <f t="shared" si="623"/>
        <v>0</v>
      </c>
      <c r="AM164" s="719">
        <f t="shared" si="623"/>
        <v>0</v>
      </c>
      <c r="AN164" s="720">
        <f t="shared" si="623"/>
        <v>-88</v>
      </c>
      <c r="AO164" s="719">
        <f t="shared" ref="AO164:AS164" si="626">AO155+AO156+AO157+AO158+AO159+AO160+AO161+AO163+AO162</f>
        <v>0</v>
      </c>
      <c r="AP164" s="719">
        <f t="shared" si="626"/>
        <v>0</v>
      </c>
      <c r="AQ164" s="719">
        <f t="shared" si="626"/>
        <v>0</v>
      </c>
      <c r="AR164" s="719">
        <f t="shared" si="626"/>
        <v>0</v>
      </c>
      <c r="AS164" s="720">
        <f t="shared" si="626"/>
        <v>0</v>
      </c>
      <c r="AT164" s="719">
        <f t="shared" ref="AT164:AX164" si="627">AT155+AT156+AT157+AT158+AT159+AT160+AT161+AT163+AT162</f>
        <v>0</v>
      </c>
      <c r="AU164" s="719">
        <f t="shared" si="627"/>
        <v>0</v>
      </c>
      <c r="AV164" s="719">
        <f t="shared" si="627"/>
        <v>0</v>
      </c>
      <c r="AW164" s="719">
        <f t="shared" si="627"/>
        <v>0</v>
      </c>
      <c r="AX164" s="720">
        <f t="shared" si="627"/>
        <v>0</v>
      </c>
    </row>
    <row r="165" ht="15.2" spans="1:50">
      <c r="A165" s="80"/>
      <c r="B165" s="732" t="s">
        <v>160</v>
      </c>
      <c r="C165" s="508">
        <f t="shared" ref="C165:AN165" si="628">C144+C152+C164</f>
        <v>25.9872410550527</v>
      </c>
      <c r="D165" s="733">
        <f t="shared" si="628"/>
        <v>-29.8182693104918</v>
      </c>
      <c r="E165" s="733">
        <f t="shared" si="628"/>
        <v>118.854465079769</v>
      </c>
      <c r="F165" s="733">
        <f t="shared" si="628"/>
        <v>-98.5211412285732</v>
      </c>
      <c r="G165" s="733">
        <f t="shared" si="628"/>
        <v>203.162333407219</v>
      </c>
      <c r="H165" s="508">
        <f t="shared" si="628"/>
        <v>193.735851049115</v>
      </c>
      <c r="I165" s="733">
        <f t="shared" si="628"/>
        <v>-79.5152748594489</v>
      </c>
      <c r="J165" s="733">
        <f t="shared" si="628"/>
        <v>-112.74018363963</v>
      </c>
      <c r="K165" s="733">
        <f t="shared" si="628"/>
        <v>-21.9354782498695</v>
      </c>
      <c r="L165" s="733">
        <f t="shared" si="628"/>
        <v>84.9259092818717</v>
      </c>
      <c r="M165" s="508">
        <f t="shared" si="628"/>
        <v>-129.24002747069</v>
      </c>
      <c r="N165" s="733">
        <f t="shared" si="628"/>
        <v>-57.3000000000001</v>
      </c>
      <c r="O165" s="733">
        <f t="shared" si="628"/>
        <v>-61.3165435353452</v>
      </c>
      <c r="P165" s="733">
        <f t="shared" si="628"/>
        <v>14.0273442810769</v>
      </c>
      <c r="Q165" s="733">
        <f t="shared" ref="Q165" si="629">Q144+Q152+Q164</f>
        <v>183.989199254268</v>
      </c>
      <c r="R165" s="734">
        <f t="shared" si="628"/>
        <v>79.3999999999997</v>
      </c>
      <c r="S165" s="735"/>
      <c r="T165" s="735"/>
      <c r="U165" s="736"/>
      <c r="V165" s="736"/>
      <c r="W165" s="736"/>
      <c r="X165" s="736"/>
      <c r="Y165" s="735"/>
      <c r="Z165" s="733">
        <f t="shared" ref="Z165:AC165" si="630">Z144+Z152+Z164</f>
        <v>-135.7</v>
      </c>
      <c r="AA165" s="733">
        <f t="shared" si="630"/>
        <v>-77.7000000000001</v>
      </c>
      <c r="AB165" s="733">
        <f t="shared" si="630"/>
        <v>38.1</v>
      </c>
      <c r="AC165" s="733">
        <f t="shared" si="630"/>
        <v>65.7000000000003</v>
      </c>
      <c r="AD165" s="734">
        <f t="shared" si="628"/>
        <v>-109.6</v>
      </c>
      <c r="AE165" s="733">
        <f t="shared" si="628"/>
        <v>67.1000000000001</v>
      </c>
      <c r="AF165" s="733">
        <f t="shared" si="628"/>
        <v>-133.1</v>
      </c>
      <c r="AG165" s="733">
        <f t="shared" si="628"/>
        <v>41.4</v>
      </c>
      <c r="AH165" s="733">
        <f t="shared" si="628"/>
        <v>292.3</v>
      </c>
      <c r="AI165" s="734">
        <f t="shared" si="628"/>
        <v>267.7</v>
      </c>
      <c r="AJ165" s="733">
        <f t="shared" ref="AJ165:AK165" si="631">AJ144+AJ152+AJ164</f>
        <v>34.9</v>
      </c>
      <c r="AK165" s="733">
        <f t="shared" si="631"/>
        <v>32.8999999999998</v>
      </c>
      <c r="AL165" s="733">
        <f t="shared" si="628"/>
        <v>-553.198861584551</v>
      </c>
      <c r="AM165" s="733">
        <f t="shared" si="628"/>
        <v>778.42920946587</v>
      </c>
      <c r="AN165" s="734">
        <f t="shared" si="628"/>
        <v>293.030347881319</v>
      </c>
      <c r="AO165" s="733">
        <f t="shared" ref="AO165:AS165" si="632">AO144+AO152+AO164</f>
        <v>271.894754844811</v>
      </c>
      <c r="AP165" s="733">
        <f t="shared" si="632"/>
        <v>127.849467626973</v>
      </c>
      <c r="AQ165" s="733">
        <f t="shared" si="632"/>
        <v>-560.99965685371</v>
      </c>
      <c r="AR165" s="733">
        <f t="shared" si="632"/>
        <v>955.298189416809</v>
      </c>
      <c r="AS165" s="734">
        <f t="shared" si="632"/>
        <v>794.042755034883</v>
      </c>
      <c r="AT165" s="733">
        <f t="shared" ref="AT165:AX165" si="633">AT144+AT152+AT164</f>
        <v>357.170546236582</v>
      </c>
      <c r="AU165" s="733">
        <f t="shared" si="633"/>
        <v>210.032802752472</v>
      </c>
      <c r="AV165" s="733">
        <f t="shared" si="633"/>
        <v>-594.811191018445</v>
      </c>
      <c r="AW165" s="733">
        <f t="shared" si="633"/>
        <v>1125.20069403818</v>
      </c>
      <c r="AX165" s="734">
        <f t="shared" si="633"/>
        <v>1097.59285200879</v>
      </c>
    </row>
    <row r="166" ht="15.2" spans="1:50">
      <c r="A166" s="76"/>
      <c r="B166" s="700"/>
      <c r="C166" s="519"/>
      <c r="D166" s="76"/>
      <c r="E166" s="76"/>
      <c r="F166" s="76"/>
      <c r="G166" s="76"/>
      <c r="H166" s="519"/>
      <c r="I166" s="76"/>
      <c r="J166" s="76"/>
      <c r="K166" s="76"/>
      <c r="L166" s="76"/>
      <c r="M166" s="519"/>
      <c r="N166" s="76"/>
      <c r="O166" s="76"/>
      <c r="P166" s="385"/>
      <c r="Q166" s="76"/>
      <c r="R166" s="704"/>
      <c r="S166" s="706"/>
      <c r="T166" s="706"/>
      <c r="U166" s="707"/>
      <c r="V166" s="707"/>
      <c r="W166" s="707"/>
      <c r="X166" s="707"/>
      <c r="Y166" s="706"/>
      <c r="Z166" s="420"/>
      <c r="AA166" s="76"/>
      <c r="AB166" s="385"/>
      <c r="AC166" s="76"/>
      <c r="AD166" s="704"/>
      <c r="AE166" s="420"/>
      <c r="AF166" s="76"/>
      <c r="AG166" s="385"/>
      <c r="AH166" s="76"/>
      <c r="AI166" s="704"/>
      <c r="AJ166" s="420"/>
      <c r="AK166" s="76"/>
      <c r="AL166" s="76"/>
      <c r="AM166" s="76"/>
      <c r="AN166" s="704"/>
      <c r="AO166" s="76"/>
      <c r="AP166" s="76"/>
      <c r="AQ166" s="76"/>
      <c r="AR166" s="76"/>
      <c r="AS166" s="704"/>
      <c r="AT166" s="76"/>
      <c r="AU166" s="76"/>
      <c r="AV166" s="76"/>
      <c r="AW166" s="76"/>
      <c r="AX166" s="704"/>
    </row>
    <row r="167" ht="15.2" spans="1:50">
      <c r="A167" s="76"/>
      <c r="B167" s="684" t="s">
        <v>161</v>
      </c>
      <c r="C167" s="157">
        <v>27.1</v>
      </c>
      <c r="D167" s="385">
        <v>-14.7977343818568</v>
      </c>
      <c r="E167" s="385">
        <v>4.98074250358378</v>
      </c>
      <c r="F167" s="385">
        <v>-7.95255779906252</v>
      </c>
      <c r="G167" s="385">
        <v>-4.63045032266446</v>
      </c>
      <c r="H167" s="157">
        <v>-22.4</v>
      </c>
      <c r="I167" s="385">
        <v>-9.71105973124749</v>
      </c>
      <c r="J167" s="385">
        <v>-34.7479571567957</v>
      </c>
      <c r="K167" s="385">
        <v>-29.2476039635753</v>
      </c>
      <c r="L167" s="385">
        <v>37.3066208516185</v>
      </c>
      <c r="M167" s="157">
        <v>-36.4</v>
      </c>
      <c r="N167" s="385">
        <v>3.6</v>
      </c>
      <c r="O167" s="385">
        <v>-8.55218529525748</v>
      </c>
      <c r="P167" s="385">
        <f>P224-O224</f>
        <v>-8.44781470474251</v>
      </c>
      <c r="Q167" s="385">
        <f>Q224-P224</f>
        <v>15.5</v>
      </c>
      <c r="R167" s="701">
        <f t="shared" ref="R167" si="634">N167+O167+P167+Q167</f>
        <v>2.1</v>
      </c>
      <c r="S167" s="708"/>
      <c r="T167" s="708"/>
      <c r="U167" s="703"/>
      <c r="V167" s="703"/>
      <c r="W167" s="703"/>
      <c r="X167" s="703"/>
      <c r="Y167" s="708"/>
      <c r="Z167" s="385">
        <f>Z224</f>
        <v>-10.4</v>
      </c>
      <c r="AA167" s="385">
        <f>AA224-Z224</f>
        <v>-3.7</v>
      </c>
      <c r="AB167" s="385">
        <f>AB224-AA224</f>
        <v>18</v>
      </c>
      <c r="AC167" s="385">
        <f>AC224-AB224</f>
        <v>-32.3</v>
      </c>
      <c r="AD167" s="701">
        <f t="shared" ref="AD167" si="635">Z167+AA167+AB167+AC167</f>
        <v>-28.4</v>
      </c>
      <c r="AE167" s="385">
        <f>AE224</f>
        <v>9.6</v>
      </c>
      <c r="AF167" s="385">
        <f>AF224-AE224</f>
        <v>14.4</v>
      </c>
      <c r="AG167" s="385">
        <f>AG224-AF224</f>
        <v>8.5</v>
      </c>
      <c r="AH167" s="385">
        <f>AH224-AG224</f>
        <v>6.7</v>
      </c>
      <c r="AI167" s="701">
        <f t="shared" ref="AI167" si="636">AE167+AF167+AG167+AH167</f>
        <v>39.2</v>
      </c>
      <c r="AJ167" s="385">
        <f>AJ224</f>
        <v>-3.5</v>
      </c>
      <c r="AK167" s="385">
        <f>AK224-AJ224</f>
        <v>3.8</v>
      </c>
      <c r="AL167" s="670">
        <v>0</v>
      </c>
      <c r="AM167" s="670">
        <v>0</v>
      </c>
      <c r="AN167" s="701">
        <f t="shared" ref="AN167" si="637">AJ167+AK167+AL167+AM167</f>
        <v>0.3</v>
      </c>
      <c r="AO167" s="670">
        <v>0</v>
      </c>
      <c r="AP167" s="670">
        <v>0</v>
      </c>
      <c r="AQ167" s="670">
        <v>0</v>
      </c>
      <c r="AR167" s="670">
        <v>0</v>
      </c>
      <c r="AS167" s="701">
        <f t="shared" ref="AS167" si="638">AO167+AP167+AQ167+AR167</f>
        <v>0</v>
      </c>
      <c r="AT167" s="670">
        <v>0</v>
      </c>
      <c r="AU167" s="670">
        <v>0</v>
      </c>
      <c r="AV167" s="670">
        <v>0</v>
      </c>
      <c r="AW167" s="670">
        <v>0</v>
      </c>
      <c r="AX167" s="701">
        <f t="shared" ref="AX167" si="639">AT167+AU167+AV167+AW167</f>
        <v>0</v>
      </c>
    </row>
    <row r="168" ht="15.2" spans="1:50">
      <c r="A168" s="76"/>
      <c r="B168" s="700"/>
      <c r="C168" s="519"/>
      <c r="D168" s="76"/>
      <c r="E168" s="76"/>
      <c r="F168" s="76"/>
      <c r="G168" s="76"/>
      <c r="H168" s="519"/>
      <c r="I168" s="76"/>
      <c r="J168" s="76"/>
      <c r="K168" s="76"/>
      <c r="L168" s="76"/>
      <c r="M168" s="519"/>
      <c r="N168" s="76"/>
      <c r="O168" s="76"/>
      <c r="P168" s="385"/>
      <c r="Q168" s="76"/>
      <c r="R168" s="704"/>
      <c r="S168" s="706"/>
      <c r="T168" s="706"/>
      <c r="U168" s="707"/>
      <c r="V168" s="707"/>
      <c r="W168" s="707"/>
      <c r="X168" s="707"/>
      <c r="Y168" s="706"/>
      <c r="Z168" s="76"/>
      <c r="AA168" s="76"/>
      <c r="AB168" s="385"/>
      <c r="AC168" s="76"/>
      <c r="AD168" s="704"/>
      <c r="AE168" s="76"/>
      <c r="AF168" s="76"/>
      <c r="AG168" s="385"/>
      <c r="AH168" s="76"/>
      <c r="AI168" s="704"/>
      <c r="AJ168" s="76"/>
      <c r="AK168" s="76"/>
      <c r="AL168" s="76"/>
      <c r="AM168" s="76"/>
      <c r="AN168" s="704"/>
      <c r="AO168" s="76"/>
      <c r="AP168" s="76"/>
      <c r="AQ168" s="76"/>
      <c r="AR168" s="76"/>
      <c r="AS168" s="704"/>
      <c r="AT168" s="76"/>
      <c r="AU168" s="76"/>
      <c r="AV168" s="76"/>
      <c r="AW168" s="76"/>
      <c r="AX168" s="704"/>
    </row>
    <row r="169" ht="15.2" spans="1:50">
      <c r="A169" s="76"/>
      <c r="B169" s="737" t="s">
        <v>162</v>
      </c>
      <c r="C169" s="157">
        <v>343.4</v>
      </c>
      <c r="D169" s="385">
        <f>C230+C170</f>
        <v>396.4</v>
      </c>
      <c r="E169" s="385">
        <f>D230</f>
        <v>318.354791164888</v>
      </c>
      <c r="F169" s="385">
        <f>E230</f>
        <v>469.241150200083</v>
      </c>
      <c r="G169" s="385">
        <f>F230</f>
        <v>363.094612759372</v>
      </c>
      <c r="H169" s="701">
        <f>C230+C170</f>
        <v>396.4</v>
      </c>
      <c r="I169" s="385">
        <f>H230</f>
        <v>566.7</v>
      </c>
      <c r="J169" s="385">
        <f>I230</f>
        <v>478.34063</v>
      </c>
      <c r="K169" s="385">
        <f>J230</f>
        <v>329.917594</v>
      </c>
      <c r="L169" s="385">
        <f>K230</f>
        <v>279.613343</v>
      </c>
      <c r="M169" s="701">
        <f>H230+H170</f>
        <v>567.6</v>
      </c>
      <c r="N169" s="385">
        <f>M230</f>
        <v>402</v>
      </c>
      <c r="O169" s="385">
        <f>N230</f>
        <v>348.3</v>
      </c>
      <c r="P169" s="385">
        <f>O230</f>
        <v>278.5</v>
      </c>
      <c r="Q169" s="385">
        <f>P230</f>
        <v>284.2</v>
      </c>
      <c r="R169" s="701">
        <f>M230</f>
        <v>402</v>
      </c>
      <c r="S169" s="708"/>
      <c r="T169" s="708"/>
      <c r="U169" s="703"/>
      <c r="V169" s="703"/>
      <c r="W169" s="703"/>
      <c r="X169" s="703"/>
      <c r="Y169" s="708"/>
      <c r="Z169" s="385">
        <f>R230</f>
        <v>483.4</v>
      </c>
      <c r="AA169" s="385">
        <f>Z230</f>
        <v>337.3</v>
      </c>
      <c r="AB169" s="385">
        <f>AA230</f>
        <v>255.9</v>
      </c>
      <c r="AC169" s="385">
        <f>AB230</f>
        <v>312</v>
      </c>
      <c r="AD169" s="701">
        <f>R230</f>
        <v>483.4</v>
      </c>
      <c r="AE169" s="385">
        <f>AD171</f>
        <v>345.4</v>
      </c>
      <c r="AF169" s="385">
        <f>AE230</f>
        <v>422.1</v>
      </c>
      <c r="AG169" s="385">
        <f>AF230</f>
        <v>303.4</v>
      </c>
      <c r="AH169" s="385">
        <f>AG230</f>
        <v>353.3</v>
      </c>
      <c r="AI169" s="701">
        <f>AD230</f>
        <v>345.4</v>
      </c>
      <c r="AJ169" s="385">
        <f>AI171</f>
        <v>652.3</v>
      </c>
      <c r="AK169" s="385">
        <f>AJ230</f>
        <v>683.7</v>
      </c>
      <c r="AL169" s="385">
        <f>AK230</f>
        <v>720.4</v>
      </c>
      <c r="AM169" s="385">
        <f>AL230</f>
        <v>167.201138415449</v>
      </c>
      <c r="AN169" s="701">
        <f>AI230</f>
        <v>652.3</v>
      </c>
      <c r="AO169" s="385">
        <f>AN230</f>
        <v>945.630347881319</v>
      </c>
      <c r="AP169" s="385">
        <f>AO230</f>
        <v>1217.52510272613</v>
      </c>
      <c r="AQ169" s="385">
        <f>AP230</f>
        <v>1345.3745703531</v>
      </c>
      <c r="AR169" s="385">
        <f>AQ230</f>
        <v>784.374913499393</v>
      </c>
      <c r="AS169" s="701">
        <f>AN230</f>
        <v>945.630347881319</v>
      </c>
      <c r="AT169" s="385">
        <f>AS230</f>
        <v>1739.6731029162</v>
      </c>
      <c r="AU169" s="385">
        <f>AT230</f>
        <v>2096.84364915278</v>
      </c>
      <c r="AV169" s="385">
        <f>AU230</f>
        <v>2306.87645190526</v>
      </c>
      <c r="AW169" s="385">
        <f>AV230</f>
        <v>1712.06526088681</v>
      </c>
      <c r="AX169" s="701">
        <f>AS230</f>
        <v>1739.6731029162</v>
      </c>
    </row>
    <row r="170" ht="15.2" spans="1:50">
      <c r="A170" s="76"/>
      <c r="B170" s="737" t="s">
        <v>163</v>
      </c>
      <c r="C170" s="157">
        <v>6.9</v>
      </c>
      <c r="D170" s="385">
        <v>33.4091350830188</v>
      </c>
      <c r="E170" s="385">
        <v>-27.0460172923257</v>
      </c>
      <c r="F170" s="385">
        <v>-0.291317560572211</v>
      </c>
      <c r="G170" s="385">
        <v>-5.17180023012091</v>
      </c>
      <c r="H170" s="157">
        <v>0.9</v>
      </c>
      <c r="I170" s="385">
        <v>1.060589</v>
      </c>
      <c r="J170" s="385">
        <v>-1.060589</v>
      </c>
      <c r="K170" s="385">
        <v>0</v>
      </c>
      <c r="L170" s="385">
        <v>0</v>
      </c>
      <c r="M170" s="157">
        <v>0</v>
      </c>
      <c r="N170" s="385">
        <v>0</v>
      </c>
      <c r="O170" s="385">
        <v>0</v>
      </c>
      <c r="P170" s="385">
        <f>P223-O223</f>
        <v>0</v>
      </c>
      <c r="Q170" s="385">
        <f>Q223-P223</f>
        <v>0</v>
      </c>
      <c r="R170" s="701">
        <f>N170+O170+P170+Q170</f>
        <v>0</v>
      </c>
      <c r="S170" s="708"/>
      <c r="T170" s="708"/>
      <c r="U170" s="703"/>
      <c r="V170" s="703"/>
      <c r="W170" s="703"/>
      <c r="X170" s="703"/>
      <c r="Y170" s="708"/>
      <c r="Z170" s="385">
        <f>Z223</f>
        <v>0</v>
      </c>
      <c r="AA170" s="385">
        <v>0</v>
      </c>
      <c r="AB170" s="385">
        <f>AB223-AA223</f>
        <v>0</v>
      </c>
      <c r="AC170" s="385">
        <f>AC223-AB223</f>
        <v>0</v>
      </c>
      <c r="AD170" s="701">
        <f>Z170+AA170+AB170+AC170</f>
        <v>0</v>
      </c>
      <c r="AE170" s="385">
        <f>AE223</f>
        <v>0</v>
      </c>
      <c r="AF170" s="385">
        <v>0</v>
      </c>
      <c r="AG170" s="385">
        <f>AG223-AF223</f>
        <v>0</v>
      </c>
      <c r="AH170" s="385">
        <f>AH223-AG223</f>
        <v>0</v>
      </c>
      <c r="AI170" s="701">
        <f>AE170+AF170+AG170+AH170</f>
        <v>0</v>
      </c>
      <c r="AJ170" s="385">
        <f>AJ223</f>
        <v>0</v>
      </c>
      <c r="AK170" s="385">
        <v>0</v>
      </c>
      <c r="AL170" s="670">
        <v>0</v>
      </c>
      <c r="AM170" s="670">
        <v>0</v>
      </c>
      <c r="AN170" s="701">
        <f>AJ170+AK170+AL170+AM170</f>
        <v>0</v>
      </c>
      <c r="AO170" s="670">
        <v>0</v>
      </c>
      <c r="AP170" s="670">
        <v>0</v>
      </c>
      <c r="AQ170" s="670">
        <v>0</v>
      </c>
      <c r="AR170" s="670">
        <v>0</v>
      </c>
      <c r="AS170" s="701">
        <f>AO170+AP170+AQ170+AR170</f>
        <v>0</v>
      </c>
      <c r="AT170" s="670">
        <v>0</v>
      </c>
      <c r="AU170" s="670">
        <v>0</v>
      </c>
      <c r="AV170" s="670">
        <v>0</v>
      </c>
      <c r="AW170" s="670">
        <v>0</v>
      </c>
      <c r="AX170" s="701">
        <f>AT170+AU170+AV170+AW170</f>
        <v>0</v>
      </c>
    </row>
    <row r="171" ht="15.2" spans="1:50">
      <c r="A171" s="80"/>
      <c r="B171" s="738" t="s">
        <v>164</v>
      </c>
      <c r="C171" s="739">
        <f>C165+C169+C167-C170</f>
        <v>389.587241055053</v>
      </c>
      <c r="D171" s="239">
        <f>D169+D167+D165-D170</f>
        <v>318.374861224633</v>
      </c>
      <c r="E171" s="239">
        <f t="shared" ref="E171:AN171" si="640">E165+E169+E167-E170</f>
        <v>469.236016040567</v>
      </c>
      <c r="F171" s="239">
        <f t="shared" si="640"/>
        <v>363.058768733019</v>
      </c>
      <c r="G171" s="239">
        <f t="shared" si="640"/>
        <v>566.798296074047</v>
      </c>
      <c r="H171" s="739">
        <f t="shared" si="640"/>
        <v>566.835851049115</v>
      </c>
      <c r="I171" s="239">
        <f t="shared" si="640"/>
        <v>476.413076409304</v>
      </c>
      <c r="J171" s="239">
        <f t="shared" si="640"/>
        <v>331.913078203574</v>
      </c>
      <c r="K171" s="239">
        <f t="shared" si="640"/>
        <v>278.734511786555</v>
      </c>
      <c r="L171" s="239">
        <f t="shared" si="640"/>
        <v>401.84587313349</v>
      </c>
      <c r="M171" s="739">
        <f t="shared" si="640"/>
        <v>401.95997252931</v>
      </c>
      <c r="N171" s="239">
        <f t="shared" si="640"/>
        <v>348.3</v>
      </c>
      <c r="O171" s="239">
        <f t="shared" si="640"/>
        <v>278.431271169397</v>
      </c>
      <c r="P171" s="239">
        <f t="shared" si="640"/>
        <v>284.079529576334</v>
      </c>
      <c r="Q171" s="239">
        <f t="shared" ref="Q171" si="641">Q165+Q169+Q167-Q170</f>
        <v>483.689199254268</v>
      </c>
      <c r="R171" s="739">
        <f t="shared" si="640"/>
        <v>483.5</v>
      </c>
      <c r="S171" s="740"/>
      <c r="T171" s="740"/>
      <c r="U171" s="741"/>
      <c r="V171" s="741"/>
      <c r="W171" s="741"/>
      <c r="X171" s="741"/>
      <c r="Y171" s="740"/>
      <c r="Z171" s="239">
        <f t="shared" si="640"/>
        <v>337.3</v>
      </c>
      <c r="AA171" s="239">
        <f t="shared" ref="AA171:AC171" si="642">AA165+AA169+AA167-AA170</f>
        <v>255.9</v>
      </c>
      <c r="AB171" s="239">
        <f t="shared" si="642"/>
        <v>312</v>
      </c>
      <c r="AC171" s="239">
        <f t="shared" si="642"/>
        <v>345.4</v>
      </c>
      <c r="AD171" s="739">
        <f t="shared" si="640"/>
        <v>345.4</v>
      </c>
      <c r="AE171" s="239">
        <f t="shared" ref="AE171:AH171" si="643">AE165+AE169+AE167-AE170</f>
        <v>422.1</v>
      </c>
      <c r="AF171" s="239">
        <f t="shared" si="643"/>
        <v>303.4</v>
      </c>
      <c r="AG171" s="239">
        <f t="shared" si="643"/>
        <v>353.3</v>
      </c>
      <c r="AH171" s="239">
        <f t="shared" si="643"/>
        <v>652.3</v>
      </c>
      <c r="AI171" s="739">
        <f t="shared" si="640"/>
        <v>652.3</v>
      </c>
      <c r="AJ171" s="239">
        <f t="shared" si="640"/>
        <v>683.7</v>
      </c>
      <c r="AK171" s="239">
        <f t="shared" si="640"/>
        <v>720.4</v>
      </c>
      <c r="AL171" s="239">
        <f t="shared" si="640"/>
        <v>167.201138415449</v>
      </c>
      <c r="AM171" s="239">
        <f t="shared" si="640"/>
        <v>945.630347881319</v>
      </c>
      <c r="AN171" s="739">
        <f t="shared" si="640"/>
        <v>945.630347881319</v>
      </c>
      <c r="AO171" s="239">
        <f t="shared" ref="AO171:AS171" si="644">AO165+AO169+AO167-AO170</f>
        <v>1217.52510272613</v>
      </c>
      <c r="AP171" s="239">
        <f t="shared" si="644"/>
        <v>1345.3745703531</v>
      </c>
      <c r="AQ171" s="239">
        <f t="shared" si="644"/>
        <v>784.374913499393</v>
      </c>
      <c r="AR171" s="239">
        <f t="shared" si="644"/>
        <v>1739.6731029162</v>
      </c>
      <c r="AS171" s="739">
        <f t="shared" si="644"/>
        <v>1739.6731029162</v>
      </c>
      <c r="AT171" s="239">
        <f t="shared" ref="AT171:AX171" si="645">AT165+AT169+AT167-AT170</f>
        <v>2096.84364915278</v>
      </c>
      <c r="AU171" s="239">
        <f t="shared" si="645"/>
        <v>2306.87645190526</v>
      </c>
      <c r="AV171" s="239">
        <f t="shared" si="645"/>
        <v>1712.06526088681</v>
      </c>
      <c r="AW171" s="239">
        <f t="shared" si="645"/>
        <v>2837.26595492499</v>
      </c>
      <c r="AX171" s="739">
        <f t="shared" si="645"/>
        <v>2837.26595492499</v>
      </c>
    </row>
    <row r="172" ht="15.2" spans="1:50">
      <c r="A172" s="76"/>
      <c r="B172" s="742"/>
      <c r="C172" s="534"/>
      <c r="D172" s="544"/>
      <c r="E172" s="544"/>
      <c r="F172" s="544"/>
      <c r="G172" s="544"/>
      <c r="H172" s="534"/>
      <c r="I172" s="544"/>
      <c r="J172" s="544"/>
      <c r="K172" s="544"/>
      <c r="L172" s="544"/>
      <c r="M172" s="534"/>
      <c r="N172" s="544"/>
      <c r="O172" s="544"/>
      <c r="P172" s="544"/>
      <c r="Q172" s="544"/>
      <c r="R172" s="743"/>
      <c r="S172" s="744"/>
      <c r="T172" s="744"/>
      <c r="U172" s="745"/>
      <c r="V172" s="745"/>
      <c r="W172" s="745"/>
      <c r="X172" s="745"/>
      <c r="Y172" s="744"/>
      <c r="Z172" s="544"/>
      <c r="AA172" s="544"/>
      <c r="AB172" s="544"/>
      <c r="AC172" s="544"/>
      <c r="AD172" s="743"/>
      <c r="AE172" s="544"/>
      <c r="AF172" s="544"/>
      <c r="AG172" s="544"/>
      <c r="AH172" s="544"/>
      <c r="AI172" s="743"/>
      <c r="AJ172" s="544"/>
      <c r="AK172" s="544"/>
      <c r="AL172" s="544"/>
      <c r="AM172" s="544"/>
      <c r="AN172" s="743"/>
      <c r="AO172" s="544"/>
      <c r="AP172" s="544"/>
      <c r="AQ172" s="544"/>
      <c r="AR172" s="544"/>
      <c r="AS172" s="743"/>
      <c r="AT172" s="544"/>
      <c r="AU172" s="544"/>
      <c r="AV172" s="544"/>
      <c r="AW172" s="544"/>
      <c r="AX172" s="743"/>
    </row>
    <row r="173" ht="15.2" spans="1:50">
      <c r="A173" s="420"/>
      <c r="B173" s="746" t="s">
        <v>165</v>
      </c>
      <c r="C173" s="746">
        <f t="shared" ref="C173:AN173" si="646">C171-C230</f>
        <v>0.0872410550527434</v>
      </c>
      <c r="D173" s="746">
        <f t="shared" si="646"/>
        <v>0.0200700597440573</v>
      </c>
      <c r="E173" s="746">
        <f t="shared" si="646"/>
        <v>-0.00513415951616025</v>
      </c>
      <c r="F173" s="746">
        <f t="shared" si="646"/>
        <v>-0.0358440263523221</v>
      </c>
      <c r="G173" s="746">
        <f t="shared" si="646"/>
        <v>0.0982960740469707</v>
      </c>
      <c r="H173" s="746">
        <f t="shared" si="646"/>
        <v>0.135851049114535</v>
      </c>
      <c r="I173" s="746">
        <f t="shared" si="646"/>
        <v>-1.92755359069628</v>
      </c>
      <c r="J173" s="746">
        <f t="shared" si="646"/>
        <v>1.99548420357411</v>
      </c>
      <c r="K173" s="746">
        <f t="shared" si="646"/>
        <v>-0.878831213444755</v>
      </c>
      <c r="L173" s="746">
        <f t="shared" si="646"/>
        <v>-0.154126866509841</v>
      </c>
      <c r="M173" s="746">
        <f t="shared" si="646"/>
        <v>-0.0400274706903474</v>
      </c>
      <c r="N173" s="746">
        <f t="shared" si="646"/>
        <v>0</v>
      </c>
      <c r="O173" s="746">
        <f t="shared" si="646"/>
        <v>-0.0687288306025948</v>
      </c>
      <c r="P173" s="746">
        <f t="shared" si="646"/>
        <v>-0.120470423665608</v>
      </c>
      <c r="Q173" s="746">
        <f t="shared" si="646"/>
        <v>0.289199254268169</v>
      </c>
      <c r="R173" s="746">
        <f t="shared" si="646"/>
        <v>0.0999999999997954</v>
      </c>
      <c r="S173" s="746"/>
      <c r="T173" s="746"/>
      <c r="U173" s="746"/>
      <c r="V173" s="746"/>
      <c r="W173" s="746"/>
      <c r="X173" s="746"/>
      <c r="Y173" s="746"/>
      <c r="Z173" s="746">
        <f>Z171-Z230</f>
        <v>0</v>
      </c>
      <c r="AA173" s="746">
        <f t="shared" ref="AA173:AB173" si="647">AA171-AA230</f>
        <v>0</v>
      </c>
      <c r="AB173" s="746">
        <f t="shared" si="647"/>
        <v>0</v>
      </c>
      <c r="AC173" s="746">
        <f t="shared" si="646"/>
        <v>0</v>
      </c>
      <c r="AD173" s="746">
        <f t="shared" si="646"/>
        <v>0</v>
      </c>
      <c r="AE173" s="746">
        <f t="shared" si="646"/>
        <v>0</v>
      </c>
      <c r="AF173" s="746">
        <f t="shared" ref="AF173:AG173" si="648">AF171-AF230</f>
        <v>0</v>
      </c>
      <c r="AG173" s="746">
        <f t="shared" si="648"/>
        <v>0</v>
      </c>
      <c r="AH173" s="746">
        <f t="shared" si="646"/>
        <v>0</v>
      </c>
      <c r="AI173" s="746">
        <f t="shared" si="646"/>
        <v>0</v>
      </c>
      <c r="AJ173" s="746">
        <f t="shared" si="646"/>
        <v>0</v>
      </c>
      <c r="AK173" s="746">
        <f t="shared" ref="AK173" si="649">AK171-AK230</f>
        <v>0</v>
      </c>
      <c r="AL173" s="746">
        <f t="shared" si="646"/>
        <v>0</v>
      </c>
      <c r="AM173" s="746">
        <f t="shared" si="646"/>
        <v>0</v>
      </c>
      <c r="AN173" s="746">
        <f t="shared" si="646"/>
        <v>0</v>
      </c>
      <c r="AO173" s="746">
        <f t="shared" ref="AO173:AS173" si="650">AO171-AO230</f>
        <v>0</v>
      </c>
      <c r="AP173" s="746">
        <f t="shared" si="650"/>
        <v>0</v>
      </c>
      <c r="AQ173" s="746">
        <f t="shared" si="650"/>
        <v>0</v>
      </c>
      <c r="AR173" s="746">
        <f t="shared" si="650"/>
        <v>0</v>
      </c>
      <c r="AS173" s="746">
        <f t="shared" si="650"/>
        <v>0</v>
      </c>
      <c r="AT173" s="746">
        <f t="shared" ref="AT173:AX173" si="651">AT171-AT230</f>
        <v>0</v>
      </c>
      <c r="AU173" s="746">
        <f t="shared" si="651"/>
        <v>0</v>
      </c>
      <c r="AV173" s="746">
        <f t="shared" si="651"/>
        <v>0</v>
      </c>
      <c r="AW173" s="746">
        <f t="shared" si="651"/>
        <v>0</v>
      </c>
      <c r="AX173" s="746">
        <f t="shared" si="651"/>
        <v>0</v>
      </c>
    </row>
    <row r="174" ht="15.2" spans="1:50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420"/>
      <c r="Q174" s="420"/>
      <c r="R174" s="420"/>
      <c r="S174" s="420"/>
      <c r="T174" s="420"/>
      <c r="U174" s="420"/>
      <c r="V174" s="420"/>
      <c r="W174" s="420"/>
      <c r="X174" s="420"/>
      <c r="Y174" s="420"/>
      <c r="Z174" s="420"/>
      <c r="AA174" s="420"/>
      <c r="AB174" s="420"/>
      <c r="AC174" s="747"/>
      <c r="AD174" s="420"/>
      <c r="AE174" s="420"/>
      <c r="AF174" s="420"/>
      <c r="AG174" s="420"/>
      <c r="AH174" s="420"/>
      <c r="AI174" s="420"/>
      <c r="AJ174" s="420"/>
      <c r="AK174" s="420"/>
      <c r="AL174" s="420"/>
      <c r="AM174" s="420"/>
      <c r="AN174" s="420"/>
      <c r="AO174" s="420"/>
      <c r="AP174" s="420"/>
      <c r="AQ174" s="420"/>
      <c r="AR174" s="420"/>
      <c r="AS174" s="420"/>
      <c r="AT174" s="420"/>
      <c r="AU174" s="420"/>
      <c r="AV174" s="420"/>
      <c r="AW174" s="420"/>
      <c r="AX174" s="420"/>
    </row>
    <row r="175" ht="15.2" hidden="1" outlineLevel="1" spans="1:50">
      <c r="A175" s="76"/>
      <c r="B175" s="666" t="s">
        <v>121</v>
      </c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748"/>
      <c r="Q175" s="748"/>
      <c r="R175" s="748"/>
      <c r="S175" s="748"/>
      <c r="T175" s="748"/>
      <c r="U175" s="748"/>
      <c r="V175" s="748"/>
      <c r="W175" s="748"/>
      <c r="X175" s="748"/>
      <c r="Y175" s="748"/>
      <c r="Z175" s="748"/>
      <c r="AA175" s="748"/>
      <c r="AB175" s="748"/>
      <c r="AC175" s="748"/>
      <c r="AD175" s="748"/>
      <c r="AE175" s="748"/>
      <c r="AF175" s="748"/>
      <c r="AG175" s="748"/>
      <c r="AH175" s="748"/>
      <c r="AI175" s="748"/>
      <c r="AJ175" s="748"/>
      <c r="AK175" s="748"/>
      <c r="AL175" s="748"/>
      <c r="AM175" s="748"/>
      <c r="AN175" s="748"/>
      <c r="AO175" s="748"/>
      <c r="AP175" s="748"/>
      <c r="AQ175" s="748"/>
      <c r="AR175" s="748"/>
      <c r="AS175" s="748"/>
      <c r="AT175" s="748"/>
      <c r="AU175" s="748"/>
      <c r="AV175" s="748"/>
      <c r="AW175" s="748"/>
      <c r="AX175" s="749"/>
    </row>
    <row r="176" ht="15.2" hidden="1" outlineLevel="1" spans="1:50">
      <c r="A176" s="76"/>
      <c r="B176" s="750" t="s">
        <v>166</v>
      </c>
      <c r="C176" s="751"/>
      <c r="D176" s="752"/>
      <c r="E176" s="752"/>
      <c r="F176" s="752"/>
      <c r="G176" s="752"/>
      <c r="H176" s="751"/>
      <c r="I176" s="752"/>
      <c r="J176" s="752"/>
      <c r="K176" s="752"/>
      <c r="L176" s="752"/>
      <c r="M176" s="751"/>
      <c r="N176" s="752"/>
      <c r="O176" s="753"/>
      <c r="P176" s="754"/>
      <c r="Q176" s="752"/>
      <c r="R176" s="751"/>
      <c r="S176" s="755"/>
      <c r="T176" s="755"/>
      <c r="U176" s="756"/>
      <c r="V176" s="756"/>
      <c r="W176" s="756"/>
      <c r="X176" s="756"/>
      <c r="Y176" s="755"/>
      <c r="Z176" s="752"/>
      <c r="AA176" s="752"/>
      <c r="AB176" s="752"/>
      <c r="AC176" s="752"/>
      <c r="AD176" s="751"/>
      <c r="AE176" s="752"/>
      <c r="AF176" s="752"/>
      <c r="AG176" s="752"/>
      <c r="AH176" s="752"/>
      <c r="AI176" s="751"/>
      <c r="AJ176" s="752"/>
      <c r="AK176" s="752"/>
      <c r="AL176" s="752"/>
      <c r="AM176" s="752"/>
      <c r="AN176" s="751"/>
      <c r="AO176" s="752"/>
      <c r="AP176" s="752"/>
      <c r="AQ176" s="752"/>
      <c r="AR176" s="752"/>
      <c r="AS176" s="751"/>
      <c r="AT176" s="752"/>
      <c r="AU176" s="752"/>
      <c r="AV176" s="752"/>
      <c r="AW176" s="752"/>
      <c r="AX176" s="751"/>
    </row>
    <row r="177" ht="15.2" hidden="1" outlineLevel="1" spans="1:50">
      <c r="A177" s="76"/>
      <c r="B177" s="757" t="s">
        <v>167</v>
      </c>
      <c r="C177" s="751"/>
      <c r="D177" s="754"/>
      <c r="E177" s="754"/>
      <c r="F177" s="754"/>
      <c r="G177" s="754"/>
      <c r="H177" s="758"/>
      <c r="I177" s="754"/>
      <c r="J177" s="754"/>
      <c r="K177" s="754"/>
      <c r="L177" s="754"/>
      <c r="M177" s="758"/>
      <c r="N177" s="754">
        <f>N68</f>
        <v>19</v>
      </c>
      <c r="O177" s="754">
        <f>O70+N70</f>
        <v>-78.0446666953237</v>
      </c>
      <c r="P177" s="754">
        <f>P70+O70+N70</f>
        <v>-113.989333390648</v>
      </c>
      <c r="Q177" s="754">
        <f>Q68+P68+O68+N68</f>
        <v>-208.6</v>
      </c>
      <c r="R177" s="751"/>
      <c r="S177" s="759"/>
      <c r="T177" s="759"/>
      <c r="U177" s="756"/>
      <c r="V177" s="756"/>
      <c r="W177" s="756"/>
      <c r="X177" s="756"/>
      <c r="Y177" s="759"/>
      <c r="Z177" s="754">
        <f>Z68</f>
        <v>6.90000000000008</v>
      </c>
      <c r="AA177" s="754">
        <f>AA68+Z68</f>
        <v>5.09999999999998</v>
      </c>
      <c r="AB177" s="754">
        <f>AB68+AA68+Z68</f>
        <v>61.3</v>
      </c>
      <c r="AC177" s="754">
        <f>AC68+AB68+AA68+Z68</f>
        <v>78.4</v>
      </c>
      <c r="AD177" s="751"/>
      <c r="AE177" s="754">
        <f>AE68</f>
        <v>138.1</v>
      </c>
      <c r="AF177" s="754">
        <f>AF68+AE68</f>
        <v>160.5</v>
      </c>
      <c r="AG177" s="754">
        <f>AG68+AF68+AE68</f>
        <v>306.9</v>
      </c>
      <c r="AH177" s="754">
        <f>AH68+AG68+AF68+AE68</f>
        <v>440.4</v>
      </c>
      <c r="AI177" s="751"/>
      <c r="AJ177" s="754">
        <f>AJ68</f>
        <v>170.1</v>
      </c>
      <c r="AK177" s="754">
        <f>AK68+AJ68</f>
        <v>287.9</v>
      </c>
      <c r="AL177" s="752"/>
      <c r="AM177" s="752"/>
      <c r="AN177" s="751"/>
      <c r="AO177" s="752"/>
      <c r="AP177" s="752"/>
      <c r="AQ177" s="752"/>
      <c r="AR177" s="752"/>
      <c r="AS177" s="751"/>
      <c r="AT177" s="752"/>
      <c r="AU177" s="752"/>
      <c r="AV177" s="752"/>
      <c r="AW177" s="752"/>
      <c r="AX177" s="751"/>
    </row>
    <row r="178" ht="15.2" hidden="1" outlineLevel="1" spans="1:50">
      <c r="A178" s="76"/>
      <c r="B178" s="757" t="s">
        <v>123</v>
      </c>
      <c r="C178" s="751"/>
      <c r="D178" s="760"/>
      <c r="E178" s="752"/>
      <c r="F178" s="752"/>
      <c r="G178" s="752"/>
      <c r="H178" s="751"/>
      <c r="I178" s="760"/>
      <c r="J178" s="752"/>
      <c r="K178" s="752"/>
      <c r="L178" s="752"/>
      <c r="M178" s="751"/>
      <c r="N178" s="760"/>
      <c r="O178" s="752"/>
      <c r="P178" s="752"/>
      <c r="Q178" s="752"/>
      <c r="R178" s="751"/>
      <c r="S178" s="759"/>
      <c r="T178" s="759"/>
      <c r="U178" s="756"/>
      <c r="V178" s="756"/>
      <c r="W178" s="756"/>
      <c r="X178" s="756"/>
      <c r="Y178" s="759"/>
      <c r="Z178" s="760"/>
      <c r="AA178" s="752"/>
      <c r="AB178" s="752"/>
      <c r="AC178" s="752"/>
      <c r="AD178" s="751"/>
      <c r="AE178" s="760"/>
      <c r="AF178" s="752"/>
      <c r="AG178" s="754"/>
      <c r="AH178" s="754"/>
      <c r="AI178" s="751"/>
      <c r="AJ178" s="760"/>
      <c r="AK178" s="754"/>
      <c r="AL178" s="752"/>
      <c r="AM178" s="752"/>
      <c r="AN178" s="751"/>
      <c r="AO178" s="752"/>
      <c r="AP178" s="752"/>
      <c r="AQ178" s="752"/>
      <c r="AR178" s="752"/>
      <c r="AS178" s="751"/>
      <c r="AT178" s="752"/>
      <c r="AU178" s="752"/>
      <c r="AV178" s="752"/>
      <c r="AW178" s="752"/>
      <c r="AX178" s="751"/>
    </row>
    <row r="179" ht="15.2" hidden="1" outlineLevel="1" spans="1:50">
      <c r="A179" s="76"/>
      <c r="B179" s="761" t="s">
        <v>103</v>
      </c>
      <c r="C179" s="762"/>
      <c r="D179" s="754"/>
      <c r="E179" s="754"/>
      <c r="F179" s="754"/>
      <c r="G179" s="754"/>
      <c r="H179" s="763"/>
      <c r="I179" s="754"/>
      <c r="J179" s="754"/>
      <c r="K179" s="754"/>
      <c r="L179" s="754"/>
      <c r="M179" s="763"/>
      <c r="N179" s="754">
        <f>N125</f>
        <v>52</v>
      </c>
      <c r="O179" s="754">
        <f>O125+N125</f>
        <v>104.328141536824</v>
      </c>
      <c r="P179" s="754">
        <v>158.502298526554</v>
      </c>
      <c r="Q179" s="754">
        <v>220.9</v>
      </c>
      <c r="R179" s="751"/>
      <c r="S179" s="759"/>
      <c r="T179" s="759"/>
      <c r="U179" s="756"/>
      <c r="V179" s="756"/>
      <c r="W179" s="756"/>
      <c r="X179" s="756"/>
      <c r="Y179" s="759"/>
      <c r="Z179" s="754">
        <v>62.5</v>
      </c>
      <c r="AA179" s="752">
        <v>125.3</v>
      </c>
      <c r="AB179" s="752">
        <v>196.5</v>
      </c>
      <c r="AC179" s="754">
        <v>273.8</v>
      </c>
      <c r="AD179" s="751"/>
      <c r="AE179" s="754">
        <v>77.7</v>
      </c>
      <c r="AF179" s="752">
        <v>159.1</v>
      </c>
      <c r="AG179" s="754">
        <v>277.9</v>
      </c>
      <c r="AH179" s="754">
        <v>384.2</v>
      </c>
      <c r="AI179" s="751"/>
      <c r="AJ179" s="754">
        <v>102.6</v>
      </c>
      <c r="AK179" s="754">
        <v>215.1</v>
      </c>
      <c r="AL179" s="752"/>
      <c r="AM179" s="752"/>
      <c r="AN179" s="751"/>
      <c r="AO179" s="752"/>
      <c r="AP179" s="752"/>
      <c r="AQ179" s="752"/>
      <c r="AR179" s="752"/>
      <c r="AS179" s="751"/>
      <c r="AT179" s="752"/>
      <c r="AU179" s="752"/>
      <c r="AV179" s="752"/>
      <c r="AW179" s="752"/>
      <c r="AX179" s="751"/>
    </row>
    <row r="180" ht="15.2" hidden="1" outlineLevel="1" spans="1:50">
      <c r="A180" s="76"/>
      <c r="B180" s="761" t="s">
        <v>124</v>
      </c>
      <c r="C180" s="762"/>
      <c r="D180" s="754"/>
      <c r="E180" s="754"/>
      <c r="F180" s="754"/>
      <c r="G180" s="754"/>
      <c r="H180" s="763"/>
      <c r="I180" s="754"/>
      <c r="J180" s="754"/>
      <c r="K180" s="754"/>
      <c r="L180" s="754"/>
      <c r="M180" s="763"/>
      <c r="N180" s="754">
        <f>N126</f>
        <v>2.8</v>
      </c>
      <c r="O180" s="754">
        <f>O126+N126</f>
        <v>7.451</v>
      </c>
      <c r="P180" s="754">
        <v>4.574124</v>
      </c>
      <c r="Q180" s="754">
        <v>2.4</v>
      </c>
      <c r="R180" s="751"/>
      <c r="S180" s="759"/>
      <c r="T180" s="759"/>
      <c r="U180" s="756"/>
      <c r="V180" s="756"/>
      <c r="W180" s="756"/>
      <c r="X180" s="756"/>
      <c r="Y180" s="759"/>
      <c r="Z180" s="754">
        <v>1.3</v>
      </c>
      <c r="AA180" s="752">
        <v>2.5</v>
      </c>
      <c r="AB180" s="752">
        <v>2.5</v>
      </c>
      <c r="AC180" s="754">
        <v>1.9</v>
      </c>
      <c r="AD180" s="751"/>
      <c r="AE180" s="754">
        <v>0.3</v>
      </c>
      <c r="AF180" s="752">
        <v>2.9</v>
      </c>
      <c r="AG180" s="754">
        <v>13.1</v>
      </c>
      <c r="AH180" s="754">
        <v>14</v>
      </c>
      <c r="AI180" s="751"/>
      <c r="AJ180" s="754">
        <v>0.7</v>
      </c>
      <c r="AK180" s="754">
        <v>3</v>
      </c>
      <c r="AL180" s="752"/>
      <c r="AM180" s="752"/>
      <c r="AN180" s="751"/>
      <c r="AO180" s="752"/>
      <c r="AP180" s="752"/>
      <c r="AQ180" s="752"/>
      <c r="AR180" s="752"/>
      <c r="AS180" s="751"/>
      <c r="AT180" s="752"/>
      <c r="AU180" s="752"/>
      <c r="AV180" s="752"/>
      <c r="AW180" s="752"/>
      <c r="AX180" s="751"/>
    </row>
    <row r="181" ht="15.2" hidden="1" outlineLevel="1" spans="1:50">
      <c r="A181" s="76"/>
      <c r="B181" s="761" t="s">
        <v>125</v>
      </c>
      <c r="C181" s="762"/>
      <c r="D181" s="754"/>
      <c r="E181" s="754"/>
      <c r="F181" s="754"/>
      <c r="G181" s="754"/>
      <c r="H181" s="763"/>
      <c r="I181" s="754"/>
      <c r="J181" s="754"/>
      <c r="K181" s="754"/>
      <c r="L181" s="754"/>
      <c r="M181" s="763"/>
      <c r="N181" s="754">
        <f>N127</f>
        <v>0</v>
      </c>
      <c r="O181" s="754">
        <f>O127+N127</f>
        <v>0</v>
      </c>
      <c r="P181" s="754">
        <v>0</v>
      </c>
      <c r="Q181" s="754">
        <v>0</v>
      </c>
      <c r="R181" s="751"/>
      <c r="S181" s="759"/>
      <c r="T181" s="759"/>
      <c r="U181" s="756"/>
      <c r="V181" s="756"/>
      <c r="W181" s="756"/>
      <c r="X181" s="756"/>
      <c r="Y181" s="759"/>
      <c r="Z181" s="754">
        <v>0</v>
      </c>
      <c r="AA181" s="754">
        <v>0</v>
      </c>
      <c r="AB181" s="754">
        <v>0</v>
      </c>
      <c r="AC181" s="754">
        <v>0</v>
      </c>
      <c r="AD181" s="751"/>
      <c r="AE181" s="754">
        <v>0</v>
      </c>
      <c r="AF181" s="754">
        <v>0</v>
      </c>
      <c r="AG181" s="754">
        <v>0</v>
      </c>
      <c r="AH181" s="754">
        <v>0</v>
      </c>
      <c r="AI181" s="751"/>
      <c r="AJ181" s="754">
        <v>0</v>
      </c>
      <c r="AK181" s="754">
        <v>0</v>
      </c>
      <c r="AL181" s="752"/>
      <c r="AM181" s="752"/>
      <c r="AN181" s="751"/>
      <c r="AO181" s="752"/>
      <c r="AP181" s="752"/>
      <c r="AQ181" s="752"/>
      <c r="AR181" s="752"/>
      <c r="AS181" s="751"/>
      <c r="AT181" s="752"/>
      <c r="AU181" s="752"/>
      <c r="AV181" s="752"/>
      <c r="AW181" s="752"/>
      <c r="AX181" s="751"/>
    </row>
    <row r="182" ht="15.2" hidden="1" outlineLevel="1" spans="1:50">
      <c r="A182" s="76"/>
      <c r="B182" s="761" t="s">
        <v>126</v>
      </c>
      <c r="C182" s="762"/>
      <c r="D182" s="754"/>
      <c r="E182" s="754"/>
      <c r="F182" s="754"/>
      <c r="G182" s="754"/>
      <c r="H182" s="763"/>
      <c r="I182" s="754"/>
      <c r="J182" s="754"/>
      <c r="K182" s="754"/>
      <c r="L182" s="754"/>
      <c r="M182" s="763"/>
      <c r="N182" s="754">
        <f>N128</f>
        <v>0</v>
      </c>
      <c r="O182" s="754">
        <f>O128+N128</f>
        <v>0</v>
      </c>
      <c r="P182" s="754">
        <v>0</v>
      </c>
      <c r="Q182" s="754">
        <v>0</v>
      </c>
      <c r="R182" s="751"/>
      <c r="S182" s="759"/>
      <c r="T182" s="759"/>
      <c r="U182" s="756"/>
      <c r="V182" s="756"/>
      <c r="W182" s="756"/>
      <c r="X182" s="756"/>
      <c r="Y182" s="759"/>
      <c r="Z182" s="754">
        <v>0</v>
      </c>
      <c r="AA182" s="754">
        <v>5.6</v>
      </c>
      <c r="AB182" s="754">
        <v>5.6</v>
      </c>
      <c r="AC182" s="754">
        <v>5.6</v>
      </c>
      <c r="AD182" s="751"/>
      <c r="AE182" s="754">
        <v>0</v>
      </c>
      <c r="AF182" s="754">
        <v>0</v>
      </c>
      <c r="AG182" s="754">
        <v>0</v>
      </c>
      <c r="AH182" s="754">
        <v>0</v>
      </c>
      <c r="AI182" s="751"/>
      <c r="AJ182" s="754">
        <v>0</v>
      </c>
      <c r="AK182" s="754">
        <v>0</v>
      </c>
      <c r="AL182" s="752"/>
      <c r="AM182" s="752"/>
      <c r="AN182" s="751"/>
      <c r="AO182" s="752"/>
      <c r="AP182" s="752"/>
      <c r="AQ182" s="752"/>
      <c r="AR182" s="752"/>
      <c r="AS182" s="751"/>
      <c r="AT182" s="752"/>
      <c r="AU182" s="752"/>
      <c r="AV182" s="752"/>
      <c r="AW182" s="752"/>
      <c r="AX182" s="751"/>
    </row>
    <row r="183" ht="15.2" hidden="1" outlineLevel="1" spans="1:50">
      <c r="A183" s="76"/>
      <c r="B183" s="761" t="s">
        <v>127</v>
      </c>
      <c r="C183" s="762"/>
      <c r="D183" s="754"/>
      <c r="E183" s="754"/>
      <c r="F183" s="754"/>
      <c r="G183" s="754"/>
      <c r="H183" s="763"/>
      <c r="I183" s="754"/>
      <c r="J183" s="754"/>
      <c r="K183" s="754"/>
      <c r="L183" s="754"/>
      <c r="M183" s="763"/>
      <c r="N183" s="754">
        <f>N129</f>
        <v>0</v>
      </c>
      <c r="O183" s="754">
        <f>O129+N129</f>
        <v>0</v>
      </c>
      <c r="P183" s="754">
        <v>0</v>
      </c>
      <c r="Q183" s="754">
        <v>0</v>
      </c>
      <c r="R183" s="751"/>
      <c r="S183" s="759"/>
      <c r="T183" s="759"/>
      <c r="U183" s="756"/>
      <c r="V183" s="756"/>
      <c r="W183" s="756"/>
      <c r="X183" s="756"/>
      <c r="Y183" s="759"/>
      <c r="Z183" s="754">
        <v>0</v>
      </c>
      <c r="AA183" s="764">
        <v>0</v>
      </c>
      <c r="AB183" s="764">
        <v>0</v>
      </c>
      <c r="AC183" s="754">
        <v>0</v>
      </c>
      <c r="AD183" s="751"/>
      <c r="AE183" s="754">
        <v>0</v>
      </c>
      <c r="AF183" s="764">
        <v>0</v>
      </c>
      <c r="AG183" s="754">
        <v>0</v>
      </c>
      <c r="AH183" s="754">
        <v>0</v>
      </c>
      <c r="AI183" s="751"/>
      <c r="AJ183" s="754">
        <v>0</v>
      </c>
      <c r="AK183" s="754">
        <v>0</v>
      </c>
      <c r="AL183" s="752"/>
      <c r="AM183" s="752"/>
      <c r="AN183" s="751"/>
      <c r="AO183" s="752"/>
      <c r="AP183" s="752"/>
      <c r="AQ183" s="752"/>
      <c r="AR183" s="752"/>
      <c r="AS183" s="751"/>
      <c r="AT183" s="752"/>
      <c r="AU183" s="752"/>
      <c r="AV183" s="752"/>
      <c r="AW183" s="752"/>
      <c r="AX183" s="751"/>
    </row>
    <row r="184" ht="15.2" hidden="1" outlineLevel="1" spans="1:50">
      <c r="A184" s="76"/>
      <c r="B184" s="761" t="s">
        <v>128</v>
      </c>
      <c r="C184" s="762"/>
      <c r="D184" s="754"/>
      <c r="E184" s="754"/>
      <c r="F184" s="754"/>
      <c r="G184" s="754"/>
      <c r="H184" s="763"/>
      <c r="I184" s="754"/>
      <c r="J184" s="754"/>
      <c r="K184" s="754"/>
      <c r="L184" s="754"/>
      <c r="M184" s="763"/>
      <c r="N184" s="754">
        <v>0</v>
      </c>
      <c r="O184" s="754">
        <v>0</v>
      </c>
      <c r="P184" s="754">
        <v>0</v>
      </c>
      <c r="Q184" s="754">
        <v>10.7</v>
      </c>
      <c r="R184" s="751"/>
      <c r="S184" s="759"/>
      <c r="T184" s="759"/>
      <c r="U184" s="756"/>
      <c r="V184" s="756"/>
      <c r="W184" s="756"/>
      <c r="X184" s="756"/>
      <c r="Y184" s="759"/>
      <c r="Z184" s="754">
        <v>1</v>
      </c>
      <c r="AA184" s="752">
        <v>10.1</v>
      </c>
      <c r="AB184" s="752">
        <v>16.7</v>
      </c>
      <c r="AC184" s="754">
        <v>19.5</v>
      </c>
      <c r="AD184" s="751"/>
      <c r="AE184" s="754">
        <v>6.5</v>
      </c>
      <c r="AF184" s="752">
        <v>16.9</v>
      </c>
      <c r="AG184" s="754">
        <v>27</v>
      </c>
      <c r="AH184" s="754">
        <v>37.2</v>
      </c>
      <c r="AI184" s="751"/>
      <c r="AJ184" s="754">
        <v>12.7</v>
      </c>
      <c r="AK184" s="754">
        <v>29.9</v>
      </c>
      <c r="AL184" s="752"/>
      <c r="AM184" s="752"/>
      <c r="AN184" s="751"/>
      <c r="AO184" s="752"/>
      <c r="AP184" s="752"/>
      <c r="AQ184" s="752"/>
      <c r="AR184" s="752"/>
      <c r="AS184" s="751"/>
      <c r="AT184" s="752"/>
      <c r="AU184" s="752"/>
      <c r="AV184" s="752"/>
      <c r="AW184" s="752"/>
      <c r="AX184" s="751"/>
    </row>
    <row r="185" ht="15.2" hidden="1" outlineLevel="1" spans="1:50">
      <c r="A185" s="76"/>
      <c r="B185" s="761" t="s">
        <v>168</v>
      </c>
      <c r="C185" s="762"/>
      <c r="D185" s="754"/>
      <c r="E185" s="754"/>
      <c r="F185" s="754"/>
      <c r="G185" s="754"/>
      <c r="H185" s="763"/>
      <c r="I185" s="754"/>
      <c r="J185" s="754"/>
      <c r="K185" s="754"/>
      <c r="L185" s="754"/>
      <c r="M185" s="763"/>
      <c r="N185" s="754">
        <f>N131</f>
        <v>8.2</v>
      </c>
      <c r="O185" s="754">
        <f>O131+N131</f>
        <v>17.0530864403573</v>
      </c>
      <c r="P185" s="754">
        <f>11.025135-0.0656259774245882</f>
        <v>10.9595090225754</v>
      </c>
      <c r="Q185" s="754">
        <v>14.7</v>
      </c>
      <c r="R185" s="751"/>
      <c r="S185" s="759"/>
      <c r="T185" s="759"/>
      <c r="U185" s="756"/>
      <c r="V185" s="756"/>
      <c r="W185" s="756"/>
      <c r="X185" s="756"/>
      <c r="Y185" s="759"/>
      <c r="Z185" s="754">
        <f>1.4+14.3</f>
        <v>15.7</v>
      </c>
      <c r="AA185" s="752">
        <f>14.3+5.2</f>
        <v>19.5</v>
      </c>
      <c r="AB185" s="752">
        <f>6+14.3</f>
        <v>20.3</v>
      </c>
      <c r="AC185" s="754">
        <f>-1.8+67.6+31.8</f>
        <v>97.6</v>
      </c>
      <c r="AD185" s="751"/>
      <c r="AE185" s="754">
        <v>0</v>
      </c>
      <c r="AF185" s="752">
        <v>0.4</v>
      </c>
      <c r="AG185" s="754">
        <v>0.7</v>
      </c>
      <c r="AH185" s="754">
        <f>1.7-14</f>
        <v>-12.3</v>
      </c>
      <c r="AI185" s="751"/>
      <c r="AJ185" s="754">
        <v>0.2</v>
      </c>
      <c r="AK185" s="754">
        <v>1.5</v>
      </c>
      <c r="AL185" s="752"/>
      <c r="AM185" s="752"/>
      <c r="AN185" s="751"/>
      <c r="AO185" s="752"/>
      <c r="AP185" s="752"/>
      <c r="AQ185" s="752"/>
      <c r="AR185" s="752"/>
      <c r="AS185" s="751"/>
      <c r="AT185" s="752"/>
      <c r="AU185" s="752"/>
      <c r="AV185" s="752"/>
      <c r="AW185" s="752"/>
      <c r="AX185" s="751"/>
    </row>
    <row r="186" ht="15.2" hidden="1" outlineLevel="1" spans="1:50">
      <c r="A186" s="76"/>
      <c r="B186" s="761" t="s">
        <v>130</v>
      </c>
      <c r="C186" s="762"/>
      <c r="D186" s="754"/>
      <c r="E186" s="754"/>
      <c r="F186" s="754"/>
      <c r="G186" s="754"/>
      <c r="H186" s="763"/>
      <c r="I186" s="754"/>
      <c r="J186" s="754"/>
      <c r="K186" s="754"/>
      <c r="L186" s="754"/>
      <c r="M186" s="763"/>
      <c r="N186" s="754">
        <f>N132</f>
        <v>84.8</v>
      </c>
      <c r="O186" s="754">
        <f>O132+N132</f>
        <v>184.093819371733</v>
      </c>
      <c r="P186" s="754">
        <v>292.099027</v>
      </c>
      <c r="Q186" s="754">
        <v>407</v>
      </c>
      <c r="R186" s="751"/>
      <c r="S186" s="759"/>
      <c r="T186" s="759"/>
      <c r="U186" s="756"/>
      <c r="V186" s="756"/>
      <c r="W186" s="756"/>
      <c r="X186" s="756"/>
      <c r="Y186" s="759"/>
      <c r="Z186" s="754">
        <f>-2.7+82.3</f>
        <v>79.6</v>
      </c>
      <c r="AA186" s="752">
        <f>130-5.2</f>
        <v>124.8</v>
      </c>
      <c r="AB186" s="752">
        <f>178.9-6.3</f>
        <v>172.6</v>
      </c>
      <c r="AC186" s="754">
        <f>219-8.8</f>
        <v>210.2</v>
      </c>
      <c r="AD186" s="751"/>
      <c r="AE186" s="754">
        <f>22-3.9-1.5</f>
        <v>16.6</v>
      </c>
      <c r="AF186" s="752">
        <f>-2.9+52-10.6</f>
        <v>38.5</v>
      </c>
      <c r="AG186" s="754">
        <f>-4.4+77.6-16.5</f>
        <v>56.7</v>
      </c>
      <c r="AH186" s="754">
        <f>97.7-6.4</f>
        <v>91.3</v>
      </c>
      <c r="AI186" s="751"/>
      <c r="AJ186" s="754">
        <f>24.9-2.7+7.8+50.5</f>
        <v>80.5</v>
      </c>
      <c r="AK186" s="754">
        <f>-8.1+44.9+24.1+50.5</f>
        <v>111.4</v>
      </c>
      <c r="AL186" s="752"/>
      <c r="AM186" s="752"/>
      <c r="AN186" s="751"/>
      <c r="AO186" s="752"/>
      <c r="AP186" s="752"/>
      <c r="AQ186" s="752"/>
      <c r="AR186" s="752"/>
      <c r="AS186" s="751"/>
      <c r="AT186" s="752"/>
      <c r="AU186" s="752"/>
      <c r="AV186" s="752"/>
      <c r="AW186" s="752"/>
      <c r="AX186" s="751"/>
    </row>
    <row r="187" ht="15.2" hidden="1" outlineLevel="1" spans="1:50">
      <c r="A187" s="76"/>
      <c r="B187" s="761" t="s">
        <v>102</v>
      </c>
      <c r="C187" s="762"/>
      <c r="D187" s="754"/>
      <c r="E187" s="754"/>
      <c r="F187" s="754"/>
      <c r="G187" s="754"/>
      <c r="H187" s="763"/>
      <c r="I187" s="754"/>
      <c r="J187" s="754"/>
      <c r="K187" s="754"/>
      <c r="L187" s="754"/>
      <c r="M187" s="763"/>
      <c r="N187" s="754">
        <f>N133</f>
        <v>26.6</v>
      </c>
      <c r="O187" s="754">
        <f>O133+N133</f>
        <v>31.7952244404386</v>
      </c>
      <c r="P187" s="754">
        <v>64.398124</v>
      </c>
      <c r="Q187" s="754">
        <v>104.2</v>
      </c>
      <c r="R187" s="751"/>
      <c r="S187" s="759"/>
      <c r="T187" s="759"/>
      <c r="U187" s="756"/>
      <c r="V187" s="756"/>
      <c r="W187" s="756"/>
      <c r="X187" s="756"/>
      <c r="Y187" s="759"/>
      <c r="Z187" s="754">
        <v>8.2</v>
      </c>
      <c r="AA187" s="752">
        <v>-43.7</v>
      </c>
      <c r="AB187" s="764">
        <v>29</v>
      </c>
      <c r="AC187" s="754">
        <v>82.8</v>
      </c>
      <c r="AD187" s="751"/>
      <c r="AE187" s="754">
        <v>59.5</v>
      </c>
      <c r="AF187" s="752">
        <v>58.9</v>
      </c>
      <c r="AG187" s="754">
        <v>110.2</v>
      </c>
      <c r="AH187" s="754">
        <v>184.1</v>
      </c>
      <c r="AI187" s="751"/>
      <c r="AJ187" s="754">
        <v>70.5</v>
      </c>
      <c r="AK187" s="754">
        <v>113.5</v>
      </c>
      <c r="AL187" s="752"/>
      <c r="AM187" s="752"/>
      <c r="AN187" s="751"/>
      <c r="AO187" s="752"/>
      <c r="AP187" s="752"/>
      <c r="AQ187" s="752"/>
      <c r="AR187" s="752"/>
      <c r="AS187" s="751"/>
      <c r="AT187" s="752"/>
      <c r="AU187" s="752"/>
      <c r="AV187" s="752"/>
      <c r="AW187" s="752"/>
      <c r="AX187" s="751"/>
    </row>
    <row r="188" ht="15.2" hidden="1" outlineLevel="1" spans="1:50">
      <c r="A188" s="76"/>
      <c r="B188" s="757" t="s">
        <v>131</v>
      </c>
      <c r="C188" s="762"/>
      <c r="D188" s="752"/>
      <c r="E188" s="752"/>
      <c r="F188" s="752"/>
      <c r="G188" s="752"/>
      <c r="H188" s="762"/>
      <c r="I188" s="752"/>
      <c r="J188" s="752"/>
      <c r="K188" s="752"/>
      <c r="L188" s="752"/>
      <c r="M188" s="762"/>
      <c r="N188" s="752"/>
      <c r="O188" s="752"/>
      <c r="P188" s="752"/>
      <c r="Q188" s="752"/>
      <c r="R188" s="751"/>
      <c r="S188" s="759"/>
      <c r="T188" s="759"/>
      <c r="U188" s="756"/>
      <c r="V188" s="756"/>
      <c r="W188" s="756"/>
      <c r="X188" s="756"/>
      <c r="Y188" s="759"/>
      <c r="Z188" s="752"/>
      <c r="AA188" s="752"/>
      <c r="AB188" s="752"/>
      <c r="AC188" s="752"/>
      <c r="AD188" s="751"/>
      <c r="AE188" s="752"/>
      <c r="AF188" s="752"/>
      <c r="AG188" s="754"/>
      <c r="AH188" s="754"/>
      <c r="AI188" s="751"/>
      <c r="AJ188" s="752"/>
      <c r="AK188" s="754"/>
      <c r="AL188" s="752"/>
      <c r="AM188" s="752"/>
      <c r="AN188" s="751"/>
      <c r="AO188" s="752"/>
      <c r="AP188" s="752"/>
      <c r="AQ188" s="752"/>
      <c r="AR188" s="752"/>
      <c r="AS188" s="751"/>
      <c r="AT188" s="752"/>
      <c r="AU188" s="752"/>
      <c r="AV188" s="752"/>
      <c r="AW188" s="752"/>
      <c r="AX188" s="751"/>
    </row>
    <row r="189" ht="15.2" hidden="1" outlineLevel="1" spans="1:50">
      <c r="A189" s="76"/>
      <c r="B189" s="761" t="s">
        <v>132</v>
      </c>
      <c r="C189" s="762"/>
      <c r="D189" s="754"/>
      <c r="E189" s="754"/>
      <c r="F189" s="754"/>
      <c r="G189" s="754"/>
      <c r="H189" s="763"/>
      <c r="I189" s="754"/>
      <c r="J189" s="754"/>
      <c r="K189" s="754"/>
      <c r="L189" s="754"/>
      <c r="M189" s="763"/>
      <c r="N189" s="754">
        <f>N135</f>
        <v>-134.7</v>
      </c>
      <c r="O189" s="754">
        <f>O135+N135</f>
        <v>-321.227647464005</v>
      </c>
      <c r="P189" s="754">
        <v>-309.94771632781</v>
      </c>
      <c r="Q189" s="754">
        <v>-175.1</v>
      </c>
      <c r="R189" s="751"/>
      <c r="S189" s="759"/>
      <c r="T189" s="759"/>
      <c r="U189" s="756"/>
      <c r="V189" s="756"/>
      <c r="W189" s="756"/>
      <c r="X189" s="756"/>
      <c r="Y189" s="759"/>
      <c r="Z189" s="754">
        <v>-17.9</v>
      </c>
      <c r="AA189" s="752">
        <v>-167.8</v>
      </c>
      <c r="AB189" s="752">
        <v>-239</v>
      </c>
      <c r="AC189" s="754">
        <v>-172.4</v>
      </c>
      <c r="AD189" s="751"/>
      <c r="AE189" s="754">
        <v>-26.2</v>
      </c>
      <c r="AF189" s="752">
        <v>-309.1</v>
      </c>
      <c r="AG189" s="754">
        <v>-410.5</v>
      </c>
      <c r="AH189" s="754">
        <v>-318.3</v>
      </c>
      <c r="AI189" s="751"/>
      <c r="AJ189" s="754">
        <v>-79.1</v>
      </c>
      <c r="AK189" s="754">
        <v>-299.4</v>
      </c>
      <c r="AL189" s="752"/>
      <c r="AM189" s="752"/>
      <c r="AN189" s="751"/>
      <c r="AO189" s="752"/>
      <c r="AP189" s="752"/>
      <c r="AQ189" s="752"/>
      <c r="AR189" s="752"/>
      <c r="AS189" s="751"/>
      <c r="AT189" s="752"/>
      <c r="AU189" s="752"/>
      <c r="AV189" s="752"/>
      <c r="AW189" s="752"/>
      <c r="AX189" s="751"/>
    </row>
    <row r="190" ht="15.2" hidden="1" outlineLevel="1" spans="1:50">
      <c r="A190" s="76"/>
      <c r="B190" s="761" t="s">
        <v>133</v>
      </c>
      <c r="C190" s="762"/>
      <c r="D190" s="754"/>
      <c r="E190" s="754"/>
      <c r="F190" s="754"/>
      <c r="G190" s="754"/>
      <c r="H190" s="763"/>
      <c r="I190" s="754"/>
      <c r="J190" s="754"/>
      <c r="K190" s="754"/>
      <c r="L190" s="754"/>
      <c r="M190" s="763"/>
      <c r="N190" s="754">
        <f>N136</f>
        <v>139.6</v>
      </c>
      <c r="O190" s="754">
        <f>O136+N136</f>
        <v>242.091789425599</v>
      </c>
      <c r="P190" s="754">
        <v>-1.94456795026349</v>
      </c>
      <c r="Q190" s="754">
        <v>83.8</v>
      </c>
      <c r="R190" s="751"/>
      <c r="S190" s="759"/>
      <c r="T190" s="759"/>
      <c r="U190" s="756"/>
      <c r="V190" s="756"/>
      <c r="W190" s="756"/>
      <c r="X190" s="756"/>
      <c r="Y190" s="759"/>
      <c r="Z190" s="754">
        <v>28.2</v>
      </c>
      <c r="AA190" s="752">
        <v>157.3</v>
      </c>
      <c r="AB190" s="752">
        <v>-62.6</v>
      </c>
      <c r="AC190" s="754">
        <v>-35.2</v>
      </c>
      <c r="AD190" s="751"/>
      <c r="AE190" s="754">
        <v>66.7</v>
      </c>
      <c r="AF190" s="752">
        <v>170.8</v>
      </c>
      <c r="AG190" s="754">
        <v>-195.7</v>
      </c>
      <c r="AH190" s="754">
        <v>-123.6</v>
      </c>
      <c r="AI190" s="751"/>
      <c r="AJ190" s="754">
        <v>99.1</v>
      </c>
      <c r="AK190" s="754">
        <v>228.2</v>
      </c>
      <c r="AL190" s="752"/>
      <c r="AM190" s="752"/>
      <c r="AN190" s="751"/>
      <c r="AO190" s="752"/>
      <c r="AP190" s="752"/>
      <c r="AQ190" s="752"/>
      <c r="AR190" s="752"/>
      <c r="AS190" s="751"/>
      <c r="AT190" s="752"/>
      <c r="AU190" s="752"/>
      <c r="AV190" s="752"/>
      <c r="AW190" s="752"/>
      <c r="AX190" s="751"/>
    </row>
    <row r="191" ht="15.2" hidden="1" outlineLevel="1" spans="1:50">
      <c r="A191" s="76"/>
      <c r="B191" s="761" t="s">
        <v>134</v>
      </c>
      <c r="C191" s="762"/>
      <c r="D191" s="754"/>
      <c r="E191" s="754"/>
      <c r="F191" s="754"/>
      <c r="G191" s="754"/>
      <c r="H191" s="763"/>
      <c r="I191" s="754"/>
      <c r="J191" s="754"/>
      <c r="K191" s="754"/>
      <c r="L191" s="754"/>
      <c r="M191" s="763"/>
      <c r="N191" s="754">
        <f>N137</f>
        <v>-6</v>
      </c>
      <c r="O191" s="754">
        <f>O137+N137</f>
        <v>-11.9433336455673</v>
      </c>
      <c r="P191" s="754">
        <v>-6.99725104622312</v>
      </c>
      <c r="Q191" s="754">
        <v>-42.1</v>
      </c>
      <c r="R191" s="751"/>
      <c r="S191" s="759"/>
      <c r="T191" s="759"/>
      <c r="U191" s="756"/>
      <c r="V191" s="756"/>
      <c r="W191" s="756"/>
      <c r="X191" s="756"/>
      <c r="Y191" s="759"/>
      <c r="Z191" s="754">
        <v>23.2</v>
      </c>
      <c r="AA191" s="752">
        <v>-39.3</v>
      </c>
      <c r="AB191" s="752">
        <v>-48.1</v>
      </c>
      <c r="AC191" s="754">
        <v>-18.5</v>
      </c>
      <c r="AD191" s="751"/>
      <c r="AE191" s="754">
        <v>4.5</v>
      </c>
      <c r="AF191" s="752">
        <v>15.2</v>
      </c>
      <c r="AG191" s="754">
        <v>-16</v>
      </c>
      <c r="AH191" s="754">
        <v>-6.2</v>
      </c>
      <c r="AI191" s="751"/>
      <c r="AJ191" s="754">
        <v>-24.6</v>
      </c>
      <c r="AK191" s="754">
        <v>-34.8</v>
      </c>
      <c r="AL191" s="752"/>
      <c r="AM191" s="752"/>
      <c r="AN191" s="751"/>
      <c r="AO191" s="752"/>
      <c r="AP191" s="752"/>
      <c r="AQ191" s="752"/>
      <c r="AR191" s="752"/>
      <c r="AS191" s="751"/>
      <c r="AT191" s="752"/>
      <c r="AU191" s="752"/>
      <c r="AV191" s="752"/>
      <c r="AW191" s="752"/>
      <c r="AX191" s="751"/>
    </row>
    <row r="192" ht="15.2" hidden="1" outlineLevel="1" spans="1:50">
      <c r="A192" s="76"/>
      <c r="B192" s="761" t="s">
        <v>135</v>
      </c>
      <c r="C192" s="762"/>
      <c r="D192" s="754"/>
      <c r="E192" s="754"/>
      <c r="F192" s="754"/>
      <c r="G192" s="754"/>
      <c r="H192" s="763"/>
      <c r="I192" s="754"/>
      <c r="J192" s="754"/>
      <c r="K192" s="754"/>
      <c r="L192" s="754"/>
      <c r="M192" s="763"/>
      <c r="N192" s="754">
        <f>N138</f>
        <v>8.1</v>
      </c>
      <c r="O192" s="754">
        <f>O138+N138</f>
        <v>-1.69932134237883</v>
      </c>
      <c r="P192" s="754">
        <v>-41.9075056033266</v>
      </c>
      <c r="Q192" s="754">
        <v>-38.7</v>
      </c>
      <c r="R192" s="751"/>
      <c r="S192" s="759"/>
      <c r="T192" s="759"/>
      <c r="U192" s="756"/>
      <c r="V192" s="756"/>
      <c r="W192" s="756"/>
      <c r="X192" s="756"/>
      <c r="Y192" s="759"/>
      <c r="Z192" s="754">
        <v>-11.5</v>
      </c>
      <c r="AA192" s="752">
        <v>50.6</v>
      </c>
      <c r="AB192" s="752">
        <v>50.3</v>
      </c>
      <c r="AC192" s="754">
        <v>123.7</v>
      </c>
      <c r="AD192" s="751"/>
      <c r="AE192" s="754">
        <v>-71.4</v>
      </c>
      <c r="AF192" s="752">
        <v>-32.1</v>
      </c>
      <c r="AG192" s="754">
        <v>-13.2</v>
      </c>
      <c r="AH192" s="754">
        <v>190.1</v>
      </c>
      <c r="AI192" s="751"/>
      <c r="AJ192" s="754">
        <v>-53.5</v>
      </c>
      <c r="AK192" s="754">
        <v>56.8</v>
      </c>
      <c r="AL192" s="752"/>
      <c r="AM192" s="752"/>
      <c r="AN192" s="751"/>
      <c r="AO192" s="752"/>
      <c r="AP192" s="752"/>
      <c r="AQ192" s="752"/>
      <c r="AR192" s="752"/>
      <c r="AS192" s="751"/>
      <c r="AT192" s="752"/>
      <c r="AU192" s="752"/>
      <c r="AV192" s="752"/>
      <c r="AW192" s="752"/>
      <c r="AX192" s="751"/>
    </row>
    <row r="193" ht="15.2" hidden="1" outlineLevel="1" spans="1:50">
      <c r="A193" s="76"/>
      <c r="B193" s="765" t="s">
        <v>169</v>
      </c>
      <c r="C193" s="766"/>
      <c r="D193" s="767"/>
      <c r="E193" s="767"/>
      <c r="F193" s="767"/>
      <c r="G193" s="767"/>
      <c r="H193" s="768"/>
      <c r="I193" s="767"/>
      <c r="J193" s="767"/>
      <c r="K193" s="767"/>
      <c r="L193" s="767"/>
      <c r="M193" s="768"/>
      <c r="N193" s="767">
        <f>N139</f>
        <v>-86.1</v>
      </c>
      <c r="O193" s="767">
        <f>O139+N139</f>
        <v>-84.4268441883895</v>
      </c>
      <c r="P193" s="767">
        <v>13.8150241062185</v>
      </c>
      <c r="Q193" s="767">
        <v>80.3</v>
      </c>
      <c r="R193" s="769"/>
      <c r="S193" s="770"/>
      <c r="T193" s="770"/>
      <c r="U193" s="771"/>
      <c r="V193" s="771"/>
      <c r="W193" s="771"/>
      <c r="X193" s="771"/>
      <c r="Y193" s="770"/>
      <c r="Z193" s="767">
        <v>1.2</v>
      </c>
      <c r="AA193" s="772">
        <v>-17</v>
      </c>
      <c r="AB193" s="772">
        <v>94.6</v>
      </c>
      <c r="AC193" s="767">
        <v>118.3</v>
      </c>
      <c r="AD193" s="769"/>
      <c r="AE193" s="767">
        <v>-39.4</v>
      </c>
      <c r="AF193" s="773">
        <v>-43</v>
      </c>
      <c r="AG193" s="767">
        <v>180.4</v>
      </c>
      <c r="AH193" s="767">
        <v>147.2</v>
      </c>
      <c r="AI193" s="769"/>
      <c r="AJ193" s="767">
        <v>-111.5</v>
      </c>
      <c r="AK193" s="767">
        <f>-179.9-0.1</f>
        <v>-180</v>
      </c>
      <c r="AL193" s="772"/>
      <c r="AM193" s="772"/>
      <c r="AN193" s="769"/>
      <c r="AO193" s="772"/>
      <c r="AP193" s="772"/>
      <c r="AQ193" s="772"/>
      <c r="AR193" s="772"/>
      <c r="AS193" s="769"/>
      <c r="AT193" s="772"/>
      <c r="AU193" s="772"/>
      <c r="AV193" s="772"/>
      <c r="AW193" s="772"/>
      <c r="AX193" s="769"/>
    </row>
    <row r="194" ht="15.2" hidden="1" outlineLevel="1" spans="1:50">
      <c r="A194" s="76"/>
      <c r="B194" s="757" t="s">
        <v>137</v>
      </c>
      <c r="C194" s="762"/>
      <c r="D194" s="754"/>
      <c r="E194" s="754"/>
      <c r="F194" s="754"/>
      <c r="G194" s="754"/>
      <c r="H194" s="763"/>
      <c r="I194" s="754"/>
      <c r="J194" s="754"/>
      <c r="K194" s="754"/>
      <c r="L194" s="754"/>
      <c r="M194" s="763"/>
      <c r="N194" s="754">
        <f t="shared" ref="N194:Q194" si="652">N177+N179+N180+N181+N182+N183+N185+N186+N187+N189+N190+N191+N192+N193+N184</f>
        <v>114.3</v>
      </c>
      <c r="O194" s="754">
        <f t="shared" si="652"/>
        <v>89.4712478792878</v>
      </c>
      <c r="P194" s="754">
        <f t="shared" si="652"/>
        <v>69.5617323370776</v>
      </c>
      <c r="Q194" s="754">
        <f t="shared" si="652"/>
        <v>459.5</v>
      </c>
      <c r="R194" s="751"/>
      <c r="S194" s="759"/>
      <c r="T194" s="759"/>
      <c r="U194" s="756"/>
      <c r="V194" s="756"/>
      <c r="W194" s="756"/>
      <c r="X194" s="756"/>
      <c r="Y194" s="759"/>
      <c r="Z194" s="754">
        <f t="shared" ref="Z194:AC194" si="653">Z177+Z179+Z180+Z181+Z182+Z183+Z185+Z186+Z187+Z189+Z190+Z191+Z192+Z193+Z184</f>
        <v>198.4</v>
      </c>
      <c r="AA194" s="754">
        <f t="shared" si="653"/>
        <v>233</v>
      </c>
      <c r="AB194" s="754">
        <f t="shared" si="653"/>
        <v>299.7</v>
      </c>
      <c r="AC194" s="754">
        <f t="shared" si="653"/>
        <v>785.7</v>
      </c>
      <c r="AD194" s="751"/>
      <c r="AE194" s="754">
        <f t="shared" ref="AE194:AK194" si="654">AE177+AE179+AE180+AE181+AE182+AE183+AE185+AE186+AE187+AE189+AE190+AE191+AE192+AE193+AE184</f>
        <v>232.9</v>
      </c>
      <c r="AF194" s="754">
        <f t="shared" si="654"/>
        <v>239</v>
      </c>
      <c r="AG194" s="754">
        <f t="shared" si="654"/>
        <v>337.5</v>
      </c>
      <c r="AH194" s="754">
        <f t="shared" si="654"/>
        <v>1028.1</v>
      </c>
      <c r="AI194" s="751"/>
      <c r="AJ194" s="754">
        <f t="shared" si="654"/>
        <v>267.7</v>
      </c>
      <c r="AK194" s="754">
        <f t="shared" si="654"/>
        <v>533.1</v>
      </c>
      <c r="AL194" s="752"/>
      <c r="AM194" s="752"/>
      <c r="AN194" s="751"/>
      <c r="AO194" s="752"/>
      <c r="AP194" s="752"/>
      <c r="AQ194" s="752"/>
      <c r="AR194" s="752"/>
      <c r="AS194" s="751"/>
      <c r="AT194" s="752"/>
      <c r="AU194" s="752"/>
      <c r="AV194" s="752"/>
      <c r="AW194" s="752"/>
      <c r="AX194" s="751"/>
    </row>
    <row r="195" ht="15.2" hidden="1" outlineLevel="1" spans="1:50">
      <c r="A195" s="76"/>
      <c r="B195" s="761" t="s">
        <v>138</v>
      </c>
      <c r="C195" s="762"/>
      <c r="D195" s="754"/>
      <c r="E195" s="754"/>
      <c r="F195" s="754"/>
      <c r="G195" s="754"/>
      <c r="H195" s="763"/>
      <c r="I195" s="754"/>
      <c r="J195" s="754"/>
      <c r="K195" s="754"/>
      <c r="L195" s="754"/>
      <c r="M195" s="763"/>
      <c r="N195" s="754">
        <f>N141</f>
        <v>-51.4</v>
      </c>
      <c r="O195" s="754">
        <f>O141+N141</f>
        <v>-87.69526</v>
      </c>
      <c r="P195" s="754">
        <v>-111.3748334</v>
      </c>
      <c r="Q195" s="754">
        <v>-179.3</v>
      </c>
      <c r="R195" s="751"/>
      <c r="S195" s="759"/>
      <c r="T195" s="759"/>
      <c r="U195" s="756"/>
      <c r="V195" s="756"/>
      <c r="W195" s="756"/>
      <c r="X195" s="756"/>
      <c r="Y195" s="759"/>
      <c r="Z195" s="754">
        <v>-54.5</v>
      </c>
      <c r="AA195" s="752">
        <v>-84.9</v>
      </c>
      <c r="AB195" s="752">
        <v>-159.9</v>
      </c>
      <c r="AC195" s="754">
        <v>-197.2</v>
      </c>
      <c r="AD195" s="751"/>
      <c r="AE195" s="754">
        <v>-35.6</v>
      </c>
      <c r="AF195" s="752">
        <v>-44.5</v>
      </c>
      <c r="AG195" s="754">
        <v>-82.9</v>
      </c>
      <c r="AH195" s="754">
        <v>-95.9</v>
      </c>
      <c r="AI195" s="751"/>
      <c r="AJ195" s="754">
        <v>-39.2</v>
      </c>
      <c r="AK195" s="754">
        <v>-52</v>
      </c>
      <c r="AL195" s="752"/>
      <c r="AM195" s="752"/>
      <c r="AN195" s="751"/>
      <c r="AO195" s="752"/>
      <c r="AP195" s="752"/>
      <c r="AQ195" s="752"/>
      <c r="AR195" s="752"/>
      <c r="AS195" s="751"/>
      <c r="AT195" s="752"/>
      <c r="AU195" s="752"/>
      <c r="AV195" s="752"/>
      <c r="AW195" s="752"/>
      <c r="AX195" s="751"/>
    </row>
    <row r="196" ht="15.2" hidden="1" outlineLevel="1" spans="1:50">
      <c r="A196" s="76"/>
      <c r="B196" s="761" t="s">
        <v>139</v>
      </c>
      <c r="C196" s="762"/>
      <c r="D196" s="754"/>
      <c r="E196" s="754"/>
      <c r="F196" s="754"/>
      <c r="G196" s="754"/>
      <c r="H196" s="763"/>
      <c r="I196" s="754"/>
      <c r="J196" s="754"/>
      <c r="K196" s="754"/>
      <c r="L196" s="754"/>
      <c r="M196" s="763"/>
      <c r="N196" s="754">
        <f>N142</f>
        <v>1.5</v>
      </c>
      <c r="O196" s="754">
        <f>O142+N142</f>
        <v>3.365112</v>
      </c>
      <c r="P196" s="754">
        <v>4.838097</v>
      </c>
      <c r="Q196" s="754">
        <v>6.9</v>
      </c>
      <c r="R196" s="751"/>
      <c r="S196" s="759"/>
      <c r="T196" s="759"/>
      <c r="U196" s="756"/>
      <c r="V196" s="756"/>
      <c r="W196" s="756"/>
      <c r="X196" s="756"/>
      <c r="Y196" s="759"/>
      <c r="Z196" s="754">
        <v>2.8</v>
      </c>
      <c r="AA196" s="752">
        <v>3.9</v>
      </c>
      <c r="AB196" s="752">
        <v>6.6</v>
      </c>
      <c r="AC196" s="754">
        <v>6.2</v>
      </c>
      <c r="AD196" s="751"/>
      <c r="AE196" s="754">
        <v>4.1</v>
      </c>
      <c r="AF196" s="752">
        <v>5.5</v>
      </c>
      <c r="AG196" s="754">
        <v>7.9</v>
      </c>
      <c r="AH196" s="754">
        <v>9.9</v>
      </c>
      <c r="AI196" s="751"/>
      <c r="AJ196" s="754">
        <v>2.7</v>
      </c>
      <c r="AK196" s="754">
        <v>9.6</v>
      </c>
      <c r="AL196" s="752"/>
      <c r="AM196" s="752"/>
      <c r="AN196" s="751"/>
      <c r="AO196" s="752"/>
      <c r="AP196" s="752"/>
      <c r="AQ196" s="752"/>
      <c r="AR196" s="752"/>
      <c r="AS196" s="751"/>
      <c r="AT196" s="752"/>
      <c r="AU196" s="752"/>
      <c r="AV196" s="752"/>
      <c r="AW196" s="752"/>
      <c r="AX196" s="751"/>
    </row>
    <row r="197" ht="15.2" hidden="1" outlineLevel="1" spans="1:50">
      <c r="A197" s="76"/>
      <c r="B197" s="761" t="s">
        <v>140</v>
      </c>
      <c r="C197" s="762"/>
      <c r="D197" s="754"/>
      <c r="E197" s="754"/>
      <c r="F197" s="754"/>
      <c r="G197" s="754"/>
      <c r="H197" s="763"/>
      <c r="I197" s="754"/>
      <c r="J197" s="754"/>
      <c r="K197" s="754"/>
      <c r="L197" s="754"/>
      <c r="M197" s="763"/>
      <c r="N197" s="754">
        <f>N143</f>
        <v>-7.1</v>
      </c>
      <c r="O197" s="754">
        <f>O143+N143</f>
        <v>-42.6665419599068</v>
      </c>
      <c r="P197" s="754">
        <v>-69.3246577650874</v>
      </c>
      <c r="Q197" s="754">
        <v>-88</v>
      </c>
      <c r="R197" s="751"/>
      <c r="S197" s="759"/>
      <c r="T197" s="759"/>
      <c r="U197" s="756"/>
      <c r="V197" s="756"/>
      <c r="W197" s="756"/>
      <c r="X197" s="756"/>
      <c r="Y197" s="759"/>
      <c r="Z197" s="754">
        <v>-30.2</v>
      </c>
      <c r="AA197" s="752">
        <v>-85.2</v>
      </c>
      <c r="AB197" s="752">
        <v>-128.5</v>
      </c>
      <c r="AC197" s="754">
        <v>-170</v>
      </c>
      <c r="AD197" s="751"/>
      <c r="AE197" s="754">
        <v>-37.7</v>
      </c>
      <c r="AF197" s="752">
        <v>-92.5</v>
      </c>
      <c r="AG197" s="754">
        <v>-158.1</v>
      </c>
      <c r="AH197" s="754">
        <v>-212.3</v>
      </c>
      <c r="AI197" s="751"/>
      <c r="AJ197" s="754">
        <v>-59.7</v>
      </c>
      <c r="AK197" s="754">
        <v>-152.2</v>
      </c>
      <c r="AL197" s="752"/>
      <c r="AM197" s="752"/>
      <c r="AN197" s="751"/>
      <c r="AO197" s="752"/>
      <c r="AP197" s="752"/>
      <c r="AQ197" s="752"/>
      <c r="AR197" s="752"/>
      <c r="AS197" s="751"/>
      <c r="AT197" s="752"/>
      <c r="AU197" s="752"/>
      <c r="AV197" s="752"/>
      <c r="AW197" s="752"/>
      <c r="AX197" s="751"/>
    </row>
    <row r="198" ht="15.2" hidden="1" outlineLevel="1" spans="1:50">
      <c r="A198" s="76"/>
      <c r="B198" s="774" t="s">
        <v>141</v>
      </c>
      <c r="C198" s="775"/>
      <c r="D198" s="776"/>
      <c r="E198" s="776"/>
      <c r="F198" s="776"/>
      <c r="G198" s="776"/>
      <c r="H198" s="777"/>
      <c r="I198" s="776"/>
      <c r="J198" s="776"/>
      <c r="K198" s="776"/>
      <c r="L198" s="776"/>
      <c r="M198" s="777"/>
      <c r="N198" s="776">
        <f t="shared" ref="N198:Q198" si="655">N194+N195+N196+N197</f>
        <v>57.2999999999999</v>
      </c>
      <c r="O198" s="776">
        <f t="shared" si="655"/>
        <v>-37.525442080619</v>
      </c>
      <c r="P198" s="776">
        <f t="shared" si="655"/>
        <v>-106.29966182801</v>
      </c>
      <c r="Q198" s="776">
        <f t="shared" si="655"/>
        <v>199.1</v>
      </c>
      <c r="R198" s="778"/>
      <c r="S198" s="321"/>
      <c r="T198" s="321"/>
      <c r="U198" s="322"/>
      <c r="V198" s="322"/>
      <c r="W198" s="322"/>
      <c r="X198" s="322"/>
      <c r="Y198" s="321"/>
      <c r="Z198" s="776">
        <f t="shared" ref="Z198:AC198" si="656">Z194+Z195+Z196+Z197</f>
        <v>116.5</v>
      </c>
      <c r="AA198" s="776">
        <f t="shared" si="656"/>
        <v>66.7999999999999</v>
      </c>
      <c r="AB198" s="776">
        <f t="shared" si="656"/>
        <v>17.9</v>
      </c>
      <c r="AC198" s="776">
        <f t="shared" si="656"/>
        <v>424.7</v>
      </c>
      <c r="AD198" s="778"/>
      <c r="AE198" s="776">
        <f t="shared" ref="AE198:AH198" si="657">AE194+AE195+AE196+AE197</f>
        <v>163.7</v>
      </c>
      <c r="AF198" s="776">
        <f t="shared" si="657"/>
        <v>107.5</v>
      </c>
      <c r="AG198" s="776">
        <f t="shared" si="657"/>
        <v>104.4</v>
      </c>
      <c r="AH198" s="776">
        <f t="shared" si="657"/>
        <v>729.8</v>
      </c>
      <c r="AI198" s="778"/>
      <c r="AJ198" s="776">
        <f t="shared" ref="AJ198:AK198" si="658">AJ194+AJ195+AJ196+AJ197</f>
        <v>171.5</v>
      </c>
      <c r="AK198" s="776">
        <f t="shared" si="658"/>
        <v>338.5</v>
      </c>
      <c r="AL198" s="779"/>
      <c r="AM198" s="779"/>
      <c r="AN198" s="778"/>
      <c r="AO198" s="779"/>
      <c r="AP198" s="779"/>
      <c r="AQ198" s="779"/>
      <c r="AR198" s="779"/>
      <c r="AS198" s="778"/>
      <c r="AT198" s="779"/>
      <c r="AU198" s="779"/>
      <c r="AV198" s="779"/>
      <c r="AW198" s="779"/>
      <c r="AX198" s="778"/>
    </row>
    <row r="199" ht="15.2" hidden="1" outlineLevel="1" spans="1:50">
      <c r="A199" s="76"/>
      <c r="B199" s="780"/>
      <c r="C199" s="762"/>
      <c r="D199" s="752"/>
      <c r="E199" s="752"/>
      <c r="F199" s="752"/>
      <c r="G199" s="752"/>
      <c r="H199" s="762"/>
      <c r="I199" s="752"/>
      <c r="J199" s="752"/>
      <c r="K199" s="752"/>
      <c r="L199" s="752"/>
      <c r="M199" s="762"/>
      <c r="N199" s="752"/>
      <c r="O199" s="752"/>
      <c r="P199" s="752"/>
      <c r="Q199" s="752"/>
      <c r="R199" s="751"/>
      <c r="S199" s="759"/>
      <c r="T199" s="759"/>
      <c r="U199" s="756"/>
      <c r="V199" s="756"/>
      <c r="W199" s="756"/>
      <c r="X199" s="756"/>
      <c r="Y199" s="759"/>
      <c r="Z199" s="752"/>
      <c r="AA199" s="752"/>
      <c r="AB199" s="752"/>
      <c r="AC199" s="752"/>
      <c r="AD199" s="751"/>
      <c r="AE199" s="752"/>
      <c r="AF199" s="752"/>
      <c r="AG199" s="754"/>
      <c r="AH199" s="754"/>
      <c r="AI199" s="751"/>
      <c r="AJ199" s="752"/>
      <c r="AK199" s="754"/>
      <c r="AL199" s="752"/>
      <c r="AM199" s="752"/>
      <c r="AN199" s="751"/>
      <c r="AO199" s="752"/>
      <c r="AP199" s="752"/>
      <c r="AQ199" s="752"/>
      <c r="AR199" s="752"/>
      <c r="AS199" s="751"/>
      <c r="AT199" s="752"/>
      <c r="AU199" s="752"/>
      <c r="AV199" s="752"/>
      <c r="AW199" s="752"/>
      <c r="AX199" s="751"/>
    </row>
    <row r="200" ht="15.2" hidden="1" outlineLevel="1" spans="1:50">
      <c r="A200" s="76"/>
      <c r="B200" s="774" t="s">
        <v>170</v>
      </c>
      <c r="C200" s="762"/>
      <c r="D200" s="752"/>
      <c r="E200" s="752"/>
      <c r="F200" s="752"/>
      <c r="G200" s="752"/>
      <c r="H200" s="762"/>
      <c r="I200" s="752"/>
      <c r="J200" s="752"/>
      <c r="K200" s="752"/>
      <c r="L200" s="752"/>
      <c r="M200" s="762"/>
      <c r="N200" s="752"/>
      <c r="O200" s="752"/>
      <c r="P200" s="752"/>
      <c r="Q200" s="752"/>
      <c r="R200" s="751"/>
      <c r="S200" s="759"/>
      <c r="T200" s="759"/>
      <c r="U200" s="756"/>
      <c r="V200" s="756"/>
      <c r="W200" s="756"/>
      <c r="X200" s="756"/>
      <c r="Y200" s="759"/>
      <c r="Z200" s="752"/>
      <c r="AA200" s="752"/>
      <c r="AB200" s="752"/>
      <c r="AC200" s="752"/>
      <c r="AD200" s="751"/>
      <c r="AE200" s="752"/>
      <c r="AF200" s="752"/>
      <c r="AG200" s="754"/>
      <c r="AH200" s="754"/>
      <c r="AI200" s="751"/>
      <c r="AJ200" s="752"/>
      <c r="AK200" s="754"/>
      <c r="AL200" s="752"/>
      <c r="AM200" s="752"/>
      <c r="AN200" s="751"/>
      <c r="AO200" s="752"/>
      <c r="AP200" s="752"/>
      <c r="AQ200" s="752"/>
      <c r="AR200" s="752"/>
      <c r="AS200" s="751"/>
      <c r="AT200" s="752"/>
      <c r="AU200" s="752"/>
      <c r="AV200" s="752"/>
      <c r="AW200" s="752"/>
      <c r="AX200" s="751"/>
    </row>
    <row r="201" ht="15.2" hidden="1" outlineLevel="1" spans="1:50">
      <c r="A201" s="76"/>
      <c r="B201" s="761" t="s">
        <v>142</v>
      </c>
      <c r="C201" s="762"/>
      <c r="D201" s="754"/>
      <c r="E201" s="754"/>
      <c r="F201" s="754"/>
      <c r="G201" s="754"/>
      <c r="H201" s="763"/>
      <c r="I201" s="754"/>
      <c r="J201" s="754"/>
      <c r="K201" s="754"/>
      <c r="L201" s="754"/>
      <c r="M201" s="763"/>
      <c r="N201" s="754">
        <f t="shared" ref="N201:N206" si="659">N146</f>
        <v>0</v>
      </c>
      <c r="O201" s="754">
        <f t="shared" ref="O201:O206" si="660">O146+N146</f>
        <v>0</v>
      </c>
      <c r="P201" s="754">
        <v>0</v>
      </c>
      <c r="Q201" s="754">
        <v>0</v>
      </c>
      <c r="R201" s="758"/>
      <c r="S201" s="379"/>
      <c r="T201" s="379"/>
      <c r="U201" s="380"/>
      <c r="V201" s="380"/>
      <c r="W201" s="380"/>
      <c r="X201" s="380"/>
      <c r="Y201" s="379"/>
      <c r="Z201" s="754">
        <v>0</v>
      </c>
      <c r="AA201" s="754">
        <v>15.5</v>
      </c>
      <c r="AB201" s="752">
        <v>15.5</v>
      </c>
      <c r="AC201" s="754">
        <v>15.5</v>
      </c>
      <c r="AD201" s="751"/>
      <c r="AE201" s="754">
        <v>0</v>
      </c>
      <c r="AF201" s="754">
        <v>0</v>
      </c>
      <c r="AG201" s="754">
        <v>0</v>
      </c>
      <c r="AH201" s="754">
        <v>0</v>
      </c>
      <c r="AI201" s="751"/>
      <c r="AJ201" s="754">
        <v>0</v>
      </c>
      <c r="AK201" s="754">
        <v>0</v>
      </c>
      <c r="AL201" s="752"/>
      <c r="AM201" s="752"/>
      <c r="AN201" s="751"/>
      <c r="AO201" s="752"/>
      <c r="AP201" s="752"/>
      <c r="AQ201" s="752"/>
      <c r="AR201" s="752"/>
      <c r="AS201" s="751"/>
      <c r="AT201" s="752"/>
      <c r="AU201" s="752"/>
      <c r="AV201" s="752"/>
      <c r="AW201" s="752"/>
      <c r="AX201" s="751"/>
    </row>
    <row r="202" ht="15.2" hidden="1" outlineLevel="1" spans="1:50">
      <c r="A202" s="76"/>
      <c r="B202" s="761" t="s">
        <v>143</v>
      </c>
      <c r="C202" s="762"/>
      <c r="D202" s="754"/>
      <c r="E202" s="754"/>
      <c r="F202" s="754"/>
      <c r="G202" s="754"/>
      <c r="H202" s="763"/>
      <c r="I202" s="754"/>
      <c r="J202" s="754"/>
      <c r="K202" s="754"/>
      <c r="L202" s="754"/>
      <c r="M202" s="763"/>
      <c r="N202" s="754">
        <f t="shared" si="659"/>
        <v>-22.1</v>
      </c>
      <c r="O202" s="754">
        <f t="shared" si="660"/>
        <v>-53.1201228045199</v>
      </c>
      <c r="P202" s="754">
        <v>-82.9043953955531</v>
      </c>
      <c r="Q202" s="754">
        <v>-123.6</v>
      </c>
      <c r="R202" s="751"/>
      <c r="S202" s="759"/>
      <c r="T202" s="759"/>
      <c r="U202" s="756"/>
      <c r="V202" s="756"/>
      <c r="W202" s="756"/>
      <c r="X202" s="756"/>
      <c r="Y202" s="759"/>
      <c r="Z202" s="754">
        <v>-58.7</v>
      </c>
      <c r="AA202" s="752">
        <v>-106.1</v>
      </c>
      <c r="AB202" s="764">
        <v>-157</v>
      </c>
      <c r="AC202" s="754">
        <v>-229.1</v>
      </c>
      <c r="AD202" s="751"/>
      <c r="AE202" s="754">
        <v>-41.1</v>
      </c>
      <c r="AF202" s="752">
        <v>-85.7</v>
      </c>
      <c r="AG202" s="754">
        <v>-141.8</v>
      </c>
      <c r="AH202" s="754">
        <v>-216.5</v>
      </c>
      <c r="AI202" s="751"/>
      <c r="AJ202" s="754">
        <v>-74.1</v>
      </c>
      <c r="AK202" s="754">
        <v>-135.3</v>
      </c>
      <c r="AL202" s="752"/>
      <c r="AM202" s="752"/>
      <c r="AN202" s="751"/>
      <c r="AO202" s="752"/>
      <c r="AP202" s="752"/>
      <c r="AQ202" s="752"/>
      <c r="AR202" s="752"/>
      <c r="AS202" s="751"/>
      <c r="AT202" s="752"/>
      <c r="AU202" s="752"/>
      <c r="AV202" s="752"/>
      <c r="AW202" s="752"/>
      <c r="AX202" s="751"/>
    </row>
    <row r="203" ht="15.2" hidden="1" outlineLevel="1" spans="1:50">
      <c r="A203" s="76"/>
      <c r="B203" s="761" t="s">
        <v>144</v>
      </c>
      <c r="C203" s="762"/>
      <c r="D203" s="754"/>
      <c r="E203" s="754"/>
      <c r="F203" s="754"/>
      <c r="G203" s="754"/>
      <c r="H203" s="763"/>
      <c r="I203" s="754"/>
      <c r="J203" s="754"/>
      <c r="K203" s="754"/>
      <c r="L203" s="754"/>
      <c r="M203" s="763"/>
      <c r="N203" s="754">
        <f t="shared" si="659"/>
        <v>-3.4</v>
      </c>
      <c r="O203" s="754">
        <f t="shared" si="660"/>
        <v>-4.1932338708243</v>
      </c>
      <c r="P203" s="754">
        <v>-7.07944109905096</v>
      </c>
      <c r="Q203" s="754">
        <v>-12.7</v>
      </c>
      <c r="R203" s="751"/>
      <c r="S203" s="759"/>
      <c r="T203" s="759"/>
      <c r="U203" s="756"/>
      <c r="V203" s="756"/>
      <c r="W203" s="756"/>
      <c r="X203" s="756"/>
      <c r="Y203" s="759"/>
      <c r="Z203" s="754">
        <v>-4.5</v>
      </c>
      <c r="AA203" s="752">
        <v>-21.1</v>
      </c>
      <c r="AB203" s="752">
        <v>-27.9</v>
      </c>
      <c r="AC203" s="754">
        <v>-46.3</v>
      </c>
      <c r="AD203" s="751"/>
      <c r="AE203" s="754">
        <v>-26.6</v>
      </c>
      <c r="AF203" s="752">
        <v>-43.5</v>
      </c>
      <c r="AG203" s="754">
        <v>-53.9</v>
      </c>
      <c r="AH203" s="754">
        <v>-67.2</v>
      </c>
      <c r="AI203" s="751"/>
      <c r="AJ203" s="754">
        <v>-11.7</v>
      </c>
      <c r="AK203" s="754">
        <v>-36.2</v>
      </c>
      <c r="AL203" s="752"/>
      <c r="AM203" s="752"/>
      <c r="AN203" s="751"/>
      <c r="AO203" s="752"/>
      <c r="AP203" s="752"/>
      <c r="AQ203" s="752"/>
      <c r="AR203" s="752"/>
      <c r="AS203" s="751"/>
      <c r="AT203" s="752"/>
      <c r="AU203" s="752"/>
      <c r="AV203" s="752"/>
      <c r="AW203" s="752"/>
      <c r="AX203" s="751"/>
    </row>
    <row r="204" ht="15.2" hidden="1" outlineLevel="1" spans="1:50">
      <c r="A204" s="76"/>
      <c r="B204" s="761" t="s">
        <v>145</v>
      </c>
      <c r="C204" s="762"/>
      <c r="D204" s="754"/>
      <c r="E204" s="754"/>
      <c r="F204" s="754"/>
      <c r="G204" s="754"/>
      <c r="H204" s="763"/>
      <c r="I204" s="754"/>
      <c r="J204" s="754"/>
      <c r="K204" s="754"/>
      <c r="L204" s="754"/>
      <c r="M204" s="763"/>
      <c r="N204" s="754">
        <f t="shared" si="659"/>
        <v>0</v>
      </c>
      <c r="O204" s="754">
        <f t="shared" si="660"/>
        <v>2.40763851853722</v>
      </c>
      <c r="P204" s="754">
        <v>0.432879511206671</v>
      </c>
      <c r="Q204" s="754">
        <v>0.5</v>
      </c>
      <c r="R204" s="751"/>
      <c r="S204" s="759"/>
      <c r="T204" s="759"/>
      <c r="U204" s="756"/>
      <c r="V204" s="756"/>
      <c r="W204" s="756"/>
      <c r="X204" s="756"/>
      <c r="Y204" s="759"/>
      <c r="Z204" s="754">
        <v>0</v>
      </c>
      <c r="AA204" s="754">
        <v>0</v>
      </c>
      <c r="AB204" s="752">
        <v>0.9</v>
      </c>
      <c r="AC204" s="754">
        <v>4.2</v>
      </c>
      <c r="AD204" s="751"/>
      <c r="AE204" s="754">
        <v>0</v>
      </c>
      <c r="AF204" s="754">
        <v>0</v>
      </c>
      <c r="AG204" s="754">
        <v>0</v>
      </c>
      <c r="AH204" s="754">
        <v>0</v>
      </c>
      <c r="AI204" s="751"/>
      <c r="AJ204" s="754">
        <v>0</v>
      </c>
      <c r="AK204" s="754">
        <v>0</v>
      </c>
      <c r="AL204" s="752"/>
      <c r="AM204" s="752"/>
      <c r="AN204" s="751"/>
      <c r="AO204" s="752"/>
      <c r="AP204" s="752"/>
      <c r="AQ204" s="752"/>
      <c r="AR204" s="752"/>
      <c r="AS204" s="751"/>
      <c r="AT204" s="752"/>
      <c r="AU204" s="752"/>
      <c r="AV204" s="752"/>
      <c r="AW204" s="752"/>
      <c r="AX204" s="751"/>
    </row>
    <row r="205" ht="15.2" hidden="1" outlineLevel="1" spans="1:50">
      <c r="A205" s="76"/>
      <c r="B205" s="761" t="s">
        <v>146</v>
      </c>
      <c r="C205" s="762"/>
      <c r="D205" s="754"/>
      <c r="E205" s="754"/>
      <c r="F205" s="754"/>
      <c r="G205" s="754"/>
      <c r="H205" s="763"/>
      <c r="I205" s="754"/>
      <c r="J205" s="754"/>
      <c r="K205" s="754"/>
      <c r="L205" s="754"/>
      <c r="M205" s="763"/>
      <c r="N205" s="754">
        <f t="shared" si="659"/>
        <v>0</v>
      </c>
      <c r="O205" s="754">
        <f t="shared" si="660"/>
        <v>0</v>
      </c>
      <c r="P205" s="754">
        <v>0</v>
      </c>
      <c r="Q205" s="754">
        <v>0</v>
      </c>
      <c r="R205" s="751"/>
      <c r="S205" s="759"/>
      <c r="T205" s="759"/>
      <c r="U205" s="756"/>
      <c r="V205" s="756"/>
      <c r="W205" s="756"/>
      <c r="X205" s="756"/>
      <c r="Y205" s="759"/>
      <c r="Z205" s="754">
        <v>0</v>
      </c>
      <c r="AA205" s="754">
        <v>0</v>
      </c>
      <c r="AB205" s="754">
        <v>0</v>
      </c>
      <c r="AC205" s="754">
        <v>0</v>
      </c>
      <c r="AD205" s="751"/>
      <c r="AE205" s="754">
        <v>0</v>
      </c>
      <c r="AF205" s="754">
        <v>0</v>
      </c>
      <c r="AG205" s="754">
        <v>0</v>
      </c>
      <c r="AH205" s="754">
        <v>0</v>
      </c>
      <c r="AI205" s="751"/>
      <c r="AJ205" s="754">
        <v>0</v>
      </c>
      <c r="AK205" s="754">
        <v>0</v>
      </c>
      <c r="AL205" s="752"/>
      <c r="AM205" s="752"/>
      <c r="AN205" s="751"/>
      <c r="AO205" s="752"/>
      <c r="AP205" s="752"/>
      <c r="AQ205" s="752"/>
      <c r="AR205" s="752"/>
      <c r="AS205" s="751"/>
      <c r="AT205" s="752"/>
      <c r="AU205" s="752"/>
      <c r="AV205" s="752"/>
      <c r="AW205" s="752"/>
      <c r="AX205" s="751"/>
    </row>
    <row r="206" ht="15.2" hidden="1" outlineLevel="1" spans="1:50">
      <c r="A206" s="76"/>
      <c r="B206" s="761" t="s">
        <v>147</v>
      </c>
      <c r="C206" s="762"/>
      <c r="D206" s="754"/>
      <c r="E206" s="754"/>
      <c r="F206" s="754"/>
      <c r="G206" s="754"/>
      <c r="H206" s="763"/>
      <c r="I206" s="754"/>
      <c r="J206" s="754"/>
      <c r="K206" s="754"/>
      <c r="L206" s="754"/>
      <c r="M206" s="763"/>
      <c r="N206" s="754">
        <f t="shared" si="659"/>
        <v>-2.3</v>
      </c>
      <c r="O206" s="754">
        <f t="shared" si="660"/>
        <v>-3.54379357461615</v>
      </c>
      <c r="P206" s="754">
        <v>-6.08137939985484</v>
      </c>
      <c r="Q206" s="754">
        <f>-3.5-15.5</f>
        <v>-19</v>
      </c>
      <c r="R206" s="751"/>
      <c r="S206" s="759"/>
      <c r="T206" s="759"/>
      <c r="U206" s="756"/>
      <c r="V206" s="756"/>
      <c r="W206" s="756"/>
      <c r="X206" s="756"/>
      <c r="Y206" s="759"/>
      <c r="Z206" s="754">
        <v>-4.1</v>
      </c>
      <c r="AA206" s="752">
        <v>-2.7</v>
      </c>
      <c r="AB206" s="752">
        <v>-10.4</v>
      </c>
      <c r="AC206" s="754">
        <v>-12.6</v>
      </c>
      <c r="AD206" s="751"/>
      <c r="AE206" s="754">
        <v>-1.5</v>
      </c>
      <c r="AF206" s="764">
        <v>-6</v>
      </c>
      <c r="AG206" s="754">
        <f>-7-40.6</f>
        <v>-47.6</v>
      </c>
      <c r="AH206" s="754">
        <f>-45.4-9</f>
        <v>-54.4</v>
      </c>
      <c r="AI206" s="751"/>
      <c r="AJ206" s="754">
        <v>-3.5</v>
      </c>
      <c r="AK206" s="754">
        <f>4.5-10-5.7</f>
        <v>-11.2</v>
      </c>
      <c r="AL206" s="752"/>
      <c r="AM206" s="752"/>
      <c r="AN206" s="751"/>
      <c r="AO206" s="752"/>
      <c r="AP206" s="752"/>
      <c r="AQ206" s="752"/>
      <c r="AR206" s="752"/>
      <c r="AS206" s="751"/>
      <c r="AT206" s="752"/>
      <c r="AU206" s="752"/>
      <c r="AV206" s="752"/>
      <c r="AW206" s="752"/>
      <c r="AX206" s="751"/>
    </row>
    <row r="207" ht="15.2" hidden="1" outlineLevel="1" spans="1:50">
      <c r="A207" s="76"/>
      <c r="B207" s="774" t="s">
        <v>148</v>
      </c>
      <c r="C207" s="775"/>
      <c r="D207" s="776"/>
      <c r="E207" s="776"/>
      <c r="F207" s="776"/>
      <c r="G207" s="776"/>
      <c r="H207" s="777"/>
      <c r="I207" s="776"/>
      <c r="J207" s="776"/>
      <c r="K207" s="776"/>
      <c r="L207" s="776"/>
      <c r="M207" s="777"/>
      <c r="N207" s="776">
        <f t="shared" ref="N207:Q207" si="661">N201+N202+N203+N204+N205+N206</f>
        <v>-27.8</v>
      </c>
      <c r="O207" s="776">
        <f t="shared" si="661"/>
        <v>-58.4495117314231</v>
      </c>
      <c r="P207" s="776">
        <f t="shared" si="661"/>
        <v>-95.6323363832522</v>
      </c>
      <c r="Q207" s="776">
        <f t="shared" si="661"/>
        <v>-154.8</v>
      </c>
      <c r="R207" s="778"/>
      <c r="S207" s="321"/>
      <c r="T207" s="321"/>
      <c r="U207" s="322"/>
      <c r="V207" s="322"/>
      <c r="W207" s="322"/>
      <c r="X207" s="322"/>
      <c r="Y207" s="321"/>
      <c r="Z207" s="776">
        <f t="shared" ref="Z207:AC207" si="662">Z201+Z202+Z203+Z204+Z205+Z206</f>
        <v>-67.3</v>
      </c>
      <c r="AA207" s="776">
        <f t="shared" si="662"/>
        <v>-114.4</v>
      </c>
      <c r="AB207" s="776">
        <f t="shared" si="662"/>
        <v>-178.9</v>
      </c>
      <c r="AC207" s="776">
        <f t="shared" si="662"/>
        <v>-268.3</v>
      </c>
      <c r="AD207" s="778"/>
      <c r="AE207" s="776">
        <f t="shared" ref="AE207:AH207" si="663">AE201+AE202+AE203+AE204+AE205+AE206</f>
        <v>-69.2</v>
      </c>
      <c r="AF207" s="776">
        <f t="shared" si="663"/>
        <v>-135.2</v>
      </c>
      <c r="AG207" s="776">
        <f t="shared" si="663"/>
        <v>-243.3</v>
      </c>
      <c r="AH207" s="776">
        <f t="shared" si="663"/>
        <v>-338.1</v>
      </c>
      <c r="AI207" s="778"/>
      <c r="AJ207" s="776">
        <f t="shared" ref="AJ207:AK207" si="664">AJ201+AJ202+AJ203+AJ204+AJ205+AJ206</f>
        <v>-89.3</v>
      </c>
      <c r="AK207" s="776">
        <f t="shared" si="664"/>
        <v>-182.7</v>
      </c>
      <c r="AL207" s="779"/>
      <c r="AM207" s="779"/>
      <c r="AN207" s="778"/>
      <c r="AO207" s="779"/>
      <c r="AP207" s="779"/>
      <c r="AQ207" s="779"/>
      <c r="AR207" s="779"/>
      <c r="AS207" s="778"/>
      <c r="AT207" s="779"/>
      <c r="AU207" s="779"/>
      <c r="AV207" s="779"/>
      <c r="AW207" s="779"/>
      <c r="AX207" s="778"/>
    </row>
    <row r="208" ht="15.2" hidden="1" outlineLevel="1" spans="1:50">
      <c r="A208" s="76"/>
      <c r="B208" s="750"/>
      <c r="C208" s="775"/>
      <c r="D208" s="779"/>
      <c r="E208" s="779"/>
      <c r="F208" s="779"/>
      <c r="G208" s="779"/>
      <c r="H208" s="775"/>
      <c r="I208" s="779"/>
      <c r="J208" s="779"/>
      <c r="K208" s="779"/>
      <c r="L208" s="779"/>
      <c r="M208" s="775"/>
      <c r="N208" s="779"/>
      <c r="O208" s="779"/>
      <c r="P208" s="779"/>
      <c r="Q208" s="779"/>
      <c r="R208" s="778"/>
      <c r="S208" s="321"/>
      <c r="T208" s="321"/>
      <c r="U208" s="322"/>
      <c r="V208" s="322"/>
      <c r="W208" s="322"/>
      <c r="X208" s="322"/>
      <c r="Y208" s="321"/>
      <c r="Z208" s="779"/>
      <c r="AA208" s="779"/>
      <c r="AB208" s="779"/>
      <c r="AC208" s="779"/>
      <c r="AD208" s="778"/>
      <c r="AE208" s="779"/>
      <c r="AF208" s="779"/>
      <c r="AG208" s="776"/>
      <c r="AH208" s="776"/>
      <c r="AI208" s="778"/>
      <c r="AJ208" s="779"/>
      <c r="AK208" s="776"/>
      <c r="AL208" s="779"/>
      <c r="AM208" s="779"/>
      <c r="AN208" s="778"/>
      <c r="AO208" s="779"/>
      <c r="AP208" s="779"/>
      <c r="AQ208" s="779"/>
      <c r="AR208" s="779"/>
      <c r="AS208" s="778"/>
      <c r="AT208" s="779"/>
      <c r="AU208" s="779"/>
      <c r="AV208" s="779"/>
      <c r="AW208" s="779"/>
      <c r="AX208" s="778"/>
    </row>
    <row r="209" ht="15.2" hidden="1" outlineLevel="1" spans="1:50">
      <c r="A209" s="76"/>
      <c r="B209" s="774" t="s">
        <v>171</v>
      </c>
      <c r="C209" s="762"/>
      <c r="D209" s="752"/>
      <c r="E209" s="752"/>
      <c r="F209" s="752"/>
      <c r="G209" s="752"/>
      <c r="H209" s="762"/>
      <c r="I209" s="752"/>
      <c r="J209" s="752"/>
      <c r="K209" s="752"/>
      <c r="L209" s="752"/>
      <c r="M209" s="762"/>
      <c r="N209" s="752"/>
      <c r="O209" s="752"/>
      <c r="P209" s="752"/>
      <c r="Q209" s="752"/>
      <c r="R209" s="751"/>
      <c r="S209" s="759"/>
      <c r="T209" s="759"/>
      <c r="U209" s="756"/>
      <c r="V209" s="756"/>
      <c r="W209" s="756"/>
      <c r="X209" s="756"/>
      <c r="Y209" s="759"/>
      <c r="Z209" s="752"/>
      <c r="AA209" s="752"/>
      <c r="AB209" s="752"/>
      <c r="AC209" s="752"/>
      <c r="AD209" s="751"/>
      <c r="AE209" s="752"/>
      <c r="AF209" s="752"/>
      <c r="AG209" s="754"/>
      <c r="AH209" s="754"/>
      <c r="AI209" s="751"/>
      <c r="AJ209" s="752"/>
      <c r="AK209" s="754"/>
      <c r="AL209" s="752"/>
      <c r="AM209" s="752"/>
      <c r="AN209" s="751"/>
      <c r="AO209" s="752"/>
      <c r="AP209" s="752"/>
      <c r="AQ209" s="752"/>
      <c r="AR209" s="752"/>
      <c r="AS209" s="751"/>
      <c r="AT209" s="752"/>
      <c r="AU209" s="752"/>
      <c r="AV209" s="752"/>
      <c r="AW209" s="752"/>
      <c r="AX209" s="751"/>
    </row>
    <row r="210" ht="15.2" hidden="1" outlineLevel="1" spans="1:50">
      <c r="A210" s="76"/>
      <c r="B210" s="761" t="s">
        <v>150</v>
      </c>
      <c r="C210" s="762"/>
      <c r="D210" s="754"/>
      <c r="E210" s="754"/>
      <c r="F210" s="754"/>
      <c r="G210" s="754"/>
      <c r="H210" s="763"/>
      <c r="I210" s="754"/>
      <c r="J210" s="754"/>
      <c r="K210" s="754"/>
      <c r="L210" s="754"/>
      <c r="M210" s="763"/>
      <c r="N210" s="754">
        <f t="shared" ref="N210:N216" si="665">N155</f>
        <v>87.5</v>
      </c>
      <c r="O210" s="754">
        <f t="shared" ref="O210:O216" si="666">O155+N155</f>
        <v>485.6935</v>
      </c>
      <c r="P210" s="754">
        <v>807.944</v>
      </c>
      <c r="Q210" s="754">
        <v>310.3</v>
      </c>
      <c r="R210" s="758"/>
      <c r="S210" s="379"/>
      <c r="T210" s="379"/>
      <c r="U210" s="380"/>
      <c r="V210" s="380"/>
      <c r="W210" s="380"/>
      <c r="X210" s="380"/>
      <c r="Y210" s="379"/>
      <c r="Z210" s="754">
        <v>0</v>
      </c>
      <c r="AA210" s="754">
        <v>48.4</v>
      </c>
      <c r="AB210" s="752">
        <v>235.4</v>
      </c>
      <c r="AC210" s="754">
        <v>376.9</v>
      </c>
      <c r="AD210" s="751"/>
      <c r="AE210" s="754">
        <v>0</v>
      </c>
      <c r="AF210" s="754">
        <v>2.9</v>
      </c>
      <c r="AG210" s="754">
        <v>425</v>
      </c>
      <c r="AH210" s="754">
        <v>284.3</v>
      </c>
      <c r="AI210" s="751"/>
      <c r="AJ210" s="754">
        <v>3.5</v>
      </c>
      <c r="AK210" s="754">
        <v>44.5</v>
      </c>
      <c r="AL210" s="752"/>
      <c r="AM210" s="752"/>
      <c r="AN210" s="751"/>
      <c r="AO210" s="752"/>
      <c r="AP210" s="752"/>
      <c r="AQ210" s="752"/>
      <c r="AR210" s="752"/>
      <c r="AS210" s="751"/>
      <c r="AT210" s="752"/>
      <c r="AU210" s="752"/>
      <c r="AV210" s="752"/>
      <c r="AW210" s="752"/>
      <c r="AX210" s="751"/>
    </row>
    <row r="211" ht="15.2" hidden="1" outlineLevel="1" spans="1:50">
      <c r="A211" s="76"/>
      <c r="B211" s="761" t="s">
        <v>151</v>
      </c>
      <c r="C211" s="762"/>
      <c r="D211" s="754"/>
      <c r="E211" s="754"/>
      <c r="F211" s="754"/>
      <c r="G211" s="754"/>
      <c r="H211" s="763"/>
      <c r="I211" s="754"/>
      <c r="J211" s="754"/>
      <c r="K211" s="754"/>
      <c r="L211" s="754"/>
      <c r="M211" s="763"/>
      <c r="N211" s="754">
        <f t="shared" si="665"/>
        <v>-125.3</v>
      </c>
      <c r="O211" s="754">
        <f t="shared" si="666"/>
        <v>-427.507</v>
      </c>
      <c r="P211" s="754">
        <v>-627.9385</v>
      </c>
      <c r="Q211" s="754">
        <v>-140.3</v>
      </c>
      <c r="R211" s="751"/>
      <c r="S211" s="759"/>
      <c r="T211" s="759"/>
      <c r="U211" s="756"/>
      <c r="V211" s="756"/>
      <c r="W211" s="756"/>
      <c r="X211" s="756"/>
      <c r="Y211" s="759"/>
      <c r="Z211" s="754">
        <v>-374.9</v>
      </c>
      <c r="AA211" s="754">
        <v>-396.3</v>
      </c>
      <c r="AB211" s="752">
        <v>-176.1</v>
      </c>
      <c r="AC211" s="754">
        <v>-325.7</v>
      </c>
      <c r="AD211" s="751"/>
      <c r="AE211" s="754">
        <v>0</v>
      </c>
      <c r="AF211" s="754">
        <v>0</v>
      </c>
      <c r="AG211" s="754">
        <f>-306.5+92.5</f>
        <v>-214</v>
      </c>
      <c r="AH211" s="754">
        <v>-278.5</v>
      </c>
      <c r="AI211" s="751"/>
      <c r="AJ211" s="754">
        <v>-3.5</v>
      </c>
      <c r="AK211" s="754">
        <v>-43.9</v>
      </c>
      <c r="AL211" s="752"/>
      <c r="AM211" s="752"/>
      <c r="AN211" s="751"/>
      <c r="AO211" s="752"/>
      <c r="AP211" s="752"/>
      <c r="AQ211" s="752"/>
      <c r="AR211" s="752"/>
      <c r="AS211" s="751"/>
      <c r="AT211" s="752"/>
      <c r="AU211" s="752"/>
      <c r="AV211" s="752"/>
      <c r="AW211" s="752"/>
      <c r="AX211" s="751"/>
    </row>
    <row r="212" ht="15.2" hidden="1" outlineLevel="1" spans="1:50">
      <c r="A212" s="76"/>
      <c r="B212" s="761" t="s">
        <v>152</v>
      </c>
      <c r="C212" s="762"/>
      <c r="D212" s="754"/>
      <c r="E212" s="754"/>
      <c r="F212" s="754"/>
      <c r="G212" s="754"/>
      <c r="H212" s="763"/>
      <c r="I212" s="754"/>
      <c r="J212" s="754"/>
      <c r="K212" s="754"/>
      <c r="L212" s="754"/>
      <c r="M212" s="763"/>
      <c r="N212" s="754">
        <f t="shared" si="665"/>
        <v>0</v>
      </c>
      <c r="O212" s="754">
        <f t="shared" si="666"/>
        <v>0</v>
      </c>
      <c r="P212" s="754">
        <v>0</v>
      </c>
      <c r="Q212" s="754">
        <v>0</v>
      </c>
      <c r="R212" s="751"/>
      <c r="S212" s="759"/>
      <c r="T212" s="759"/>
      <c r="U212" s="756"/>
      <c r="V212" s="756"/>
      <c r="W212" s="756"/>
      <c r="X212" s="756"/>
      <c r="Y212" s="759"/>
      <c r="Z212" s="754">
        <v>2027.3</v>
      </c>
      <c r="AA212" s="754">
        <v>2027.3</v>
      </c>
      <c r="AB212" s="752">
        <v>2027.3</v>
      </c>
      <c r="AC212" s="754">
        <v>2027.3</v>
      </c>
      <c r="AD212" s="751"/>
      <c r="AE212" s="754">
        <v>0</v>
      </c>
      <c r="AF212" s="754">
        <v>0</v>
      </c>
      <c r="AG212" s="754">
        <v>0</v>
      </c>
      <c r="AH212" s="754">
        <v>0</v>
      </c>
      <c r="AI212" s="751"/>
      <c r="AJ212" s="754">
        <v>0</v>
      </c>
      <c r="AK212" s="754">
        <v>0</v>
      </c>
      <c r="AL212" s="752"/>
      <c r="AM212" s="752"/>
      <c r="AN212" s="751"/>
      <c r="AO212" s="752"/>
      <c r="AP212" s="752"/>
      <c r="AQ212" s="752"/>
      <c r="AR212" s="752"/>
      <c r="AS212" s="751"/>
      <c r="AT212" s="752"/>
      <c r="AU212" s="752"/>
      <c r="AV212" s="752"/>
      <c r="AW212" s="752"/>
      <c r="AX212" s="751"/>
    </row>
    <row r="213" ht="15.2" hidden="1" outlineLevel="1" spans="1:50">
      <c r="A213" s="76"/>
      <c r="B213" s="761" t="s">
        <v>153</v>
      </c>
      <c r="C213" s="762"/>
      <c r="D213" s="754"/>
      <c r="E213" s="754"/>
      <c r="F213" s="754"/>
      <c r="G213" s="754"/>
      <c r="H213" s="763"/>
      <c r="I213" s="754"/>
      <c r="J213" s="754"/>
      <c r="K213" s="754"/>
      <c r="L213" s="754"/>
      <c r="M213" s="763"/>
      <c r="N213" s="754">
        <f t="shared" si="665"/>
        <v>0</v>
      </c>
      <c r="O213" s="754">
        <f t="shared" si="666"/>
        <v>0</v>
      </c>
      <c r="P213" s="754">
        <v>0</v>
      </c>
      <c r="Q213" s="754">
        <v>0</v>
      </c>
      <c r="R213" s="751"/>
      <c r="S213" s="759"/>
      <c r="T213" s="759"/>
      <c r="U213" s="756"/>
      <c r="V213" s="756"/>
      <c r="W213" s="756"/>
      <c r="X213" s="756"/>
      <c r="Y213" s="759"/>
      <c r="Z213" s="754">
        <v>0</v>
      </c>
      <c r="AA213" s="754">
        <v>0</v>
      </c>
      <c r="AB213" s="754">
        <v>0</v>
      </c>
      <c r="AC213" s="754">
        <v>0</v>
      </c>
      <c r="AD213" s="751"/>
      <c r="AE213" s="754">
        <v>0</v>
      </c>
      <c r="AF213" s="754">
        <v>0</v>
      </c>
      <c r="AG213" s="754">
        <v>0</v>
      </c>
      <c r="AH213" s="754">
        <v>0</v>
      </c>
      <c r="AI213" s="751"/>
      <c r="AJ213" s="754">
        <v>0</v>
      </c>
      <c r="AK213" s="754">
        <v>0</v>
      </c>
      <c r="AL213" s="752"/>
      <c r="AM213" s="752"/>
      <c r="AN213" s="751"/>
      <c r="AO213" s="752"/>
      <c r="AP213" s="752"/>
      <c r="AQ213" s="752"/>
      <c r="AR213" s="752"/>
      <c r="AS213" s="751"/>
      <c r="AT213" s="752"/>
      <c r="AU213" s="752"/>
      <c r="AV213" s="752"/>
      <c r="AW213" s="752"/>
      <c r="AX213" s="751"/>
    </row>
    <row r="214" ht="15.2" hidden="1" outlineLevel="1" spans="1:50">
      <c r="A214" s="76"/>
      <c r="B214" s="761" t="s">
        <v>154</v>
      </c>
      <c r="C214" s="762"/>
      <c r="D214" s="754"/>
      <c r="E214" s="754"/>
      <c r="F214" s="754"/>
      <c r="G214" s="754"/>
      <c r="H214" s="763"/>
      <c r="I214" s="754"/>
      <c r="J214" s="754"/>
      <c r="K214" s="754"/>
      <c r="L214" s="754"/>
      <c r="M214" s="763"/>
      <c r="N214" s="754">
        <f t="shared" si="665"/>
        <v>0</v>
      </c>
      <c r="O214" s="754">
        <f t="shared" si="666"/>
        <v>0</v>
      </c>
      <c r="P214" s="754">
        <v>0</v>
      </c>
      <c r="Q214" s="754">
        <v>0</v>
      </c>
      <c r="R214" s="751"/>
      <c r="S214" s="759"/>
      <c r="T214" s="759"/>
      <c r="U214" s="756"/>
      <c r="V214" s="756"/>
      <c r="W214" s="756"/>
      <c r="X214" s="756"/>
      <c r="Y214" s="759"/>
      <c r="Z214" s="754">
        <v>-1830.5</v>
      </c>
      <c r="AA214" s="754">
        <v>-1831.8</v>
      </c>
      <c r="AB214" s="752">
        <v>-1896.8</v>
      </c>
      <c r="AC214" s="754">
        <v>-3058.2</v>
      </c>
      <c r="AD214" s="751"/>
      <c r="AE214" s="754">
        <v>0</v>
      </c>
      <c r="AF214" s="754">
        <v>0</v>
      </c>
      <c r="AG214" s="754">
        <v>0</v>
      </c>
      <c r="AH214" s="754">
        <v>0</v>
      </c>
      <c r="AI214" s="751"/>
      <c r="AJ214" s="754">
        <v>0</v>
      </c>
      <c r="AK214" s="754">
        <v>0</v>
      </c>
      <c r="AL214" s="752"/>
      <c r="AM214" s="752"/>
      <c r="AN214" s="751"/>
      <c r="AO214" s="752"/>
      <c r="AP214" s="752"/>
      <c r="AQ214" s="752"/>
      <c r="AR214" s="752"/>
      <c r="AS214" s="751"/>
      <c r="AT214" s="752"/>
      <c r="AU214" s="752"/>
      <c r="AV214" s="752"/>
      <c r="AW214" s="752"/>
      <c r="AX214" s="751"/>
    </row>
    <row r="215" ht="15.2" hidden="1" outlineLevel="1" spans="1:50">
      <c r="A215" s="76"/>
      <c r="B215" s="761" t="s">
        <v>155</v>
      </c>
      <c r="C215" s="762"/>
      <c r="D215" s="754"/>
      <c r="E215" s="754"/>
      <c r="F215" s="754"/>
      <c r="G215" s="754"/>
      <c r="H215" s="763"/>
      <c r="I215" s="754"/>
      <c r="J215" s="754"/>
      <c r="K215" s="754"/>
      <c r="L215" s="754"/>
      <c r="M215" s="763"/>
      <c r="N215" s="754">
        <f t="shared" si="665"/>
        <v>-25.2</v>
      </c>
      <c r="O215" s="754">
        <f t="shared" si="666"/>
        <v>-25.2</v>
      </c>
      <c r="P215" s="754">
        <v>0</v>
      </c>
      <c r="Q215" s="754">
        <v>-65.9</v>
      </c>
      <c r="R215" s="751"/>
      <c r="S215" s="759"/>
      <c r="T215" s="759"/>
      <c r="U215" s="756"/>
      <c r="V215" s="756"/>
      <c r="W215" s="756"/>
      <c r="X215" s="756"/>
      <c r="Y215" s="759"/>
      <c r="Z215" s="754">
        <v>-1460.4</v>
      </c>
      <c r="AA215" s="754">
        <v>-1460.5</v>
      </c>
      <c r="AB215" s="752">
        <v>-1460.5</v>
      </c>
      <c r="AC215" s="754">
        <v>-1460.5</v>
      </c>
      <c r="AD215" s="751"/>
      <c r="AE215" s="754">
        <v>0</v>
      </c>
      <c r="AF215" s="754">
        <v>0</v>
      </c>
      <c r="AG215" s="754">
        <v>0</v>
      </c>
      <c r="AH215" s="754">
        <v>0</v>
      </c>
      <c r="AI215" s="751"/>
      <c r="AJ215" s="754">
        <v>0</v>
      </c>
      <c r="AK215" s="754">
        <v>0</v>
      </c>
      <c r="AL215" s="752"/>
      <c r="AM215" s="752"/>
      <c r="AN215" s="751"/>
      <c r="AO215" s="752"/>
      <c r="AP215" s="752"/>
      <c r="AQ215" s="752"/>
      <c r="AR215" s="752"/>
      <c r="AS215" s="751"/>
      <c r="AT215" s="752"/>
      <c r="AU215" s="752"/>
      <c r="AV215" s="752"/>
      <c r="AW215" s="752"/>
      <c r="AX215" s="751"/>
    </row>
    <row r="216" ht="15.2" hidden="1" outlineLevel="1" spans="1:50">
      <c r="A216" s="76"/>
      <c r="B216" s="761" t="s">
        <v>156</v>
      </c>
      <c r="C216" s="762"/>
      <c r="D216" s="754"/>
      <c r="E216" s="754"/>
      <c r="F216" s="754"/>
      <c r="G216" s="754"/>
      <c r="H216" s="763"/>
      <c r="I216" s="754"/>
      <c r="J216" s="754"/>
      <c r="K216" s="754"/>
      <c r="L216" s="754"/>
      <c r="M216" s="763"/>
      <c r="N216" s="754">
        <f t="shared" si="665"/>
        <v>-16.6</v>
      </c>
      <c r="O216" s="754">
        <f t="shared" si="666"/>
        <v>-35.6108856576556</v>
      </c>
      <c r="P216" s="754">
        <v>-57.0264857313309</v>
      </c>
      <c r="Q216" s="754">
        <v>-75.4</v>
      </c>
      <c r="R216" s="751"/>
      <c r="S216" s="759"/>
      <c r="T216" s="759"/>
      <c r="U216" s="756"/>
      <c r="V216" s="756"/>
      <c r="W216" s="756"/>
      <c r="X216" s="756"/>
      <c r="Y216" s="759"/>
      <c r="Z216" s="754">
        <v>-22.9</v>
      </c>
      <c r="AA216" s="754">
        <v>-47.8</v>
      </c>
      <c r="AB216" s="752">
        <v>-78.3</v>
      </c>
      <c r="AC216" s="754">
        <v>-102.3</v>
      </c>
      <c r="AD216" s="751"/>
      <c r="AE216" s="754">
        <v>-25.5</v>
      </c>
      <c r="AF216" s="754">
        <v>-45.5</v>
      </c>
      <c r="AG216" s="754">
        <v>-98.2</v>
      </c>
      <c r="AH216" s="754">
        <v>-145.6</v>
      </c>
      <c r="AI216" s="751"/>
      <c r="AJ216" s="754">
        <v>-43</v>
      </c>
      <c r="AK216" s="754">
        <v>-87.2</v>
      </c>
      <c r="AL216" s="752"/>
      <c r="AM216" s="752"/>
      <c r="AN216" s="751"/>
      <c r="AO216" s="752"/>
      <c r="AP216" s="752"/>
      <c r="AQ216" s="752"/>
      <c r="AR216" s="752"/>
      <c r="AS216" s="751"/>
      <c r="AT216" s="752"/>
      <c r="AU216" s="752"/>
      <c r="AV216" s="752"/>
      <c r="AW216" s="752"/>
      <c r="AX216" s="751"/>
    </row>
    <row r="217" ht="15.2" hidden="1" outlineLevel="1" spans="1:50">
      <c r="A217" s="76"/>
      <c r="B217" s="761" t="s">
        <v>157</v>
      </c>
      <c r="C217" s="762"/>
      <c r="D217" s="754"/>
      <c r="E217" s="754"/>
      <c r="F217" s="754"/>
      <c r="G217" s="754"/>
      <c r="H217" s="763"/>
      <c r="I217" s="754"/>
      <c r="J217" s="754"/>
      <c r="K217" s="754"/>
      <c r="L217" s="754"/>
      <c r="M217" s="763"/>
      <c r="N217" s="754">
        <v>0</v>
      </c>
      <c r="O217" s="754">
        <v>0</v>
      </c>
      <c r="P217" s="754">
        <v>0</v>
      </c>
      <c r="Q217" s="754">
        <v>0</v>
      </c>
      <c r="R217" s="751"/>
      <c r="S217" s="759"/>
      <c r="T217" s="759"/>
      <c r="U217" s="756"/>
      <c r="V217" s="756"/>
      <c r="W217" s="756"/>
      <c r="X217" s="756"/>
      <c r="Y217" s="759"/>
      <c r="Z217" s="754">
        <v>0</v>
      </c>
      <c r="AA217" s="754">
        <v>0</v>
      </c>
      <c r="AB217" s="754">
        <v>0</v>
      </c>
      <c r="AC217" s="754">
        <v>0</v>
      </c>
      <c r="AD217" s="751"/>
      <c r="AE217" s="754">
        <v>0</v>
      </c>
      <c r="AF217" s="754">
        <v>0</v>
      </c>
      <c r="AG217" s="754">
        <v>0</v>
      </c>
      <c r="AH217" s="754">
        <v>0</v>
      </c>
      <c r="AI217" s="751"/>
      <c r="AJ217" s="754">
        <v>0</v>
      </c>
      <c r="AK217" s="754">
        <v>0</v>
      </c>
      <c r="AL217" s="752"/>
      <c r="AM217" s="752"/>
      <c r="AN217" s="751"/>
      <c r="AO217" s="752"/>
      <c r="AP217" s="752"/>
      <c r="AQ217" s="752"/>
      <c r="AR217" s="752"/>
      <c r="AS217" s="751"/>
      <c r="AT217" s="752"/>
      <c r="AU217" s="752"/>
      <c r="AV217" s="752"/>
      <c r="AW217" s="752"/>
      <c r="AX217" s="751"/>
    </row>
    <row r="218" ht="15.2" hidden="1" outlineLevel="1" spans="1:50">
      <c r="A218" s="76"/>
      <c r="B218" s="761" t="s">
        <v>158</v>
      </c>
      <c r="C218" s="762"/>
      <c r="D218" s="754"/>
      <c r="E218" s="754"/>
      <c r="F218" s="754"/>
      <c r="G218" s="754"/>
      <c r="H218" s="763"/>
      <c r="I218" s="754"/>
      <c r="J218" s="754"/>
      <c r="K218" s="754"/>
      <c r="L218" s="754"/>
      <c r="M218" s="763"/>
      <c r="N218" s="754">
        <f>N163</f>
        <v>-7.2</v>
      </c>
      <c r="O218" s="754">
        <f>O163+N163</f>
        <v>-20.0172040656475</v>
      </c>
      <c r="P218" s="754">
        <v>-25.6362153116753</v>
      </c>
      <c r="Q218" s="754">
        <v>6.4</v>
      </c>
      <c r="R218" s="758"/>
      <c r="S218" s="379"/>
      <c r="T218" s="379"/>
      <c r="U218" s="380"/>
      <c r="V218" s="380"/>
      <c r="W218" s="380"/>
      <c r="X218" s="380"/>
      <c r="Y218" s="379"/>
      <c r="Z218" s="754">
        <f>1514.8-5.2-2.1-31</f>
        <v>1476.5</v>
      </c>
      <c r="AA218" s="754">
        <f>-8.2-28.3+18.1-1.5+1514.8</f>
        <v>1494.9</v>
      </c>
      <c r="AB218" s="752">
        <f>1514.8+2.4-8.7-25.2+18.5-7.9-159.2</f>
        <v>1334.7</v>
      </c>
      <c r="AC218" s="754">
        <f>2561.4-10.3+12.1-18.2+17-7.3-278.2</f>
        <v>2276.5</v>
      </c>
      <c r="AD218" s="751"/>
      <c r="AE218" s="754">
        <f>10.9-0.5-12.2+1.5-1.6</f>
        <v>-1.9</v>
      </c>
      <c r="AF218" s="754">
        <f>-0.6-16.6+21.1+3.2-2.8</f>
        <v>4.3</v>
      </c>
      <c r="AG218" s="754">
        <f>-0.6+25-22.4+3.2-3.7</f>
        <v>1.5</v>
      </c>
      <c r="AH218" s="754">
        <f>-2.3+36.8-0.6+3.2-3.8-17.5</f>
        <v>15.8</v>
      </c>
      <c r="AI218" s="751"/>
      <c r="AJ218" s="754">
        <f>836.5-800-43.1-1.3-0.3+3.9</f>
        <v>-4.3</v>
      </c>
      <c r="AK218" s="754">
        <f>836.1-800-43.1+14.6-1.5-6.7-0.8</f>
        <v>-1.39999999999998</v>
      </c>
      <c r="AL218" s="752"/>
      <c r="AM218" s="752"/>
      <c r="AN218" s="751"/>
      <c r="AO218" s="752"/>
      <c r="AP218" s="752"/>
      <c r="AQ218" s="752"/>
      <c r="AR218" s="752"/>
      <c r="AS218" s="751"/>
      <c r="AT218" s="752"/>
      <c r="AU218" s="752"/>
      <c r="AV218" s="752"/>
      <c r="AW218" s="752"/>
      <c r="AX218" s="751"/>
    </row>
    <row r="219" ht="15.2" hidden="1" outlineLevel="1" spans="1:50">
      <c r="A219" s="76"/>
      <c r="B219" s="774" t="s">
        <v>159</v>
      </c>
      <c r="C219" s="775"/>
      <c r="D219" s="776"/>
      <c r="E219" s="776"/>
      <c r="F219" s="776"/>
      <c r="G219" s="776"/>
      <c r="H219" s="777"/>
      <c r="I219" s="776"/>
      <c r="J219" s="776"/>
      <c r="K219" s="776"/>
      <c r="L219" s="776"/>
      <c r="M219" s="777"/>
      <c r="N219" s="776">
        <f>N210+N211+N212+N213+N214+N215+N216+N218+N217</f>
        <v>-86.8</v>
      </c>
      <c r="O219" s="776">
        <f t="shared" ref="O219:Q219" si="667">O210+O211+O212+O213+O214+O215+O216+O218+O217</f>
        <v>-22.641589723303</v>
      </c>
      <c r="P219" s="776">
        <f t="shared" si="667"/>
        <v>97.3427989569938</v>
      </c>
      <c r="Q219" s="776">
        <f t="shared" si="667"/>
        <v>35.1</v>
      </c>
      <c r="R219" s="778"/>
      <c r="S219" s="321"/>
      <c r="T219" s="321"/>
      <c r="U219" s="322"/>
      <c r="V219" s="322"/>
      <c r="W219" s="322"/>
      <c r="X219" s="322"/>
      <c r="Y219" s="321"/>
      <c r="Z219" s="776">
        <f t="shared" ref="Z219:AA219" si="668">Z210+Z211+Z212+Z213+Z214+Z215+Z216+Z218+Z217</f>
        <v>-184.9</v>
      </c>
      <c r="AA219" s="776">
        <f t="shared" si="668"/>
        <v>-165.8</v>
      </c>
      <c r="AB219" s="776">
        <f t="shared" ref="AB219:AC219" si="669">AB210+AB211+AB212+AB213+AB214+AB215+AB216+AB218+AB217</f>
        <v>-14.3000000000002</v>
      </c>
      <c r="AC219" s="776">
        <f t="shared" si="669"/>
        <v>-266</v>
      </c>
      <c r="AD219" s="778"/>
      <c r="AE219" s="776">
        <f t="shared" ref="AE219:AF219" si="670">AE210+AE211+AE212+AE213+AE214+AE215+AE216+AE218+AE217</f>
        <v>-27.4</v>
      </c>
      <c r="AF219" s="776">
        <f t="shared" si="670"/>
        <v>-38.3</v>
      </c>
      <c r="AG219" s="776">
        <f t="shared" ref="AG219:AH219" si="671">AG210+AG211+AG212+AG213+AG214+AG215+AG216+AG218+AG217</f>
        <v>114.3</v>
      </c>
      <c r="AH219" s="776">
        <f t="shared" si="671"/>
        <v>-124</v>
      </c>
      <c r="AI219" s="778"/>
      <c r="AJ219" s="776">
        <f t="shared" ref="AJ219:AK219" si="672">AJ210+AJ211+AJ212+AJ213+AJ214+AJ215+AJ216+AJ218+AJ217</f>
        <v>-47.3</v>
      </c>
      <c r="AK219" s="776">
        <f t="shared" si="672"/>
        <v>-88</v>
      </c>
      <c r="AL219" s="779"/>
      <c r="AM219" s="779"/>
      <c r="AN219" s="778"/>
      <c r="AO219" s="779"/>
      <c r="AP219" s="779"/>
      <c r="AQ219" s="779"/>
      <c r="AR219" s="779"/>
      <c r="AS219" s="778"/>
      <c r="AT219" s="779"/>
      <c r="AU219" s="779"/>
      <c r="AV219" s="779"/>
      <c r="AW219" s="779"/>
      <c r="AX219" s="778"/>
    </row>
    <row r="220" ht="15.2" hidden="1" outlineLevel="1" spans="1:50">
      <c r="A220" s="76"/>
      <c r="B220" s="781" t="s">
        <v>172</v>
      </c>
      <c r="C220" s="782"/>
      <c r="D220" s="667"/>
      <c r="E220" s="667"/>
      <c r="F220" s="667"/>
      <c r="G220" s="667"/>
      <c r="H220" s="783"/>
      <c r="I220" s="667"/>
      <c r="J220" s="667"/>
      <c r="K220" s="667"/>
      <c r="L220" s="667"/>
      <c r="M220" s="783"/>
      <c r="N220" s="667">
        <f t="shared" ref="N220:Q220" si="673">N198+N207+N219</f>
        <v>-57.3000000000001</v>
      </c>
      <c r="O220" s="667">
        <f t="shared" si="673"/>
        <v>-118.616543535345</v>
      </c>
      <c r="P220" s="667">
        <f t="shared" si="673"/>
        <v>-104.589199254268</v>
      </c>
      <c r="Q220" s="667">
        <f t="shared" si="673"/>
        <v>79.3999999999997</v>
      </c>
      <c r="R220" s="784"/>
      <c r="S220" s="785"/>
      <c r="T220" s="785"/>
      <c r="U220" s="786"/>
      <c r="V220" s="786"/>
      <c r="W220" s="786"/>
      <c r="X220" s="786"/>
      <c r="Y220" s="785"/>
      <c r="Z220" s="667">
        <f t="shared" ref="Z220:AC220" si="674">Z198+Z207+Z219</f>
        <v>-135.7</v>
      </c>
      <c r="AA220" s="667">
        <f t="shared" si="674"/>
        <v>-213.4</v>
      </c>
      <c r="AB220" s="667">
        <f t="shared" si="674"/>
        <v>-175.3</v>
      </c>
      <c r="AC220" s="667">
        <f t="shared" si="674"/>
        <v>-109.6</v>
      </c>
      <c r="AD220" s="784"/>
      <c r="AE220" s="667">
        <f t="shared" ref="AE220:AH220" si="675">AE198+AE207+AE219</f>
        <v>67.1000000000001</v>
      </c>
      <c r="AF220" s="667">
        <f t="shared" si="675"/>
        <v>-66.0000000000001</v>
      </c>
      <c r="AG220" s="667">
        <f t="shared" si="675"/>
        <v>-24.6</v>
      </c>
      <c r="AH220" s="667">
        <f t="shared" si="675"/>
        <v>267.7</v>
      </c>
      <c r="AI220" s="784"/>
      <c r="AJ220" s="667">
        <f t="shared" ref="AJ220:AK220" si="676">AJ198+AJ207+AJ219</f>
        <v>34.9</v>
      </c>
      <c r="AK220" s="667">
        <f t="shared" si="676"/>
        <v>67.7999999999999</v>
      </c>
      <c r="AL220" s="254"/>
      <c r="AM220" s="254"/>
      <c r="AN220" s="784"/>
      <c r="AO220" s="254"/>
      <c r="AP220" s="254"/>
      <c r="AQ220" s="254"/>
      <c r="AR220" s="254"/>
      <c r="AS220" s="784"/>
      <c r="AT220" s="254"/>
      <c r="AU220" s="254"/>
      <c r="AV220" s="254"/>
      <c r="AW220" s="254"/>
      <c r="AX220" s="784"/>
    </row>
    <row r="221" ht="15.2" hidden="1" outlineLevel="1" spans="1:50">
      <c r="A221" s="76"/>
      <c r="B221" s="757" t="s">
        <v>173</v>
      </c>
      <c r="C221" s="762"/>
      <c r="D221" s="752"/>
      <c r="E221" s="752"/>
      <c r="F221" s="752"/>
      <c r="G221" s="752"/>
      <c r="H221" s="762"/>
      <c r="I221" s="752"/>
      <c r="J221" s="752"/>
      <c r="K221" s="752"/>
      <c r="L221" s="752"/>
      <c r="M221" s="762"/>
      <c r="N221" s="752"/>
      <c r="O221" s="752"/>
      <c r="P221" s="752"/>
      <c r="Q221" s="752"/>
      <c r="R221" s="751"/>
      <c r="S221" s="759"/>
      <c r="T221" s="759"/>
      <c r="U221" s="756"/>
      <c r="V221" s="756"/>
      <c r="W221" s="756"/>
      <c r="X221" s="756"/>
      <c r="Y221" s="759"/>
      <c r="Z221" s="752"/>
      <c r="AA221" s="752"/>
      <c r="AB221" s="752"/>
      <c r="AC221" s="752"/>
      <c r="AD221" s="751"/>
      <c r="AE221" s="752"/>
      <c r="AF221" s="752"/>
      <c r="AG221" s="754"/>
      <c r="AH221" s="754"/>
      <c r="AI221" s="751"/>
      <c r="AJ221" s="752"/>
      <c r="AK221" s="754"/>
      <c r="AL221" s="752"/>
      <c r="AM221" s="752"/>
      <c r="AN221" s="751"/>
      <c r="AO221" s="752"/>
      <c r="AP221" s="752"/>
      <c r="AQ221" s="752"/>
      <c r="AR221" s="752"/>
      <c r="AS221" s="751"/>
      <c r="AT221" s="752"/>
      <c r="AU221" s="752"/>
      <c r="AV221" s="752"/>
      <c r="AW221" s="752"/>
      <c r="AX221" s="751"/>
    </row>
    <row r="222" ht="15.2" hidden="1" outlineLevel="1" spans="1:50">
      <c r="A222" s="76"/>
      <c r="B222" s="761" t="s">
        <v>164</v>
      </c>
      <c r="C222" s="762"/>
      <c r="D222" s="754"/>
      <c r="E222" s="754"/>
      <c r="F222" s="754"/>
      <c r="G222" s="754"/>
      <c r="H222" s="763"/>
      <c r="I222" s="754"/>
      <c r="J222" s="754"/>
      <c r="K222" s="754"/>
      <c r="L222" s="754"/>
      <c r="M222" s="763"/>
      <c r="N222" s="754">
        <f>N220+N225+N224-N223</f>
        <v>348.3</v>
      </c>
      <c r="O222" s="754">
        <f>O220+O225+O224-O223</f>
        <v>278.431271169397</v>
      </c>
      <c r="P222" s="754">
        <f>P220+P225+P224-P223</f>
        <v>284.010800745732</v>
      </c>
      <c r="Q222" s="754">
        <f>Q220+Q225+Q224-Q223</f>
        <v>483.5</v>
      </c>
      <c r="R222" s="751"/>
      <c r="S222" s="759"/>
      <c r="T222" s="759"/>
      <c r="U222" s="756"/>
      <c r="V222" s="756"/>
      <c r="W222" s="756"/>
      <c r="X222" s="756"/>
      <c r="Y222" s="759"/>
      <c r="Z222" s="754">
        <f>Z220+Z225+Z224-Z223</f>
        <v>337.3</v>
      </c>
      <c r="AA222" s="754">
        <f>AA220+AA225+AA224-AA223</f>
        <v>255.9</v>
      </c>
      <c r="AB222" s="754">
        <f>AB220+AB225+AB224-AB223</f>
        <v>312</v>
      </c>
      <c r="AC222" s="754">
        <f>AC220+AC225+AC224-AC223</f>
        <v>345.4</v>
      </c>
      <c r="AD222" s="751"/>
      <c r="AE222" s="754">
        <f>AE220+AE225+AE224-AE223</f>
        <v>422.1</v>
      </c>
      <c r="AF222" s="754">
        <f>AF220+AF225+AF224-AF223</f>
        <v>303.4</v>
      </c>
      <c r="AG222" s="754">
        <f>AG220+AG225+AG224-AG223</f>
        <v>353.3</v>
      </c>
      <c r="AH222" s="754">
        <f>AH220+AH225+AH224-AH223</f>
        <v>652.3</v>
      </c>
      <c r="AI222" s="751"/>
      <c r="AJ222" s="754">
        <f>AJ220+AJ225+AJ224-AJ223</f>
        <v>683.7</v>
      </c>
      <c r="AK222" s="754">
        <f>AK220+AK225+AK224-AK223</f>
        <v>720.4</v>
      </c>
      <c r="AL222" s="752"/>
      <c r="AM222" s="752"/>
      <c r="AN222" s="751"/>
      <c r="AO222" s="752"/>
      <c r="AP222" s="752"/>
      <c r="AQ222" s="752"/>
      <c r="AR222" s="752"/>
      <c r="AS222" s="751"/>
      <c r="AT222" s="752"/>
      <c r="AU222" s="752"/>
      <c r="AV222" s="752"/>
      <c r="AW222" s="752"/>
      <c r="AX222" s="751"/>
    </row>
    <row r="223" ht="15.2" hidden="1" outlineLevel="1" spans="1:50">
      <c r="A223" s="76"/>
      <c r="B223" s="761" t="s">
        <v>163</v>
      </c>
      <c r="C223" s="762"/>
      <c r="D223" s="754"/>
      <c r="E223" s="754"/>
      <c r="F223" s="754"/>
      <c r="G223" s="754"/>
      <c r="H223" s="763"/>
      <c r="I223" s="754"/>
      <c r="J223" s="754"/>
      <c r="K223" s="754"/>
      <c r="L223" s="754"/>
      <c r="M223" s="763"/>
      <c r="N223" s="764">
        <v>0</v>
      </c>
      <c r="O223" s="764">
        <v>0</v>
      </c>
      <c r="P223" s="764">
        <v>0</v>
      </c>
      <c r="Q223" s="764">
        <v>0</v>
      </c>
      <c r="R223" s="751"/>
      <c r="S223" s="759"/>
      <c r="T223" s="759"/>
      <c r="U223" s="756"/>
      <c r="V223" s="756"/>
      <c r="W223" s="756"/>
      <c r="X223" s="756"/>
      <c r="Y223" s="759"/>
      <c r="Z223" s="764">
        <v>0</v>
      </c>
      <c r="AA223" s="764">
        <v>0</v>
      </c>
      <c r="AB223" s="764">
        <v>0</v>
      </c>
      <c r="AC223" s="764">
        <v>0</v>
      </c>
      <c r="AD223" s="751"/>
      <c r="AE223" s="764">
        <v>0</v>
      </c>
      <c r="AF223" s="764">
        <v>0</v>
      </c>
      <c r="AG223" s="754">
        <v>0</v>
      </c>
      <c r="AH223" s="754">
        <v>0</v>
      </c>
      <c r="AI223" s="751"/>
      <c r="AJ223" s="764">
        <v>0</v>
      </c>
      <c r="AK223" s="754">
        <v>0</v>
      </c>
      <c r="AL223" s="752"/>
      <c r="AM223" s="752"/>
      <c r="AN223" s="751"/>
      <c r="AO223" s="752"/>
      <c r="AP223" s="752"/>
      <c r="AQ223" s="752"/>
      <c r="AR223" s="752"/>
      <c r="AS223" s="751"/>
      <c r="AT223" s="752"/>
      <c r="AU223" s="752"/>
      <c r="AV223" s="752"/>
      <c r="AW223" s="752"/>
      <c r="AX223" s="751"/>
    </row>
    <row r="224" ht="15.2" hidden="1" outlineLevel="1" spans="1:50">
      <c r="A224" s="76"/>
      <c r="B224" s="761" t="s">
        <v>161</v>
      </c>
      <c r="C224" s="762"/>
      <c r="D224" s="754"/>
      <c r="E224" s="754"/>
      <c r="F224" s="754"/>
      <c r="G224" s="754"/>
      <c r="H224" s="763"/>
      <c r="I224" s="754"/>
      <c r="J224" s="754"/>
      <c r="K224" s="754"/>
      <c r="L224" s="754"/>
      <c r="M224" s="763"/>
      <c r="N224" s="754">
        <f>N167</f>
        <v>3.6</v>
      </c>
      <c r="O224" s="754">
        <f>O167+N167</f>
        <v>-4.95218529525748</v>
      </c>
      <c r="P224" s="754">
        <v>-13.4</v>
      </c>
      <c r="Q224" s="754">
        <v>2.1</v>
      </c>
      <c r="R224" s="758"/>
      <c r="S224" s="379"/>
      <c r="T224" s="379"/>
      <c r="U224" s="380"/>
      <c r="V224" s="380"/>
      <c r="W224" s="380"/>
      <c r="X224" s="380"/>
      <c r="Y224" s="379"/>
      <c r="Z224" s="754">
        <v>-10.4</v>
      </c>
      <c r="AA224" s="754">
        <v>-14.1</v>
      </c>
      <c r="AB224" s="752">
        <v>3.9</v>
      </c>
      <c r="AC224" s="754">
        <v>-28.4</v>
      </c>
      <c r="AD224" s="751"/>
      <c r="AE224" s="754">
        <v>9.6</v>
      </c>
      <c r="AF224" s="754">
        <v>24</v>
      </c>
      <c r="AG224" s="754">
        <v>32.5</v>
      </c>
      <c r="AH224" s="754">
        <v>39.2</v>
      </c>
      <c r="AI224" s="751"/>
      <c r="AJ224" s="754">
        <v>-3.5</v>
      </c>
      <c r="AK224" s="754">
        <v>0.3</v>
      </c>
      <c r="AL224" s="752"/>
      <c r="AM224" s="752"/>
      <c r="AN224" s="751"/>
      <c r="AO224" s="752"/>
      <c r="AP224" s="752"/>
      <c r="AQ224" s="752"/>
      <c r="AR224" s="752"/>
      <c r="AS224" s="751"/>
      <c r="AT224" s="752"/>
      <c r="AU224" s="752"/>
      <c r="AV224" s="752"/>
      <c r="AW224" s="752"/>
      <c r="AX224" s="751"/>
    </row>
    <row r="225" ht="15.2" hidden="1" outlineLevel="1" spans="1:50">
      <c r="A225" s="76"/>
      <c r="B225" s="761" t="s">
        <v>162</v>
      </c>
      <c r="C225" s="762"/>
      <c r="D225" s="754"/>
      <c r="E225" s="754"/>
      <c r="F225" s="754"/>
      <c r="G225" s="754"/>
      <c r="H225" s="763"/>
      <c r="I225" s="754"/>
      <c r="J225" s="754"/>
      <c r="K225" s="754"/>
      <c r="L225" s="754"/>
      <c r="M225" s="763"/>
      <c r="N225" s="754">
        <f>M230</f>
        <v>402</v>
      </c>
      <c r="O225" s="754">
        <f>N225</f>
        <v>402</v>
      </c>
      <c r="P225" s="754">
        <f>O225</f>
        <v>402</v>
      </c>
      <c r="Q225" s="754">
        <f>P225</f>
        <v>402</v>
      </c>
      <c r="R225" s="758"/>
      <c r="S225" s="379"/>
      <c r="T225" s="379"/>
      <c r="U225" s="380"/>
      <c r="V225" s="380"/>
      <c r="W225" s="380"/>
      <c r="X225" s="380"/>
      <c r="Y225" s="379"/>
      <c r="Z225" s="754">
        <f>R230</f>
        <v>483.4</v>
      </c>
      <c r="AA225" s="754">
        <f>Z225</f>
        <v>483.4</v>
      </c>
      <c r="AB225" s="754">
        <f>AA225</f>
        <v>483.4</v>
      </c>
      <c r="AC225" s="754">
        <f>AB225</f>
        <v>483.4</v>
      </c>
      <c r="AD225" s="758"/>
      <c r="AE225" s="754">
        <f>AC230</f>
        <v>345.4</v>
      </c>
      <c r="AF225" s="754">
        <f>AE225</f>
        <v>345.4</v>
      </c>
      <c r="AG225" s="754">
        <f>AF225</f>
        <v>345.4</v>
      </c>
      <c r="AH225" s="754">
        <f>AG225</f>
        <v>345.4</v>
      </c>
      <c r="AI225" s="758"/>
      <c r="AJ225" s="754">
        <f>AH230</f>
        <v>652.3</v>
      </c>
      <c r="AK225" s="754">
        <f>AJ225</f>
        <v>652.3</v>
      </c>
      <c r="AL225" s="754"/>
      <c r="AM225" s="754"/>
      <c r="AN225" s="758"/>
      <c r="AO225" s="754"/>
      <c r="AP225" s="754"/>
      <c r="AQ225" s="754"/>
      <c r="AR225" s="754"/>
      <c r="AS225" s="758"/>
      <c r="AT225" s="754"/>
      <c r="AU225" s="754"/>
      <c r="AV225" s="754"/>
      <c r="AW225" s="754"/>
      <c r="AX225" s="758"/>
    </row>
    <row r="226" ht="15.2" hidden="1" outlineLevel="1" spans="1:50">
      <c r="A226" s="76"/>
      <c r="B226" s="787"/>
      <c r="C226" s="766"/>
      <c r="D226" s="772"/>
      <c r="E226" s="772"/>
      <c r="F226" s="772"/>
      <c r="G226" s="772"/>
      <c r="H226" s="766"/>
      <c r="I226" s="772"/>
      <c r="J226" s="772"/>
      <c r="K226" s="772"/>
      <c r="L226" s="767"/>
      <c r="M226" s="768"/>
      <c r="N226" s="772"/>
      <c r="O226" s="772"/>
      <c r="P226" s="772"/>
      <c r="Q226" s="772"/>
      <c r="R226" s="769"/>
      <c r="S226" s="770"/>
      <c r="T226" s="770"/>
      <c r="U226" s="771"/>
      <c r="V226" s="771"/>
      <c r="W226" s="771"/>
      <c r="X226" s="771"/>
      <c r="Y226" s="770"/>
      <c r="Z226" s="772"/>
      <c r="AA226" s="772"/>
      <c r="AB226" s="772"/>
      <c r="AC226" s="772"/>
      <c r="AD226" s="769"/>
      <c r="AE226" s="772"/>
      <c r="AF226" s="772"/>
      <c r="AG226" s="767"/>
      <c r="AH226" s="767"/>
      <c r="AI226" s="769"/>
      <c r="AJ226" s="772"/>
      <c r="AK226" s="772"/>
      <c r="AL226" s="772"/>
      <c r="AM226" s="772"/>
      <c r="AN226" s="769"/>
      <c r="AO226" s="772"/>
      <c r="AP226" s="772"/>
      <c r="AQ226" s="772"/>
      <c r="AR226" s="772"/>
      <c r="AS226" s="769"/>
      <c r="AT226" s="772"/>
      <c r="AU226" s="772"/>
      <c r="AV226" s="772"/>
      <c r="AW226" s="772"/>
      <c r="AX226" s="769"/>
    </row>
    <row r="227" ht="15.2" hidden="1" outlineLevel="1" spans="1:50">
      <c r="A227" s="76"/>
      <c r="B227" s="721"/>
      <c r="C227" s="76"/>
      <c r="D227" s="386"/>
      <c r="E227" s="386"/>
      <c r="F227" s="386"/>
      <c r="G227" s="386"/>
      <c r="H227" s="386"/>
      <c r="I227" s="386"/>
      <c r="J227" s="386"/>
      <c r="K227" s="386"/>
      <c r="L227" s="386"/>
      <c r="M227" s="386"/>
      <c r="N227" s="386"/>
      <c r="O227" s="386"/>
      <c r="P227" s="38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</row>
    <row r="228" ht="15.2" collapsed="1" spans="1:50">
      <c r="A228" s="76"/>
      <c r="B228" s="85" t="s">
        <v>174</v>
      </c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698"/>
      <c r="Q228" s="698"/>
      <c r="R228" s="698"/>
      <c r="S228" s="698"/>
      <c r="T228" s="698"/>
      <c r="U228" s="698"/>
      <c r="V228" s="698"/>
      <c r="W228" s="698"/>
      <c r="X228" s="698"/>
      <c r="Y228" s="698"/>
      <c r="Z228" s="698"/>
      <c r="AA228" s="698"/>
      <c r="AB228" s="698"/>
      <c r="AC228" s="698"/>
      <c r="AD228" s="698"/>
      <c r="AE228" s="698"/>
      <c r="AF228" s="698"/>
      <c r="AG228" s="698"/>
      <c r="AH228" s="698"/>
      <c r="AI228" s="698"/>
      <c r="AJ228" s="698"/>
      <c r="AK228" s="698"/>
      <c r="AL228" s="698"/>
      <c r="AM228" s="698"/>
      <c r="AN228" s="698"/>
      <c r="AO228" s="698"/>
      <c r="AP228" s="698"/>
      <c r="AQ228" s="698"/>
      <c r="AR228" s="698"/>
      <c r="AS228" s="698"/>
      <c r="AT228" s="698"/>
      <c r="AU228" s="698"/>
      <c r="AV228" s="698"/>
      <c r="AW228" s="698"/>
      <c r="AX228" s="699"/>
    </row>
    <row r="229" ht="15.2" spans="1:50">
      <c r="A229" s="76"/>
      <c r="B229" s="788"/>
      <c r="C229" s="789"/>
      <c r="D229" s="790"/>
      <c r="E229" s="790"/>
      <c r="F229" s="790"/>
      <c r="G229" s="790"/>
      <c r="H229" s="789"/>
      <c r="I229" s="790"/>
      <c r="J229" s="790"/>
      <c r="K229" s="790"/>
      <c r="L229" s="790"/>
      <c r="M229" s="789"/>
      <c r="N229" s="12"/>
      <c r="O229" s="12"/>
      <c r="P229" s="76"/>
      <c r="Q229" s="76"/>
      <c r="R229" s="704"/>
      <c r="S229" s="791"/>
      <c r="T229" s="791"/>
      <c r="U229" s="707"/>
      <c r="V229" s="707"/>
      <c r="W229" s="707"/>
      <c r="X229" s="707"/>
      <c r="Y229" s="791"/>
      <c r="Z229" s="76"/>
      <c r="AA229" s="76"/>
      <c r="AB229" s="76"/>
      <c r="AC229" s="76"/>
      <c r="AD229" s="704"/>
      <c r="AE229" s="76"/>
      <c r="AF229" s="76"/>
      <c r="AG229" s="76"/>
      <c r="AH229" s="76"/>
      <c r="AI229" s="704"/>
      <c r="AJ229" s="76"/>
      <c r="AK229" s="76"/>
      <c r="AL229" s="76"/>
      <c r="AM229" s="76"/>
      <c r="AN229" s="704"/>
      <c r="AO229" s="76"/>
      <c r="AP229" s="76"/>
      <c r="AQ229" s="76"/>
      <c r="AR229" s="76"/>
      <c r="AS229" s="704"/>
      <c r="AT229" s="76"/>
      <c r="AU229" s="76"/>
      <c r="AV229" s="76"/>
      <c r="AW229" s="76"/>
      <c r="AX229" s="704"/>
    </row>
    <row r="230" ht="15.2" spans="1:50">
      <c r="A230" s="76"/>
      <c r="B230" s="96" t="s">
        <v>173</v>
      </c>
      <c r="C230" s="157">
        <v>389.5</v>
      </c>
      <c r="D230" s="792">
        <v>318.354791164888</v>
      </c>
      <c r="E230" s="792">
        <v>469.241150200083</v>
      </c>
      <c r="F230" s="792">
        <v>363.094612759372</v>
      </c>
      <c r="G230" s="792">
        <v>566.7</v>
      </c>
      <c r="H230" s="157">
        <v>566.7</v>
      </c>
      <c r="I230" s="792">
        <v>478.34063</v>
      </c>
      <c r="J230" s="792">
        <v>329.917594</v>
      </c>
      <c r="K230" s="792">
        <v>279.613343</v>
      </c>
      <c r="L230" s="792">
        <v>402</v>
      </c>
      <c r="M230" s="157">
        <v>402</v>
      </c>
      <c r="N230" s="792">
        <v>348.3</v>
      </c>
      <c r="O230" s="792">
        <v>278.5</v>
      </c>
      <c r="P230" s="793">
        <v>284.2</v>
      </c>
      <c r="Q230" s="156">
        <v>483.4</v>
      </c>
      <c r="R230" s="161">
        <f>Q230</f>
        <v>483.4</v>
      </c>
      <c r="S230" s="379"/>
      <c r="T230" s="379"/>
      <c r="U230" s="380"/>
      <c r="V230" s="380"/>
      <c r="W230" s="380"/>
      <c r="X230" s="380"/>
      <c r="Y230" s="379"/>
      <c r="Z230" s="156">
        <v>337.3</v>
      </c>
      <c r="AA230" s="156">
        <v>255.9</v>
      </c>
      <c r="AB230" s="156">
        <v>312</v>
      </c>
      <c r="AC230" s="156">
        <v>345.4</v>
      </c>
      <c r="AD230" s="161">
        <f>AC230</f>
        <v>345.4</v>
      </c>
      <c r="AE230" s="156">
        <v>422.1</v>
      </c>
      <c r="AF230" s="156">
        <v>303.4</v>
      </c>
      <c r="AG230" s="156">
        <v>353.3</v>
      </c>
      <c r="AH230" s="156">
        <v>652.3</v>
      </c>
      <c r="AI230" s="161">
        <f>AH230</f>
        <v>652.3</v>
      </c>
      <c r="AJ230" s="156">
        <v>683.7</v>
      </c>
      <c r="AK230" s="156">
        <v>720.4</v>
      </c>
      <c r="AL230" s="156">
        <f>AL171</f>
        <v>167.201138415449</v>
      </c>
      <c r="AM230" s="156">
        <f>AM171</f>
        <v>945.630347881319</v>
      </c>
      <c r="AN230" s="161">
        <f>AM230</f>
        <v>945.630347881319</v>
      </c>
      <c r="AO230" s="156">
        <f>AO171</f>
        <v>1217.52510272613</v>
      </c>
      <c r="AP230" s="156">
        <f>AP171</f>
        <v>1345.3745703531</v>
      </c>
      <c r="AQ230" s="156">
        <f>AQ171</f>
        <v>784.374913499393</v>
      </c>
      <c r="AR230" s="156">
        <f>AR171</f>
        <v>1739.6731029162</v>
      </c>
      <c r="AS230" s="161">
        <f>AR230</f>
        <v>1739.6731029162</v>
      </c>
      <c r="AT230" s="156">
        <f>AT171</f>
        <v>2096.84364915278</v>
      </c>
      <c r="AU230" s="156">
        <f>AU171</f>
        <v>2306.87645190526</v>
      </c>
      <c r="AV230" s="156">
        <f>AV171</f>
        <v>1712.06526088681</v>
      </c>
      <c r="AW230" s="156">
        <f>AW171</f>
        <v>2837.26595492499</v>
      </c>
      <c r="AX230" s="161">
        <f>AW230</f>
        <v>2837.26595492499</v>
      </c>
    </row>
    <row r="231" ht="15.2" spans="1:50">
      <c r="A231" s="76"/>
      <c r="B231" s="96" t="s">
        <v>175</v>
      </c>
      <c r="C231" s="157">
        <v>589.1</v>
      </c>
      <c r="D231" s="792">
        <v>444.681169029565</v>
      </c>
      <c r="E231" s="792">
        <v>352.487655852195</v>
      </c>
      <c r="F231" s="792">
        <v>518.963700094071</v>
      </c>
      <c r="G231" s="792">
        <v>530.5</v>
      </c>
      <c r="H231" s="157">
        <v>530.5</v>
      </c>
      <c r="I231" s="792">
        <v>443.307972</v>
      </c>
      <c r="J231" s="792">
        <v>408.46082</v>
      </c>
      <c r="K231" s="792">
        <v>509.725925</v>
      </c>
      <c r="L231" s="792">
        <v>658.7</v>
      </c>
      <c r="M231" s="157">
        <v>658.7</v>
      </c>
      <c r="N231" s="792">
        <v>520.6</v>
      </c>
      <c r="O231" s="792">
        <v>413</v>
      </c>
      <c r="P231" s="793">
        <v>654.5</v>
      </c>
      <c r="Q231" s="793">
        <v>599.8</v>
      </c>
      <c r="R231" s="161">
        <f>Q231</f>
        <v>599.8</v>
      </c>
      <c r="S231" s="379"/>
      <c r="T231" s="379"/>
      <c r="U231" s="380"/>
      <c r="V231" s="380"/>
      <c r="W231" s="380"/>
      <c r="X231" s="380"/>
      <c r="Y231" s="379"/>
      <c r="Z231" s="156">
        <v>560.4</v>
      </c>
      <c r="AA231" s="156">
        <v>425.5</v>
      </c>
      <c r="AB231" s="156">
        <v>659.5</v>
      </c>
      <c r="AC231" s="156">
        <v>607.1</v>
      </c>
      <c r="AD231" s="161">
        <f>AC231</f>
        <v>607.1</v>
      </c>
      <c r="AE231" s="156">
        <v>549.8</v>
      </c>
      <c r="AF231" s="156">
        <v>464.9</v>
      </c>
      <c r="AG231" s="156">
        <v>880.6</v>
      </c>
      <c r="AH231" s="156">
        <v>809.3</v>
      </c>
      <c r="AI231" s="161">
        <f>AH231</f>
        <v>809.3</v>
      </c>
      <c r="AJ231" s="156">
        <v>703.9</v>
      </c>
      <c r="AK231" s="156">
        <v>575.2</v>
      </c>
      <c r="AL231" s="156">
        <f t="shared" ref="AL231:AM232" si="677">AL288*AL284</f>
        <v>1129.44801297689</v>
      </c>
      <c r="AM231" s="156">
        <f t="shared" si="677"/>
        <v>1011.13289447169</v>
      </c>
      <c r="AN231" s="161">
        <f>AM231</f>
        <v>1011.13289447169</v>
      </c>
      <c r="AO231" s="156">
        <f t="shared" ref="AO231:AR231" si="678">AO288*AO284</f>
        <v>851.535122416596</v>
      </c>
      <c r="AP231" s="156">
        <f t="shared" si="678"/>
        <v>678.919489348001</v>
      </c>
      <c r="AQ231" s="156">
        <f t="shared" si="678"/>
        <v>1310.98792130481</v>
      </c>
      <c r="AR231" s="156">
        <f t="shared" si="678"/>
        <v>1165.41054053297</v>
      </c>
      <c r="AS231" s="161">
        <f>AR231</f>
        <v>1165.41054053297</v>
      </c>
      <c r="AT231" s="156">
        <f t="shared" ref="AT231:AW231" si="679">AT288*AT284</f>
        <v>976.277633871114</v>
      </c>
      <c r="AU231" s="156">
        <f t="shared" si="679"/>
        <v>775.34306093912</v>
      </c>
      <c r="AV231" s="156">
        <f t="shared" si="679"/>
        <v>1493.34387523052</v>
      </c>
      <c r="AW231" s="156">
        <f t="shared" si="679"/>
        <v>1324.68409955281</v>
      </c>
      <c r="AX231" s="161">
        <f>AW231</f>
        <v>1324.68409955281</v>
      </c>
    </row>
    <row r="232" ht="15.2" spans="1:50">
      <c r="A232" s="76"/>
      <c r="B232" s="96" t="s">
        <v>132</v>
      </c>
      <c r="C232" s="157">
        <v>569.5</v>
      </c>
      <c r="D232" s="792">
        <v>545.046966858407</v>
      </c>
      <c r="E232" s="792">
        <v>631.6448287762</v>
      </c>
      <c r="F232" s="792">
        <v>633.612900601777</v>
      </c>
      <c r="G232" s="792">
        <v>582.8</v>
      </c>
      <c r="H232" s="157">
        <v>582.8</v>
      </c>
      <c r="I232" s="792">
        <v>643.936708</v>
      </c>
      <c r="J232" s="792">
        <v>731.166829</v>
      </c>
      <c r="K232" s="792">
        <v>877.011787</v>
      </c>
      <c r="L232" s="792">
        <v>912.5</v>
      </c>
      <c r="M232" s="157">
        <v>912.5</v>
      </c>
      <c r="N232" s="792">
        <v>1035.1</v>
      </c>
      <c r="O232" s="792">
        <v>1219.2</v>
      </c>
      <c r="P232" s="793">
        <v>1197.5</v>
      </c>
      <c r="Q232" s="156">
        <v>1099.6</v>
      </c>
      <c r="R232" s="161">
        <f>Q232</f>
        <v>1099.6</v>
      </c>
      <c r="S232" s="379"/>
      <c r="T232" s="379"/>
      <c r="U232" s="380"/>
      <c r="V232" s="380"/>
      <c r="W232" s="380"/>
      <c r="X232" s="380"/>
      <c r="Y232" s="379"/>
      <c r="Z232" s="156">
        <v>1100.6</v>
      </c>
      <c r="AA232" s="156">
        <v>1241</v>
      </c>
      <c r="AB232" s="156">
        <v>1338.5</v>
      </c>
      <c r="AC232" s="156">
        <v>1223.3</v>
      </c>
      <c r="AD232" s="161">
        <f>AC232</f>
        <v>1223.3</v>
      </c>
      <c r="AE232" s="156">
        <v>1267.2</v>
      </c>
      <c r="AF232" s="156">
        <v>1597</v>
      </c>
      <c r="AG232" s="156">
        <v>1710.4</v>
      </c>
      <c r="AH232" s="156">
        <v>1622.1</v>
      </c>
      <c r="AI232" s="161">
        <f>AH232</f>
        <v>1622.1</v>
      </c>
      <c r="AJ232" s="156">
        <v>1687.9</v>
      </c>
      <c r="AK232" s="156">
        <v>1896.7</v>
      </c>
      <c r="AL232" s="156">
        <f t="shared" si="677"/>
        <v>2008.84518302796</v>
      </c>
      <c r="AM232" s="156">
        <f t="shared" si="677"/>
        <v>1844.79980154416</v>
      </c>
      <c r="AN232" s="161">
        <f>AM232</f>
        <v>1844.79980154416</v>
      </c>
      <c r="AO232" s="156">
        <f t="shared" ref="AO232:AR232" si="680">AO289*AO285</f>
        <v>1893.39740486234</v>
      </c>
      <c r="AP232" s="156">
        <f t="shared" si="680"/>
        <v>2184.44220445315</v>
      </c>
      <c r="AQ232" s="156">
        <f t="shared" si="680"/>
        <v>2288.99982469543</v>
      </c>
      <c r="AR232" s="156">
        <f t="shared" si="680"/>
        <v>2105.62047058688</v>
      </c>
      <c r="AS232" s="161">
        <f>AR232</f>
        <v>2105.62047058688</v>
      </c>
      <c r="AT232" s="156">
        <f t="shared" ref="AT232:AW232" si="681">AT289*AT285</f>
        <v>2147.61079432356</v>
      </c>
      <c r="AU232" s="156">
        <f t="shared" si="681"/>
        <v>2428.63100986054</v>
      </c>
      <c r="AV232" s="156">
        <f t="shared" si="681"/>
        <v>2538.31492622056</v>
      </c>
      <c r="AW232" s="156">
        <f t="shared" si="681"/>
        <v>2327.54912060434</v>
      </c>
      <c r="AX232" s="161">
        <f>AW232</f>
        <v>2327.54912060434</v>
      </c>
    </row>
    <row r="233" ht="15.2" spans="1:50">
      <c r="A233" s="76"/>
      <c r="B233" s="96" t="s">
        <v>176</v>
      </c>
      <c r="C233" s="157">
        <v>13.8</v>
      </c>
      <c r="D233" s="792">
        <v>15.3469026308566</v>
      </c>
      <c r="E233" s="792">
        <v>15.6104447062715</v>
      </c>
      <c r="F233" s="792">
        <v>16.7295578358696</v>
      </c>
      <c r="G233" s="792">
        <v>19.5</v>
      </c>
      <c r="H233" s="157">
        <v>19.5</v>
      </c>
      <c r="I233" s="792">
        <v>17.308913</v>
      </c>
      <c r="J233" s="792">
        <v>16.299143</v>
      </c>
      <c r="K233" s="792">
        <v>14.845231</v>
      </c>
      <c r="L233" s="792">
        <v>16.7</v>
      </c>
      <c r="M233" s="157">
        <v>16.7</v>
      </c>
      <c r="N233" s="792">
        <v>17.2</v>
      </c>
      <c r="O233" s="792">
        <v>17.3</v>
      </c>
      <c r="P233" s="793">
        <v>17.3</v>
      </c>
      <c r="Q233" s="156">
        <v>0</v>
      </c>
      <c r="R233" s="161">
        <f t="shared" ref="R233:AN233" si="682">Q233</f>
        <v>0</v>
      </c>
      <c r="S233" s="379"/>
      <c r="T233" s="379"/>
      <c r="U233" s="380"/>
      <c r="V233" s="380"/>
      <c r="W233" s="380"/>
      <c r="X233" s="380"/>
      <c r="Y233" s="379"/>
      <c r="Z233" s="156">
        <v>0</v>
      </c>
      <c r="AA233" s="156">
        <v>0</v>
      </c>
      <c r="AB233" s="156">
        <v>0</v>
      </c>
      <c r="AC233" s="156">
        <v>0</v>
      </c>
      <c r="AD233" s="161">
        <f t="shared" si="682"/>
        <v>0</v>
      </c>
      <c r="AE233" s="156">
        <v>0</v>
      </c>
      <c r="AF233" s="156">
        <v>0</v>
      </c>
      <c r="AG233" s="156">
        <v>0</v>
      </c>
      <c r="AH233" s="156">
        <v>0</v>
      </c>
      <c r="AI233" s="161">
        <f t="shared" si="682"/>
        <v>0</v>
      </c>
      <c r="AJ233" s="156">
        <v>0</v>
      </c>
      <c r="AK233" s="156">
        <v>0</v>
      </c>
      <c r="AL233" s="156">
        <f t="shared" si="682"/>
        <v>0</v>
      </c>
      <c r="AM233" s="156">
        <f t="shared" si="682"/>
        <v>0</v>
      </c>
      <c r="AN233" s="161">
        <f t="shared" si="682"/>
        <v>0</v>
      </c>
      <c r="AO233" s="156">
        <f t="shared" ref="AO233" si="683">AN233</f>
        <v>0</v>
      </c>
      <c r="AP233" s="156">
        <f t="shared" ref="AP233" si="684">AO233</f>
        <v>0</v>
      </c>
      <c r="AQ233" s="156">
        <f t="shared" ref="AQ233" si="685">AP233</f>
        <v>0</v>
      </c>
      <c r="AR233" s="156">
        <f t="shared" ref="AR233" si="686">AQ233</f>
        <v>0</v>
      </c>
      <c r="AS233" s="161">
        <f t="shared" ref="AS233:AS234" si="687">AR233</f>
        <v>0</v>
      </c>
      <c r="AT233" s="156">
        <f t="shared" ref="AT233" si="688">AS233</f>
        <v>0</v>
      </c>
      <c r="AU233" s="156">
        <f t="shared" ref="AU233" si="689">AT233</f>
        <v>0</v>
      </c>
      <c r="AV233" s="156">
        <f t="shared" ref="AV233" si="690">AU233</f>
        <v>0</v>
      </c>
      <c r="AW233" s="156">
        <f t="shared" ref="AW233" si="691">AV233</f>
        <v>0</v>
      </c>
      <c r="AX233" s="161">
        <f t="shared" ref="AX233:AX234" si="692">AW233</f>
        <v>0</v>
      </c>
    </row>
    <row r="234" ht="15.2" spans="1:50">
      <c r="A234" s="76"/>
      <c r="B234" s="96" t="s">
        <v>177</v>
      </c>
      <c r="C234" s="157">
        <v>109.5</v>
      </c>
      <c r="D234" s="792">
        <v>98.9725521278428</v>
      </c>
      <c r="E234" s="792">
        <v>113.593488234907</v>
      </c>
      <c r="F234" s="792">
        <v>123.764733952277</v>
      </c>
      <c r="G234" s="792">
        <v>119.1</v>
      </c>
      <c r="H234" s="157">
        <v>119.1</v>
      </c>
      <c r="I234" s="792">
        <v>136.861648</v>
      </c>
      <c r="J234" s="792">
        <v>174.058624</v>
      </c>
      <c r="K234" s="792">
        <v>205.905341</v>
      </c>
      <c r="L234" s="792">
        <v>173.3</v>
      </c>
      <c r="M234" s="157">
        <v>173.3</v>
      </c>
      <c r="N234" s="792">
        <v>188.5</v>
      </c>
      <c r="O234" s="792">
        <v>206.4</v>
      </c>
      <c r="P234" s="793">
        <v>201.4522</v>
      </c>
      <c r="Q234" s="156">
        <v>162.3</v>
      </c>
      <c r="R234" s="161">
        <f>Q234</f>
        <v>162.3</v>
      </c>
      <c r="S234" s="379"/>
      <c r="T234" s="379"/>
      <c r="U234" s="380"/>
      <c r="V234" s="380"/>
      <c r="W234" s="380"/>
      <c r="X234" s="380"/>
      <c r="Y234" s="379"/>
      <c r="Z234" s="156">
        <v>164.7</v>
      </c>
      <c r="AA234" s="156">
        <v>219.2</v>
      </c>
      <c r="AB234" s="156">
        <v>231.7</v>
      </c>
      <c r="AC234" s="156">
        <v>213.2</v>
      </c>
      <c r="AD234" s="161">
        <f>AC234</f>
        <v>213.2</v>
      </c>
      <c r="AE234" s="156">
        <v>193.7</v>
      </c>
      <c r="AF234" s="156">
        <v>198.2</v>
      </c>
      <c r="AG234" s="156">
        <v>216.4</v>
      </c>
      <c r="AH234" s="156">
        <v>200</v>
      </c>
      <c r="AI234" s="161">
        <f>AH234</f>
        <v>200</v>
      </c>
      <c r="AJ234" s="156">
        <v>222.8</v>
      </c>
      <c r="AK234" s="156">
        <v>257.5</v>
      </c>
      <c r="AL234" s="156">
        <f>AL291*AL284</f>
        <v>277.55229389984</v>
      </c>
      <c r="AM234" s="156">
        <f>AM291*AM284</f>
        <v>249.878387364806</v>
      </c>
      <c r="AN234" s="161">
        <f>AM234</f>
        <v>249.878387364806</v>
      </c>
      <c r="AO234" s="156">
        <f>AO291*AO284</f>
        <v>269.529798656652</v>
      </c>
      <c r="AP234" s="156">
        <f>AP291*AP284</f>
        <v>303.932142745324</v>
      </c>
      <c r="AQ234" s="156">
        <f>AQ291*AQ284</f>
        <v>322.164190518238</v>
      </c>
      <c r="AR234" s="156">
        <f>AR291*AR284</f>
        <v>288.004581869016</v>
      </c>
      <c r="AS234" s="161">
        <f t="shared" si="687"/>
        <v>288.004581869016</v>
      </c>
      <c r="AT234" s="156">
        <f>AT291*AT284</f>
        <v>309.013576966166</v>
      </c>
      <c r="AU234" s="156">
        <f>AU291*AU284</f>
        <v>347.09811924865</v>
      </c>
      <c r="AV234" s="156">
        <f>AV291*AV284</f>
        <v>366.976623438433</v>
      </c>
      <c r="AW234" s="156">
        <f>AW291*AW284</f>
        <v>327.365402088918</v>
      </c>
      <c r="AX234" s="161">
        <f t="shared" si="692"/>
        <v>327.365402088918</v>
      </c>
    </row>
    <row r="235" ht="15.2" spans="1:50">
      <c r="A235" s="76"/>
      <c r="B235" s="96" t="s">
        <v>178</v>
      </c>
      <c r="C235" s="157">
        <v>15</v>
      </c>
      <c r="D235" s="792">
        <v>14.175</v>
      </c>
      <c r="E235" s="792">
        <v>15.259</v>
      </c>
      <c r="F235" s="792">
        <v>12.813</v>
      </c>
      <c r="G235" s="792">
        <v>13.7</v>
      </c>
      <c r="H235" s="157">
        <v>13.7</v>
      </c>
      <c r="I235" s="792">
        <v>8.724165</v>
      </c>
      <c r="J235" s="792">
        <v>7.032729</v>
      </c>
      <c r="K235" s="792">
        <v>7.859275</v>
      </c>
      <c r="L235" s="792">
        <v>9.5</v>
      </c>
      <c r="M235" s="157">
        <v>9.5</v>
      </c>
      <c r="N235" s="792">
        <v>9.8</v>
      </c>
      <c r="O235" s="792">
        <v>6</v>
      </c>
      <c r="P235" s="793">
        <v>5.1</v>
      </c>
      <c r="Q235" s="156">
        <v>6.6</v>
      </c>
      <c r="R235" s="161">
        <f t="shared" ref="R235:AN235" si="693">Q235</f>
        <v>6.6</v>
      </c>
      <c r="S235" s="379"/>
      <c r="T235" s="379"/>
      <c r="U235" s="380"/>
      <c r="V235" s="380"/>
      <c r="W235" s="380"/>
      <c r="X235" s="380"/>
      <c r="Y235" s="379"/>
      <c r="Z235" s="156">
        <v>6.7</v>
      </c>
      <c r="AA235" s="156">
        <v>51.1</v>
      </c>
      <c r="AB235" s="156">
        <v>6.6</v>
      </c>
      <c r="AC235" s="156">
        <v>10.3</v>
      </c>
      <c r="AD235" s="161">
        <f t="shared" si="693"/>
        <v>10.3</v>
      </c>
      <c r="AE235" s="156">
        <v>11.6</v>
      </c>
      <c r="AF235" s="156">
        <v>13.1</v>
      </c>
      <c r="AG235" s="156">
        <v>10.6</v>
      </c>
      <c r="AH235" s="156">
        <v>20.3</v>
      </c>
      <c r="AI235" s="161">
        <f t="shared" si="693"/>
        <v>20.3</v>
      </c>
      <c r="AJ235" s="156">
        <v>20</v>
      </c>
      <c r="AK235" s="156">
        <v>23.4</v>
      </c>
      <c r="AL235" s="156">
        <f t="shared" si="693"/>
        <v>23.4</v>
      </c>
      <c r="AM235" s="156">
        <f t="shared" si="693"/>
        <v>23.4</v>
      </c>
      <c r="AN235" s="161">
        <f t="shared" si="693"/>
        <v>23.4</v>
      </c>
      <c r="AO235" s="156">
        <f t="shared" ref="AO235:AO236" si="694">AN235</f>
        <v>23.4</v>
      </c>
      <c r="AP235" s="156">
        <f t="shared" ref="AP235:AP236" si="695">AO235</f>
        <v>23.4</v>
      </c>
      <c r="AQ235" s="156">
        <f t="shared" ref="AQ235:AQ236" si="696">AP235</f>
        <v>23.4</v>
      </c>
      <c r="AR235" s="156">
        <f t="shared" ref="AR235:AR236" si="697">AQ235</f>
        <v>23.4</v>
      </c>
      <c r="AS235" s="161">
        <f t="shared" ref="AS235:AS236" si="698">AR235</f>
        <v>23.4</v>
      </c>
      <c r="AT235" s="156">
        <f t="shared" ref="AT235:AT236" si="699">AS235</f>
        <v>23.4</v>
      </c>
      <c r="AU235" s="156">
        <f t="shared" ref="AU235:AU236" si="700">AT235</f>
        <v>23.4</v>
      </c>
      <c r="AV235" s="156">
        <f t="shared" ref="AV235:AV236" si="701">AU235</f>
        <v>23.4</v>
      </c>
      <c r="AW235" s="156">
        <f t="shared" ref="AW235:AW236" si="702">AV235</f>
        <v>23.4</v>
      </c>
      <c r="AX235" s="161">
        <f t="shared" ref="AX235:AX236" si="703">AW235</f>
        <v>23.4</v>
      </c>
    </row>
    <row r="236" ht="15.2" spans="1:50">
      <c r="A236" s="76"/>
      <c r="B236" s="96" t="s">
        <v>179</v>
      </c>
      <c r="C236" s="157">
        <v>469.2</v>
      </c>
      <c r="D236" s="792">
        <v>620.78442526173</v>
      </c>
      <c r="E236" s="792">
        <v>71.4690614787309</v>
      </c>
      <c r="F236" s="792">
        <v>68.7069754280873</v>
      </c>
      <c r="G236" s="792">
        <v>60</v>
      </c>
      <c r="H236" s="157">
        <v>60</v>
      </c>
      <c r="I236" s="792">
        <v>0</v>
      </c>
      <c r="J236" s="792">
        <v>0</v>
      </c>
      <c r="K236" s="792">
        <v>0</v>
      </c>
      <c r="L236" s="792">
        <v>0</v>
      </c>
      <c r="M236" s="157">
        <f t="shared" ref="M236" si="704">L236</f>
        <v>0</v>
      </c>
      <c r="N236" s="794">
        <v>0</v>
      </c>
      <c r="O236" s="792">
        <v>0</v>
      </c>
      <c r="P236" s="792">
        <v>0</v>
      </c>
      <c r="Q236" s="156">
        <v>0</v>
      </c>
      <c r="R236" s="161">
        <f t="shared" ref="R236:AN236" si="705">Q236</f>
        <v>0</v>
      </c>
      <c r="S236" s="379"/>
      <c r="T236" s="379"/>
      <c r="U236" s="380"/>
      <c r="V236" s="380"/>
      <c r="W236" s="380"/>
      <c r="X236" s="380"/>
      <c r="Y236" s="379"/>
      <c r="Z236" s="156">
        <v>0</v>
      </c>
      <c r="AA236" s="156">
        <v>0</v>
      </c>
      <c r="AB236" s="156">
        <v>0</v>
      </c>
      <c r="AC236" s="156">
        <v>0</v>
      </c>
      <c r="AD236" s="161">
        <f t="shared" si="705"/>
        <v>0</v>
      </c>
      <c r="AE236" s="156">
        <v>0</v>
      </c>
      <c r="AF236" s="156">
        <v>0</v>
      </c>
      <c r="AG236" s="156">
        <v>0</v>
      </c>
      <c r="AH236" s="156">
        <v>0</v>
      </c>
      <c r="AI236" s="161">
        <f t="shared" si="705"/>
        <v>0</v>
      </c>
      <c r="AJ236" s="156">
        <v>0</v>
      </c>
      <c r="AK236" s="156">
        <v>0</v>
      </c>
      <c r="AL236" s="156">
        <f t="shared" si="705"/>
        <v>0</v>
      </c>
      <c r="AM236" s="156">
        <f t="shared" si="705"/>
        <v>0</v>
      </c>
      <c r="AN236" s="161">
        <f t="shared" si="705"/>
        <v>0</v>
      </c>
      <c r="AO236" s="156">
        <f t="shared" si="694"/>
        <v>0</v>
      </c>
      <c r="AP236" s="156">
        <f t="shared" si="695"/>
        <v>0</v>
      </c>
      <c r="AQ236" s="156">
        <f t="shared" si="696"/>
        <v>0</v>
      </c>
      <c r="AR236" s="156">
        <f t="shared" si="697"/>
        <v>0</v>
      </c>
      <c r="AS236" s="161">
        <f t="shared" si="698"/>
        <v>0</v>
      </c>
      <c r="AT236" s="156">
        <f t="shared" si="699"/>
        <v>0</v>
      </c>
      <c r="AU236" s="156">
        <f t="shared" si="700"/>
        <v>0</v>
      </c>
      <c r="AV236" s="156">
        <f t="shared" si="701"/>
        <v>0</v>
      </c>
      <c r="AW236" s="156">
        <f t="shared" si="702"/>
        <v>0</v>
      </c>
      <c r="AX236" s="161">
        <f t="shared" si="703"/>
        <v>0</v>
      </c>
    </row>
    <row r="237" ht="15.2" spans="1:50">
      <c r="A237" s="80"/>
      <c r="B237" s="795" t="s">
        <v>180</v>
      </c>
      <c r="C237" s="264">
        <f>C230+C231+C232+C233+C234+C235+C236</f>
        <v>2155.6</v>
      </c>
      <c r="D237" s="796">
        <f t="shared" ref="D237:AN237" si="706">D230+D231+D232+D233+D234+D235+D236</f>
        <v>2057.36180707329</v>
      </c>
      <c r="E237" s="796">
        <f t="shared" si="706"/>
        <v>1669.30562924839</v>
      </c>
      <c r="F237" s="796">
        <f t="shared" si="706"/>
        <v>1737.68548067145</v>
      </c>
      <c r="G237" s="796">
        <f t="shared" si="706"/>
        <v>1892.3</v>
      </c>
      <c r="H237" s="264">
        <f t="shared" si="706"/>
        <v>1892.3</v>
      </c>
      <c r="I237" s="796">
        <f t="shared" si="706"/>
        <v>1728.480036</v>
      </c>
      <c r="J237" s="796">
        <f t="shared" si="706"/>
        <v>1666.935739</v>
      </c>
      <c r="K237" s="796">
        <f t="shared" si="706"/>
        <v>1894.960902</v>
      </c>
      <c r="L237" s="796">
        <f t="shared" si="706"/>
        <v>2172.7</v>
      </c>
      <c r="M237" s="264">
        <f t="shared" si="706"/>
        <v>2172.7</v>
      </c>
      <c r="N237" s="796">
        <f t="shared" si="706"/>
        <v>2119.5</v>
      </c>
      <c r="O237" s="796">
        <f t="shared" si="706"/>
        <v>2140.4</v>
      </c>
      <c r="P237" s="797">
        <f t="shared" si="706"/>
        <v>2360.0522</v>
      </c>
      <c r="Q237" s="171">
        <f t="shared" si="706"/>
        <v>2351.7</v>
      </c>
      <c r="R237" s="170">
        <f t="shared" si="706"/>
        <v>2351.7</v>
      </c>
      <c r="S237" s="172"/>
      <c r="T237" s="172"/>
      <c r="U237" s="173"/>
      <c r="V237" s="173"/>
      <c r="W237" s="173"/>
      <c r="X237" s="173"/>
      <c r="Y237" s="172"/>
      <c r="Z237" s="171">
        <f t="shared" si="706"/>
        <v>2169.7</v>
      </c>
      <c r="AA237" s="171">
        <f t="shared" si="706"/>
        <v>2192.7</v>
      </c>
      <c r="AB237" s="171">
        <f t="shared" si="706"/>
        <v>2548.3</v>
      </c>
      <c r="AC237" s="171">
        <f t="shared" si="706"/>
        <v>2399.3</v>
      </c>
      <c r="AD237" s="170">
        <f t="shared" si="706"/>
        <v>2399.3</v>
      </c>
      <c r="AE237" s="171">
        <f t="shared" si="706"/>
        <v>2444.4</v>
      </c>
      <c r="AF237" s="171">
        <f t="shared" si="706"/>
        <v>2576.6</v>
      </c>
      <c r="AG237" s="171">
        <f t="shared" si="706"/>
        <v>3171.3</v>
      </c>
      <c r="AH237" s="171">
        <f t="shared" si="706"/>
        <v>3304</v>
      </c>
      <c r="AI237" s="170">
        <f t="shared" si="706"/>
        <v>3304</v>
      </c>
      <c r="AJ237" s="171">
        <f t="shared" si="706"/>
        <v>3318.3</v>
      </c>
      <c r="AK237" s="171">
        <f t="shared" si="706"/>
        <v>3473.2</v>
      </c>
      <c r="AL237" s="171">
        <f t="shared" si="706"/>
        <v>3606.44662832014</v>
      </c>
      <c r="AM237" s="171">
        <f t="shared" si="706"/>
        <v>4074.84143126198</v>
      </c>
      <c r="AN237" s="170">
        <f t="shared" si="706"/>
        <v>4074.84143126198</v>
      </c>
      <c r="AO237" s="171">
        <f t="shared" ref="AO237:AS237" si="707">AO230+AO231+AO232+AO233+AO234+AO235+AO236</f>
        <v>4255.38742866172</v>
      </c>
      <c r="AP237" s="171">
        <f t="shared" si="707"/>
        <v>4536.06840689958</v>
      </c>
      <c r="AQ237" s="171">
        <f t="shared" si="707"/>
        <v>4729.92685001787</v>
      </c>
      <c r="AR237" s="171">
        <f t="shared" si="707"/>
        <v>5322.10869590507</v>
      </c>
      <c r="AS237" s="170">
        <f t="shared" si="707"/>
        <v>5322.10869590507</v>
      </c>
      <c r="AT237" s="171">
        <f t="shared" ref="AT237:AX237" si="708">AT230+AT231+AT232+AT233+AT234+AT235+AT236</f>
        <v>5553.14565431362</v>
      </c>
      <c r="AU237" s="171">
        <f t="shared" si="708"/>
        <v>5881.34864195357</v>
      </c>
      <c r="AV237" s="171">
        <f t="shared" si="708"/>
        <v>6134.10068577632</v>
      </c>
      <c r="AW237" s="171">
        <f t="shared" si="708"/>
        <v>6840.26457717105</v>
      </c>
      <c r="AX237" s="170">
        <f t="shared" si="708"/>
        <v>6840.26457717105</v>
      </c>
    </row>
    <row r="238" ht="15.2" spans="1:50">
      <c r="A238" s="76"/>
      <c r="B238" s="788"/>
      <c r="C238" s="789"/>
      <c r="D238" s="790"/>
      <c r="E238" s="790"/>
      <c r="F238" s="790"/>
      <c r="G238" s="790"/>
      <c r="H238" s="789"/>
      <c r="I238" s="790"/>
      <c r="J238" s="790"/>
      <c r="K238" s="790"/>
      <c r="L238" s="790"/>
      <c r="M238" s="789"/>
      <c r="N238" s="12"/>
      <c r="O238" s="12"/>
      <c r="P238" s="76"/>
      <c r="Q238" s="76"/>
      <c r="R238" s="704"/>
      <c r="S238" s="706"/>
      <c r="T238" s="706"/>
      <c r="U238" s="707"/>
      <c r="V238" s="707"/>
      <c r="W238" s="707"/>
      <c r="X238" s="707"/>
      <c r="Y238" s="706"/>
      <c r="Z238" s="76"/>
      <c r="AA238" s="76"/>
      <c r="AB238" s="76"/>
      <c r="AC238" s="76"/>
      <c r="AD238" s="704"/>
      <c r="AE238" s="76"/>
      <c r="AF238" s="76"/>
      <c r="AG238" s="76"/>
      <c r="AH238" s="76"/>
      <c r="AI238" s="704"/>
      <c r="AJ238" s="76"/>
      <c r="AK238" s="76"/>
      <c r="AL238" s="76"/>
      <c r="AM238" s="76"/>
      <c r="AN238" s="704"/>
      <c r="AO238" s="76"/>
      <c r="AP238" s="76"/>
      <c r="AQ238" s="76"/>
      <c r="AR238" s="76"/>
      <c r="AS238" s="704"/>
      <c r="AT238" s="76"/>
      <c r="AU238" s="76"/>
      <c r="AV238" s="76"/>
      <c r="AW238" s="76"/>
      <c r="AX238" s="704"/>
    </row>
    <row r="239" ht="15.2" spans="1:50">
      <c r="A239" s="76"/>
      <c r="B239" s="290" t="s">
        <v>181</v>
      </c>
      <c r="C239" s="157">
        <f>C241-C240</f>
        <v>851.4</v>
      </c>
      <c r="D239" s="798">
        <f>C239-D147-D149</f>
        <v>866.065570408276</v>
      </c>
      <c r="E239" s="798">
        <f>D239-E147-E149</f>
        <v>880.230123641441</v>
      </c>
      <c r="F239" s="798">
        <f>E239-F147-F149</f>
        <v>890.468293659397</v>
      </c>
      <c r="G239" s="792">
        <f>G241-G240</f>
        <v>821.7</v>
      </c>
      <c r="H239" s="157">
        <f>G239</f>
        <v>821.7</v>
      </c>
      <c r="I239" s="798">
        <f>H239-I147-I149</f>
        <v>833.004801633027</v>
      </c>
      <c r="J239" s="798">
        <f>I239-J147-J149</f>
        <v>842.549910550602</v>
      </c>
      <c r="K239" s="798">
        <f>J239-K147-K149</f>
        <v>864.656378862463</v>
      </c>
      <c r="L239" s="792">
        <f>L241-L240</f>
        <v>815.9</v>
      </c>
      <c r="M239" s="157">
        <f>L239</f>
        <v>815.9</v>
      </c>
      <c r="N239" s="798">
        <f>M239-N147-N149</f>
        <v>838</v>
      </c>
      <c r="O239" s="798">
        <f>N239-O147-O149</f>
        <v>866.612484285983</v>
      </c>
      <c r="P239" s="798">
        <f>O239-P147-P149</f>
        <v>898.371515884347</v>
      </c>
      <c r="Q239" s="792">
        <f>Q241-Q240</f>
        <v>942.7</v>
      </c>
      <c r="R239" s="161">
        <f>Q239</f>
        <v>942.7</v>
      </c>
      <c r="S239" s="379"/>
      <c r="T239" s="379"/>
      <c r="U239" s="380"/>
      <c r="V239" s="380"/>
      <c r="W239" s="380"/>
      <c r="X239" s="380"/>
      <c r="Y239" s="379"/>
      <c r="Z239" s="798">
        <f>R239-Z147-Z149</f>
        <v>1001.4</v>
      </c>
      <c r="AA239" s="798">
        <f>Z239-AA147-AA149</f>
        <v>1048.8</v>
      </c>
      <c r="AB239" s="798">
        <f>AA239-AB147-AB149</f>
        <v>1098.8</v>
      </c>
      <c r="AC239" s="798">
        <f>AB239-AC147-AC149</f>
        <v>1167.6</v>
      </c>
      <c r="AD239" s="161">
        <f>AC239</f>
        <v>1167.6</v>
      </c>
      <c r="AE239" s="798">
        <f>AD239-AE147-AE149</f>
        <v>1208.7</v>
      </c>
      <c r="AF239" s="798">
        <f>AE239-AF147-AF149</f>
        <v>1253.3</v>
      </c>
      <c r="AG239" s="798">
        <f>AF239-AG147-AG149</f>
        <v>1309.4</v>
      </c>
      <c r="AH239" s="685">
        <f>AG239-AH147-AH149</f>
        <v>1384.1</v>
      </c>
      <c r="AI239" s="161">
        <f>AH239</f>
        <v>1384.1</v>
      </c>
      <c r="AJ239" s="798">
        <f>AI239-AJ147-AJ149</f>
        <v>1458.2</v>
      </c>
      <c r="AK239" s="798">
        <f>AJ239-AK147-AK149</f>
        <v>1519.4</v>
      </c>
      <c r="AL239" s="156">
        <f>AK239-AL147-AL149</f>
        <v>1594.4</v>
      </c>
      <c r="AM239" s="156">
        <f>AL239-AM147-AM149</f>
        <v>1669.4</v>
      </c>
      <c r="AN239" s="161">
        <f>AM239</f>
        <v>1669.4</v>
      </c>
      <c r="AO239" s="156">
        <f>AN239-AO147-AO149</f>
        <v>1734.4</v>
      </c>
      <c r="AP239" s="156">
        <f>AO239-AP147-AP149</f>
        <v>1799.4</v>
      </c>
      <c r="AQ239" s="156">
        <f>AP239-AQ147-AQ149</f>
        <v>1864.4</v>
      </c>
      <c r="AR239" s="156">
        <f>AQ239-AR147-AR149</f>
        <v>1929.4</v>
      </c>
      <c r="AS239" s="161">
        <f>AR239</f>
        <v>1929.4</v>
      </c>
      <c r="AT239" s="156">
        <f>AS239-AT147-AT149</f>
        <v>1994.4</v>
      </c>
      <c r="AU239" s="156">
        <f>AT239-AU147-AU149</f>
        <v>2059.4</v>
      </c>
      <c r="AV239" s="156">
        <f>AU239-AV147-AV149</f>
        <v>2124.4</v>
      </c>
      <c r="AW239" s="156">
        <f>AV239-AW147-AW149</f>
        <v>2189.4</v>
      </c>
      <c r="AX239" s="161">
        <f>AW239</f>
        <v>2189.4</v>
      </c>
    </row>
    <row r="240" ht="15.2" spans="1:50">
      <c r="A240" s="76"/>
      <c r="B240" s="290" t="s">
        <v>182</v>
      </c>
      <c r="C240" s="157">
        <v>-449.5</v>
      </c>
      <c r="D240" s="798">
        <f>D241-D239</f>
        <v>-471.583790449296</v>
      </c>
      <c r="E240" s="798">
        <f>E241-E239</f>
        <v>-481.590749739835</v>
      </c>
      <c r="F240" s="798">
        <f>F241-F239</f>
        <v>-492.990916099352</v>
      </c>
      <c r="G240" s="792">
        <v>-453</v>
      </c>
      <c r="H240" s="157">
        <f>G240</f>
        <v>-453</v>
      </c>
      <c r="I240" s="798">
        <f>I241-I239</f>
        <v>-470.916159633027</v>
      </c>
      <c r="J240" s="798">
        <f>J241-J239</f>
        <v>-508.659737550602</v>
      </c>
      <c r="K240" s="798">
        <f>K241-K239</f>
        <v>-537.614465862463</v>
      </c>
      <c r="L240" s="792">
        <v>-454</v>
      </c>
      <c r="M240" s="157">
        <f>L240</f>
        <v>-454</v>
      </c>
      <c r="N240" s="798">
        <f>N241-N239</f>
        <v>-468</v>
      </c>
      <c r="O240" s="798">
        <f>O241-O239</f>
        <v>-486.212484285983</v>
      </c>
      <c r="P240" s="798">
        <f>P241-P239</f>
        <v>-509.771515884347</v>
      </c>
      <c r="Q240" s="792">
        <v>-500.8</v>
      </c>
      <c r="R240" s="161">
        <f>Q240</f>
        <v>-500.8</v>
      </c>
      <c r="S240" s="379"/>
      <c r="T240" s="379"/>
      <c r="U240" s="380"/>
      <c r="V240" s="380"/>
      <c r="W240" s="380"/>
      <c r="X240" s="380"/>
      <c r="Y240" s="379"/>
      <c r="Z240" s="798">
        <f>Z241-Z239</f>
        <v>-550.5</v>
      </c>
      <c r="AA240" s="798">
        <f>AA241-AA239</f>
        <v>-567.8</v>
      </c>
      <c r="AB240" s="798">
        <f>AB241-AB239</f>
        <v>-569</v>
      </c>
      <c r="AC240" s="798">
        <f>AC241-AC239</f>
        <v>-618.1</v>
      </c>
      <c r="AD240" s="161">
        <f>AC240</f>
        <v>-618.1</v>
      </c>
      <c r="AE240" s="798">
        <f>AE241-AE239</f>
        <v>-647.5</v>
      </c>
      <c r="AF240" s="798">
        <f>AF241-AF239</f>
        <v>-642.6</v>
      </c>
      <c r="AG240" s="798">
        <f>AG241-AG239</f>
        <v>-674.5</v>
      </c>
      <c r="AH240" s="798">
        <f>AH241-AH239</f>
        <v>-686.3</v>
      </c>
      <c r="AI240" s="161">
        <f>AH240</f>
        <v>-686.3</v>
      </c>
      <c r="AJ240" s="798">
        <f>AJ241-AJ239</f>
        <v>-767.3</v>
      </c>
      <c r="AK240" s="798">
        <f>AK241-AK239</f>
        <v>-818.2</v>
      </c>
      <c r="AL240" s="156">
        <f>AK240-AL125*0.55</f>
        <v>-879.234875</v>
      </c>
      <c r="AM240" s="156">
        <f>AL240-AM125*0.55</f>
        <v>-946.53975</v>
      </c>
      <c r="AN240" s="161">
        <f>AM240</f>
        <v>-946.53975</v>
      </c>
      <c r="AO240" s="156">
        <f>AN240-AO125*0.55</f>
        <v>-1008.81075</v>
      </c>
      <c r="AP240" s="156">
        <f>AO240-AP125*0.55</f>
        <v>-1076.16375</v>
      </c>
      <c r="AQ240" s="156">
        <f>AP240-AQ125*0.55</f>
        <v>-1146.5291</v>
      </c>
      <c r="AR240" s="156">
        <f>AQ240-AR125*0.55</f>
        <v>-1224.41845</v>
      </c>
      <c r="AS240" s="161">
        <f>AR240</f>
        <v>-1224.41845</v>
      </c>
      <c r="AT240" s="156">
        <f>AS240-AT125*0.55</f>
        <v>-1296.139</v>
      </c>
      <c r="AU240" s="156">
        <f>AT240-AU125*0.55</f>
        <v>-1373.74015</v>
      </c>
      <c r="AV240" s="156">
        <f>AU240-AV125*0.55</f>
        <v>-1455.13157</v>
      </c>
      <c r="AW240" s="156">
        <f>AV240-AW125*0.55</f>
        <v>-1545.55179</v>
      </c>
      <c r="AX240" s="161">
        <f>AW240</f>
        <v>-1545.55179</v>
      </c>
    </row>
    <row r="241" ht="15.2" spans="1:50">
      <c r="A241" s="76"/>
      <c r="B241" s="96" t="s">
        <v>183</v>
      </c>
      <c r="C241" s="157">
        <v>401.9</v>
      </c>
      <c r="D241" s="792">
        <v>394.481779958981</v>
      </c>
      <c r="E241" s="792">
        <v>398.639373901606</v>
      </c>
      <c r="F241" s="792">
        <v>397.477377560045</v>
      </c>
      <c r="G241" s="792">
        <v>368.7</v>
      </c>
      <c r="H241" s="157">
        <v>368.7</v>
      </c>
      <c r="I241" s="792">
        <v>362.088642</v>
      </c>
      <c r="J241" s="792">
        <v>333.890173</v>
      </c>
      <c r="K241" s="792">
        <v>327.041913</v>
      </c>
      <c r="L241" s="792">
        <v>361.9</v>
      </c>
      <c r="M241" s="157">
        <v>361.9</v>
      </c>
      <c r="N241" s="792">
        <v>370</v>
      </c>
      <c r="O241" s="792">
        <v>380.4</v>
      </c>
      <c r="P241" s="793">
        <v>388.6</v>
      </c>
      <c r="Q241" s="156">
        <v>441.9</v>
      </c>
      <c r="R241" s="701">
        <f>Q241</f>
        <v>441.9</v>
      </c>
      <c r="S241" s="708"/>
      <c r="T241" s="708"/>
      <c r="U241" s="703"/>
      <c r="V241" s="703"/>
      <c r="W241" s="703"/>
      <c r="X241" s="703"/>
      <c r="Y241" s="708"/>
      <c r="Z241" s="385">
        <v>450.9</v>
      </c>
      <c r="AA241" s="385">
        <v>481</v>
      </c>
      <c r="AB241" s="385">
        <v>529.8</v>
      </c>
      <c r="AC241" s="385">
        <v>549.5</v>
      </c>
      <c r="AD241" s="701">
        <f>AC241</f>
        <v>549.5</v>
      </c>
      <c r="AE241" s="385">
        <v>561.2</v>
      </c>
      <c r="AF241" s="385">
        <v>610.7</v>
      </c>
      <c r="AG241" s="385">
        <v>634.9</v>
      </c>
      <c r="AH241" s="385">
        <v>697.8</v>
      </c>
      <c r="AI241" s="701">
        <f>AH241</f>
        <v>697.8</v>
      </c>
      <c r="AJ241" s="385">
        <v>690.9</v>
      </c>
      <c r="AK241" s="385">
        <v>701.2</v>
      </c>
      <c r="AL241" s="385">
        <f t="shared" ref="AL241:AM241" si="709">AL239+AL240</f>
        <v>715.165125</v>
      </c>
      <c r="AM241" s="385">
        <f t="shared" si="709"/>
        <v>722.86025</v>
      </c>
      <c r="AN241" s="701">
        <f>AM241</f>
        <v>722.86025</v>
      </c>
      <c r="AO241" s="385">
        <f t="shared" ref="AO241:AR241" si="710">AO239+AO240</f>
        <v>725.58925</v>
      </c>
      <c r="AP241" s="385">
        <f t="shared" si="710"/>
        <v>723.23625</v>
      </c>
      <c r="AQ241" s="385">
        <f t="shared" si="710"/>
        <v>717.8709</v>
      </c>
      <c r="AR241" s="385">
        <f t="shared" si="710"/>
        <v>704.98155</v>
      </c>
      <c r="AS241" s="701">
        <f>AR241</f>
        <v>704.98155</v>
      </c>
      <c r="AT241" s="385">
        <f t="shared" ref="AT241:AW241" si="711">AT239+AT240</f>
        <v>698.261</v>
      </c>
      <c r="AU241" s="385">
        <f t="shared" si="711"/>
        <v>685.65985</v>
      </c>
      <c r="AV241" s="385">
        <f t="shared" si="711"/>
        <v>669.26843</v>
      </c>
      <c r="AW241" s="385">
        <f t="shared" si="711"/>
        <v>643.84821</v>
      </c>
      <c r="AX241" s="701">
        <f>AW241</f>
        <v>643.84821</v>
      </c>
    </row>
    <row r="242" ht="15.2" spans="1:50">
      <c r="A242" s="76"/>
      <c r="B242" s="290" t="s">
        <v>184</v>
      </c>
      <c r="C242" s="799">
        <f>C244-C243</f>
        <v>3428.4</v>
      </c>
      <c r="D242" s="798">
        <f>C242-D148</f>
        <v>3435.05251738576</v>
      </c>
      <c r="E242" s="798">
        <f>D242-E148</f>
        <v>3440.55049349747</v>
      </c>
      <c r="F242" s="798">
        <f>E242-F148</f>
        <v>3446.79274629088</v>
      </c>
      <c r="G242" s="792">
        <f>G244-G243</f>
        <v>3212.7</v>
      </c>
      <c r="H242" s="799">
        <f>G242</f>
        <v>3212.7</v>
      </c>
      <c r="I242" s="798">
        <f>H242-I148</f>
        <v>3222.56872597822</v>
      </c>
      <c r="J242" s="798">
        <f>I242-J148</f>
        <v>3237.68900428016</v>
      </c>
      <c r="K242" s="798">
        <f>J242-K148</f>
        <v>3244.33936731552</v>
      </c>
      <c r="L242" s="792">
        <f>L244-L243</f>
        <v>3340.3</v>
      </c>
      <c r="M242" s="799">
        <f>L242</f>
        <v>3340.3</v>
      </c>
      <c r="N242" s="798">
        <f>M242-N148</f>
        <v>3343.7</v>
      </c>
      <c r="O242" s="798">
        <f>N242-O148</f>
        <v>3344.49323387082</v>
      </c>
      <c r="P242" s="798">
        <f>O242-P148</f>
        <v>3347.37944109905</v>
      </c>
      <c r="Q242" s="798">
        <f>P242-Q148</f>
        <v>3353</v>
      </c>
      <c r="R242" s="161">
        <f t="shared" ref="R242:R246" si="712">Q242</f>
        <v>3353</v>
      </c>
      <c r="S242" s="379"/>
      <c r="T242" s="379"/>
      <c r="U242" s="380"/>
      <c r="V242" s="380"/>
      <c r="W242" s="380"/>
      <c r="X242" s="380"/>
      <c r="Y242" s="379"/>
      <c r="Z242" s="798">
        <f>R242-Z148</f>
        <v>3357.5</v>
      </c>
      <c r="AA242" s="798">
        <f>Z242-AA148</f>
        <v>3374.1</v>
      </c>
      <c r="AB242" s="798">
        <f>AA242-AB148</f>
        <v>3380.9</v>
      </c>
      <c r="AC242" s="798">
        <f>AB242-AC148</f>
        <v>3399.3</v>
      </c>
      <c r="AD242" s="161">
        <f>AC242</f>
        <v>3399.3</v>
      </c>
      <c r="AE242" s="798">
        <f>AD242-AE148</f>
        <v>3425.9</v>
      </c>
      <c r="AF242" s="798">
        <f>AE242-AF148</f>
        <v>3442.8</v>
      </c>
      <c r="AG242" s="798">
        <f>AF242-AG148</f>
        <v>3453.2</v>
      </c>
      <c r="AH242" s="798">
        <f>AG242-AH148</f>
        <v>3466.5</v>
      </c>
      <c r="AI242" s="161">
        <f>AH242</f>
        <v>3466.5</v>
      </c>
      <c r="AJ242" s="798">
        <f>AI242-AJ148</f>
        <v>3478.2</v>
      </c>
      <c r="AK242" s="798">
        <f>AJ242-AK148</f>
        <v>3502.7</v>
      </c>
      <c r="AL242" s="156">
        <f>AK242-AL148</f>
        <v>3537.7</v>
      </c>
      <c r="AM242" s="156">
        <f>AL242-AM148</f>
        <v>3572.7</v>
      </c>
      <c r="AN242" s="161">
        <f>AM242</f>
        <v>3572.7</v>
      </c>
      <c r="AO242" s="156">
        <f>AN242-AO148</f>
        <v>3607.7</v>
      </c>
      <c r="AP242" s="156">
        <f>AO242-AP148</f>
        <v>3642.7</v>
      </c>
      <c r="AQ242" s="156">
        <f>AP242-AQ148</f>
        <v>3677.7</v>
      </c>
      <c r="AR242" s="156">
        <f>AQ242-AR148</f>
        <v>3712.7</v>
      </c>
      <c r="AS242" s="161">
        <f>AR242</f>
        <v>3712.7</v>
      </c>
      <c r="AT242" s="156">
        <f>AS242-AT148</f>
        <v>3747.7</v>
      </c>
      <c r="AU242" s="156">
        <f>AT242-AU148</f>
        <v>3782.7</v>
      </c>
      <c r="AV242" s="156">
        <f>AU242-AV148</f>
        <v>3817.7</v>
      </c>
      <c r="AW242" s="156">
        <f>AV242-AW148</f>
        <v>3852.7</v>
      </c>
      <c r="AX242" s="161">
        <f>AW242</f>
        <v>3852.7</v>
      </c>
    </row>
    <row r="243" ht="15.2" spans="1:50">
      <c r="A243" s="76"/>
      <c r="B243" s="290" t="s">
        <v>185</v>
      </c>
      <c r="C243" s="799">
        <v>-345.1</v>
      </c>
      <c r="D243" s="798">
        <f>D244-D242</f>
        <v>-519.460819011074</v>
      </c>
      <c r="E243" s="798">
        <f>E244-E242</f>
        <v>-519.61345766393</v>
      </c>
      <c r="F243" s="798">
        <f>F244-F242</f>
        <v>-572.738000295946</v>
      </c>
      <c r="G243" s="792">
        <v>-342.3</v>
      </c>
      <c r="H243" s="799">
        <f t="shared" ref="H243" si="713">G243</f>
        <v>-342.3</v>
      </c>
      <c r="I243" s="798">
        <f>I244-I242</f>
        <v>-375.81087097822</v>
      </c>
      <c r="J243" s="798">
        <f>J244-J242</f>
        <v>-470.700603280157</v>
      </c>
      <c r="K243" s="798">
        <f>K244-K242</f>
        <v>-558.134002315519</v>
      </c>
      <c r="L243" s="792">
        <v>-584.4</v>
      </c>
      <c r="M243" s="799">
        <f t="shared" ref="M243" si="714">L243</f>
        <v>-584.4</v>
      </c>
      <c r="N243" s="798">
        <f>N244-N242</f>
        <v>-580.2</v>
      </c>
      <c r="O243" s="798">
        <f>O244-O242</f>
        <v>-592.993233870824</v>
      </c>
      <c r="P243" s="798">
        <f>P244-P242</f>
        <v>-636.679441099051</v>
      </c>
      <c r="Q243" s="798">
        <f>Q244-Q242</f>
        <v>-604.300000000001</v>
      </c>
      <c r="R243" s="161">
        <f t="shared" si="712"/>
        <v>-604.300000000001</v>
      </c>
      <c r="S243" s="379"/>
      <c r="T243" s="379"/>
      <c r="U243" s="380"/>
      <c r="V243" s="380"/>
      <c r="W243" s="380"/>
      <c r="X243" s="380"/>
      <c r="Y243" s="379"/>
      <c r="Z243" s="798">
        <f>Z244-Z242</f>
        <v>-644.400000000001</v>
      </c>
      <c r="AA243" s="798">
        <f>AA244-AA242</f>
        <v>-673.6</v>
      </c>
      <c r="AB243" s="798">
        <f>AB244-AB242</f>
        <v>-632</v>
      </c>
      <c r="AC243" s="798">
        <f>AC244-AC242</f>
        <v>-716.100000000001</v>
      </c>
      <c r="AD243" s="161">
        <f>AC243</f>
        <v>-716.100000000001</v>
      </c>
      <c r="AE243" s="798">
        <f>AE244-AE242</f>
        <v>-787.5</v>
      </c>
      <c r="AF243" s="798">
        <f>AF244-AF242</f>
        <v>-661.400000000001</v>
      </c>
      <c r="AG243" s="798">
        <f>AG244-AG242</f>
        <v>-699.700000000001</v>
      </c>
      <c r="AH243" s="798">
        <f>AH244-AH242</f>
        <v>-684.500000000001</v>
      </c>
      <c r="AI243" s="161">
        <f>AH243</f>
        <v>-684.500000000001</v>
      </c>
      <c r="AJ243" s="798">
        <f>AJ244-AJ242</f>
        <v>-742.400000000001</v>
      </c>
      <c r="AK243" s="798">
        <f>AK244-AK242</f>
        <v>-777.000000000001</v>
      </c>
      <c r="AL243" s="156">
        <f>AK243-AL125*0.45</f>
        <v>-826.937625000001</v>
      </c>
      <c r="AM243" s="156">
        <f>AL243-AM125*0.45</f>
        <v>-882.005250000001</v>
      </c>
      <c r="AN243" s="161">
        <f>AM243</f>
        <v>-882.005250000001</v>
      </c>
      <c r="AO243" s="156">
        <f>AN243-AO125*0.45</f>
        <v>-932.954250000001</v>
      </c>
      <c r="AP243" s="156">
        <f>AO243-AP125*0.45</f>
        <v>-988.061250000001</v>
      </c>
      <c r="AQ243" s="156">
        <f>AP243-AQ125*0.45</f>
        <v>-1045.6329</v>
      </c>
      <c r="AR243" s="156">
        <f>AQ243-AR125*0.45</f>
        <v>-1109.36055</v>
      </c>
      <c r="AS243" s="161">
        <f>AR243</f>
        <v>-1109.36055</v>
      </c>
      <c r="AT243" s="156">
        <f>AS243-AT125*0.45</f>
        <v>-1168.041</v>
      </c>
      <c r="AU243" s="156">
        <f>AT243-AU125*0.45</f>
        <v>-1231.53285</v>
      </c>
      <c r="AV243" s="156">
        <f>AU243-AV125*0.45</f>
        <v>-1298.12583</v>
      </c>
      <c r="AW243" s="156">
        <f>AV243-AW125*0.45</f>
        <v>-1372.10601</v>
      </c>
      <c r="AX243" s="161">
        <f>AW243</f>
        <v>-1372.10601</v>
      </c>
    </row>
    <row r="244" ht="15.2" spans="1:50">
      <c r="A244" s="76"/>
      <c r="B244" s="96" t="s">
        <v>186</v>
      </c>
      <c r="C244" s="157">
        <v>3083.3</v>
      </c>
      <c r="D244" s="792">
        <v>2915.59169837469</v>
      </c>
      <c r="E244" s="792">
        <v>2920.93703583354</v>
      </c>
      <c r="F244" s="792">
        <v>2874.05474599493</v>
      </c>
      <c r="G244" s="792">
        <v>2870.4</v>
      </c>
      <c r="H244" s="157">
        <v>2870.4</v>
      </c>
      <c r="I244" s="792">
        <v>2846.757855</v>
      </c>
      <c r="J244" s="792">
        <v>2766.988401</v>
      </c>
      <c r="K244" s="792">
        <v>2686.205365</v>
      </c>
      <c r="L244" s="792">
        <v>2755.9</v>
      </c>
      <c r="M244" s="157">
        <v>2755.9</v>
      </c>
      <c r="N244" s="792">
        <v>2763.5</v>
      </c>
      <c r="O244" s="792">
        <v>2751.5</v>
      </c>
      <c r="P244" s="800">
        <v>2710.7</v>
      </c>
      <c r="Q244" s="156">
        <v>2748.7</v>
      </c>
      <c r="R244" s="701">
        <f t="shared" si="712"/>
        <v>2748.7</v>
      </c>
      <c r="S244" s="708"/>
      <c r="T244" s="708"/>
      <c r="U244" s="703"/>
      <c r="V244" s="703"/>
      <c r="W244" s="703"/>
      <c r="X244" s="703"/>
      <c r="Y244" s="708"/>
      <c r="Z244" s="385">
        <v>2713.1</v>
      </c>
      <c r="AA244" s="385">
        <v>2700.5</v>
      </c>
      <c r="AB244" s="385">
        <v>2748.9</v>
      </c>
      <c r="AC244" s="385">
        <v>2683.2</v>
      </c>
      <c r="AD244" s="701">
        <f t="shared" ref="AD244:AD246" si="715">AC244</f>
        <v>2683.2</v>
      </c>
      <c r="AE244" s="385">
        <v>2638.4</v>
      </c>
      <c r="AF244" s="385">
        <v>2781.4</v>
      </c>
      <c r="AG244" s="385">
        <v>2753.5</v>
      </c>
      <c r="AH244" s="385">
        <v>2782</v>
      </c>
      <c r="AI244" s="701">
        <f t="shared" ref="AI244:AI246" si="716">AH244</f>
        <v>2782</v>
      </c>
      <c r="AJ244" s="385">
        <v>2735.8</v>
      </c>
      <c r="AK244" s="385">
        <v>2725.7</v>
      </c>
      <c r="AL244" s="385">
        <f t="shared" ref="AL244:AM244" si="717">AL242+AL243</f>
        <v>2710.762375</v>
      </c>
      <c r="AM244" s="385">
        <f t="shared" si="717"/>
        <v>2690.69475</v>
      </c>
      <c r="AN244" s="701">
        <f t="shared" ref="AN244:AN246" si="718">AM244</f>
        <v>2690.69475</v>
      </c>
      <c r="AO244" s="385">
        <f t="shared" ref="AO244:AR244" si="719">AO242+AO243</f>
        <v>2674.74575</v>
      </c>
      <c r="AP244" s="385">
        <f t="shared" si="719"/>
        <v>2654.63875</v>
      </c>
      <c r="AQ244" s="385">
        <f t="shared" si="719"/>
        <v>2632.0671</v>
      </c>
      <c r="AR244" s="385">
        <f t="shared" si="719"/>
        <v>2603.33945</v>
      </c>
      <c r="AS244" s="701">
        <f t="shared" ref="AS244:AS249" si="720">AR244</f>
        <v>2603.33945</v>
      </c>
      <c r="AT244" s="385">
        <f t="shared" ref="AT244:AW244" si="721">AT242+AT243</f>
        <v>2579.659</v>
      </c>
      <c r="AU244" s="385">
        <f t="shared" si="721"/>
        <v>2551.16715</v>
      </c>
      <c r="AV244" s="385">
        <f t="shared" si="721"/>
        <v>2519.57417</v>
      </c>
      <c r="AW244" s="385">
        <f t="shared" si="721"/>
        <v>2480.59399</v>
      </c>
      <c r="AX244" s="701">
        <f t="shared" ref="AX244:AX249" si="722">AW244</f>
        <v>2480.59399</v>
      </c>
    </row>
    <row r="245" ht="15.2" spans="1:50">
      <c r="A245" s="76"/>
      <c r="B245" s="96" t="s">
        <v>187</v>
      </c>
      <c r="C245" s="157">
        <v>2561.2</v>
      </c>
      <c r="D245" s="792">
        <v>2514.94284951089</v>
      </c>
      <c r="E245" s="792">
        <v>2528.56503210222</v>
      </c>
      <c r="F245" s="792">
        <v>2502.43369453163</v>
      </c>
      <c r="G245" s="792">
        <v>2480.3</v>
      </c>
      <c r="H245" s="157">
        <v>2480.3</v>
      </c>
      <c r="I245" s="792">
        <v>2461.091373</v>
      </c>
      <c r="J245" s="792">
        <v>2399.881959</v>
      </c>
      <c r="K245" s="792">
        <v>2346.009376</v>
      </c>
      <c r="L245" s="792">
        <v>2242.4</v>
      </c>
      <c r="M245" s="157">
        <v>2242.4</v>
      </c>
      <c r="N245" s="792">
        <v>2256.8</v>
      </c>
      <c r="O245" s="792">
        <v>2256.1</v>
      </c>
      <c r="P245" s="800">
        <v>2237.5</v>
      </c>
      <c r="Q245" s="156">
        <v>2270</v>
      </c>
      <c r="R245" s="161">
        <f t="shared" ref="R245:AN245" si="723">Q245</f>
        <v>2270</v>
      </c>
      <c r="S245" s="379"/>
      <c r="T245" s="379"/>
      <c r="U245" s="380"/>
      <c r="V245" s="380"/>
      <c r="W245" s="380"/>
      <c r="X245" s="380"/>
      <c r="Y245" s="379"/>
      <c r="Z245" s="156">
        <v>2253.7</v>
      </c>
      <c r="AA245" s="156">
        <v>2246.3</v>
      </c>
      <c r="AB245" s="156">
        <v>2280.2</v>
      </c>
      <c r="AC245" s="156">
        <v>2225.4</v>
      </c>
      <c r="AD245" s="161">
        <f t="shared" si="723"/>
        <v>2225.4</v>
      </c>
      <c r="AE245" s="156">
        <v>2161.9</v>
      </c>
      <c r="AF245" s="156">
        <v>2284.6</v>
      </c>
      <c r="AG245" s="156">
        <v>2315.1</v>
      </c>
      <c r="AH245" s="156">
        <v>2338.3</v>
      </c>
      <c r="AI245" s="161">
        <f t="shared" si="723"/>
        <v>2338.3</v>
      </c>
      <c r="AJ245" s="156">
        <v>2296.1</v>
      </c>
      <c r="AK245" s="156">
        <v>2260.7</v>
      </c>
      <c r="AL245" s="156">
        <f t="shared" si="723"/>
        <v>2260.7</v>
      </c>
      <c r="AM245" s="156">
        <f t="shared" si="723"/>
        <v>2260.7</v>
      </c>
      <c r="AN245" s="701">
        <f t="shared" si="723"/>
        <v>2260.7</v>
      </c>
      <c r="AO245" s="156">
        <f t="shared" ref="AO245" si="724">AN245</f>
        <v>2260.7</v>
      </c>
      <c r="AP245" s="156">
        <f t="shared" ref="AP245" si="725">AO245</f>
        <v>2260.7</v>
      </c>
      <c r="AQ245" s="156">
        <f t="shared" ref="AQ245" si="726">AP245</f>
        <v>2260.7</v>
      </c>
      <c r="AR245" s="156">
        <f t="shared" ref="AR245" si="727">AQ245</f>
        <v>2260.7</v>
      </c>
      <c r="AS245" s="701">
        <f t="shared" si="720"/>
        <v>2260.7</v>
      </c>
      <c r="AT245" s="156">
        <f t="shared" ref="AT245" si="728">AS245</f>
        <v>2260.7</v>
      </c>
      <c r="AU245" s="156">
        <f t="shared" ref="AU245" si="729">AT245</f>
        <v>2260.7</v>
      </c>
      <c r="AV245" s="156">
        <f t="shared" ref="AV245" si="730">AU245</f>
        <v>2260.7</v>
      </c>
      <c r="AW245" s="156">
        <f t="shared" ref="AW245" si="731">AV245</f>
        <v>2260.7</v>
      </c>
      <c r="AX245" s="701">
        <f t="shared" si="722"/>
        <v>2260.7</v>
      </c>
    </row>
    <row r="246" ht="15.2" spans="1:50">
      <c r="A246" s="76"/>
      <c r="B246" s="96" t="s">
        <v>188</v>
      </c>
      <c r="C246" s="157">
        <v>251.7</v>
      </c>
      <c r="D246" s="792">
        <v>227.191315498603</v>
      </c>
      <c r="E246" s="792">
        <v>229.018250345878</v>
      </c>
      <c r="F246" s="792">
        <v>221.398504190633</v>
      </c>
      <c r="G246" s="792">
        <v>211.8</v>
      </c>
      <c r="H246" s="157">
        <v>211.8</v>
      </c>
      <c r="I246" s="792">
        <v>214.808214</v>
      </c>
      <c r="J246" s="792">
        <v>192.975668</v>
      </c>
      <c r="K246" s="792">
        <v>177.776599</v>
      </c>
      <c r="L246" s="792">
        <v>183.6</v>
      </c>
      <c r="M246" s="157">
        <v>183.6</v>
      </c>
      <c r="N246" s="792">
        <v>183.4</v>
      </c>
      <c r="O246" s="792">
        <v>199.1</v>
      </c>
      <c r="P246" s="793">
        <v>262.5</v>
      </c>
      <c r="Q246" s="156">
        <v>317.1</v>
      </c>
      <c r="R246" s="161">
        <f t="shared" si="712"/>
        <v>317.1</v>
      </c>
      <c r="S246" s="379"/>
      <c r="T246" s="379"/>
      <c r="U246" s="380"/>
      <c r="V246" s="380"/>
      <c r="W246" s="380"/>
      <c r="X246" s="380"/>
      <c r="Y246" s="379"/>
      <c r="Z246" s="156">
        <v>348.1</v>
      </c>
      <c r="AA246" s="156">
        <v>402.9</v>
      </c>
      <c r="AB246" s="156">
        <v>482.7</v>
      </c>
      <c r="AC246" s="156">
        <v>524.3</v>
      </c>
      <c r="AD246" s="161">
        <f t="shared" si="715"/>
        <v>524.3</v>
      </c>
      <c r="AE246" s="156">
        <v>565.4</v>
      </c>
      <c r="AF246" s="156">
        <v>604.8</v>
      </c>
      <c r="AG246" s="156">
        <v>673</v>
      </c>
      <c r="AH246" s="156">
        <v>763.4</v>
      </c>
      <c r="AI246" s="161">
        <f t="shared" si="716"/>
        <v>763.4</v>
      </c>
      <c r="AJ246" s="156">
        <v>790.2</v>
      </c>
      <c r="AK246" s="156">
        <v>880</v>
      </c>
      <c r="AL246" s="156">
        <f>AK246/'3. Segment Build'!AK130*'3. Segment Build'!AL130</f>
        <v>900.196721311475</v>
      </c>
      <c r="AM246" s="156">
        <f>AL246/'3. Segment Build'!AL130*'3. Segment Build'!AM130</f>
        <v>937.704918032787</v>
      </c>
      <c r="AN246" s="161">
        <f t="shared" si="718"/>
        <v>937.704918032787</v>
      </c>
      <c r="AO246" s="156">
        <f>AN246/'3. Segment Build'!AN130*'3. Segment Build'!AO130</f>
        <v>937.704918032787</v>
      </c>
      <c r="AP246" s="156">
        <f>AO246/'3. Segment Build'!AO130*'3. Segment Build'!AP130</f>
        <v>966.55737704918</v>
      </c>
      <c r="AQ246" s="156">
        <f>AP246/'3. Segment Build'!AP130*'3. Segment Build'!AQ130</f>
        <v>1004.06557377049</v>
      </c>
      <c r="AR246" s="156">
        <f>AQ246/'3. Segment Build'!AQ130*'3. Segment Build'!AR130</f>
        <v>1021.37704918033</v>
      </c>
      <c r="AS246" s="161">
        <f t="shared" si="720"/>
        <v>1021.37704918033</v>
      </c>
      <c r="AT246" s="156">
        <f>AS246/'3. Segment Build'!AS130*'3. Segment Build'!AT130</f>
        <v>1021.37704918033</v>
      </c>
      <c r="AU246" s="156">
        <f>AT246/'3. Segment Build'!AT130*'3. Segment Build'!AU130</f>
        <v>1050.22950819672</v>
      </c>
      <c r="AV246" s="156">
        <f>AU246/'3. Segment Build'!AU130*'3. Segment Build'!AV130</f>
        <v>1087.73770491803</v>
      </c>
      <c r="AW246" s="156">
        <f>AV246/'3. Segment Build'!AV130*'3. Segment Build'!AW130</f>
        <v>1105.04918032787</v>
      </c>
      <c r="AX246" s="161">
        <f t="shared" si="722"/>
        <v>1105.04918032787</v>
      </c>
    </row>
    <row r="247" ht="15.2" spans="1:50">
      <c r="A247" s="76"/>
      <c r="B247" s="96" t="s">
        <v>189</v>
      </c>
      <c r="C247" s="157">
        <v>0.4</v>
      </c>
      <c r="D247" s="792">
        <v>0.42361064812087</v>
      </c>
      <c r="E247" s="792">
        <v>0.345742722536293</v>
      </c>
      <c r="F247" s="792">
        <v>0.342922533708517</v>
      </c>
      <c r="G247" s="792">
        <v>0.3</v>
      </c>
      <c r="H247" s="157">
        <v>0.3</v>
      </c>
      <c r="I247" s="792">
        <v>0.345255</v>
      </c>
      <c r="J247" s="792">
        <v>0.319625</v>
      </c>
      <c r="K247" s="792">
        <v>14.535844</v>
      </c>
      <c r="L247" s="792">
        <v>8.9</v>
      </c>
      <c r="M247" s="157">
        <v>8.9</v>
      </c>
      <c r="N247" s="792">
        <v>8.6</v>
      </c>
      <c r="O247" s="792">
        <v>8.6</v>
      </c>
      <c r="P247" s="793">
        <v>8.8</v>
      </c>
      <c r="Q247" s="156">
        <v>9.2</v>
      </c>
      <c r="R247" s="161">
        <f t="shared" ref="R247:AN247" si="732">Q247</f>
        <v>9.2</v>
      </c>
      <c r="S247" s="379"/>
      <c r="T247" s="379"/>
      <c r="U247" s="380"/>
      <c r="V247" s="380"/>
      <c r="W247" s="380"/>
      <c r="X247" s="380"/>
      <c r="Y247" s="379"/>
      <c r="Z247" s="156">
        <v>9.1</v>
      </c>
      <c r="AA247" s="156">
        <v>9</v>
      </c>
      <c r="AB247" s="156">
        <v>9</v>
      </c>
      <c r="AC247" s="156">
        <v>16.8</v>
      </c>
      <c r="AD247" s="161">
        <f t="shared" si="732"/>
        <v>16.8</v>
      </c>
      <c r="AE247" s="156">
        <v>16.9</v>
      </c>
      <c r="AF247" s="156">
        <v>60.6</v>
      </c>
      <c r="AG247" s="156">
        <v>67.2</v>
      </c>
      <c r="AH247" s="156">
        <v>70.7</v>
      </c>
      <c r="AI247" s="161">
        <f t="shared" si="732"/>
        <v>70.7</v>
      </c>
      <c r="AJ247" s="156">
        <v>75.3</v>
      </c>
      <c r="AK247" s="156">
        <v>84.6</v>
      </c>
      <c r="AL247" s="156">
        <f>AK247-AL150</f>
        <v>84.6</v>
      </c>
      <c r="AM247" s="156">
        <f>AL247-AM150</f>
        <v>84.6</v>
      </c>
      <c r="AN247" s="161">
        <f t="shared" si="732"/>
        <v>84.6</v>
      </c>
      <c r="AO247" s="156">
        <f>AN247-AO150</f>
        <v>84.6</v>
      </c>
      <c r="AP247" s="156">
        <f>AO247-AP150</f>
        <v>84.6</v>
      </c>
      <c r="AQ247" s="156">
        <f>AP247-AQ150</f>
        <v>84.6</v>
      </c>
      <c r="AR247" s="156">
        <f>AQ247-AR150</f>
        <v>84.6</v>
      </c>
      <c r="AS247" s="161">
        <f t="shared" si="720"/>
        <v>84.6</v>
      </c>
      <c r="AT247" s="156">
        <f>AS247-AT150</f>
        <v>84.6</v>
      </c>
      <c r="AU247" s="156">
        <f>AT247-AU150</f>
        <v>84.6</v>
      </c>
      <c r="AV247" s="156">
        <f>AU247-AV150</f>
        <v>84.6</v>
      </c>
      <c r="AW247" s="156">
        <f>AV247-AW150</f>
        <v>84.6</v>
      </c>
      <c r="AX247" s="161">
        <f t="shared" si="722"/>
        <v>84.6</v>
      </c>
    </row>
    <row r="248" ht="15.2" spans="1:50">
      <c r="A248" s="76"/>
      <c r="B248" s="96" t="s">
        <v>190</v>
      </c>
      <c r="C248" s="157">
        <v>13.5</v>
      </c>
      <c r="D248" s="792">
        <v>17.9874219343269</v>
      </c>
      <c r="E248" s="792">
        <v>17.5377534958527</v>
      </c>
      <c r="F248" s="792">
        <v>19.4774189679573</v>
      </c>
      <c r="G248" s="792">
        <v>24.7</v>
      </c>
      <c r="H248" s="157">
        <v>24.7</v>
      </c>
      <c r="I248" s="792">
        <v>42.16323</v>
      </c>
      <c r="J248" s="792">
        <v>41.245831</v>
      </c>
      <c r="K248" s="792">
        <v>57.327645</v>
      </c>
      <c r="L248" s="792">
        <v>61</v>
      </c>
      <c r="M248" s="157">
        <v>61</v>
      </c>
      <c r="N248" s="792">
        <v>65.2</v>
      </c>
      <c r="O248" s="792">
        <v>67.3</v>
      </c>
      <c r="P248" s="793">
        <v>69.3</v>
      </c>
      <c r="Q248" s="156">
        <v>73.5</v>
      </c>
      <c r="R248" s="161">
        <f t="shared" ref="R248:AN248" si="733">Q248</f>
        <v>73.5</v>
      </c>
      <c r="S248" s="379"/>
      <c r="T248" s="379"/>
      <c r="U248" s="380"/>
      <c r="V248" s="380"/>
      <c r="W248" s="380"/>
      <c r="X248" s="380"/>
      <c r="Y248" s="379"/>
      <c r="Z248" s="156">
        <v>69.6</v>
      </c>
      <c r="AA248" s="156">
        <v>56.7</v>
      </c>
      <c r="AB248" s="156">
        <v>59.8</v>
      </c>
      <c r="AC248" s="156">
        <f>49.3+11.7</f>
        <v>61</v>
      </c>
      <c r="AD248" s="161">
        <f t="shared" si="733"/>
        <v>61</v>
      </c>
      <c r="AE248" s="156">
        <f>11.3+46.2</f>
        <v>57.5</v>
      </c>
      <c r="AF248" s="156">
        <f>12.1+3.8</f>
        <v>15.9</v>
      </c>
      <c r="AG248" s="156">
        <f>11.6+3.5</f>
        <v>15.1</v>
      </c>
      <c r="AH248" s="156">
        <f>20.8+3.3</f>
        <v>24.1</v>
      </c>
      <c r="AI248" s="161">
        <f t="shared" si="733"/>
        <v>24.1</v>
      </c>
      <c r="AJ248" s="156">
        <f>2.9+20.7</f>
        <v>23.6</v>
      </c>
      <c r="AK248" s="156">
        <f>20.4+2.6</f>
        <v>23</v>
      </c>
      <c r="AL248" s="156">
        <f t="shared" si="733"/>
        <v>23</v>
      </c>
      <c r="AM248" s="156">
        <f t="shared" si="733"/>
        <v>23</v>
      </c>
      <c r="AN248" s="161">
        <f t="shared" si="733"/>
        <v>23</v>
      </c>
      <c r="AO248" s="156">
        <f t="shared" ref="AO248:AO249" si="734">AN248</f>
        <v>23</v>
      </c>
      <c r="AP248" s="156">
        <f t="shared" ref="AP248:AP249" si="735">AO248</f>
        <v>23</v>
      </c>
      <c r="AQ248" s="156">
        <f t="shared" ref="AQ248:AQ249" si="736">AP248</f>
        <v>23</v>
      </c>
      <c r="AR248" s="156">
        <f t="shared" ref="AR248:AR249" si="737">AQ248</f>
        <v>23</v>
      </c>
      <c r="AS248" s="161">
        <f t="shared" si="720"/>
        <v>23</v>
      </c>
      <c r="AT248" s="156">
        <f t="shared" ref="AT248:AT249" si="738">AS248</f>
        <v>23</v>
      </c>
      <c r="AU248" s="156">
        <f t="shared" ref="AU248:AU249" si="739">AT248</f>
        <v>23</v>
      </c>
      <c r="AV248" s="156">
        <f t="shared" ref="AV248:AV249" si="740">AU248</f>
        <v>23</v>
      </c>
      <c r="AW248" s="156">
        <f t="shared" ref="AW248:AW249" si="741">AV248</f>
        <v>23</v>
      </c>
      <c r="AX248" s="161">
        <f t="shared" si="722"/>
        <v>23</v>
      </c>
    </row>
    <row r="249" ht="15.2" spans="1:50">
      <c r="A249" s="76"/>
      <c r="B249" s="96" t="s">
        <v>191</v>
      </c>
      <c r="C249" s="157">
        <v>154.9</v>
      </c>
      <c r="D249" s="792">
        <v>129.923704250755</v>
      </c>
      <c r="E249" s="792">
        <v>148.084115521046</v>
      </c>
      <c r="F249" s="792">
        <v>143.391137656871</v>
      </c>
      <c r="G249" s="792">
        <v>101.6</v>
      </c>
      <c r="H249" s="157">
        <v>101.6</v>
      </c>
      <c r="I249" s="792">
        <v>104.269133</v>
      </c>
      <c r="J249" s="792">
        <v>93.522041</v>
      </c>
      <c r="K249" s="792">
        <v>88.299583</v>
      </c>
      <c r="L249" s="792">
        <v>108.7</v>
      </c>
      <c r="M249" s="157">
        <v>108.7</v>
      </c>
      <c r="N249" s="792">
        <v>112.8</v>
      </c>
      <c r="O249" s="792">
        <v>110.8</v>
      </c>
      <c r="P249" s="793">
        <v>109.594587</v>
      </c>
      <c r="Q249" s="156">
        <v>161.7</v>
      </c>
      <c r="R249" s="161">
        <f t="shared" ref="R249:AN249" si="742">Q249</f>
        <v>161.7</v>
      </c>
      <c r="S249" s="379"/>
      <c r="T249" s="379"/>
      <c r="U249" s="380"/>
      <c r="V249" s="380"/>
      <c r="W249" s="380"/>
      <c r="X249" s="380"/>
      <c r="Y249" s="379"/>
      <c r="Z249" s="156">
        <v>160.3</v>
      </c>
      <c r="AA249" s="156">
        <v>155.6</v>
      </c>
      <c r="AB249" s="156">
        <v>169.7</v>
      </c>
      <c r="AC249" s="156">
        <v>255.4</v>
      </c>
      <c r="AD249" s="161">
        <f t="shared" si="742"/>
        <v>255.4</v>
      </c>
      <c r="AE249" s="156">
        <v>81.7</v>
      </c>
      <c r="AF249" s="156">
        <v>84.3</v>
      </c>
      <c r="AG249" s="156">
        <v>81.4</v>
      </c>
      <c r="AH249" s="156">
        <v>84.1</v>
      </c>
      <c r="AI249" s="161">
        <f t="shared" si="742"/>
        <v>84.1</v>
      </c>
      <c r="AJ249" s="156">
        <v>80.4</v>
      </c>
      <c r="AK249" s="156">
        <v>78.8</v>
      </c>
      <c r="AL249" s="156">
        <f t="shared" si="742"/>
        <v>78.8</v>
      </c>
      <c r="AM249" s="156">
        <f t="shared" si="742"/>
        <v>78.8</v>
      </c>
      <c r="AN249" s="161">
        <f t="shared" si="742"/>
        <v>78.8</v>
      </c>
      <c r="AO249" s="156">
        <f t="shared" si="734"/>
        <v>78.8</v>
      </c>
      <c r="AP249" s="156">
        <f t="shared" si="735"/>
        <v>78.8</v>
      </c>
      <c r="AQ249" s="156">
        <f t="shared" si="736"/>
        <v>78.8</v>
      </c>
      <c r="AR249" s="156">
        <f t="shared" si="737"/>
        <v>78.8</v>
      </c>
      <c r="AS249" s="161">
        <f t="shared" si="720"/>
        <v>78.8</v>
      </c>
      <c r="AT249" s="156">
        <f t="shared" si="738"/>
        <v>78.8</v>
      </c>
      <c r="AU249" s="156">
        <f t="shared" si="739"/>
        <v>78.8</v>
      </c>
      <c r="AV249" s="156">
        <f t="shared" si="740"/>
        <v>78.8</v>
      </c>
      <c r="AW249" s="156">
        <f t="shared" si="741"/>
        <v>78.8</v>
      </c>
      <c r="AX249" s="161">
        <f t="shared" si="722"/>
        <v>78.8</v>
      </c>
    </row>
    <row r="250" ht="15.2" spans="1:50">
      <c r="A250" s="80"/>
      <c r="B250" s="801" t="s">
        <v>192</v>
      </c>
      <c r="C250" s="802">
        <f t="shared" ref="C250:AN250" si="743">C244+C245+C241+C246+C247+C248+C249</f>
        <v>6466.9</v>
      </c>
      <c r="D250" s="803">
        <f t="shared" si="743"/>
        <v>6200.54238017637</v>
      </c>
      <c r="E250" s="803">
        <f t="shared" si="743"/>
        <v>6243.12730392268</v>
      </c>
      <c r="F250" s="803">
        <f t="shared" si="743"/>
        <v>6158.57580143577</v>
      </c>
      <c r="G250" s="803">
        <f t="shared" si="743"/>
        <v>6057.8</v>
      </c>
      <c r="H250" s="802">
        <f t="shared" si="743"/>
        <v>6057.8</v>
      </c>
      <c r="I250" s="803">
        <f t="shared" si="743"/>
        <v>6031.523702</v>
      </c>
      <c r="J250" s="803">
        <f t="shared" si="743"/>
        <v>5828.823698</v>
      </c>
      <c r="K250" s="803">
        <f t="shared" si="743"/>
        <v>5697.196325</v>
      </c>
      <c r="L250" s="803">
        <f t="shared" si="743"/>
        <v>5722.4</v>
      </c>
      <c r="M250" s="802">
        <f t="shared" si="743"/>
        <v>5722.4</v>
      </c>
      <c r="N250" s="803">
        <f t="shared" si="743"/>
        <v>5760.3</v>
      </c>
      <c r="O250" s="803">
        <f t="shared" si="743"/>
        <v>5773.8</v>
      </c>
      <c r="P250" s="804">
        <f t="shared" si="743"/>
        <v>5786.994587</v>
      </c>
      <c r="Q250" s="688">
        <f t="shared" si="743"/>
        <v>6022.1</v>
      </c>
      <c r="R250" s="805">
        <f t="shared" si="743"/>
        <v>6022.1</v>
      </c>
      <c r="S250" s="806"/>
      <c r="T250" s="806"/>
      <c r="U250" s="807"/>
      <c r="V250" s="807"/>
      <c r="W250" s="807"/>
      <c r="X250" s="807"/>
      <c r="Y250" s="806"/>
      <c r="Z250" s="688">
        <f t="shared" si="743"/>
        <v>6004.8</v>
      </c>
      <c r="AA250" s="688">
        <f t="shared" si="743"/>
        <v>6052</v>
      </c>
      <c r="AB250" s="688">
        <f t="shared" si="743"/>
        <v>6280.1</v>
      </c>
      <c r="AC250" s="688">
        <f t="shared" si="743"/>
        <v>6315.6</v>
      </c>
      <c r="AD250" s="805">
        <f t="shared" si="743"/>
        <v>6315.6</v>
      </c>
      <c r="AE250" s="688">
        <f t="shared" si="743"/>
        <v>6083</v>
      </c>
      <c r="AF250" s="688">
        <f t="shared" si="743"/>
        <v>6442.3</v>
      </c>
      <c r="AG250" s="688">
        <f t="shared" si="743"/>
        <v>6540.2</v>
      </c>
      <c r="AH250" s="688">
        <f t="shared" si="743"/>
        <v>6760.4</v>
      </c>
      <c r="AI250" s="805">
        <f t="shared" si="743"/>
        <v>6760.4</v>
      </c>
      <c r="AJ250" s="688">
        <f t="shared" si="743"/>
        <v>6692.3</v>
      </c>
      <c r="AK250" s="688">
        <f t="shared" si="743"/>
        <v>6754</v>
      </c>
      <c r="AL250" s="688">
        <f t="shared" si="743"/>
        <v>6773.22422131148</v>
      </c>
      <c r="AM250" s="688">
        <f t="shared" si="743"/>
        <v>6798.35991803279</v>
      </c>
      <c r="AN250" s="805">
        <f t="shared" si="743"/>
        <v>6798.35991803279</v>
      </c>
      <c r="AO250" s="688">
        <f t="shared" ref="AO250:AS250" si="744">AO244+AO245+AO241+AO246+AO247+AO248+AO249</f>
        <v>6785.13991803279</v>
      </c>
      <c r="AP250" s="688">
        <f t="shared" si="744"/>
        <v>6791.53237704918</v>
      </c>
      <c r="AQ250" s="688">
        <f t="shared" si="744"/>
        <v>6801.10357377049</v>
      </c>
      <c r="AR250" s="688">
        <f t="shared" si="744"/>
        <v>6776.79804918033</v>
      </c>
      <c r="AS250" s="805">
        <f t="shared" si="744"/>
        <v>6776.79804918033</v>
      </c>
      <c r="AT250" s="688">
        <f t="shared" ref="AT250:AX250" si="745">AT244+AT245+AT241+AT246+AT247+AT248+AT249</f>
        <v>6746.39704918033</v>
      </c>
      <c r="AU250" s="688">
        <f t="shared" si="745"/>
        <v>6734.15650819672</v>
      </c>
      <c r="AV250" s="688">
        <f t="shared" si="745"/>
        <v>6723.68030491803</v>
      </c>
      <c r="AW250" s="688">
        <f t="shared" si="745"/>
        <v>6676.59138032787</v>
      </c>
      <c r="AX250" s="805">
        <f t="shared" si="745"/>
        <v>6676.59138032787</v>
      </c>
    </row>
    <row r="251" ht="15.2" spans="1:50">
      <c r="A251" s="80"/>
      <c r="B251" s="717" t="s">
        <v>193</v>
      </c>
      <c r="C251" s="718">
        <f t="shared" ref="C251:AN251" si="746">C250+C237</f>
        <v>8622.5</v>
      </c>
      <c r="D251" s="808">
        <f t="shared" si="746"/>
        <v>8257.90418724966</v>
      </c>
      <c r="E251" s="808">
        <f t="shared" si="746"/>
        <v>7912.43293317107</v>
      </c>
      <c r="F251" s="808">
        <f t="shared" si="746"/>
        <v>7896.26128210723</v>
      </c>
      <c r="G251" s="808">
        <f t="shared" si="746"/>
        <v>7950.1</v>
      </c>
      <c r="H251" s="718">
        <f t="shared" si="746"/>
        <v>7950.1</v>
      </c>
      <c r="I251" s="808">
        <f t="shared" si="746"/>
        <v>7760.003738</v>
      </c>
      <c r="J251" s="808">
        <f t="shared" si="746"/>
        <v>7495.759437</v>
      </c>
      <c r="K251" s="808">
        <f t="shared" si="746"/>
        <v>7592.157227</v>
      </c>
      <c r="L251" s="808">
        <f t="shared" si="746"/>
        <v>7895.1</v>
      </c>
      <c r="M251" s="718">
        <f t="shared" si="746"/>
        <v>7895.1</v>
      </c>
      <c r="N251" s="808">
        <f t="shared" si="746"/>
        <v>7879.8</v>
      </c>
      <c r="O251" s="808">
        <f t="shared" si="746"/>
        <v>7914.2</v>
      </c>
      <c r="P251" s="809">
        <f t="shared" si="746"/>
        <v>8147.046787</v>
      </c>
      <c r="Q251" s="810">
        <f t="shared" si="746"/>
        <v>8373.8</v>
      </c>
      <c r="R251" s="811">
        <f t="shared" si="746"/>
        <v>8373.8</v>
      </c>
      <c r="S251" s="811"/>
      <c r="T251" s="811"/>
      <c r="U251" s="810"/>
      <c r="V251" s="810"/>
      <c r="W251" s="810"/>
      <c r="X251" s="810"/>
      <c r="Y251" s="811"/>
      <c r="Z251" s="810">
        <f t="shared" si="746"/>
        <v>8174.5</v>
      </c>
      <c r="AA251" s="810">
        <f t="shared" si="746"/>
        <v>8244.7</v>
      </c>
      <c r="AB251" s="810">
        <f t="shared" si="746"/>
        <v>8828.4</v>
      </c>
      <c r="AC251" s="810">
        <f t="shared" si="746"/>
        <v>8714.9</v>
      </c>
      <c r="AD251" s="811">
        <f t="shared" si="746"/>
        <v>8714.9</v>
      </c>
      <c r="AE251" s="810">
        <f t="shared" si="746"/>
        <v>8527.4</v>
      </c>
      <c r="AF251" s="810">
        <f t="shared" si="746"/>
        <v>9018.9</v>
      </c>
      <c r="AG251" s="810">
        <f t="shared" si="746"/>
        <v>9711.5</v>
      </c>
      <c r="AH251" s="810">
        <f t="shared" si="746"/>
        <v>10064.4</v>
      </c>
      <c r="AI251" s="811">
        <f t="shared" si="746"/>
        <v>10064.4</v>
      </c>
      <c r="AJ251" s="810">
        <f t="shared" si="746"/>
        <v>10010.6</v>
      </c>
      <c r="AK251" s="810">
        <f t="shared" si="746"/>
        <v>10227.2</v>
      </c>
      <c r="AL251" s="810">
        <f t="shared" si="746"/>
        <v>10379.6708496316</v>
      </c>
      <c r="AM251" s="810">
        <f t="shared" si="746"/>
        <v>10873.2013492948</v>
      </c>
      <c r="AN251" s="811">
        <f t="shared" si="746"/>
        <v>10873.2013492948</v>
      </c>
      <c r="AO251" s="810">
        <f t="shared" ref="AO251:AS251" si="747">AO250+AO237</f>
        <v>11040.5273466945</v>
      </c>
      <c r="AP251" s="810">
        <f t="shared" si="747"/>
        <v>11327.6007839488</v>
      </c>
      <c r="AQ251" s="810">
        <f t="shared" si="747"/>
        <v>11531.0304237884</v>
      </c>
      <c r="AR251" s="810">
        <f t="shared" si="747"/>
        <v>12098.9067450854</v>
      </c>
      <c r="AS251" s="811">
        <f t="shared" si="747"/>
        <v>12098.9067450854</v>
      </c>
      <c r="AT251" s="810">
        <f t="shared" ref="AT251:AX251" si="748">AT250+AT237</f>
        <v>12299.542703494</v>
      </c>
      <c r="AU251" s="810">
        <f t="shared" si="748"/>
        <v>12615.5051501503</v>
      </c>
      <c r="AV251" s="810">
        <f t="shared" si="748"/>
        <v>12857.7809906944</v>
      </c>
      <c r="AW251" s="810">
        <f t="shared" si="748"/>
        <v>13516.8559574989</v>
      </c>
      <c r="AX251" s="811">
        <f t="shared" si="748"/>
        <v>13516.8559574989</v>
      </c>
    </row>
    <row r="252" ht="15.2" spans="1:50">
      <c r="A252" s="80"/>
      <c r="B252" s="795"/>
      <c r="C252" s="264"/>
      <c r="D252" s="796"/>
      <c r="E252" s="796"/>
      <c r="F252" s="796"/>
      <c r="G252" s="796"/>
      <c r="H252" s="264"/>
      <c r="I252" s="796"/>
      <c r="J252" s="796"/>
      <c r="K252" s="796"/>
      <c r="L252" s="796"/>
      <c r="M252" s="264"/>
      <c r="N252" s="796"/>
      <c r="O252" s="796"/>
      <c r="P252" s="797"/>
      <c r="Q252" s="171"/>
      <c r="R252" s="170"/>
      <c r="S252" s="172"/>
      <c r="T252" s="172"/>
      <c r="U252" s="173"/>
      <c r="V252" s="173"/>
      <c r="W252" s="173"/>
      <c r="X252" s="173"/>
      <c r="Y252" s="172"/>
      <c r="Z252" s="171"/>
      <c r="AA252" s="171"/>
      <c r="AB252" s="171"/>
      <c r="AC252" s="171"/>
      <c r="AD252" s="170"/>
      <c r="AE252" s="171"/>
      <c r="AF252" s="171"/>
      <c r="AG252" s="171"/>
      <c r="AH252" s="171"/>
      <c r="AI252" s="170"/>
      <c r="AJ252" s="171"/>
      <c r="AK252" s="171"/>
      <c r="AL252" s="171"/>
      <c r="AM252" s="171"/>
      <c r="AN252" s="170"/>
      <c r="AO252" s="171"/>
      <c r="AP252" s="171"/>
      <c r="AQ252" s="171"/>
      <c r="AR252" s="171"/>
      <c r="AS252" s="170"/>
      <c r="AT252" s="171"/>
      <c r="AU252" s="171"/>
      <c r="AV252" s="171"/>
      <c r="AW252" s="171"/>
      <c r="AX252" s="170"/>
    </row>
    <row r="253" ht="15.2" spans="1:50">
      <c r="A253" s="76"/>
      <c r="B253" s="96" t="s">
        <v>194</v>
      </c>
      <c r="C253" s="157">
        <v>293</v>
      </c>
      <c r="D253" s="792">
        <v>240.46309538407</v>
      </c>
      <c r="E253" s="792">
        <v>286.173845653125</v>
      </c>
      <c r="F253" s="792">
        <v>273.43757583058</v>
      </c>
      <c r="G253" s="792">
        <v>320.2</v>
      </c>
      <c r="H253" s="157">
        <f>G253</f>
        <v>320.2</v>
      </c>
      <c r="I253" s="792">
        <v>326.125555</v>
      </c>
      <c r="J253" s="792">
        <v>394.719328</v>
      </c>
      <c r="K253" s="792">
        <v>460.982437</v>
      </c>
      <c r="L253" s="792">
        <v>435.6</v>
      </c>
      <c r="M253" s="157">
        <f>L253</f>
        <v>435.6</v>
      </c>
      <c r="N253" s="792">
        <v>445.3</v>
      </c>
      <c r="O253" s="792">
        <v>434.2</v>
      </c>
      <c r="P253" s="793">
        <v>389.4</v>
      </c>
      <c r="Q253" s="156">
        <v>426.5</v>
      </c>
      <c r="R253" s="161">
        <f>Q253</f>
        <v>426.5</v>
      </c>
      <c r="S253" s="379"/>
      <c r="T253" s="379"/>
      <c r="U253" s="380"/>
      <c r="V253" s="380"/>
      <c r="W253" s="380"/>
      <c r="X253" s="380"/>
      <c r="Y253" s="379"/>
      <c r="Z253" s="156">
        <v>387.4</v>
      </c>
      <c r="AA253" s="156">
        <v>454.3</v>
      </c>
      <c r="AB253" s="156">
        <v>482.3</v>
      </c>
      <c r="AC253" s="156">
        <v>549</v>
      </c>
      <c r="AD253" s="161">
        <f>AC253</f>
        <v>549</v>
      </c>
      <c r="AE253" s="156">
        <v>457</v>
      </c>
      <c r="AF253" s="156">
        <v>529.2</v>
      </c>
      <c r="AG253" s="156">
        <v>564.5</v>
      </c>
      <c r="AH253" s="156">
        <v>769.8</v>
      </c>
      <c r="AI253" s="161">
        <f>AH253</f>
        <v>769.8</v>
      </c>
      <c r="AJ253" s="156">
        <v>672.6</v>
      </c>
      <c r="AK253" s="156">
        <v>750.7</v>
      </c>
      <c r="AL253" s="156">
        <f>AL290*AL285</f>
        <v>673.276236600021</v>
      </c>
      <c r="AM253" s="156">
        <f>AM290*AM285</f>
        <v>890.763226325032</v>
      </c>
      <c r="AN253" s="161">
        <f>AM253</f>
        <v>890.763226325032</v>
      </c>
      <c r="AO253" s="156">
        <f>AO290*AO285</f>
        <v>761.117247108625</v>
      </c>
      <c r="AP253" s="156">
        <f>AP290*AP285</f>
        <v>871.451000305023</v>
      </c>
      <c r="AQ253" s="156">
        <f>AQ290*AQ285</f>
        <v>773.164301426263</v>
      </c>
      <c r="AR253" s="156">
        <f>AR290*AR285</f>
        <v>1025.64912000614</v>
      </c>
      <c r="AS253" s="161">
        <f>AR253</f>
        <v>1025.64912000614</v>
      </c>
      <c r="AT253" s="156">
        <f>AT290*AT285</f>
        <v>870.960654824212</v>
      </c>
      <c r="AU253" s="156">
        <f>AU290*AU285</f>
        <v>976.620805618067</v>
      </c>
      <c r="AV253" s="156">
        <f>AV290*AV285</f>
        <v>864.126359984312</v>
      </c>
      <c r="AW253" s="156">
        <f>AW290*AW285</f>
        <v>1143.81792411257</v>
      </c>
      <c r="AX253" s="161">
        <f>AW253</f>
        <v>1143.81792411257</v>
      </c>
    </row>
    <row r="254" ht="15.2" spans="1:50">
      <c r="A254" s="76"/>
      <c r="B254" s="96" t="s">
        <v>195</v>
      </c>
      <c r="C254" s="157">
        <v>198.2</v>
      </c>
      <c r="D254" s="792">
        <v>169.862116237549</v>
      </c>
      <c r="E254" s="792">
        <v>35.1058639854681</v>
      </c>
      <c r="F254" s="792">
        <v>35.0830171627326</v>
      </c>
      <c r="G254" s="792">
        <v>34.8</v>
      </c>
      <c r="H254" s="157">
        <f t="shared" ref="H254:H259" si="749">G254</f>
        <v>34.8</v>
      </c>
      <c r="I254" s="792">
        <v>35.137332</v>
      </c>
      <c r="J254" s="792">
        <v>34.895043</v>
      </c>
      <c r="K254" s="792">
        <v>184.159362</v>
      </c>
      <c r="L254" s="792">
        <v>208.3</v>
      </c>
      <c r="M254" s="157">
        <f t="shared" ref="M254:M259" si="750">L254</f>
        <v>208.3</v>
      </c>
      <c r="N254" s="792">
        <v>170.3</v>
      </c>
      <c r="O254" s="792">
        <v>268</v>
      </c>
      <c r="P254" s="793">
        <v>381.9</v>
      </c>
      <c r="Q254" s="156">
        <v>381</v>
      </c>
      <c r="R254" s="161">
        <f t="shared" ref="R254:R255" si="751">Q254</f>
        <v>381</v>
      </c>
      <c r="S254" s="379"/>
      <c r="T254" s="379"/>
      <c r="U254" s="380"/>
      <c r="V254" s="380"/>
      <c r="W254" s="380"/>
      <c r="X254" s="380"/>
      <c r="Y254" s="379"/>
      <c r="Z254" s="156">
        <v>6.2</v>
      </c>
      <c r="AA254" s="156">
        <v>31.6</v>
      </c>
      <c r="AB254" s="156">
        <v>286.1</v>
      </c>
      <c r="AC254" s="156">
        <v>136.5</v>
      </c>
      <c r="AD254" s="161">
        <f t="shared" ref="AD254:AD255" si="752">AC254</f>
        <v>136.5</v>
      </c>
      <c r="AE254" s="156">
        <v>137.4</v>
      </c>
      <c r="AF254" s="156">
        <v>143.2</v>
      </c>
      <c r="AG254" s="156">
        <f>93.9+259.5</f>
        <v>353.4</v>
      </c>
      <c r="AH254" s="156">
        <v>142.8</v>
      </c>
      <c r="AI254" s="161">
        <f t="shared" ref="AI254:AI255" si="753">AH254</f>
        <v>142.8</v>
      </c>
      <c r="AJ254" s="156">
        <v>144.9</v>
      </c>
      <c r="AK254" s="156">
        <v>147.4</v>
      </c>
      <c r="AL254" s="156">
        <f>AK254+AL155+AL156</f>
        <v>147.4</v>
      </c>
      <c r="AM254" s="156">
        <f>AL254+AM155+AM156</f>
        <v>147.4</v>
      </c>
      <c r="AN254" s="161">
        <f t="shared" ref="AN254:AN255" si="754">AM254</f>
        <v>147.4</v>
      </c>
      <c r="AO254" s="156">
        <f>AN254+AO155+AO156</f>
        <v>147.4</v>
      </c>
      <c r="AP254" s="156">
        <f>AO254+AP155+AP156</f>
        <v>147.4</v>
      </c>
      <c r="AQ254" s="156">
        <f>AP254+AQ155+AQ156</f>
        <v>147.4</v>
      </c>
      <c r="AR254" s="156">
        <f>AQ254+AR155+AR156</f>
        <v>147.4</v>
      </c>
      <c r="AS254" s="161">
        <f t="shared" ref="AS254:AS259" si="755">AR254</f>
        <v>147.4</v>
      </c>
      <c r="AT254" s="156">
        <f>AS254+AT155+AT156</f>
        <v>147.4</v>
      </c>
      <c r="AU254" s="156">
        <f>AT254+AU155+AU156</f>
        <v>147.4</v>
      </c>
      <c r="AV254" s="156">
        <f>AU254+AV155+AV156</f>
        <v>147.4</v>
      </c>
      <c r="AW254" s="156">
        <f>AV254+AW155+AW156</f>
        <v>147.4</v>
      </c>
      <c r="AX254" s="161">
        <f t="shared" ref="AX254:AX259" si="756">AW254</f>
        <v>147.4</v>
      </c>
    </row>
    <row r="255" ht="15.2" spans="1:50">
      <c r="A255" s="76"/>
      <c r="B255" s="96" t="s">
        <v>196</v>
      </c>
      <c r="C255" s="157">
        <v>66</v>
      </c>
      <c r="D255" s="792">
        <v>60.131</v>
      </c>
      <c r="E255" s="792">
        <v>64.956</v>
      </c>
      <c r="F255" s="792">
        <v>65.572</v>
      </c>
      <c r="G255" s="792">
        <v>66.5</v>
      </c>
      <c r="H255" s="157">
        <f t="shared" si="749"/>
        <v>66.5</v>
      </c>
      <c r="I255" s="792">
        <v>67.667203</v>
      </c>
      <c r="J255" s="792">
        <v>62.527023</v>
      </c>
      <c r="K255" s="792">
        <v>58.964938</v>
      </c>
      <c r="L255" s="792">
        <v>63.5</v>
      </c>
      <c r="M255" s="157">
        <f t="shared" si="750"/>
        <v>63.5</v>
      </c>
      <c r="N255" s="792">
        <v>64.1</v>
      </c>
      <c r="O255" s="792">
        <v>67</v>
      </c>
      <c r="P255" s="793">
        <v>74.4</v>
      </c>
      <c r="Q255" s="156">
        <v>89.4</v>
      </c>
      <c r="R255" s="161">
        <f t="shared" si="751"/>
        <v>89.4</v>
      </c>
      <c r="S255" s="379"/>
      <c r="T255" s="379"/>
      <c r="U255" s="380"/>
      <c r="V255" s="380"/>
      <c r="W255" s="380"/>
      <c r="X255" s="380"/>
      <c r="Y255" s="379"/>
      <c r="Z255" s="156">
        <v>93.7</v>
      </c>
      <c r="AA255" s="156">
        <v>101.7</v>
      </c>
      <c r="AB255" s="156">
        <v>108.8</v>
      </c>
      <c r="AC255" s="156">
        <v>116.9</v>
      </c>
      <c r="AD255" s="161">
        <f t="shared" si="752"/>
        <v>116.9</v>
      </c>
      <c r="AE255" s="156">
        <v>121.6</v>
      </c>
      <c r="AF255" s="156">
        <v>133.9</v>
      </c>
      <c r="AG255" s="156">
        <v>147.7</v>
      </c>
      <c r="AH255" s="156">
        <v>157.1</v>
      </c>
      <c r="AI255" s="161">
        <f t="shared" si="753"/>
        <v>157.1</v>
      </c>
      <c r="AJ255" s="156">
        <v>165</v>
      </c>
      <c r="AK255" s="156">
        <v>179.1</v>
      </c>
      <c r="AL255" s="156">
        <f>AK255/'3. Segment Build'!AK130*'3. Segment Build'!AL130</f>
        <v>183.210491803279</v>
      </c>
      <c r="AM255" s="156">
        <f>AL255/'3. Segment Build'!AL130*'3. Segment Build'!AM130</f>
        <v>190.844262295082</v>
      </c>
      <c r="AN255" s="161">
        <f t="shared" si="754"/>
        <v>190.844262295082</v>
      </c>
      <c r="AO255" s="156">
        <f>AN255/'3. Segment Build'!AN130*'3. Segment Build'!AO130</f>
        <v>190.844262295082</v>
      </c>
      <c r="AP255" s="156">
        <f>AO255/'3. Segment Build'!AO130*'3. Segment Build'!AP130</f>
        <v>196.716393442623</v>
      </c>
      <c r="AQ255" s="156">
        <f>AP255/'3. Segment Build'!AP130*'3. Segment Build'!AQ130</f>
        <v>204.350163934426</v>
      </c>
      <c r="AR255" s="156">
        <f>AQ255/'3. Segment Build'!AQ130*'3. Segment Build'!AR130</f>
        <v>207.873442622951</v>
      </c>
      <c r="AS255" s="161">
        <f t="shared" si="755"/>
        <v>207.873442622951</v>
      </c>
      <c r="AT255" s="156">
        <f>AS255/'3. Segment Build'!AS130*'3. Segment Build'!AT130</f>
        <v>207.873442622951</v>
      </c>
      <c r="AU255" s="156">
        <f>AT255/'3. Segment Build'!AT130*'3. Segment Build'!AU130</f>
        <v>213.745573770492</v>
      </c>
      <c r="AV255" s="156">
        <f>AU255/'3. Segment Build'!AU130*'3. Segment Build'!AV130</f>
        <v>221.379344262295</v>
      </c>
      <c r="AW255" s="156">
        <f>AV255/'3. Segment Build'!AV130*'3. Segment Build'!AW130</f>
        <v>224.90262295082</v>
      </c>
      <c r="AX255" s="161">
        <f t="shared" si="756"/>
        <v>224.90262295082</v>
      </c>
    </row>
    <row r="256" ht="15.2" spans="1:50">
      <c r="A256" s="76"/>
      <c r="B256" s="96" t="s">
        <v>169</v>
      </c>
      <c r="C256" s="157">
        <v>386.6</v>
      </c>
      <c r="D256" s="792">
        <v>280.049394242285</v>
      </c>
      <c r="E256" s="792">
        <v>347.319571250439</v>
      </c>
      <c r="F256" s="792">
        <v>408.277489551329</v>
      </c>
      <c r="G256" s="792">
        <v>410.5</v>
      </c>
      <c r="H256" s="157">
        <f t="shared" si="749"/>
        <v>410.5</v>
      </c>
      <c r="I256" s="792">
        <v>350.325648</v>
      </c>
      <c r="J256" s="792">
        <v>329.639423</v>
      </c>
      <c r="K256" s="792">
        <v>401.434991</v>
      </c>
      <c r="L256" s="792">
        <v>498.8</v>
      </c>
      <c r="M256" s="157">
        <f t="shared" si="750"/>
        <v>498.8</v>
      </c>
      <c r="N256" s="792">
        <v>430.1</v>
      </c>
      <c r="O256" s="792">
        <v>402.2</v>
      </c>
      <c r="P256" s="793">
        <v>526.710136</v>
      </c>
      <c r="Q256" s="156">
        <v>567.5</v>
      </c>
      <c r="R256" s="161">
        <f t="shared" ref="R256:AN259" si="757">Q256</f>
        <v>567.5</v>
      </c>
      <c r="S256" s="379"/>
      <c r="T256" s="379"/>
      <c r="U256" s="380"/>
      <c r="V256" s="380"/>
      <c r="W256" s="380"/>
      <c r="X256" s="380"/>
      <c r="Y256" s="379"/>
      <c r="Z256" s="156">
        <v>532.8</v>
      </c>
      <c r="AA256" s="156">
        <v>555</v>
      </c>
      <c r="AB256" s="156">
        <v>665.8</v>
      </c>
      <c r="AC256" s="156">
        <v>675.3</v>
      </c>
      <c r="AD256" s="161">
        <f t="shared" si="757"/>
        <v>675.3</v>
      </c>
      <c r="AE256" s="156">
        <v>654.9</v>
      </c>
      <c r="AF256" s="156">
        <v>764.1</v>
      </c>
      <c r="AG256" s="156">
        <v>983.6</v>
      </c>
      <c r="AH256" s="156">
        <v>1002.8</v>
      </c>
      <c r="AI256" s="161">
        <f t="shared" si="757"/>
        <v>1002.8</v>
      </c>
      <c r="AJ256" s="156">
        <v>862.4</v>
      </c>
      <c r="AK256" s="156">
        <v>827.8</v>
      </c>
      <c r="AL256" s="156">
        <f t="shared" si="757"/>
        <v>827.8</v>
      </c>
      <c r="AM256" s="156">
        <f t="shared" si="757"/>
        <v>827.8</v>
      </c>
      <c r="AN256" s="161">
        <f t="shared" si="757"/>
        <v>827.8</v>
      </c>
      <c r="AO256" s="156">
        <f t="shared" ref="AO256:AO259" si="758">AN256</f>
        <v>827.8</v>
      </c>
      <c r="AP256" s="156">
        <f t="shared" ref="AP256:AP259" si="759">AO256</f>
        <v>827.8</v>
      </c>
      <c r="AQ256" s="156">
        <f t="shared" ref="AQ256:AQ259" si="760">AP256</f>
        <v>827.8</v>
      </c>
      <c r="AR256" s="156">
        <f t="shared" ref="AR256:AR259" si="761">AQ256</f>
        <v>827.8</v>
      </c>
      <c r="AS256" s="161">
        <f t="shared" si="755"/>
        <v>827.8</v>
      </c>
      <c r="AT256" s="156">
        <f t="shared" ref="AT256:AT259" si="762">AS256</f>
        <v>827.8</v>
      </c>
      <c r="AU256" s="156">
        <f t="shared" ref="AU256:AU259" si="763">AT256</f>
        <v>827.8</v>
      </c>
      <c r="AV256" s="156">
        <f t="shared" ref="AV256:AV259" si="764">AU256</f>
        <v>827.8</v>
      </c>
      <c r="AW256" s="156">
        <f t="shared" ref="AW256:AW259" si="765">AV256</f>
        <v>827.8</v>
      </c>
      <c r="AX256" s="161">
        <f t="shared" si="756"/>
        <v>827.8</v>
      </c>
    </row>
    <row r="257" ht="15.2" spans="1:50">
      <c r="A257" s="76"/>
      <c r="B257" s="96" t="s">
        <v>197</v>
      </c>
      <c r="C257" s="157">
        <v>27.6</v>
      </c>
      <c r="D257" s="792">
        <v>23.144</v>
      </c>
      <c r="E257" s="792">
        <v>51.422</v>
      </c>
      <c r="F257" s="792">
        <v>46.442</v>
      </c>
      <c r="G257" s="792">
        <v>45.3</v>
      </c>
      <c r="H257" s="157">
        <f t="shared" si="749"/>
        <v>45.3</v>
      </c>
      <c r="I257" s="792">
        <v>41.116201</v>
      </c>
      <c r="J257" s="792">
        <v>38.273071</v>
      </c>
      <c r="K257" s="792">
        <v>35.32684</v>
      </c>
      <c r="L257" s="792">
        <v>32.2</v>
      </c>
      <c r="M257" s="157">
        <f t="shared" si="750"/>
        <v>32.2</v>
      </c>
      <c r="N257" s="792">
        <v>29</v>
      </c>
      <c r="O257" s="792">
        <v>29.6</v>
      </c>
      <c r="P257" s="793">
        <v>29.6</v>
      </c>
      <c r="Q257" s="156">
        <v>29.9</v>
      </c>
      <c r="R257" s="161">
        <f t="shared" si="757"/>
        <v>29.9</v>
      </c>
      <c r="S257" s="379"/>
      <c r="T257" s="379"/>
      <c r="U257" s="380"/>
      <c r="V257" s="380"/>
      <c r="W257" s="380"/>
      <c r="X257" s="380"/>
      <c r="Y257" s="379"/>
      <c r="Z257" s="156">
        <v>28.8</v>
      </c>
      <c r="AA257" s="156">
        <v>28.2</v>
      </c>
      <c r="AB257" s="156">
        <v>28</v>
      </c>
      <c r="AC257" s="156">
        <v>33.7</v>
      </c>
      <c r="AD257" s="161">
        <f t="shared" si="757"/>
        <v>33.7</v>
      </c>
      <c r="AE257" s="156">
        <v>34.4</v>
      </c>
      <c r="AF257" s="156">
        <v>34.1</v>
      </c>
      <c r="AG257" s="156">
        <v>36.3</v>
      </c>
      <c r="AH257" s="156">
        <v>41.7</v>
      </c>
      <c r="AI257" s="161">
        <f t="shared" si="757"/>
        <v>41.7</v>
      </c>
      <c r="AJ257" s="156">
        <v>41.4</v>
      </c>
      <c r="AK257" s="156">
        <v>43.1</v>
      </c>
      <c r="AL257" s="156">
        <f t="shared" si="757"/>
        <v>43.1</v>
      </c>
      <c r="AM257" s="156">
        <f t="shared" si="757"/>
        <v>43.1</v>
      </c>
      <c r="AN257" s="161">
        <f t="shared" si="757"/>
        <v>43.1</v>
      </c>
      <c r="AO257" s="156">
        <f t="shared" si="758"/>
        <v>43.1</v>
      </c>
      <c r="AP257" s="156">
        <f t="shared" si="759"/>
        <v>43.1</v>
      </c>
      <c r="AQ257" s="156">
        <f t="shared" si="760"/>
        <v>43.1</v>
      </c>
      <c r="AR257" s="156">
        <f t="shared" si="761"/>
        <v>43.1</v>
      </c>
      <c r="AS257" s="161">
        <f t="shared" si="755"/>
        <v>43.1</v>
      </c>
      <c r="AT257" s="156">
        <f t="shared" si="762"/>
        <v>43.1</v>
      </c>
      <c r="AU257" s="156">
        <f t="shared" si="763"/>
        <v>43.1</v>
      </c>
      <c r="AV257" s="156">
        <f t="shared" si="764"/>
        <v>43.1</v>
      </c>
      <c r="AW257" s="156">
        <f t="shared" si="765"/>
        <v>43.1</v>
      </c>
      <c r="AX257" s="161">
        <f t="shared" si="756"/>
        <v>43.1</v>
      </c>
    </row>
    <row r="258" ht="15.2" spans="1:50">
      <c r="A258" s="76"/>
      <c r="B258" s="96" t="s">
        <v>198</v>
      </c>
      <c r="C258" s="157">
        <v>37.3</v>
      </c>
      <c r="D258" s="792">
        <v>39.036</v>
      </c>
      <c r="E258" s="792">
        <v>23.58</v>
      </c>
      <c r="F258" s="792">
        <v>29.802</v>
      </c>
      <c r="G258" s="792">
        <v>41.1</v>
      </c>
      <c r="H258" s="157">
        <f t="shared" si="749"/>
        <v>41.1</v>
      </c>
      <c r="I258" s="792">
        <v>28.46699</v>
      </c>
      <c r="J258" s="792">
        <v>3.317393</v>
      </c>
      <c r="K258" s="792">
        <v>8.837819</v>
      </c>
      <c r="L258" s="792">
        <v>41</v>
      </c>
      <c r="M258" s="157">
        <f t="shared" si="750"/>
        <v>41</v>
      </c>
      <c r="N258" s="792">
        <v>42.1</v>
      </c>
      <c r="O258" s="792">
        <v>10.2</v>
      </c>
      <c r="P258" s="793">
        <v>32.955863</v>
      </c>
      <c r="Q258" s="156">
        <v>79.6</v>
      </c>
      <c r="R258" s="161">
        <f t="shared" si="757"/>
        <v>79.6</v>
      </c>
      <c r="S258" s="379"/>
      <c r="T258" s="379"/>
      <c r="U258" s="380"/>
      <c r="V258" s="380"/>
      <c r="W258" s="380"/>
      <c r="X258" s="380"/>
      <c r="Y258" s="379"/>
      <c r="Z258" s="156">
        <v>57.3</v>
      </c>
      <c r="AA258" s="156">
        <v>0</v>
      </c>
      <c r="AB258" s="156">
        <v>0.4</v>
      </c>
      <c r="AC258" s="156">
        <v>26.2</v>
      </c>
      <c r="AD258" s="161">
        <f t="shared" si="757"/>
        <v>26.2</v>
      </c>
      <c r="AE258" s="156">
        <v>63.4</v>
      </c>
      <c r="AF258" s="156">
        <v>7.5</v>
      </c>
      <c r="AG258" s="156">
        <v>13</v>
      </c>
      <c r="AH258" s="156">
        <v>95</v>
      </c>
      <c r="AI258" s="161">
        <f t="shared" si="757"/>
        <v>95</v>
      </c>
      <c r="AJ258" s="156">
        <v>107.7</v>
      </c>
      <c r="AK258" s="156">
        <v>26</v>
      </c>
      <c r="AL258" s="156">
        <f t="shared" si="757"/>
        <v>26</v>
      </c>
      <c r="AM258" s="156">
        <f t="shared" si="757"/>
        <v>26</v>
      </c>
      <c r="AN258" s="161">
        <f t="shared" si="757"/>
        <v>26</v>
      </c>
      <c r="AO258" s="156">
        <f t="shared" si="758"/>
        <v>26</v>
      </c>
      <c r="AP258" s="156">
        <f t="shared" si="759"/>
        <v>26</v>
      </c>
      <c r="AQ258" s="156">
        <f t="shared" si="760"/>
        <v>26</v>
      </c>
      <c r="AR258" s="156">
        <f t="shared" si="761"/>
        <v>26</v>
      </c>
      <c r="AS258" s="161">
        <f t="shared" si="755"/>
        <v>26</v>
      </c>
      <c r="AT258" s="156">
        <f t="shared" si="762"/>
        <v>26</v>
      </c>
      <c r="AU258" s="156">
        <f t="shared" si="763"/>
        <v>26</v>
      </c>
      <c r="AV258" s="156">
        <f t="shared" si="764"/>
        <v>26</v>
      </c>
      <c r="AW258" s="156">
        <f t="shared" si="765"/>
        <v>26</v>
      </c>
      <c r="AX258" s="161">
        <f t="shared" si="756"/>
        <v>26</v>
      </c>
    </row>
    <row r="259" ht="15.2" spans="1:50">
      <c r="A259" s="76"/>
      <c r="B259" s="96" t="s">
        <v>199</v>
      </c>
      <c r="C259" s="157">
        <v>151.2</v>
      </c>
      <c r="D259" s="792">
        <v>202.502081789639</v>
      </c>
      <c r="E259" s="792">
        <v>62.1952732984421</v>
      </c>
      <c r="F259" s="792">
        <v>60.8128418911577</v>
      </c>
      <c r="G259" s="792">
        <v>28.8</v>
      </c>
      <c r="H259" s="157">
        <f t="shared" si="749"/>
        <v>28.8</v>
      </c>
      <c r="I259" s="792">
        <v>0</v>
      </c>
      <c r="J259" s="792">
        <v>0</v>
      </c>
      <c r="K259" s="792">
        <v>0</v>
      </c>
      <c r="L259" s="792">
        <v>0</v>
      </c>
      <c r="M259" s="157">
        <f t="shared" si="750"/>
        <v>0</v>
      </c>
      <c r="N259" s="792">
        <v>0</v>
      </c>
      <c r="O259" s="792">
        <v>0</v>
      </c>
      <c r="P259" s="792">
        <v>0</v>
      </c>
      <c r="Q259" s="156">
        <v>0</v>
      </c>
      <c r="R259" s="161">
        <f t="shared" si="757"/>
        <v>0</v>
      </c>
      <c r="S259" s="379"/>
      <c r="T259" s="379"/>
      <c r="U259" s="380"/>
      <c r="V259" s="380"/>
      <c r="W259" s="380"/>
      <c r="X259" s="380"/>
      <c r="Y259" s="379"/>
      <c r="Z259" s="156">
        <v>0</v>
      </c>
      <c r="AA259" s="156">
        <v>0</v>
      </c>
      <c r="AB259" s="156">
        <v>0</v>
      </c>
      <c r="AC259" s="156">
        <v>0</v>
      </c>
      <c r="AD259" s="161">
        <f t="shared" si="757"/>
        <v>0</v>
      </c>
      <c r="AE259" s="156">
        <v>0</v>
      </c>
      <c r="AF259" s="156">
        <v>0</v>
      </c>
      <c r="AG259" s="156">
        <v>0</v>
      </c>
      <c r="AH259" s="156">
        <v>0</v>
      </c>
      <c r="AI259" s="161">
        <f t="shared" si="757"/>
        <v>0</v>
      </c>
      <c r="AJ259" s="156">
        <v>0</v>
      </c>
      <c r="AK259" s="156">
        <v>0</v>
      </c>
      <c r="AL259" s="156">
        <f t="shared" si="757"/>
        <v>0</v>
      </c>
      <c r="AM259" s="156">
        <f t="shared" si="757"/>
        <v>0</v>
      </c>
      <c r="AN259" s="161">
        <f t="shared" si="757"/>
        <v>0</v>
      </c>
      <c r="AO259" s="156">
        <f t="shared" si="758"/>
        <v>0</v>
      </c>
      <c r="AP259" s="156">
        <f t="shared" si="759"/>
        <v>0</v>
      </c>
      <c r="AQ259" s="156">
        <f t="shared" si="760"/>
        <v>0</v>
      </c>
      <c r="AR259" s="156">
        <f t="shared" si="761"/>
        <v>0</v>
      </c>
      <c r="AS259" s="161">
        <f t="shared" si="755"/>
        <v>0</v>
      </c>
      <c r="AT259" s="156">
        <f t="shared" si="762"/>
        <v>0</v>
      </c>
      <c r="AU259" s="156">
        <f t="shared" si="763"/>
        <v>0</v>
      </c>
      <c r="AV259" s="156">
        <f t="shared" si="764"/>
        <v>0</v>
      </c>
      <c r="AW259" s="156">
        <f t="shared" si="765"/>
        <v>0</v>
      </c>
      <c r="AX259" s="161">
        <f t="shared" si="756"/>
        <v>0</v>
      </c>
    </row>
    <row r="260" ht="15.2" spans="1:50">
      <c r="A260" s="80"/>
      <c r="B260" s="795" t="s">
        <v>200</v>
      </c>
      <c r="C260" s="264">
        <f t="shared" ref="C260:AN260" si="766">C254+C255+C253+C256+C257+C258+C259</f>
        <v>1159.9</v>
      </c>
      <c r="D260" s="796">
        <f t="shared" si="766"/>
        <v>1015.18768765354</v>
      </c>
      <c r="E260" s="796">
        <f t="shared" si="766"/>
        <v>870.752554187475</v>
      </c>
      <c r="F260" s="796">
        <f t="shared" si="766"/>
        <v>919.426924435799</v>
      </c>
      <c r="G260" s="796">
        <f t="shared" si="766"/>
        <v>947.2</v>
      </c>
      <c r="H260" s="264">
        <f t="shared" si="766"/>
        <v>947.2</v>
      </c>
      <c r="I260" s="796">
        <f t="shared" si="766"/>
        <v>848.838929</v>
      </c>
      <c r="J260" s="796">
        <f t="shared" si="766"/>
        <v>863.371281</v>
      </c>
      <c r="K260" s="796">
        <f t="shared" si="766"/>
        <v>1149.706387</v>
      </c>
      <c r="L260" s="796">
        <f t="shared" si="766"/>
        <v>1279.4</v>
      </c>
      <c r="M260" s="264">
        <f t="shared" si="766"/>
        <v>1279.4</v>
      </c>
      <c r="N260" s="796">
        <f t="shared" si="766"/>
        <v>1180.9</v>
      </c>
      <c r="O260" s="796">
        <f t="shared" si="766"/>
        <v>1211.2</v>
      </c>
      <c r="P260" s="796">
        <f t="shared" si="766"/>
        <v>1434.965999</v>
      </c>
      <c r="Q260" s="239">
        <f t="shared" si="766"/>
        <v>1573.9</v>
      </c>
      <c r="R260" s="739">
        <f t="shared" si="766"/>
        <v>1573.9</v>
      </c>
      <c r="S260" s="740"/>
      <c r="T260" s="740"/>
      <c r="U260" s="741"/>
      <c r="V260" s="741"/>
      <c r="W260" s="741"/>
      <c r="X260" s="741"/>
      <c r="Y260" s="740"/>
      <c r="Z260" s="239">
        <f t="shared" si="766"/>
        <v>1106.2</v>
      </c>
      <c r="AA260" s="239">
        <f t="shared" si="766"/>
        <v>1170.8</v>
      </c>
      <c r="AB260" s="239">
        <f t="shared" si="766"/>
        <v>1571.4</v>
      </c>
      <c r="AC260" s="239">
        <f t="shared" si="766"/>
        <v>1537.6</v>
      </c>
      <c r="AD260" s="739">
        <f t="shared" si="766"/>
        <v>1537.6</v>
      </c>
      <c r="AE260" s="239">
        <f t="shared" si="766"/>
        <v>1468.7</v>
      </c>
      <c r="AF260" s="239">
        <f t="shared" si="766"/>
        <v>1612</v>
      </c>
      <c r="AG260" s="239">
        <f t="shared" si="766"/>
        <v>2098.5</v>
      </c>
      <c r="AH260" s="239">
        <f t="shared" si="766"/>
        <v>2209.2</v>
      </c>
      <c r="AI260" s="739">
        <f t="shared" si="766"/>
        <v>2209.2</v>
      </c>
      <c r="AJ260" s="239">
        <f t="shared" si="766"/>
        <v>1994</v>
      </c>
      <c r="AK260" s="239">
        <f t="shared" si="766"/>
        <v>1974.1</v>
      </c>
      <c r="AL260" s="239">
        <f t="shared" si="766"/>
        <v>1900.7867284033</v>
      </c>
      <c r="AM260" s="239">
        <f t="shared" si="766"/>
        <v>2125.90748862011</v>
      </c>
      <c r="AN260" s="739">
        <f t="shared" si="766"/>
        <v>2125.90748862011</v>
      </c>
      <c r="AO260" s="239">
        <f t="shared" ref="AO260:AS260" si="767">AO254+AO255+AO253+AO256+AO257+AO258+AO259</f>
        <v>1996.26150940371</v>
      </c>
      <c r="AP260" s="239">
        <f t="shared" si="767"/>
        <v>2112.46739374765</v>
      </c>
      <c r="AQ260" s="239">
        <f t="shared" si="767"/>
        <v>2021.81446536069</v>
      </c>
      <c r="AR260" s="239">
        <f t="shared" si="767"/>
        <v>2277.82256262909</v>
      </c>
      <c r="AS260" s="739">
        <f t="shared" si="767"/>
        <v>2277.82256262909</v>
      </c>
      <c r="AT260" s="239">
        <f t="shared" ref="AT260:AX260" si="768">AT254+AT255+AT253+AT256+AT257+AT258+AT259</f>
        <v>2123.13409744716</v>
      </c>
      <c r="AU260" s="239">
        <f t="shared" si="768"/>
        <v>2234.66637938856</v>
      </c>
      <c r="AV260" s="239">
        <f t="shared" si="768"/>
        <v>2129.80570424661</v>
      </c>
      <c r="AW260" s="239">
        <f t="shared" si="768"/>
        <v>2413.02054706339</v>
      </c>
      <c r="AX260" s="739">
        <f t="shared" si="768"/>
        <v>2413.02054706339</v>
      </c>
    </row>
    <row r="261" ht="15.2" spans="1:50">
      <c r="A261" s="80"/>
      <c r="B261" s="795"/>
      <c r="C261" s="264"/>
      <c r="D261" s="796"/>
      <c r="E261" s="796"/>
      <c r="F261" s="796"/>
      <c r="G261" s="796"/>
      <c r="H261" s="264"/>
      <c r="I261" s="796"/>
      <c r="J261" s="796"/>
      <c r="K261" s="796"/>
      <c r="L261" s="796"/>
      <c r="M261" s="264"/>
      <c r="N261" s="796"/>
      <c r="O261" s="796"/>
      <c r="P261" s="796"/>
      <c r="Q261" s="239"/>
      <c r="R261" s="739"/>
      <c r="S261" s="740"/>
      <c r="T261" s="740"/>
      <c r="U261" s="741"/>
      <c r="V261" s="741"/>
      <c r="W261" s="741"/>
      <c r="X261" s="741"/>
      <c r="Y261" s="740"/>
      <c r="Z261" s="239"/>
      <c r="AA261" s="239"/>
      <c r="AB261" s="239"/>
      <c r="AC261" s="239"/>
      <c r="AD261" s="739"/>
      <c r="AE261" s="239"/>
      <c r="AF261" s="239"/>
      <c r="AG261" s="239"/>
      <c r="AH261" s="239"/>
      <c r="AI261" s="739"/>
      <c r="AJ261" s="239"/>
      <c r="AK261" s="239"/>
      <c r="AL261" s="239"/>
      <c r="AM261" s="239"/>
      <c r="AN261" s="739"/>
      <c r="AO261" s="239"/>
      <c r="AP261" s="239"/>
      <c r="AQ261" s="239"/>
      <c r="AR261" s="239"/>
      <c r="AS261" s="739"/>
      <c r="AT261" s="239"/>
      <c r="AU261" s="239"/>
      <c r="AV261" s="239"/>
      <c r="AW261" s="239"/>
      <c r="AX261" s="739"/>
    </row>
    <row r="262" ht="15.2" spans="1:50">
      <c r="A262" s="76"/>
      <c r="B262" s="96" t="s">
        <v>196</v>
      </c>
      <c r="C262" s="157">
        <v>195</v>
      </c>
      <c r="D262" s="792">
        <v>176.022</v>
      </c>
      <c r="E262" s="792">
        <v>175.259</v>
      </c>
      <c r="F262" s="792">
        <v>167.673</v>
      </c>
      <c r="G262" s="792">
        <v>158.2</v>
      </c>
      <c r="H262" s="157">
        <f t="shared" ref="H262:H269" si="769">G262</f>
        <v>158.2</v>
      </c>
      <c r="I262" s="792">
        <v>160.578583</v>
      </c>
      <c r="J262" s="792">
        <v>146.475216</v>
      </c>
      <c r="K262" s="792">
        <v>132.84234</v>
      </c>
      <c r="L262" s="792">
        <v>133</v>
      </c>
      <c r="M262" s="157">
        <f t="shared" ref="M262:M269" si="770">L262</f>
        <v>133</v>
      </c>
      <c r="N262" s="792">
        <v>133</v>
      </c>
      <c r="O262" s="792">
        <v>146.7</v>
      </c>
      <c r="P262" s="793">
        <v>185</v>
      </c>
      <c r="Q262" s="156">
        <v>250.4</v>
      </c>
      <c r="R262" s="161">
        <f t="shared" ref="R262:R264" si="771">Q262</f>
        <v>250.4</v>
      </c>
      <c r="S262" s="379"/>
      <c r="T262" s="379"/>
      <c r="U262" s="380"/>
      <c r="V262" s="380"/>
      <c r="W262" s="380"/>
      <c r="X262" s="380"/>
      <c r="Y262" s="379"/>
      <c r="Z262" s="156">
        <v>280</v>
      </c>
      <c r="AA262" s="156">
        <v>329.8</v>
      </c>
      <c r="AB262" s="156">
        <v>407.8</v>
      </c>
      <c r="AC262" s="156">
        <v>439</v>
      </c>
      <c r="AD262" s="161">
        <f t="shared" ref="AD262:AD264" si="772">AC262</f>
        <v>439</v>
      </c>
      <c r="AE262" s="156">
        <v>484.1</v>
      </c>
      <c r="AF262" s="156">
        <v>516.4</v>
      </c>
      <c r="AG262" s="156">
        <v>574.9</v>
      </c>
      <c r="AH262" s="156">
        <v>660.9</v>
      </c>
      <c r="AI262" s="161">
        <f t="shared" ref="AI262:AI264" si="773">AH262</f>
        <v>660.9</v>
      </c>
      <c r="AJ262" s="156">
        <v>691.1</v>
      </c>
      <c r="AK262" s="156">
        <v>775.1</v>
      </c>
      <c r="AL262" s="156">
        <f t="shared" ref="AL262:AM262" si="774">AK262+(AL246-AK246)-(AL255-AK255)</f>
        <v>791.186229508197</v>
      </c>
      <c r="AM262" s="156">
        <f t="shared" si="774"/>
        <v>821.060655737705</v>
      </c>
      <c r="AN262" s="161">
        <f t="shared" ref="AN262:AN264" si="775">AM262</f>
        <v>821.060655737705</v>
      </c>
      <c r="AO262" s="156">
        <f t="shared" ref="AO262" si="776">AN262+(AO246-AN246)-(AO255-AN255)</f>
        <v>821.060655737705</v>
      </c>
      <c r="AP262" s="156">
        <f t="shared" ref="AP262" si="777">AO262+(AP246-AO246)-(AP255-AO255)</f>
        <v>844.040983606557</v>
      </c>
      <c r="AQ262" s="156">
        <f t="shared" ref="AQ262" si="778">AP262+(AQ246-AP246)-(AQ255-AP255)</f>
        <v>873.915409836066</v>
      </c>
      <c r="AR262" s="156">
        <f t="shared" ref="AR262" si="779">AQ262+(AR246-AQ246)-(AR255-AQ255)</f>
        <v>887.703606557377</v>
      </c>
      <c r="AS262" s="161">
        <f t="shared" ref="AS262:AS269" si="780">AR262</f>
        <v>887.703606557377</v>
      </c>
      <c r="AT262" s="156">
        <f t="shared" ref="AT262" si="781">AS262+(AT246-AS246)-(AT255-AS255)</f>
        <v>887.703606557377</v>
      </c>
      <c r="AU262" s="156">
        <f t="shared" ref="AU262" si="782">AT262+(AU246-AT246)-(AU255-AT255)</f>
        <v>910.683934426229</v>
      </c>
      <c r="AV262" s="156">
        <f t="shared" ref="AV262" si="783">AU262+(AV246-AU246)-(AV255-AU255)</f>
        <v>940.558360655738</v>
      </c>
      <c r="AW262" s="156">
        <f t="shared" ref="AW262" si="784">AV262+(AW246-AV246)-(AW255-AV255)</f>
        <v>954.346557377049</v>
      </c>
      <c r="AX262" s="161">
        <f t="shared" ref="AX262:AX269" si="785">AW262</f>
        <v>954.346557377049</v>
      </c>
    </row>
    <row r="263" ht="15.2" spans="1:50">
      <c r="A263" s="76"/>
      <c r="B263" s="96" t="s">
        <v>201</v>
      </c>
      <c r="C263" s="157">
        <v>2161.4</v>
      </c>
      <c r="D263" s="792">
        <v>2067.20160243938</v>
      </c>
      <c r="E263" s="792">
        <v>1986.00744380045</v>
      </c>
      <c r="F263" s="792">
        <v>1936.7954496096</v>
      </c>
      <c r="G263" s="792">
        <v>1896.2</v>
      </c>
      <c r="H263" s="157">
        <f t="shared" si="769"/>
        <v>1896.2</v>
      </c>
      <c r="I263" s="792">
        <v>1860.210111</v>
      </c>
      <c r="J263" s="792">
        <v>1742.140878</v>
      </c>
      <c r="K263" s="792">
        <v>1636.4455</v>
      </c>
      <c r="L263" s="792">
        <v>1792.2</v>
      </c>
      <c r="M263" s="157">
        <f t="shared" si="770"/>
        <v>1792.2</v>
      </c>
      <c r="N263" s="792">
        <v>1828.9</v>
      </c>
      <c r="O263" s="792">
        <v>1829.1</v>
      </c>
      <c r="P263" s="793">
        <v>1784.9</v>
      </c>
      <c r="Q263" s="156">
        <v>1863.4</v>
      </c>
      <c r="R263" s="161">
        <f t="shared" si="771"/>
        <v>1863.4</v>
      </c>
      <c r="S263" s="379"/>
      <c r="T263" s="379"/>
      <c r="U263" s="380"/>
      <c r="V263" s="380"/>
      <c r="W263" s="380"/>
      <c r="X263" s="380"/>
      <c r="Y263" s="379"/>
      <c r="Z263" s="156">
        <v>2021</v>
      </c>
      <c r="AA263" s="156">
        <v>2013.9</v>
      </c>
      <c r="AB263" s="156">
        <v>1984.7</v>
      </c>
      <c r="AC263" s="156">
        <v>790.8</v>
      </c>
      <c r="AD263" s="161">
        <f t="shared" si="772"/>
        <v>790.8</v>
      </c>
      <c r="AE263" s="156">
        <v>791.2</v>
      </c>
      <c r="AF263" s="156">
        <v>791.5</v>
      </c>
      <c r="AG263" s="156">
        <v>791.9</v>
      </c>
      <c r="AH263" s="156">
        <v>792.3</v>
      </c>
      <c r="AI263" s="161">
        <f t="shared" si="773"/>
        <v>792.3</v>
      </c>
      <c r="AJ263" s="156">
        <v>0</v>
      </c>
      <c r="AK263" s="156">
        <v>0</v>
      </c>
      <c r="AL263" s="156">
        <f t="shared" ref="AL263:AM264" si="786">AK263+AL157+AL159</f>
        <v>0</v>
      </c>
      <c r="AM263" s="156">
        <f t="shared" si="786"/>
        <v>0</v>
      </c>
      <c r="AN263" s="161">
        <f t="shared" si="775"/>
        <v>0</v>
      </c>
      <c r="AO263" s="156">
        <f t="shared" ref="AO263:AO264" si="787">AN263+AO157+AO159</f>
        <v>0</v>
      </c>
      <c r="AP263" s="156">
        <f t="shared" ref="AP263:AP264" si="788">AO263+AP157+AP159</f>
        <v>0</v>
      </c>
      <c r="AQ263" s="156">
        <f t="shared" ref="AQ263:AQ264" si="789">AP263+AQ157+AQ159</f>
        <v>0</v>
      </c>
      <c r="AR263" s="156">
        <f t="shared" ref="AR263:AR264" si="790">AQ263+AR157+AR159</f>
        <v>0</v>
      </c>
      <c r="AS263" s="161">
        <f t="shared" si="780"/>
        <v>0</v>
      </c>
      <c r="AT263" s="156">
        <f t="shared" ref="AT263:AT264" si="791">AS263+AT157+AT159</f>
        <v>0</v>
      </c>
      <c r="AU263" s="156">
        <f t="shared" ref="AU263:AU264" si="792">AT263+AU157+AU159</f>
        <v>0</v>
      </c>
      <c r="AV263" s="156">
        <f t="shared" ref="AV263:AV264" si="793">AU263+AV157+AV159</f>
        <v>0</v>
      </c>
      <c r="AW263" s="156">
        <f t="shared" ref="AW263:AW264" si="794">AV263+AW157+AW159</f>
        <v>0</v>
      </c>
      <c r="AX263" s="161">
        <f t="shared" si="785"/>
        <v>0</v>
      </c>
    </row>
    <row r="264" ht="15.2" spans="1:50">
      <c r="A264" s="76"/>
      <c r="B264" s="96" t="s">
        <v>202</v>
      </c>
      <c r="C264" s="157">
        <v>4364.9</v>
      </c>
      <c r="D264" s="792">
        <v>4171.26717417889</v>
      </c>
      <c r="E264" s="792">
        <v>4213.24096729735</v>
      </c>
      <c r="F264" s="792">
        <v>4105.71355871995</v>
      </c>
      <c r="G264" s="792">
        <v>4139.8</v>
      </c>
      <c r="H264" s="157">
        <f t="shared" si="769"/>
        <v>4139.8</v>
      </c>
      <c r="I264" s="792">
        <v>4058.182365</v>
      </c>
      <c r="J264" s="792">
        <v>3808.564901</v>
      </c>
      <c r="K264" s="792">
        <v>3574.773852</v>
      </c>
      <c r="L264" s="792">
        <v>4039</v>
      </c>
      <c r="M264" s="157">
        <f t="shared" si="770"/>
        <v>4039</v>
      </c>
      <c r="N264" s="792">
        <v>4118.8</v>
      </c>
      <c r="O264" s="792">
        <v>4116.1</v>
      </c>
      <c r="P264" s="793">
        <v>4012.8</v>
      </c>
      <c r="Q264" s="156">
        <v>4077</v>
      </c>
      <c r="R264" s="161">
        <f t="shared" si="771"/>
        <v>4077</v>
      </c>
      <c r="S264" s="379"/>
      <c r="T264" s="379"/>
      <c r="U264" s="380"/>
      <c r="V264" s="380"/>
      <c r="W264" s="380"/>
      <c r="X264" s="380"/>
      <c r="Y264" s="379"/>
      <c r="Z264" s="156">
        <v>0</v>
      </c>
      <c r="AA264" s="156">
        <v>0</v>
      </c>
      <c r="AB264" s="156">
        <v>0</v>
      </c>
      <c r="AC264" s="156">
        <v>0</v>
      </c>
      <c r="AD264" s="161">
        <f t="shared" si="772"/>
        <v>0</v>
      </c>
      <c r="AE264" s="156">
        <v>0</v>
      </c>
      <c r="AF264" s="156">
        <v>0</v>
      </c>
      <c r="AG264" s="156">
        <v>0</v>
      </c>
      <c r="AH264" s="156">
        <v>0</v>
      </c>
      <c r="AI264" s="161">
        <f t="shared" si="773"/>
        <v>0</v>
      </c>
      <c r="AJ264" s="156">
        <v>0</v>
      </c>
      <c r="AK264" s="156">
        <v>0</v>
      </c>
      <c r="AL264" s="156">
        <f t="shared" si="786"/>
        <v>0</v>
      </c>
      <c r="AM264" s="156">
        <f t="shared" si="786"/>
        <v>0</v>
      </c>
      <c r="AN264" s="161">
        <f t="shared" si="775"/>
        <v>0</v>
      </c>
      <c r="AO264" s="156">
        <f t="shared" si="787"/>
        <v>0</v>
      </c>
      <c r="AP264" s="156">
        <f t="shared" si="788"/>
        <v>0</v>
      </c>
      <c r="AQ264" s="156">
        <f t="shared" si="789"/>
        <v>0</v>
      </c>
      <c r="AR264" s="156">
        <f t="shared" si="790"/>
        <v>0</v>
      </c>
      <c r="AS264" s="161">
        <f t="shared" si="780"/>
        <v>0</v>
      </c>
      <c r="AT264" s="156">
        <f t="shared" si="791"/>
        <v>0</v>
      </c>
      <c r="AU264" s="156">
        <f t="shared" si="792"/>
        <v>0</v>
      </c>
      <c r="AV264" s="156">
        <f t="shared" si="793"/>
        <v>0</v>
      </c>
      <c r="AW264" s="156">
        <f t="shared" si="794"/>
        <v>0</v>
      </c>
      <c r="AX264" s="161">
        <f t="shared" si="785"/>
        <v>0</v>
      </c>
    </row>
    <row r="265" ht="15.2" spans="1:50">
      <c r="A265" s="76"/>
      <c r="B265" s="96" t="s">
        <v>203</v>
      </c>
      <c r="C265" s="157">
        <v>79</v>
      </c>
      <c r="D265" s="792">
        <v>87.547</v>
      </c>
      <c r="E265" s="792">
        <v>64.776</v>
      </c>
      <c r="F265" s="792">
        <v>59.373</v>
      </c>
      <c r="G265" s="792">
        <v>51.9</v>
      </c>
      <c r="H265" s="157">
        <f t="shared" si="769"/>
        <v>51.9</v>
      </c>
      <c r="I265" s="792">
        <v>44.907202</v>
      </c>
      <c r="J265" s="792">
        <v>38.289749</v>
      </c>
      <c r="K265" s="792">
        <v>33.459739</v>
      </c>
      <c r="L265" s="792">
        <v>31.8</v>
      </c>
      <c r="M265" s="157">
        <f t="shared" si="770"/>
        <v>31.8</v>
      </c>
      <c r="N265" s="792">
        <v>30</v>
      </c>
      <c r="O265" s="792">
        <v>24</v>
      </c>
      <c r="P265" s="793">
        <v>23</v>
      </c>
      <c r="Q265" s="156">
        <v>23.9</v>
      </c>
      <c r="R265" s="161">
        <f t="shared" ref="R265:AN269" si="795">Q265</f>
        <v>23.9</v>
      </c>
      <c r="S265" s="379"/>
      <c r="T265" s="379"/>
      <c r="U265" s="380"/>
      <c r="V265" s="380"/>
      <c r="W265" s="380"/>
      <c r="X265" s="380"/>
      <c r="Y265" s="379"/>
      <c r="Z265" s="156">
        <v>19.1</v>
      </c>
      <c r="AA265" s="156">
        <v>16.5</v>
      </c>
      <c r="AB265" s="156">
        <v>17.5</v>
      </c>
      <c r="AC265" s="156">
        <v>30</v>
      </c>
      <c r="AD265" s="161">
        <f t="shared" si="795"/>
        <v>30</v>
      </c>
      <c r="AE265" s="156">
        <v>30</v>
      </c>
      <c r="AF265" s="156">
        <v>33.5</v>
      </c>
      <c r="AG265" s="156">
        <v>33.9</v>
      </c>
      <c r="AH265" s="156">
        <v>33.9</v>
      </c>
      <c r="AI265" s="161">
        <f t="shared" si="795"/>
        <v>33.9</v>
      </c>
      <c r="AJ265" s="156">
        <v>33.7</v>
      </c>
      <c r="AK265" s="156">
        <v>33.2</v>
      </c>
      <c r="AL265" s="156">
        <f t="shared" si="795"/>
        <v>33.2</v>
      </c>
      <c r="AM265" s="156">
        <f t="shared" si="795"/>
        <v>33.2</v>
      </c>
      <c r="AN265" s="161">
        <f t="shared" si="795"/>
        <v>33.2</v>
      </c>
      <c r="AO265" s="156">
        <f t="shared" ref="AO265:AO269" si="796">AN265</f>
        <v>33.2</v>
      </c>
      <c r="AP265" s="156">
        <f t="shared" ref="AP265:AP269" si="797">AO265</f>
        <v>33.2</v>
      </c>
      <c r="AQ265" s="156">
        <f t="shared" ref="AQ265:AQ269" si="798">AP265</f>
        <v>33.2</v>
      </c>
      <c r="AR265" s="156">
        <f t="shared" ref="AR265:AR269" si="799">AQ265</f>
        <v>33.2</v>
      </c>
      <c r="AS265" s="161">
        <f t="shared" si="780"/>
        <v>33.2</v>
      </c>
      <c r="AT265" s="156">
        <f t="shared" ref="AT265:AT269" si="800">AS265</f>
        <v>33.2</v>
      </c>
      <c r="AU265" s="156">
        <f t="shared" ref="AU265:AU269" si="801">AT265</f>
        <v>33.2</v>
      </c>
      <c r="AV265" s="156">
        <f t="shared" ref="AV265:AV269" si="802">AU265</f>
        <v>33.2</v>
      </c>
      <c r="AW265" s="156">
        <f t="shared" ref="AW265:AW269" si="803">AV265</f>
        <v>33.2</v>
      </c>
      <c r="AX265" s="161">
        <f t="shared" si="785"/>
        <v>33.2</v>
      </c>
    </row>
    <row r="266" ht="15.2" spans="1:50">
      <c r="A266" s="76"/>
      <c r="B266" s="96" t="s">
        <v>169</v>
      </c>
      <c r="C266" s="157">
        <v>25.7</v>
      </c>
      <c r="D266" s="792">
        <v>14.1279515482038</v>
      </c>
      <c r="E266" s="792">
        <v>13.3319231856011</v>
      </c>
      <c r="F266" s="792">
        <v>13.953620476426</v>
      </c>
      <c r="G266" s="792">
        <v>13.6</v>
      </c>
      <c r="H266" s="157">
        <f t="shared" si="769"/>
        <v>13.6</v>
      </c>
      <c r="I266" s="792">
        <v>10.775293</v>
      </c>
      <c r="J266" s="792">
        <v>9.781436</v>
      </c>
      <c r="K266" s="792">
        <v>10.661085</v>
      </c>
      <c r="L266" s="792">
        <v>11.9</v>
      </c>
      <c r="M266" s="157">
        <f t="shared" si="770"/>
        <v>11.9</v>
      </c>
      <c r="N266" s="792">
        <v>44.4</v>
      </c>
      <c r="O266" s="792">
        <v>15.4</v>
      </c>
      <c r="P266" s="793">
        <v>15.6</v>
      </c>
      <c r="Q266" s="156">
        <v>29.4</v>
      </c>
      <c r="R266" s="161">
        <f t="shared" si="795"/>
        <v>29.4</v>
      </c>
      <c r="S266" s="379"/>
      <c r="T266" s="379"/>
      <c r="U266" s="380"/>
      <c r="V266" s="380"/>
      <c r="W266" s="380"/>
      <c r="X266" s="380"/>
      <c r="Y266" s="379"/>
      <c r="Z266" s="156">
        <v>20.6</v>
      </c>
      <c r="AA266" s="156">
        <v>23</v>
      </c>
      <c r="AB266" s="156">
        <v>47.3</v>
      </c>
      <c r="AC266" s="156">
        <v>28.1</v>
      </c>
      <c r="AD266" s="161">
        <f t="shared" si="795"/>
        <v>28.1</v>
      </c>
      <c r="AE266" s="156">
        <v>14.1</v>
      </c>
      <c r="AF266" s="156">
        <v>16.4</v>
      </c>
      <c r="AG266" s="156">
        <v>7.5</v>
      </c>
      <c r="AH266" s="156">
        <v>7.2</v>
      </c>
      <c r="AI266" s="161">
        <f t="shared" si="795"/>
        <v>7.2</v>
      </c>
      <c r="AJ266" s="156">
        <v>4.5</v>
      </c>
      <c r="AK266" s="156">
        <v>8.4</v>
      </c>
      <c r="AL266" s="156">
        <f t="shared" si="795"/>
        <v>8.4</v>
      </c>
      <c r="AM266" s="156">
        <f t="shared" si="795"/>
        <v>8.4</v>
      </c>
      <c r="AN266" s="161">
        <f t="shared" si="795"/>
        <v>8.4</v>
      </c>
      <c r="AO266" s="156">
        <f t="shared" si="796"/>
        <v>8.4</v>
      </c>
      <c r="AP266" s="156">
        <f t="shared" si="797"/>
        <v>8.4</v>
      </c>
      <c r="AQ266" s="156">
        <f t="shared" si="798"/>
        <v>8.4</v>
      </c>
      <c r="AR266" s="156">
        <f t="shared" si="799"/>
        <v>8.4</v>
      </c>
      <c r="AS266" s="161">
        <f t="shared" si="780"/>
        <v>8.4</v>
      </c>
      <c r="AT266" s="156">
        <f t="shared" si="800"/>
        <v>8.4</v>
      </c>
      <c r="AU266" s="156">
        <f t="shared" si="801"/>
        <v>8.4</v>
      </c>
      <c r="AV266" s="156">
        <f t="shared" si="802"/>
        <v>8.4</v>
      </c>
      <c r="AW266" s="156">
        <f t="shared" si="803"/>
        <v>8.4</v>
      </c>
      <c r="AX266" s="161">
        <f t="shared" si="785"/>
        <v>8.4</v>
      </c>
    </row>
    <row r="267" ht="15.2" spans="1:50">
      <c r="A267" s="76"/>
      <c r="B267" s="96" t="s">
        <v>197</v>
      </c>
      <c r="C267" s="157">
        <v>6.2</v>
      </c>
      <c r="D267" s="792">
        <v>6.1957055037258</v>
      </c>
      <c r="E267" s="792">
        <v>6.36438257196173</v>
      </c>
      <c r="F267" s="792">
        <v>6.25482533299325</v>
      </c>
      <c r="G267" s="792">
        <v>5.6</v>
      </c>
      <c r="H267" s="157">
        <f t="shared" si="769"/>
        <v>5.6</v>
      </c>
      <c r="I267" s="792">
        <v>3.83031</v>
      </c>
      <c r="J267" s="792">
        <v>5.629815</v>
      </c>
      <c r="K267" s="792">
        <v>6.603379</v>
      </c>
      <c r="L267" s="792">
        <v>5.6</v>
      </c>
      <c r="M267" s="157">
        <f t="shared" si="770"/>
        <v>5.6</v>
      </c>
      <c r="N267" s="792">
        <v>5.2</v>
      </c>
      <c r="O267" s="792">
        <v>5.4</v>
      </c>
      <c r="P267" s="793">
        <v>4.9</v>
      </c>
      <c r="Q267" s="156">
        <v>5.5</v>
      </c>
      <c r="R267" s="161">
        <f t="shared" si="795"/>
        <v>5.5</v>
      </c>
      <c r="S267" s="379"/>
      <c r="T267" s="379"/>
      <c r="U267" s="380"/>
      <c r="V267" s="380"/>
      <c r="W267" s="380"/>
      <c r="X267" s="380"/>
      <c r="Y267" s="379"/>
      <c r="Z267" s="156">
        <v>5.7</v>
      </c>
      <c r="AA267" s="156">
        <v>5.4</v>
      </c>
      <c r="AB267" s="156">
        <v>5.6</v>
      </c>
      <c r="AC267" s="156">
        <v>5.9</v>
      </c>
      <c r="AD267" s="161">
        <f t="shared" si="795"/>
        <v>5.9</v>
      </c>
      <c r="AE267" s="156">
        <v>6.3</v>
      </c>
      <c r="AF267" s="156">
        <v>6.9</v>
      </c>
      <c r="AG267" s="156">
        <v>13.7</v>
      </c>
      <c r="AH267" s="156">
        <v>16</v>
      </c>
      <c r="AI267" s="161">
        <f t="shared" si="795"/>
        <v>16</v>
      </c>
      <c r="AJ267" s="156">
        <v>16.5</v>
      </c>
      <c r="AK267" s="156">
        <v>17.7</v>
      </c>
      <c r="AL267" s="156">
        <f t="shared" si="795"/>
        <v>17.7</v>
      </c>
      <c r="AM267" s="156">
        <f t="shared" si="795"/>
        <v>17.7</v>
      </c>
      <c r="AN267" s="161">
        <f t="shared" si="795"/>
        <v>17.7</v>
      </c>
      <c r="AO267" s="156">
        <f t="shared" si="796"/>
        <v>17.7</v>
      </c>
      <c r="AP267" s="156">
        <f t="shared" si="797"/>
        <v>17.7</v>
      </c>
      <c r="AQ267" s="156">
        <f t="shared" si="798"/>
        <v>17.7</v>
      </c>
      <c r="AR267" s="156">
        <f t="shared" si="799"/>
        <v>17.7</v>
      </c>
      <c r="AS267" s="161">
        <f t="shared" si="780"/>
        <v>17.7</v>
      </c>
      <c r="AT267" s="156">
        <f t="shared" si="800"/>
        <v>17.7</v>
      </c>
      <c r="AU267" s="156">
        <f t="shared" si="801"/>
        <v>17.7</v>
      </c>
      <c r="AV267" s="156">
        <f t="shared" si="802"/>
        <v>17.7</v>
      </c>
      <c r="AW267" s="156">
        <f t="shared" si="803"/>
        <v>17.7</v>
      </c>
      <c r="AX267" s="161">
        <f t="shared" si="785"/>
        <v>17.7</v>
      </c>
    </row>
    <row r="268" ht="15.2" spans="1:50">
      <c r="A268" s="76"/>
      <c r="B268" s="96" t="s">
        <v>204</v>
      </c>
      <c r="C268" s="157">
        <v>21.6</v>
      </c>
      <c r="D268" s="792">
        <v>20.995</v>
      </c>
      <c r="E268" s="792">
        <v>22.345</v>
      </c>
      <c r="F268" s="792">
        <v>20.995</v>
      </c>
      <c r="G268" s="792">
        <v>21.3</v>
      </c>
      <c r="H268" s="157">
        <f t="shared" si="769"/>
        <v>21.3</v>
      </c>
      <c r="I268" s="792">
        <v>20.913</v>
      </c>
      <c r="J268" s="792">
        <v>20.138</v>
      </c>
      <c r="K268" s="792">
        <v>18.755</v>
      </c>
      <c r="L268" s="792">
        <v>20.8</v>
      </c>
      <c r="M268" s="157">
        <f t="shared" si="770"/>
        <v>20.8</v>
      </c>
      <c r="N268" s="794">
        <v>0</v>
      </c>
      <c r="O268" s="792">
        <v>25.2</v>
      </c>
      <c r="P268" s="793">
        <v>28.2</v>
      </c>
      <c r="Q268" s="156">
        <v>32.1</v>
      </c>
      <c r="R268" s="161">
        <f t="shared" si="795"/>
        <v>32.1</v>
      </c>
      <c r="S268" s="379"/>
      <c r="T268" s="379"/>
      <c r="U268" s="380"/>
      <c r="V268" s="380"/>
      <c r="W268" s="380"/>
      <c r="X268" s="380"/>
      <c r="Y268" s="379"/>
      <c r="Z268" s="156">
        <v>31.4</v>
      </c>
      <c r="AA268" s="156">
        <v>11.4</v>
      </c>
      <c r="AB268" s="156">
        <v>13.3</v>
      </c>
      <c r="AC268" s="156">
        <v>9.1</v>
      </c>
      <c r="AD268" s="161">
        <f t="shared" si="795"/>
        <v>9.1</v>
      </c>
      <c r="AE268" s="156">
        <v>5.1</v>
      </c>
      <c r="AF268" s="156">
        <v>5.5</v>
      </c>
      <c r="AG268" s="156">
        <v>5.5</v>
      </c>
      <c r="AH268" s="156">
        <v>4.5</v>
      </c>
      <c r="AI268" s="161">
        <f t="shared" si="795"/>
        <v>4.5</v>
      </c>
      <c r="AJ268" s="156">
        <v>11.5</v>
      </c>
      <c r="AK268" s="156">
        <v>10.1</v>
      </c>
      <c r="AL268" s="156">
        <f t="shared" si="795"/>
        <v>10.1</v>
      </c>
      <c r="AM268" s="156">
        <f t="shared" si="795"/>
        <v>10.1</v>
      </c>
      <c r="AN268" s="161">
        <f t="shared" si="795"/>
        <v>10.1</v>
      </c>
      <c r="AO268" s="156">
        <f t="shared" si="796"/>
        <v>10.1</v>
      </c>
      <c r="AP268" s="156">
        <f t="shared" si="797"/>
        <v>10.1</v>
      </c>
      <c r="AQ268" s="156">
        <f t="shared" si="798"/>
        <v>10.1</v>
      </c>
      <c r="AR268" s="156">
        <f t="shared" si="799"/>
        <v>10.1</v>
      </c>
      <c r="AS268" s="161">
        <f t="shared" si="780"/>
        <v>10.1</v>
      </c>
      <c r="AT268" s="156">
        <f t="shared" si="800"/>
        <v>10.1</v>
      </c>
      <c r="AU268" s="156">
        <f t="shared" si="801"/>
        <v>10.1</v>
      </c>
      <c r="AV268" s="156">
        <f t="shared" si="802"/>
        <v>10.1</v>
      </c>
      <c r="AW268" s="156">
        <f t="shared" si="803"/>
        <v>10.1</v>
      </c>
      <c r="AX268" s="161">
        <f t="shared" si="785"/>
        <v>10.1</v>
      </c>
    </row>
    <row r="269" ht="15.2" spans="1:50">
      <c r="A269" s="76"/>
      <c r="B269" s="96" t="s">
        <v>205</v>
      </c>
      <c r="C269" s="157">
        <v>761.7</v>
      </c>
      <c r="D269" s="792">
        <v>729.339664976853</v>
      </c>
      <c r="E269" s="792">
        <v>730.798697922689</v>
      </c>
      <c r="F269" s="792">
        <v>720.029587886272</v>
      </c>
      <c r="G269" s="792">
        <v>678.3</v>
      </c>
      <c r="H269" s="157">
        <f t="shared" si="769"/>
        <v>678.3</v>
      </c>
      <c r="I269" s="792">
        <v>670.891229</v>
      </c>
      <c r="J269" s="792">
        <v>653.101717</v>
      </c>
      <c r="K269" s="792">
        <v>639.383649</v>
      </c>
      <c r="L269" s="792">
        <v>655.3</v>
      </c>
      <c r="M269" s="157">
        <f t="shared" si="770"/>
        <v>655.3</v>
      </c>
      <c r="N269" s="792">
        <v>658.7</v>
      </c>
      <c r="O269" s="792">
        <v>655.1</v>
      </c>
      <c r="P269" s="793">
        <v>648.8</v>
      </c>
      <c r="Q269" s="156">
        <v>675</v>
      </c>
      <c r="R269" s="161">
        <f t="shared" si="795"/>
        <v>675</v>
      </c>
      <c r="S269" s="379"/>
      <c r="T269" s="379"/>
      <c r="U269" s="380"/>
      <c r="V269" s="380"/>
      <c r="W269" s="380"/>
      <c r="X269" s="380"/>
      <c r="Y269" s="379"/>
      <c r="Z269" s="156">
        <v>664.8</v>
      </c>
      <c r="AA269" s="156">
        <v>660.2</v>
      </c>
      <c r="AB269" s="156">
        <v>668.5</v>
      </c>
      <c r="AC269" s="156">
        <v>700.9</v>
      </c>
      <c r="AD269" s="161">
        <f t="shared" si="795"/>
        <v>700.9</v>
      </c>
      <c r="AE269" s="156">
        <v>497.1</v>
      </c>
      <c r="AF269" s="156">
        <v>512.9</v>
      </c>
      <c r="AG269" s="156">
        <v>518.8</v>
      </c>
      <c r="AH269" s="156">
        <v>519.5</v>
      </c>
      <c r="AI269" s="161">
        <f t="shared" si="795"/>
        <v>519.5</v>
      </c>
      <c r="AJ269" s="156">
        <v>503.7</v>
      </c>
      <c r="AK269" s="156">
        <v>520.6</v>
      </c>
      <c r="AL269" s="156">
        <f t="shared" si="795"/>
        <v>520.6</v>
      </c>
      <c r="AM269" s="156">
        <f t="shared" si="795"/>
        <v>520.6</v>
      </c>
      <c r="AN269" s="161">
        <f t="shared" si="795"/>
        <v>520.6</v>
      </c>
      <c r="AO269" s="156">
        <f t="shared" si="796"/>
        <v>520.6</v>
      </c>
      <c r="AP269" s="156">
        <f t="shared" si="797"/>
        <v>520.6</v>
      </c>
      <c r="AQ269" s="156">
        <f t="shared" si="798"/>
        <v>520.6</v>
      </c>
      <c r="AR269" s="156">
        <f t="shared" si="799"/>
        <v>520.6</v>
      </c>
      <c r="AS269" s="161">
        <f t="shared" si="780"/>
        <v>520.6</v>
      </c>
      <c r="AT269" s="156">
        <f t="shared" si="800"/>
        <v>520.6</v>
      </c>
      <c r="AU269" s="156">
        <f t="shared" si="801"/>
        <v>520.6</v>
      </c>
      <c r="AV269" s="156">
        <f t="shared" si="802"/>
        <v>520.6</v>
      </c>
      <c r="AW269" s="156">
        <f t="shared" si="803"/>
        <v>520.6</v>
      </c>
      <c r="AX269" s="161">
        <f t="shared" si="785"/>
        <v>520.6</v>
      </c>
    </row>
    <row r="270" ht="15.2" spans="1:50">
      <c r="A270" s="80"/>
      <c r="B270" s="801" t="s">
        <v>206</v>
      </c>
      <c r="C270" s="802">
        <f>C262+C263+C264+C265+C266+C267+C268+C269</f>
        <v>7615.5</v>
      </c>
      <c r="D270" s="803">
        <f t="shared" ref="D270:AN270" si="804">D262+D263+D264+D265+D266+D267+D268+D269</f>
        <v>7272.69609864705</v>
      </c>
      <c r="E270" s="803">
        <f t="shared" si="804"/>
        <v>7212.12341477805</v>
      </c>
      <c r="F270" s="803">
        <f t="shared" si="804"/>
        <v>7030.78804202524</v>
      </c>
      <c r="G270" s="803">
        <f t="shared" si="804"/>
        <v>6964.9</v>
      </c>
      <c r="H270" s="802">
        <f t="shared" si="804"/>
        <v>6964.9</v>
      </c>
      <c r="I270" s="803">
        <f t="shared" si="804"/>
        <v>6830.288093</v>
      </c>
      <c r="J270" s="803">
        <f t="shared" si="804"/>
        <v>6424.121712</v>
      </c>
      <c r="K270" s="803">
        <f t="shared" si="804"/>
        <v>6052.924544</v>
      </c>
      <c r="L270" s="803">
        <f t="shared" si="804"/>
        <v>6689.6</v>
      </c>
      <c r="M270" s="802">
        <f t="shared" si="804"/>
        <v>6689.6</v>
      </c>
      <c r="N270" s="803">
        <f t="shared" si="804"/>
        <v>6819</v>
      </c>
      <c r="O270" s="803">
        <f t="shared" si="804"/>
        <v>6817</v>
      </c>
      <c r="P270" s="804">
        <f t="shared" si="804"/>
        <v>6703.2</v>
      </c>
      <c r="Q270" s="688">
        <f t="shared" si="804"/>
        <v>6956.7</v>
      </c>
      <c r="R270" s="805">
        <f t="shared" si="804"/>
        <v>6956.7</v>
      </c>
      <c r="S270" s="806"/>
      <c r="T270" s="806"/>
      <c r="U270" s="807"/>
      <c r="V270" s="807"/>
      <c r="W270" s="807"/>
      <c r="X270" s="807"/>
      <c r="Y270" s="806"/>
      <c r="Z270" s="688">
        <f t="shared" si="804"/>
        <v>3042.6</v>
      </c>
      <c r="AA270" s="688">
        <f t="shared" si="804"/>
        <v>3060.2</v>
      </c>
      <c r="AB270" s="688">
        <f t="shared" si="804"/>
        <v>3144.7</v>
      </c>
      <c r="AC270" s="688">
        <f t="shared" si="804"/>
        <v>2003.8</v>
      </c>
      <c r="AD270" s="805">
        <f t="shared" si="804"/>
        <v>2003.8</v>
      </c>
      <c r="AE270" s="688">
        <f t="shared" si="804"/>
        <v>1827.9</v>
      </c>
      <c r="AF270" s="688">
        <f t="shared" si="804"/>
        <v>1883.1</v>
      </c>
      <c r="AG270" s="688">
        <f t="shared" si="804"/>
        <v>1946.2</v>
      </c>
      <c r="AH270" s="688">
        <f t="shared" si="804"/>
        <v>2034.3</v>
      </c>
      <c r="AI270" s="805">
        <f t="shared" si="804"/>
        <v>2034.3</v>
      </c>
      <c r="AJ270" s="688">
        <f t="shared" si="804"/>
        <v>1261</v>
      </c>
      <c r="AK270" s="688">
        <f t="shared" si="804"/>
        <v>1365.1</v>
      </c>
      <c r="AL270" s="688">
        <f t="shared" si="804"/>
        <v>1381.1862295082</v>
      </c>
      <c r="AM270" s="688">
        <f t="shared" si="804"/>
        <v>1411.06065573771</v>
      </c>
      <c r="AN270" s="805">
        <f t="shared" si="804"/>
        <v>1411.06065573771</v>
      </c>
      <c r="AO270" s="688">
        <f t="shared" ref="AO270:AS270" si="805">AO262+AO263+AO264+AO265+AO266+AO267+AO268+AO269</f>
        <v>1411.06065573771</v>
      </c>
      <c r="AP270" s="688">
        <f t="shared" si="805"/>
        <v>1434.04098360656</v>
      </c>
      <c r="AQ270" s="688">
        <f t="shared" si="805"/>
        <v>1463.91540983607</v>
      </c>
      <c r="AR270" s="688">
        <f t="shared" si="805"/>
        <v>1477.70360655738</v>
      </c>
      <c r="AS270" s="805">
        <f t="shared" si="805"/>
        <v>1477.70360655738</v>
      </c>
      <c r="AT270" s="688">
        <f t="shared" ref="AT270:AX270" si="806">AT262+AT263+AT264+AT265+AT266+AT267+AT268+AT269</f>
        <v>1477.70360655738</v>
      </c>
      <c r="AU270" s="688">
        <f t="shared" si="806"/>
        <v>1500.68393442623</v>
      </c>
      <c r="AV270" s="688">
        <f t="shared" si="806"/>
        <v>1530.55836065574</v>
      </c>
      <c r="AW270" s="688">
        <f t="shared" si="806"/>
        <v>1544.34655737705</v>
      </c>
      <c r="AX270" s="805">
        <f t="shared" si="806"/>
        <v>1544.34655737705</v>
      </c>
    </row>
    <row r="271" ht="15.2" spans="1:50">
      <c r="A271" s="80"/>
      <c r="B271" s="717" t="s">
        <v>207</v>
      </c>
      <c r="C271" s="718">
        <f t="shared" ref="C271:AN271" si="807">C270+C260</f>
        <v>8775.4</v>
      </c>
      <c r="D271" s="808">
        <f t="shared" si="807"/>
        <v>8287.8837863006</v>
      </c>
      <c r="E271" s="808">
        <f t="shared" si="807"/>
        <v>8082.87596896553</v>
      </c>
      <c r="F271" s="808">
        <f t="shared" si="807"/>
        <v>7950.21496646104</v>
      </c>
      <c r="G271" s="808">
        <f t="shared" si="807"/>
        <v>7912.1</v>
      </c>
      <c r="H271" s="718">
        <f t="shared" si="807"/>
        <v>7912.1</v>
      </c>
      <c r="I271" s="808">
        <f t="shared" si="807"/>
        <v>7679.127022</v>
      </c>
      <c r="J271" s="808">
        <f t="shared" si="807"/>
        <v>7287.492993</v>
      </c>
      <c r="K271" s="808">
        <f t="shared" si="807"/>
        <v>7202.630931</v>
      </c>
      <c r="L271" s="808">
        <f t="shared" si="807"/>
        <v>7969</v>
      </c>
      <c r="M271" s="718">
        <f t="shared" si="807"/>
        <v>7969</v>
      </c>
      <c r="N271" s="808">
        <f t="shared" si="807"/>
        <v>7999.9</v>
      </c>
      <c r="O271" s="808">
        <f t="shared" si="807"/>
        <v>8028.2</v>
      </c>
      <c r="P271" s="808">
        <f t="shared" si="807"/>
        <v>8138.165999</v>
      </c>
      <c r="Q271" s="719">
        <f t="shared" si="807"/>
        <v>8530.6</v>
      </c>
      <c r="R271" s="720">
        <f t="shared" si="807"/>
        <v>8530.6</v>
      </c>
      <c r="S271" s="720"/>
      <c r="T271" s="720"/>
      <c r="U271" s="719"/>
      <c r="V271" s="719"/>
      <c r="W271" s="719"/>
      <c r="X271" s="719"/>
      <c r="Y271" s="720"/>
      <c r="Z271" s="719">
        <f t="shared" si="807"/>
        <v>4148.8</v>
      </c>
      <c r="AA271" s="719">
        <f t="shared" si="807"/>
        <v>4231</v>
      </c>
      <c r="AB271" s="719">
        <f t="shared" si="807"/>
        <v>4716.1</v>
      </c>
      <c r="AC271" s="719">
        <f t="shared" si="807"/>
        <v>3541.4</v>
      </c>
      <c r="AD271" s="720">
        <f t="shared" si="807"/>
        <v>3541.4</v>
      </c>
      <c r="AE271" s="719">
        <f t="shared" si="807"/>
        <v>3296.6</v>
      </c>
      <c r="AF271" s="719">
        <f t="shared" si="807"/>
        <v>3495.1</v>
      </c>
      <c r="AG271" s="719">
        <f t="shared" si="807"/>
        <v>4044.7</v>
      </c>
      <c r="AH271" s="719">
        <f t="shared" si="807"/>
        <v>4243.5</v>
      </c>
      <c r="AI271" s="720">
        <f t="shared" si="807"/>
        <v>4243.5</v>
      </c>
      <c r="AJ271" s="719">
        <f t="shared" si="807"/>
        <v>3255</v>
      </c>
      <c r="AK271" s="719">
        <f t="shared" si="807"/>
        <v>3339.2</v>
      </c>
      <c r="AL271" s="719">
        <f t="shared" si="807"/>
        <v>3281.9729579115</v>
      </c>
      <c r="AM271" s="719">
        <f t="shared" si="807"/>
        <v>3536.96814435782</v>
      </c>
      <c r="AN271" s="720">
        <f t="shared" si="807"/>
        <v>3536.96814435782</v>
      </c>
      <c r="AO271" s="719">
        <f t="shared" ref="AO271:AS271" si="808">AO270+AO260</f>
        <v>3407.32216514141</v>
      </c>
      <c r="AP271" s="719">
        <f t="shared" si="808"/>
        <v>3546.5083773542</v>
      </c>
      <c r="AQ271" s="719">
        <f t="shared" si="808"/>
        <v>3485.72987519675</v>
      </c>
      <c r="AR271" s="719">
        <f t="shared" si="808"/>
        <v>3755.52616918646</v>
      </c>
      <c r="AS271" s="720">
        <f t="shared" si="808"/>
        <v>3755.52616918646</v>
      </c>
      <c r="AT271" s="719">
        <f t="shared" ref="AT271:AX271" si="809">AT270+AT260</f>
        <v>3600.83770400454</v>
      </c>
      <c r="AU271" s="719">
        <f t="shared" si="809"/>
        <v>3735.35031381479</v>
      </c>
      <c r="AV271" s="719">
        <f t="shared" si="809"/>
        <v>3660.36406490234</v>
      </c>
      <c r="AW271" s="719">
        <f t="shared" si="809"/>
        <v>3957.36710444044</v>
      </c>
      <c r="AX271" s="720">
        <f t="shared" si="809"/>
        <v>3957.36710444044</v>
      </c>
    </row>
    <row r="272" ht="15.2" spans="1:50">
      <c r="A272" s="80"/>
      <c r="B272" s="795"/>
      <c r="C272" s="264"/>
      <c r="D272" s="796"/>
      <c r="E272" s="796"/>
      <c r="F272" s="796"/>
      <c r="G272" s="796"/>
      <c r="H272" s="264"/>
      <c r="I272" s="796"/>
      <c r="J272" s="796"/>
      <c r="K272" s="796"/>
      <c r="L272" s="796"/>
      <c r="M272" s="264"/>
      <c r="N272" s="796"/>
      <c r="O272" s="796"/>
      <c r="P272" s="796"/>
      <c r="Q272" s="239"/>
      <c r="R272" s="739"/>
      <c r="S272" s="740"/>
      <c r="T272" s="740"/>
      <c r="U272" s="741"/>
      <c r="V272" s="741"/>
      <c r="W272" s="741"/>
      <c r="X272" s="741"/>
      <c r="Y272" s="740"/>
      <c r="Z272" s="239"/>
      <c r="AA272" s="239"/>
      <c r="AB272" s="239"/>
      <c r="AC272" s="239"/>
      <c r="AD272" s="739"/>
      <c r="AE272" s="239"/>
      <c r="AF272" s="239"/>
      <c r="AG272" s="239"/>
      <c r="AH272" s="239"/>
      <c r="AI272" s="739"/>
      <c r="AJ272" s="239"/>
      <c r="AK272" s="239"/>
      <c r="AL272" s="239"/>
      <c r="AM272" s="239"/>
      <c r="AN272" s="739"/>
      <c r="AO272" s="239"/>
      <c r="AP272" s="239"/>
      <c r="AQ272" s="239"/>
      <c r="AR272" s="239"/>
      <c r="AS272" s="739"/>
      <c r="AT272" s="239"/>
      <c r="AU272" s="239"/>
      <c r="AV272" s="239"/>
      <c r="AW272" s="239"/>
      <c r="AX272" s="739"/>
    </row>
    <row r="273" ht="15.2" spans="1:50">
      <c r="A273" s="76"/>
      <c r="B273" s="290" t="s">
        <v>208</v>
      </c>
      <c r="C273" s="157">
        <v>640.4</v>
      </c>
      <c r="D273" s="792">
        <v>640.349000293356</v>
      </c>
      <c r="E273" s="792">
        <v>640.349000458157</v>
      </c>
      <c r="F273" s="792">
        <v>640.349000423097</v>
      </c>
      <c r="G273" s="792">
        <v>640.4</v>
      </c>
      <c r="H273" s="157">
        <f t="shared" ref="H273:H277" si="810">G273</f>
        <v>640.4</v>
      </c>
      <c r="I273" s="792">
        <v>642.211749</v>
      </c>
      <c r="J273" s="792">
        <v>642.211749</v>
      </c>
      <c r="K273" s="792">
        <v>642.211749</v>
      </c>
      <c r="L273" s="792">
        <v>642.2</v>
      </c>
      <c r="M273" s="157">
        <f t="shared" ref="M273:M277" si="811">L273</f>
        <v>642.2</v>
      </c>
      <c r="N273" s="792">
        <v>642.2</v>
      </c>
      <c r="O273" s="792">
        <v>642.2</v>
      </c>
      <c r="P273" s="793">
        <v>642.2</v>
      </c>
      <c r="Q273" s="156">
        <v>642.2</v>
      </c>
      <c r="R273" s="161">
        <f t="shared" ref="R273:AN274" si="812">Q273</f>
        <v>642.2</v>
      </c>
      <c r="S273" s="379"/>
      <c r="T273" s="379"/>
      <c r="U273" s="380"/>
      <c r="V273" s="380"/>
      <c r="W273" s="380"/>
      <c r="X273" s="380"/>
      <c r="Y273" s="379"/>
      <c r="Z273" s="156">
        <f>16.9+2133.4</f>
        <v>2150.3</v>
      </c>
      <c r="AA273" s="156">
        <f>16.9+2133.4</f>
        <v>2150.3</v>
      </c>
      <c r="AB273" s="156">
        <f>16.9+2135.8</f>
        <v>2152.7</v>
      </c>
      <c r="AC273" s="156">
        <f>18.4+3189.1</f>
        <v>3207.5</v>
      </c>
      <c r="AD273" s="161">
        <f t="shared" si="812"/>
        <v>3207.5</v>
      </c>
      <c r="AE273" s="156">
        <f>18.5+3199.9</f>
        <v>3218.4</v>
      </c>
      <c r="AF273" s="156">
        <f>18.5+3215.8</f>
        <v>3234.3</v>
      </c>
      <c r="AG273" s="156">
        <f>18.5+3219.9</f>
        <v>3238.4</v>
      </c>
      <c r="AH273" s="156">
        <f>18.6+3251.2</f>
        <v>3269.8</v>
      </c>
      <c r="AI273" s="161">
        <f t="shared" si="812"/>
        <v>3269.8</v>
      </c>
      <c r="AJ273" s="156">
        <f>19.4+4092.2</f>
        <v>4111.6</v>
      </c>
      <c r="AK273" s="156">
        <f>4119.5+19.5</f>
        <v>4139</v>
      </c>
      <c r="AL273" s="156">
        <f>AK273+AL162</f>
        <v>4139</v>
      </c>
      <c r="AM273" s="156">
        <f>AL273+AM162</f>
        <v>4139</v>
      </c>
      <c r="AN273" s="161">
        <f t="shared" si="812"/>
        <v>4139</v>
      </c>
      <c r="AO273" s="156">
        <f>AN273+AO162</f>
        <v>4139</v>
      </c>
      <c r="AP273" s="156">
        <f>AO273+AP162</f>
        <v>4139</v>
      </c>
      <c r="AQ273" s="156">
        <f>AP273+AQ162</f>
        <v>4139</v>
      </c>
      <c r="AR273" s="156">
        <f>AQ273+AR162</f>
        <v>4139</v>
      </c>
      <c r="AS273" s="161">
        <f t="shared" ref="AS273:AS275" si="813">AR273</f>
        <v>4139</v>
      </c>
      <c r="AT273" s="156">
        <f>AS273+AT162</f>
        <v>4139</v>
      </c>
      <c r="AU273" s="156">
        <f>AT273+AU162</f>
        <v>4139</v>
      </c>
      <c r="AV273" s="156">
        <f>AU273+AV162</f>
        <v>4139</v>
      </c>
      <c r="AW273" s="156">
        <f>AV273+AW162</f>
        <v>4139</v>
      </c>
      <c r="AX273" s="161">
        <f t="shared" ref="AX273:AX275" si="814">AW273</f>
        <v>4139</v>
      </c>
    </row>
    <row r="274" ht="15.2" spans="1:50">
      <c r="A274" s="76"/>
      <c r="B274" s="290" t="s">
        <v>209</v>
      </c>
      <c r="C274" s="157">
        <v>-37.4</v>
      </c>
      <c r="D274" s="792">
        <v>-12.913447207675</v>
      </c>
      <c r="E274" s="792">
        <v>-8.3401912</v>
      </c>
      <c r="F274" s="792">
        <v>4.0086498</v>
      </c>
      <c r="G274" s="792">
        <v>6.2</v>
      </c>
      <c r="H274" s="157">
        <f t="shared" si="810"/>
        <v>6.2</v>
      </c>
      <c r="I274" s="792">
        <v>6.372991</v>
      </c>
      <c r="J274" s="792">
        <v>20.835284</v>
      </c>
      <c r="K274" s="792">
        <v>38.913041</v>
      </c>
      <c r="L274" s="792">
        <v>-3.1</v>
      </c>
      <c r="M274" s="157">
        <f t="shared" si="811"/>
        <v>-3.1</v>
      </c>
      <c r="N274" s="792">
        <v>-8.6</v>
      </c>
      <c r="O274" s="792">
        <v>-0.5</v>
      </c>
      <c r="P274" s="793">
        <v>13.1</v>
      </c>
      <c r="Q274" s="156">
        <v>-10.6</v>
      </c>
      <c r="R274" s="161">
        <f t="shared" si="812"/>
        <v>-10.6</v>
      </c>
      <c r="S274" s="379"/>
      <c r="T274" s="379"/>
      <c r="U274" s="380"/>
      <c r="V274" s="380"/>
      <c r="W274" s="380"/>
      <c r="X274" s="380"/>
      <c r="Y274" s="379"/>
      <c r="Z274" s="156">
        <f>2789.2+6.6</f>
        <v>2795.8</v>
      </c>
      <c r="AA274" s="156">
        <f>2789.2+8.4</f>
        <v>2797.6</v>
      </c>
      <c r="AB274" s="156">
        <f>2789.2-39.4</f>
        <v>2749.8</v>
      </c>
      <c r="AC274" s="156">
        <f>2789.2+19.6</f>
        <v>2808.8</v>
      </c>
      <c r="AD274" s="161">
        <f t="shared" si="812"/>
        <v>2808.8</v>
      </c>
      <c r="AE274" s="156">
        <v>2789.2</v>
      </c>
      <c r="AF274" s="156">
        <v>2789.2</v>
      </c>
      <c r="AG274" s="156">
        <v>2789.2</v>
      </c>
      <c r="AH274" s="156">
        <f>2789.2-43.4</f>
        <v>2745.8</v>
      </c>
      <c r="AI274" s="161">
        <f t="shared" si="812"/>
        <v>2745.8</v>
      </c>
      <c r="AJ274" s="156">
        <f>2789.2-20.8</f>
        <v>2768.4</v>
      </c>
      <c r="AK274" s="156">
        <f>2789.2+8.6</f>
        <v>2797.8</v>
      </c>
      <c r="AL274" s="156">
        <f t="shared" si="812"/>
        <v>2797.8</v>
      </c>
      <c r="AM274" s="156">
        <f t="shared" si="812"/>
        <v>2797.8</v>
      </c>
      <c r="AN274" s="161">
        <f t="shared" si="812"/>
        <v>2797.8</v>
      </c>
      <c r="AO274" s="156">
        <f t="shared" ref="AO274" si="815">AN274</f>
        <v>2797.8</v>
      </c>
      <c r="AP274" s="156">
        <f t="shared" ref="AP274" si="816">AO274</f>
        <v>2797.8</v>
      </c>
      <c r="AQ274" s="156">
        <f t="shared" ref="AQ274" si="817">AP274</f>
        <v>2797.8</v>
      </c>
      <c r="AR274" s="156">
        <f t="shared" ref="AR274" si="818">AQ274</f>
        <v>2797.8</v>
      </c>
      <c r="AS274" s="161">
        <f t="shared" si="813"/>
        <v>2797.8</v>
      </c>
      <c r="AT274" s="156">
        <f t="shared" ref="AT274" si="819">AS274</f>
        <v>2797.8</v>
      </c>
      <c r="AU274" s="156">
        <f t="shared" ref="AU274" si="820">AT274</f>
        <v>2797.8</v>
      </c>
      <c r="AV274" s="156">
        <f t="shared" ref="AV274" si="821">AU274</f>
        <v>2797.8</v>
      </c>
      <c r="AW274" s="156">
        <f t="shared" ref="AW274" si="822">AV274</f>
        <v>2797.8</v>
      </c>
      <c r="AX274" s="161">
        <f t="shared" si="814"/>
        <v>2797.8</v>
      </c>
    </row>
    <row r="275" ht="15.2" spans="1:50">
      <c r="A275" s="76"/>
      <c r="B275" s="290" t="s">
        <v>210</v>
      </c>
      <c r="C275" s="157">
        <v>-755.9</v>
      </c>
      <c r="D275" s="792">
        <v>-657.511437788365</v>
      </c>
      <c r="E275" s="792">
        <v>-802.402761122841</v>
      </c>
      <c r="F275" s="792">
        <v>-698.400663070492</v>
      </c>
      <c r="G275" s="792">
        <v>-608.6</v>
      </c>
      <c r="H275" s="157">
        <f t="shared" si="810"/>
        <v>-608.6</v>
      </c>
      <c r="I275" s="792">
        <v>-567.696902</v>
      </c>
      <c r="J275" s="792">
        <v>-454.803061</v>
      </c>
      <c r="K275" s="792">
        <v>-292.095327</v>
      </c>
      <c r="L275" s="792">
        <v>-713</v>
      </c>
      <c r="M275" s="157">
        <f t="shared" si="811"/>
        <v>-713</v>
      </c>
      <c r="N275" s="792">
        <v>-753.8</v>
      </c>
      <c r="O275" s="792">
        <v>-759.2</v>
      </c>
      <c r="P275" s="792">
        <f>-651.770939+0.0517269999982091</f>
        <v>-651.719212000002</v>
      </c>
      <c r="Q275" s="156">
        <v>-791.8</v>
      </c>
      <c r="R275" s="161">
        <f t="shared" ref="R275" si="823">Q275</f>
        <v>-791.8</v>
      </c>
      <c r="S275" s="379"/>
      <c r="T275" s="379"/>
      <c r="U275" s="380"/>
      <c r="V275" s="380"/>
      <c r="W275" s="380"/>
      <c r="X275" s="380"/>
      <c r="Y275" s="379"/>
      <c r="Z275" s="156">
        <v>-925.6</v>
      </c>
      <c r="AA275" s="156">
        <v>-941.3</v>
      </c>
      <c r="AB275" s="156">
        <v>-797.7</v>
      </c>
      <c r="AC275" s="156">
        <v>-851.9</v>
      </c>
      <c r="AD275" s="161">
        <f t="shared" ref="AD275" si="824">AC275</f>
        <v>-851.9</v>
      </c>
      <c r="AE275" s="156">
        <f>-9.1-780.3</f>
        <v>-789.4</v>
      </c>
      <c r="AF275" s="156">
        <f>-52.3-464.2</f>
        <v>-516.5</v>
      </c>
      <c r="AG275" s="156">
        <f>-339-41.9</f>
        <v>-380.9</v>
      </c>
      <c r="AH275" s="156">
        <v>-213.6</v>
      </c>
      <c r="AI275" s="161">
        <f t="shared" ref="AI275" si="825">AH275</f>
        <v>-213.6</v>
      </c>
      <c r="AJ275" s="156">
        <v>-135.8</v>
      </c>
      <c r="AK275" s="156">
        <v>-70.7</v>
      </c>
      <c r="AL275" s="156">
        <f>AK275+AL123+AL163+AL167+AL126+AL127+AL128+AL130+AL129+AL132+AL146</f>
        <v>138.997891720122</v>
      </c>
      <c r="AM275" s="156">
        <f>AL275+AM123+AM163+AM167+AM126+AM127+AM128+AM130+AM129+AM132+AM146</f>
        <v>377.533204936943</v>
      </c>
      <c r="AN275" s="161">
        <f t="shared" ref="AN275" si="826">AM275</f>
        <v>377.533204936943</v>
      </c>
      <c r="AO275" s="156">
        <f>AN275+AO123+AO163+AO167+AO126+AO127+AO128+AO130+AO129+AO132+AO146</f>
        <v>674.505181553093</v>
      </c>
      <c r="AP275" s="156">
        <f>AO275+AP123+AP163+AP167+AP126+AP127+AP128+AP130+AP129+AP132+AP146</f>
        <v>822.392406594555</v>
      </c>
      <c r="AQ275" s="156">
        <f>AP275+AQ123+AQ163+AQ167+AQ126+AQ127+AQ128+AQ130+AQ129+AQ132+AQ146</f>
        <v>1086.60054859161</v>
      </c>
      <c r="AR275" s="156">
        <f>AQ275+AR123+AR163+AR167+AR126+AR127+AR128+AR130+AR129+AR132+AR146</f>
        <v>1384.68057589893</v>
      </c>
      <c r="AS275" s="161">
        <f t="shared" si="813"/>
        <v>1384.68057589893</v>
      </c>
      <c r="AT275" s="156">
        <f>AS275+AT123+AT163+AT167+AT126+AT127+AT128+AT130+AT129+AT132+AT146</f>
        <v>1740.00499948941</v>
      </c>
      <c r="AU275" s="156">
        <f>AT275+AU123+AU163+AU167+AU126+AU127+AU128+AU130+AU129+AU132+AU146</f>
        <v>1921.4548363355</v>
      </c>
      <c r="AV275" s="156">
        <f>AU275+AV123+AV163+AV167+AV126+AV127+AV128+AV130+AV129+AV132+AV146</f>
        <v>2238.71692579201</v>
      </c>
      <c r="AW275" s="156">
        <f>AV275+AW123+AW163+AW167+AW126+AW127+AW128+AW130+AW129+AW132+AW146</f>
        <v>2600.78885305848</v>
      </c>
      <c r="AX275" s="161">
        <f t="shared" si="814"/>
        <v>2600.78885305848</v>
      </c>
    </row>
    <row r="276" ht="15.2" spans="1:50">
      <c r="A276" s="76"/>
      <c r="B276" s="488" t="s">
        <v>211</v>
      </c>
      <c r="C276" s="812">
        <f>C273+C274+C275</f>
        <v>-152.9</v>
      </c>
      <c r="D276" s="792">
        <f t="shared" ref="D276:AN276" si="827">D273+D274+D275</f>
        <v>-30.0758847026843</v>
      </c>
      <c r="E276" s="792">
        <f t="shared" si="827"/>
        <v>-170.393951864684</v>
      </c>
      <c r="F276" s="792">
        <f t="shared" si="827"/>
        <v>-54.0430128473953</v>
      </c>
      <c r="G276" s="792">
        <f t="shared" si="827"/>
        <v>38</v>
      </c>
      <c r="H276" s="812">
        <f t="shared" si="827"/>
        <v>38</v>
      </c>
      <c r="I276" s="792">
        <f t="shared" si="827"/>
        <v>80.887838</v>
      </c>
      <c r="J276" s="792">
        <f t="shared" si="827"/>
        <v>208.243972</v>
      </c>
      <c r="K276" s="792">
        <f t="shared" si="827"/>
        <v>389.029463</v>
      </c>
      <c r="L276" s="792">
        <f t="shared" si="827"/>
        <v>-73.9</v>
      </c>
      <c r="M276" s="157">
        <f t="shared" si="827"/>
        <v>-73.9</v>
      </c>
      <c r="N276" s="792">
        <v>-120.1</v>
      </c>
      <c r="O276" s="792">
        <f t="shared" si="827"/>
        <v>-117.5</v>
      </c>
      <c r="P276" s="813">
        <f t="shared" si="827"/>
        <v>3.58078799999828</v>
      </c>
      <c r="Q276" s="490">
        <f t="shared" si="827"/>
        <v>-160.2</v>
      </c>
      <c r="R276" s="491">
        <f t="shared" si="827"/>
        <v>-160.2</v>
      </c>
      <c r="S276" s="814"/>
      <c r="T276" s="814"/>
      <c r="U276" s="815"/>
      <c r="V276" s="815"/>
      <c r="W276" s="815"/>
      <c r="X276" s="815"/>
      <c r="Y276" s="814"/>
      <c r="Z276" s="490">
        <f t="shared" si="827"/>
        <v>4020.5</v>
      </c>
      <c r="AA276" s="490">
        <f t="shared" si="827"/>
        <v>4006.6</v>
      </c>
      <c r="AB276" s="490">
        <f t="shared" si="827"/>
        <v>4104.8</v>
      </c>
      <c r="AC276" s="490">
        <f t="shared" si="827"/>
        <v>5164.4</v>
      </c>
      <c r="AD276" s="491">
        <f t="shared" si="827"/>
        <v>5164.4</v>
      </c>
      <c r="AE276" s="490">
        <f t="shared" si="827"/>
        <v>5218.2</v>
      </c>
      <c r="AF276" s="490">
        <f t="shared" si="827"/>
        <v>5507</v>
      </c>
      <c r="AG276" s="490">
        <f t="shared" si="827"/>
        <v>5646.7</v>
      </c>
      <c r="AH276" s="490">
        <f t="shared" si="827"/>
        <v>5802</v>
      </c>
      <c r="AI276" s="491">
        <f t="shared" si="827"/>
        <v>5802</v>
      </c>
      <c r="AJ276" s="490">
        <f t="shared" si="827"/>
        <v>6744.2</v>
      </c>
      <c r="AK276" s="490">
        <f t="shared" si="827"/>
        <v>6866.1</v>
      </c>
      <c r="AL276" s="490">
        <f t="shared" si="827"/>
        <v>7075.79789172012</v>
      </c>
      <c r="AM276" s="490">
        <f t="shared" si="827"/>
        <v>7314.33320493694</v>
      </c>
      <c r="AN276" s="491">
        <f t="shared" si="827"/>
        <v>7314.33320493694</v>
      </c>
      <c r="AO276" s="490">
        <f t="shared" ref="AO276:AS276" si="828">AO273+AO274+AO275</f>
        <v>7611.30518155309</v>
      </c>
      <c r="AP276" s="490">
        <f t="shared" si="828"/>
        <v>7759.19240659455</v>
      </c>
      <c r="AQ276" s="490">
        <f t="shared" si="828"/>
        <v>8023.40054859161</v>
      </c>
      <c r="AR276" s="490">
        <f t="shared" si="828"/>
        <v>8321.48057589893</v>
      </c>
      <c r="AS276" s="491">
        <f t="shared" si="828"/>
        <v>8321.48057589893</v>
      </c>
      <c r="AT276" s="490">
        <f t="shared" ref="AT276:AX276" si="829">AT273+AT274+AT275</f>
        <v>8676.80499948941</v>
      </c>
      <c r="AU276" s="490">
        <f t="shared" si="829"/>
        <v>8858.2548363355</v>
      </c>
      <c r="AV276" s="490">
        <f t="shared" si="829"/>
        <v>9175.51692579201</v>
      </c>
      <c r="AW276" s="490">
        <f t="shared" si="829"/>
        <v>9537.58885305848</v>
      </c>
      <c r="AX276" s="491">
        <f t="shared" si="829"/>
        <v>9537.58885305848</v>
      </c>
    </row>
    <row r="277" ht="15.2" spans="1:50">
      <c r="A277" s="76"/>
      <c r="B277" s="257" t="s">
        <v>212</v>
      </c>
      <c r="C277" s="812">
        <v>0</v>
      </c>
      <c r="D277" s="816">
        <v>0</v>
      </c>
      <c r="E277" s="816">
        <v>0</v>
      </c>
      <c r="F277" s="816">
        <v>0</v>
      </c>
      <c r="G277" s="816">
        <v>0</v>
      </c>
      <c r="H277" s="812">
        <f t="shared" si="810"/>
        <v>0</v>
      </c>
      <c r="I277" s="816">
        <v>0</v>
      </c>
      <c r="J277" s="816">
        <v>0</v>
      </c>
      <c r="K277" s="816">
        <v>0</v>
      </c>
      <c r="L277" s="816">
        <v>0</v>
      </c>
      <c r="M277" s="157">
        <f t="shared" si="811"/>
        <v>0</v>
      </c>
      <c r="N277" s="816">
        <v>0</v>
      </c>
      <c r="O277" s="816">
        <v>3.5</v>
      </c>
      <c r="P277" s="817">
        <v>5.3</v>
      </c>
      <c r="Q277" s="818">
        <v>3.4</v>
      </c>
      <c r="R277" s="819">
        <f t="shared" ref="R277:AN277" si="830">Q277</f>
        <v>3.4</v>
      </c>
      <c r="S277" s="820"/>
      <c r="T277" s="820"/>
      <c r="U277" s="821"/>
      <c r="V277" s="821"/>
      <c r="W277" s="821"/>
      <c r="X277" s="821"/>
      <c r="Y277" s="820"/>
      <c r="Z277" s="818">
        <v>5.2</v>
      </c>
      <c r="AA277" s="818">
        <v>7.1</v>
      </c>
      <c r="AB277" s="818">
        <v>7.5</v>
      </c>
      <c r="AC277" s="818">
        <v>9.1</v>
      </c>
      <c r="AD277" s="819">
        <f t="shared" si="830"/>
        <v>9.1</v>
      </c>
      <c r="AE277" s="818">
        <v>12.6</v>
      </c>
      <c r="AF277" s="818">
        <v>16.8</v>
      </c>
      <c r="AG277" s="818">
        <v>20.1</v>
      </c>
      <c r="AH277" s="818">
        <v>18.9</v>
      </c>
      <c r="AI277" s="819">
        <f t="shared" si="830"/>
        <v>18.9</v>
      </c>
      <c r="AJ277" s="818">
        <v>11.4</v>
      </c>
      <c r="AK277" s="818">
        <v>21.9</v>
      </c>
      <c r="AL277" s="818">
        <f t="shared" si="830"/>
        <v>21.9</v>
      </c>
      <c r="AM277" s="818">
        <f t="shared" si="830"/>
        <v>21.9</v>
      </c>
      <c r="AN277" s="819">
        <f t="shared" si="830"/>
        <v>21.9</v>
      </c>
      <c r="AO277" s="818">
        <f t="shared" ref="AO277" si="831">AN277</f>
        <v>21.9</v>
      </c>
      <c r="AP277" s="818">
        <f t="shared" ref="AP277" si="832">AO277</f>
        <v>21.9</v>
      </c>
      <c r="AQ277" s="818">
        <f t="shared" ref="AQ277" si="833">AP277</f>
        <v>21.9</v>
      </c>
      <c r="AR277" s="818">
        <f t="shared" ref="AR277" si="834">AQ277</f>
        <v>21.9</v>
      </c>
      <c r="AS277" s="819">
        <f t="shared" ref="AS277" si="835">AR277</f>
        <v>21.9</v>
      </c>
      <c r="AT277" s="818">
        <f t="shared" ref="AT277" si="836">AS277</f>
        <v>21.9</v>
      </c>
      <c r="AU277" s="818">
        <f t="shared" ref="AU277" si="837">AT277</f>
        <v>21.9</v>
      </c>
      <c r="AV277" s="818">
        <f t="shared" ref="AV277" si="838">AU277</f>
        <v>21.9</v>
      </c>
      <c r="AW277" s="818">
        <f t="shared" ref="AW277" si="839">AV277</f>
        <v>21.9</v>
      </c>
      <c r="AX277" s="819">
        <f t="shared" ref="AX277" si="840">AW277</f>
        <v>21.9</v>
      </c>
    </row>
    <row r="278" ht="15.2" spans="1:50">
      <c r="A278" s="80"/>
      <c r="B278" s="717" t="s">
        <v>213</v>
      </c>
      <c r="C278" s="718">
        <f>C276+C277</f>
        <v>-152.9</v>
      </c>
      <c r="D278" s="808">
        <f t="shared" ref="D278:O278" si="841">D276+D277</f>
        <v>-30.0758847026843</v>
      </c>
      <c r="E278" s="808">
        <f t="shared" si="841"/>
        <v>-170.393951864684</v>
      </c>
      <c r="F278" s="808">
        <f t="shared" si="841"/>
        <v>-54.0430128473953</v>
      </c>
      <c r="G278" s="808">
        <f t="shared" si="841"/>
        <v>38</v>
      </c>
      <c r="H278" s="718">
        <f t="shared" si="841"/>
        <v>38</v>
      </c>
      <c r="I278" s="808">
        <f t="shared" si="841"/>
        <v>80.887838</v>
      </c>
      <c r="J278" s="808">
        <f t="shared" si="841"/>
        <v>208.243972</v>
      </c>
      <c r="K278" s="808">
        <f t="shared" si="841"/>
        <v>389.029463</v>
      </c>
      <c r="L278" s="808">
        <f t="shared" si="841"/>
        <v>-73.9</v>
      </c>
      <c r="M278" s="718">
        <f t="shared" si="841"/>
        <v>-73.9</v>
      </c>
      <c r="N278" s="808">
        <f t="shared" si="841"/>
        <v>-120.1</v>
      </c>
      <c r="O278" s="808">
        <f t="shared" si="841"/>
        <v>-114</v>
      </c>
      <c r="P278" s="809">
        <f t="shared" ref="P278:AN278" si="842">P276+P277</f>
        <v>8.88078799999828</v>
      </c>
      <c r="Q278" s="810">
        <f t="shared" si="842"/>
        <v>-156.8</v>
      </c>
      <c r="R278" s="811">
        <f t="shared" si="842"/>
        <v>-156.8</v>
      </c>
      <c r="S278" s="811"/>
      <c r="T278" s="811"/>
      <c r="U278" s="810"/>
      <c r="V278" s="810"/>
      <c r="W278" s="810"/>
      <c r="X278" s="810"/>
      <c r="Y278" s="811"/>
      <c r="Z278" s="810">
        <f t="shared" si="842"/>
        <v>4025.7</v>
      </c>
      <c r="AA278" s="810">
        <f t="shared" si="842"/>
        <v>4013.7</v>
      </c>
      <c r="AB278" s="810">
        <f t="shared" si="842"/>
        <v>4112.3</v>
      </c>
      <c r="AC278" s="810">
        <f t="shared" si="842"/>
        <v>5173.5</v>
      </c>
      <c r="AD278" s="811">
        <f t="shared" si="842"/>
        <v>5173.5</v>
      </c>
      <c r="AE278" s="810">
        <f t="shared" si="842"/>
        <v>5230.8</v>
      </c>
      <c r="AF278" s="810">
        <f t="shared" si="842"/>
        <v>5523.8</v>
      </c>
      <c r="AG278" s="810">
        <f t="shared" si="842"/>
        <v>5666.8</v>
      </c>
      <c r="AH278" s="810">
        <f t="shared" si="842"/>
        <v>5820.9</v>
      </c>
      <c r="AI278" s="811">
        <f t="shared" si="842"/>
        <v>5820.9</v>
      </c>
      <c r="AJ278" s="810">
        <f t="shared" si="842"/>
        <v>6755.6</v>
      </c>
      <c r="AK278" s="810">
        <f t="shared" si="842"/>
        <v>6888</v>
      </c>
      <c r="AL278" s="810">
        <f t="shared" si="842"/>
        <v>7097.69789172012</v>
      </c>
      <c r="AM278" s="810">
        <f t="shared" si="842"/>
        <v>7336.23320493694</v>
      </c>
      <c r="AN278" s="811">
        <f t="shared" si="842"/>
        <v>7336.23320493694</v>
      </c>
      <c r="AO278" s="810">
        <f t="shared" ref="AO278:AS278" si="843">AO276+AO277</f>
        <v>7633.20518155309</v>
      </c>
      <c r="AP278" s="810">
        <f t="shared" si="843"/>
        <v>7781.09240659455</v>
      </c>
      <c r="AQ278" s="810">
        <f t="shared" si="843"/>
        <v>8045.30054859161</v>
      </c>
      <c r="AR278" s="810">
        <f t="shared" si="843"/>
        <v>8343.38057589893</v>
      </c>
      <c r="AS278" s="811">
        <f t="shared" si="843"/>
        <v>8343.38057589893</v>
      </c>
      <c r="AT278" s="810">
        <f t="shared" ref="AT278:AX278" si="844">AT276+AT277</f>
        <v>8698.70499948941</v>
      </c>
      <c r="AU278" s="810">
        <f t="shared" si="844"/>
        <v>8880.1548363355</v>
      </c>
      <c r="AV278" s="810">
        <f t="shared" si="844"/>
        <v>9197.41692579201</v>
      </c>
      <c r="AW278" s="810">
        <f t="shared" si="844"/>
        <v>9559.48885305848</v>
      </c>
      <c r="AX278" s="811">
        <f t="shared" si="844"/>
        <v>9559.48885305848</v>
      </c>
    </row>
    <row r="279" ht="15.2" spans="1:50">
      <c r="A279" s="80"/>
      <c r="B279" s="717" t="s">
        <v>214</v>
      </c>
      <c r="C279" s="718">
        <f t="shared" ref="C279:AN279" si="845">C271+C278</f>
        <v>8622.5</v>
      </c>
      <c r="D279" s="808">
        <f t="shared" si="845"/>
        <v>8257.80790159791</v>
      </c>
      <c r="E279" s="808">
        <f t="shared" si="845"/>
        <v>7912.48201710084</v>
      </c>
      <c r="F279" s="808">
        <f t="shared" si="845"/>
        <v>7896.17195361364</v>
      </c>
      <c r="G279" s="808">
        <f t="shared" si="845"/>
        <v>7950.1</v>
      </c>
      <c r="H279" s="718">
        <f t="shared" si="845"/>
        <v>7950.1</v>
      </c>
      <c r="I279" s="808">
        <f t="shared" si="845"/>
        <v>7760.01486</v>
      </c>
      <c r="J279" s="808">
        <f t="shared" si="845"/>
        <v>7495.736965</v>
      </c>
      <c r="K279" s="808">
        <f t="shared" si="845"/>
        <v>7591.660394</v>
      </c>
      <c r="L279" s="808">
        <f t="shared" si="845"/>
        <v>7895.1</v>
      </c>
      <c r="M279" s="718">
        <f t="shared" si="845"/>
        <v>7895.1</v>
      </c>
      <c r="N279" s="808">
        <f t="shared" si="845"/>
        <v>7879.8</v>
      </c>
      <c r="O279" s="808">
        <f t="shared" si="845"/>
        <v>7914.2</v>
      </c>
      <c r="P279" s="808">
        <f t="shared" si="845"/>
        <v>8147.046787</v>
      </c>
      <c r="Q279" s="719">
        <f t="shared" si="845"/>
        <v>8373.8</v>
      </c>
      <c r="R279" s="720">
        <f t="shared" si="845"/>
        <v>8373.8</v>
      </c>
      <c r="S279" s="720"/>
      <c r="T279" s="720"/>
      <c r="U279" s="719"/>
      <c r="V279" s="719"/>
      <c r="W279" s="719"/>
      <c r="X279" s="719"/>
      <c r="Y279" s="720"/>
      <c r="Z279" s="719">
        <f t="shared" si="845"/>
        <v>8174.5</v>
      </c>
      <c r="AA279" s="719">
        <f t="shared" si="845"/>
        <v>8244.7</v>
      </c>
      <c r="AB279" s="719">
        <f t="shared" si="845"/>
        <v>8828.4</v>
      </c>
      <c r="AC279" s="719">
        <f t="shared" si="845"/>
        <v>8714.9</v>
      </c>
      <c r="AD279" s="720">
        <f t="shared" si="845"/>
        <v>8714.9</v>
      </c>
      <c r="AE279" s="719">
        <f t="shared" si="845"/>
        <v>8527.4</v>
      </c>
      <c r="AF279" s="719">
        <f t="shared" si="845"/>
        <v>9018.9</v>
      </c>
      <c r="AG279" s="719">
        <f t="shared" si="845"/>
        <v>9711.5</v>
      </c>
      <c r="AH279" s="719">
        <f t="shared" si="845"/>
        <v>10064.4</v>
      </c>
      <c r="AI279" s="720">
        <f t="shared" si="845"/>
        <v>10064.4</v>
      </c>
      <c r="AJ279" s="719">
        <f t="shared" si="845"/>
        <v>10010.6</v>
      </c>
      <c r="AK279" s="719">
        <f t="shared" si="845"/>
        <v>10227.2</v>
      </c>
      <c r="AL279" s="719">
        <f t="shared" si="845"/>
        <v>10379.6708496316</v>
      </c>
      <c r="AM279" s="719">
        <f t="shared" si="845"/>
        <v>10873.2013492948</v>
      </c>
      <c r="AN279" s="720">
        <f t="shared" si="845"/>
        <v>10873.2013492948</v>
      </c>
      <c r="AO279" s="719">
        <f t="shared" ref="AO279:AS279" si="846">AO271+AO278</f>
        <v>11040.5273466945</v>
      </c>
      <c r="AP279" s="719">
        <f t="shared" si="846"/>
        <v>11327.6007839488</v>
      </c>
      <c r="AQ279" s="719">
        <f t="shared" si="846"/>
        <v>11531.0304237884</v>
      </c>
      <c r="AR279" s="719">
        <f t="shared" si="846"/>
        <v>12098.9067450854</v>
      </c>
      <c r="AS279" s="720">
        <f t="shared" si="846"/>
        <v>12098.9067450854</v>
      </c>
      <c r="AT279" s="719">
        <f t="shared" ref="AT279:AX279" si="847">AT271+AT278</f>
        <v>12299.542703494</v>
      </c>
      <c r="AU279" s="719">
        <f t="shared" si="847"/>
        <v>12615.5051501503</v>
      </c>
      <c r="AV279" s="719">
        <f t="shared" si="847"/>
        <v>12857.7809906944</v>
      </c>
      <c r="AW279" s="719">
        <f t="shared" si="847"/>
        <v>13516.8559574989</v>
      </c>
      <c r="AX279" s="720">
        <f t="shared" si="847"/>
        <v>13516.8559574989</v>
      </c>
    </row>
    <row r="280" ht="15.2" spans="1:5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</row>
    <row r="281" ht="15.2" spans="1:50">
      <c r="A281" s="420"/>
      <c r="B281" s="822" t="s">
        <v>165</v>
      </c>
      <c r="C281" s="823">
        <f t="shared" ref="C281:AN281" si="848">C251-C279</f>
        <v>0</v>
      </c>
      <c r="D281" s="823">
        <f t="shared" si="848"/>
        <v>0.0962856517471664</v>
      </c>
      <c r="E281" s="823">
        <f t="shared" si="848"/>
        <v>-0.0490839297717685</v>
      </c>
      <c r="F281" s="823">
        <f t="shared" si="848"/>
        <v>0.0893284935873453</v>
      </c>
      <c r="G281" s="823">
        <f t="shared" si="848"/>
        <v>0</v>
      </c>
      <c r="H281" s="823">
        <f t="shared" si="848"/>
        <v>0</v>
      </c>
      <c r="I281" s="823">
        <f t="shared" si="848"/>
        <v>-0.0111220000007961</v>
      </c>
      <c r="J281" s="823">
        <f t="shared" si="848"/>
        <v>0.0224720000005618</v>
      </c>
      <c r="K281" s="823">
        <f t="shared" si="848"/>
        <v>0.496832999999242</v>
      </c>
      <c r="L281" s="823">
        <f t="shared" si="848"/>
        <v>0</v>
      </c>
      <c r="M281" s="823">
        <f t="shared" si="848"/>
        <v>0</v>
      </c>
      <c r="N281" s="823">
        <f t="shared" si="848"/>
        <v>0</v>
      </c>
      <c r="O281" s="823">
        <f t="shared" si="848"/>
        <v>0</v>
      </c>
      <c r="P281" s="823">
        <f t="shared" si="848"/>
        <v>0</v>
      </c>
      <c r="Q281" s="823">
        <f t="shared" si="848"/>
        <v>0</v>
      </c>
      <c r="R281" s="823">
        <f t="shared" si="848"/>
        <v>0</v>
      </c>
      <c r="S281" s="823"/>
      <c r="T281" s="823"/>
      <c r="U281" s="823"/>
      <c r="V281" s="823"/>
      <c r="W281" s="823"/>
      <c r="X281" s="823"/>
      <c r="Y281" s="823"/>
      <c r="Z281" s="823">
        <f t="shared" si="848"/>
        <v>0</v>
      </c>
      <c r="AA281" s="823">
        <f t="shared" si="848"/>
        <v>0</v>
      </c>
      <c r="AB281" s="823">
        <f t="shared" si="848"/>
        <v>0</v>
      </c>
      <c r="AC281" s="823">
        <f t="shared" si="848"/>
        <v>0</v>
      </c>
      <c r="AD281" s="823">
        <f t="shared" si="848"/>
        <v>0</v>
      </c>
      <c r="AE281" s="823">
        <f t="shared" si="848"/>
        <v>0</v>
      </c>
      <c r="AF281" s="823">
        <f t="shared" si="848"/>
        <v>0</v>
      </c>
      <c r="AG281" s="823">
        <f t="shared" si="848"/>
        <v>0</v>
      </c>
      <c r="AH281" s="823">
        <f t="shared" si="848"/>
        <v>0</v>
      </c>
      <c r="AI281" s="823">
        <f t="shared" si="848"/>
        <v>0</v>
      </c>
      <c r="AJ281" s="823">
        <f t="shared" si="848"/>
        <v>0</v>
      </c>
      <c r="AK281" s="823">
        <f t="shared" si="848"/>
        <v>0</v>
      </c>
      <c r="AL281" s="823">
        <f t="shared" si="848"/>
        <v>0</v>
      </c>
      <c r="AM281" s="823">
        <f t="shared" si="848"/>
        <v>0</v>
      </c>
      <c r="AN281" s="823">
        <f t="shared" si="848"/>
        <v>0</v>
      </c>
      <c r="AO281" s="823">
        <f t="shared" ref="AO281:AS281" si="849">AO251-AO279</f>
        <v>0</v>
      </c>
      <c r="AP281" s="823">
        <f t="shared" si="849"/>
        <v>0</v>
      </c>
      <c r="AQ281" s="823">
        <f t="shared" si="849"/>
        <v>0</v>
      </c>
      <c r="AR281" s="823">
        <f t="shared" si="849"/>
        <v>0</v>
      </c>
      <c r="AS281" s="823">
        <f t="shared" si="849"/>
        <v>0</v>
      </c>
      <c r="AT281" s="823">
        <f t="shared" ref="AT281:AX281" si="850">AT251-AT279</f>
        <v>0</v>
      </c>
      <c r="AU281" s="823">
        <f t="shared" si="850"/>
        <v>0</v>
      </c>
      <c r="AV281" s="823">
        <f t="shared" si="850"/>
        <v>0</v>
      </c>
      <c r="AW281" s="823">
        <f t="shared" si="850"/>
        <v>0</v>
      </c>
      <c r="AX281" s="823">
        <f t="shared" si="850"/>
        <v>0</v>
      </c>
    </row>
    <row r="282" ht="15.2" spans="1:50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</row>
    <row r="283" ht="15.2" spans="1:50">
      <c r="A283" s="76"/>
      <c r="B283" s="824" t="s">
        <v>215</v>
      </c>
      <c r="C283" s="825"/>
      <c r="D283" s="825"/>
      <c r="E283" s="825"/>
      <c r="F283" s="825"/>
      <c r="G283" s="825"/>
      <c r="H283" s="825"/>
      <c r="I283" s="825"/>
      <c r="J283" s="825"/>
      <c r="K283" s="825"/>
      <c r="L283" s="825"/>
      <c r="M283" s="825"/>
      <c r="N283" s="825"/>
      <c r="O283" s="825"/>
      <c r="P283" s="825"/>
      <c r="Q283" s="825"/>
      <c r="R283" s="825"/>
      <c r="S283" s="825"/>
      <c r="T283" s="825"/>
      <c r="U283" s="825"/>
      <c r="V283" s="825"/>
      <c r="W283" s="825"/>
      <c r="X283" s="825"/>
      <c r="Y283" s="825"/>
      <c r="Z283" s="825"/>
      <c r="AA283" s="825"/>
      <c r="AB283" s="825"/>
      <c r="AC283" s="825"/>
      <c r="AD283" s="825"/>
      <c r="AE283" s="825"/>
      <c r="AF283" s="825"/>
      <c r="AG283" s="825"/>
      <c r="AH283" s="825"/>
      <c r="AI283" s="825"/>
      <c r="AJ283" s="825"/>
      <c r="AK283" s="825"/>
      <c r="AL283" s="825"/>
      <c r="AM283" s="825"/>
      <c r="AN283" s="825"/>
      <c r="AO283" s="825"/>
      <c r="AP283" s="825"/>
      <c r="AQ283" s="825"/>
      <c r="AR283" s="825"/>
      <c r="AS283" s="826"/>
      <c r="AT283" s="825"/>
      <c r="AU283" s="825"/>
      <c r="AV283" s="825"/>
      <c r="AW283" s="825"/>
      <c r="AX283" s="826"/>
    </row>
    <row r="284" ht="15.2" spans="1:50">
      <c r="A284" s="76"/>
      <c r="B284" s="827" t="s">
        <v>216</v>
      </c>
      <c r="C284" s="701">
        <f>C8</f>
        <v>2446.2</v>
      </c>
      <c r="D284" s="962" t="s">
        <v>61</v>
      </c>
      <c r="E284" s="962" t="s">
        <v>61</v>
      </c>
      <c r="F284" s="962" t="s">
        <v>61</v>
      </c>
      <c r="G284" s="385">
        <f>G8+F8+E8+D8</f>
        <v>3066.43</v>
      </c>
      <c r="H284" s="701">
        <f>H8</f>
        <v>3066.43</v>
      </c>
      <c r="I284" s="385">
        <f>I8+G8+F8+E8</f>
        <v>3212.09761207992</v>
      </c>
      <c r="J284" s="385">
        <f>J8+I8+G8+F8</f>
        <v>3307.70919733554</v>
      </c>
      <c r="K284" s="385">
        <f>K8+J8+I8+G8</f>
        <v>3348.76222195756</v>
      </c>
      <c r="L284" s="385">
        <f>L8+K8+J8+I8</f>
        <v>3548.47357826527</v>
      </c>
      <c r="M284" s="701">
        <f>M8</f>
        <v>3548.47357826527</v>
      </c>
      <c r="N284" s="385">
        <f>N8+L8+K8+J8</f>
        <v>3789.61596618535</v>
      </c>
      <c r="O284" s="385">
        <f>O8+N8+L8+K8</f>
        <v>3952.99438092973</v>
      </c>
      <c r="P284" s="385">
        <f>P8+O8+N8+L8</f>
        <v>4252.11135630771</v>
      </c>
      <c r="Q284" s="385">
        <f>Q8+P8+O8+N8</f>
        <v>4368.4</v>
      </c>
      <c r="R284" s="701">
        <f>R8</f>
        <v>4368.4</v>
      </c>
      <c r="S284" s="702"/>
      <c r="T284" s="702"/>
      <c r="U284" s="703"/>
      <c r="V284" s="703"/>
      <c r="W284" s="703"/>
      <c r="X284" s="703"/>
      <c r="Y284" s="702"/>
      <c r="Z284" s="385">
        <f>Z8+Q8+P8+O8</f>
        <v>4510.5</v>
      </c>
      <c r="AA284" s="385">
        <f>AA8+Z8+Q8+P8</f>
        <v>4655.1</v>
      </c>
      <c r="AB284" s="385">
        <f>AB8+AA8+Z8+Q8</f>
        <v>4862.6</v>
      </c>
      <c r="AC284" s="385">
        <f>AC8+AB8+AA8+Z8</f>
        <v>5183.1</v>
      </c>
      <c r="AD284" s="701">
        <f>AD8</f>
        <v>5183.1</v>
      </c>
      <c r="AE284" s="385">
        <f>AE8+AC8+AB8+AA8</f>
        <v>5463.2</v>
      </c>
      <c r="AF284" s="385">
        <f>AF8+AE8+AC8+AB8</f>
        <v>5698.1</v>
      </c>
      <c r="AG284" s="385">
        <f>AG8+AF8+AE8+AC8</f>
        <v>6100.6</v>
      </c>
      <c r="AH284" s="385">
        <f>AH8+AG8+AF8+AE8</f>
        <v>6566.2</v>
      </c>
      <c r="AI284" s="701">
        <f>AI8</f>
        <v>6566.2</v>
      </c>
      <c r="AJ284" s="385">
        <f>AJ8+AH8+AG8+AF8</f>
        <v>7039.2</v>
      </c>
      <c r="AK284" s="385">
        <f>AK8+AJ8+AH8+AG8</f>
        <v>7435.5</v>
      </c>
      <c r="AL284" s="385">
        <f>AL8+AK8+AJ8+AH8</f>
        <v>7824.5634203575</v>
      </c>
      <c r="AM284" s="385">
        <f>AM8+AL8+AK8+AJ8</f>
        <v>8203.75733557394</v>
      </c>
      <c r="AN284" s="701">
        <f>AN8</f>
        <v>8203.75733557393</v>
      </c>
      <c r="AO284" s="385">
        <f>AO8+AM8+AL8+AK8</f>
        <v>8515.59317192058</v>
      </c>
      <c r="AP284" s="385">
        <f>AP8+AO8+AM8+AL8</f>
        <v>8776.26193158391</v>
      </c>
      <c r="AQ284" s="385">
        <f>AQ8+AP8+AO8+AM8</f>
        <v>9082.23133399059</v>
      </c>
      <c r="AR284" s="385">
        <f>AR8+AQ8+AP8+AO8</f>
        <v>9455.47842734167</v>
      </c>
      <c r="AS284" s="701">
        <f>AS8</f>
        <v>9455.47842734167</v>
      </c>
      <c r="AT284" s="385">
        <f>AT8+AR8+AQ8+AP8</f>
        <v>9763.0537297138</v>
      </c>
      <c r="AU284" s="385">
        <f>AU8+AT8+AR8+AQ8</f>
        <v>10022.7109346537</v>
      </c>
      <c r="AV284" s="385">
        <f>AV8+AU8+AT8+AR8</f>
        <v>10345.5526291521</v>
      </c>
      <c r="AW284" s="385">
        <f>AW8+AV8+AU8+AT8</f>
        <v>10747.7335159813</v>
      </c>
      <c r="AX284" s="701">
        <f>AX8</f>
        <v>10747.7335159813</v>
      </c>
    </row>
    <row r="285" ht="15.2" spans="1:50">
      <c r="A285" s="76"/>
      <c r="B285" s="827" t="s">
        <v>217</v>
      </c>
      <c r="C285" s="701">
        <f>-C11</f>
        <v>1297.4</v>
      </c>
      <c r="D285" s="492" t="s">
        <v>61</v>
      </c>
      <c r="E285" s="492" t="s">
        <v>61</v>
      </c>
      <c r="F285" s="492" t="s">
        <v>61</v>
      </c>
      <c r="G285" s="385">
        <f>-(G11+F11+E11+D11)</f>
        <v>1560.90124382893</v>
      </c>
      <c r="H285" s="701">
        <f>-H11</f>
        <v>1560.90124382893</v>
      </c>
      <c r="I285" s="385">
        <f>-(I11+G11+F11+E11)</f>
        <v>1633.15246607864</v>
      </c>
      <c r="J285" s="385">
        <f>-(J11+I11+G11+F11)</f>
        <v>1674.28728948905</v>
      </c>
      <c r="K285" s="385">
        <f>-(K11+J11+I11+G11)</f>
        <v>1685.49196217841</v>
      </c>
      <c r="L285" s="385">
        <f>-(L11+K11+J11+I11)</f>
        <v>1785.23602</v>
      </c>
      <c r="M285" s="701">
        <f>-M11</f>
        <v>1785.23602</v>
      </c>
      <c r="N285" s="385">
        <f>-(N11+L11+K11+J11)</f>
        <v>1872.03602</v>
      </c>
      <c r="O285" s="385">
        <f>-(O11+N11+L11+K11)</f>
        <v>1907.53602</v>
      </c>
      <c r="P285" s="385">
        <f>-(P11+O11+N11+L11)</f>
        <v>2057.18189</v>
      </c>
      <c r="Q285" s="385">
        <f>-(Q11+P11+O11+N11)</f>
        <v>2092.3</v>
      </c>
      <c r="R285" s="701">
        <f>-R11</f>
        <v>2092.3</v>
      </c>
      <c r="S285" s="708"/>
      <c r="T285" s="708"/>
      <c r="U285" s="703"/>
      <c r="V285" s="703"/>
      <c r="W285" s="703"/>
      <c r="X285" s="703"/>
      <c r="Y285" s="708"/>
      <c r="Z285" s="385">
        <f>-(Z11+Q11+P11+O11)</f>
        <v>2141.3</v>
      </c>
      <c r="AA285" s="385">
        <f>-(AA11+Z11+Q11+P11)</f>
        <v>2183.6</v>
      </c>
      <c r="AB285" s="385">
        <f>-(AB11+AA11+Z11+Q11)</f>
        <v>2225.2</v>
      </c>
      <c r="AC285" s="385">
        <f>-(AC11+AB11+AA11+Z11)</f>
        <v>2311.4</v>
      </c>
      <c r="AD285" s="701">
        <f>-AD11</f>
        <v>2311.4</v>
      </c>
      <c r="AE285" s="385">
        <f>-(AE11+AC11+AB11+AA11)</f>
        <v>2388.4</v>
      </c>
      <c r="AF285" s="385">
        <f>-(AF11+AE11+AC11+AB11)</f>
        <v>2459.3</v>
      </c>
      <c r="AG285" s="385">
        <f>-(AG11+AF11+AE11+AC11)</f>
        <v>2610.9</v>
      </c>
      <c r="AH285" s="385">
        <f>-(AH11+AG11+AF11+AE11)</f>
        <v>2781.9</v>
      </c>
      <c r="AI285" s="701">
        <f>-AI11</f>
        <v>2781.9</v>
      </c>
      <c r="AJ285" s="385">
        <f>-(AJ11+AH11+AG11+AF11)</f>
        <v>2940.6</v>
      </c>
      <c r="AK285" s="385">
        <f>-(AK11+AJ11+AH11+AG11)</f>
        <v>2988.2</v>
      </c>
      <c r="AL285" s="385">
        <f>-(AL11+AK11+AJ11+AH11)</f>
        <v>3114.00695507351</v>
      </c>
      <c r="AM285" s="385">
        <f>-(AM11+AL11+AK11+AJ11)</f>
        <v>3219.03639817304</v>
      </c>
      <c r="AN285" s="701">
        <f>-AN11</f>
        <v>3219.03639817304</v>
      </c>
      <c r="AO285" s="385">
        <f>-(AO11+AM11+AL11+AK11)</f>
        <v>3327.59645680586</v>
      </c>
      <c r="AP285" s="385">
        <f>-(AP11+AO11+AM11+AL11)</f>
        <v>3468.85557361325</v>
      </c>
      <c r="AQ285" s="385">
        <f>-(AQ11+AP11+AO11+AM11)</f>
        <v>3576.0047379873</v>
      </c>
      <c r="AR285" s="385">
        <f>-(AR11+AQ11+AP11+AO11)</f>
        <v>3706.48647303854</v>
      </c>
      <c r="AS285" s="701">
        <f>-AS11</f>
        <v>3706.48647303854</v>
      </c>
      <c r="AT285" s="385">
        <f>-(AT11+AR11+AQ11+AP11)</f>
        <v>3807.83065949461</v>
      </c>
      <c r="AU285" s="385">
        <f>-(AU11+AT11+AR11+AQ11)</f>
        <v>3887.48939835874</v>
      </c>
      <c r="AV285" s="385">
        <f>-(AV11+AU11+AT11+AR11)</f>
        <v>3996.7183583402</v>
      </c>
      <c r="AW285" s="385">
        <f>-(AW11+AV11+AU11+AT11)</f>
        <v>4133.52439995941</v>
      </c>
      <c r="AX285" s="701">
        <f>-AX11</f>
        <v>4133.52439995941</v>
      </c>
    </row>
    <row r="286" ht="15.2" spans="1:50">
      <c r="A286" s="76"/>
      <c r="B286" s="828" t="s">
        <v>218</v>
      </c>
      <c r="C286" s="701">
        <f>C103</f>
        <v>242.187241055053</v>
      </c>
      <c r="D286" s="492" t="s">
        <v>61</v>
      </c>
      <c r="E286" s="492" t="s">
        <v>61</v>
      </c>
      <c r="F286" s="492" t="s">
        <v>61</v>
      </c>
      <c r="G286" s="385">
        <f>G103+F103+E103+D103</f>
        <v>341.320071425304</v>
      </c>
      <c r="H286" s="701">
        <f>H103</f>
        <v>341.320071425304</v>
      </c>
      <c r="I286" s="385">
        <f>I103+G103+F103+E103</f>
        <v>350.631485656163</v>
      </c>
      <c r="J286" s="385">
        <f>J103+I103+G103+F103</f>
        <v>357.854532692474</v>
      </c>
      <c r="K286" s="385">
        <f>K103+J103+I103+G103</f>
        <v>323.283697008788</v>
      </c>
      <c r="L286" s="385">
        <f>L103+K103+J103+I103</f>
        <v>379.87955053406</v>
      </c>
      <c r="M286" s="701">
        <f>M103</f>
        <v>379.87955053406</v>
      </c>
      <c r="N286" s="385">
        <f>N103+L103+K103+J103</f>
        <v>458.044522540089</v>
      </c>
      <c r="O286" s="385">
        <f>O103+N103+L103+K103</f>
        <v>480.860049581697</v>
      </c>
      <c r="P286" s="385">
        <f>P103+O103+N103+L103</f>
        <v>536.173856582839</v>
      </c>
      <c r="Q286" s="385">
        <f>Q103+P103+O103+N103</f>
        <v>523.5</v>
      </c>
      <c r="R286" s="701">
        <f>R103</f>
        <v>523.5</v>
      </c>
      <c r="S286" s="708"/>
      <c r="T286" s="708"/>
      <c r="U286" s="703"/>
      <c r="V286" s="703"/>
      <c r="W286" s="703"/>
      <c r="X286" s="703"/>
      <c r="Y286" s="708"/>
      <c r="Z286" s="385">
        <f>Z103+Q103+P103+O103</f>
        <v>514.8</v>
      </c>
      <c r="AA286" s="385">
        <f>AA103+Z103+Q103+P103</f>
        <v>523.788666695324</v>
      </c>
      <c r="AB286" s="385">
        <f>AB103+AA103+Z103+Q103</f>
        <v>591.314666695324</v>
      </c>
      <c r="AC286" s="385">
        <f>AC103+AB103+AA103+Z103</f>
        <v>683.3</v>
      </c>
      <c r="AD286" s="701">
        <f>AD103</f>
        <v>683.3</v>
      </c>
      <c r="AE286" s="385">
        <f>AE103+AC103+AB103+AA103</f>
        <v>791.7</v>
      </c>
      <c r="AF286" s="385">
        <f>AF103+AE103+AC103+AB103</f>
        <v>837.9</v>
      </c>
      <c r="AG286" s="385">
        <f>AG103+AF103+AE103+AC103</f>
        <v>925.2</v>
      </c>
      <c r="AH286" s="385">
        <f>AH103+AG103+AF103+AE103</f>
        <v>984.6</v>
      </c>
      <c r="AI286" s="701">
        <f>AI103</f>
        <v>984.6</v>
      </c>
      <c r="AJ286" s="385">
        <f>AJ103+AH103+AG103+AF103</f>
        <v>1103.9</v>
      </c>
      <c r="AK286" s="385">
        <f>AK103+AJ103+AH103+AG103</f>
        <v>1262.2</v>
      </c>
      <c r="AL286" s="385">
        <f>AL103+AK103+AJ103+AH103</f>
        <v>1299.0943439192</v>
      </c>
      <c r="AM286" s="385">
        <f>AM103+AL103+AK103+AJ103</f>
        <v>1383.33422727225</v>
      </c>
      <c r="AN286" s="701">
        <f>AN103</f>
        <v>1383.33422727225</v>
      </c>
      <c r="AO286" s="385">
        <f>AO103+AM103+AL103+AK103</f>
        <v>1456.38536871827</v>
      </c>
      <c r="AP286" s="385">
        <f>AP103+AO103+AM103+AL103</f>
        <v>1457.89316936605</v>
      </c>
      <c r="AQ286" s="385">
        <f>AQ103+AP103+AO103+AM103</f>
        <v>1536.07986451265</v>
      </c>
      <c r="AR286" s="385">
        <f>AR103+AQ103+AP103+AO103</f>
        <v>1624.1886791184</v>
      </c>
      <c r="AS286" s="701">
        <f>AS103</f>
        <v>1624.1886791184</v>
      </c>
      <c r="AT286" s="385">
        <f>AT103+AR103+AQ103+AP103</f>
        <v>1708.39959212419</v>
      </c>
      <c r="AU286" s="385">
        <f>AU103+AT103+AR103+AQ103</f>
        <v>1760.98897005935</v>
      </c>
      <c r="AV286" s="385">
        <f>AV103+AU103+AT103+AR103</f>
        <v>1840.44312369795</v>
      </c>
      <c r="AW286" s="385">
        <f>AW103+AV103+AU103+AT103</f>
        <v>1936.8714907123</v>
      </c>
      <c r="AX286" s="701">
        <f>AX103</f>
        <v>1936.8714907123</v>
      </c>
    </row>
    <row r="287" ht="15.2" spans="1:50">
      <c r="A287" s="76"/>
      <c r="B287" s="828" t="s">
        <v>219</v>
      </c>
      <c r="C287" s="701">
        <f>C125</f>
        <v>230.1</v>
      </c>
      <c r="D287" s="492" t="s">
        <v>61</v>
      </c>
      <c r="E287" s="492" t="s">
        <v>61</v>
      </c>
      <c r="F287" s="492" t="s">
        <v>61</v>
      </c>
      <c r="G287" s="385">
        <f>G125+F125+E125+D125</f>
        <v>206.1</v>
      </c>
      <c r="H287" s="701">
        <f>H125</f>
        <v>206.1</v>
      </c>
      <c r="I287" s="385">
        <f>I125+G125+F125+E125</f>
        <v>199.185633410422</v>
      </c>
      <c r="J287" s="385">
        <f>J125+I125+G125+F125</f>
        <v>196.192776426039</v>
      </c>
      <c r="K287" s="385">
        <f>K125+J125+I125+G125</f>
        <v>206.774448110718</v>
      </c>
      <c r="L287" s="385">
        <f>L125+K125+J125+I125</f>
        <v>197</v>
      </c>
      <c r="M287" s="701">
        <f>M125</f>
        <v>197</v>
      </c>
      <c r="N287" s="385">
        <f>N125+L125+K125+J125</f>
        <v>199.301540226219</v>
      </c>
      <c r="O287" s="385">
        <f>O125+N125+L125+K125</f>
        <v>201.231438610534</v>
      </c>
      <c r="P287" s="385">
        <f>P125+O125+N125+L125</f>
        <v>207.769498447958</v>
      </c>
      <c r="Q287" s="385">
        <f>Q125+P125+O125+N125</f>
        <v>220.9</v>
      </c>
      <c r="R287" s="701">
        <f>R125</f>
        <v>220.9</v>
      </c>
      <c r="S287" s="708"/>
      <c r="T287" s="708"/>
      <c r="U287" s="703"/>
      <c r="V287" s="703"/>
      <c r="W287" s="703"/>
      <c r="X287" s="703"/>
      <c r="Y287" s="708"/>
      <c r="Z287" s="385">
        <f>Z125+Q125+P125+O125</f>
        <v>231.4</v>
      </c>
      <c r="AA287" s="385">
        <f>AA125+Z125+Q125+P125</f>
        <v>241.871858463176</v>
      </c>
      <c r="AB287" s="385">
        <f>AB125+AA125+Z125+Q125</f>
        <v>258.897701473446</v>
      </c>
      <c r="AC287" s="385">
        <f>AC125+AB125+AA125+Z125</f>
        <v>273.8</v>
      </c>
      <c r="AD287" s="701">
        <f>AD125</f>
        <v>273.8</v>
      </c>
      <c r="AE287" s="385">
        <f>AE125+AC125+AB125+AA125</f>
        <v>289</v>
      </c>
      <c r="AF287" s="385">
        <f>AF125+AE125+AC125+AB125</f>
        <v>307.6</v>
      </c>
      <c r="AG287" s="385">
        <f>AG125+AF125+AE125+AC125</f>
        <v>355.2</v>
      </c>
      <c r="AH287" s="385">
        <f>AH125+AG125+AF125+AE125</f>
        <v>384.2</v>
      </c>
      <c r="AI287" s="701">
        <f>AI125</f>
        <v>384.2</v>
      </c>
      <c r="AJ287" s="385">
        <f>AJ125+AH125+AG125+AF125</f>
        <v>409.1</v>
      </c>
      <c r="AK287" s="385">
        <f>AK125+AJ125+AH125+AG125</f>
        <v>440.2</v>
      </c>
      <c r="AL287" s="385">
        <f>AL125+AK125+AJ125+AH125</f>
        <v>432.3725</v>
      </c>
      <c r="AM287" s="385">
        <f>AM125+AL125+AK125+AJ125</f>
        <v>448.445</v>
      </c>
      <c r="AN287" s="701">
        <f>AN125</f>
        <v>448.445</v>
      </c>
      <c r="AO287" s="385">
        <f>AO125+AM125+AL125+AK125</f>
        <v>459.065</v>
      </c>
      <c r="AP287" s="385">
        <f>AP125+AO125+AM125+AL125</f>
        <v>469.025</v>
      </c>
      <c r="AQ287" s="385">
        <f>AQ125+AP125+AO125+AM125</f>
        <v>485.9895</v>
      </c>
      <c r="AR287" s="385">
        <f>AR125+AQ125+AP125+AO125</f>
        <v>505.234</v>
      </c>
      <c r="AS287" s="701">
        <f>AS125</f>
        <v>505.234</v>
      </c>
      <c r="AT287" s="385">
        <f>AT125+AR125+AQ125+AP125</f>
        <v>522.415</v>
      </c>
      <c r="AU287" s="385">
        <f>AU125+AT125+AR125+AQ125</f>
        <v>541.048</v>
      </c>
      <c r="AV287" s="385">
        <f>AV125+AU125+AT125+AR125</f>
        <v>561.0954</v>
      </c>
      <c r="AW287" s="385">
        <f>AW125+AV125+AU125+AT125</f>
        <v>583.8788</v>
      </c>
      <c r="AX287" s="701">
        <f>AX125</f>
        <v>583.8788</v>
      </c>
    </row>
    <row r="288" ht="15.2" spans="1:50">
      <c r="A288" s="829"/>
      <c r="B288" s="830" t="s">
        <v>220</v>
      </c>
      <c r="C288" s="831">
        <f>C231/C284</f>
        <v>0.240822500204399</v>
      </c>
      <c r="D288" s="492" t="s">
        <v>61</v>
      </c>
      <c r="E288" s="492" t="s">
        <v>61</v>
      </c>
      <c r="F288" s="492" t="s">
        <v>61</v>
      </c>
      <c r="G288" s="832">
        <f t="shared" ref="G288:P288" si="851">G231/G284</f>
        <v>0.173002481713263</v>
      </c>
      <c r="H288" s="831">
        <f t="shared" si="851"/>
        <v>0.173002481713263</v>
      </c>
      <c r="I288" s="833">
        <f t="shared" si="851"/>
        <v>0.138011986414369</v>
      </c>
      <c r="J288" s="833">
        <f t="shared" si="851"/>
        <v>0.123487524335279</v>
      </c>
      <c r="K288" s="833">
        <f t="shared" si="851"/>
        <v>0.152213233193378</v>
      </c>
      <c r="L288" s="832">
        <f t="shared" si="851"/>
        <v>0.185629112200412</v>
      </c>
      <c r="M288" s="831">
        <f t="shared" si="851"/>
        <v>0.185629112200412</v>
      </c>
      <c r="N288" s="832">
        <f t="shared" si="851"/>
        <v>0.137375397572023</v>
      </c>
      <c r="O288" s="832">
        <f t="shared" si="851"/>
        <v>0.104477760452284</v>
      </c>
      <c r="P288" s="833">
        <f t="shared" si="851"/>
        <v>0.153923532371535</v>
      </c>
      <c r="Q288" s="832">
        <f t="shared" ref="Q288:R288" si="852">Q231/Q284</f>
        <v>0.137304276165186</v>
      </c>
      <c r="R288" s="834">
        <f t="shared" si="852"/>
        <v>0.137304276165186</v>
      </c>
      <c r="S288" s="835"/>
      <c r="T288" s="835"/>
      <c r="U288" s="836"/>
      <c r="V288" s="836"/>
      <c r="W288" s="836"/>
      <c r="X288" s="836"/>
      <c r="Y288" s="835"/>
      <c r="Z288" s="832">
        <f t="shared" ref="Z288:AC289" si="853">Z231/Z284</f>
        <v>0.124243431992019</v>
      </c>
      <c r="AA288" s="832">
        <f t="shared" si="853"/>
        <v>0.0914051255612124</v>
      </c>
      <c r="AB288" s="833">
        <f t="shared" si="853"/>
        <v>0.135627030806564</v>
      </c>
      <c r="AC288" s="832">
        <f t="shared" si="853"/>
        <v>0.117130674692751</v>
      </c>
      <c r="AD288" s="834">
        <f>AD231/AD284</f>
        <v>0.117130674692751</v>
      </c>
      <c r="AE288" s="832">
        <f t="shared" ref="AE288:AI288" si="854">AE231/AE284</f>
        <v>0.100636989310294</v>
      </c>
      <c r="AF288" s="832">
        <f t="shared" si="854"/>
        <v>0.0815885997086748</v>
      </c>
      <c r="AG288" s="833">
        <f t="shared" si="854"/>
        <v>0.14434645772547</v>
      </c>
      <c r="AH288" s="832">
        <f t="shared" si="854"/>
        <v>0.123252413877128</v>
      </c>
      <c r="AI288" s="834">
        <f t="shared" si="854"/>
        <v>0.123252413877128</v>
      </c>
      <c r="AJ288" s="832">
        <f t="shared" ref="AJ288:AK288" si="855">AJ231/AJ284</f>
        <v>0.0999971587680418</v>
      </c>
      <c r="AK288" s="832">
        <f t="shared" si="855"/>
        <v>0.0773586174433461</v>
      </c>
      <c r="AL288" s="327">
        <f t="shared" ref="AL288" si="856">AG288</f>
        <v>0.14434645772547</v>
      </c>
      <c r="AM288" s="327">
        <f t="shared" ref="AM288" si="857">AH288</f>
        <v>0.123252413877128</v>
      </c>
      <c r="AN288" s="831">
        <f>AN231/AN284</f>
        <v>0.123252413877128</v>
      </c>
      <c r="AO288" s="327">
        <f>AJ288</f>
        <v>0.0999971587680418</v>
      </c>
      <c r="AP288" s="327">
        <f t="shared" ref="AP288" si="858">AK288</f>
        <v>0.0773586174433461</v>
      </c>
      <c r="AQ288" s="327">
        <f t="shared" ref="AQ288" si="859">AL288</f>
        <v>0.14434645772547</v>
      </c>
      <c r="AR288" s="327">
        <f t="shared" ref="AR288" si="860">AM288</f>
        <v>0.123252413877128</v>
      </c>
      <c r="AS288" s="831">
        <f>AS231/AS284</f>
        <v>0.123252413877128</v>
      </c>
      <c r="AT288" s="327">
        <f>AO288</f>
        <v>0.0999971587680418</v>
      </c>
      <c r="AU288" s="327">
        <f t="shared" ref="AU288" si="861">AP288</f>
        <v>0.0773586174433461</v>
      </c>
      <c r="AV288" s="327">
        <f t="shared" ref="AV288" si="862">AQ288</f>
        <v>0.14434645772547</v>
      </c>
      <c r="AW288" s="327">
        <f t="shared" ref="AW288" si="863">AR288</f>
        <v>0.123252413877128</v>
      </c>
      <c r="AX288" s="831">
        <f>AX231/AX284</f>
        <v>0.123252413877128</v>
      </c>
    </row>
    <row r="289" ht="15.2" spans="1:50">
      <c r="A289" s="829"/>
      <c r="B289" s="830" t="s">
        <v>221</v>
      </c>
      <c r="C289" s="831">
        <f>C232/C285</f>
        <v>0.438954832742408</v>
      </c>
      <c r="D289" s="492" t="s">
        <v>61</v>
      </c>
      <c r="E289" s="492" t="s">
        <v>61</v>
      </c>
      <c r="F289" s="492" t="s">
        <v>61</v>
      </c>
      <c r="G289" s="832">
        <f t="shared" ref="G289:P289" si="864">G232/G285</f>
        <v>0.373374037790103</v>
      </c>
      <c r="H289" s="831">
        <f t="shared" si="864"/>
        <v>0.373374037790103</v>
      </c>
      <c r="I289" s="833">
        <f t="shared" si="864"/>
        <v>0.394290625875338</v>
      </c>
      <c r="J289" s="833">
        <f t="shared" si="864"/>
        <v>0.43670332659763</v>
      </c>
      <c r="K289" s="833">
        <f t="shared" si="864"/>
        <v>0.52032985423823</v>
      </c>
      <c r="L289" s="832">
        <f t="shared" si="864"/>
        <v>0.511136897181808</v>
      </c>
      <c r="M289" s="831">
        <f t="shared" si="864"/>
        <v>0.511136897181808</v>
      </c>
      <c r="N289" s="832">
        <f t="shared" si="864"/>
        <v>0.552927395061554</v>
      </c>
      <c r="O289" s="832">
        <f t="shared" si="864"/>
        <v>0.639149136486555</v>
      </c>
      <c r="P289" s="833">
        <f t="shared" si="864"/>
        <v>0.582107010479273</v>
      </c>
      <c r="Q289" s="832">
        <f t="shared" ref="Q289:R289" si="865">Q232/Q285</f>
        <v>0.525546049801654</v>
      </c>
      <c r="R289" s="834">
        <f t="shared" si="865"/>
        <v>0.525546049801654</v>
      </c>
      <c r="S289" s="835"/>
      <c r="T289" s="835"/>
      <c r="U289" s="836"/>
      <c r="V289" s="836"/>
      <c r="W289" s="836"/>
      <c r="X289" s="836"/>
      <c r="Y289" s="835"/>
      <c r="Z289" s="832">
        <f t="shared" ref="Z289:AB289" si="866">Z232/Z285</f>
        <v>0.513986830430113</v>
      </c>
      <c r="AA289" s="832">
        <f t="shared" si="866"/>
        <v>0.568327532515113</v>
      </c>
      <c r="AB289" s="833">
        <f t="shared" si="866"/>
        <v>0.601518964587453</v>
      </c>
      <c r="AC289" s="832">
        <f t="shared" si="853"/>
        <v>0.529246344206974</v>
      </c>
      <c r="AD289" s="834">
        <f>AD232/AD285</f>
        <v>0.529246344206974</v>
      </c>
      <c r="AE289" s="832">
        <f t="shared" ref="AE289:AI289" si="867">AE232/AE285</f>
        <v>0.530564394573773</v>
      </c>
      <c r="AF289" s="832">
        <f t="shared" si="867"/>
        <v>0.649371772455577</v>
      </c>
      <c r="AG289" s="833">
        <f t="shared" si="867"/>
        <v>0.655099774024283</v>
      </c>
      <c r="AH289" s="832">
        <f t="shared" si="867"/>
        <v>0.583090693410978</v>
      </c>
      <c r="AI289" s="834">
        <f t="shared" si="867"/>
        <v>0.583090693410978</v>
      </c>
      <c r="AJ289" s="832">
        <f t="shared" ref="AJ289:AK289" si="868">AJ232/AJ285</f>
        <v>0.573998503706727</v>
      </c>
      <c r="AK289" s="832">
        <f t="shared" si="868"/>
        <v>0.63472993775517</v>
      </c>
      <c r="AL289" s="327">
        <f>AG289-1%</f>
        <v>0.645099774024283</v>
      </c>
      <c r="AM289" s="327">
        <f>AH289-1%</f>
        <v>0.573090693410978</v>
      </c>
      <c r="AN289" s="831">
        <f>AN232/AN285</f>
        <v>0.573090693410978</v>
      </c>
      <c r="AO289" s="327">
        <f>AJ289-0.5%</f>
        <v>0.568998503706727</v>
      </c>
      <c r="AP289" s="327">
        <f t="shared" ref="AP289" si="869">AK289-0.5%</f>
        <v>0.62972993775517</v>
      </c>
      <c r="AQ289" s="327">
        <f t="shared" ref="AQ289" si="870">AL289-0.5%</f>
        <v>0.640099774024283</v>
      </c>
      <c r="AR289" s="327">
        <f t="shared" ref="AR289" si="871">AM289-0.5%</f>
        <v>0.568090693410978</v>
      </c>
      <c r="AS289" s="831">
        <f>AS232/AS285</f>
        <v>0.568090693410978</v>
      </c>
      <c r="AT289" s="327">
        <f>AO289-0.5%</f>
        <v>0.563998503706727</v>
      </c>
      <c r="AU289" s="327">
        <f t="shared" ref="AU289" si="872">AP289-0.5%</f>
        <v>0.62472993775517</v>
      </c>
      <c r="AV289" s="327">
        <f t="shared" ref="AV289" si="873">AQ289-0.5%</f>
        <v>0.635099774024283</v>
      </c>
      <c r="AW289" s="327">
        <f t="shared" ref="AW289" si="874">AR289-0.5%</f>
        <v>0.563090693410978</v>
      </c>
      <c r="AX289" s="831">
        <f>AX232/AX285</f>
        <v>0.563090693410978</v>
      </c>
    </row>
    <row r="290" ht="15.2" spans="1:50">
      <c r="A290" s="829"/>
      <c r="B290" s="830" t="s">
        <v>222</v>
      </c>
      <c r="C290" s="831">
        <f>C253/C285</f>
        <v>0.225836287960536</v>
      </c>
      <c r="D290" s="492" t="s">
        <v>61</v>
      </c>
      <c r="E290" s="492" t="s">
        <v>61</v>
      </c>
      <c r="F290" s="492" t="s">
        <v>61</v>
      </c>
      <c r="G290" s="832">
        <f t="shared" ref="G290:P290" si="875">G253/G285</f>
        <v>0.205137897907328</v>
      </c>
      <c r="H290" s="831">
        <f t="shared" si="875"/>
        <v>0.205137897907328</v>
      </c>
      <c r="I290" s="833">
        <f t="shared" si="875"/>
        <v>0.199690819916562</v>
      </c>
      <c r="J290" s="833">
        <f t="shared" si="875"/>
        <v>0.235753643044413</v>
      </c>
      <c r="K290" s="833">
        <f t="shared" si="875"/>
        <v>0.273500228624172</v>
      </c>
      <c r="L290" s="832">
        <f t="shared" si="875"/>
        <v>0.244001350588927</v>
      </c>
      <c r="M290" s="831">
        <f t="shared" si="875"/>
        <v>0.244001350588927</v>
      </c>
      <c r="N290" s="832">
        <f t="shared" si="875"/>
        <v>0.237869354671926</v>
      </c>
      <c r="O290" s="832">
        <f t="shared" si="875"/>
        <v>0.227623486763831</v>
      </c>
      <c r="P290" s="833">
        <f t="shared" si="875"/>
        <v>0.189288075056893</v>
      </c>
      <c r="Q290" s="832">
        <f t="shared" ref="Q290:R290" si="876">Q253/Q285</f>
        <v>0.203842661186254</v>
      </c>
      <c r="R290" s="834">
        <f t="shared" si="876"/>
        <v>0.203842661186254</v>
      </c>
      <c r="S290" s="835"/>
      <c r="T290" s="835"/>
      <c r="U290" s="836"/>
      <c r="V290" s="836"/>
      <c r="W290" s="836"/>
      <c r="X290" s="836"/>
      <c r="Y290" s="835"/>
      <c r="Z290" s="832">
        <f t="shared" ref="Z290:AD290" si="877">Z253/Z285</f>
        <v>0.180918133843927</v>
      </c>
      <c r="AA290" s="832">
        <f t="shared" si="877"/>
        <v>0.208050925077853</v>
      </c>
      <c r="AB290" s="833">
        <f t="shared" si="877"/>
        <v>0.216744562286536</v>
      </c>
      <c r="AC290" s="832">
        <f t="shared" si="877"/>
        <v>0.237518387124686</v>
      </c>
      <c r="AD290" s="834">
        <f t="shared" si="877"/>
        <v>0.237518387124686</v>
      </c>
      <c r="AE290" s="832">
        <f t="shared" ref="AE290:AI290" si="878">AE253/AE285</f>
        <v>0.191341483838553</v>
      </c>
      <c r="AF290" s="832">
        <f t="shared" si="878"/>
        <v>0.215183182206319</v>
      </c>
      <c r="AG290" s="833">
        <f t="shared" si="878"/>
        <v>0.216208970086943</v>
      </c>
      <c r="AH290" s="832">
        <f t="shared" si="878"/>
        <v>0.276717351450448</v>
      </c>
      <c r="AI290" s="834">
        <f t="shared" si="878"/>
        <v>0.276717351450448</v>
      </c>
      <c r="AJ290" s="832">
        <f t="shared" ref="AJ290:AK290" si="879">AJ253/AJ285</f>
        <v>0.228728830850847</v>
      </c>
      <c r="AK290" s="832">
        <f t="shared" si="879"/>
        <v>0.251221471119738</v>
      </c>
      <c r="AL290" s="327">
        <f t="shared" ref="AL290:AM290" si="880">AG290</f>
        <v>0.216208970086943</v>
      </c>
      <c r="AM290" s="327">
        <f t="shared" si="880"/>
        <v>0.276717351450448</v>
      </c>
      <c r="AN290" s="831">
        <f>AN253/AN285</f>
        <v>0.276717351450448</v>
      </c>
      <c r="AO290" s="327">
        <f>AJ290</f>
        <v>0.228728830850847</v>
      </c>
      <c r="AP290" s="327">
        <f t="shared" ref="AP290:AP291" si="881">AK290</f>
        <v>0.251221471119738</v>
      </c>
      <c r="AQ290" s="327">
        <f t="shared" ref="AQ290:AQ291" si="882">AL290</f>
        <v>0.216208970086943</v>
      </c>
      <c r="AR290" s="327">
        <f t="shared" ref="AR290:AR291" si="883">AM290</f>
        <v>0.276717351450448</v>
      </c>
      <c r="AS290" s="831">
        <f>AS253/AS285</f>
        <v>0.276717351450448</v>
      </c>
      <c r="AT290" s="327">
        <f>AO290</f>
        <v>0.228728830850847</v>
      </c>
      <c r="AU290" s="327">
        <f t="shared" ref="AU290:AU291" si="884">AP290</f>
        <v>0.251221471119738</v>
      </c>
      <c r="AV290" s="327">
        <f t="shared" ref="AV290:AV291" si="885">AQ290</f>
        <v>0.216208970086943</v>
      </c>
      <c r="AW290" s="327">
        <f t="shared" ref="AW290:AW291" si="886">AR290</f>
        <v>0.276717351450448</v>
      </c>
      <c r="AX290" s="831">
        <f>AX253/AX285</f>
        <v>0.276717351450448</v>
      </c>
    </row>
    <row r="291" ht="15.2" spans="1:50">
      <c r="A291" s="829"/>
      <c r="B291" s="830" t="s">
        <v>223</v>
      </c>
      <c r="C291" s="831">
        <f>C234/C284</f>
        <v>0.0447633063527103</v>
      </c>
      <c r="D291" s="492" t="s">
        <v>61</v>
      </c>
      <c r="E291" s="492" t="s">
        <v>61</v>
      </c>
      <c r="F291" s="492" t="s">
        <v>61</v>
      </c>
      <c r="G291" s="832">
        <f t="shared" ref="G291:P291" si="887">G234/G284</f>
        <v>0.0388399539529681</v>
      </c>
      <c r="H291" s="831">
        <f t="shared" si="887"/>
        <v>0.0388399539529681</v>
      </c>
      <c r="I291" s="833">
        <f t="shared" si="887"/>
        <v>0.0426081845972851</v>
      </c>
      <c r="J291" s="833">
        <f t="shared" si="887"/>
        <v>0.0526221060001917</v>
      </c>
      <c r="K291" s="833">
        <f t="shared" si="887"/>
        <v>0.0614869994799558</v>
      </c>
      <c r="L291" s="832">
        <f t="shared" si="887"/>
        <v>0.0488379006290137</v>
      </c>
      <c r="M291" s="831">
        <f t="shared" si="887"/>
        <v>0.0488379006290137</v>
      </c>
      <c r="N291" s="832">
        <f t="shared" si="887"/>
        <v>0.0497411879414645</v>
      </c>
      <c r="O291" s="832">
        <f t="shared" si="887"/>
        <v>0.052213582947582</v>
      </c>
      <c r="P291" s="833">
        <f t="shared" si="887"/>
        <v>0.0473769812498348</v>
      </c>
      <c r="Q291" s="832">
        <f t="shared" ref="Q291:R291" si="888">Q234/Q284</f>
        <v>0.0371531910997161</v>
      </c>
      <c r="R291" s="831">
        <f t="shared" si="888"/>
        <v>0.0371531910997161</v>
      </c>
      <c r="S291" s="835"/>
      <c r="T291" s="835"/>
      <c r="U291" s="836"/>
      <c r="V291" s="836"/>
      <c r="W291" s="836"/>
      <c r="X291" s="836"/>
      <c r="Y291" s="835"/>
      <c r="Z291" s="832">
        <f t="shared" ref="Z291:AD291" si="889">Z234/Z284</f>
        <v>0.0365147988027935</v>
      </c>
      <c r="AA291" s="832">
        <f t="shared" si="889"/>
        <v>0.0470881398895835</v>
      </c>
      <c r="AB291" s="833">
        <f t="shared" si="889"/>
        <v>0.0476494056677498</v>
      </c>
      <c r="AC291" s="832">
        <f t="shared" si="889"/>
        <v>0.0411336844745423</v>
      </c>
      <c r="AD291" s="831">
        <f t="shared" si="889"/>
        <v>0.0411336844745423</v>
      </c>
      <c r="AE291" s="832">
        <f t="shared" ref="AE291:AI291" si="890">AE234/AE284</f>
        <v>0.0354554107482794</v>
      </c>
      <c r="AF291" s="832">
        <f t="shared" si="890"/>
        <v>0.0347835243326723</v>
      </c>
      <c r="AG291" s="833">
        <f t="shared" si="890"/>
        <v>0.0354719207946759</v>
      </c>
      <c r="AH291" s="832">
        <f t="shared" si="890"/>
        <v>0.0304590173920989</v>
      </c>
      <c r="AI291" s="831">
        <f t="shared" si="890"/>
        <v>0.0304590173920989</v>
      </c>
      <c r="AJ291" s="832">
        <f t="shared" ref="AJ291:AK291" si="891">AJ234/AJ284</f>
        <v>0.0316513240140925</v>
      </c>
      <c r="AK291" s="832">
        <f t="shared" si="891"/>
        <v>0.0346311613206913</v>
      </c>
      <c r="AL291" s="837">
        <f t="shared" ref="AL291" si="892">AG291</f>
        <v>0.0354719207946759</v>
      </c>
      <c r="AM291" s="837">
        <f t="shared" ref="AM291" si="893">AH291</f>
        <v>0.0304590173920989</v>
      </c>
      <c r="AN291" s="831">
        <f>AN234/AN284</f>
        <v>0.0304590173920989</v>
      </c>
      <c r="AO291" s="837">
        <f t="shared" ref="AO291" si="894">AJ291</f>
        <v>0.0316513240140925</v>
      </c>
      <c r="AP291" s="837">
        <f t="shared" si="881"/>
        <v>0.0346311613206913</v>
      </c>
      <c r="AQ291" s="837">
        <f t="shared" si="882"/>
        <v>0.0354719207946759</v>
      </c>
      <c r="AR291" s="837">
        <f t="shared" si="883"/>
        <v>0.0304590173920989</v>
      </c>
      <c r="AS291" s="831">
        <f>AS234/AS284</f>
        <v>0.0304590173920989</v>
      </c>
      <c r="AT291" s="837">
        <f t="shared" ref="AT291" si="895">AO291</f>
        <v>0.0316513240140925</v>
      </c>
      <c r="AU291" s="837">
        <f t="shared" si="884"/>
        <v>0.0346311613206913</v>
      </c>
      <c r="AV291" s="837">
        <f t="shared" si="885"/>
        <v>0.0354719207946759</v>
      </c>
      <c r="AW291" s="837">
        <f t="shared" si="886"/>
        <v>0.0304590173920989</v>
      </c>
      <c r="AX291" s="831">
        <f>AX234/AX284</f>
        <v>0.0304590173920989</v>
      </c>
    </row>
    <row r="292" ht="15.2" spans="1:50">
      <c r="A292" s="76"/>
      <c r="B292" s="838"/>
      <c r="C292" s="704"/>
      <c r="D292" s="76"/>
      <c r="E292" s="76"/>
      <c r="F292" s="76"/>
      <c r="G292" s="76"/>
      <c r="H292" s="704"/>
      <c r="I292" s="76"/>
      <c r="J292" s="76"/>
      <c r="K292" s="76"/>
      <c r="L292" s="76"/>
      <c r="M292" s="704"/>
      <c r="N292" s="76"/>
      <c r="O292" s="76"/>
      <c r="P292" s="76"/>
      <c r="Q292" s="76"/>
      <c r="R292" s="704"/>
      <c r="S292" s="744"/>
      <c r="T292" s="744"/>
      <c r="U292" s="707"/>
      <c r="V292" s="707"/>
      <c r="W292" s="707"/>
      <c r="X292" s="707"/>
      <c r="Y292" s="744"/>
      <c r="Z292" s="76"/>
      <c r="AA292" s="76"/>
      <c r="AB292" s="76"/>
      <c r="AC292" s="76"/>
      <c r="AD292" s="704"/>
      <c r="AE292" s="76"/>
      <c r="AF292" s="76"/>
      <c r="AG292" s="76"/>
      <c r="AH292" s="76"/>
      <c r="AI292" s="704"/>
      <c r="AJ292" s="76"/>
      <c r="AK292" s="76"/>
      <c r="AL292" s="76"/>
      <c r="AM292" s="76"/>
      <c r="AN292" s="704"/>
      <c r="AO292" s="76"/>
      <c r="AP292" s="76"/>
      <c r="AQ292" s="76"/>
      <c r="AR292" s="76"/>
      <c r="AS292" s="704"/>
      <c r="AT292" s="76"/>
      <c r="AU292" s="76"/>
      <c r="AV292" s="76"/>
      <c r="AW292" s="76"/>
      <c r="AX292" s="704"/>
    </row>
    <row r="293" ht="15.2" spans="1:50">
      <c r="A293" s="76"/>
      <c r="B293" s="839" t="s">
        <v>224</v>
      </c>
      <c r="C293" s="840"/>
      <c r="D293" s="840"/>
      <c r="E293" s="840"/>
      <c r="F293" s="840"/>
      <c r="G293" s="840"/>
      <c r="H293" s="840"/>
      <c r="I293" s="840"/>
      <c r="J293" s="840"/>
      <c r="K293" s="840"/>
      <c r="L293" s="840"/>
      <c r="M293" s="840"/>
      <c r="N293" s="840"/>
      <c r="O293" s="840"/>
      <c r="P293" s="840"/>
      <c r="Q293" s="840"/>
      <c r="R293" s="840"/>
      <c r="S293" s="840"/>
      <c r="T293" s="840"/>
      <c r="U293" s="840"/>
      <c r="V293" s="840"/>
      <c r="W293" s="840"/>
      <c r="X293" s="840"/>
      <c r="Y293" s="840"/>
      <c r="Z293" s="840"/>
      <c r="AA293" s="840"/>
      <c r="AB293" s="840"/>
      <c r="AC293" s="840"/>
      <c r="AD293" s="840"/>
      <c r="AE293" s="840"/>
      <c r="AF293" s="840"/>
      <c r="AG293" s="840"/>
      <c r="AH293" s="840"/>
      <c r="AI293" s="840"/>
      <c r="AJ293" s="840"/>
      <c r="AK293" s="840"/>
      <c r="AL293" s="840"/>
      <c r="AM293" s="840"/>
      <c r="AN293" s="840"/>
      <c r="AO293" s="840"/>
      <c r="AP293" s="840"/>
      <c r="AQ293" s="840"/>
      <c r="AR293" s="840"/>
      <c r="AS293" s="840"/>
      <c r="AT293" s="840"/>
      <c r="AU293" s="840"/>
      <c r="AV293" s="840"/>
      <c r="AW293" s="840"/>
      <c r="AX293" s="841"/>
    </row>
    <row r="294" ht="15.2" spans="1:50">
      <c r="A294" s="76"/>
      <c r="B294" s="842"/>
      <c r="C294" s="704"/>
      <c r="D294" s="76"/>
      <c r="E294" s="76"/>
      <c r="F294" s="76"/>
      <c r="G294" s="76"/>
      <c r="H294" s="704"/>
      <c r="I294" s="76"/>
      <c r="J294" s="76"/>
      <c r="K294" s="76"/>
      <c r="L294" s="76"/>
      <c r="M294" s="704"/>
      <c r="N294" s="76"/>
      <c r="O294" s="76"/>
      <c r="P294" s="76"/>
      <c r="Q294" s="76"/>
      <c r="R294" s="704"/>
      <c r="S294" s="791"/>
      <c r="T294" s="791"/>
      <c r="U294" s="707"/>
      <c r="V294" s="707"/>
      <c r="W294" s="707"/>
      <c r="X294" s="707"/>
      <c r="Y294" s="791"/>
      <c r="Z294" s="76"/>
      <c r="AA294" s="76"/>
      <c r="AB294" s="76"/>
      <c r="AC294" s="76"/>
      <c r="AD294" s="704"/>
      <c r="AE294" s="76"/>
      <c r="AF294" s="76"/>
      <c r="AG294" s="76"/>
      <c r="AH294" s="76"/>
      <c r="AI294" s="704"/>
      <c r="AJ294" s="76"/>
      <c r="AK294" s="76"/>
      <c r="AL294" s="76"/>
      <c r="AM294" s="76"/>
      <c r="AN294" s="704"/>
      <c r="AO294" s="76"/>
      <c r="AP294" s="76"/>
      <c r="AQ294" s="76"/>
      <c r="AR294" s="76"/>
      <c r="AS294" s="704"/>
      <c r="AT294" s="76"/>
      <c r="AU294" s="76"/>
      <c r="AV294" s="76"/>
      <c r="AW294" s="76"/>
      <c r="AX294" s="704"/>
    </row>
    <row r="295" ht="15.2" spans="1:50">
      <c r="A295" s="76"/>
      <c r="B295" s="843" t="s">
        <v>225</v>
      </c>
      <c r="C295" s="844">
        <v>365</v>
      </c>
      <c r="D295" s="845">
        <f>D5-C5</f>
        <v>90</v>
      </c>
      <c r="E295" s="845">
        <f>E5-D5</f>
        <v>91</v>
      </c>
      <c r="F295" s="845">
        <f>F5-E5</f>
        <v>92</v>
      </c>
      <c r="G295" s="845">
        <f>G5-F5</f>
        <v>92</v>
      </c>
      <c r="H295" s="844">
        <f>H5-C5</f>
        <v>365</v>
      </c>
      <c r="I295" s="845">
        <f>I5-H5</f>
        <v>90</v>
      </c>
      <c r="J295" s="845">
        <f>J5-I5</f>
        <v>91</v>
      </c>
      <c r="K295" s="845">
        <f>K5-J5</f>
        <v>92</v>
      </c>
      <c r="L295" s="845">
        <f>L5-K5</f>
        <v>92</v>
      </c>
      <c r="M295" s="844">
        <f>M5-H5</f>
        <v>365</v>
      </c>
      <c r="N295" s="845">
        <f>N5-M5</f>
        <v>90</v>
      </c>
      <c r="O295" s="845">
        <f>O5-N5</f>
        <v>91</v>
      </c>
      <c r="P295" s="845">
        <f>P5-O5</f>
        <v>92</v>
      </c>
      <c r="Q295" s="845">
        <f>Q5-P5</f>
        <v>92</v>
      </c>
      <c r="R295" s="844">
        <f>R5-M5</f>
        <v>365</v>
      </c>
      <c r="S295" s="846"/>
      <c r="T295" s="846"/>
      <c r="U295" s="847"/>
      <c r="V295" s="847"/>
      <c r="W295" s="847"/>
      <c r="X295" s="847"/>
      <c r="Y295" s="846"/>
      <c r="Z295" s="845">
        <f>Z5-R5</f>
        <v>91</v>
      </c>
      <c r="AA295" s="845">
        <f>AA5-Z5</f>
        <v>91</v>
      </c>
      <c r="AB295" s="845">
        <f>AB5-AA5</f>
        <v>92</v>
      </c>
      <c r="AC295" s="845">
        <f>AC5-AB5</f>
        <v>92</v>
      </c>
      <c r="AD295" s="844">
        <f>AD5-R5</f>
        <v>366</v>
      </c>
      <c r="AE295" s="845">
        <f>AE5-AD5</f>
        <v>90</v>
      </c>
      <c r="AF295" s="845">
        <f>AF5-AE5</f>
        <v>91</v>
      </c>
      <c r="AG295" s="845">
        <f>AG5-AF5</f>
        <v>92</v>
      </c>
      <c r="AH295" s="845">
        <f>AH5-AG5</f>
        <v>92</v>
      </c>
      <c r="AI295" s="844">
        <f>AI5-AD5</f>
        <v>365</v>
      </c>
      <c r="AJ295" s="845">
        <f>AJ5-AI5</f>
        <v>90</v>
      </c>
      <c r="AK295" s="845">
        <f>AK5-AJ5</f>
        <v>91</v>
      </c>
      <c r="AL295" s="845">
        <f>AL5-AK5</f>
        <v>92</v>
      </c>
      <c r="AM295" s="845">
        <f>AM5-AL5</f>
        <v>92</v>
      </c>
      <c r="AN295" s="844">
        <f>AN5-AI5</f>
        <v>365</v>
      </c>
      <c r="AO295" s="845">
        <f>AO5-AN5</f>
        <v>90</v>
      </c>
      <c r="AP295" s="845">
        <f>AP5-AO5</f>
        <v>91</v>
      </c>
      <c r="AQ295" s="845">
        <f>AQ5-AP5</f>
        <v>92</v>
      </c>
      <c r="AR295" s="845">
        <f>AR5-AQ5</f>
        <v>92</v>
      </c>
      <c r="AS295" s="844">
        <f>AS5-AN5</f>
        <v>365</v>
      </c>
      <c r="AT295" s="845">
        <f>AT5-AS5</f>
        <v>91</v>
      </c>
      <c r="AU295" s="845">
        <f>AU5-AT5</f>
        <v>91</v>
      </c>
      <c r="AV295" s="845">
        <f>AV5-AU5</f>
        <v>92</v>
      </c>
      <c r="AW295" s="845">
        <f>AW5-AV5</f>
        <v>92</v>
      </c>
      <c r="AX295" s="844">
        <f>AX5-AS5</f>
        <v>366</v>
      </c>
    </row>
    <row r="296" ht="15.2" spans="1:50">
      <c r="A296" s="76"/>
      <c r="B296" s="842"/>
      <c r="C296" s="704"/>
      <c r="D296" s="76"/>
      <c r="E296" s="76"/>
      <c r="F296" s="76"/>
      <c r="G296" s="76"/>
      <c r="H296" s="704"/>
      <c r="I296" s="76"/>
      <c r="J296" s="76"/>
      <c r="K296" s="76"/>
      <c r="L296" s="76"/>
      <c r="M296" s="704"/>
      <c r="N296" s="76"/>
      <c r="O296" s="76"/>
      <c r="P296" s="76"/>
      <c r="Q296" s="76"/>
      <c r="R296" s="704"/>
      <c r="S296" s="706"/>
      <c r="T296" s="706"/>
      <c r="U296" s="707"/>
      <c r="V296" s="707"/>
      <c r="W296" s="707"/>
      <c r="X296" s="707"/>
      <c r="Y296" s="706"/>
      <c r="Z296" s="76"/>
      <c r="AA296" s="76"/>
      <c r="AB296" s="76"/>
      <c r="AC296" s="76"/>
      <c r="AD296" s="704"/>
      <c r="AE296" s="76"/>
      <c r="AF296" s="76"/>
      <c r="AG296" s="76"/>
      <c r="AH296" s="76"/>
      <c r="AI296" s="704"/>
      <c r="AJ296" s="76"/>
      <c r="AK296" s="76"/>
      <c r="AL296" s="76"/>
      <c r="AM296" s="76"/>
      <c r="AN296" s="704"/>
      <c r="AO296" s="76"/>
      <c r="AP296" s="76"/>
      <c r="AQ296" s="76"/>
      <c r="AR296" s="76"/>
      <c r="AS296" s="704"/>
      <c r="AT296" s="76"/>
      <c r="AU296" s="76"/>
      <c r="AV296" s="76"/>
      <c r="AW296" s="76"/>
      <c r="AX296" s="704"/>
    </row>
    <row r="297" ht="15.2" spans="1:50">
      <c r="A297" s="76"/>
      <c r="B297" s="848" t="s">
        <v>226</v>
      </c>
      <c r="C297" s="704"/>
      <c r="D297" s="76"/>
      <c r="E297" s="76"/>
      <c r="F297" s="76"/>
      <c r="G297" s="76"/>
      <c r="H297" s="704"/>
      <c r="I297" s="76"/>
      <c r="J297" s="76"/>
      <c r="K297" s="76"/>
      <c r="L297" s="76"/>
      <c r="M297" s="704"/>
      <c r="N297" s="76"/>
      <c r="O297" s="76"/>
      <c r="P297" s="76"/>
      <c r="Q297" s="76"/>
      <c r="R297" s="704"/>
      <c r="S297" s="706"/>
      <c r="T297" s="706"/>
      <c r="U297" s="707"/>
      <c r="V297" s="707"/>
      <c r="W297" s="707"/>
      <c r="X297" s="707"/>
      <c r="Y297" s="706"/>
      <c r="Z297" s="76"/>
      <c r="AA297" s="76"/>
      <c r="AB297" s="76"/>
      <c r="AC297" s="76"/>
      <c r="AD297" s="704"/>
      <c r="AE297" s="76"/>
      <c r="AF297" s="76"/>
      <c r="AG297" s="76"/>
      <c r="AH297" s="76"/>
      <c r="AI297" s="704"/>
      <c r="AJ297" s="76"/>
      <c r="AK297" s="76"/>
      <c r="AL297" s="76"/>
      <c r="AM297" s="76"/>
      <c r="AN297" s="704"/>
      <c r="AO297" s="76"/>
      <c r="AP297" s="76"/>
      <c r="AQ297" s="76"/>
      <c r="AR297" s="76"/>
      <c r="AS297" s="704"/>
      <c r="AT297" s="76"/>
      <c r="AU297" s="76"/>
      <c r="AV297" s="76"/>
      <c r="AW297" s="76"/>
      <c r="AX297" s="704"/>
    </row>
    <row r="298" ht="15.2" spans="1:50">
      <c r="A298" s="76"/>
      <c r="B298" s="849" t="s">
        <v>227</v>
      </c>
      <c r="C298" s="850" t="s">
        <v>61</v>
      </c>
      <c r="D298" s="385">
        <f>AVERAGE(C231:D231)</f>
        <v>516.890584514782</v>
      </c>
      <c r="E298" s="385">
        <f>AVERAGE(D231:E231)</f>
        <v>398.58441244088</v>
      </c>
      <c r="F298" s="385">
        <f>AVERAGE(E231:F231)</f>
        <v>435.725677973133</v>
      </c>
      <c r="G298" s="385">
        <f>AVERAGE(F231:G231)</f>
        <v>524.731850047035</v>
      </c>
      <c r="H298" s="701">
        <f>AVERAGE(H231,C231)</f>
        <v>559.8</v>
      </c>
      <c r="I298" s="385">
        <f>AVERAGE(H231:I231)</f>
        <v>486.903986</v>
      </c>
      <c r="J298" s="385">
        <f>AVERAGE(I231:J231)</f>
        <v>425.884396</v>
      </c>
      <c r="K298" s="385">
        <f>AVERAGE(J231:K231)</f>
        <v>459.0933725</v>
      </c>
      <c r="L298" s="385">
        <f>AVERAGE(K231:L231)</f>
        <v>584.2129625</v>
      </c>
      <c r="M298" s="701">
        <f>AVERAGE(M231,H231)</f>
        <v>594.6</v>
      </c>
      <c r="N298" s="385">
        <f>AVERAGE(M231:N231)</f>
        <v>589.65</v>
      </c>
      <c r="O298" s="385">
        <f>AVERAGE(N231:O231)</f>
        <v>466.8</v>
      </c>
      <c r="P298" s="385">
        <f>AVERAGE(O231:P231)</f>
        <v>533.75</v>
      </c>
      <c r="Q298" s="385">
        <f>AVERAGE(P231:Q231)</f>
        <v>627.15</v>
      </c>
      <c r="R298" s="701">
        <f>AVERAGE(R231,M231)</f>
        <v>629.25</v>
      </c>
      <c r="S298" s="708"/>
      <c r="T298" s="708"/>
      <c r="U298" s="703"/>
      <c r="V298" s="703"/>
      <c r="W298" s="703"/>
      <c r="X298" s="703"/>
      <c r="Y298" s="708"/>
      <c r="Z298" s="385">
        <f>AVERAGE(R231:Z231)</f>
        <v>580.1</v>
      </c>
      <c r="AA298" s="385">
        <f>AVERAGE(Z231:AA231)</f>
        <v>492.95</v>
      </c>
      <c r="AB298" s="385">
        <f>AVERAGE(AA231:AB231)</f>
        <v>542.5</v>
      </c>
      <c r="AC298" s="385">
        <f>AVERAGE(AB231:AC231)</f>
        <v>633.3</v>
      </c>
      <c r="AD298" s="701">
        <f>AVERAGE(AD231,R231)</f>
        <v>603.45</v>
      </c>
      <c r="AE298" s="385">
        <f>AVERAGE(AD231:AE231)</f>
        <v>578.45</v>
      </c>
      <c r="AF298" s="385">
        <f>AVERAGE(AE231:AF231)</f>
        <v>507.35</v>
      </c>
      <c r="AG298" s="385">
        <f>AVERAGE(AF231:AG231)</f>
        <v>672.75</v>
      </c>
      <c r="AH298" s="385">
        <f>AVERAGE(AG231:AH231)</f>
        <v>844.95</v>
      </c>
      <c r="AI298" s="701">
        <f>AVERAGE(AI231,AD231)</f>
        <v>708.2</v>
      </c>
      <c r="AJ298" s="385">
        <f>AVERAGE(AI231:AJ231)</f>
        <v>756.6</v>
      </c>
      <c r="AK298" s="385">
        <f>AVERAGE(AJ231:AK231)</f>
        <v>639.55</v>
      </c>
      <c r="AL298" s="385">
        <f>AVERAGE(AK231:AL231)</f>
        <v>852.324006488445</v>
      </c>
      <c r="AM298" s="385">
        <f>AVERAGE(AL231:AM231)</f>
        <v>1070.29045372429</v>
      </c>
      <c r="AN298" s="701">
        <f>AVERAGE(AN231,AI231)</f>
        <v>910.216447235843</v>
      </c>
      <c r="AO298" s="385">
        <f>AVERAGE(AN231:AO231)</f>
        <v>931.334008444141</v>
      </c>
      <c r="AP298" s="385">
        <f>AVERAGE(AO231:AP231)</f>
        <v>765.227305882298</v>
      </c>
      <c r="AQ298" s="385">
        <f>AVERAGE(AP231:AQ231)</f>
        <v>994.953705326405</v>
      </c>
      <c r="AR298" s="385">
        <f>AVERAGE(AQ231:AR231)</f>
        <v>1238.19923091889</v>
      </c>
      <c r="AS298" s="701">
        <f>AVERAGE(AS231,AN231)</f>
        <v>1088.27171750233</v>
      </c>
      <c r="AT298" s="385">
        <f>AVERAGE(AS231:AT231)</f>
        <v>1070.84408720204</v>
      </c>
      <c r="AU298" s="385">
        <f>AVERAGE(AT231:AU231)</f>
        <v>875.810347405117</v>
      </c>
      <c r="AV298" s="385">
        <f>AVERAGE(AU231:AV231)</f>
        <v>1134.34346808482</v>
      </c>
      <c r="AW298" s="385">
        <f>AVERAGE(AV231:AW231)</f>
        <v>1409.01398739166</v>
      </c>
      <c r="AX298" s="701">
        <f>AVERAGE(AX231,AS231)</f>
        <v>1245.04732004289</v>
      </c>
    </row>
    <row r="299" ht="15.2" spans="1:50">
      <c r="A299" s="76"/>
      <c r="B299" s="851" t="s">
        <v>228</v>
      </c>
      <c r="C299" s="850" t="s">
        <v>61</v>
      </c>
      <c r="D299" s="852">
        <f t="shared" ref="D299:R299" si="896">D8/D298</f>
        <v>1.28361788718368</v>
      </c>
      <c r="E299" s="852">
        <f t="shared" si="896"/>
        <v>1.49983286184999</v>
      </c>
      <c r="F299" s="852">
        <f t="shared" si="896"/>
        <v>1.85008605356902</v>
      </c>
      <c r="G299" s="852">
        <f t="shared" si="896"/>
        <v>1.90382954629198</v>
      </c>
      <c r="H299" s="853">
        <f t="shared" si="896"/>
        <v>5.47772418720972</v>
      </c>
      <c r="I299" s="852">
        <f t="shared" si="896"/>
        <v>1.66184224271255</v>
      </c>
      <c r="J299" s="852">
        <f t="shared" si="896"/>
        <v>1.62819204405794</v>
      </c>
      <c r="K299" s="852">
        <f t="shared" si="896"/>
        <v>1.84533926074486</v>
      </c>
      <c r="L299" s="852">
        <f t="shared" si="896"/>
        <v>2.05183971128972</v>
      </c>
      <c r="M299" s="853">
        <f t="shared" si="896"/>
        <v>5.96783312859951</v>
      </c>
      <c r="N299" s="852">
        <f t="shared" si="896"/>
        <v>1.78122615110659</v>
      </c>
      <c r="O299" s="852">
        <f t="shared" si="896"/>
        <v>1.83547557840617</v>
      </c>
      <c r="P299" s="852">
        <f t="shared" si="896"/>
        <v>2.14763466042155</v>
      </c>
      <c r="Q299" s="852">
        <f t="shared" si="896"/>
        <v>2.09678705253926</v>
      </c>
      <c r="R299" s="853">
        <f t="shared" si="896"/>
        <v>6.94223281684545</v>
      </c>
      <c r="S299" s="854"/>
      <c r="T299" s="854"/>
      <c r="U299" s="855"/>
      <c r="V299" s="855"/>
      <c r="W299" s="855"/>
      <c r="X299" s="855"/>
      <c r="Y299" s="854"/>
      <c r="Z299" s="852">
        <f t="shared" ref="Z299:AX299" si="897">Z8/Z298</f>
        <v>2.05550767109119</v>
      </c>
      <c r="AA299" s="852">
        <f t="shared" si="897"/>
        <v>2.03144335125266</v>
      </c>
      <c r="AB299" s="852">
        <f t="shared" si="897"/>
        <v>2.49548387096774</v>
      </c>
      <c r="AC299" s="852">
        <f t="shared" si="897"/>
        <v>2.58250434233381</v>
      </c>
      <c r="AD299" s="853">
        <f t="shared" si="897"/>
        <v>8.58911260253542</v>
      </c>
      <c r="AE299" s="852">
        <f t="shared" si="897"/>
        <v>2.5455959892817</v>
      </c>
      <c r="AF299" s="852">
        <f t="shared" si="897"/>
        <v>2.43677934364837</v>
      </c>
      <c r="AG299" s="852">
        <f t="shared" si="897"/>
        <v>2.61062801932367</v>
      </c>
      <c r="AH299" s="852">
        <f t="shared" si="897"/>
        <v>2.48665601514883</v>
      </c>
      <c r="AI299" s="853">
        <f t="shared" si="897"/>
        <v>9.27167466817283</v>
      </c>
      <c r="AJ299" s="852">
        <f t="shared" si="897"/>
        <v>2.57137192704203</v>
      </c>
      <c r="AK299" s="852">
        <f t="shared" si="897"/>
        <v>2.55273238996169</v>
      </c>
      <c r="AL299" s="852">
        <f t="shared" si="897"/>
        <v>2.51707496682669</v>
      </c>
      <c r="AM299" s="852">
        <f t="shared" si="897"/>
        <v>2.31740263270196</v>
      </c>
      <c r="AN299" s="853">
        <f t="shared" si="897"/>
        <v>9.01297417827068</v>
      </c>
      <c r="AO299" s="852">
        <f t="shared" si="897"/>
        <v>2.42376614177086</v>
      </c>
      <c r="AP299" s="852">
        <f t="shared" si="897"/>
        <v>2.47412598205759</v>
      </c>
      <c r="AQ299" s="852">
        <f t="shared" si="897"/>
        <v>2.4637657105463</v>
      </c>
      <c r="AR299" s="852">
        <f t="shared" si="897"/>
        <v>2.30458955014037</v>
      </c>
      <c r="AS299" s="853">
        <f t="shared" si="897"/>
        <v>8.68852720811558</v>
      </c>
      <c r="AT299" s="852">
        <f t="shared" si="897"/>
        <v>2.39522370191211</v>
      </c>
      <c r="AU299" s="852">
        <f t="shared" si="897"/>
        <v>2.45821024035857</v>
      </c>
      <c r="AV299" s="852">
        <f t="shared" si="897"/>
        <v>2.44562127372789</v>
      </c>
      <c r="AW299" s="852">
        <f t="shared" si="897"/>
        <v>2.31063844967475</v>
      </c>
      <c r="AX299" s="853">
        <f t="shared" si="897"/>
        <v>8.63238958308108</v>
      </c>
    </row>
    <row r="300" ht="15.2" spans="1:50">
      <c r="A300" s="76"/>
      <c r="B300" s="856" t="s">
        <v>229</v>
      </c>
      <c r="C300" s="857">
        <v>88</v>
      </c>
      <c r="D300" s="858">
        <f t="shared" ref="D300" si="898">D295/D299</f>
        <v>70.1143236617438</v>
      </c>
      <c r="E300" s="858">
        <f t="shared" ref="E300" si="899">E295/E299</f>
        <v>60.6734272295881</v>
      </c>
      <c r="F300" s="858">
        <f t="shared" ref="F300" si="900">F295/F299</f>
        <v>49.7274166369298</v>
      </c>
      <c r="G300" s="858">
        <f t="shared" ref="G300" si="901">G295/G299</f>
        <v>48.3236538581854</v>
      </c>
      <c r="H300" s="857">
        <f t="shared" ref="H300:AN300" si="902">H295/H299</f>
        <v>66.6335119340732</v>
      </c>
      <c r="I300" s="858">
        <f t="shared" si="902"/>
        <v>54.1567651169446</v>
      </c>
      <c r="J300" s="858">
        <f t="shared" si="902"/>
        <v>55.8902129095292</v>
      </c>
      <c r="K300" s="858">
        <f t="shared" si="902"/>
        <v>49.8553311887293</v>
      </c>
      <c r="L300" s="858">
        <f t="shared" si="902"/>
        <v>44.8378104263183</v>
      </c>
      <c r="M300" s="857">
        <f t="shared" si="902"/>
        <v>61.1612275569199</v>
      </c>
      <c r="N300" s="858">
        <f t="shared" si="902"/>
        <v>50.5269922879177</v>
      </c>
      <c r="O300" s="858">
        <f t="shared" si="902"/>
        <v>49.578431372549</v>
      </c>
      <c r="P300" s="858">
        <f t="shared" si="902"/>
        <v>42.8378260490273</v>
      </c>
      <c r="Q300" s="858">
        <f t="shared" si="902"/>
        <v>43.8766539923954</v>
      </c>
      <c r="R300" s="857">
        <f t="shared" si="902"/>
        <v>52.5767443457559</v>
      </c>
      <c r="S300" s="859"/>
      <c r="T300" s="859"/>
      <c r="U300" s="860"/>
      <c r="V300" s="860"/>
      <c r="W300" s="860"/>
      <c r="X300" s="860"/>
      <c r="Y300" s="859"/>
      <c r="Z300" s="858">
        <f t="shared" si="902"/>
        <v>44.2713015766521</v>
      </c>
      <c r="AA300" s="858">
        <f t="shared" si="902"/>
        <v>44.7957359696425</v>
      </c>
      <c r="AB300" s="858">
        <f t="shared" si="902"/>
        <v>36.8665977249224</v>
      </c>
      <c r="AC300" s="858">
        <f t="shared" si="902"/>
        <v>35.6243350657291</v>
      </c>
      <c r="AD300" s="857">
        <f t="shared" si="902"/>
        <v>42.6120854314985</v>
      </c>
      <c r="AE300" s="858">
        <f t="shared" si="902"/>
        <v>35.3551782682513</v>
      </c>
      <c r="AF300" s="858">
        <f t="shared" si="902"/>
        <v>37.3443743427971</v>
      </c>
      <c r="AG300" s="858">
        <f t="shared" si="902"/>
        <v>35.240562546262</v>
      </c>
      <c r="AH300" s="858">
        <f t="shared" si="902"/>
        <v>36.9974775117795</v>
      </c>
      <c r="AI300" s="857">
        <f t="shared" si="902"/>
        <v>39.3672139136791</v>
      </c>
      <c r="AJ300" s="858">
        <f t="shared" si="902"/>
        <v>35.0007710100231</v>
      </c>
      <c r="AK300" s="858">
        <f t="shared" si="902"/>
        <v>35.6480766874923</v>
      </c>
      <c r="AL300" s="858">
        <f t="shared" si="902"/>
        <v>36.5503615158453</v>
      </c>
      <c r="AM300" s="858">
        <f t="shared" si="902"/>
        <v>39.6996183148085</v>
      </c>
      <c r="AN300" s="857">
        <f t="shared" si="902"/>
        <v>40.4971758245992</v>
      </c>
      <c r="AO300" s="858">
        <f t="shared" ref="AO300:AS300" si="903">AO295/AO299</f>
        <v>37.1322952528101</v>
      </c>
      <c r="AP300" s="858">
        <f t="shared" si="903"/>
        <v>36.780665439001</v>
      </c>
      <c r="AQ300" s="858">
        <f t="shared" si="903"/>
        <v>37.3412129271012</v>
      </c>
      <c r="AR300" s="858">
        <f t="shared" si="903"/>
        <v>39.920340693377</v>
      </c>
      <c r="AS300" s="857">
        <f t="shared" si="903"/>
        <v>42.0094213043459</v>
      </c>
      <c r="AT300" s="858">
        <f t="shared" ref="AT300:AX300" si="904">AT295/AT299</f>
        <v>37.9922760147015</v>
      </c>
      <c r="AU300" s="858">
        <f t="shared" si="904"/>
        <v>37.0188027476145</v>
      </c>
      <c r="AV300" s="858">
        <f t="shared" si="904"/>
        <v>37.6182530747139</v>
      </c>
      <c r="AW300" s="858">
        <f t="shared" si="904"/>
        <v>39.8158353215969</v>
      </c>
      <c r="AX300" s="857">
        <f t="shared" si="904"/>
        <v>42.398457168492</v>
      </c>
    </row>
    <row r="301" ht="15.2" spans="1:50">
      <c r="A301" s="121"/>
      <c r="B301" s="861" t="s">
        <v>230</v>
      </c>
      <c r="C301" s="963" t="s">
        <v>61</v>
      </c>
      <c r="D301" s="492" t="s">
        <v>61</v>
      </c>
      <c r="E301" s="492" t="s">
        <v>61</v>
      </c>
      <c r="F301" s="492" t="s">
        <v>61</v>
      </c>
      <c r="G301" s="863" t="s">
        <v>61</v>
      </c>
      <c r="H301" s="862" t="s">
        <v>61</v>
      </c>
      <c r="I301" s="864">
        <f t="shared" ref="I301:AN301" si="905">I231/D231-1</f>
        <v>-0.00308804852825595</v>
      </c>
      <c r="J301" s="864">
        <f t="shared" si="905"/>
        <v>0.158794678958277</v>
      </c>
      <c r="K301" s="864">
        <f t="shared" si="905"/>
        <v>-0.0178004262964752</v>
      </c>
      <c r="L301" s="864">
        <f t="shared" si="905"/>
        <v>0.241658812441093</v>
      </c>
      <c r="M301" s="865">
        <f t="shared" si="905"/>
        <v>0.241658812441093</v>
      </c>
      <c r="N301" s="864">
        <f t="shared" si="905"/>
        <v>0.174352894335047</v>
      </c>
      <c r="O301" s="864">
        <f t="shared" si="905"/>
        <v>0.0111128896034631</v>
      </c>
      <c r="P301" s="864">
        <f t="shared" si="905"/>
        <v>0.28402337001007</v>
      </c>
      <c r="Q301" s="864">
        <f t="shared" si="905"/>
        <v>-0.0894185516927283</v>
      </c>
      <c r="R301" s="865">
        <f t="shared" si="905"/>
        <v>-0.0894185516927283</v>
      </c>
      <c r="S301" s="866"/>
      <c r="T301" s="866"/>
      <c r="U301" s="867"/>
      <c r="V301" s="867"/>
      <c r="W301" s="867"/>
      <c r="X301" s="867"/>
      <c r="Y301" s="866"/>
      <c r="Z301" s="864">
        <f>Z231/N231-1</f>
        <v>0.0764502497118709</v>
      </c>
      <c r="AA301" s="864">
        <f>AA231/O231-1</f>
        <v>0.0302663438256658</v>
      </c>
      <c r="AB301" s="864">
        <f>AB231/P231-1</f>
        <v>0.00763941940412538</v>
      </c>
      <c r="AC301" s="864">
        <f>AC231/Q231-1</f>
        <v>0.012170723574525</v>
      </c>
      <c r="AD301" s="865">
        <f>AD231/R231-1</f>
        <v>0.012170723574525</v>
      </c>
      <c r="AE301" s="864">
        <f t="shared" si="905"/>
        <v>-0.0189150606709494</v>
      </c>
      <c r="AF301" s="864">
        <f t="shared" si="905"/>
        <v>0.0925969447708577</v>
      </c>
      <c r="AG301" s="864">
        <f t="shared" si="905"/>
        <v>0.335253980288097</v>
      </c>
      <c r="AH301" s="864">
        <f t="shared" si="905"/>
        <v>0.333058804150881</v>
      </c>
      <c r="AI301" s="865">
        <f t="shared" si="905"/>
        <v>0.333058804150881</v>
      </c>
      <c r="AJ301" s="864">
        <f t="shared" si="905"/>
        <v>0.280283739541652</v>
      </c>
      <c r="AK301" s="864">
        <f t="shared" si="905"/>
        <v>0.237255323725533</v>
      </c>
      <c r="AL301" s="864">
        <f t="shared" si="905"/>
        <v>0.282589158502032</v>
      </c>
      <c r="AM301" s="864">
        <f t="shared" si="905"/>
        <v>0.249391936824028</v>
      </c>
      <c r="AN301" s="865">
        <f t="shared" si="905"/>
        <v>0.249391936824028</v>
      </c>
      <c r="AO301" s="864">
        <f t="shared" ref="AO301" si="906">AO231/AJ231-1</f>
        <v>0.209738773144759</v>
      </c>
      <c r="AP301" s="864">
        <f t="shared" ref="AP301" si="907">AP231/AK231-1</f>
        <v>0.180319000952714</v>
      </c>
      <c r="AQ301" s="864">
        <f t="shared" ref="AQ301" si="908">AQ231/AL231-1</f>
        <v>0.160733301791761</v>
      </c>
      <c r="AR301" s="864">
        <f t="shared" ref="AR301" si="909">AR231/AM231-1</f>
        <v>0.152579000153979</v>
      </c>
      <c r="AS301" s="865">
        <f t="shared" ref="AS301" si="910">AS231/AN231-1</f>
        <v>0.152579000153979</v>
      </c>
      <c r="AT301" s="864">
        <f t="shared" ref="AT301" si="911">AT231/AO231-1</f>
        <v>0.146491328626009</v>
      </c>
      <c r="AU301" s="864">
        <f t="shared" ref="AU301" si="912">AU231/AP231-1</f>
        <v>0.14202504583234</v>
      </c>
      <c r="AV301" s="864">
        <f t="shared" ref="AV301" si="913">AV231/AQ231-1</f>
        <v>0.139098119030887</v>
      </c>
      <c r="AW301" s="864">
        <f t="shared" ref="AW301" si="914">AW231/AR231-1</f>
        <v>0.13666734037517</v>
      </c>
      <c r="AX301" s="865">
        <f t="shared" ref="AX301" si="915">AX231/AS231-1</f>
        <v>0.13666734037517</v>
      </c>
    </row>
    <row r="302" ht="15.2" spans="1:50">
      <c r="A302" s="76"/>
      <c r="B302" s="842"/>
      <c r="C302" s="704"/>
      <c r="D302" s="76"/>
      <c r="E302" s="76"/>
      <c r="F302" s="76"/>
      <c r="G302" s="76"/>
      <c r="H302" s="704"/>
      <c r="I302" s="76"/>
      <c r="J302" s="76"/>
      <c r="K302" s="76"/>
      <c r="L302" s="76"/>
      <c r="M302" s="704"/>
      <c r="N302" s="76"/>
      <c r="O302" s="76"/>
      <c r="P302" s="76"/>
      <c r="Q302" s="76"/>
      <c r="R302" s="704"/>
      <c r="S302" s="706"/>
      <c r="T302" s="706"/>
      <c r="U302" s="707"/>
      <c r="V302" s="707"/>
      <c r="W302" s="707"/>
      <c r="X302" s="707"/>
      <c r="Y302" s="706"/>
      <c r="Z302" s="76"/>
      <c r="AA302" s="76"/>
      <c r="AB302" s="76"/>
      <c r="AC302" s="76"/>
      <c r="AD302" s="704"/>
      <c r="AE302" s="76"/>
      <c r="AF302" s="76"/>
      <c r="AG302" s="76"/>
      <c r="AH302" s="76"/>
      <c r="AI302" s="704"/>
      <c r="AJ302" s="76"/>
      <c r="AK302" s="76"/>
      <c r="AL302" s="76"/>
      <c r="AM302" s="76"/>
      <c r="AN302" s="704"/>
      <c r="AO302" s="76"/>
      <c r="AP302" s="76"/>
      <c r="AQ302" s="76"/>
      <c r="AR302" s="76"/>
      <c r="AS302" s="704"/>
      <c r="AT302" s="76"/>
      <c r="AU302" s="76"/>
      <c r="AV302" s="76"/>
      <c r="AW302" s="76"/>
      <c r="AX302" s="704"/>
    </row>
    <row r="303" ht="15.2" spans="1:50">
      <c r="A303" s="76"/>
      <c r="B303" s="848" t="s">
        <v>231</v>
      </c>
      <c r="C303" s="704"/>
      <c r="D303" s="76"/>
      <c r="E303" s="76"/>
      <c r="F303" s="76"/>
      <c r="G303" s="76"/>
      <c r="H303" s="704"/>
      <c r="I303" s="76"/>
      <c r="J303" s="76"/>
      <c r="K303" s="76"/>
      <c r="L303" s="76"/>
      <c r="M303" s="704"/>
      <c r="N303" s="76"/>
      <c r="O303" s="76"/>
      <c r="P303" s="76"/>
      <c r="Q303" s="76"/>
      <c r="R303" s="704"/>
      <c r="S303" s="706"/>
      <c r="T303" s="706"/>
      <c r="U303" s="707"/>
      <c r="V303" s="707"/>
      <c r="W303" s="707"/>
      <c r="X303" s="707"/>
      <c r="Y303" s="706"/>
      <c r="Z303" s="76"/>
      <c r="AA303" s="76"/>
      <c r="AB303" s="76"/>
      <c r="AC303" s="76"/>
      <c r="AD303" s="704"/>
      <c r="AE303" s="76"/>
      <c r="AF303" s="76"/>
      <c r="AG303" s="76"/>
      <c r="AH303" s="76"/>
      <c r="AI303" s="704"/>
      <c r="AJ303" s="76"/>
      <c r="AK303" s="76"/>
      <c r="AL303" s="76"/>
      <c r="AM303" s="76"/>
      <c r="AN303" s="704"/>
      <c r="AO303" s="76"/>
      <c r="AP303" s="76"/>
      <c r="AQ303" s="76"/>
      <c r="AR303" s="76"/>
      <c r="AS303" s="704"/>
      <c r="AT303" s="76"/>
      <c r="AU303" s="76"/>
      <c r="AV303" s="76"/>
      <c r="AW303" s="76"/>
      <c r="AX303" s="704"/>
    </row>
    <row r="304" ht="15.2" spans="1:50">
      <c r="A304" s="76"/>
      <c r="B304" s="849" t="s">
        <v>232</v>
      </c>
      <c r="C304" s="850" t="s">
        <v>61</v>
      </c>
      <c r="D304" s="385">
        <f>AVERAGE(C232:D232)</f>
        <v>557.273483429204</v>
      </c>
      <c r="E304" s="385">
        <f>AVERAGE(D232:E232)</f>
        <v>588.345897817304</v>
      </c>
      <c r="F304" s="385">
        <f>AVERAGE(E232:F232)</f>
        <v>632.628864688989</v>
      </c>
      <c r="G304" s="385">
        <f>AVERAGE(F232:G232)</f>
        <v>608.206450300889</v>
      </c>
      <c r="H304" s="701">
        <f>AVERAGE(H232,C232)</f>
        <v>576.15</v>
      </c>
      <c r="I304" s="385">
        <f>AVERAGE(H232:I232)</f>
        <v>613.368354</v>
      </c>
      <c r="J304" s="385">
        <f>AVERAGE(I232:J232)</f>
        <v>687.5517685</v>
      </c>
      <c r="K304" s="385">
        <f>AVERAGE(J232:K232)</f>
        <v>804.089308</v>
      </c>
      <c r="L304" s="385">
        <f>AVERAGE(K232:L232)</f>
        <v>894.7558935</v>
      </c>
      <c r="M304" s="701">
        <f>AVERAGE(M232,H232)</f>
        <v>747.65</v>
      </c>
      <c r="N304" s="385">
        <f>AVERAGE(M232:N232)</f>
        <v>973.8</v>
      </c>
      <c r="O304" s="385">
        <f>AVERAGE(N232:O232)</f>
        <v>1127.15</v>
      </c>
      <c r="P304" s="385">
        <f>AVERAGE(O232:P232)</f>
        <v>1208.35</v>
      </c>
      <c r="Q304" s="385">
        <f>AVERAGE(P232:Q232)</f>
        <v>1148.55</v>
      </c>
      <c r="R304" s="701">
        <f>AVERAGE(R232,M232)</f>
        <v>1006.05</v>
      </c>
      <c r="S304" s="708"/>
      <c r="T304" s="708"/>
      <c r="U304" s="703"/>
      <c r="V304" s="703"/>
      <c r="W304" s="703"/>
      <c r="X304" s="703"/>
      <c r="Y304" s="708"/>
      <c r="Z304" s="385">
        <f>AVERAGE(R232:Z232)</f>
        <v>1100.1</v>
      </c>
      <c r="AA304" s="385">
        <f>AVERAGE(Z232:AA232)</f>
        <v>1170.8</v>
      </c>
      <c r="AB304" s="385">
        <f>AVERAGE(AA232:AB232)</f>
        <v>1289.75</v>
      </c>
      <c r="AC304" s="385">
        <f>AVERAGE(AB232:AC232)</f>
        <v>1280.9</v>
      </c>
      <c r="AD304" s="701">
        <f>AVERAGE(AD232,R232)</f>
        <v>1161.45</v>
      </c>
      <c r="AE304" s="385">
        <f>AVERAGE(AD232:AE232)</f>
        <v>1245.25</v>
      </c>
      <c r="AF304" s="385">
        <f>AVERAGE(AE232:AF232)</f>
        <v>1432.1</v>
      </c>
      <c r="AG304" s="385">
        <f>AVERAGE(AF232:AG232)</f>
        <v>1653.7</v>
      </c>
      <c r="AH304" s="385">
        <f>AVERAGE(AG232:AH232)</f>
        <v>1666.25</v>
      </c>
      <c r="AI304" s="701">
        <f>AVERAGE(AI232,AD232)</f>
        <v>1422.7</v>
      </c>
      <c r="AJ304" s="385">
        <f>AVERAGE(AI232:AJ232)</f>
        <v>1655</v>
      </c>
      <c r="AK304" s="385">
        <f>AVERAGE(AJ232:AK232)</f>
        <v>1792.3</v>
      </c>
      <c r="AL304" s="385">
        <f>AVERAGE(AK232:AL232)</f>
        <v>1952.77259151398</v>
      </c>
      <c r="AM304" s="385">
        <f>AVERAGE(AL232:AM232)</f>
        <v>1926.82249228606</v>
      </c>
      <c r="AN304" s="701">
        <f>AVERAGE(AN232,AI232)</f>
        <v>1733.44990077208</v>
      </c>
      <c r="AO304" s="385">
        <f>AVERAGE(AN232:AO232)</f>
        <v>1869.09860320325</v>
      </c>
      <c r="AP304" s="385">
        <f>AVERAGE(AO232:AP232)</f>
        <v>2038.91980465775</v>
      </c>
      <c r="AQ304" s="385">
        <f>AVERAGE(AP232:AQ232)</f>
        <v>2236.72101457429</v>
      </c>
      <c r="AR304" s="385">
        <f>AVERAGE(AQ232:AR232)</f>
        <v>2197.31014764116</v>
      </c>
      <c r="AS304" s="701">
        <f>AVERAGE(AS232,AN232)</f>
        <v>1975.21013606552</v>
      </c>
      <c r="AT304" s="385">
        <f>AVERAGE(AS232:AT232)</f>
        <v>2126.61563245522</v>
      </c>
      <c r="AU304" s="385">
        <f>AVERAGE(AT232:AU232)</f>
        <v>2288.12090209205</v>
      </c>
      <c r="AV304" s="385">
        <f>AVERAGE(AU232:AV232)</f>
        <v>2483.47296804055</v>
      </c>
      <c r="AW304" s="385">
        <f>AVERAGE(AV232:AW232)</f>
        <v>2432.93202341245</v>
      </c>
      <c r="AX304" s="701">
        <f>AVERAGE(AX232,AS232)</f>
        <v>2216.58479559561</v>
      </c>
    </row>
    <row r="305" ht="15.2" spans="1:50">
      <c r="A305" s="76"/>
      <c r="B305" s="849" t="s">
        <v>233</v>
      </c>
      <c r="C305" s="850" t="s">
        <v>61</v>
      </c>
      <c r="D305" s="852">
        <f t="shared" ref="D305:R305" si="916">-D11/D304</f>
        <v>0.603561424958796</v>
      </c>
      <c r="E305" s="852">
        <f t="shared" si="916"/>
        <v>0.549957393754217</v>
      </c>
      <c r="F305" s="852">
        <f t="shared" si="916"/>
        <v>0.638683246786854</v>
      </c>
      <c r="G305" s="852">
        <f t="shared" si="916"/>
        <v>0.817054524713718</v>
      </c>
      <c r="H305" s="853">
        <f t="shared" si="916"/>
        <v>2.70919247388515</v>
      </c>
      <c r="I305" s="852">
        <f t="shared" si="916"/>
        <v>0.666157615298164</v>
      </c>
      <c r="J305" s="852">
        <f t="shared" si="916"/>
        <v>0.530432785876835</v>
      </c>
      <c r="K305" s="852">
        <f t="shared" si="916"/>
        <v>0.516427871715961</v>
      </c>
      <c r="L305" s="852">
        <f t="shared" si="916"/>
        <v>0.666865560019918</v>
      </c>
      <c r="M305" s="853">
        <f t="shared" si="916"/>
        <v>2.38779645556076</v>
      </c>
      <c r="N305" s="852">
        <f t="shared" si="916"/>
        <v>0.508728691723146</v>
      </c>
      <c r="O305" s="852">
        <f t="shared" si="916"/>
        <v>0.355054784190214</v>
      </c>
      <c r="P305" s="852">
        <f t="shared" si="916"/>
        <v>0.467497000041379</v>
      </c>
      <c r="Q305" s="852">
        <f t="shared" si="916"/>
        <v>0.550084889643463</v>
      </c>
      <c r="R305" s="853">
        <f t="shared" si="916"/>
        <v>2.0797177078674</v>
      </c>
      <c r="S305" s="854"/>
      <c r="T305" s="854"/>
      <c r="U305" s="855"/>
      <c r="V305" s="855"/>
      <c r="W305" s="855"/>
      <c r="X305" s="855"/>
      <c r="Y305" s="854"/>
      <c r="Z305" s="852">
        <f t="shared" ref="Z305:AX305" si="917">-Z11/Z304</f>
        <v>0.49486410326334</v>
      </c>
      <c r="AA305" s="852">
        <f t="shared" si="917"/>
        <v>0.377946703108985</v>
      </c>
      <c r="AB305" s="852">
        <f t="shared" si="917"/>
        <v>0.470246171738709</v>
      </c>
      <c r="AC305" s="852">
        <f t="shared" si="917"/>
        <v>0.560543367944414</v>
      </c>
      <c r="AD305" s="853">
        <f t="shared" si="917"/>
        <v>1.99009858366697</v>
      </c>
      <c r="AE305" s="852">
        <f t="shared" si="917"/>
        <v>0.49901626179482</v>
      </c>
      <c r="AF305" s="852">
        <f t="shared" si="917"/>
        <v>0.358494518539208</v>
      </c>
      <c r="AG305" s="852">
        <f t="shared" si="917"/>
        <v>0.458426558626111</v>
      </c>
      <c r="AH305" s="852">
        <f t="shared" si="917"/>
        <v>0.533533383345836</v>
      </c>
      <c r="AI305" s="853">
        <f t="shared" si="917"/>
        <v>1.95536655654741</v>
      </c>
      <c r="AJ305" s="852">
        <f t="shared" si="917"/>
        <v>0.471359516616314</v>
      </c>
      <c r="AK305" s="852">
        <f t="shared" si="917"/>
        <v>0.313005635217319</v>
      </c>
      <c r="AL305" s="852">
        <f t="shared" si="917"/>
        <v>0.452642032623069</v>
      </c>
      <c r="AM305" s="852">
        <f t="shared" si="917"/>
        <v>0.515890512529867</v>
      </c>
      <c r="AN305" s="853">
        <f t="shared" si="917"/>
        <v>1.85701149871091</v>
      </c>
      <c r="AO305" s="852">
        <f t="shared" si="917"/>
        <v>0.475448463291258</v>
      </c>
      <c r="AP305" s="852">
        <f t="shared" si="917"/>
        <v>0.344427041810638</v>
      </c>
      <c r="AQ305" s="852">
        <f t="shared" si="917"/>
        <v>0.443084369033917</v>
      </c>
      <c r="AR305" s="852">
        <f t="shared" si="917"/>
        <v>0.511767161935677</v>
      </c>
      <c r="AS305" s="853">
        <f t="shared" si="917"/>
        <v>1.87650235555271</v>
      </c>
      <c r="AT305" s="852">
        <f t="shared" si="917"/>
        <v>0.465530408965308</v>
      </c>
      <c r="AU305" s="852">
        <f t="shared" si="917"/>
        <v>0.341729256944684</v>
      </c>
      <c r="AV305" s="852">
        <f t="shared" si="917"/>
        <v>0.443042905474879</v>
      </c>
      <c r="AW305" s="852">
        <f t="shared" si="917"/>
        <v>0.518435043656032</v>
      </c>
      <c r="AX305" s="853">
        <f t="shared" si="917"/>
        <v>1.86481672533927</v>
      </c>
    </row>
    <row r="306" ht="15.2" spans="1:50">
      <c r="A306" s="76"/>
      <c r="B306" s="849" t="s">
        <v>234</v>
      </c>
      <c r="C306" s="857">
        <v>160</v>
      </c>
      <c r="D306" s="858">
        <f t="shared" ref="D306:G306" si="918">D295/D305</f>
        <v>149.114897470699</v>
      </c>
      <c r="E306" s="858">
        <f t="shared" si="918"/>
        <v>165.467363533018</v>
      </c>
      <c r="F306" s="858">
        <f t="shared" si="918"/>
        <v>144.046364865279</v>
      </c>
      <c r="G306" s="858">
        <f t="shared" si="918"/>
        <v>112.599584504149</v>
      </c>
      <c r="H306" s="857">
        <f t="shared" ref="H306:AN306" si="919">H295/H305</f>
        <v>134.72649267941</v>
      </c>
      <c r="I306" s="858">
        <f t="shared" si="919"/>
        <v>135.103161674009</v>
      </c>
      <c r="J306" s="858">
        <f t="shared" si="919"/>
        <v>171.558022850288</v>
      </c>
      <c r="K306" s="858">
        <f t="shared" si="919"/>
        <v>178.146852714024</v>
      </c>
      <c r="L306" s="858">
        <f t="shared" si="919"/>
        <v>137.958841355148</v>
      </c>
      <c r="M306" s="857">
        <f t="shared" si="919"/>
        <v>152.860600471191</v>
      </c>
      <c r="N306" s="858">
        <f t="shared" si="919"/>
        <v>176.91158659669</v>
      </c>
      <c r="O306" s="858">
        <f t="shared" si="919"/>
        <v>256.298475762119</v>
      </c>
      <c r="P306" s="858">
        <f t="shared" si="919"/>
        <v>196.792706673748</v>
      </c>
      <c r="Q306" s="858">
        <f t="shared" si="919"/>
        <v>167.246913580247</v>
      </c>
      <c r="R306" s="857">
        <f t="shared" si="919"/>
        <v>175.504588252163</v>
      </c>
      <c r="S306" s="859"/>
      <c r="T306" s="859"/>
      <c r="U306" s="860"/>
      <c r="V306" s="860"/>
      <c r="W306" s="860"/>
      <c r="X306" s="860"/>
      <c r="Y306" s="859"/>
      <c r="Z306" s="858">
        <f t="shared" si="919"/>
        <v>183.88886847906</v>
      </c>
      <c r="AA306" s="858">
        <f t="shared" si="919"/>
        <v>240.774689265537</v>
      </c>
      <c r="AB306" s="858">
        <f t="shared" si="919"/>
        <v>195.642209398186</v>
      </c>
      <c r="AC306" s="858">
        <f t="shared" si="919"/>
        <v>164.126462395543</v>
      </c>
      <c r="AD306" s="857">
        <f t="shared" si="919"/>
        <v>183.910487150645</v>
      </c>
      <c r="AE306" s="858">
        <f t="shared" si="919"/>
        <v>180.354843900869</v>
      </c>
      <c r="AF306" s="858">
        <f t="shared" si="919"/>
        <v>253.839306583561</v>
      </c>
      <c r="AG306" s="858">
        <f t="shared" si="919"/>
        <v>200.686452974542</v>
      </c>
      <c r="AH306" s="858">
        <f t="shared" si="919"/>
        <v>172.435320584927</v>
      </c>
      <c r="AI306" s="857">
        <f t="shared" si="919"/>
        <v>186.665768000288</v>
      </c>
      <c r="AJ306" s="858">
        <f t="shared" si="919"/>
        <v>190.937059351365</v>
      </c>
      <c r="AK306" s="858">
        <f t="shared" si="919"/>
        <v>290.729590017825</v>
      </c>
      <c r="AL306" s="858">
        <f t="shared" si="919"/>
        <v>203.251119801796</v>
      </c>
      <c r="AM306" s="858">
        <f t="shared" si="919"/>
        <v>178.332413109989</v>
      </c>
      <c r="AN306" s="857">
        <f t="shared" si="919"/>
        <v>196.552363974792</v>
      </c>
      <c r="AO306" s="858">
        <f t="shared" ref="AO306:AS306" si="920">AO295/AO305</f>
        <v>189.294964541438</v>
      </c>
      <c r="AP306" s="858">
        <f t="shared" si="920"/>
        <v>264.20689711707</v>
      </c>
      <c r="AQ306" s="858">
        <f t="shared" si="920"/>
        <v>207.635399552896</v>
      </c>
      <c r="AR306" s="858">
        <f t="shared" si="920"/>
        <v>179.769252196692</v>
      </c>
      <c r="AS306" s="857">
        <f t="shared" si="920"/>
        <v>194.510813652825</v>
      </c>
      <c r="AT306" s="858">
        <f t="shared" ref="AT306:AX306" si="921">AT295/AT305</f>
        <v>195.475952263264</v>
      </c>
      <c r="AU306" s="858">
        <f t="shared" si="921"/>
        <v>266.292680976772</v>
      </c>
      <c r="AV306" s="858">
        <f t="shared" si="921"/>
        <v>207.654831762601</v>
      </c>
      <c r="AW306" s="858">
        <f t="shared" si="921"/>
        <v>177.457139762797</v>
      </c>
      <c r="AX306" s="857">
        <f t="shared" si="921"/>
        <v>196.265935963983</v>
      </c>
    </row>
    <row r="307" ht="15.2" spans="1:50">
      <c r="A307" s="121"/>
      <c r="B307" s="861" t="s">
        <v>235</v>
      </c>
      <c r="C307" s="963" t="s">
        <v>61</v>
      </c>
      <c r="D307" s="492" t="s">
        <v>61</v>
      </c>
      <c r="E307" s="492" t="s">
        <v>61</v>
      </c>
      <c r="F307" s="492" t="s">
        <v>61</v>
      </c>
      <c r="G307" s="863" t="s">
        <v>61</v>
      </c>
      <c r="H307" s="862" t="s">
        <v>61</v>
      </c>
      <c r="I307" s="864">
        <f t="shared" ref="I307:AN307" si="922">I232/D232-1</f>
        <v>0.181433430795116</v>
      </c>
      <c r="J307" s="864">
        <f t="shared" si="922"/>
        <v>0.15756006491278</v>
      </c>
      <c r="K307" s="864">
        <f t="shared" si="922"/>
        <v>0.384144461337598</v>
      </c>
      <c r="L307" s="864">
        <f t="shared" si="922"/>
        <v>0.565717227179135</v>
      </c>
      <c r="M307" s="865">
        <f t="shared" si="922"/>
        <v>0.565717227179135</v>
      </c>
      <c r="N307" s="864">
        <f t="shared" si="922"/>
        <v>0.607456116634369</v>
      </c>
      <c r="O307" s="864">
        <f t="shared" si="922"/>
        <v>0.667471706378518</v>
      </c>
      <c r="P307" s="864">
        <f t="shared" si="922"/>
        <v>0.365432047494249</v>
      </c>
      <c r="Q307" s="864">
        <f t="shared" si="922"/>
        <v>0.205041095890411</v>
      </c>
      <c r="R307" s="865">
        <f t="shared" si="922"/>
        <v>0.205041095890411</v>
      </c>
      <c r="S307" s="866"/>
      <c r="T307" s="866"/>
      <c r="U307" s="867"/>
      <c r="V307" s="867"/>
      <c r="W307" s="867"/>
      <c r="X307" s="867"/>
      <c r="Y307" s="866"/>
      <c r="Z307" s="864">
        <f>Z232/N232-1</f>
        <v>0.0632789102502174</v>
      </c>
      <c r="AA307" s="864">
        <f>AA232/O232-1</f>
        <v>0.0178805774278215</v>
      </c>
      <c r="AB307" s="864">
        <f>AB232/P232-1</f>
        <v>0.117745302713987</v>
      </c>
      <c r="AC307" s="864">
        <f>AC232/Q232-1</f>
        <v>0.112495452891961</v>
      </c>
      <c r="AD307" s="865">
        <f>AD232/R232-1</f>
        <v>0.112495452891961</v>
      </c>
      <c r="AE307" s="864">
        <f t="shared" si="922"/>
        <v>0.151371978920589</v>
      </c>
      <c r="AF307" s="864">
        <f t="shared" si="922"/>
        <v>0.286865431103948</v>
      </c>
      <c r="AG307" s="864">
        <f t="shared" si="922"/>
        <v>0.277848337691446</v>
      </c>
      <c r="AH307" s="864">
        <f t="shared" si="922"/>
        <v>0.326003433336058</v>
      </c>
      <c r="AI307" s="865">
        <f t="shared" si="922"/>
        <v>0.326003433336058</v>
      </c>
      <c r="AJ307" s="864">
        <f t="shared" si="922"/>
        <v>0.331991792929293</v>
      </c>
      <c r="AK307" s="864">
        <f t="shared" si="922"/>
        <v>0.187664370695053</v>
      </c>
      <c r="AL307" s="864">
        <f t="shared" si="922"/>
        <v>0.17448853076939</v>
      </c>
      <c r="AM307" s="864">
        <f t="shared" si="922"/>
        <v>0.137291043427757</v>
      </c>
      <c r="AN307" s="865">
        <f t="shared" si="922"/>
        <v>0.137291043427757</v>
      </c>
      <c r="AO307" s="864">
        <f t="shared" ref="AO307" si="923">AO232/AJ232-1</f>
        <v>0.121747381279899</v>
      </c>
      <c r="AP307" s="864">
        <f t="shared" ref="AP307" si="924">AP232/AK232-1</f>
        <v>0.15170675618345</v>
      </c>
      <c r="AQ307" s="864">
        <f t="shared" ref="AQ307" si="925">AQ232/AL232-1</f>
        <v>0.139460543816118</v>
      </c>
      <c r="AR307" s="864">
        <f t="shared" ref="AR307" si="926">AR232/AM232-1</f>
        <v>0.14138155740498</v>
      </c>
      <c r="AS307" s="865">
        <f t="shared" ref="AS307" si="927">AS232/AN232-1</f>
        <v>0.14138155740498</v>
      </c>
      <c r="AT307" s="864">
        <f t="shared" ref="AT307" si="928">AT232/AO232-1</f>
        <v>0.134263091735727</v>
      </c>
      <c r="AU307" s="864">
        <f t="shared" ref="AU307" si="929">AU232/AP232-1</f>
        <v>0.111785427378025</v>
      </c>
      <c r="AV307" s="864">
        <f t="shared" ref="AV307" si="930">AV232/AQ232-1</f>
        <v>0.108918794503752</v>
      </c>
      <c r="AW307" s="864">
        <f t="shared" ref="AW307" si="931">AW232/AR232-1</f>
        <v>0.105398220200437</v>
      </c>
      <c r="AX307" s="865">
        <f t="shared" ref="AX307" si="932">AX232/AS232-1</f>
        <v>0.105398220200437</v>
      </c>
    </row>
    <row r="308" ht="15.2" spans="1:50">
      <c r="A308" s="76"/>
      <c r="B308" s="842"/>
      <c r="C308" s="704"/>
      <c r="D308" s="76"/>
      <c r="E308" s="76"/>
      <c r="F308" s="76"/>
      <c r="G308" s="76"/>
      <c r="H308" s="704"/>
      <c r="I308" s="76"/>
      <c r="J308" s="76"/>
      <c r="K308" s="76"/>
      <c r="L308" s="76"/>
      <c r="M308" s="704"/>
      <c r="N308" s="76"/>
      <c r="O308" s="76"/>
      <c r="P308" s="76"/>
      <c r="Q308" s="76"/>
      <c r="R308" s="704"/>
      <c r="S308" s="706"/>
      <c r="T308" s="706"/>
      <c r="U308" s="707"/>
      <c r="V308" s="707"/>
      <c r="W308" s="707"/>
      <c r="X308" s="707"/>
      <c r="Y308" s="706"/>
      <c r="Z308" s="76"/>
      <c r="AA308" s="76"/>
      <c r="AB308" s="76"/>
      <c r="AC308" s="76"/>
      <c r="AD308" s="704"/>
      <c r="AE308" s="76"/>
      <c r="AF308" s="76"/>
      <c r="AG308" s="76"/>
      <c r="AH308" s="76"/>
      <c r="AI308" s="704"/>
      <c r="AJ308" s="76"/>
      <c r="AK308" s="76"/>
      <c r="AL308" s="76"/>
      <c r="AM308" s="76"/>
      <c r="AN308" s="704"/>
      <c r="AO308" s="76"/>
      <c r="AP308" s="76"/>
      <c r="AQ308" s="76"/>
      <c r="AR308" s="76"/>
      <c r="AS308" s="704"/>
      <c r="AT308" s="76"/>
      <c r="AU308" s="76"/>
      <c r="AV308" s="76"/>
      <c r="AW308" s="76"/>
      <c r="AX308" s="704"/>
    </row>
    <row r="309" ht="15.2" spans="1:50">
      <c r="A309" s="76"/>
      <c r="B309" s="848" t="s">
        <v>236</v>
      </c>
      <c r="C309" s="704"/>
      <c r="D309" s="76"/>
      <c r="E309" s="76"/>
      <c r="F309" s="76"/>
      <c r="G309" s="76"/>
      <c r="H309" s="704"/>
      <c r="I309" s="76"/>
      <c r="J309" s="76"/>
      <c r="K309" s="76"/>
      <c r="L309" s="76"/>
      <c r="M309" s="704"/>
      <c r="N309" s="76"/>
      <c r="O309" s="76"/>
      <c r="P309" s="76"/>
      <c r="Q309" s="76"/>
      <c r="R309" s="704"/>
      <c r="S309" s="706"/>
      <c r="T309" s="706"/>
      <c r="U309" s="707"/>
      <c r="V309" s="707"/>
      <c r="W309" s="707"/>
      <c r="X309" s="707"/>
      <c r="Y309" s="706"/>
      <c r="Z309" s="76"/>
      <c r="AA309" s="76"/>
      <c r="AB309" s="76"/>
      <c r="AC309" s="76"/>
      <c r="AD309" s="704"/>
      <c r="AE309" s="76"/>
      <c r="AF309" s="76"/>
      <c r="AG309" s="76"/>
      <c r="AH309" s="76"/>
      <c r="AI309" s="704"/>
      <c r="AJ309" s="76"/>
      <c r="AK309" s="76"/>
      <c r="AL309" s="76"/>
      <c r="AM309" s="76"/>
      <c r="AN309" s="704"/>
      <c r="AO309" s="76"/>
      <c r="AP309" s="76"/>
      <c r="AQ309" s="76"/>
      <c r="AR309" s="76"/>
      <c r="AS309" s="704"/>
      <c r="AT309" s="76"/>
      <c r="AU309" s="76"/>
      <c r="AV309" s="76"/>
      <c r="AW309" s="76"/>
      <c r="AX309" s="704"/>
    </row>
    <row r="310" ht="15.2" spans="1:50">
      <c r="A310" s="76"/>
      <c r="B310" s="849" t="s">
        <v>237</v>
      </c>
      <c r="C310" s="850" t="s">
        <v>61</v>
      </c>
      <c r="D310" s="492" t="s">
        <v>61</v>
      </c>
      <c r="E310" s="492" t="s">
        <v>61</v>
      </c>
      <c r="F310" s="492" t="s">
        <v>61</v>
      </c>
      <c r="G310" s="385">
        <f>G232-F232-G11</f>
        <v>446.124931576633</v>
      </c>
      <c r="H310" s="868">
        <f>H232-C232-H11</f>
        <v>1574.20124382893</v>
      </c>
      <c r="I310" s="385">
        <f>I232-H232-I11</f>
        <v>469.736708</v>
      </c>
      <c r="J310" s="385">
        <f>J232-I232-J11</f>
        <v>451.930121</v>
      </c>
      <c r="K310" s="385">
        <f>K232-J232-K11</f>
        <v>561.099088</v>
      </c>
      <c r="L310" s="385">
        <f>L232-K232-L11</f>
        <v>632.170103</v>
      </c>
      <c r="M310" s="868">
        <f>M232-H232-M11</f>
        <v>2114.93602</v>
      </c>
      <c r="N310" s="385">
        <f>N232-M232-N11</f>
        <v>618</v>
      </c>
      <c r="O310" s="385">
        <f>O232-N232-O11</f>
        <v>584.3</v>
      </c>
      <c r="P310" s="385">
        <f>P232-O232-P11</f>
        <v>543.2</v>
      </c>
      <c r="Q310" s="385">
        <f>Q232-P232-Q11</f>
        <v>533.9</v>
      </c>
      <c r="R310" s="868">
        <f>R232-M232-R11</f>
        <v>2279.4</v>
      </c>
      <c r="S310" s="869"/>
      <c r="T310" s="869"/>
      <c r="U310" s="870"/>
      <c r="V310" s="870"/>
      <c r="W310" s="870"/>
      <c r="X310" s="870"/>
      <c r="Y310" s="869"/>
      <c r="Z310" s="385">
        <f>Z232-R232-Z11</f>
        <v>545.4</v>
      </c>
      <c r="AA310" s="385">
        <f>AA232-Z232-AA11</f>
        <v>582.9</v>
      </c>
      <c r="AB310" s="385">
        <f>AB232-AA232-AB11</f>
        <v>704</v>
      </c>
      <c r="AC310" s="385">
        <f>AC232-AB232-AC11</f>
        <v>602.8</v>
      </c>
      <c r="AD310" s="868">
        <f>AD232-R232-AD11</f>
        <v>2435.1</v>
      </c>
      <c r="AE310" s="385">
        <f>AE232-AD232-AE11</f>
        <v>665.3</v>
      </c>
      <c r="AF310" s="385">
        <f>AF232-AE232-AF11</f>
        <v>843.2</v>
      </c>
      <c r="AG310" s="385">
        <f>AG232-AF232-AG11</f>
        <v>871.5</v>
      </c>
      <c r="AH310" s="385">
        <f>AH232-AG232-AH11</f>
        <v>800.7</v>
      </c>
      <c r="AI310" s="868">
        <f>AI232-AD232-AI11</f>
        <v>3180.7</v>
      </c>
      <c r="AJ310" s="385">
        <f>AJ232-AI232-AJ11</f>
        <v>845.9</v>
      </c>
      <c r="AK310" s="385">
        <f>AK232-AJ232-AK11</f>
        <v>769.8</v>
      </c>
      <c r="AL310" s="385">
        <f>AL232-AK232-AL11</f>
        <v>996.052138101471</v>
      </c>
      <c r="AM310" s="385">
        <f>AM232-AL232-AM11</f>
        <v>829.984061615733</v>
      </c>
      <c r="AN310" s="868">
        <f>AN232-AI232-AN11</f>
        <v>3441.73619971721</v>
      </c>
      <c r="AO310" s="385">
        <f>AO232-AN232-AO11</f>
        <v>937.257661950999</v>
      </c>
      <c r="AP310" s="385">
        <f>AP232-AO232-AP11</f>
        <v>993.303916398199</v>
      </c>
      <c r="AQ310" s="385">
        <f>AQ232-AP232-AQ11</f>
        <v>1095.61373968984</v>
      </c>
      <c r="AR310" s="385">
        <f>AR232-AQ232-AR11</f>
        <v>941.13182404222</v>
      </c>
      <c r="AS310" s="868">
        <f>AS232-AN232-AS11</f>
        <v>3967.30714208126</v>
      </c>
      <c r="AT310" s="385">
        <f>AT232-AS232-AT11</f>
        <v>1031.99456882558</v>
      </c>
      <c r="AU310" s="385">
        <f>AU232-AT232-AU11</f>
        <v>1062.9380712085</v>
      </c>
      <c r="AV310" s="385">
        <f>AV232-AU232-AV11</f>
        <v>1209.96899578903</v>
      </c>
      <c r="AW310" s="385">
        <f>AW232-AV232-AW11</f>
        <v>1050.55141415377</v>
      </c>
      <c r="AX310" s="868">
        <f>AX232-AS232-AX11</f>
        <v>4355.45304997687</v>
      </c>
    </row>
    <row r="311" ht="15.2" spans="1:50">
      <c r="A311" s="76"/>
      <c r="B311" s="849" t="s">
        <v>238</v>
      </c>
      <c r="C311" s="850" t="s">
        <v>61</v>
      </c>
      <c r="D311" s="492" t="s">
        <v>61</v>
      </c>
      <c r="E311" s="492" t="s">
        <v>61</v>
      </c>
      <c r="F311" s="492" t="s">
        <v>61</v>
      </c>
      <c r="G311" s="385">
        <f>AVERAGE(F253:G253)</f>
        <v>296.81878791529</v>
      </c>
      <c r="H311" s="701">
        <f>AVERAGE(D253:G253)</f>
        <v>280.068629216944</v>
      </c>
      <c r="I311" s="385">
        <f>AVERAGE(H253:I253)</f>
        <v>323.1627775</v>
      </c>
      <c r="J311" s="385">
        <f>AVERAGE(I253:J253)</f>
        <v>360.4224415</v>
      </c>
      <c r="K311" s="385">
        <f>AVERAGE(J253:K253)</f>
        <v>427.8508825</v>
      </c>
      <c r="L311" s="385">
        <f>AVERAGE(K253:L253)</f>
        <v>448.2912185</v>
      </c>
      <c r="M311" s="701">
        <f>AVERAGE(I253:L253)</f>
        <v>404.35683</v>
      </c>
      <c r="N311" s="385">
        <f>AVERAGE(M253:N253)</f>
        <v>440.45</v>
      </c>
      <c r="O311" s="385">
        <f>AVERAGE(N253:O253)</f>
        <v>439.75</v>
      </c>
      <c r="P311" s="385">
        <f>AVERAGE(O253:P253)</f>
        <v>411.8</v>
      </c>
      <c r="Q311" s="385">
        <f>AVERAGE(P253:Q253)</f>
        <v>407.95</v>
      </c>
      <c r="R311" s="701">
        <f>AVERAGE(N253:Q253)</f>
        <v>423.85</v>
      </c>
      <c r="S311" s="708"/>
      <c r="T311" s="708"/>
      <c r="U311" s="703"/>
      <c r="V311" s="703"/>
      <c r="W311" s="703"/>
      <c r="X311" s="703"/>
      <c r="Y311" s="708"/>
      <c r="Z311" s="385">
        <f>AVERAGE(R253:Z253)</f>
        <v>406.95</v>
      </c>
      <c r="AA311" s="385">
        <f>AVERAGE(Z253:AA253)</f>
        <v>420.85</v>
      </c>
      <c r="AB311" s="385">
        <f>AVERAGE(AA253:AB253)</f>
        <v>468.3</v>
      </c>
      <c r="AC311" s="385">
        <f>AVERAGE(AB253:AC253)</f>
        <v>515.65</v>
      </c>
      <c r="AD311" s="701">
        <f>AVERAGE(Z253:AC253)</f>
        <v>468.25</v>
      </c>
      <c r="AE311" s="385">
        <f>AVERAGE(AD253:AE253)</f>
        <v>503</v>
      </c>
      <c r="AF311" s="385">
        <f>AVERAGE(AE253:AF253)</f>
        <v>493.1</v>
      </c>
      <c r="AG311" s="385">
        <f>AVERAGE(AF253:AG253)</f>
        <v>546.85</v>
      </c>
      <c r="AH311" s="385">
        <f>AVERAGE(AG253:AH253)</f>
        <v>667.15</v>
      </c>
      <c r="AI311" s="701">
        <f>AVERAGE(AE253:AH253)</f>
        <v>580.125</v>
      </c>
      <c r="AJ311" s="385">
        <f>AVERAGE(AI253:AJ253)</f>
        <v>721.2</v>
      </c>
      <c r="AK311" s="385">
        <f>AVERAGE(AJ253:AK253)</f>
        <v>711.65</v>
      </c>
      <c r="AL311" s="385">
        <f>AVERAGE(AK253:AL253)</f>
        <v>711.98811830001</v>
      </c>
      <c r="AM311" s="385">
        <f>AVERAGE(AL253:AM253)</f>
        <v>782.019731462526</v>
      </c>
      <c r="AN311" s="701">
        <f>AVERAGE(AJ253:AM253)</f>
        <v>746.834865731263</v>
      </c>
      <c r="AO311" s="385">
        <f>AVERAGE(AN253:AO253)</f>
        <v>825.940236716829</v>
      </c>
      <c r="AP311" s="385">
        <f>AVERAGE(AO253:AP253)</f>
        <v>816.284123706824</v>
      </c>
      <c r="AQ311" s="385">
        <f>AVERAGE(AP253:AQ253)</f>
        <v>822.307650865643</v>
      </c>
      <c r="AR311" s="385">
        <f>AVERAGE(AQ253:AR253)</f>
        <v>899.4067107162</v>
      </c>
      <c r="AS311" s="701">
        <f>AVERAGE(AO253:AR253)</f>
        <v>857.845417211512</v>
      </c>
      <c r="AT311" s="385">
        <f>AVERAGE(AS253:AT253)</f>
        <v>948.304887415174</v>
      </c>
      <c r="AU311" s="385">
        <f>AVERAGE(AT253:AU253)</f>
        <v>923.790730221139</v>
      </c>
      <c r="AV311" s="385">
        <f>AVERAGE(AU253:AV253)</f>
        <v>920.373582801189</v>
      </c>
      <c r="AW311" s="385">
        <f>AVERAGE(AV253:AW253)</f>
        <v>1003.97214204844</v>
      </c>
      <c r="AX311" s="701">
        <f>AVERAGE(AT253:AW253)</f>
        <v>963.88143613479</v>
      </c>
    </row>
    <row r="312" ht="15.2" spans="1:50">
      <c r="A312" s="76"/>
      <c r="B312" s="849" t="s">
        <v>239</v>
      </c>
      <c r="C312" s="850" t="s">
        <v>61</v>
      </c>
      <c r="D312" s="492" t="s">
        <v>61</v>
      </c>
      <c r="E312" s="492" t="s">
        <v>61</v>
      </c>
      <c r="F312" s="492" t="s">
        <v>61</v>
      </c>
      <c r="G312" s="852">
        <f t="shared" ref="G312:AN312" si="933">G310/G311</f>
        <v>1.50302120263342</v>
      </c>
      <c r="H312" s="853">
        <f t="shared" si="933"/>
        <v>5.62076962432495</v>
      </c>
      <c r="I312" s="852">
        <f t="shared" si="933"/>
        <v>1.45356068429013</v>
      </c>
      <c r="J312" s="852">
        <f t="shared" si="933"/>
        <v>1.25389007165915</v>
      </c>
      <c r="K312" s="852">
        <f t="shared" si="933"/>
        <v>1.31143608895092</v>
      </c>
      <c r="L312" s="852">
        <f t="shared" si="933"/>
        <v>1.41017730642877</v>
      </c>
      <c r="M312" s="853">
        <f t="shared" si="933"/>
        <v>5.23037046264311</v>
      </c>
      <c r="N312" s="852">
        <f t="shared" si="933"/>
        <v>1.40311045521626</v>
      </c>
      <c r="O312" s="852">
        <f t="shared" si="933"/>
        <v>1.3287094940307</v>
      </c>
      <c r="P312" s="852">
        <f t="shared" si="933"/>
        <v>1.31908693540554</v>
      </c>
      <c r="Q312" s="852">
        <f t="shared" si="933"/>
        <v>1.30873881603138</v>
      </c>
      <c r="R312" s="853">
        <f t="shared" si="933"/>
        <v>5.37784593606229</v>
      </c>
      <c r="S312" s="854"/>
      <c r="T312" s="854"/>
      <c r="U312" s="855"/>
      <c r="V312" s="855"/>
      <c r="W312" s="855"/>
      <c r="X312" s="855"/>
      <c r="Y312" s="854"/>
      <c r="Z312" s="852">
        <f t="shared" si="933"/>
        <v>1.34021378547733</v>
      </c>
      <c r="AA312" s="852">
        <f t="shared" si="933"/>
        <v>1.38505405726506</v>
      </c>
      <c r="AB312" s="852">
        <f t="shared" si="933"/>
        <v>1.50330984411702</v>
      </c>
      <c r="AC312" s="852">
        <f t="shared" si="933"/>
        <v>1.16900998739455</v>
      </c>
      <c r="AD312" s="853">
        <f t="shared" si="933"/>
        <v>5.20042712226375</v>
      </c>
      <c r="AE312" s="852">
        <f t="shared" si="933"/>
        <v>1.32266401590457</v>
      </c>
      <c r="AF312" s="852">
        <f t="shared" si="933"/>
        <v>1.70999797201379</v>
      </c>
      <c r="AG312" s="852">
        <f t="shared" si="933"/>
        <v>1.59367285361617</v>
      </c>
      <c r="AH312" s="852">
        <f t="shared" si="933"/>
        <v>1.20017986959454</v>
      </c>
      <c r="AI312" s="853">
        <f t="shared" si="933"/>
        <v>5.48278388278388</v>
      </c>
      <c r="AJ312" s="852">
        <f t="shared" si="933"/>
        <v>1.17290626733222</v>
      </c>
      <c r="AK312" s="852">
        <f t="shared" si="933"/>
        <v>1.08171151549217</v>
      </c>
      <c r="AL312" s="852">
        <f t="shared" si="933"/>
        <v>1.39897297791951</v>
      </c>
      <c r="AM312" s="852">
        <f t="shared" si="933"/>
        <v>1.06133391297366</v>
      </c>
      <c r="AN312" s="853">
        <f t="shared" si="933"/>
        <v>4.60842999924385</v>
      </c>
      <c r="AO312" s="852">
        <f t="shared" ref="AO312:AS312" si="934">AO310/AO311</f>
        <v>1.13477661008097</v>
      </c>
      <c r="AP312" s="852">
        <f t="shared" si="934"/>
        <v>1.21686051161636</v>
      </c>
      <c r="AQ312" s="852">
        <f t="shared" si="934"/>
        <v>1.3323647646188</v>
      </c>
      <c r="AR312" s="852">
        <f t="shared" si="934"/>
        <v>1.04639181899454</v>
      </c>
      <c r="AS312" s="853">
        <f t="shared" si="934"/>
        <v>4.62473431982335</v>
      </c>
      <c r="AT312" s="852">
        <f t="shared" ref="AT312:AX312" si="935">AT310/AT311</f>
        <v>1.08825187186214</v>
      </c>
      <c r="AU312" s="852">
        <f t="shared" si="935"/>
        <v>1.15062647462813</v>
      </c>
      <c r="AV312" s="852">
        <f t="shared" si="935"/>
        <v>1.31464985349367</v>
      </c>
      <c r="AW312" s="852">
        <f t="shared" si="935"/>
        <v>1.04639498463602</v>
      </c>
      <c r="AX312" s="853">
        <f t="shared" si="935"/>
        <v>4.51866058074782</v>
      </c>
    </row>
    <row r="313" ht="15.2" spans="1:50">
      <c r="A313" s="76"/>
      <c r="B313" s="849" t="s">
        <v>240</v>
      </c>
      <c r="C313" s="850" t="s">
        <v>61</v>
      </c>
      <c r="D313" s="492" t="s">
        <v>61</v>
      </c>
      <c r="E313" s="492" t="s">
        <v>61</v>
      </c>
      <c r="F313" s="492" t="s">
        <v>61</v>
      </c>
      <c r="G313" s="858">
        <f t="shared" ref="G313:AN313" si="936">G295/G312</f>
        <v>61.2100480278045</v>
      </c>
      <c r="H313" s="857">
        <f t="shared" si="936"/>
        <v>64.9377263961136</v>
      </c>
      <c r="I313" s="858">
        <f t="shared" si="936"/>
        <v>61.9169195842365</v>
      </c>
      <c r="J313" s="858">
        <f t="shared" si="936"/>
        <v>72.5741450999678</v>
      </c>
      <c r="K313" s="858">
        <f t="shared" si="936"/>
        <v>70.1521033126327</v>
      </c>
      <c r="L313" s="858">
        <f t="shared" si="936"/>
        <v>65.2400230670194</v>
      </c>
      <c r="M313" s="857">
        <f t="shared" si="936"/>
        <v>69.784731809523</v>
      </c>
      <c r="N313" s="858">
        <f t="shared" si="936"/>
        <v>64.1432038834952</v>
      </c>
      <c r="O313" s="858">
        <f t="shared" si="936"/>
        <v>68.487506417936</v>
      </c>
      <c r="P313" s="858">
        <f t="shared" si="936"/>
        <v>69.7452135493373</v>
      </c>
      <c r="Q313" s="858">
        <f t="shared" si="936"/>
        <v>70.2966847724293</v>
      </c>
      <c r="R313" s="857">
        <f t="shared" si="936"/>
        <v>67.8710406247258</v>
      </c>
      <c r="S313" s="859"/>
      <c r="T313" s="859"/>
      <c r="U313" s="860"/>
      <c r="V313" s="860"/>
      <c r="W313" s="860"/>
      <c r="X313" s="860"/>
      <c r="Y313" s="859"/>
      <c r="Z313" s="858">
        <f t="shared" si="936"/>
        <v>67.8996149614962</v>
      </c>
      <c r="AA313" s="858">
        <f t="shared" si="936"/>
        <v>65.7014067593069</v>
      </c>
      <c r="AB313" s="858">
        <f t="shared" si="936"/>
        <v>61.1982954545455</v>
      </c>
      <c r="AC313" s="858">
        <f t="shared" si="936"/>
        <v>78.6990710019907</v>
      </c>
      <c r="AD313" s="857">
        <f t="shared" si="936"/>
        <v>70.3788345447825</v>
      </c>
      <c r="AE313" s="858">
        <f t="shared" si="936"/>
        <v>68.0444912069743</v>
      </c>
      <c r="AF313" s="858">
        <f t="shared" si="936"/>
        <v>53.2164373814042</v>
      </c>
      <c r="AG313" s="858">
        <f t="shared" si="936"/>
        <v>57.7282845668388</v>
      </c>
      <c r="AH313" s="858">
        <f t="shared" si="936"/>
        <v>76.6551767203697</v>
      </c>
      <c r="AI313" s="857">
        <f t="shared" si="936"/>
        <v>66.5720203099947</v>
      </c>
      <c r="AJ313" s="858">
        <f t="shared" si="936"/>
        <v>76.7324742877408</v>
      </c>
      <c r="AK313" s="858">
        <f t="shared" si="936"/>
        <v>84.1259418030657</v>
      </c>
      <c r="AL313" s="858">
        <f t="shared" si="936"/>
        <v>65.7625282632825</v>
      </c>
      <c r="AM313" s="858">
        <f t="shared" si="936"/>
        <v>86.6833697438662</v>
      </c>
      <c r="AN313" s="857">
        <f t="shared" si="936"/>
        <v>79.2026785824867</v>
      </c>
      <c r="AO313" s="858">
        <f t="shared" ref="AO313:AS313" si="937">AO295/AO312</f>
        <v>79.310764075035</v>
      </c>
      <c r="AP313" s="858">
        <f t="shared" si="937"/>
        <v>74.7826058379726</v>
      </c>
      <c r="AQ313" s="858">
        <f t="shared" si="937"/>
        <v>69.0501598684368</v>
      </c>
      <c r="AR313" s="858">
        <f t="shared" si="937"/>
        <v>87.9211766854229</v>
      </c>
      <c r="AS313" s="857">
        <f t="shared" si="937"/>
        <v>78.9234526263429</v>
      </c>
      <c r="AT313" s="858">
        <f t="shared" ref="AT313:AX313" si="938">AT295/AT312</f>
        <v>83.6203477824369</v>
      </c>
      <c r="AU313" s="858">
        <f t="shared" si="938"/>
        <v>79.0873511140181</v>
      </c>
      <c r="AV313" s="858">
        <f t="shared" si="938"/>
        <v>69.980611001105</v>
      </c>
      <c r="AW313" s="858">
        <f t="shared" si="938"/>
        <v>87.9209106989378</v>
      </c>
      <c r="AX313" s="857">
        <f t="shared" si="938"/>
        <v>80.9974534399369</v>
      </c>
    </row>
    <row r="314" ht="15.2" spans="1:50">
      <c r="A314" s="121"/>
      <c r="B314" s="861" t="s">
        <v>241</v>
      </c>
      <c r="C314" s="850" t="s">
        <v>61</v>
      </c>
      <c r="D314" s="492" t="s">
        <v>61</v>
      </c>
      <c r="E314" s="492" t="s">
        <v>61</v>
      </c>
      <c r="F314" s="492" t="s">
        <v>61</v>
      </c>
      <c r="G314" s="863" t="s">
        <v>61</v>
      </c>
      <c r="H314" s="862" t="s">
        <v>61</v>
      </c>
      <c r="I314" s="864">
        <f t="shared" ref="I314:AN314" si="939">I253/D253-1</f>
        <v>0.35623952806192</v>
      </c>
      <c r="J314" s="864">
        <f t="shared" si="939"/>
        <v>0.37929910086348</v>
      </c>
      <c r="K314" s="864">
        <f t="shared" si="939"/>
        <v>0.685878159209623</v>
      </c>
      <c r="L314" s="864">
        <f t="shared" si="939"/>
        <v>0.360399750156152</v>
      </c>
      <c r="M314" s="865">
        <f t="shared" si="939"/>
        <v>0.360399750156152</v>
      </c>
      <c r="N314" s="864">
        <f t="shared" si="939"/>
        <v>0.365425043124879</v>
      </c>
      <c r="O314" s="864">
        <f t="shared" si="939"/>
        <v>0.10002214028901</v>
      </c>
      <c r="P314" s="864">
        <f t="shared" si="939"/>
        <v>-0.155282351895762</v>
      </c>
      <c r="Q314" s="864">
        <f t="shared" si="939"/>
        <v>-0.02089072543618</v>
      </c>
      <c r="R314" s="865">
        <f t="shared" si="939"/>
        <v>-0.02089072543618</v>
      </c>
      <c r="S314" s="866"/>
      <c r="T314" s="866"/>
      <c r="U314" s="867"/>
      <c r="V314" s="867"/>
      <c r="W314" s="867"/>
      <c r="X314" s="867"/>
      <c r="Y314" s="866"/>
      <c r="Z314" s="864">
        <f>Z253/N253-1</f>
        <v>-0.130024702447788</v>
      </c>
      <c r="AA314" s="864">
        <f>AA253/O253-1</f>
        <v>0.0462920313219715</v>
      </c>
      <c r="AB314" s="864">
        <f>AB253/P253-1</f>
        <v>0.238572162300976</v>
      </c>
      <c r="AC314" s="864">
        <f>AC253/Q253-1</f>
        <v>0.287221570926143</v>
      </c>
      <c r="AD314" s="865">
        <f>AD253/R253-1</f>
        <v>0.287221570926143</v>
      </c>
      <c r="AE314" s="864">
        <f t="shared" si="939"/>
        <v>0.179659266907589</v>
      </c>
      <c r="AF314" s="864">
        <f t="shared" si="939"/>
        <v>0.164869029275809</v>
      </c>
      <c r="AG314" s="864">
        <f t="shared" si="939"/>
        <v>0.170433340244661</v>
      </c>
      <c r="AH314" s="864">
        <f t="shared" si="939"/>
        <v>0.402185792349727</v>
      </c>
      <c r="AI314" s="865">
        <f t="shared" si="939"/>
        <v>0.402185792349727</v>
      </c>
      <c r="AJ314" s="864">
        <f t="shared" si="939"/>
        <v>0.471772428884026</v>
      </c>
      <c r="AK314" s="864">
        <f t="shared" si="939"/>
        <v>0.418556311413454</v>
      </c>
      <c r="AL314" s="864">
        <f t="shared" si="939"/>
        <v>0.192694838972579</v>
      </c>
      <c r="AM314" s="864">
        <f t="shared" si="939"/>
        <v>0.157135913646443</v>
      </c>
      <c r="AN314" s="865">
        <f t="shared" si="939"/>
        <v>0.157135913646443</v>
      </c>
      <c r="AO314" s="864">
        <f t="shared" ref="AO314" si="940">AO253/AJ253-1</f>
        <v>0.131604589813597</v>
      </c>
      <c r="AP314" s="864">
        <f t="shared" ref="AP314" si="941">AP253/AK253-1</f>
        <v>0.160851205947812</v>
      </c>
      <c r="AQ314" s="864">
        <f t="shared" ref="AQ314" si="942">AQ253/AL253-1</f>
        <v>0.148361191731149</v>
      </c>
      <c r="AR314" s="864">
        <f t="shared" ref="AR314" si="943">AR253/AM253-1</f>
        <v>0.151427326246499</v>
      </c>
      <c r="AS314" s="865">
        <f t="shared" ref="AS314" si="944">AS253/AN253-1</f>
        <v>0.151427326246499</v>
      </c>
      <c r="AT314" s="864">
        <f t="shared" ref="AT314" si="945">AT253/AO253-1</f>
        <v>0.14431864227603</v>
      </c>
      <c r="AU314" s="864">
        <f t="shared" ref="AU314" si="946">AU253/AP253-1</f>
        <v>0.120683555674654</v>
      </c>
      <c r="AV314" s="864">
        <f t="shared" ref="AV314" si="947">AV253/AQ253-1</f>
        <v>0.117649066815747</v>
      </c>
      <c r="AW314" s="864">
        <f t="shared" ref="AW314" si="948">AW253/AR253-1</f>
        <v>0.11521367473676</v>
      </c>
      <c r="AX314" s="865">
        <f t="shared" ref="AX314" si="949">AX253/AS253-1</f>
        <v>0.11521367473676</v>
      </c>
    </row>
    <row r="315" ht="15.2" spans="1:50">
      <c r="A315" s="121"/>
      <c r="B315" s="861"/>
      <c r="C315" s="850"/>
      <c r="D315" s="863"/>
      <c r="E315" s="863"/>
      <c r="F315" s="863"/>
      <c r="G315" s="863"/>
      <c r="H315" s="862"/>
      <c r="I315" s="864"/>
      <c r="J315" s="864"/>
      <c r="K315" s="864"/>
      <c r="L315" s="864"/>
      <c r="M315" s="865"/>
      <c r="N315" s="864"/>
      <c r="O315" s="864"/>
      <c r="P315" s="864"/>
      <c r="Q315" s="864"/>
      <c r="R315" s="865"/>
      <c r="S315" s="866"/>
      <c r="T315" s="866"/>
      <c r="U315" s="867"/>
      <c r="V315" s="867"/>
      <c r="W315" s="867"/>
      <c r="X315" s="867"/>
      <c r="Y315" s="866"/>
      <c r="Z315" s="864"/>
      <c r="AA315" s="864"/>
      <c r="AB315" s="864"/>
      <c r="AC315" s="864"/>
      <c r="AD315" s="865"/>
      <c r="AE315" s="864"/>
      <c r="AF315" s="864"/>
      <c r="AG315" s="864"/>
      <c r="AH315" s="864"/>
      <c r="AI315" s="865"/>
      <c r="AJ315" s="864"/>
      <c r="AK315" s="864"/>
      <c r="AL315" s="864"/>
      <c r="AM315" s="864"/>
      <c r="AN315" s="865"/>
      <c r="AO315" s="864"/>
      <c r="AP315" s="864"/>
      <c r="AQ315" s="864"/>
      <c r="AR315" s="864"/>
      <c r="AS315" s="865"/>
      <c r="AT315" s="864"/>
      <c r="AU315" s="864"/>
      <c r="AV315" s="864"/>
      <c r="AW315" s="864"/>
      <c r="AX315" s="865"/>
    </row>
    <row r="316" ht="15.2" spans="1:50">
      <c r="A316" s="121"/>
      <c r="B316" s="871" t="s">
        <v>242</v>
      </c>
      <c r="C316" s="872"/>
      <c r="D316" s="873"/>
      <c r="E316" s="873"/>
      <c r="F316" s="873"/>
      <c r="G316" s="873"/>
      <c r="H316" s="874"/>
      <c r="I316" s="875"/>
      <c r="J316" s="875"/>
      <c r="K316" s="875"/>
      <c r="L316" s="875"/>
      <c r="M316" s="876"/>
      <c r="N316" s="875"/>
      <c r="O316" s="875"/>
      <c r="P316" s="875"/>
      <c r="Q316" s="875"/>
      <c r="R316" s="876"/>
      <c r="S316" s="876"/>
      <c r="T316" s="876"/>
      <c r="U316" s="875"/>
      <c r="V316" s="875"/>
      <c r="W316" s="875"/>
      <c r="X316" s="875"/>
      <c r="Y316" s="876"/>
      <c r="Z316" s="875"/>
      <c r="AA316" s="875"/>
      <c r="AB316" s="875"/>
      <c r="AC316" s="875"/>
      <c r="AD316" s="876"/>
      <c r="AE316" s="875"/>
      <c r="AF316" s="875"/>
      <c r="AG316" s="875"/>
      <c r="AH316" s="875"/>
      <c r="AI316" s="876"/>
      <c r="AJ316" s="875"/>
      <c r="AK316" s="875"/>
      <c r="AL316" s="875"/>
      <c r="AM316" s="875"/>
      <c r="AN316" s="876"/>
      <c r="AO316" s="875"/>
      <c r="AP316" s="875"/>
      <c r="AQ316" s="875"/>
      <c r="AR316" s="875"/>
      <c r="AS316" s="876"/>
      <c r="AT316" s="875"/>
      <c r="AU316" s="875"/>
      <c r="AV316" s="875"/>
      <c r="AW316" s="875"/>
      <c r="AX316" s="876"/>
    </row>
    <row r="317" ht="15.2" spans="1:50">
      <c r="A317" s="121"/>
      <c r="B317" s="877" t="s">
        <v>238</v>
      </c>
      <c r="C317" s="872" t="s">
        <v>61</v>
      </c>
      <c r="D317" s="878">
        <f>AVERAGE(C253:D253)</f>
        <v>266.731547692035</v>
      </c>
      <c r="E317" s="878">
        <f>AVERAGE(D253:E253)</f>
        <v>263.318470518598</v>
      </c>
      <c r="F317" s="878">
        <f>AVERAGE(E253:F253)</f>
        <v>279.805710741853</v>
      </c>
      <c r="G317" s="878">
        <f>AVERAGE(F253:G253)</f>
        <v>296.81878791529</v>
      </c>
      <c r="H317" s="879">
        <f>AVERAGE(H253,C253)</f>
        <v>306.6</v>
      </c>
      <c r="I317" s="878">
        <f>AVERAGE(H253:I253)</f>
        <v>323.1627775</v>
      </c>
      <c r="J317" s="878">
        <f>AVERAGE(I253:J253)</f>
        <v>360.4224415</v>
      </c>
      <c r="K317" s="878">
        <f>AVERAGE(J253:K253)</f>
        <v>427.8508825</v>
      </c>
      <c r="L317" s="878">
        <f>AVERAGE(K253:L253)</f>
        <v>448.2912185</v>
      </c>
      <c r="M317" s="879">
        <f>AVERAGE(M253,H253)</f>
        <v>377.9</v>
      </c>
      <c r="N317" s="878">
        <f>AVERAGE(M253:N253)</f>
        <v>440.45</v>
      </c>
      <c r="O317" s="878">
        <f>AVERAGE(N253:O253)</f>
        <v>439.75</v>
      </c>
      <c r="P317" s="878">
        <f>AVERAGE(O253:P253)</f>
        <v>411.8</v>
      </c>
      <c r="Q317" s="878">
        <f>AVERAGE(P253:Q253)</f>
        <v>407.95</v>
      </c>
      <c r="R317" s="879">
        <f>AVERAGE(R253,M253)</f>
        <v>431.05</v>
      </c>
      <c r="S317" s="879"/>
      <c r="T317" s="879"/>
      <c r="U317" s="878"/>
      <c r="V317" s="878"/>
      <c r="W317" s="878"/>
      <c r="X317" s="878"/>
      <c r="Y317" s="879"/>
      <c r="Z317" s="878">
        <f>AVERAGE(R253:Z253)</f>
        <v>406.95</v>
      </c>
      <c r="AA317" s="878">
        <f>AVERAGE(Z253:AA253)</f>
        <v>420.85</v>
      </c>
      <c r="AB317" s="878">
        <f>AVERAGE(AA253:AB253)</f>
        <v>468.3</v>
      </c>
      <c r="AC317" s="878">
        <f>AVERAGE(AB253:AC253)</f>
        <v>515.65</v>
      </c>
      <c r="AD317" s="879">
        <f>AVERAGE(AD253,R253)</f>
        <v>487.75</v>
      </c>
      <c r="AE317" s="878">
        <f>AVERAGE(AD253:AE253)</f>
        <v>503</v>
      </c>
      <c r="AF317" s="878">
        <f>AVERAGE(AE253:AF253)</f>
        <v>493.1</v>
      </c>
      <c r="AG317" s="878">
        <f>AVERAGE(AF253:AG253)</f>
        <v>546.85</v>
      </c>
      <c r="AH317" s="878">
        <f>AVERAGE(AG253:AH253)</f>
        <v>667.15</v>
      </c>
      <c r="AI317" s="879">
        <f>AVERAGE(AI253,AD253)</f>
        <v>659.4</v>
      </c>
      <c r="AJ317" s="878">
        <f>AVERAGE(AI253:AJ253)</f>
        <v>721.2</v>
      </c>
      <c r="AK317" s="878">
        <f>AVERAGE(AJ253:AK253)</f>
        <v>711.65</v>
      </c>
      <c r="AL317" s="878">
        <f>AVERAGE(AK253:AL253)</f>
        <v>711.98811830001</v>
      </c>
      <c r="AM317" s="878">
        <f>AVERAGE(AL253:AM253)</f>
        <v>782.019731462526</v>
      </c>
      <c r="AN317" s="879">
        <f>AVERAGE(AN253,AI253)</f>
        <v>830.281613162516</v>
      </c>
      <c r="AO317" s="878">
        <f>AVERAGE(AN253:AO253)</f>
        <v>825.940236716829</v>
      </c>
      <c r="AP317" s="878">
        <f>AVERAGE(AO253:AP253)</f>
        <v>816.284123706824</v>
      </c>
      <c r="AQ317" s="878">
        <f>AVERAGE(AP253:AQ253)</f>
        <v>822.307650865643</v>
      </c>
      <c r="AR317" s="878">
        <f>AVERAGE(AQ253:AR253)</f>
        <v>899.4067107162</v>
      </c>
      <c r="AS317" s="879">
        <f>AVERAGE(AS253,AN253)</f>
        <v>958.206173165584</v>
      </c>
      <c r="AT317" s="878">
        <f>AVERAGE(AS253:AT253)</f>
        <v>948.304887415174</v>
      </c>
      <c r="AU317" s="878">
        <f>AVERAGE(AT253:AU253)</f>
        <v>923.790730221139</v>
      </c>
      <c r="AV317" s="878">
        <f>AVERAGE(AU253:AV253)</f>
        <v>920.373582801189</v>
      </c>
      <c r="AW317" s="878">
        <f>AVERAGE(AV253:AW253)</f>
        <v>1003.97214204844</v>
      </c>
      <c r="AX317" s="879">
        <f>AVERAGE(AX253,AS253)</f>
        <v>1084.73352205935</v>
      </c>
    </row>
    <row r="318" ht="12.75" customHeight="1" spans="1:50">
      <c r="A318" s="121"/>
      <c r="B318" s="877" t="s">
        <v>239</v>
      </c>
      <c r="C318" s="872" t="s">
        <v>61</v>
      </c>
      <c r="D318" s="880">
        <f t="shared" ref="D318:R318" si="950">-D11/D317</f>
        <v>1.26100111014474</v>
      </c>
      <c r="E318" s="880">
        <f t="shared" si="950"/>
        <v>1.22879787335973</v>
      </c>
      <c r="F318" s="880">
        <f t="shared" si="950"/>
        <v>1.4440357783956</v>
      </c>
      <c r="G318" s="880">
        <f t="shared" si="950"/>
        <v>1.67421286121629</v>
      </c>
      <c r="H318" s="881">
        <f t="shared" si="950"/>
        <v>5.09100209989865</v>
      </c>
      <c r="I318" s="882">
        <f t="shared" si="950"/>
        <v>1.26437828997803</v>
      </c>
      <c r="J318" s="882">
        <f t="shared" si="950"/>
        <v>1.01186818024482</v>
      </c>
      <c r="K318" s="882">
        <f t="shared" si="950"/>
        <v>0.970558077556378</v>
      </c>
      <c r="L318" s="882">
        <f t="shared" si="950"/>
        <v>1.33101400468321</v>
      </c>
      <c r="M318" s="881">
        <f t="shared" si="950"/>
        <v>4.7240963747023</v>
      </c>
      <c r="N318" s="882">
        <f t="shared" si="950"/>
        <v>1.12475876944035</v>
      </c>
      <c r="O318" s="882">
        <f t="shared" si="950"/>
        <v>0.910062535531552</v>
      </c>
      <c r="P318" s="882">
        <f t="shared" si="950"/>
        <v>1.37178241864983</v>
      </c>
      <c r="Q318" s="882">
        <f t="shared" si="950"/>
        <v>1.54871920578502</v>
      </c>
      <c r="R318" s="881">
        <f t="shared" si="950"/>
        <v>4.85396125739473</v>
      </c>
      <c r="S318" s="881"/>
      <c r="T318" s="881"/>
      <c r="U318" s="882"/>
      <c r="V318" s="882"/>
      <c r="W318" s="882"/>
      <c r="X318" s="882"/>
      <c r="Y318" s="881"/>
      <c r="Z318" s="882">
        <f t="shared" ref="Z318:AX318" si="951">-Z11/Z317</f>
        <v>1.33775648114019</v>
      </c>
      <c r="AA318" s="882">
        <f t="shared" si="951"/>
        <v>1.05144350718783</v>
      </c>
      <c r="AB318" s="882">
        <f t="shared" si="951"/>
        <v>1.29510997224002</v>
      </c>
      <c r="AC318" s="882">
        <f t="shared" si="951"/>
        <v>1.39241733734122</v>
      </c>
      <c r="AD318" s="881">
        <f t="shared" si="951"/>
        <v>4.73890312660174</v>
      </c>
      <c r="AE318" s="882">
        <f t="shared" si="951"/>
        <v>1.23538767395626</v>
      </c>
      <c r="AF318" s="882">
        <f t="shared" si="951"/>
        <v>1.04116812005678</v>
      </c>
      <c r="AG318" s="882">
        <f t="shared" si="951"/>
        <v>1.38630337386852</v>
      </c>
      <c r="AH318" s="882">
        <f t="shared" si="951"/>
        <v>1.33253391291314</v>
      </c>
      <c r="AI318" s="881">
        <f t="shared" si="951"/>
        <v>4.21883530482257</v>
      </c>
      <c r="AJ318" s="882">
        <f t="shared" si="951"/>
        <v>1.08166943982252</v>
      </c>
      <c r="AK318" s="882">
        <f t="shared" si="951"/>
        <v>0.788308859692264</v>
      </c>
      <c r="AL318" s="882">
        <f t="shared" si="951"/>
        <v>1.24146306989502</v>
      </c>
      <c r="AM318" s="882">
        <f t="shared" si="951"/>
        <v>1.27110532267582</v>
      </c>
      <c r="AN318" s="881">
        <f t="shared" si="951"/>
        <v>3.8770416532673</v>
      </c>
      <c r="AO318" s="882">
        <f t="shared" si="951"/>
        <v>1.0759374820693</v>
      </c>
      <c r="AP318" s="882">
        <f t="shared" si="951"/>
        <v>0.860312109977547</v>
      </c>
      <c r="AQ318" s="882">
        <f t="shared" si="951"/>
        <v>1.20521330235012</v>
      </c>
      <c r="AR318" s="882">
        <f t="shared" si="951"/>
        <v>1.25028106278563</v>
      </c>
      <c r="AS318" s="881">
        <f t="shared" si="951"/>
        <v>3.86815131945308</v>
      </c>
      <c r="AT318" s="882">
        <f t="shared" si="951"/>
        <v>1.04397252215728</v>
      </c>
      <c r="AU318" s="882">
        <f t="shared" si="951"/>
        <v>0.846423145515153</v>
      </c>
      <c r="AV318" s="882">
        <f t="shared" si="951"/>
        <v>1.19547659775311</v>
      </c>
      <c r="AW318" s="882">
        <f t="shared" si="951"/>
        <v>1.25632691082093</v>
      </c>
      <c r="AX318" s="881">
        <f t="shared" si="951"/>
        <v>3.81063580676659</v>
      </c>
    </row>
    <row r="319" ht="15.2" spans="1:50">
      <c r="A319" s="121"/>
      <c r="B319" s="877" t="s">
        <v>240</v>
      </c>
      <c r="C319" s="883">
        <v>82</v>
      </c>
      <c r="D319" s="884">
        <f t="shared" ref="D319:H319" si="952">D295/D318</f>
        <v>71.3718642084853</v>
      </c>
      <c r="E319" s="884">
        <f t="shared" si="952"/>
        <v>74.0561177496113</v>
      </c>
      <c r="F319" s="884">
        <f t="shared" si="952"/>
        <v>63.7103327884417</v>
      </c>
      <c r="G319" s="884">
        <f t="shared" si="952"/>
        <v>54.9511965480681</v>
      </c>
      <c r="H319" s="885">
        <f t="shared" si="952"/>
        <v>71.6951187286421</v>
      </c>
      <c r="I319" s="884">
        <f t="shared" ref="I319" si="953">I295/I318</f>
        <v>71.1812285242291</v>
      </c>
      <c r="J319" s="884">
        <f t="shared" ref="J319" si="954">J295/J318</f>
        <v>89.9326629462572</v>
      </c>
      <c r="K319" s="884">
        <f t="shared" ref="K319" si="955">K295/K318</f>
        <v>94.7908240912619</v>
      </c>
      <c r="L319" s="884">
        <f t="shared" ref="L319" si="956">L295/L318</f>
        <v>69.1202344049691</v>
      </c>
      <c r="M319" s="885">
        <f t="shared" ref="M319" si="957">M295/M318</f>
        <v>77.2634533780021</v>
      </c>
      <c r="N319" s="884">
        <f t="shared" ref="N319" si="958">N295/N318</f>
        <v>80.0171578522406</v>
      </c>
      <c r="O319" s="884">
        <f t="shared" ref="O319" si="959">O295/O318</f>
        <v>99.9931284357821</v>
      </c>
      <c r="P319" s="884">
        <f t="shared" ref="P319" si="960">P295/P318</f>
        <v>67.066029385732</v>
      </c>
      <c r="Q319" s="884">
        <f t="shared" ref="Q319" si="961">Q295/Q318</f>
        <v>59.4039252928142</v>
      </c>
      <c r="R319" s="885">
        <f t="shared" ref="R319" si="962">R295/R318</f>
        <v>75.1963150599818</v>
      </c>
      <c r="S319" s="885"/>
      <c r="T319" s="885"/>
      <c r="U319" s="884"/>
      <c r="V319" s="884"/>
      <c r="W319" s="884"/>
      <c r="X319" s="884"/>
      <c r="Y319" s="885"/>
      <c r="Z319" s="884">
        <f t="shared" ref="Z319" si="963">Z295/Z318</f>
        <v>68.0243387215283</v>
      </c>
      <c r="AA319" s="884">
        <f t="shared" ref="AA319" si="964">AA295/AA318</f>
        <v>86.5476836158192</v>
      </c>
      <c r="AB319" s="884">
        <f t="shared" ref="AB319" si="965">AB295/AB318</f>
        <v>71.036438582028</v>
      </c>
      <c r="AC319" s="884">
        <f t="shared" ref="AC319" si="966">AC295/AC318</f>
        <v>66.0721448467967</v>
      </c>
      <c r="AD319" s="885">
        <f t="shared" ref="AD319" si="967">AD295/AD318</f>
        <v>77.2330622133772</v>
      </c>
      <c r="AE319" s="884">
        <f t="shared" ref="AE319" si="968">AE295/AE318</f>
        <v>72.8516253620856</v>
      </c>
      <c r="AF319" s="884">
        <f t="shared" ref="AF319" si="969">AF295/AF318</f>
        <v>87.4018309310479</v>
      </c>
      <c r="AG319" s="884">
        <f t="shared" ref="AG319" si="970">AG295/AG318</f>
        <v>66.3635404300224</v>
      </c>
      <c r="AH319" s="884">
        <f t="shared" ref="AH319" si="971">AH295/AH318</f>
        <v>69.0413948256468</v>
      </c>
      <c r="AI319" s="885">
        <f t="shared" ref="AI319" si="972">AI295/AI318</f>
        <v>86.5167691146339</v>
      </c>
      <c r="AJ319" s="884">
        <f t="shared" ref="AJ319" si="973">AJ295/AJ318</f>
        <v>83.2047173439303</v>
      </c>
      <c r="AK319" s="884">
        <f t="shared" ref="AK319" si="974">AK295/AK318</f>
        <v>115.436987522282</v>
      </c>
      <c r="AL319" s="884">
        <f t="shared" ref="AL319" si="975">AL295/AL318</f>
        <v>74.106110951637</v>
      </c>
      <c r="AM319" s="884">
        <f t="shared" ref="AM319" si="976">AM295/AM318</f>
        <v>72.3779519751594</v>
      </c>
      <c r="AN319" s="885">
        <f t="shared" ref="AN319:AR319" si="977">AN295/AN318</f>
        <v>94.1439459884068</v>
      </c>
      <c r="AO319" s="884">
        <f t="shared" si="977"/>
        <v>83.6479828055693</v>
      </c>
      <c r="AP319" s="884">
        <f t="shared" si="977"/>
        <v>105.775565570471</v>
      </c>
      <c r="AQ319" s="884">
        <f t="shared" si="977"/>
        <v>76.3350353174856</v>
      </c>
      <c r="AR319" s="884">
        <f t="shared" si="977"/>
        <v>73.5834547433868</v>
      </c>
      <c r="AS319" s="885">
        <f t="shared" ref="AS319:AW319" si="978">AS295/AS318</f>
        <v>94.3603209534231</v>
      </c>
      <c r="AT319" s="884">
        <f t="shared" si="978"/>
        <v>87.1670451746722</v>
      </c>
      <c r="AU319" s="884">
        <f t="shared" si="978"/>
        <v>107.511237709143</v>
      </c>
      <c r="AV319" s="884">
        <f t="shared" si="978"/>
        <v>76.956755299864</v>
      </c>
      <c r="AW319" s="884">
        <f t="shared" si="978"/>
        <v>73.2293475588162</v>
      </c>
      <c r="AX319" s="885">
        <f t="shared" ref="AX319" si="979">AX295/AX318</f>
        <v>96.0469639607357</v>
      </c>
    </row>
    <row r="320" ht="15.2" spans="1:50">
      <c r="A320" s="121"/>
      <c r="B320" s="886" t="s">
        <v>241</v>
      </c>
      <c r="C320" s="872" t="s">
        <v>61</v>
      </c>
      <c r="D320" s="873" t="s">
        <v>61</v>
      </c>
      <c r="E320" s="873" t="s">
        <v>61</v>
      </c>
      <c r="F320" s="873" t="s">
        <v>61</v>
      </c>
      <c r="G320" s="873" t="s">
        <v>61</v>
      </c>
      <c r="H320" s="874" t="s">
        <v>61</v>
      </c>
      <c r="I320" s="875">
        <f t="shared" ref="I320:AN320" si="980">I253/D253-1</f>
        <v>0.35623952806192</v>
      </c>
      <c r="J320" s="875">
        <f t="shared" si="980"/>
        <v>0.37929910086348</v>
      </c>
      <c r="K320" s="875">
        <f t="shared" si="980"/>
        <v>0.685878159209623</v>
      </c>
      <c r="L320" s="875">
        <f t="shared" si="980"/>
        <v>0.360399750156152</v>
      </c>
      <c r="M320" s="876">
        <f t="shared" si="980"/>
        <v>0.360399750156152</v>
      </c>
      <c r="N320" s="875">
        <f t="shared" si="980"/>
        <v>0.365425043124879</v>
      </c>
      <c r="O320" s="875">
        <f t="shared" si="980"/>
        <v>0.10002214028901</v>
      </c>
      <c r="P320" s="875">
        <f t="shared" si="980"/>
        <v>-0.155282351895762</v>
      </c>
      <c r="Q320" s="875">
        <f t="shared" si="980"/>
        <v>-0.02089072543618</v>
      </c>
      <c r="R320" s="876">
        <f t="shared" si="980"/>
        <v>-0.02089072543618</v>
      </c>
      <c r="S320" s="876"/>
      <c r="T320" s="876"/>
      <c r="U320" s="875"/>
      <c r="V320" s="875"/>
      <c r="W320" s="875"/>
      <c r="X320" s="875"/>
      <c r="Y320" s="876"/>
      <c r="Z320" s="875">
        <f>Z253/N253-1</f>
        <v>-0.130024702447788</v>
      </c>
      <c r="AA320" s="875">
        <f>AA253/O253-1</f>
        <v>0.0462920313219715</v>
      </c>
      <c r="AB320" s="875">
        <f>AB253/P253-1</f>
        <v>0.238572162300976</v>
      </c>
      <c r="AC320" s="875">
        <f>AC253/Q253-1</f>
        <v>0.287221570926143</v>
      </c>
      <c r="AD320" s="876">
        <f>AD253/R253-1</f>
        <v>0.287221570926143</v>
      </c>
      <c r="AE320" s="875">
        <f t="shared" si="980"/>
        <v>0.179659266907589</v>
      </c>
      <c r="AF320" s="875">
        <f t="shared" si="980"/>
        <v>0.164869029275809</v>
      </c>
      <c r="AG320" s="875">
        <f t="shared" si="980"/>
        <v>0.170433340244661</v>
      </c>
      <c r="AH320" s="875">
        <f t="shared" si="980"/>
        <v>0.402185792349727</v>
      </c>
      <c r="AI320" s="876">
        <f t="shared" si="980"/>
        <v>0.402185792349727</v>
      </c>
      <c r="AJ320" s="875">
        <f t="shared" si="980"/>
        <v>0.471772428884026</v>
      </c>
      <c r="AK320" s="875">
        <f t="shared" si="980"/>
        <v>0.418556311413454</v>
      </c>
      <c r="AL320" s="875">
        <f t="shared" si="980"/>
        <v>0.192694838972579</v>
      </c>
      <c r="AM320" s="875">
        <f t="shared" si="980"/>
        <v>0.157135913646443</v>
      </c>
      <c r="AN320" s="876">
        <f t="shared" si="980"/>
        <v>0.157135913646443</v>
      </c>
      <c r="AO320" s="875">
        <f t="shared" ref="AO320" si="981">AO253/AJ253-1</f>
        <v>0.131604589813597</v>
      </c>
      <c r="AP320" s="875">
        <f t="shared" ref="AP320" si="982">AP253/AK253-1</f>
        <v>0.160851205947812</v>
      </c>
      <c r="AQ320" s="875">
        <f t="shared" ref="AQ320" si="983">AQ253/AL253-1</f>
        <v>0.148361191731149</v>
      </c>
      <c r="AR320" s="875">
        <f t="shared" ref="AR320" si="984">AR253/AM253-1</f>
        <v>0.151427326246499</v>
      </c>
      <c r="AS320" s="876">
        <f t="shared" ref="AS320" si="985">AS253/AN253-1</f>
        <v>0.151427326246499</v>
      </c>
      <c r="AT320" s="875">
        <f t="shared" ref="AT320" si="986">AT253/AO253-1</f>
        <v>0.14431864227603</v>
      </c>
      <c r="AU320" s="875">
        <f t="shared" ref="AU320" si="987">AU253/AP253-1</f>
        <v>0.120683555674654</v>
      </c>
      <c r="AV320" s="875">
        <f t="shared" ref="AV320" si="988">AV253/AQ253-1</f>
        <v>0.117649066815747</v>
      </c>
      <c r="AW320" s="875">
        <f t="shared" ref="AW320" si="989">AW253/AR253-1</f>
        <v>0.11521367473676</v>
      </c>
      <c r="AX320" s="876">
        <f t="shared" ref="AX320" si="990">AX253/AS253-1</f>
        <v>0.11521367473676</v>
      </c>
    </row>
    <row r="321" ht="15.2" spans="1:50">
      <c r="A321" s="76"/>
      <c r="B321" s="842"/>
      <c r="C321" s="704"/>
      <c r="D321" s="76"/>
      <c r="E321" s="76"/>
      <c r="F321" s="76"/>
      <c r="G321" s="76"/>
      <c r="H321" s="704"/>
      <c r="I321" s="76"/>
      <c r="J321" s="76"/>
      <c r="K321" s="76"/>
      <c r="L321" s="76"/>
      <c r="M321" s="704"/>
      <c r="N321" s="76"/>
      <c r="O321" s="76"/>
      <c r="P321" s="76"/>
      <c r="Q321" s="76"/>
      <c r="R321" s="704"/>
      <c r="S321" s="744"/>
      <c r="T321" s="744"/>
      <c r="U321" s="707"/>
      <c r="V321" s="707"/>
      <c r="W321" s="707"/>
      <c r="X321" s="707"/>
      <c r="Y321" s="744"/>
      <c r="Z321" s="76"/>
      <c r="AA321" s="76"/>
      <c r="AB321" s="76"/>
      <c r="AC321" s="76"/>
      <c r="AD321" s="704"/>
      <c r="AE321" s="76"/>
      <c r="AF321" s="76"/>
      <c r="AG321" s="76"/>
      <c r="AH321" s="76"/>
      <c r="AI321" s="704"/>
      <c r="AJ321" s="76"/>
      <c r="AK321" s="76"/>
      <c r="AL321" s="76"/>
      <c r="AM321" s="76"/>
      <c r="AN321" s="704"/>
      <c r="AO321" s="76"/>
      <c r="AP321" s="76"/>
      <c r="AQ321" s="76"/>
      <c r="AR321" s="76"/>
      <c r="AS321" s="704"/>
      <c r="AT321" s="76"/>
      <c r="AU321" s="76"/>
      <c r="AV321" s="76"/>
      <c r="AW321" s="76"/>
      <c r="AX321" s="704"/>
    </row>
    <row r="322" ht="15.2" spans="1:50">
      <c r="A322" s="76"/>
      <c r="B322" s="839" t="s">
        <v>243</v>
      </c>
      <c r="C322" s="840"/>
      <c r="D322" s="840"/>
      <c r="E322" s="840"/>
      <c r="F322" s="840"/>
      <c r="G322" s="840"/>
      <c r="H322" s="840"/>
      <c r="I322" s="840"/>
      <c r="J322" s="840"/>
      <c r="K322" s="840"/>
      <c r="L322" s="840"/>
      <c r="M322" s="840"/>
      <c r="N322" s="840"/>
      <c r="O322" s="840"/>
      <c r="P322" s="840"/>
      <c r="Q322" s="840"/>
      <c r="R322" s="840"/>
      <c r="S322" s="840"/>
      <c r="T322" s="840"/>
      <c r="U322" s="840"/>
      <c r="V322" s="840"/>
      <c r="W322" s="840"/>
      <c r="X322" s="840"/>
      <c r="Y322" s="840"/>
      <c r="Z322" s="840"/>
      <c r="AA322" s="840"/>
      <c r="AB322" s="840"/>
      <c r="AC322" s="840"/>
      <c r="AD322" s="840"/>
      <c r="AE322" s="840"/>
      <c r="AF322" s="840"/>
      <c r="AG322" s="840"/>
      <c r="AH322" s="840"/>
      <c r="AI322" s="840"/>
      <c r="AJ322" s="840"/>
      <c r="AK322" s="840"/>
      <c r="AL322" s="840"/>
      <c r="AM322" s="840"/>
      <c r="AN322" s="840"/>
      <c r="AO322" s="840"/>
      <c r="AP322" s="840"/>
      <c r="AQ322" s="840"/>
      <c r="AR322" s="840"/>
      <c r="AS322" s="840"/>
      <c r="AT322" s="840"/>
      <c r="AU322" s="840"/>
      <c r="AV322" s="840"/>
      <c r="AW322" s="840"/>
      <c r="AX322" s="841"/>
    </row>
    <row r="323" ht="15.2" spans="1:50">
      <c r="A323" s="76"/>
      <c r="B323" s="842"/>
      <c r="C323" s="704"/>
      <c r="D323" s="76"/>
      <c r="E323" s="76"/>
      <c r="F323" s="76"/>
      <c r="G323" s="76"/>
      <c r="H323" s="704"/>
      <c r="I323" s="76"/>
      <c r="J323" s="76"/>
      <c r="K323" s="76"/>
      <c r="L323" s="76"/>
      <c r="M323" s="704"/>
      <c r="N323" s="76"/>
      <c r="O323" s="76"/>
      <c r="P323" s="76"/>
      <c r="Q323" s="76"/>
      <c r="R323" s="704"/>
      <c r="S323" s="791"/>
      <c r="T323" s="791"/>
      <c r="U323" s="707"/>
      <c r="V323" s="707"/>
      <c r="W323" s="707"/>
      <c r="X323" s="707"/>
      <c r="Y323" s="791"/>
      <c r="Z323" s="76"/>
      <c r="AA323" s="76"/>
      <c r="AB323" s="76"/>
      <c r="AC323" s="76"/>
      <c r="AD323" s="704"/>
      <c r="AE323" s="76"/>
      <c r="AF323" s="76"/>
      <c r="AG323" s="76"/>
      <c r="AH323" s="76"/>
      <c r="AI323" s="704"/>
      <c r="AJ323" s="76"/>
      <c r="AK323" s="76"/>
      <c r="AL323" s="76"/>
      <c r="AM323" s="76"/>
      <c r="AN323" s="704"/>
      <c r="AO323" s="76"/>
      <c r="AP323" s="76"/>
      <c r="AQ323" s="76"/>
      <c r="AR323" s="76"/>
      <c r="AS323" s="704"/>
      <c r="AT323" s="76"/>
      <c r="AU323" s="76"/>
      <c r="AV323" s="76"/>
      <c r="AW323" s="76"/>
      <c r="AX323" s="704"/>
    </row>
    <row r="324" ht="15.2" spans="1:50">
      <c r="A324" s="76"/>
      <c r="B324" s="849" t="s">
        <v>244</v>
      </c>
      <c r="C324" s="701">
        <f t="shared" ref="C324:AN324" si="991">C254</f>
        <v>198.2</v>
      </c>
      <c r="D324" s="385">
        <f t="shared" si="991"/>
        <v>169.862116237549</v>
      </c>
      <c r="E324" s="385">
        <f t="shared" si="991"/>
        <v>35.1058639854681</v>
      </c>
      <c r="F324" s="385">
        <f t="shared" si="991"/>
        <v>35.0830171627326</v>
      </c>
      <c r="G324" s="385">
        <f t="shared" si="991"/>
        <v>34.8</v>
      </c>
      <c r="H324" s="701">
        <f t="shared" si="991"/>
        <v>34.8</v>
      </c>
      <c r="I324" s="385">
        <f t="shared" si="991"/>
        <v>35.137332</v>
      </c>
      <c r="J324" s="385">
        <f t="shared" si="991"/>
        <v>34.895043</v>
      </c>
      <c r="K324" s="385">
        <f t="shared" si="991"/>
        <v>184.159362</v>
      </c>
      <c r="L324" s="385">
        <f t="shared" si="991"/>
        <v>208.3</v>
      </c>
      <c r="M324" s="701">
        <f t="shared" si="991"/>
        <v>208.3</v>
      </c>
      <c r="N324" s="385">
        <f t="shared" si="991"/>
        <v>170.3</v>
      </c>
      <c r="O324" s="385">
        <f t="shared" si="991"/>
        <v>268</v>
      </c>
      <c r="P324" s="385">
        <f t="shared" si="991"/>
        <v>381.9</v>
      </c>
      <c r="Q324" s="385">
        <f t="shared" ref="Q324" si="992">Q254</f>
        <v>381</v>
      </c>
      <c r="R324" s="701">
        <f t="shared" si="991"/>
        <v>381</v>
      </c>
      <c r="S324" s="708"/>
      <c r="T324" s="708"/>
      <c r="U324" s="703"/>
      <c r="V324" s="703"/>
      <c r="W324" s="703"/>
      <c r="X324" s="703"/>
      <c r="Y324" s="708"/>
      <c r="Z324" s="385">
        <f t="shared" ref="Z324:AC324" si="993">Z254</f>
        <v>6.2</v>
      </c>
      <c r="AA324" s="385">
        <f t="shared" si="993"/>
        <v>31.6</v>
      </c>
      <c r="AB324" s="385">
        <f t="shared" si="993"/>
        <v>286.1</v>
      </c>
      <c r="AC324" s="385">
        <f t="shared" si="993"/>
        <v>136.5</v>
      </c>
      <c r="AD324" s="701">
        <f t="shared" si="991"/>
        <v>136.5</v>
      </c>
      <c r="AE324" s="385">
        <f t="shared" si="991"/>
        <v>137.4</v>
      </c>
      <c r="AF324" s="385">
        <f t="shared" si="991"/>
        <v>143.2</v>
      </c>
      <c r="AG324" s="385">
        <f t="shared" si="991"/>
        <v>353.4</v>
      </c>
      <c r="AH324" s="385">
        <f t="shared" si="991"/>
        <v>142.8</v>
      </c>
      <c r="AI324" s="701">
        <f t="shared" si="991"/>
        <v>142.8</v>
      </c>
      <c r="AJ324" s="385">
        <f t="shared" ref="AJ324" si="994">AJ254</f>
        <v>144.9</v>
      </c>
      <c r="AK324" s="385">
        <f t="shared" si="991"/>
        <v>147.4</v>
      </c>
      <c r="AL324" s="385">
        <f t="shared" si="991"/>
        <v>147.4</v>
      </c>
      <c r="AM324" s="385">
        <f t="shared" si="991"/>
        <v>147.4</v>
      </c>
      <c r="AN324" s="701">
        <f t="shared" si="991"/>
        <v>147.4</v>
      </c>
      <c r="AO324" s="385">
        <f t="shared" ref="AO324:AS324" si="995">AO254</f>
        <v>147.4</v>
      </c>
      <c r="AP324" s="385">
        <f t="shared" si="995"/>
        <v>147.4</v>
      </c>
      <c r="AQ324" s="385">
        <f t="shared" si="995"/>
        <v>147.4</v>
      </c>
      <c r="AR324" s="385">
        <f t="shared" si="995"/>
        <v>147.4</v>
      </c>
      <c r="AS324" s="701">
        <f t="shared" si="995"/>
        <v>147.4</v>
      </c>
      <c r="AT324" s="385">
        <f t="shared" ref="AT324:AX324" si="996">AT254</f>
        <v>147.4</v>
      </c>
      <c r="AU324" s="385">
        <f t="shared" si="996"/>
        <v>147.4</v>
      </c>
      <c r="AV324" s="385">
        <f t="shared" si="996"/>
        <v>147.4</v>
      </c>
      <c r="AW324" s="385">
        <f t="shared" si="996"/>
        <v>147.4</v>
      </c>
      <c r="AX324" s="701">
        <f t="shared" si="996"/>
        <v>147.4</v>
      </c>
    </row>
    <row r="325" ht="15.2" spans="1:50">
      <c r="A325" s="76"/>
      <c r="B325" s="849" t="s">
        <v>245</v>
      </c>
      <c r="C325" s="701">
        <f t="shared" ref="C325:AN325" si="997">C263+C264</f>
        <v>6526.3</v>
      </c>
      <c r="D325" s="385">
        <f t="shared" si="997"/>
        <v>6238.46877661827</v>
      </c>
      <c r="E325" s="385">
        <f t="shared" si="997"/>
        <v>6199.2484110978</v>
      </c>
      <c r="F325" s="385">
        <f t="shared" si="997"/>
        <v>6042.50900832955</v>
      </c>
      <c r="G325" s="385">
        <f t="shared" si="997"/>
        <v>6036</v>
      </c>
      <c r="H325" s="701">
        <f t="shared" si="997"/>
        <v>6036</v>
      </c>
      <c r="I325" s="385">
        <f t="shared" si="997"/>
        <v>5918.392476</v>
      </c>
      <c r="J325" s="385">
        <f t="shared" si="997"/>
        <v>5550.705779</v>
      </c>
      <c r="K325" s="385">
        <f t="shared" si="997"/>
        <v>5211.219352</v>
      </c>
      <c r="L325" s="385">
        <f t="shared" si="997"/>
        <v>5831.2</v>
      </c>
      <c r="M325" s="701">
        <f t="shared" si="997"/>
        <v>5831.2</v>
      </c>
      <c r="N325" s="385">
        <f t="shared" si="997"/>
        <v>5947.7</v>
      </c>
      <c r="O325" s="385">
        <f t="shared" si="997"/>
        <v>5945.2</v>
      </c>
      <c r="P325" s="385">
        <f t="shared" si="997"/>
        <v>5797.7</v>
      </c>
      <c r="Q325" s="385">
        <f t="shared" ref="Q325" si="998">Q263+Q264</f>
        <v>5940.4</v>
      </c>
      <c r="R325" s="701">
        <f t="shared" si="997"/>
        <v>5940.4</v>
      </c>
      <c r="S325" s="708"/>
      <c r="T325" s="708"/>
      <c r="U325" s="703"/>
      <c r="V325" s="703"/>
      <c r="W325" s="703"/>
      <c r="X325" s="703"/>
      <c r="Y325" s="708"/>
      <c r="Z325" s="385">
        <f t="shared" ref="Z325:AC325" si="999">Z263+Z264</f>
        <v>2021</v>
      </c>
      <c r="AA325" s="385">
        <f t="shared" si="999"/>
        <v>2013.9</v>
      </c>
      <c r="AB325" s="385">
        <f t="shared" si="999"/>
        <v>1984.7</v>
      </c>
      <c r="AC325" s="385">
        <f t="shared" si="999"/>
        <v>790.8</v>
      </c>
      <c r="AD325" s="701">
        <f t="shared" si="997"/>
        <v>790.8</v>
      </c>
      <c r="AE325" s="385">
        <f t="shared" si="997"/>
        <v>791.2</v>
      </c>
      <c r="AF325" s="385">
        <f t="shared" si="997"/>
        <v>791.5</v>
      </c>
      <c r="AG325" s="385">
        <f t="shared" si="997"/>
        <v>791.9</v>
      </c>
      <c r="AH325" s="385">
        <f t="shared" si="997"/>
        <v>792.3</v>
      </c>
      <c r="AI325" s="701">
        <f t="shared" si="997"/>
        <v>792.3</v>
      </c>
      <c r="AJ325" s="385">
        <f t="shared" ref="AJ325" si="1000">AJ263+AJ264</f>
        <v>0</v>
      </c>
      <c r="AK325" s="385">
        <f t="shared" si="997"/>
        <v>0</v>
      </c>
      <c r="AL325" s="385">
        <f t="shared" si="997"/>
        <v>0</v>
      </c>
      <c r="AM325" s="385">
        <f t="shared" si="997"/>
        <v>0</v>
      </c>
      <c r="AN325" s="701">
        <f t="shared" si="997"/>
        <v>0</v>
      </c>
      <c r="AO325" s="385">
        <f t="shared" ref="AO325:AS325" si="1001">AO263+AO264</f>
        <v>0</v>
      </c>
      <c r="AP325" s="385">
        <f t="shared" si="1001"/>
        <v>0</v>
      </c>
      <c r="AQ325" s="385">
        <f t="shared" si="1001"/>
        <v>0</v>
      </c>
      <c r="AR325" s="385">
        <f t="shared" si="1001"/>
        <v>0</v>
      </c>
      <c r="AS325" s="701">
        <f t="shared" si="1001"/>
        <v>0</v>
      </c>
      <c r="AT325" s="385">
        <f t="shared" ref="AT325:AX325" si="1002">AT263+AT264</f>
        <v>0</v>
      </c>
      <c r="AU325" s="385">
        <f t="shared" si="1002"/>
        <v>0</v>
      </c>
      <c r="AV325" s="385">
        <f t="shared" si="1002"/>
        <v>0</v>
      </c>
      <c r="AW325" s="385">
        <f t="shared" si="1002"/>
        <v>0</v>
      </c>
      <c r="AX325" s="701">
        <f t="shared" si="1002"/>
        <v>0</v>
      </c>
    </row>
    <row r="326" ht="15.2" spans="1:50">
      <c r="A326" s="76"/>
      <c r="B326" s="849" t="s">
        <v>246</v>
      </c>
      <c r="C326" s="701">
        <f>C324+C325</f>
        <v>6724.5</v>
      </c>
      <c r="D326" s="385">
        <f t="shared" ref="D326:H326" si="1003">D324+D325</f>
        <v>6408.33089285582</v>
      </c>
      <c r="E326" s="385">
        <f t="shared" si="1003"/>
        <v>6234.35427508327</v>
      </c>
      <c r="F326" s="385">
        <f t="shared" si="1003"/>
        <v>6077.59202549228</v>
      </c>
      <c r="G326" s="385">
        <f t="shared" si="1003"/>
        <v>6070.8</v>
      </c>
      <c r="H326" s="701">
        <f t="shared" si="1003"/>
        <v>6070.8</v>
      </c>
      <c r="I326" s="385">
        <f t="shared" ref="I326:M326" si="1004">I324+I325</f>
        <v>5953.529808</v>
      </c>
      <c r="J326" s="385">
        <f t="shared" si="1004"/>
        <v>5585.600822</v>
      </c>
      <c r="K326" s="385">
        <f t="shared" si="1004"/>
        <v>5395.378714</v>
      </c>
      <c r="L326" s="385">
        <f t="shared" si="1004"/>
        <v>6039.5</v>
      </c>
      <c r="M326" s="701">
        <f t="shared" si="1004"/>
        <v>6039.5</v>
      </c>
      <c r="N326" s="385">
        <f t="shared" ref="N326:R326" si="1005">N324+N325</f>
        <v>6118</v>
      </c>
      <c r="O326" s="385">
        <f t="shared" si="1005"/>
        <v>6213.2</v>
      </c>
      <c r="P326" s="385">
        <f t="shared" si="1005"/>
        <v>6179.6</v>
      </c>
      <c r="Q326" s="385">
        <f t="shared" si="1005"/>
        <v>6321.4</v>
      </c>
      <c r="R326" s="701">
        <f t="shared" si="1005"/>
        <v>6321.4</v>
      </c>
      <c r="S326" s="708"/>
      <c r="T326" s="708"/>
      <c r="U326" s="703"/>
      <c r="V326" s="703"/>
      <c r="W326" s="703"/>
      <c r="X326" s="703"/>
      <c r="Y326" s="708"/>
      <c r="Z326" s="385">
        <f t="shared" ref="Z326:AC326" si="1006">Z324+Z325</f>
        <v>2027.2</v>
      </c>
      <c r="AA326" s="385">
        <f t="shared" si="1006"/>
        <v>2045.5</v>
      </c>
      <c r="AB326" s="385">
        <f t="shared" si="1006"/>
        <v>2270.8</v>
      </c>
      <c r="AC326" s="385">
        <f t="shared" si="1006"/>
        <v>927.3</v>
      </c>
      <c r="AD326" s="701">
        <f t="shared" ref="AD326:AN326" si="1007">AD324+AD325</f>
        <v>927.3</v>
      </c>
      <c r="AE326" s="385">
        <f t="shared" si="1007"/>
        <v>928.6</v>
      </c>
      <c r="AF326" s="385">
        <f t="shared" si="1007"/>
        <v>934.7</v>
      </c>
      <c r="AG326" s="385">
        <f t="shared" si="1007"/>
        <v>1145.3</v>
      </c>
      <c r="AH326" s="385">
        <f t="shared" si="1007"/>
        <v>935.1</v>
      </c>
      <c r="AI326" s="701">
        <f t="shared" si="1007"/>
        <v>935.1</v>
      </c>
      <c r="AJ326" s="385">
        <f t="shared" ref="AJ326" si="1008">AJ324+AJ325</f>
        <v>144.9</v>
      </c>
      <c r="AK326" s="385">
        <f t="shared" si="1007"/>
        <v>147.4</v>
      </c>
      <c r="AL326" s="385">
        <f t="shared" si="1007"/>
        <v>147.4</v>
      </c>
      <c r="AM326" s="385">
        <f t="shared" si="1007"/>
        <v>147.4</v>
      </c>
      <c r="AN326" s="701">
        <f t="shared" si="1007"/>
        <v>147.4</v>
      </c>
      <c r="AO326" s="385">
        <f t="shared" ref="AO326:AS326" si="1009">AO324+AO325</f>
        <v>147.4</v>
      </c>
      <c r="AP326" s="385">
        <f t="shared" si="1009"/>
        <v>147.4</v>
      </c>
      <c r="AQ326" s="385">
        <f t="shared" si="1009"/>
        <v>147.4</v>
      </c>
      <c r="AR326" s="385">
        <f t="shared" si="1009"/>
        <v>147.4</v>
      </c>
      <c r="AS326" s="701">
        <f t="shared" si="1009"/>
        <v>147.4</v>
      </c>
      <c r="AT326" s="385">
        <f t="shared" ref="AT326:AX326" si="1010">AT324+AT325</f>
        <v>147.4</v>
      </c>
      <c r="AU326" s="385">
        <f t="shared" si="1010"/>
        <v>147.4</v>
      </c>
      <c r="AV326" s="385">
        <f t="shared" si="1010"/>
        <v>147.4</v>
      </c>
      <c r="AW326" s="385">
        <f t="shared" si="1010"/>
        <v>147.4</v>
      </c>
      <c r="AX326" s="701">
        <f t="shared" si="1010"/>
        <v>147.4</v>
      </c>
    </row>
    <row r="327" ht="15.2" spans="1:50">
      <c r="A327" s="80"/>
      <c r="B327" s="887" t="s">
        <v>247</v>
      </c>
      <c r="C327" s="739">
        <f t="shared" ref="C327:AN327" si="1011">C326-C230</f>
        <v>6335</v>
      </c>
      <c r="D327" s="239">
        <f t="shared" si="1011"/>
        <v>6089.97610169093</v>
      </c>
      <c r="E327" s="239">
        <f t="shared" si="1011"/>
        <v>5765.11312488319</v>
      </c>
      <c r="F327" s="239">
        <f t="shared" si="1011"/>
        <v>5714.49741273291</v>
      </c>
      <c r="G327" s="239">
        <f t="shared" si="1011"/>
        <v>5504.1</v>
      </c>
      <c r="H327" s="739">
        <f t="shared" si="1011"/>
        <v>5504.1</v>
      </c>
      <c r="I327" s="239">
        <f t="shared" si="1011"/>
        <v>5475.189178</v>
      </c>
      <c r="J327" s="239">
        <f t="shared" si="1011"/>
        <v>5255.683228</v>
      </c>
      <c r="K327" s="239">
        <f t="shared" si="1011"/>
        <v>5115.765371</v>
      </c>
      <c r="L327" s="239">
        <f t="shared" si="1011"/>
        <v>5637.5</v>
      </c>
      <c r="M327" s="739">
        <f t="shared" si="1011"/>
        <v>5637.5</v>
      </c>
      <c r="N327" s="239">
        <f t="shared" si="1011"/>
        <v>5769.7</v>
      </c>
      <c r="O327" s="239">
        <f t="shared" si="1011"/>
        <v>5934.7</v>
      </c>
      <c r="P327" s="239">
        <f t="shared" si="1011"/>
        <v>5895.4</v>
      </c>
      <c r="Q327" s="239">
        <f t="shared" ref="Q327" si="1012">Q326-Q230</f>
        <v>5838</v>
      </c>
      <c r="R327" s="739">
        <f t="shared" si="1011"/>
        <v>5838</v>
      </c>
      <c r="S327" s="740"/>
      <c r="T327" s="740"/>
      <c r="U327" s="741"/>
      <c r="V327" s="741"/>
      <c r="W327" s="741"/>
      <c r="X327" s="741"/>
      <c r="Y327" s="740"/>
      <c r="Z327" s="239">
        <f t="shared" ref="Z327:AC327" si="1013">Z326-Z230</f>
        <v>1689.9</v>
      </c>
      <c r="AA327" s="239">
        <f t="shared" si="1013"/>
        <v>1789.6</v>
      </c>
      <c r="AB327" s="239">
        <f t="shared" si="1013"/>
        <v>1958.8</v>
      </c>
      <c r="AC327" s="239">
        <f t="shared" si="1013"/>
        <v>581.9</v>
      </c>
      <c r="AD327" s="739">
        <f t="shared" si="1011"/>
        <v>581.9</v>
      </c>
      <c r="AE327" s="239">
        <f t="shared" si="1011"/>
        <v>506.5</v>
      </c>
      <c r="AF327" s="239">
        <f t="shared" si="1011"/>
        <v>631.3</v>
      </c>
      <c r="AG327" s="239">
        <f t="shared" si="1011"/>
        <v>792</v>
      </c>
      <c r="AH327" s="239">
        <f t="shared" si="1011"/>
        <v>282.8</v>
      </c>
      <c r="AI327" s="739">
        <f t="shared" si="1011"/>
        <v>282.8</v>
      </c>
      <c r="AJ327" s="239">
        <f t="shared" ref="AJ327" si="1014">AJ326-AJ230</f>
        <v>-538.8</v>
      </c>
      <c r="AK327" s="239">
        <f t="shared" si="1011"/>
        <v>-573</v>
      </c>
      <c r="AL327" s="239">
        <f t="shared" si="1011"/>
        <v>-19.8011384154492</v>
      </c>
      <c r="AM327" s="239">
        <f t="shared" si="1011"/>
        <v>-798.230347881319</v>
      </c>
      <c r="AN327" s="739">
        <f t="shared" si="1011"/>
        <v>-798.230347881319</v>
      </c>
      <c r="AO327" s="239">
        <f t="shared" ref="AO327:AS327" si="1015">AO326-AO230</f>
        <v>-1070.12510272613</v>
      </c>
      <c r="AP327" s="239">
        <f t="shared" si="1015"/>
        <v>-1197.9745703531</v>
      </c>
      <c r="AQ327" s="239">
        <f t="shared" si="1015"/>
        <v>-636.974913499393</v>
      </c>
      <c r="AR327" s="239">
        <f t="shared" si="1015"/>
        <v>-1592.2731029162</v>
      </c>
      <c r="AS327" s="739">
        <f t="shared" si="1015"/>
        <v>-1592.2731029162</v>
      </c>
      <c r="AT327" s="239">
        <f t="shared" ref="AT327:AX327" si="1016">AT326-AT230</f>
        <v>-1949.44364915278</v>
      </c>
      <c r="AU327" s="239">
        <f t="shared" si="1016"/>
        <v>-2159.47645190526</v>
      </c>
      <c r="AV327" s="239">
        <f t="shared" si="1016"/>
        <v>-1564.66526088681</v>
      </c>
      <c r="AW327" s="239">
        <f t="shared" si="1016"/>
        <v>-2689.86595492499</v>
      </c>
      <c r="AX327" s="739">
        <f t="shared" si="1016"/>
        <v>-2689.86595492499</v>
      </c>
    </row>
    <row r="328" ht="15.2" spans="1:50">
      <c r="A328" s="76"/>
      <c r="B328" s="842"/>
      <c r="C328" s="704"/>
      <c r="D328" s="76"/>
      <c r="E328" s="76"/>
      <c r="F328" s="76"/>
      <c r="G328" s="76"/>
      <c r="H328" s="704"/>
      <c r="I328" s="76"/>
      <c r="J328" s="76"/>
      <c r="K328" s="76"/>
      <c r="L328" s="76"/>
      <c r="M328" s="704"/>
      <c r="N328" s="76"/>
      <c r="O328" s="76"/>
      <c r="P328" s="76"/>
      <c r="Q328" s="76"/>
      <c r="R328" s="704"/>
      <c r="S328" s="706"/>
      <c r="T328" s="706"/>
      <c r="U328" s="707"/>
      <c r="V328" s="707"/>
      <c r="W328" s="707"/>
      <c r="X328" s="707"/>
      <c r="Y328" s="706"/>
      <c r="Z328" s="76"/>
      <c r="AA328" s="76"/>
      <c r="AB328" s="76"/>
      <c r="AC328" s="76"/>
      <c r="AD328" s="704"/>
      <c r="AE328" s="76"/>
      <c r="AF328" s="76"/>
      <c r="AG328" s="76"/>
      <c r="AH328" s="76"/>
      <c r="AI328" s="704"/>
      <c r="AJ328" s="76"/>
      <c r="AK328" s="76"/>
      <c r="AL328" s="76"/>
      <c r="AM328" s="76"/>
      <c r="AN328" s="704"/>
      <c r="AO328" s="76"/>
      <c r="AP328" s="76"/>
      <c r="AQ328" s="76"/>
      <c r="AR328" s="76"/>
      <c r="AS328" s="704"/>
      <c r="AT328" s="76"/>
      <c r="AU328" s="76"/>
      <c r="AV328" s="76"/>
      <c r="AW328" s="76"/>
      <c r="AX328" s="704"/>
    </row>
    <row r="329" ht="15.2" spans="1:50">
      <c r="A329" s="76"/>
      <c r="B329" s="849" t="s">
        <v>248</v>
      </c>
      <c r="C329" s="964" t="s">
        <v>61</v>
      </c>
      <c r="D329" s="385">
        <f t="shared" ref="D329" si="1017">D326-C326</f>
        <v>-316.169107144181</v>
      </c>
      <c r="E329" s="385">
        <f t="shared" ref="E329" si="1018">E326-D326</f>
        <v>-173.97661777255</v>
      </c>
      <c r="F329" s="385">
        <f t="shared" ref="F329" si="1019">F326-E326</f>
        <v>-156.762249590991</v>
      </c>
      <c r="G329" s="385">
        <f t="shared" ref="G329" si="1020">G326-F326</f>
        <v>-6.79202549227739</v>
      </c>
      <c r="H329" s="701">
        <f>H326-C326</f>
        <v>-653.699999999999</v>
      </c>
      <c r="I329" s="385">
        <f t="shared" ref="I329" si="1021">I326-H326</f>
        <v>-117.270192</v>
      </c>
      <c r="J329" s="385">
        <f t="shared" ref="J329" si="1022">J326-I326</f>
        <v>-367.928986</v>
      </c>
      <c r="K329" s="385">
        <f t="shared" ref="K329" si="1023">K326-J326</f>
        <v>-190.222108</v>
      </c>
      <c r="L329" s="385">
        <f t="shared" ref="L329" si="1024">L326-K326</f>
        <v>644.121286</v>
      </c>
      <c r="M329" s="701">
        <f>M326-H326</f>
        <v>-31.3000000000002</v>
      </c>
      <c r="N329" s="385">
        <f t="shared" ref="N329" si="1025">N326-M326</f>
        <v>78.5000000000009</v>
      </c>
      <c r="O329" s="385">
        <f t="shared" ref="O329:Q329" si="1026">O326-N326</f>
        <v>95.199999999998</v>
      </c>
      <c r="P329" s="385">
        <f t="shared" si="1026"/>
        <v>-33.5999999999985</v>
      </c>
      <c r="Q329" s="385">
        <f t="shared" si="1026"/>
        <v>141.799999999999</v>
      </c>
      <c r="R329" s="701">
        <f>R326-M326</f>
        <v>281.9</v>
      </c>
      <c r="S329" s="708"/>
      <c r="T329" s="708"/>
      <c r="U329" s="703"/>
      <c r="V329" s="703"/>
      <c r="W329" s="703"/>
      <c r="X329" s="703"/>
      <c r="Y329" s="708"/>
      <c r="Z329" s="385">
        <f>Z326-R326</f>
        <v>-4294.2</v>
      </c>
      <c r="AA329" s="385">
        <f t="shared" ref="AA329:AC329" si="1027">AA326-Z326</f>
        <v>18.3</v>
      </c>
      <c r="AB329" s="385">
        <f t="shared" si="1027"/>
        <v>225.3</v>
      </c>
      <c r="AC329" s="385">
        <f t="shared" si="1027"/>
        <v>-1343.5</v>
      </c>
      <c r="AD329" s="701">
        <f>AD326-R326</f>
        <v>-5394.1</v>
      </c>
      <c r="AE329" s="385">
        <f>AE326-W326</f>
        <v>928.6</v>
      </c>
      <c r="AF329" s="385">
        <f t="shared" ref="AF329:AG329" si="1028">AF326-AE326</f>
        <v>6.10000000000002</v>
      </c>
      <c r="AG329" s="385">
        <f t="shared" si="1028"/>
        <v>210.6</v>
      </c>
      <c r="AH329" s="385">
        <f t="shared" ref="AH329:AM329" si="1029">AH326-AG326</f>
        <v>-210.2</v>
      </c>
      <c r="AI329" s="701">
        <f>AI326-AD326</f>
        <v>7.79999999999995</v>
      </c>
      <c r="AJ329" s="385">
        <f t="shared" ref="AJ329" si="1030">AJ326-AI326</f>
        <v>-790.2</v>
      </c>
      <c r="AK329" s="385">
        <f t="shared" ref="AK329" si="1031">AK326-AJ326</f>
        <v>2.5</v>
      </c>
      <c r="AL329" s="385">
        <f t="shared" si="1029"/>
        <v>0</v>
      </c>
      <c r="AM329" s="385">
        <f t="shared" si="1029"/>
        <v>0</v>
      </c>
      <c r="AN329" s="701">
        <f>AN326-AI326</f>
        <v>-787.7</v>
      </c>
      <c r="AO329" s="385">
        <f t="shared" ref="AO329" si="1032">AO326-AN326</f>
        <v>0</v>
      </c>
      <c r="AP329" s="385">
        <f t="shared" ref="AP329" si="1033">AP326-AO326</f>
        <v>0</v>
      </c>
      <c r="AQ329" s="385">
        <f t="shared" ref="AQ329" si="1034">AQ326-AP326</f>
        <v>0</v>
      </c>
      <c r="AR329" s="385">
        <f t="shared" ref="AR329" si="1035">AR326-AQ326</f>
        <v>0</v>
      </c>
      <c r="AS329" s="701">
        <f>AS326-AN326</f>
        <v>0</v>
      </c>
      <c r="AT329" s="385">
        <f t="shared" ref="AT329" si="1036">AT326-AS326</f>
        <v>0</v>
      </c>
      <c r="AU329" s="385">
        <f t="shared" ref="AU329" si="1037">AU326-AT326</f>
        <v>0</v>
      </c>
      <c r="AV329" s="385">
        <f t="shared" ref="AV329" si="1038">AV326-AU326</f>
        <v>0</v>
      </c>
      <c r="AW329" s="385">
        <f t="shared" ref="AW329" si="1039">AW326-AV326</f>
        <v>0</v>
      </c>
      <c r="AX329" s="701">
        <f>AX326-AS326</f>
        <v>0</v>
      </c>
    </row>
    <row r="330" ht="15.2" spans="1:50">
      <c r="A330" s="76"/>
      <c r="B330" s="842"/>
      <c r="C330" s="704"/>
      <c r="D330" s="76"/>
      <c r="E330" s="76"/>
      <c r="F330" s="76"/>
      <c r="G330" s="76"/>
      <c r="H330" s="704"/>
      <c r="I330" s="76"/>
      <c r="J330" s="76"/>
      <c r="K330" s="76"/>
      <c r="L330" s="76"/>
      <c r="M330" s="704"/>
      <c r="N330" s="76"/>
      <c r="O330" s="76"/>
      <c r="P330" s="76"/>
      <c r="Q330" s="76"/>
      <c r="R330" s="704"/>
      <c r="S330" s="706"/>
      <c r="T330" s="706"/>
      <c r="U330" s="707"/>
      <c r="V330" s="707"/>
      <c r="W330" s="707"/>
      <c r="X330" s="707"/>
      <c r="Y330" s="706"/>
      <c r="Z330" s="76"/>
      <c r="AA330" s="76"/>
      <c r="AB330" s="76"/>
      <c r="AC330" s="76"/>
      <c r="AD330" s="704"/>
      <c r="AE330" s="76"/>
      <c r="AF330" s="76"/>
      <c r="AG330" s="76"/>
      <c r="AH330" s="76"/>
      <c r="AI330" s="704"/>
      <c r="AJ330" s="76"/>
      <c r="AK330" s="76"/>
      <c r="AL330" s="76"/>
      <c r="AM330" s="76"/>
      <c r="AN330" s="704"/>
      <c r="AO330" s="76"/>
      <c r="AP330" s="76"/>
      <c r="AQ330" s="76"/>
      <c r="AR330" s="76"/>
      <c r="AS330" s="704"/>
      <c r="AT330" s="76"/>
      <c r="AU330" s="76"/>
      <c r="AV330" s="76"/>
      <c r="AW330" s="76"/>
      <c r="AX330" s="704"/>
    </row>
    <row r="331" ht="15.2" spans="1:50">
      <c r="A331" s="76"/>
      <c r="B331" s="851" t="s">
        <v>249</v>
      </c>
      <c r="C331" s="853">
        <f>C326/C286</f>
        <v>27.7657071062279</v>
      </c>
      <c r="D331" s="965" t="s">
        <v>61</v>
      </c>
      <c r="E331" s="965" t="s">
        <v>61</v>
      </c>
      <c r="F331" s="965" t="s">
        <v>61</v>
      </c>
      <c r="G331" s="852">
        <f t="shared" ref="G331:AN331" si="1040">G326/G286</f>
        <v>17.7862379280808</v>
      </c>
      <c r="H331" s="853">
        <f t="shared" si="1040"/>
        <v>17.7862379280808</v>
      </c>
      <c r="I331" s="852">
        <f t="shared" si="1040"/>
        <v>16.9794500823527</v>
      </c>
      <c r="J331" s="852">
        <f t="shared" si="1040"/>
        <v>15.6085792178579</v>
      </c>
      <c r="K331" s="852">
        <f t="shared" si="1040"/>
        <v>16.6893003387465</v>
      </c>
      <c r="L331" s="852">
        <f t="shared" si="1040"/>
        <v>15.8984604238614</v>
      </c>
      <c r="M331" s="853">
        <f t="shared" si="1040"/>
        <v>15.8984604238614</v>
      </c>
      <c r="N331" s="852">
        <f t="shared" si="1040"/>
        <v>13.3567801795175</v>
      </c>
      <c r="O331" s="852">
        <f t="shared" si="1040"/>
        <v>12.9210151797907</v>
      </c>
      <c r="P331" s="852">
        <f t="shared" si="1040"/>
        <v>11.5253661179678</v>
      </c>
      <c r="Q331" s="852">
        <f t="shared" ref="Q331" si="1041">Q326/Q286</f>
        <v>12.0752626552054</v>
      </c>
      <c r="R331" s="853">
        <f t="shared" si="1040"/>
        <v>12.0752626552054</v>
      </c>
      <c r="S331" s="854"/>
      <c r="T331" s="854"/>
      <c r="U331" s="855"/>
      <c r="V331" s="855"/>
      <c r="W331" s="855"/>
      <c r="X331" s="855"/>
      <c r="Y331" s="854"/>
      <c r="Z331" s="852">
        <f t="shared" ref="Z331:AC331" si="1042">Z326/Z286</f>
        <v>3.93783993783994</v>
      </c>
      <c r="AA331" s="852">
        <f t="shared" si="1042"/>
        <v>3.90520095233336</v>
      </c>
      <c r="AB331" s="852">
        <f t="shared" si="1042"/>
        <v>3.84025651298454</v>
      </c>
      <c r="AC331" s="852">
        <f t="shared" si="1042"/>
        <v>1.35709058978487</v>
      </c>
      <c r="AD331" s="853">
        <f t="shared" si="1040"/>
        <v>1.35709058978487</v>
      </c>
      <c r="AE331" s="852">
        <f t="shared" si="1040"/>
        <v>1.172919034988</v>
      </c>
      <c r="AF331" s="852">
        <f t="shared" si="1040"/>
        <v>1.11552691251939</v>
      </c>
      <c r="AG331" s="852">
        <f t="shared" si="1040"/>
        <v>1.23789450929529</v>
      </c>
      <c r="AH331" s="852">
        <f t="shared" si="1040"/>
        <v>0.949725776965265</v>
      </c>
      <c r="AI331" s="853">
        <f t="shared" si="1040"/>
        <v>0.949725776965265</v>
      </c>
      <c r="AJ331" s="852">
        <f t="shared" ref="AJ331" si="1043">AJ326/AJ286</f>
        <v>0.131261889663919</v>
      </c>
      <c r="AK331" s="852">
        <f t="shared" si="1040"/>
        <v>0.116780225003961</v>
      </c>
      <c r="AL331" s="852">
        <f t="shared" si="1040"/>
        <v>0.113463660811048</v>
      </c>
      <c r="AM331" s="852">
        <f t="shared" si="1040"/>
        <v>0.106554148009952</v>
      </c>
      <c r="AN331" s="853">
        <f t="shared" si="1040"/>
        <v>0.106554148009952</v>
      </c>
      <c r="AO331" s="852">
        <f t="shared" ref="AO331:AS331" si="1044">AO326/AO286</f>
        <v>0.101209475984865</v>
      </c>
      <c r="AP331" s="852">
        <f t="shared" si="1044"/>
        <v>0.101104801845045</v>
      </c>
      <c r="AQ331" s="852">
        <f t="shared" si="1044"/>
        <v>0.0959585522897052</v>
      </c>
      <c r="AR331" s="852">
        <f t="shared" si="1044"/>
        <v>0.0907530029577645</v>
      </c>
      <c r="AS331" s="853">
        <f t="shared" si="1044"/>
        <v>0.0907530029577645</v>
      </c>
      <c r="AT331" s="852">
        <f t="shared" ref="AT331:AX331" si="1045">AT326/AT286</f>
        <v>0.0862795804210687</v>
      </c>
      <c r="AU331" s="852">
        <f t="shared" si="1045"/>
        <v>0.0837029660640248</v>
      </c>
      <c r="AV331" s="852">
        <f t="shared" si="1045"/>
        <v>0.0800894078725093</v>
      </c>
      <c r="AW331" s="852">
        <f t="shared" si="1045"/>
        <v>0.0761021062609542</v>
      </c>
      <c r="AX331" s="853">
        <f t="shared" si="1045"/>
        <v>0.0761021062609542</v>
      </c>
    </row>
    <row r="332" ht="15.2" spans="1:50">
      <c r="A332" s="76"/>
      <c r="B332" s="851" t="s">
        <v>250</v>
      </c>
      <c r="C332" s="853">
        <f>C327/C286</f>
        <v>26.1574473221732</v>
      </c>
      <c r="D332" s="965" t="s">
        <v>61</v>
      </c>
      <c r="E332" s="965" t="s">
        <v>61</v>
      </c>
      <c r="F332" s="965" t="s">
        <v>61</v>
      </c>
      <c r="G332" s="852">
        <f t="shared" ref="G332:AN332" si="1046">G327/G286</f>
        <v>16.1259195130707</v>
      </c>
      <c r="H332" s="853">
        <f t="shared" si="1046"/>
        <v>16.1259195130707</v>
      </c>
      <c r="I332" s="852">
        <f t="shared" si="1046"/>
        <v>15.6152239658508</v>
      </c>
      <c r="J332" s="852">
        <f t="shared" si="1046"/>
        <v>14.6866470810264</v>
      </c>
      <c r="K332" s="852">
        <f t="shared" si="1046"/>
        <v>15.8243840265812</v>
      </c>
      <c r="L332" s="852">
        <f t="shared" si="1046"/>
        <v>14.8402302573919</v>
      </c>
      <c r="M332" s="853">
        <f t="shared" si="1046"/>
        <v>14.8402302573919</v>
      </c>
      <c r="N332" s="852">
        <f t="shared" si="1046"/>
        <v>12.5963737498794</v>
      </c>
      <c r="O332" s="852">
        <f t="shared" si="1046"/>
        <v>12.3418445869284</v>
      </c>
      <c r="P332" s="852">
        <f t="shared" si="1046"/>
        <v>10.9953141646494</v>
      </c>
      <c r="Q332" s="852">
        <f t="shared" ref="Q332" si="1047">Q327/Q286</f>
        <v>11.1518624641834</v>
      </c>
      <c r="R332" s="853">
        <f t="shared" si="1046"/>
        <v>11.1518624641834</v>
      </c>
      <c r="S332" s="854"/>
      <c r="T332" s="854"/>
      <c r="U332" s="855"/>
      <c r="V332" s="855"/>
      <c r="W332" s="855"/>
      <c r="X332" s="855"/>
      <c r="Y332" s="854"/>
      <c r="Z332" s="852">
        <f t="shared" ref="Z332:AC332" si="1048">Z327/Z286</f>
        <v>3.28263403263403</v>
      </c>
      <c r="AA332" s="852">
        <f t="shared" si="1048"/>
        <v>3.41664513531938</v>
      </c>
      <c r="AB332" s="852">
        <f t="shared" si="1048"/>
        <v>3.31261866198438</v>
      </c>
      <c r="AC332" s="852">
        <f t="shared" si="1048"/>
        <v>0.851602517195961</v>
      </c>
      <c r="AD332" s="853">
        <f t="shared" si="1046"/>
        <v>0.851602517195961</v>
      </c>
      <c r="AE332" s="852">
        <f t="shared" si="1046"/>
        <v>0.63976253631426</v>
      </c>
      <c r="AF332" s="852">
        <f t="shared" si="1046"/>
        <v>0.75343119704022</v>
      </c>
      <c r="AG332" s="852">
        <f t="shared" si="1046"/>
        <v>0.856031128404669</v>
      </c>
      <c r="AH332" s="852">
        <f t="shared" si="1046"/>
        <v>0.287223237863092</v>
      </c>
      <c r="AI332" s="853">
        <f t="shared" si="1046"/>
        <v>0.287223237863092</v>
      </c>
      <c r="AJ332" s="852">
        <f t="shared" ref="AJ332" si="1049">AJ327/AJ286</f>
        <v>-0.488087689102274</v>
      </c>
      <c r="AK332" s="852">
        <f t="shared" si="1046"/>
        <v>-0.453969260022184</v>
      </c>
      <c r="AL332" s="852">
        <f t="shared" si="1046"/>
        <v>-0.0152422635878097</v>
      </c>
      <c r="AM332" s="852">
        <f t="shared" si="1046"/>
        <v>-0.577033613529048</v>
      </c>
      <c r="AN332" s="853">
        <f t="shared" si="1046"/>
        <v>-0.577033613529048</v>
      </c>
      <c r="AO332" s="852">
        <f t="shared" ref="AO332:AS332" si="1050">AO327/AO286</f>
        <v>-0.73478155281656</v>
      </c>
      <c r="AP332" s="852">
        <f t="shared" si="1050"/>
        <v>-0.821716292747313</v>
      </c>
      <c r="AQ332" s="852">
        <f t="shared" si="1050"/>
        <v>-0.414675648197163</v>
      </c>
      <c r="AR332" s="852">
        <f t="shared" si="1050"/>
        <v>-0.980349834589707</v>
      </c>
      <c r="AS332" s="853">
        <f t="shared" si="1050"/>
        <v>-0.980349834589707</v>
      </c>
      <c r="AT332" s="852">
        <f t="shared" ref="AT332:AX332" si="1051">AT327/AT286</f>
        <v>-1.14109348781153</v>
      </c>
      <c r="AU332" s="852">
        <f t="shared" si="1051"/>
        <v>-1.22628618839814</v>
      </c>
      <c r="AV332" s="852">
        <f t="shared" si="1051"/>
        <v>-0.850156813182565</v>
      </c>
      <c r="AW332" s="852">
        <f t="shared" si="1051"/>
        <v>-1.38876841743165</v>
      </c>
      <c r="AX332" s="853">
        <f t="shared" si="1051"/>
        <v>-1.38876841743165</v>
      </c>
    </row>
    <row r="333" ht="15.2" spans="1:50">
      <c r="A333" s="76"/>
      <c r="B333" s="842"/>
      <c r="C333" s="704"/>
      <c r="D333" s="76"/>
      <c r="E333" s="76"/>
      <c r="F333" s="76"/>
      <c r="G333" s="76"/>
      <c r="H333" s="704"/>
      <c r="I333" s="76"/>
      <c r="J333" s="76"/>
      <c r="K333" s="76"/>
      <c r="L333" s="76"/>
      <c r="M333" s="704"/>
      <c r="N333" s="76"/>
      <c r="O333" s="76"/>
      <c r="P333" s="76"/>
      <c r="Q333" s="76"/>
      <c r="R333" s="704"/>
      <c r="S333" s="706"/>
      <c r="T333" s="706"/>
      <c r="U333" s="707"/>
      <c r="V333" s="707"/>
      <c r="W333" s="707"/>
      <c r="X333" s="707"/>
      <c r="Y333" s="706"/>
      <c r="Z333" s="76"/>
      <c r="AA333" s="76"/>
      <c r="AB333" s="76"/>
      <c r="AC333" s="76"/>
      <c r="AD333" s="704"/>
      <c r="AE333" s="76"/>
      <c r="AF333" s="76"/>
      <c r="AG333" s="76"/>
      <c r="AH333" s="76"/>
      <c r="AI333" s="704"/>
      <c r="AJ333" s="76"/>
      <c r="AK333" s="76"/>
      <c r="AL333" s="76"/>
      <c r="AM333" s="76"/>
      <c r="AN333" s="704"/>
      <c r="AO333" s="76"/>
      <c r="AP333" s="76"/>
      <c r="AQ333" s="76"/>
      <c r="AR333" s="76"/>
      <c r="AS333" s="704"/>
      <c r="AT333" s="76"/>
      <c r="AU333" s="76"/>
      <c r="AV333" s="76"/>
      <c r="AW333" s="76"/>
      <c r="AX333" s="704"/>
    </row>
    <row r="334" ht="15.2" spans="1:50">
      <c r="A334" s="76"/>
      <c r="B334" s="849" t="s">
        <v>251</v>
      </c>
      <c r="C334" s="890">
        <f>C327</f>
        <v>6335</v>
      </c>
      <c r="D334" s="385">
        <f t="shared" ref="D334" si="1052">AVERAGE(C326:D326)</f>
        <v>6566.41544642791</v>
      </c>
      <c r="E334" s="385">
        <f t="shared" ref="E334" si="1053">AVERAGE(D326:E326)</f>
        <v>6321.34258396954</v>
      </c>
      <c r="F334" s="385">
        <f t="shared" ref="F334" si="1054">AVERAGE(E326:F326)</f>
        <v>6155.97315028777</v>
      </c>
      <c r="G334" s="385">
        <f t="shared" ref="G334" si="1055">AVERAGE(F326:G326)</f>
        <v>6074.19601274614</v>
      </c>
      <c r="H334" s="701">
        <f>AVERAGE(D326:G326)</f>
        <v>6197.76929835784</v>
      </c>
      <c r="I334" s="385">
        <f t="shared" ref="I334" si="1056">AVERAGE(H326:I326)</f>
        <v>6012.164904</v>
      </c>
      <c r="J334" s="385">
        <f t="shared" ref="J334" si="1057">AVERAGE(I326:J326)</f>
        <v>5769.565315</v>
      </c>
      <c r="K334" s="385">
        <f t="shared" ref="K334" si="1058">AVERAGE(J326:K326)</f>
        <v>5490.489768</v>
      </c>
      <c r="L334" s="385">
        <f t="shared" ref="L334" si="1059">AVERAGE(K326:L326)</f>
        <v>5717.439357</v>
      </c>
      <c r="M334" s="701">
        <f>AVERAGE(I326:L326)</f>
        <v>5743.502336</v>
      </c>
      <c r="N334" s="385">
        <f t="shared" ref="N334" si="1060">AVERAGE(M326:N326)</f>
        <v>6078.75</v>
      </c>
      <c r="O334" s="385">
        <f t="shared" ref="O334:Q334" si="1061">AVERAGE(N326:O326)</f>
        <v>6165.6</v>
      </c>
      <c r="P334" s="385">
        <f t="shared" si="1061"/>
        <v>6196.4</v>
      </c>
      <c r="Q334" s="385">
        <f t="shared" si="1061"/>
        <v>6250.5</v>
      </c>
      <c r="R334" s="701">
        <f>AVERAGE(N326:Q326)</f>
        <v>6208.05</v>
      </c>
      <c r="S334" s="708"/>
      <c r="T334" s="708"/>
      <c r="U334" s="703"/>
      <c r="V334" s="703"/>
      <c r="W334" s="703"/>
      <c r="X334" s="703"/>
      <c r="Y334" s="708"/>
      <c r="Z334" s="385">
        <f>AVERAGE(R326:Z326)</f>
        <v>4174.3</v>
      </c>
      <c r="AA334" s="385">
        <f t="shared" ref="AA334:AC334" si="1062">AVERAGE(Z326:AA326)</f>
        <v>2036.35</v>
      </c>
      <c r="AB334" s="385">
        <f t="shared" si="1062"/>
        <v>2158.15</v>
      </c>
      <c r="AC334" s="385">
        <f t="shared" si="1062"/>
        <v>1599.05</v>
      </c>
      <c r="AD334" s="701">
        <f>AVERAGE(Z326:AC326)</f>
        <v>1817.7</v>
      </c>
      <c r="AE334" s="385">
        <f>AVERAGE(AD326:AE326)</f>
        <v>927.95</v>
      </c>
      <c r="AF334" s="385">
        <f t="shared" ref="AF334:AG334" si="1063">AVERAGE(AE326:AF326)</f>
        <v>931.65</v>
      </c>
      <c r="AG334" s="385">
        <f t="shared" si="1063"/>
        <v>1040</v>
      </c>
      <c r="AH334" s="385">
        <f t="shared" ref="AH334:AM334" si="1064">AVERAGE(AG326:AH326)</f>
        <v>1040.2</v>
      </c>
      <c r="AI334" s="701">
        <f>AVERAGE(AE326:AH326)</f>
        <v>985.925</v>
      </c>
      <c r="AJ334" s="385">
        <f t="shared" si="1064"/>
        <v>540</v>
      </c>
      <c r="AK334" s="385">
        <f t="shared" si="1064"/>
        <v>146.15</v>
      </c>
      <c r="AL334" s="385">
        <f t="shared" si="1064"/>
        <v>147.4</v>
      </c>
      <c r="AM334" s="385">
        <f t="shared" si="1064"/>
        <v>147.4</v>
      </c>
      <c r="AN334" s="701">
        <f>AVERAGE(AJ326:AM326)</f>
        <v>146.775</v>
      </c>
      <c r="AO334" s="385">
        <f t="shared" ref="AO334" si="1065">AVERAGE(AN326:AO326)</f>
        <v>147.4</v>
      </c>
      <c r="AP334" s="385">
        <f t="shared" ref="AP334" si="1066">AVERAGE(AO326:AP326)</f>
        <v>147.4</v>
      </c>
      <c r="AQ334" s="385">
        <f t="shared" ref="AQ334" si="1067">AVERAGE(AP326:AQ326)</f>
        <v>147.4</v>
      </c>
      <c r="AR334" s="385">
        <f t="shared" ref="AR334" si="1068">AVERAGE(AQ326:AR326)</f>
        <v>147.4</v>
      </c>
      <c r="AS334" s="701">
        <f>AVERAGE(AO326:AR326)</f>
        <v>147.4</v>
      </c>
      <c r="AT334" s="385">
        <f t="shared" ref="AT334" si="1069">AVERAGE(AS326:AT326)</f>
        <v>147.4</v>
      </c>
      <c r="AU334" s="385">
        <f t="shared" ref="AU334" si="1070">AVERAGE(AT326:AU326)</f>
        <v>147.4</v>
      </c>
      <c r="AV334" s="385">
        <f t="shared" ref="AV334" si="1071">AVERAGE(AU326:AV326)</f>
        <v>147.4</v>
      </c>
      <c r="AW334" s="385">
        <f t="shared" ref="AW334" si="1072">AVERAGE(AV326:AW326)</f>
        <v>147.4</v>
      </c>
      <c r="AX334" s="701">
        <f>AVERAGE(AT326:AW326)</f>
        <v>147.4</v>
      </c>
    </row>
    <row r="335" ht="15.2" spans="1:50">
      <c r="A335" s="76"/>
      <c r="B335" s="849" t="s">
        <v>252</v>
      </c>
      <c r="C335" s="701">
        <f t="shared" ref="C335:Q335" si="1073">C61</f>
        <v>-274.1</v>
      </c>
      <c r="D335" s="385">
        <f t="shared" si="1073"/>
        <v>-75.4659030244019</v>
      </c>
      <c r="E335" s="385">
        <f t="shared" si="1073"/>
        <v>-78.6756494827691</v>
      </c>
      <c r="F335" s="385">
        <f t="shared" si="1073"/>
        <v>-67.6325037498966</v>
      </c>
      <c r="G335" s="385">
        <f t="shared" si="1073"/>
        <v>-57.2442599540764</v>
      </c>
      <c r="H335" s="701">
        <f t="shared" si="1073"/>
        <v>-279.018316211144</v>
      </c>
      <c r="I335" s="385">
        <f t="shared" si="1073"/>
        <v>-57.6</v>
      </c>
      <c r="J335" s="385">
        <f t="shared" si="1073"/>
        <v>-55.3</v>
      </c>
      <c r="K335" s="385">
        <f t="shared" si="1073"/>
        <v>-55.515802</v>
      </c>
      <c r="L335" s="385">
        <f t="shared" si="1073"/>
        <v>-68.022794</v>
      </c>
      <c r="M335" s="701">
        <f t="shared" si="1073"/>
        <v>-236.438596</v>
      </c>
      <c r="N335" s="385">
        <f t="shared" si="1073"/>
        <v>-86.1</v>
      </c>
      <c r="O335" s="385">
        <f t="shared" si="1073"/>
        <v>-101.1</v>
      </c>
      <c r="P335" s="385">
        <f t="shared" si="1073"/>
        <v>-109.4</v>
      </c>
      <c r="Q335" s="385">
        <f t="shared" si="1073"/>
        <v>-116.8</v>
      </c>
      <c r="R335" s="701">
        <f>N335+O335+P335+Q335</f>
        <v>-413.4</v>
      </c>
      <c r="S335" s="708"/>
      <c r="T335" s="708"/>
      <c r="U335" s="703"/>
      <c r="V335" s="703"/>
      <c r="W335" s="703"/>
      <c r="X335" s="703"/>
      <c r="Y335" s="708"/>
      <c r="Z335" s="385">
        <f>Z61</f>
        <v>-96.6</v>
      </c>
      <c r="AA335" s="385">
        <f t="shared" ref="AA335:AC335" si="1074">AA61</f>
        <v>-47.7</v>
      </c>
      <c r="AB335" s="385">
        <f t="shared" si="1074"/>
        <v>-48.9</v>
      </c>
      <c r="AC335" s="385">
        <f t="shared" si="1074"/>
        <v>-125.2</v>
      </c>
      <c r="AD335" s="701">
        <f>Z335+AA335+AB335+AC335</f>
        <v>-318.4</v>
      </c>
      <c r="AE335" s="385">
        <f>AE61</f>
        <v>-22</v>
      </c>
      <c r="AF335" s="385">
        <f t="shared" ref="AF335:AH335" si="1075">AF61</f>
        <v>-30</v>
      </c>
      <c r="AG335" s="385">
        <f t="shared" si="1075"/>
        <v>-25.6</v>
      </c>
      <c r="AH335" s="385">
        <f t="shared" si="1075"/>
        <v>-22.6</v>
      </c>
      <c r="AI335" s="701">
        <f>AE335+AF335+AG335+AH335</f>
        <v>-100.2</v>
      </c>
      <c r="AJ335" s="385">
        <f>AJ61</f>
        <v>-83.2</v>
      </c>
      <c r="AK335" s="385">
        <f>AK61</f>
        <v>-36.3</v>
      </c>
      <c r="AL335" s="385">
        <f t="shared" ref="AL335" si="1076">-AL336*AL334/4</f>
        <v>-22.11</v>
      </c>
      <c r="AM335" s="385">
        <f t="shared" ref="AM335" si="1077">-AM336*AM334/4</f>
        <v>-22.11</v>
      </c>
      <c r="AN335" s="701">
        <f>AJ335+AK335+AL335+AM335</f>
        <v>-163.72</v>
      </c>
      <c r="AO335" s="385">
        <f t="shared" ref="AO335:AR335" si="1078">-AO336*AO334/4</f>
        <v>-14.74</v>
      </c>
      <c r="AP335" s="385">
        <f t="shared" si="1078"/>
        <v>-14.74</v>
      </c>
      <c r="AQ335" s="385">
        <f t="shared" si="1078"/>
        <v>-14.74</v>
      </c>
      <c r="AR335" s="385">
        <f t="shared" si="1078"/>
        <v>-14.74</v>
      </c>
      <c r="AS335" s="701">
        <f>AO335+AP335+AQ335+AR335</f>
        <v>-58.96</v>
      </c>
      <c r="AT335" s="385">
        <f t="shared" ref="AT335:AW335" si="1079">-AT336*AT334/4</f>
        <v>-14.74</v>
      </c>
      <c r="AU335" s="385">
        <f t="shared" si="1079"/>
        <v>-14.74</v>
      </c>
      <c r="AV335" s="385">
        <f t="shared" si="1079"/>
        <v>-14.74</v>
      </c>
      <c r="AW335" s="385">
        <f t="shared" si="1079"/>
        <v>-14.74</v>
      </c>
      <c r="AX335" s="701">
        <f>AT335+AU335+AV335+AW335</f>
        <v>-58.96</v>
      </c>
    </row>
    <row r="336" ht="15.2" spans="1:50">
      <c r="A336" s="829"/>
      <c r="B336" s="891" t="s">
        <v>253</v>
      </c>
      <c r="C336" s="831">
        <f>-C335/C334</f>
        <v>0.0432675611681137</v>
      </c>
      <c r="D336" s="832">
        <f>-D335/D334*4</f>
        <v>0.0459708366856105</v>
      </c>
      <c r="E336" s="832">
        <f>-E335/E334*4</f>
        <v>0.049784139010143</v>
      </c>
      <c r="F336" s="832">
        <f>-F335/F334*4</f>
        <v>0.0439459380986644</v>
      </c>
      <c r="G336" s="832">
        <f>-G335/G334*4</f>
        <v>0.0376966827109001</v>
      </c>
      <c r="H336" s="831">
        <f>-H335/H334</f>
        <v>0.0450191516946384</v>
      </c>
      <c r="I336" s="832">
        <f>-I335/I334*4</f>
        <v>0.0383223021455567</v>
      </c>
      <c r="J336" s="832">
        <f>-J335/J334*4</f>
        <v>0.0383391101275712</v>
      </c>
      <c r="K336" s="832">
        <f>-K335/K334*4</f>
        <v>0.0404450636251509</v>
      </c>
      <c r="L336" s="832">
        <f>-L335/L334*4</f>
        <v>0.0475896916452419</v>
      </c>
      <c r="M336" s="831">
        <f>-M335/M334</f>
        <v>0.0411662748908474</v>
      </c>
      <c r="N336" s="832">
        <f>-N335/N334*4</f>
        <v>0.0566563849475632</v>
      </c>
      <c r="O336" s="832">
        <f>-O335/O334*4</f>
        <v>0.0655897236278708</v>
      </c>
      <c r="P336" s="832">
        <f>-P335/P334*4</f>
        <v>0.0706216512813892</v>
      </c>
      <c r="Q336" s="832">
        <f>-Q335/Q334*4</f>
        <v>0.0747460203183745</v>
      </c>
      <c r="R336" s="831">
        <f>-R335/R334</f>
        <v>0.0665909585135429</v>
      </c>
      <c r="S336" s="835"/>
      <c r="T336" s="835"/>
      <c r="U336" s="836"/>
      <c r="V336" s="836"/>
      <c r="W336" s="836"/>
      <c r="X336" s="836"/>
      <c r="Y336" s="835"/>
      <c r="Z336" s="832">
        <f>-Z335/Z334*4</f>
        <v>0.0925664183216348</v>
      </c>
      <c r="AA336" s="832">
        <f>-AA335/AA334*4</f>
        <v>0.0936970560070715</v>
      </c>
      <c r="AB336" s="832">
        <f>-AB335/AB334*4</f>
        <v>0.0906331811968584</v>
      </c>
      <c r="AC336" s="832">
        <f>-AC335/AC334*4</f>
        <v>0.313185954160283</v>
      </c>
      <c r="AD336" s="834">
        <f>-AD335/AD334</f>
        <v>0.175166419101062</v>
      </c>
      <c r="AE336" s="832">
        <f>-AE335/AE334*4</f>
        <v>0.0948326957271405</v>
      </c>
      <c r="AF336" s="832">
        <f>-AF335/AF334*4</f>
        <v>0.128803735308324</v>
      </c>
      <c r="AG336" s="832">
        <f>-AG335/AG334*4</f>
        <v>0.0984615384615385</v>
      </c>
      <c r="AH336" s="832">
        <f>-AH335/AH334*4</f>
        <v>0.0869063641607383</v>
      </c>
      <c r="AI336" s="834">
        <f>-AI335/AI334</f>
        <v>0.101630448563532</v>
      </c>
      <c r="AJ336" s="832">
        <f>-AJ335/AJ334*4</f>
        <v>0.616296296296296</v>
      </c>
      <c r="AK336" s="832">
        <f>-AK335/AK334*4</f>
        <v>0.993499828942867</v>
      </c>
      <c r="AL336" s="327">
        <v>0.6</v>
      </c>
      <c r="AM336" s="327">
        <v>0.6</v>
      </c>
      <c r="AN336" s="834">
        <f>-AN335/AN334</f>
        <v>1.1154488162153</v>
      </c>
      <c r="AO336" s="327">
        <v>0.4</v>
      </c>
      <c r="AP336" s="327">
        <v>0.4</v>
      </c>
      <c r="AQ336" s="327">
        <v>0.4</v>
      </c>
      <c r="AR336" s="327">
        <v>0.4</v>
      </c>
      <c r="AS336" s="834">
        <f>-AS335/AS334</f>
        <v>0.4</v>
      </c>
      <c r="AT336" s="327">
        <v>0.4</v>
      </c>
      <c r="AU336" s="327">
        <v>0.4</v>
      </c>
      <c r="AV336" s="327">
        <v>0.4</v>
      </c>
      <c r="AW336" s="327">
        <v>0.4</v>
      </c>
      <c r="AX336" s="834">
        <f>-AX335/AX334</f>
        <v>0.4</v>
      </c>
    </row>
    <row r="337" ht="15.2" spans="1:50">
      <c r="A337" s="76"/>
      <c r="B337" s="842"/>
      <c r="C337" s="704"/>
      <c r="D337" s="76"/>
      <c r="E337" s="76"/>
      <c r="F337" s="76"/>
      <c r="G337" s="76"/>
      <c r="H337" s="704"/>
      <c r="I337" s="76"/>
      <c r="J337" s="76"/>
      <c r="K337" s="76"/>
      <c r="L337" s="76"/>
      <c r="M337" s="704"/>
      <c r="N337" s="76"/>
      <c r="O337" s="76"/>
      <c r="P337" s="76"/>
      <c r="Q337" s="76"/>
      <c r="R337" s="704"/>
      <c r="S337" s="706"/>
      <c r="T337" s="706"/>
      <c r="U337" s="707"/>
      <c r="V337" s="707"/>
      <c r="W337" s="707"/>
      <c r="X337" s="707"/>
      <c r="Y337" s="706"/>
      <c r="Z337" s="76"/>
      <c r="AA337" s="76"/>
      <c r="AB337" s="76"/>
      <c r="AC337" s="76"/>
      <c r="AD337" s="704"/>
      <c r="AE337" s="76"/>
      <c r="AF337" s="76"/>
      <c r="AG337" s="76"/>
      <c r="AH337" s="76"/>
      <c r="AI337" s="704"/>
      <c r="AJ337" s="76"/>
      <c r="AK337" s="76"/>
      <c r="AL337" s="76"/>
      <c r="AM337" s="76"/>
      <c r="AN337" s="704"/>
      <c r="AO337" s="76"/>
      <c r="AP337" s="76"/>
      <c r="AQ337" s="76"/>
      <c r="AR337" s="76"/>
      <c r="AS337" s="704"/>
      <c r="AT337" s="76"/>
      <c r="AU337" s="76"/>
      <c r="AV337" s="76"/>
      <c r="AW337" s="76"/>
      <c r="AX337" s="704"/>
    </row>
    <row r="338" ht="15.2" spans="1:50">
      <c r="A338" s="76"/>
      <c r="B338" s="849" t="s">
        <v>254</v>
      </c>
      <c r="C338" s="890">
        <f>C230</f>
        <v>389.5</v>
      </c>
      <c r="D338" s="385">
        <f>AVERAGE(C230:D230)</f>
        <v>353.927395582444</v>
      </c>
      <c r="E338" s="385">
        <f>AVERAGE(D230:E230)</f>
        <v>393.797970682486</v>
      </c>
      <c r="F338" s="385">
        <f>AVERAGE(E230:F230)</f>
        <v>416.167881479727</v>
      </c>
      <c r="G338" s="385">
        <f>AVERAGE(F230:G230)</f>
        <v>464.897306379686</v>
      </c>
      <c r="H338" s="701">
        <f>AVERAGE(D230:G230)</f>
        <v>429.347638531086</v>
      </c>
      <c r="I338" s="385">
        <f>AVERAGE(H230:I230)</f>
        <v>522.520315</v>
      </c>
      <c r="J338" s="385">
        <f>AVERAGE(I230:J230)</f>
        <v>404.129112</v>
      </c>
      <c r="K338" s="385">
        <f>AVERAGE(J230:K230)</f>
        <v>304.7654685</v>
      </c>
      <c r="L338" s="385">
        <f>AVERAGE(K230:L230)</f>
        <v>340.8066715</v>
      </c>
      <c r="M338" s="701">
        <f>AVERAGE(I230:L230)</f>
        <v>372.46789175</v>
      </c>
      <c r="N338" s="385">
        <f>AVERAGE(M230:N230)</f>
        <v>375.15</v>
      </c>
      <c r="O338" s="385">
        <f>AVERAGE(N230:O230)</f>
        <v>313.4</v>
      </c>
      <c r="P338" s="385">
        <f>AVERAGE(O230:P230)</f>
        <v>281.35</v>
      </c>
      <c r="Q338" s="385">
        <f>AVERAGE(P230:Q230)</f>
        <v>383.8</v>
      </c>
      <c r="R338" s="701">
        <f>AVERAGE(N230:Q230)</f>
        <v>348.6</v>
      </c>
      <c r="S338" s="708"/>
      <c r="T338" s="708"/>
      <c r="U338" s="703"/>
      <c r="V338" s="703"/>
      <c r="W338" s="703"/>
      <c r="X338" s="703"/>
      <c r="Y338" s="708"/>
      <c r="Z338" s="385">
        <f>AVERAGE(R230:Z230)</f>
        <v>410.35</v>
      </c>
      <c r="AA338" s="385">
        <f>AVERAGE(Z230:AA230)</f>
        <v>296.6</v>
      </c>
      <c r="AB338" s="385">
        <f>AVERAGE(AA230:AB230)</f>
        <v>283.95</v>
      </c>
      <c r="AC338" s="385">
        <f>AVERAGE(AB230:AC230)</f>
        <v>328.7</v>
      </c>
      <c r="AD338" s="701">
        <f>AVERAGE(Z230:AC230)</f>
        <v>312.65</v>
      </c>
      <c r="AE338" s="385">
        <f>AVERAGE(W230:AE230)</f>
        <v>336.35</v>
      </c>
      <c r="AF338" s="385">
        <f>AVERAGE(AE230:AF230)</f>
        <v>362.75</v>
      </c>
      <c r="AG338" s="385">
        <f>AVERAGE(AF230:AG230)</f>
        <v>328.35</v>
      </c>
      <c r="AH338" s="385">
        <f>AVERAGE(AG230:AH230)</f>
        <v>502.8</v>
      </c>
      <c r="AI338" s="701">
        <f>AVERAGE(AE230:AH230)</f>
        <v>432.775</v>
      </c>
      <c r="AJ338" s="385">
        <f>AVERAGE(AI230:AJ230)</f>
        <v>668</v>
      </c>
      <c r="AK338" s="385">
        <f>AVERAGE(AJ230:AK230)</f>
        <v>702.05</v>
      </c>
      <c r="AL338" s="385">
        <f>AVERAGE(AK230:AL230)</f>
        <v>443.800569207725</v>
      </c>
      <c r="AM338" s="385">
        <f>AVERAGE(AL230:AM230)</f>
        <v>556.415743148384</v>
      </c>
      <c r="AN338" s="701">
        <f>AVERAGE(AJ230:AM230)</f>
        <v>629.232871574192</v>
      </c>
      <c r="AO338" s="385">
        <f>AVERAGE(AN230:AO230)</f>
        <v>1081.57772530372</v>
      </c>
      <c r="AP338" s="385">
        <f>AVERAGE(AO230:AP230)</f>
        <v>1281.44983653962</v>
      </c>
      <c r="AQ338" s="385">
        <f>AVERAGE(AP230:AQ230)</f>
        <v>1064.87474192625</v>
      </c>
      <c r="AR338" s="385">
        <f>AVERAGE(AQ230:AR230)</f>
        <v>1262.0240082078</v>
      </c>
      <c r="AS338" s="701">
        <f>AVERAGE(AO230:AR230)</f>
        <v>1271.73692237371</v>
      </c>
      <c r="AT338" s="385">
        <f>AVERAGE(AS230:AT230)</f>
        <v>1918.25837603449</v>
      </c>
      <c r="AU338" s="385">
        <f>AVERAGE(AT230:AU230)</f>
        <v>2201.86005052902</v>
      </c>
      <c r="AV338" s="385">
        <f>AVERAGE(AU230:AV230)</f>
        <v>2009.47085639603</v>
      </c>
      <c r="AW338" s="385">
        <f>AVERAGE(AV230:AW230)</f>
        <v>2274.6656079059</v>
      </c>
      <c r="AX338" s="701">
        <f>AVERAGE(AT230:AW230)</f>
        <v>2238.26282921746</v>
      </c>
    </row>
    <row r="339" ht="15.2" spans="1:50">
      <c r="A339" s="76"/>
      <c r="B339" s="849" t="s">
        <v>255</v>
      </c>
      <c r="C339" s="701">
        <f t="shared" ref="C339:Q339" si="1080">C60</f>
        <v>1.6</v>
      </c>
      <c r="D339" s="385">
        <f t="shared" si="1080"/>
        <v>0.742920377254631</v>
      </c>
      <c r="E339" s="385">
        <f t="shared" si="1080"/>
        <v>0.514062504186949</v>
      </c>
      <c r="F339" s="385">
        <f t="shared" si="1080"/>
        <v>0.427029731793918</v>
      </c>
      <c r="G339" s="385">
        <f t="shared" si="1080"/>
        <v>0.618083221719029</v>
      </c>
      <c r="H339" s="701">
        <f t="shared" si="1080"/>
        <v>2.30209583495453</v>
      </c>
      <c r="I339" s="385">
        <f t="shared" si="1080"/>
        <v>0.6</v>
      </c>
      <c r="J339" s="385">
        <f t="shared" si="1080"/>
        <v>0.9</v>
      </c>
      <c r="K339" s="385">
        <f t="shared" si="1080"/>
        <v>0.545469</v>
      </c>
      <c r="L339" s="385">
        <f t="shared" si="1080"/>
        <v>1.255912</v>
      </c>
      <c r="M339" s="701">
        <f t="shared" si="1080"/>
        <v>3.301381</v>
      </c>
      <c r="N339" s="385">
        <f t="shared" si="1080"/>
        <v>1.3</v>
      </c>
      <c r="O339" s="385">
        <f t="shared" si="1080"/>
        <v>1.8</v>
      </c>
      <c r="P339" s="385">
        <f t="shared" si="1080"/>
        <v>1.4</v>
      </c>
      <c r="Q339" s="385">
        <f t="shared" si="1080"/>
        <v>1.9</v>
      </c>
      <c r="R339" s="701">
        <f>N339+O339+P339+Q339</f>
        <v>6.4</v>
      </c>
      <c r="S339" s="708"/>
      <c r="T339" s="708"/>
      <c r="U339" s="703"/>
      <c r="V339" s="703"/>
      <c r="W339" s="703"/>
      <c r="X339" s="703"/>
      <c r="Y339" s="708"/>
      <c r="Z339" s="385">
        <f>Z60</f>
        <v>2.7</v>
      </c>
      <c r="AA339" s="385">
        <f t="shared" ref="AA339:AC339" si="1081">AA60</f>
        <v>2.5</v>
      </c>
      <c r="AB339" s="385">
        <f t="shared" si="1081"/>
        <v>1.1</v>
      </c>
      <c r="AC339" s="385">
        <f t="shared" si="1081"/>
        <v>2.5</v>
      </c>
      <c r="AD339" s="701">
        <f>Z339+AA339+AB339+AC339</f>
        <v>8.8</v>
      </c>
      <c r="AE339" s="385">
        <f>AE60</f>
        <v>5.4</v>
      </c>
      <c r="AF339" s="385">
        <f t="shared" ref="AF339:AH339" si="1082">AF60</f>
        <v>8.1</v>
      </c>
      <c r="AG339" s="385">
        <f t="shared" si="1082"/>
        <v>7.4</v>
      </c>
      <c r="AH339" s="156">
        <f t="shared" si="1082"/>
        <v>2</v>
      </c>
      <c r="AI339" s="701">
        <f>AE339+AF339+AG339+AH339</f>
        <v>22.9</v>
      </c>
      <c r="AJ339" s="385">
        <f>AJ60</f>
        <v>2.7</v>
      </c>
      <c r="AK339" s="385">
        <f>AK60</f>
        <v>5.4</v>
      </c>
      <c r="AL339" s="385">
        <f t="shared" ref="AL339" si="1083">AL338*AL340/4</f>
        <v>4.43800569207725</v>
      </c>
      <c r="AM339" s="385">
        <f t="shared" ref="AM339" si="1084">AM338*AM340/4</f>
        <v>5.56415743148384</v>
      </c>
      <c r="AN339" s="701">
        <f>AJ339+AK339+AL339+AM339</f>
        <v>18.1021631235611</v>
      </c>
      <c r="AO339" s="385">
        <f t="shared" ref="AO339:AR339" si="1085">AO338*AO340/4</f>
        <v>6.75986078314828</v>
      </c>
      <c r="AP339" s="385">
        <f t="shared" si="1085"/>
        <v>8.0090614783726</v>
      </c>
      <c r="AQ339" s="385">
        <f t="shared" si="1085"/>
        <v>6.65546713703905</v>
      </c>
      <c r="AR339" s="385">
        <f t="shared" si="1085"/>
        <v>7.88765005129873</v>
      </c>
      <c r="AS339" s="701">
        <f>AO339+AP339+AQ339+AR339</f>
        <v>29.3120394498587</v>
      </c>
      <c r="AT339" s="385">
        <f t="shared" ref="AT339:AW339" si="1086">AT338*AT340/4</f>
        <v>11.9891148502156</v>
      </c>
      <c r="AU339" s="385">
        <f t="shared" si="1086"/>
        <v>13.7616253158064</v>
      </c>
      <c r="AV339" s="385">
        <f t="shared" si="1086"/>
        <v>12.5591928524752</v>
      </c>
      <c r="AW339" s="385">
        <f t="shared" si="1086"/>
        <v>14.2166600494119</v>
      </c>
      <c r="AX339" s="701">
        <f>AT339+AU339+AV339+AW339</f>
        <v>52.526593067909</v>
      </c>
    </row>
    <row r="340" ht="15.2" spans="1:50">
      <c r="A340" s="829"/>
      <c r="B340" s="891" t="s">
        <v>256</v>
      </c>
      <c r="C340" s="831">
        <f>C339/C338</f>
        <v>0.00410783055198973</v>
      </c>
      <c r="D340" s="832">
        <f>D339/D338*4</f>
        <v>0.00839630259231035</v>
      </c>
      <c r="E340" s="832">
        <f>E339/E338*4</f>
        <v>0.00522158611732849</v>
      </c>
      <c r="F340" s="832">
        <f>F339/F338*4</f>
        <v>0.0041043987371209</v>
      </c>
      <c r="G340" s="832">
        <f>G339/G338*4</f>
        <v>0.00531801938395603</v>
      </c>
      <c r="H340" s="831">
        <f>H339/H338</f>
        <v>0.00536184580595486</v>
      </c>
      <c r="I340" s="832">
        <f>I339/I338*4</f>
        <v>0.00459312285303204</v>
      </c>
      <c r="J340" s="832">
        <f>J339/J338*4</f>
        <v>0.00890804421929396</v>
      </c>
      <c r="K340" s="832">
        <f>K339/K338*4</f>
        <v>0.00715919690881908</v>
      </c>
      <c r="L340" s="832">
        <f>L339/L338*4</f>
        <v>0.0147404626144474</v>
      </c>
      <c r="M340" s="831">
        <f>M339/M338</f>
        <v>0.00886353179193197</v>
      </c>
      <c r="N340" s="832">
        <f>N339/N338*4</f>
        <v>0.0138611222177796</v>
      </c>
      <c r="O340" s="832">
        <f>O339/O338*4</f>
        <v>0.02297383535418</v>
      </c>
      <c r="P340" s="832">
        <f>P339/P338*4</f>
        <v>0.0199040341212013</v>
      </c>
      <c r="Q340" s="832">
        <f>Q339/Q338*4</f>
        <v>0.0198019801980198</v>
      </c>
      <c r="R340" s="831">
        <f>R339/R338</f>
        <v>0.0183591508892714</v>
      </c>
      <c r="S340" s="835"/>
      <c r="T340" s="835"/>
      <c r="U340" s="836"/>
      <c r="V340" s="836"/>
      <c r="W340" s="836"/>
      <c r="X340" s="836"/>
      <c r="Y340" s="835"/>
      <c r="Z340" s="832">
        <f>Z339/Z338*4</f>
        <v>0.0263189959790423</v>
      </c>
      <c r="AA340" s="832">
        <f>AA339/AA338*4</f>
        <v>0.0337154416722859</v>
      </c>
      <c r="AB340" s="832">
        <f>AB339/AB338*4</f>
        <v>0.0154956858601867</v>
      </c>
      <c r="AC340" s="832">
        <f>AC339/AC338*4</f>
        <v>0.0304228780042592</v>
      </c>
      <c r="AD340" s="834">
        <f>AD339/AD338</f>
        <v>0.0281464896849512</v>
      </c>
      <c r="AE340" s="832">
        <f>AE339/AE338*4</f>
        <v>0.064218819681879</v>
      </c>
      <c r="AF340" s="832">
        <f>AF339/AF338*4</f>
        <v>0.0893177119228118</v>
      </c>
      <c r="AG340" s="832">
        <f>AG339/AG338*4</f>
        <v>0.0901477082381605</v>
      </c>
      <c r="AH340" s="336">
        <f>AH339/AH338*4</f>
        <v>0.0159108989657916</v>
      </c>
      <c r="AI340" s="834">
        <f>AI339/AI338</f>
        <v>0.052914331927676</v>
      </c>
      <c r="AJ340" s="832">
        <f>AJ339/AJ338*4</f>
        <v>0.0161676646706587</v>
      </c>
      <c r="AK340" s="832">
        <f>AK339/AK338*4</f>
        <v>0.0307670393846592</v>
      </c>
      <c r="AL340" s="327">
        <v>0.04</v>
      </c>
      <c r="AM340" s="327">
        <v>0.04</v>
      </c>
      <c r="AN340" s="831">
        <f>AN339/AN338</f>
        <v>0.0287686227807421</v>
      </c>
      <c r="AO340" s="327">
        <v>0.025</v>
      </c>
      <c r="AP340" s="327">
        <v>0.025</v>
      </c>
      <c r="AQ340" s="327">
        <v>0.025</v>
      </c>
      <c r="AR340" s="327">
        <v>0.025</v>
      </c>
      <c r="AS340" s="831">
        <f>AS339/AS338</f>
        <v>0.0230488231757457</v>
      </c>
      <c r="AT340" s="327">
        <f>AR340</f>
        <v>0.025</v>
      </c>
      <c r="AU340" s="327">
        <f>AT340</f>
        <v>0.025</v>
      </c>
      <c r="AV340" s="327">
        <f t="shared" ref="AV340" si="1087">AU340</f>
        <v>0.025</v>
      </c>
      <c r="AW340" s="327">
        <f t="shared" ref="AW340" si="1088">AV340</f>
        <v>0.025</v>
      </c>
      <c r="AX340" s="831">
        <f>AX339/AX338</f>
        <v>0.0234675715390732</v>
      </c>
    </row>
    <row r="341" ht="15.2" spans="1:50">
      <c r="A341" s="76"/>
      <c r="B341" s="842"/>
      <c r="C341" s="704"/>
      <c r="D341" s="76"/>
      <c r="E341" s="76"/>
      <c r="F341" s="76"/>
      <c r="G341" s="76"/>
      <c r="H341" s="704"/>
      <c r="I341" s="76"/>
      <c r="J341" s="76"/>
      <c r="K341" s="76"/>
      <c r="L341" s="76"/>
      <c r="M341" s="704"/>
      <c r="N341" s="76"/>
      <c r="O341" s="76"/>
      <c r="P341" s="76"/>
      <c r="Q341" s="76"/>
      <c r="R341" s="704"/>
      <c r="S341" s="706"/>
      <c r="T341" s="706"/>
      <c r="U341" s="707"/>
      <c r="V341" s="707"/>
      <c r="W341" s="707"/>
      <c r="X341" s="707"/>
      <c r="Y341" s="706"/>
      <c r="Z341" s="76"/>
      <c r="AA341" s="76"/>
      <c r="AB341" s="76"/>
      <c r="AC341" s="76"/>
      <c r="AD341" s="701"/>
      <c r="AE341" s="76"/>
      <c r="AF341" s="76"/>
      <c r="AG341" s="76"/>
      <c r="AH341" s="76"/>
      <c r="AI341" s="701"/>
      <c r="AJ341" s="76"/>
      <c r="AK341" s="76"/>
      <c r="AL341" s="76"/>
      <c r="AM341" s="76"/>
      <c r="AN341" s="701"/>
      <c r="AO341" s="76"/>
      <c r="AP341" s="76"/>
      <c r="AQ341" s="76"/>
      <c r="AR341" s="76"/>
      <c r="AS341" s="701"/>
      <c r="AT341" s="76"/>
      <c r="AU341" s="76"/>
      <c r="AV341" s="76"/>
      <c r="AW341" s="76"/>
      <c r="AX341" s="701"/>
    </row>
    <row r="342" ht="15.2" spans="1:50">
      <c r="A342" s="76"/>
      <c r="B342" s="849" t="s">
        <v>257</v>
      </c>
      <c r="C342" s="704"/>
      <c r="D342" s="385">
        <f t="shared" ref="D342:O342" si="1089">D339+D335</f>
        <v>-74.7229826471473</v>
      </c>
      <c r="E342" s="385">
        <f t="shared" si="1089"/>
        <v>-78.1615869785822</v>
      </c>
      <c r="F342" s="385">
        <f t="shared" si="1089"/>
        <v>-67.2054740181026</v>
      </c>
      <c r="G342" s="385">
        <f t="shared" si="1089"/>
        <v>-56.6261767323573</v>
      </c>
      <c r="H342" s="701">
        <f t="shared" si="1089"/>
        <v>-276.716220376189</v>
      </c>
      <c r="I342" s="385">
        <f t="shared" si="1089"/>
        <v>-57</v>
      </c>
      <c r="J342" s="385">
        <f t="shared" si="1089"/>
        <v>-54.4</v>
      </c>
      <c r="K342" s="385">
        <f t="shared" si="1089"/>
        <v>-54.970333</v>
      </c>
      <c r="L342" s="385">
        <f t="shared" si="1089"/>
        <v>-66.766882</v>
      </c>
      <c r="M342" s="701">
        <f t="shared" si="1089"/>
        <v>-233.137215</v>
      </c>
      <c r="N342" s="385">
        <f t="shared" si="1089"/>
        <v>-84.8</v>
      </c>
      <c r="O342" s="385">
        <f t="shared" si="1089"/>
        <v>-99.3</v>
      </c>
      <c r="P342" s="385">
        <f t="shared" ref="P342:Q342" si="1090">P339+P335</f>
        <v>-108</v>
      </c>
      <c r="Q342" s="385">
        <f t="shared" si="1090"/>
        <v>-114.9</v>
      </c>
      <c r="R342" s="701">
        <f t="shared" ref="R342:AN342" si="1091">R339+R335</f>
        <v>-407</v>
      </c>
      <c r="S342" s="708"/>
      <c r="T342" s="708"/>
      <c r="U342" s="703"/>
      <c r="V342" s="703"/>
      <c r="W342" s="703"/>
      <c r="X342" s="703"/>
      <c r="Y342" s="708"/>
      <c r="Z342" s="385">
        <f t="shared" si="1091"/>
        <v>-93.9</v>
      </c>
      <c r="AA342" s="385">
        <f t="shared" si="1091"/>
        <v>-45.2</v>
      </c>
      <c r="AB342" s="385">
        <f t="shared" ref="AB342:AC342" si="1092">AB339+AB335</f>
        <v>-47.8</v>
      </c>
      <c r="AC342" s="385">
        <f t="shared" si="1092"/>
        <v>-122.7</v>
      </c>
      <c r="AD342" s="701">
        <f t="shared" si="1091"/>
        <v>-309.6</v>
      </c>
      <c r="AE342" s="385">
        <f t="shared" ref="AE342:AF342" si="1093">AE339+AE335</f>
        <v>-16.6</v>
      </c>
      <c r="AF342" s="385">
        <f t="shared" si="1093"/>
        <v>-21.9</v>
      </c>
      <c r="AG342" s="385">
        <f t="shared" ref="AG342:AI342" si="1094">AG339+AG335</f>
        <v>-18.2</v>
      </c>
      <c r="AH342" s="385">
        <f t="shared" si="1094"/>
        <v>-20.6</v>
      </c>
      <c r="AI342" s="701">
        <f t="shared" si="1094"/>
        <v>-77.3</v>
      </c>
      <c r="AJ342" s="385">
        <f t="shared" si="1091"/>
        <v>-80.5</v>
      </c>
      <c r="AK342" s="385">
        <f t="shared" si="1091"/>
        <v>-30.9</v>
      </c>
      <c r="AL342" s="385">
        <f t="shared" si="1091"/>
        <v>-17.6719943079228</v>
      </c>
      <c r="AM342" s="385">
        <f t="shared" si="1091"/>
        <v>-16.5458425685162</v>
      </c>
      <c r="AN342" s="701">
        <f t="shared" si="1091"/>
        <v>-145.617836876439</v>
      </c>
      <c r="AO342" s="385">
        <f t="shared" ref="AO342:AR342" si="1095">AO339+AO335</f>
        <v>-7.98013921685173</v>
      </c>
      <c r="AP342" s="385">
        <f t="shared" si="1095"/>
        <v>-6.7309385216274</v>
      </c>
      <c r="AQ342" s="385">
        <f t="shared" si="1095"/>
        <v>-8.08453286296095</v>
      </c>
      <c r="AR342" s="385">
        <f t="shared" si="1095"/>
        <v>-6.85234994870127</v>
      </c>
      <c r="AS342" s="701">
        <f t="shared" ref="AS342:AW342" si="1096">AS339+AS335</f>
        <v>-29.6479605501413</v>
      </c>
      <c r="AT342" s="385">
        <f t="shared" si="1096"/>
        <v>-2.75088514978442</v>
      </c>
      <c r="AU342" s="385">
        <f t="shared" si="1096"/>
        <v>-0.978374684193623</v>
      </c>
      <c r="AV342" s="385">
        <f t="shared" si="1096"/>
        <v>-2.18080714752479</v>
      </c>
      <c r="AW342" s="385">
        <f t="shared" si="1096"/>
        <v>-0.523339950588131</v>
      </c>
      <c r="AX342" s="701">
        <f t="shared" ref="AX342" si="1097">AX339+AX335</f>
        <v>-6.43340693209096</v>
      </c>
    </row>
    <row r="343" ht="15.2" spans="1:50">
      <c r="A343" s="76"/>
      <c r="B343" s="877" t="s">
        <v>258</v>
      </c>
      <c r="C343" s="892"/>
      <c r="D343" s="878">
        <v>-74.7229826471473</v>
      </c>
      <c r="E343" s="878">
        <v>-78.1615869785822</v>
      </c>
      <c r="F343" s="878">
        <v>-67.2054740181026</v>
      </c>
      <c r="G343" s="878">
        <v>-56.6261767323573</v>
      </c>
      <c r="H343" s="879">
        <v>-276.716220376189</v>
      </c>
      <c r="I343" s="878">
        <v>-57</v>
      </c>
      <c r="J343" s="878">
        <v>-54.4</v>
      </c>
      <c r="K343" s="878">
        <v>-54.970333</v>
      </c>
      <c r="L343" s="878">
        <v>-66.766882</v>
      </c>
      <c r="M343" s="879">
        <v>-233.137215</v>
      </c>
      <c r="N343" s="878">
        <v>-84.8</v>
      </c>
      <c r="O343" s="878">
        <v>-99.335051</v>
      </c>
      <c r="P343" s="878">
        <v>-108</v>
      </c>
      <c r="Q343" s="878">
        <v>-114.9</v>
      </c>
      <c r="R343" s="879">
        <v>-407</v>
      </c>
      <c r="S343" s="879"/>
      <c r="T343" s="879"/>
      <c r="U343" s="878"/>
      <c r="V343" s="878"/>
      <c r="W343" s="878"/>
      <c r="X343" s="878"/>
      <c r="Y343" s="879"/>
      <c r="Z343" s="878">
        <v>-93.9</v>
      </c>
      <c r="AA343" s="878">
        <v>-45.2</v>
      </c>
      <c r="AB343" s="878">
        <v>-47.8</v>
      </c>
      <c r="AC343" s="878">
        <v>-122.7</v>
      </c>
      <c r="AD343" s="879">
        <v>-309.6</v>
      </c>
      <c r="AE343" s="878">
        <v>-16.6</v>
      </c>
      <c r="AF343" s="878">
        <v>-21.9</v>
      </c>
      <c r="AG343" s="878">
        <v>-18.2</v>
      </c>
      <c r="AH343" s="878">
        <v>-20.6</v>
      </c>
      <c r="AI343" s="879">
        <v>-77.3</v>
      </c>
      <c r="AJ343" s="878">
        <v>-80.5</v>
      </c>
      <c r="AK343" s="878">
        <v>-30.9</v>
      </c>
      <c r="AL343" s="878">
        <v>-17.6718390426561</v>
      </c>
      <c r="AM343" s="878">
        <v>-16.5452723558076</v>
      </c>
      <c r="AN343" s="879">
        <v>-145.617111398464</v>
      </c>
      <c r="AO343" s="878">
        <v>-7.97949697260442</v>
      </c>
      <c r="AP343" s="878">
        <v>-6.7299096777353</v>
      </c>
      <c r="AQ343" s="878">
        <v>-8.08272298982061</v>
      </c>
      <c r="AR343" s="878">
        <v>-6.84936065105948</v>
      </c>
      <c r="AS343" s="879">
        <v>-29.6414902912198</v>
      </c>
      <c r="AT343" s="878">
        <v>-2.74658914568432</v>
      </c>
      <c r="AU343" s="878">
        <v>-0.972720465489765</v>
      </c>
      <c r="AV343" s="878">
        <v>-2.17341283292094</v>
      </c>
      <c r="AW343" s="878">
        <v>-0.51378620346339</v>
      </c>
      <c r="AX343" s="879">
        <v>-6.40650864755843</v>
      </c>
    </row>
    <row r="344" ht="15.2" spans="1:50">
      <c r="A344" s="76"/>
      <c r="B344" s="849"/>
      <c r="C344" s="704"/>
      <c r="D344" s="385"/>
      <c r="E344" s="385"/>
      <c r="F344" s="385"/>
      <c r="G344" s="385"/>
      <c r="H344" s="701"/>
      <c r="I344" s="385"/>
      <c r="J344" s="385"/>
      <c r="K344" s="385"/>
      <c r="L344" s="385"/>
      <c r="M344" s="701"/>
      <c r="N344" s="385"/>
      <c r="O344" s="385"/>
      <c r="P344" s="385"/>
      <c r="Q344" s="385"/>
      <c r="R344" s="701"/>
      <c r="S344" s="893"/>
      <c r="T344" s="893"/>
      <c r="U344" s="703"/>
      <c r="V344" s="703"/>
      <c r="W344" s="703"/>
      <c r="X344" s="703"/>
      <c r="Y344" s="893"/>
      <c r="Z344" s="385"/>
      <c r="AA344" s="385"/>
      <c r="AB344" s="385"/>
      <c r="AC344" s="385"/>
      <c r="AD344" s="701"/>
      <c r="AE344" s="385"/>
      <c r="AF344" s="385"/>
      <c r="AG344" s="385"/>
      <c r="AH344" s="385"/>
      <c r="AI344" s="701"/>
      <c r="AJ344" s="385"/>
      <c r="AK344" s="385">
        <f>AK343-AK342</f>
        <v>0</v>
      </c>
      <c r="AL344" s="385">
        <f t="shared" ref="AL344:AX344" si="1098">AL343-AL342</f>
        <v>0.000155265266645443</v>
      </c>
      <c r="AM344" s="385">
        <f t="shared" si="1098"/>
        <v>0.000570212708602469</v>
      </c>
      <c r="AN344" s="701">
        <f t="shared" si="1098"/>
        <v>0.000725477975237254</v>
      </c>
      <c r="AO344" s="385">
        <f t="shared" si="1098"/>
        <v>0.000642244247310408</v>
      </c>
      <c r="AP344" s="385">
        <f t="shared" si="1098"/>
        <v>0.00102884389210267</v>
      </c>
      <c r="AQ344" s="385">
        <f t="shared" si="1098"/>
        <v>0.0018098731403402</v>
      </c>
      <c r="AR344" s="385">
        <f t="shared" si="1098"/>
        <v>0.00298929764178357</v>
      </c>
      <c r="AS344" s="701">
        <f t="shared" si="1098"/>
        <v>0.00647025892153508</v>
      </c>
      <c r="AT344" s="385">
        <f t="shared" si="1098"/>
        <v>0.00429600410009634</v>
      </c>
      <c r="AU344" s="385">
        <f t="shared" si="1098"/>
        <v>0.0056542187038584</v>
      </c>
      <c r="AV344" s="385">
        <f t="shared" si="1098"/>
        <v>0.00739431460384488</v>
      </c>
      <c r="AW344" s="385">
        <f t="shared" si="1098"/>
        <v>0.00955374712474111</v>
      </c>
      <c r="AX344" s="701">
        <f t="shared" si="1098"/>
        <v>0.0268982845325354</v>
      </c>
    </row>
    <row r="345" ht="15.2" spans="1:50">
      <c r="A345" s="76"/>
      <c r="B345" s="839" t="s">
        <v>259</v>
      </c>
      <c r="C345" s="840"/>
      <c r="D345" s="840"/>
      <c r="E345" s="840"/>
      <c r="F345" s="840"/>
      <c r="G345" s="840"/>
      <c r="H345" s="840"/>
      <c r="I345" s="840"/>
      <c r="J345" s="840"/>
      <c r="K345" s="840"/>
      <c r="L345" s="840"/>
      <c r="M345" s="840"/>
      <c r="N345" s="840"/>
      <c r="O345" s="840"/>
      <c r="P345" s="840"/>
      <c r="Q345" s="840"/>
      <c r="R345" s="840"/>
      <c r="S345" s="840"/>
      <c r="T345" s="840"/>
      <c r="U345" s="840"/>
      <c r="V345" s="840"/>
      <c r="W345" s="840"/>
      <c r="X345" s="840"/>
      <c r="Y345" s="840"/>
      <c r="Z345" s="840"/>
      <c r="AA345" s="840"/>
      <c r="AB345" s="840"/>
      <c r="AC345" s="840"/>
      <c r="AD345" s="840"/>
      <c r="AE345" s="840"/>
      <c r="AF345" s="840"/>
      <c r="AG345" s="840"/>
      <c r="AH345" s="840"/>
      <c r="AI345" s="840"/>
      <c r="AJ345" s="840"/>
      <c r="AK345" s="840"/>
      <c r="AL345" s="840"/>
      <c r="AM345" s="840"/>
      <c r="AN345" s="840"/>
      <c r="AO345" s="840"/>
      <c r="AP345" s="840"/>
      <c r="AQ345" s="840"/>
      <c r="AR345" s="840"/>
      <c r="AS345" s="840"/>
      <c r="AT345" s="840"/>
      <c r="AU345" s="840"/>
      <c r="AV345" s="840"/>
      <c r="AW345" s="840"/>
      <c r="AX345" s="841"/>
    </row>
    <row r="346" ht="15.2" spans="1:50">
      <c r="A346" s="76"/>
      <c r="B346" s="849"/>
      <c r="C346" s="704"/>
      <c r="D346" s="385"/>
      <c r="E346" s="385"/>
      <c r="F346" s="385"/>
      <c r="G346" s="385"/>
      <c r="H346" s="701"/>
      <c r="I346" s="385"/>
      <c r="J346" s="385"/>
      <c r="K346" s="385"/>
      <c r="L346" s="385"/>
      <c r="M346" s="701"/>
      <c r="N346" s="385"/>
      <c r="O346" s="385"/>
      <c r="P346" s="385"/>
      <c r="Q346" s="385"/>
      <c r="R346" s="701"/>
      <c r="S346" s="702"/>
      <c r="T346" s="702"/>
      <c r="U346" s="703"/>
      <c r="V346" s="703"/>
      <c r="W346" s="703"/>
      <c r="X346" s="703"/>
      <c r="Y346" s="702"/>
      <c r="Z346" s="385"/>
      <c r="AA346" s="385"/>
      <c r="AB346" s="385"/>
      <c r="AC346" s="385"/>
      <c r="AD346" s="701"/>
      <c r="AE346" s="385"/>
      <c r="AF346" s="385"/>
      <c r="AG346" s="385"/>
      <c r="AH346" s="385"/>
      <c r="AI346" s="701"/>
      <c r="AJ346" s="385"/>
      <c r="AK346" s="385"/>
      <c r="AL346" s="385"/>
      <c r="AM346" s="385"/>
      <c r="AN346" s="701"/>
      <c r="AO346" s="385"/>
      <c r="AP346" s="385"/>
      <c r="AQ346" s="385"/>
      <c r="AR346" s="385"/>
      <c r="AS346" s="701"/>
      <c r="AT346" s="385"/>
      <c r="AU346" s="385"/>
      <c r="AV346" s="385"/>
      <c r="AW346" s="385"/>
      <c r="AX346" s="701"/>
    </row>
    <row r="347" ht="15.2" spans="1:50">
      <c r="A347" s="76"/>
      <c r="B347" s="849" t="s">
        <v>260</v>
      </c>
      <c r="C347" s="701">
        <f>C120</f>
        <v>-121.9</v>
      </c>
      <c r="D347" s="385"/>
      <c r="E347" s="385"/>
      <c r="F347" s="385"/>
      <c r="G347" s="385"/>
      <c r="H347" s="701">
        <f>H120</f>
        <v>-49.441936196547</v>
      </c>
      <c r="I347" s="385"/>
      <c r="J347" s="385"/>
      <c r="K347" s="385"/>
      <c r="L347" s="385"/>
      <c r="M347" s="701">
        <f>M120</f>
        <v>12.311695826709</v>
      </c>
      <c r="N347" s="385"/>
      <c r="O347" s="385"/>
      <c r="P347" s="385"/>
      <c r="Q347" s="385"/>
      <c r="R347" s="701">
        <f>R120</f>
        <v>-92.7000000000002</v>
      </c>
      <c r="S347" s="708"/>
      <c r="T347" s="708"/>
      <c r="U347" s="703"/>
      <c r="V347" s="703"/>
      <c r="W347" s="703"/>
      <c r="X347" s="703"/>
      <c r="Y347" s="708"/>
      <c r="Z347" s="385"/>
      <c r="AA347" s="385"/>
      <c r="AB347" s="385"/>
      <c r="AC347" s="385"/>
      <c r="AD347" s="701">
        <f>AD120</f>
        <v>236.2</v>
      </c>
      <c r="AE347" s="385"/>
      <c r="AF347" s="385"/>
      <c r="AG347" s="385"/>
      <c r="AH347" s="385"/>
      <c r="AI347" s="701">
        <f>AI120</f>
        <v>545.1</v>
      </c>
      <c r="AJ347" s="385"/>
      <c r="AK347" s="385"/>
      <c r="AL347" s="385"/>
      <c r="AM347" s="385"/>
      <c r="AN347" s="701">
        <f>AN120</f>
        <v>770.785704936943</v>
      </c>
      <c r="AO347" s="385"/>
      <c r="AP347" s="385"/>
      <c r="AQ347" s="385"/>
      <c r="AR347" s="385"/>
      <c r="AS347" s="701">
        <f>AS120</f>
        <v>989.84737096199</v>
      </c>
      <c r="AT347" s="385"/>
      <c r="AU347" s="385"/>
      <c r="AV347" s="385"/>
      <c r="AW347" s="385"/>
      <c r="AX347" s="701">
        <f>AX120</f>
        <v>1199.06827715955</v>
      </c>
    </row>
    <row r="348" ht="15.2" spans="1:50">
      <c r="A348" s="76"/>
      <c r="B348" s="894" t="s">
        <v>261</v>
      </c>
      <c r="C348" s="895">
        <f>-(C62*(1-C67))</f>
        <v>320.964912687353</v>
      </c>
      <c r="D348" s="385"/>
      <c r="E348" s="385"/>
      <c r="F348" s="385"/>
      <c r="G348" s="385"/>
      <c r="H348" s="895">
        <f>-(H62*(1-H67))</f>
        <v>383.952387910445</v>
      </c>
      <c r="I348" s="385"/>
      <c r="J348" s="385"/>
      <c r="K348" s="385"/>
      <c r="L348" s="385"/>
      <c r="M348" s="895">
        <f>-(M62*(1-M67))</f>
        <v>295.016859233588</v>
      </c>
      <c r="N348" s="385"/>
      <c r="O348" s="385"/>
      <c r="P348" s="385"/>
      <c r="Q348" s="385"/>
      <c r="R348" s="895">
        <f>-(R62*(1-R67))</f>
        <v>813.22030651341</v>
      </c>
      <c r="S348" s="896"/>
      <c r="T348" s="896"/>
      <c r="U348" s="897"/>
      <c r="V348" s="897"/>
      <c r="W348" s="897"/>
      <c r="X348" s="897"/>
      <c r="Y348" s="896"/>
      <c r="Z348" s="385"/>
      <c r="AA348" s="385"/>
      <c r="AB348" s="385"/>
      <c r="AC348" s="385"/>
      <c r="AD348" s="895">
        <f>-(AD62*(1-AD67))</f>
        <v>150.574689826303</v>
      </c>
      <c r="AE348" s="385"/>
      <c r="AF348" s="385"/>
      <c r="AG348" s="385"/>
      <c r="AH348" s="385"/>
      <c r="AI348" s="895">
        <f>-(AI62*(1-AI67))</f>
        <v>54.5122818254604</v>
      </c>
      <c r="AJ348" s="385"/>
      <c r="AK348" s="385"/>
      <c r="AL348" s="385"/>
      <c r="AM348" s="385"/>
      <c r="AN348" s="895">
        <f>-(AN62*(1-AN67))</f>
        <v>104.795981515112</v>
      </c>
      <c r="AO348" s="385"/>
      <c r="AP348" s="385"/>
      <c r="AQ348" s="385"/>
      <c r="AR348" s="385"/>
      <c r="AS348" s="895">
        <f>-(AS62*(1-AS67))</f>
        <v>21.4947312303953</v>
      </c>
      <c r="AT348" s="385"/>
      <c r="AU348" s="385"/>
      <c r="AV348" s="385"/>
      <c r="AW348" s="385"/>
      <c r="AX348" s="895">
        <f>-(AX62*(1-AX67))</f>
        <v>4.69635768481911</v>
      </c>
    </row>
    <row r="349" ht="15.2" spans="1:50">
      <c r="A349" s="76"/>
      <c r="B349" s="887" t="s">
        <v>262</v>
      </c>
      <c r="C349" s="739">
        <f>C347+C348</f>
        <v>199.064912687353</v>
      </c>
      <c r="D349" s="385"/>
      <c r="E349" s="385"/>
      <c r="F349" s="385"/>
      <c r="G349" s="385"/>
      <c r="H349" s="739">
        <f>H347+H348</f>
        <v>334.510451713898</v>
      </c>
      <c r="I349" s="385"/>
      <c r="J349" s="385"/>
      <c r="K349" s="385"/>
      <c r="L349" s="385"/>
      <c r="M349" s="739">
        <f>M347+M348</f>
        <v>307.328555060297</v>
      </c>
      <c r="N349" s="385"/>
      <c r="O349" s="385"/>
      <c r="P349" s="385"/>
      <c r="Q349" s="385"/>
      <c r="R349" s="739">
        <f>R347+R348</f>
        <v>720.52030651341</v>
      </c>
      <c r="S349" s="740"/>
      <c r="T349" s="740"/>
      <c r="U349" s="741"/>
      <c r="V349" s="741"/>
      <c r="W349" s="741"/>
      <c r="X349" s="741"/>
      <c r="Y349" s="740"/>
      <c r="Z349" s="385"/>
      <c r="AA349" s="385"/>
      <c r="AB349" s="385"/>
      <c r="AC349" s="385"/>
      <c r="AD349" s="739">
        <f>AD347+AD348</f>
        <v>386.774689826303</v>
      </c>
      <c r="AE349" s="385"/>
      <c r="AF349" s="385"/>
      <c r="AG349" s="385"/>
      <c r="AH349" s="385"/>
      <c r="AI349" s="739">
        <f>AI347+AI348</f>
        <v>599.61228182546</v>
      </c>
      <c r="AJ349" s="385"/>
      <c r="AK349" s="385"/>
      <c r="AL349" s="385"/>
      <c r="AM349" s="385"/>
      <c r="AN349" s="739">
        <f>AN347+AN348</f>
        <v>875.581686452056</v>
      </c>
      <c r="AO349" s="385"/>
      <c r="AP349" s="385"/>
      <c r="AQ349" s="385"/>
      <c r="AR349" s="385"/>
      <c r="AS349" s="739">
        <f>AS347+AS348</f>
        <v>1011.34210219239</v>
      </c>
      <c r="AT349" s="385"/>
      <c r="AU349" s="385"/>
      <c r="AV349" s="385"/>
      <c r="AW349" s="385"/>
      <c r="AX349" s="739">
        <f>AX347+AX348</f>
        <v>1203.76463484437</v>
      </c>
    </row>
    <row r="350" ht="15.2" spans="1:50">
      <c r="A350" s="76"/>
      <c r="B350" s="849"/>
      <c r="C350" s="704"/>
      <c r="D350" s="385"/>
      <c r="E350" s="385"/>
      <c r="F350" s="385"/>
      <c r="G350" s="385"/>
      <c r="H350" s="704"/>
      <c r="I350" s="385"/>
      <c r="J350" s="385"/>
      <c r="K350" s="385"/>
      <c r="L350" s="385"/>
      <c r="M350" s="704"/>
      <c r="N350" s="385"/>
      <c r="O350" s="385"/>
      <c r="P350" s="385"/>
      <c r="Q350" s="385"/>
      <c r="R350" s="704"/>
      <c r="S350" s="706"/>
      <c r="T350" s="706"/>
      <c r="U350" s="707"/>
      <c r="V350" s="707"/>
      <c r="W350" s="707"/>
      <c r="X350" s="707"/>
      <c r="Y350" s="706"/>
      <c r="Z350" s="385"/>
      <c r="AA350" s="385"/>
      <c r="AB350" s="385"/>
      <c r="AC350" s="385"/>
      <c r="AD350" s="704"/>
      <c r="AE350" s="385"/>
      <c r="AF350" s="385"/>
      <c r="AG350" s="385"/>
      <c r="AH350" s="385"/>
      <c r="AI350" s="704"/>
      <c r="AJ350" s="385"/>
      <c r="AK350" s="385"/>
      <c r="AL350" s="385"/>
      <c r="AM350" s="385"/>
      <c r="AN350" s="704"/>
      <c r="AO350" s="385"/>
      <c r="AP350" s="385"/>
      <c r="AQ350" s="385"/>
      <c r="AR350" s="385"/>
      <c r="AS350" s="704"/>
      <c r="AT350" s="385"/>
      <c r="AU350" s="385"/>
      <c r="AV350" s="385"/>
      <c r="AW350" s="385"/>
      <c r="AX350" s="704"/>
    </row>
    <row r="351" ht="15.2" spans="1:50">
      <c r="A351" s="76"/>
      <c r="B351" s="849" t="s">
        <v>263</v>
      </c>
      <c r="C351" s="701">
        <f>(C237-C230)-(C260-C254)+C244+C245+C241</f>
        <v>6850.8</v>
      </c>
      <c r="D351" s="385"/>
      <c r="E351" s="385"/>
      <c r="F351" s="385"/>
      <c r="G351" s="385"/>
      <c r="H351" s="701">
        <f>(H237-H230)-(H260-H254)+H244+H245+H241</f>
        <v>6132.6</v>
      </c>
      <c r="I351" s="385"/>
      <c r="J351" s="385"/>
      <c r="K351" s="385"/>
      <c r="L351" s="385"/>
      <c r="M351" s="701">
        <f>(M237-M230)-(M260-M254)+M244+M245+M241</f>
        <v>6059.8</v>
      </c>
      <c r="N351" s="385"/>
      <c r="O351" s="385"/>
      <c r="P351" s="385"/>
      <c r="Q351" s="385"/>
      <c r="R351" s="701">
        <f>(R237-R230)-(R260-R254)+R244+R245+R241</f>
        <v>6136</v>
      </c>
      <c r="S351" s="708"/>
      <c r="T351" s="708"/>
      <c r="U351" s="703"/>
      <c r="V351" s="703"/>
      <c r="W351" s="703"/>
      <c r="X351" s="703"/>
      <c r="Y351" s="708"/>
      <c r="Z351" s="385"/>
      <c r="AA351" s="385"/>
      <c r="AB351" s="385"/>
      <c r="AC351" s="385"/>
      <c r="AD351" s="701">
        <f>(AD237-AD230)-(AD260-AD254)+AD244+AD245+AD241</f>
        <v>6110.9</v>
      </c>
      <c r="AE351" s="385"/>
      <c r="AF351" s="385"/>
      <c r="AG351" s="385"/>
      <c r="AH351" s="385"/>
      <c r="AI351" s="701">
        <f>(AI237-AI230)-(AI260-AI254)+AI244+AI245+AI241</f>
        <v>6403.4</v>
      </c>
      <c r="AJ351" s="385"/>
      <c r="AK351" s="385"/>
      <c r="AL351" s="385"/>
      <c r="AM351" s="385"/>
      <c r="AN351" s="701">
        <f>(AN237-AN230)-(AN260-AN254)+AN244+AN245+AN241</f>
        <v>6824.95859476054</v>
      </c>
      <c r="AO351" s="385"/>
      <c r="AP351" s="385"/>
      <c r="AQ351" s="385"/>
      <c r="AR351" s="385"/>
      <c r="AS351" s="701">
        <f>(AS237-AS230)-(AS260-AS254)+AS244+AS245+AS241</f>
        <v>7021.03403035978</v>
      </c>
      <c r="AT351" s="385"/>
      <c r="AU351" s="385"/>
      <c r="AV351" s="385"/>
      <c r="AW351" s="385"/>
      <c r="AX351" s="701">
        <f>(AX237-AX230)-(AX260-AX254)+AX244+AX245+AX241</f>
        <v>7122.52027518268</v>
      </c>
    </row>
    <row r="352" ht="15.2" spans="1:50">
      <c r="A352" s="76"/>
      <c r="B352" s="849" t="s">
        <v>264</v>
      </c>
      <c r="C352" s="966" t="s">
        <v>61</v>
      </c>
      <c r="D352" s="385"/>
      <c r="E352" s="385"/>
      <c r="F352" s="385"/>
      <c r="G352" s="385"/>
      <c r="H352" s="888">
        <f>AVERAGE(H351,C351)</f>
        <v>6491.7</v>
      </c>
      <c r="I352" s="385"/>
      <c r="J352" s="385"/>
      <c r="K352" s="385"/>
      <c r="L352" s="385"/>
      <c r="M352" s="888">
        <f>AVERAGE(M351,H351)</f>
        <v>6096.2</v>
      </c>
      <c r="N352" s="385"/>
      <c r="O352" s="385"/>
      <c r="P352" s="385"/>
      <c r="Q352" s="385"/>
      <c r="R352" s="888">
        <f>AVERAGE(R351,M351)</f>
        <v>6097.9</v>
      </c>
      <c r="S352" s="899"/>
      <c r="T352" s="899"/>
      <c r="U352" s="900"/>
      <c r="V352" s="900"/>
      <c r="W352" s="900"/>
      <c r="X352" s="900"/>
      <c r="Y352" s="899"/>
      <c r="Z352" s="385"/>
      <c r="AA352" s="385"/>
      <c r="AB352" s="385"/>
      <c r="AC352" s="385"/>
      <c r="AD352" s="888">
        <f>AVERAGE(AD351,R351)</f>
        <v>6123.45</v>
      </c>
      <c r="AE352" s="385"/>
      <c r="AF352" s="385"/>
      <c r="AG352" s="385"/>
      <c r="AH352" s="385"/>
      <c r="AI352" s="888">
        <f>AVERAGE(AI351,AD351)</f>
        <v>6257.15</v>
      </c>
      <c r="AJ352" s="385"/>
      <c r="AK352" s="385"/>
      <c r="AL352" s="385"/>
      <c r="AM352" s="385"/>
      <c r="AN352" s="888">
        <f>AVERAGE(AN351,AI351)</f>
        <v>6614.17929738027</v>
      </c>
      <c r="AO352" s="385"/>
      <c r="AP352" s="385"/>
      <c r="AQ352" s="385"/>
      <c r="AR352" s="385"/>
      <c r="AS352" s="888">
        <f>AVERAGE(AS351,AN351)</f>
        <v>6922.99631256016</v>
      </c>
      <c r="AT352" s="385"/>
      <c r="AU352" s="385"/>
      <c r="AV352" s="385"/>
      <c r="AW352" s="385"/>
      <c r="AX352" s="888">
        <f>AVERAGE(AX351,AS351)</f>
        <v>7071.77715277123</v>
      </c>
    </row>
    <row r="353" ht="15.2" spans="1:50">
      <c r="A353" s="76"/>
      <c r="B353" s="849"/>
      <c r="C353" s="704"/>
      <c r="D353" s="385"/>
      <c r="E353" s="385"/>
      <c r="F353" s="385"/>
      <c r="G353" s="385"/>
      <c r="H353" s="704"/>
      <c r="I353" s="385"/>
      <c r="J353" s="385"/>
      <c r="K353" s="385"/>
      <c r="L353" s="385"/>
      <c r="M353" s="704"/>
      <c r="N353" s="385"/>
      <c r="O353" s="385"/>
      <c r="P353" s="385"/>
      <c r="Q353" s="385"/>
      <c r="R353" s="704"/>
      <c r="S353" s="706"/>
      <c r="T353" s="706"/>
      <c r="U353" s="707"/>
      <c r="V353" s="707"/>
      <c r="W353" s="707"/>
      <c r="X353" s="707"/>
      <c r="Y353" s="706"/>
      <c r="Z353" s="385"/>
      <c r="AA353" s="385"/>
      <c r="AB353" s="385"/>
      <c r="AC353" s="385"/>
      <c r="AD353" s="704"/>
      <c r="AE353" s="385"/>
      <c r="AF353" s="385"/>
      <c r="AG353" s="385"/>
      <c r="AH353" s="385"/>
      <c r="AI353" s="704"/>
      <c r="AJ353" s="385"/>
      <c r="AK353" s="385"/>
      <c r="AL353" s="385"/>
      <c r="AM353" s="385"/>
      <c r="AN353" s="704"/>
      <c r="AO353" s="385"/>
      <c r="AP353" s="385"/>
      <c r="AQ353" s="385"/>
      <c r="AR353" s="385"/>
      <c r="AS353" s="704"/>
      <c r="AT353" s="385"/>
      <c r="AU353" s="385"/>
      <c r="AV353" s="385"/>
      <c r="AW353" s="385"/>
      <c r="AX353" s="704"/>
    </row>
    <row r="354" ht="15.2" spans="1:50">
      <c r="A354" s="76"/>
      <c r="B354" s="849" t="s">
        <v>265</v>
      </c>
      <c r="C354" s="834">
        <f>C349/C351</f>
        <v>0.0290571776562377</v>
      </c>
      <c r="D354" s="385"/>
      <c r="E354" s="385"/>
      <c r="F354" s="385"/>
      <c r="G354" s="385"/>
      <c r="H354" s="834">
        <f>H349/H352</f>
        <v>0.0515289449164161</v>
      </c>
      <c r="I354" s="385"/>
      <c r="J354" s="385"/>
      <c r="K354" s="385"/>
      <c r="L354" s="385"/>
      <c r="M354" s="834">
        <f>M349/M352</f>
        <v>0.0504131352416747</v>
      </c>
      <c r="N354" s="385"/>
      <c r="O354" s="385"/>
      <c r="P354" s="385"/>
      <c r="Q354" s="385"/>
      <c r="R354" s="834">
        <f>R349/R352</f>
        <v>0.118158760641108</v>
      </c>
      <c r="S354" s="835"/>
      <c r="T354" s="835"/>
      <c r="U354" s="836"/>
      <c r="V354" s="836"/>
      <c r="W354" s="836"/>
      <c r="X354" s="836"/>
      <c r="Y354" s="835"/>
      <c r="Z354" s="385"/>
      <c r="AA354" s="385"/>
      <c r="AB354" s="385"/>
      <c r="AC354" s="385"/>
      <c r="AD354" s="834">
        <f>AD349/AD352</f>
        <v>0.06316287220869</v>
      </c>
      <c r="AE354" s="385"/>
      <c r="AF354" s="385"/>
      <c r="AG354" s="385"/>
      <c r="AH354" s="385"/>
      <c r="AI354" s="834">
        <f>AI349/AI352</f>
        <v>0.0958283374740034</v>
      </c>
      <c r="AJ354" s="385"/>
      <c r="AK354" s="385"/>
      <c r="AL354" s="385"/>
      <c r="AM354" s="385"/>
      <c r="AN354" s="834">
        <f>AN349/AN352</f>
        <v>0.132379490649559</v>
      </c>
      <c r="AO354" s="385"/>
      <c r="AP354" s="385"/>
      <c r="AQ354" s="385"/>
      <c r="AR354" s="385"/>
      <c r="AS354" s="834">
        <f>AS349/AS352</f>
        <v>0.14608444906399</v>
      </c>
      <c r="AT354" s="385"/>
      <c r="AU354" s="385"/>
      <c r="AV354" s="385"/>
      <c r="AW354" s="385"/>
      <c r="AX354" s="834">
        <f>AX349/AX352</f>
        <v>0.170220951373255</v>
      </c>
    </row>
    <row r="355" ht="15.2" spans="1:50">
      <c r="A355" s="76"/>
      <c r="B355" s="849"/>
      <c r="C355" s="704"/>
      <c r="D355" s="385"/>
      <c r="E355" s="385"/>
      <c r="F355" s="385"/>
      <c r="G355" s="385"/>
      <c r="H355" s="701"/>
      <c r="I355" s="385"/>
      <c r="J355" s="385"/>
      <c r="K355" s="385"/>
      <c r="L355" s="385"/>
      <c r="M355" s="701"/>
      <c r="N355" s="385"/>
      <c r="O355" s="385"/>
      <c r="P355" s="385"/>
      <c r="Q355" s="385"/>
      <c r="R355" s="701"/>
      <c r="S355" s="708"/>
      <c r="T355" s="708"/>
      <c r="U355" s="703"/>
      <c r="V355" s="703"/>
      <c r="W355" s="703"/>
      <c r="X355" s="703"/>
      <c r="Y355" s="708"/>
      <c r="Z355" s="385"/>
      <c r="AA355" s="385"/>
      <c r="AB355" s="385"/>
      <c r="AC355" s="385"/>
      <c r="AD355" s="701"/>
      <c r="AE355" s="385"/>
      <c r="AF355" s="385"/>
      <c r="AG355" s="385"/>
      <c r="AH355" s="385"/>
      <c r="AI355" s="701"/>
      <c r="AJ355" s="385"/>
      <c r="AK355" s="385"/>
      <c r="AL355" s="385"/>
      <c r="AM355" s="385"/>
      <c r="AN355" s="701"/>
      <c r="AO355" s="385"/>
      <c r="AP355" s="385"/>
      <c r="AQ355" s="385"/>
      <c r="AR355" s="385"/>
      <c r="AS355" s="701"/>
      <c r="AT355" s="385"/>
      <c r="AU355" s="385"/>
      <c r="AV355" s="385"/>
      <c r="AW355" s="385"/>
      <c r="AX355" s="701"/>
    </row>
    <row r="356" ht="15.2" spans="1:50">
      <c r="A356" s="76"/>
      <c r="B356" s="849" t="s">
        <v>266</v>
      </c>
      <c r="C356" s="967" t="s">
        <v>61</v>
      </c>
      <c r="D356" s="385"/>
      <c r="E356" s="385"/>
      <c r="F356" s="385"/>
      <c r="G356" s="385"/>
      <c r="H356" s="967" t="s">
        <v>61</v>
      </c>
      <c r="I356" s="385"/>
      <c r="J356" s="385"/>
      <c r="K356" s="385"/>
      <c r="L356" s="385"/>
      <c r="M356" s="967" t="s">
        <v>61</v>
      </c>
      <c r="N356" s="385"/>
      <c r="O356" s="385"/>
      <c r="P356" s="385"/>
      <c r="Q356" s="385"/>
      <c r="R356" s="967" t="s">
        <v>61</v>
      </c>
      <c r="S356" s="902"/>
      <c r="T356" s="902"/>
      <c r="U356" s="903"/>
      <c r="V356" s="903"/>
      <c r="W356" s="903"/>
      <c r="X356" s="903"/>
      <c r="Y356" s="902"/>
      <c r="Z356" s="385"/>
      <c r="AA356" s="385"/>
      <c r="AB356" s="385"/>
      <c r="AC356" s="385"/>
      <c r="AD356" s="834">
        <f>AD349/AVERAGE(AD278,R278)</f>
        <v>0.15419486508115</v>
      </c>
      <c r="AE356" s="385"/>
      <c r="AF356" s="385"/>
      <c r="AG356" s="385"/>
      <c r="AH356" s="385"/>
      <c r="AI356" s="834">
        <f>AI349/AVERAGE(AI278,AD278)</f>
        <v>0.109075944449076</v>
      </c>
      <c r="AJ356" s="385"/>
      <c r="AK356" s="385"/>
      <c r="AL356" s="385"/>
      <c r="AM356" s="385"/>
      <c r="AN356" s="834">
        <f>AN349/AVERAGE(AN278,AI278)</f>
        <v>0.133096119468261</v>
      </c>
      <c r="AO356" s="385"/>
      <c r="AP356" s="385"/>
      <c r="AQ356" s="385"/>
      <c r="AR356" s="385"/>
      <c r="AS356" s="834">
        <f>AS349/AVERAGE(AS278,AN278)</f>
        <v>0.129000894579238</v>
      </c>
      <c r="AT356" s="385"/>
      <c r="AU356" s="385"/>
      <c r="AV356" s="385"/>
      <c r="AW356" s="385"/>
      <c r="AX356" s="834">
        <f>AX349/AVERAGE(AX278,AS278)</f>
        <v>0.134477284730381</v>
      </c>
    </row>
    <row r="357" ht="15.2" spans="1:50">
      <c r="A357" s="76"/>
      <c r="B357" s="849" t="s">
        <v>267</v>
      </c>
      <c r="C357" s="967" t="s">
        <v>61</v>
      </c>
      <c r="D357" s="385"/>
      <c r="E357" s="385"/>
      <c r="F357" s="385"/>
      <c r="G357" s="385"/>
      <c r="H357" s="967" t="s">
        <v>61</v>
      </c>
      <c r="I357" s="385"/>
      <c r="J357" s="385"/>
      <c r="K357" s="385"/>
      <c r="L357" s="385"/>
      <c r="M357" s="967" t="s">
        <v>61</v>
      </c>
      <c r="N357" s="385"/>
      <c r="O357" s="385"/>
      <c r="P357" s="385"/>
      <c r="Q357" s="385"/>
      <c r="R357" s="967" t="s">
        <v>61</v>
      </c>
      <c r="S357" s="902"/>
      <c r="T357" s="902"/>
      <c r="U357" s="903"/>
      <c r="V357" s="903"/>
      <c r="W357" s="903"/>
      <c r="X357" s="903"/>
      <c r="Y357" s="902"/>
      <c r="Z357" s="385"/>
      <c r="AA357" s="385"/>
      <c r="AB357" s="385"/>
      <c r="AC357" s="385"/>
      <c r="AD357" s="834">
        <f>AD120/AVERAGE(AD278,R278)</f>
        <v>0.0941654872725098</v>
      </c>
      <c r="AE357" s="385"/>
      <c r="AF357" s="385"/>
      <c r="AG357" s="385"/>
      <c r="AH357" s="385"/>
      <c r="AI357" s="834">
        <f>AI120/AVERAGE(AI278,AD278)</f>
        <v>0.0991595721458197</v>
      </c>
      <c r="AJ357" s="385"/>
      <c r="AK357" s="385"/>
      <c r="AL357" s="385"/>
      <c r="AM357" s="385"/>
      <c r="AN357" s="834">
        <f>AN120/AVERAGE(AN278,AI278)</f>
        <v>0.117166208311659</v>
      </c>
      <c r="AO357" s="385"/>
      <c r="AP357" s="385"/>
      <c r="AQ357" s="385"/>
      <c r="AR357" s="385"/>
      <c r="AS357" s="834">
        <f>AS120/AVERAGE(AS278,AN278)</f>
        <v>0.126259152144655</v>
      </c>
      <c r="AT357" s="385"/>
      <c r="AU357" s="385"/>
      <c r="AV357" s="385"/>
      <c r="AW357" s="385"/>
      <c r="AX357" s="834">
        <f>AX120/AVERAGE(AX278,AS278)</f>
        <v>0.133952636131065</v>
      </c>
    </row>
    <row r="358" ht="15.2" spans="1:50">
      <c r="A358" s="76"/>
      <c r="B358" s="842"/>
      <c r="C358" s="704"/>
      <c r="D358" s="76"/>
      <c r="E358" s="76"/>
      <c r="F358" s="76"/>
      <c r="G358" s="76"/>
      <c r="H358" s="704"/>
      <c r="I358" s="76"/>
      <c r="J358" s="76"/>
      <c r="K358" s="76"/>
      <c r="L358" s="76"/>
      <c r="M358" s="704"/>
      <c r="N358" s="76"/>
      <c r="O358" s="76"/>
      <c r="P358" s="76"/>
      <c r="Q358" s="76"/>
      <c r="R358" s="704"/>
      <c r="S358" s="744"/>
      <c r="T358" s="744"/>
      <c r="U358" s="707"/>
      <c r="V358" s="707"/>
      <c r="W358" s="707"/>
      <c r="X358" s="707"/>
      <c r="Y358" s="744"/>
      <c r="Z358" s="76"/>
      <c r="AA358" s="76"/>
      <c r="AB358" s="76"/>
      <c r="AC358" s="76"/>
      <c r="AD358" s="704"/>
      <c r="AE358" s="76"/>
      <c r="AF358" s="76"/>
      <c r="AG358" s="76"/>
      <c r="AH358" s="76"/>
      <c r="AI358" s="704"/>
      <c r="AJ358" s="76"/>
      <c r="AK358" s="76"/>
      <c r="AL358" s="76"/>
      <c r="AM358" s="76"/>
      <c r="AN358" s="704"/>
      <c r="AO358" s="76"/>
      <c r="AP358" s="76"/>
      <c r="AQ358" s="76"/>
      <c r="AR358" s="76"/>
      <c r="AS358" s="704"/>
      <c r="AT358" s="76"/>
      <c r="AU358" s="76"/>
      <c r="AV358" s="76"/>
      <c r="AW358" s="76"/>
      <c r="AX358" s="704"/>
    </row>
    <row r="359" ht="15.2" spans="1:50">
      <c r="A359" s="76"/>
      <c r="B359" s="50" t="s">
        <v>268</v>
      </c>
      <c r="C359" s="840"/>
      <c r="D359" s="840"/>
      <c r="E359" s="840"/>
      <c r="F359" s="840"/>
      <c r="G359" s="840"/>
      <c r="H359" s="840"/>
      <c r="I359" s="840"/>
      <c r="J359" s="840"/>
      <c r="K359" s="840"/>
      <c r="L359" s="840"/>
      <c r="M359" s="840"/>
      <c r="N359" s="840"/>
      <c r="O359" s="840"/>
      <c r="P359" s="840"/>
      <c r="Q359" s="840"/>
      <c r="R359" s="840"/>
      <c r="S359" s="840"/>
      <c r="T359" s="840"/>
      <c r="U359" s="840"/>
      <c r="V359" s="840"/>
      <c r="W359" s="840"/>
      <c r="X359" s="840"/>
      <c r="Y359" s="840"/>
      <c r="Z359" s="840"/>
      <c r="AA359" s="840"/>
      <c r="AB359" s="840"/>
      <c r="AC359" s="840"/>
      <c r="AD359" s="840"/>
      <c r="AE359" s="840"/>
      <c r="AF359" s="840"/>
      <c r="AG359" s="840"/>
      <c r="AH359" s="840"/>
      <c r="AI359" s="840"/>
      <c r="AJ359" s="840"/>
      <c r="AK359" s="840"/>
      <c r="AL359" s="840"/>
      <c r="AM359" s="840"/>
      <c r="AN359" s="840"/>
      <c r="AO359" s="840"/>
      <c r="AP359" s="840"/>
      <c r="AQ359" s="840"/>
      <c r="AR359" s="840"/>
      <c r="AS359" s="840"/>
      <c r="AT359" s="840"/>
      <c r="AU359" s="840"/>
      <c r="AV359" s="840"/>
      <c r="AW359" s="840"/>
      <c r="AX359" s="841"/>
    </row>
    <row r="360" ht="15.2" spans="1:50">
      <c r="A360" s="76"/>
      <c r="B360" s="45"/>
      <c r="C360" s="904"/>
      <c r="D360" s="697"/>
      <c r="E360" s="697"/>
      <c r="F360" s="697"/>
      <c r="G360" s="697"/>
      <c r="H360" s="904"/>
      <c r="I360" s="697"/>
      <c r="J360" s="697"/>
      <c r="K360" s="697"/>
      <c r="L360" s="697"/>
      <c r="M360" s="904"/>
      <c r="N360" s="697"/>
      <c r="O360" s="697"/>
      <c r="P360" s="697"/>
      <c r="Q360" s="697"/>
      <c r="R360" s="904"/>
      <c r="S360" s="905"/>
      <c r="T360" s="905"/>
      <c r="U360" s="906"/>
      <c r="V360" s="906"/>
      <c r="W360" s="906"/>
      <c r="X360" s="906"/>
      <c r="Y360" s="905"/>
      <c r="Z360" s="697"/>
      <c r="AA360" s="697"/>
      <c r="AB360" s="697"/>
      <c r="AC360" s="697"/>
      <c r="AD360" s="904"/>
      <c r="AE360" s="697"/>
      <c r="AF360" s="697"/>
      <c r="AG360" s="697"/>
      <c r="AH360" s="697"/>
      <c r="AI360" s="904"/>
      <c r="AJ360" s="697"/>
      <c r="AK360" s="697"/>
      <c r="AL360" s="697"/>
      <c r="AM360" s="697"/>
      <c r="AN360" s="904"/>
      <c r="AO360" s="697"/>
      <c r="AP360" s="697"/>
      <c r="AQ360" s="697"/>
      <c r="AR360" s="697"/>
      <c r="AS360" s="904"/>
      <c r="AT360" s="697"/>
      <c r="AU360" s="697"/>
      <c r="AV360" s="697"/>
      <c r="AW360" s="697"/>
      <c r="AX360" s="904"/>
    </row>
    <row r="361" ht="15.2" spans="1:50">
      <c r="A361" s="640"/>
      <c r="B361" s="907" t="s">
        <v>269</v>
      </c>
      <c r="C361" s="908">
        <f t="shared" ref="C361:Q361" si="1099">C79</f>
        <v>384.499607</v>
      </c>
      <c r="D361" s="909">
        <f t="shared" si="1099"/>
        <v>384.499607</v>
      </c>
      <c r="E361" s="909">
        <f t="shared" si="1099"/>
        <v>384.499607</v>
      </c>
      <c r="F361" s="909">
        <f t="shared" si="1099"/>
        <v>384.499607</v>
      </c>
      <c r="G361" s="909">
        <f t="shared" si="1099"/>
        <v>384.499607</v>
      </c>
      <c r="H361" s="908">
        <f t="shared" si="1099"/>
        <v>384.499607</v>
      </c>
      <c r="I361" s="909">
        <f t="shared" si="1099"/>
        <v>384.499607</v>
      </c>
      <c r="J361" s="909">
        <f t="shared" si="1099"/>
        <v>384.499607</v>
      </c>
      <c r="K361" s="909">
        <f t="shared" si="1099"/>
        <v>384.499607</v>
      </c>
      <c r="L361" s="909">
        <f t="shared" si="1099"/>
        <v>384.499607</v>
      </c>
      <c r="M361" s="908">
        <f t="shared" si="1099"/>
        <v>384.499607</v>
      </c>
      <c r="N361" s="909">
        <f t="shared" si="1099"/>
        <v>384.499607</v>
      </c>
      <c r="O361" s="909">
        <f t="shared" si="1099"/>
        <v>384.499607</v>
      </c>
      <c r="P361" s="909">
        <f t="shared" si="1099"/>
        <v>384.499607</v>
      </c>
      <c r="Q361" s="909">
        <f t="shared" si="1099"/>
        <v>384.499607</v>
      </c>
      <c r="R361" s="895">
        <f>Q361</f>
        <v>384.499607</v>
      </c>
      <c r="S361" s="896"/>
      <c r="T361" s="896"/>
      <c r="U361" s="897"/>
      <c r="V361" s="897"/>
      <c r="W361" s="897"/>
      <c r="X361" s="897"/>
      <c r="Y361" s="896"/>
      <c r="Z361" s="162">
        <f t="shared" ref="Z361:AB362" si="1100">Z79</f>
        <v>505.249607</v>
      </c>
      <c r="AA361" s="162">
        <f t="shared" si="1100"/>
        <v>505.249607</v>
      </c>
      <c r="AB361" s="162">
        <f t="shared" si="1100"/>
        <v>505.559667</v>
      </c>
      <c r="AC361" s="162">
        <f t="shared" ref="AC361" si="1101">AC79</f>
        <v>553.631196</v>
      </c>
      <c r="AD361" s="895">
        <f>AC361</f>
        <v>553.631196</v>
      </c>
      <c r="AE361" s="162">
        <f t="shared" ref="AE361:AJ362" si="1102">AE79</f>
        <v>554.238420871931</v>
      </c>
      <c r="AF361" s="162">
        <f t="shared" si="1102"/>
        <v>554.694301567124</v>
      </c>
      <c r="AG361" s="162">
        <f t="shared" si="1102"/>
        <v>555.076118739178</v>
      </c>
      <c r="AH361" s="162">
        <f t="shared" si="1102"/>
        <v>557.750449300015</v>
      </c>
      <c r="AI361" s="895">
        <f>AH361</f>
        <v>557.750449300015</v>
      </c>
      <c r="AJ361" s="162">
        <f t="shared" si="1102"/>
        <v>578.747745100565</v>
      </c>
      <c r="AK361" s="162">
        <f t="shared" ref="AK361" si="1103">AK79</f>
        <v>579.116767606912</v>
      </c>
      <c r="AL361" s="640">
        <f>AK361+AL366+AL130/AL368</f>
        <v>579.50148199495</v>
      </c>
      <c r="AM361" s="640">
        <f>AL361+AM366+AM130/AM368</f>
        <v>579.878652963615</v>
      </c>
      <c r="AN361" s="895">
        <f>AM361</f>
        <v>579.878652963615</v>
      </c>
      <c r="AO361" s="640">
        <f>AN361+AO366+AO130/AO368</f>
        <v>580.248428423091</v>
      </c>
      <c r="AP361" s="640">
        <f>AO361+AP366+AP130/AP368</f>
        <v>580.610953383361</v>
      </c>
      <c r="AQ361" s="640">
        <f>AP361+AQ366+AQ130/AQ368</f>
        <v>580.966370011077</v>
      </c>
      <c r="AR361" s="640">
        <f>AQ361+AR366+AR130/AR368</f>
        <v>581.314817685308</v>
      </c>
      <c r="AS361" s="895">
        <f>AR361</f>
        <v>581.314817685308</v>
      </c>
      <c r="AT361" s="640">
        <f>AS361+AT366+AT130/AT368</f>
        <v>581.656433052201</v>
      </c>
      <c r="AU361" s="640">
        <f>AT361+AU366+AU130/AU368</f>
        <v>581.991350078567</v>
      </c>
      <c r="AV361" s="640">
        <f>AU361+AV366+AV130/AV368</f>
        <v>582.319700104416</v>
      </c>
      <c r="AW361" s="640">
        <f>AV361+AW366+AW130/AW368</f>
        <v>582.641611894464</v>
      </c>
      <c r="AX361" s="895">
        <f>AW361</f>
        <v>582.641611894464</v>
      </c>
    </row>
    <row r="362" ht="15.2" spans="1:50">
      <c r="A362" s="640"/>
      <c r="B362" s="907" t="s">
        <v>270</v>
      </c>
      <c r="C362" s="908">
        <f t="shared" ref="C362:Q362" si="1104">C80</f>
        <v>384.499607</v>
      </c>
      <c r="D362" s="909">
        <f t="shared" si="1104"/>
        <v>384.499607</v>
      </c>
      <c r="E362" s="909">
        <f t="shared" si="1104"/>
        <v>384.499607</v>
      </c>
      <c r="F362" s="909">
        <f t="shared" si="1104"/>
        <v>384.499607</v>
      </c>
      <c r="G362" s="909">
        <f t="shared" si="1104"/>
        <v>384.499607</v>
      </c>
      <c r="H362" s="908">
        <f t="shared" si="1104"/>
        <v>384.499607</v>
      </c>
      <c r="I362" s="909">
        <f t="shared" si="1104"/>
        <v>384.499607</v>
      </c>
      <c r="J362" s="909">
        <f t="shared" si="1104"/>
        <v>384.499607</v>
      </c>
      <c r="K362" s="909">
        <f t="shared" si="1104"/>
        <v>384.499607</v>
      </c>
      <c r="L362" s="909">
        <f t="shared" si="1104"/>
        <v>384.499607</v>
      </c>
      <c r="M362" s="908">
        <f t="shared" si="1104"/>
        <v>384.499607</v>
      </c>
      <c r="N362" s="909">
        <f t="shared" si="1104"/>
        <v>384.499607</v>
      </c>
      <c r="O362" s="909">
        <f t="shared" si="1104"/>
        <v>384.499607</v>
      </c>
      <c r="P362" s="909">
        <f t="shared" si="1104"/>
        <v>384.499607</v>
      </c>
      <c r="Q362" s="909">
        <f t="shared" si="1104"/>
        <v>384.499607</v>
      </c>
      <c r="R362" s="895">
        <f>AVERAGE(N362:Q362)</f>
        <v>384.499607</v>
      </c>
      <c r="S362" s="896"/>
      <c r="T362" s="896"/>
      <c r="U362" s="897"/>
      <c r="V362" s="897"/>
      <c r="W362" s="897"/>
      <c r="X362" s="897"/>
      <c r="Y362" s="896"/>
      <c r="Z362" s="162">
        <f t="shared" si="1100"/>
        <v>463.422683</v>
      </c>
      <c r="AA362" s="162">
        <f t="shared" si="1100"/>
        <v>505.249607</v>
      </c>
      <c r="AB362" s="162">
        <f t="shared" si="1100"/>
        <v>505.41269</v>
      </c>
      <c r="AC362" s="162">
        <f t="shared" ref="AC362" si="1105">AC80</f>
        <v>519.046419</v>
      </c>
      <c r="AD362" s="895">
        <f>AVERAGE(Z362:AC362)</f>
        <v>498.28284975</v>
      </c>
      <c r="AE362" s="162">
        <f t="shared" ref="AE362:AG362" si="1106">AE80</f>
        <v>553.986158</v>
      </c>
      <c r="AF362" s="162">
        <f t="shared" si="1106"/>
        <v>555.400923</v>
      </c>
      <c r="AG362" s="162">
        <f t="shared" si="1106"/>
        <v>556.199402</v>
      </c>
      <c r="AH362" s="162">
        <f t="shared" si="1102"/>
        <v>556.802986</v>
      </c>
      <c r="AI362" s="895">
        <f>AVERAGE(AE362:AH362)</f>
        <v>555.59736725</v>
      </c>
      <c r="AJ362" s="640">
        <f t="shared" ref="AJ362:AK362" si="1107">AJ80</f>
        <v>564.902329</v>
      </c>
      <c r="AK362" s="640">
        <f t="shared" si="1107"/>
        <v>582.577137</v>
      </c>
      <c r="AL362" s="640">
        <f>AVERAGE(AK361:AL361)</f>
        <v>579.309124800931</v>
      </c>
      <c r="AM362" s="640">
        <f>AVERAGE(AL361:AM361)</f>
        <v>579.690067479283</v>
      </c>
      <c r="AN362" s="895">
        <f>AVERAGE(AJ362:AM362)</f>
        <v>576.619664570053</v>
      </c>
      <c r="AO362" s="640">
        <f>AVERAGE(AO361,AM361)</f>
        <v>580.063540693353</v>
      </c>
      <c r="AP362" s="640">
        <f>AVERAGE(AO361:AP361)</f>
        <v>580.429690903226</v>
      </c>
      <c r="AQ362" s="640">
        <f>AVERAGE(AP361:AQ361)</f>
        <v>580.788661697219</v>
      </c>
      <c r="AR362" s="640">
        <f>AVERAGE(AQ361:AR361)</f>
        <v>581.140593848192</v>
      </c>
      <c r="AS362" s="895">
        <f>AVERAGE(AO362:AR362)</f>
        <v>580.605621785497</v>
      </c>
      <c r="AT362" s="640">
        <f>AVERAGE(AT361,AR361)</f>
        <v>581.485625368754</v>
      </c>
      <c r="AU362" s="640">
        <f>AVERAGE(AT361:AU361)</f>
        <v>581.823891565384</v>
      </c>
      <c r="AV362" s="640">
        <f>AVERAGE(AU361:AV361)</f>
        <v>582.155525091491</v>
      </c>
      <c r="AW362" s="640">
        <f>AVERAGE(AV361:AW361)</f>
        <v>582.48065599944</v>
      </c>
      <c r="AX362" s="895">
        <f>AVERAGE(AT362:AW362)</f>
        <v>581.986424506267</v>
      </c>
    </row>
    <row r="363" ht="15.2" spans="1:50">
      <c r="A363" s="640"/>
      <c r="B363" s="907" t="s">
        <v>271</v>
      </c>
      <c r="C363" s="908">
        <f t="shared" ref="C363:O363" si="1108">C364-C362</f>
        <v>0</v>
      </c>
      <c r="D363" s="909">
        <f t="shared" si="1108"/>
        <v>0</v>
      </c>
      <c r="E363" s="909">
        <f t="shared" si="1108"/>
        <v>0</v>
      </c>
      <c r="F363" s="909">
        <f t="shared" si="1108"/>
        <v>0</v>
      </c>
      <c r="G363" s="909">
        <f t="shared" si="1108"/>
        <v>0</v>
      </c>
      <c r="H363" s="908">
        <f t="shared" si="1108"/>
        <v>0</v>
      </c>
      <c r="I363" s="909">
        <f t="shared" si="1108"/>
        <v>0</v>
      </c>
      <c r="J363" s="909">
        <f t="shared" si="1108"/>
        <v>0</v>
      </c>
      <c r="K363" s="909">
        <f t="shared" si="1108"/>
        <v>0</v>
      </c>
      <c r="L363" s="909">
        <f t="shared" si="1108"/>
        <v>0</v>
      </c>
      <c r="M363" s="908">
        <f t="shared" si="1108"/>
        <v>0</v>
      </c>
      <c r="N363" s="909">
        <f t="shared" si="1108"/>
        <v>0</v>
      </c>
      <c r="O363" s="909">
        <f t="shared" si="1108"/>
        <v>0</v>
      </c>
      <c r="P363" s="909">
        <f t="shared" ref="P363" si="1109">P364-P362</f>
        <v>0</v>
      </c>
      <c r="Q363" s="909">
        <f t="shared" ref="Q363" si="1110">Q364-Q362</f>
        <v>0</v>
      </c>
      <c r="R363" s="895">
        <f t="shared" ref="R363" si="1111">R364-R362</f>
        <v>0</v>
      </c>
      <c r="S363" s="896"/>
      <c r="T363" s="896"/>
      <c r="U363" s="897"/>
      <c r="V363" s="897"/>
      <c r="W363" s="897"/>
      <c r="X363" s="897"/>
      <c r="Y363" s="896"/>
      <c r="Z363" s="162">
        <f>Z364-Z362</f>
        <v>2.92309299999999</v>
      </c>
      <c r="AA363" s="162">
        <f>AA364-AA362</f>
        <v>3.07009499999998</v>
      </c>
      <c r="AB363" s="162">
        <f>AB364-AB362</f>
        <v>2.30410499999999</v>
      </c>
      <c r="AC363" s="162">
        <f>AC364-AC362</f>
        <v>5.51850400000001</v>
      </c>
      <c r="AD363" s="895">
        <f t="shared" ref="AD363:AH363" si="1112">AD364-AD362</f>
        <v>3.45394924999999</v>
      </c>
      <c r="AE363" s="162">
        <f t="shared" si="1112"/>
        <v>3.58139799999992</v>
      </c>
      <c r="AF363" s="162">
        <f t="shared" si="1112"/>
        <v>5.39805999999999</v>
      </c>
      <c r="AG363" s="162">
        <f t="shared" si="1112"/>
        <v>7.33312100000001</v>
      </c>
      <c r="AH363" s="162">
        <f t="shared" si="1112"/>
        <v>6.88648999999998</v>
      </c>
      <c r="AI363" s="895">
        <f t="shared" ref="AI363:AK363" si="1113">AI364-AI362</f>
        <v>5.79976724999995</v>
      </c>
      <c r="AJ363" s="162">
        <f t="shared" si="1113"/>
        <v>7.33592599999997</v>
      </c>
      <c r="AK363" s="162">
        <f t="shared" si="1113"/>
        <v>6.509726</v>
      </c>
      <c r="AL363" s="910">
        <f>AL98/AL368+10.6</f>
        <v>10.7119169128839</v>
      </c>
      <c r="AM363" s="910">
        <f>AM98/AM368+10</f>
        <v>10.1097224636116</v>
      </c>
      <c r="AN363" s="895">
        <f>AN364-AN362</f>
        <v>8.66682284412389</v>
      </c>
      <c r="AO363" s="910">
        <f>AO98/AO368+8</f>
        <v>8.10757104275651</v>
      </c>
      <c r="AP363" s="910">
        <f>AP98/AP368+8</f>
        <v>8.10546180662403</v>
      </c>
      <c r="AQ363" s="910">
        <f>AQ98/AQ368+8</f>
        <v>8.10339392806278</v>
      </c>
      <c r="AR363" s="910">
        <f>AR98/AR368+8</f>
        <v>8.10136659613998</v>
      </c>
      <c r="AS363" s="895">
        <f t="shared" ref="AS363" si="1114">AS364-AS362</f>
        <v>8.10444834339592</v>
      </c>
      <c r="AT363" s="910">
        <f>AT98/AT368+8</f>
        <v>8.09937901582351</v>
      </c>
      <c r="AU363" s="910">
        <f>AU98/AU368+8</f>
        <v>8.0974304076701</v>
      </c>
      <c r="AV363" s="910">
        <f>AV98/AV368+8</f>
        <v>8.09552000751971</v>
      </c>
      <c r="AW363" s="910">
        <f>AW98/AW368+8</f>
        <v>8.09364706619579</v>
      </c>
      <c r="AX363" s="895">
        <f t="shared" ref="AX363" si="1115">AX364-AX362</f>
        <v>8.09649412430235</v>
      </c>
    </row>
    <row r="364" ht="15.2" spans="1:50">
      <c r="A364" s="911"/>
      <c r="B364" s="912" t="s">
        <v>272</v>
      </c>
      <c r="C364" s="913">
        <f t="shared" ref="C364:Q364" si="1116">C81</f>
        <v>384.499607</v>
      </c>
      <c r="D364" s="911">
        <f t="shared" si="1116"/>
        <v>384.499607</v>
      </c>
      <c r="E364" s="911">
        <f t="shared" si="1116"/>
        <v>384.499607</v>
      </c>
      <c r="F364" s="911">
        <f t="shared" si="1116"/>
        <v>384.499607</v>
      </c>
      <c r="G364" s="911">
        <f t="shared" si="1116"/>
        <v>384.499607</v>
      </c>
      <c r="H364" s="913">
        <f t="shared" si="1116"/>
        <v>384.499607</v>
      </c>
      <c r="I364" s="911">
        <f t="shared" si="1116"/>
        <v>384.499607</v>
      </c>
      <c r="J364" s="911">
        <f t="shared" si="1116"/>
        <v>384.499607</v>
      </c>
      <c r="K364" s="911">
        <f t="shared" si="1116"/>
        <v>384.499607</v>
      </c>
      <c r="L364" s="911">
        <f t="shared" si="1116"/>
        <v>384.499607</v>
      </c>
      <c r="M364" s="913">
        <f t="shared" si="1116"/>
        <v>384.499607</v>
      </c>
      <c r="N364" s="911">
        <f t="shared" si="1116"/>
        <v>384.499607</v>
      </c>
      <c r="O364" s="911">
        <f t="shared" si="1116"/>
        <v>384.499607</v>
      </c>
      <c r="P364" s="911">
        <f t="shared" si="1116"/>
        <v>384.499607</v>
      </c>
      <c r="Q364" s="911">
        <f t="shared" si="1116"/>
        <v>384.499607</v>
      </c>
      <c r="R364" s="913">
        <f>AVERAGE(N364:Q364)</f>
        <v>384.499607</v>
      </c>
      <c r="S364" s="914"/>
      <c r="T364" s="914"/>
      <c r="U364" s="915"/>
      <c r="V364" s="915"/>
      <c r="W364" s="915"/>
      <c r="X364" s="915"/>
      <c r="Y364" s="914"/>
      <c r="Z364" s="916">
        <f>Z81</f>
        <v>466.345776</v>
      </c>
      <c r="AA364" s="916">
        <f>AA81</f>
        <v>508.319702</v>
      </c>
      <c r="AB364" s="916">
        <f>AB81</f>
        <v>507.716795</v>
      </c>
      <c r="AC364" s="916">
        <f>AC81</f>
        <v>524.564923</v>
      </c>
      <c r="AD364" s="913">
        <f>AVERAGE(Z364:AC364)</f>
        <v>501.736799</v>
      </c>
      <c r="AE364" s="916">
        <f>AE81</f>
        <v>557.567556</v>
      </c>
      <c r="AF364" s="916">
        <f>AF81</f>
        <v>560.798983</v>
      </c>
      <c r="AG364" s="916">
        <f>AG81</f>
        <v>563.532523</v>
      </c>
      <c r="AH364" s="916">
        <f>AH81</f>
        <v>563.689476</v>
      </c>
      <c r="AI364" s="913">
        <f>AVERAGE(AE364:AH364)</f>
        <v>561.3971345</v>
      </c>
      <c r="AJ364" s="916">
        <f>AJ81</f>
        <v>572.238255</v>
      </c>
      <c r="AK364" s="916">
        <f>AK81</f>
        <v>589.086863</v>
      </c>
      <c r="AL364" s="911">
        <f>AL362+AL363</f>
        <v>590.021041713815</v>
      </c>
      <c r="AM364" s="911">
        <f>AM362+AM363</f>
        <v>589.799789942894</v>
      </c>
      <c r="AN364" s="913">
        <f>AVERAGE(AJ364:AM364)</f>
        <v>585.286487414177</v>
      </c>
      <c r="AO364" s="911">
        <f>AO362+AO363</f>
        <v>588.171111736109</v>
      </c>
      <c r="AP364" s="911">
        <f>AP362+AP363</f>
        <v>588.53515270985</v>
      </c>
      <c r="AQ364" s="911">
        <f>AQ362+AQ363</f>
        <v>588.892055625282</v>
      </c>
      <c r="AR364" s="911">
        <f>AR362+AR363</f>
        <v>589.241960444332</v>
      </c>
      <c r="AS364" s="913">
        <f>AVERAGE(AO364:AR364)</f>
        <v>588.710070128893</v>
      </c>
      <c r="AT364" s="911">
        <f>AT362+AT363</f>
        <v>589.585004384578</v>
      </c>
      <c r="AU364" s="911">
        <f>AU362+AU363</f>
        <v>589.921321973054</v>
      </c>
      <c r="AV364" s="911">
        <f>AV362+AV363</f>
        <v>590.251045099011</v>
      </c>
      <c r="AW364" s="911">
        <f>AW362+AW363</f>
        <v>590.574303065636</v>
      </c>
      <c r="AX364" s="913">
        <f>AVERAGE(AT364:AW364)</f>
        <v>590.08291863057</v>
      </c>
    </row>
    <row r="365" ht="15.2" spans="1:50">
      <c r="A365" s="76"/>
      <c r="B365" s="45"/>
      <c r="C365" s="904"/>
      <c r="D365" s="697"/>
      <c r="E365" s="697"/>
      <c r="F365" s="697"/>
      <c r="G365" s="697"/>
      <c r="H365" s="904"/>
      <c r="I365" s="697"/>
      <c r="J365" s="697"/>
      <c r="K365" s="697"/>
      <c r="L365" s="697"/>
      <c r="M365" s="904"/>
      <c r="N365" s="697"/>
      <c r="O365" s="697"/>
      <c r="P365" s="697"/>
      <c r="Q365" s="697"/>
      <c r="R365" s="904"/>
      <c r="S365" s="917"/>
      <c r="T365" s="917"/>
      <c r="U365" s="906"/>
      <c r="V365" s="906"/>
      <c r="W365" s="906"/>
      <c r="X365" s="906"/>
      <c r="Y365" s="917"/>
      <c r="Z365" s="697"/>
      <c r="AA365" s="697"/>
      <c r="AB365" s="697"/>
      <c r="AC365" s="697"/>
      <c r="AD365" s="904"/>
      <c r="AE365" s="697"/>
      <c r="AF365" s="697"/>
      <c r="AG365" s="697"/>
      <c r="AH365" s="697"/>
      <c r="AI365" s="904"/>
      <c r="AJ365" s="162"/>
      <c r="AK365" s="697"/>
      <c r="AL365" s="697"/>
      <c r="AM365" s="697"/>
      <c r="AN365" s="904"/>
      <c r="AO365" s="697"/>
      <c r="AP365" s="697"/>
      <c r="AQ365" s="697"/>
      <c r="AR365" s="697"/>
      <c r="AS365" s="904"/>
      <c r="AT365" s="697"/>
      <c r="AU365" s="697"/>
      <c r="AV365" s="697"/>
      <c r="AW365" s="697"/>
      <c r="AX365" s="904"/>
    </row>
    <row r="366" ht="15.2" spans="1:50">
      <c r="A366" s="640"/>
      <c r="B366" s="918" t="s">
        <v>273</v>
      </c>
      <c r="C366" s="895"/>
      <c r="D366" s="640"/>
      <c r="E366" s="640"/>
      <c r="F366" s="640"/>
      <c r="G366" s="640"/>
      <c r="H366" s="895"/>
      <c r="I366" s="640"/>
      <c r="J366" s="640"/>
      <c r="K366" s="640"/>
      <c r="L366" s="640"/>
      <c r="M366" s="895"/>
      <c r="N366" s="640"/>
      <c r="O366" s="640"/>
      <c r="P366" s="640"/>
      <c r="Q366" s="640"/>
      <c r="R366" s="895"/>
      <c r="S366" s="896"/>
      <c r="T366" s="896"/>
      <c r="U366" s="897"/>
      <c r="V366" s="897"/>
      <c r="W366" s="897"/>
      <c r="X366" s="897"/>
      <c r="Y366" s="896"/>
      <c r="Z366" s="640">
        <f t="shared" ref="Z366:AM366" si="1117">Z367/Z368</f>
        <v>0</v>
      </c>
      <c r="AA366" s="640">
        <f t="shared" ref="AA366" si="1118">AA367/AA368</f>
        <v>0</v>
      </c>
      <c r="AB366" s="640">
        <f t="shared" si="1117"/>
        <v>0</v>
      </c>
      <c r="AC366" s="640">
        <f t="shared" ref="AC366" si="1119">AC367/AC368</f>
        <v>0</v>
      </c>
      <c r="AD366" s="895">
        <f>Z366+AA366+AB366+AC366</f>
        <v>0</v>
      </c>
      <c r="AE366" s="640">
        <f t="shared" ref="AE366:AG366" si="1120">AE367/AE368</f>
        <v>0</v>
      </c>
      <c r="AF366" s="640">
        <f t="shared" si="1120"/>
        <v>0</v>
      </c>
      <c r="AG366" s="640">
        <f t="shared" si="1120"/>
        <v>0</v>
      </c>
      <c r="AH366" s="640">
        <f t="shared" si="1117"/>
        <v>0</v>
      </c>
      <c r="AI366" s="895">
        <f>AE366+AF366+AG366+AH366</f>
        <v>0</v>
      </c>
      <c r="AJ366" s="640">
        <f t="shared" ref="AJ366:AK366" si="1121">AJ367/AJ368</f>
        <v>0</v>
      </c>
      <c r="AK366" s="640">
        <f t="shared" si="1121"/>
        <v>0</v>
      </c>
      <c r="AL366" s="640">
        <f t="shared" si="1117"/>
        <v>0</v>
      </c>
      <c r="AM366" s="640">
        <f t="shared" si="1117"/>
        <v>0</v>
      </c>
      <c r="AN366" s="895">
        <f>AJ366+AK366+AL366+AM366</f>
        <v>0</v>
      </c>
      <c r="AO366" s="640">
        <f t="shared" ref="AO366:AR366" si="1122">AO367/AO368</f>
        <v>0</v>
      </c>
      <c r="AP366" s="640">
        <f t="shared" si="1122"/>
        <v>0</v>
      </c>
      <c r="AQ366" s="640">
        <f t="shared" si="1122"/>
        <v>0</v>
      </c>
      <c r="AR366" s="640">
        <f t="shared" si="1122"/>
        <v>0</v>
      </c>
      <c r="AS366" s="895">
        <f>AO366+AP366+AQ366+AR366</f>
        <v>0</v>
      </c>
      <c r="AT366" s="640">
        <f t="shared" ref="AT366:AW366" si="1123">AT367/AT368</f>
        <v>0</v>
      </c>
      <c r="AU366" s="640">
        <f t="shared" si="1123"/>
        <v>0</v>
      </c>
      <c r="AV366" s="640">
        <f t="shared" si="1123"/>
        <v>0</v>
      </c>
      <c r="AW366" s="640">
        <f t="shared" si="1123"/>
        <v>0</v>
      </c>
      <c r="AX366" s="895">
        <f>AT366+AU366+AV366+AW366</f>
        <v>0</v>
      </c>
    </row>
    <row r="367" ht="15.2" spans="1:50">
      <c r="A367" s="640"/>
      <c r="B367" s="918" t="s">
        <v>274</v>
      </c>
      <c r="C367" s="895"/>
      <c r="D367" s="640"/>
      <c r="E367" s="640"/>
      <c r="F367" s="640"/>
      <c r="G367" s="640"/>
      <c r="H367" s="895"/>
      <c r="I367" s="640"/>
      <c r="J367" s="640"/>
      <c r="K367" s="640"/>
      <c r="L367" s="640"/>
      <c r="M367" s="895"/>
      <c r="N367" s="640"/>
      <c r="O367" s="640"/>
      <c r="P367" s="640"/>
      <c r="Q367" s="640"/>
      <c r="R367" s="895"/>
      <c r="S367" s="896"/>
      <c r="T367" s="896"/>
      <c r="U367" s="897"/>
      <c r="V367" s="897"/>
      <c r="W367" s="897"/>
      <c r="X367" s="897"/>
      <c r="Y367" s="896"/>
      <c r="Z367" s="640">
        <f>Z162</f>
        <v>0</v>
      </c>
      <c r="AA367" s="640">
        <f>AA162</f>
        <v>0</v>
      </c>
      <c r="AB367" s="640">
        <f>AB162</f>
        <v>0</v>
      </c>
      <c r="AC367" s="640">
        <f>AC162</f>
        <v>0</v>
      </c>
      <c r="AD367" s="895">
        <f>Z367+AA367+AB367+AC367</f>
        <v>0</v>
      </c>
      <c r="AE367" s="640">
        <f>AE162</f>
        <v>0</v>
      </c>
      <c r="AF367" s="640">
        <f>AF162</f>
        <v>0</v>
      </c>
      <c r="AG367" s="640">
        <f>AG162</f>
        <v>0</v>
      </c>
      <c r="AH367" s="640">
        <f>AH162</f>
        <v>0</v>
      </c>
      <c r="AI367" s="895">
        <f>AE367+AF367+AG367+AH367</f>
        <v>0</v>
      </c>
      <c r="AJ367" s="640">
        <f>AJ162</f>
        <v>0</v>
      </c>
      <c r="AK367" s="640">
        <f>AK162</f>
        <v>0</v>
      </c>
      <c r="AL367" s="640">
        <f>AL162</f>
        <v>0</v>
      </c>
      <c r="AM367" s="640">
        <f>AM162</f>
        <v>0</v>
      </c>
      <c r="AN367" s="895">
        <f>AJ367+AK367+AL367+AM367</f>
        <v>0</v>
      </c>
      <c r="AO367" s="640">
        <f>AO162</f>
        <v>0</v>
      </c>
      <c r="AP367" s="640">
        <f>AP162</f>
        <v>0</v>
      </c>
      <c r="AQ367" s="640">
        <f>AQ162</f>
        <v>0</v>
      </c>
      <c r="AR367" s="640">
        <f>AR162</f>
        <v>0</v>
      </c>
      <c r="AS367" s="895">
        <f>AO367+AP367+AQ367+AR367</f>
        <v>0</v>
      </c>
      <c r="AT367" s="640">
        <f>AT162</f>
        <v>0</v>
      </c>
      <c r="AU367" s="640">
        <f>AU162</f>
        <v>0</v>
      </c>
      <c r="AV367" s="640">
        <f>AV162</f>
        <v>0</v>
      </c>
      <c r="AW367" s="640">
        <f>AW162</f>
        <v>0</v>
      </c>
      <c r="AX367" s="895">
        <f>AT367+AU367+AV367+AW367</f>
        <v>0</v>
      </c>
    </row>
    <row r="368" ht="15.2" spans="1:50">
      <c r="A368" s="640"/>
      <c r="B368" s="918" t="s">
        <v>275</v>
      </c>
      <c r="C368" s="895"/>
      <c r="D368" s="640"/>
      <c r="E368" s="640"/>
      <c r="F368" s="640"/>
      <c r="G368" s="640"/>
      <c r="H368" s="895"/>
      <c r="I368" s="640"/>
      <c r="J368" s="640"/>
      <c r="K368" s="640"/>
      <c r="L368" s="640"/>
      <c r="M368" s="895"/>
      <c r="N368" s="640"/>
      <c r="O368" s="640"/>
      <c r="P368" s="919"/>
      <c r="Q368" s="919"/>
      <c r="R368" s="920"/>
      <c r="S368" s="921"/>
      <c r="T368" s="921"/>
      <c r="U368" s="922"/>
      <c r="V368" s="922"/>
      <c r="W368" s="922"/>
      <c r="X368" s="922"/>
      <c r="Y368" s="921"/>
      <c r="Z368" s="919">
        <v>15.58</v>
      </c>
      <c r="AA368" s="919">
        <v>14.66</v>
      </c>
      <c r="AB368" s="919">
        <v>12.8</v>
      </c>
      <c r="AC368" s="919">
        <v>22.2</v>
      </c>
      <c r="AD368" s="920">
        <f>AVERAGE(Z368:AC368)</f>
        <v>16.31</v>
      </c>
      <c r="AE368" s="923">
        <v>29.57</v>
      </c>
      <c r="AF368" s="923">
        <v>30.01</v>
      </c>
      <c r="AG368" s="923">
        <v>36.012</v>
      </c>
      <c r="AH368" s="919">
        <v>34.31</v>
      </c>
      <c r="AI368" s="920">
        <f>AVERAGE(AE368:AH368)</f>
        <v>32.4755</v>
      </c>
      <c r="AJ368" s="919">
        <v>36.53</v>
      </c>
      <c r="AK368" s="919">
        <v>35.04</v>
      </c>
      <c r="AL368" s="919">
        <f>AK368*(1+AL369)</f>
        <v>35.7408</v>
      </c>
      <c r="AM368" s="919">
        <f>AL368*(1+AM369)</f>
        <v>36.455616</v>
      </c>
      <c r="AN368" s="920">
        <f>AVERAGE(AJ368:AM368)</f>
        <v>35.941604</v>
      </c>
      <c r="AO368" s="919">
        <f>AM368*(1+AO369)</f>
        <v>37.18472832</v>
      </c>
      <c r="AP368" s="919">
        <f>AO368*(1+AP369)</f>
        <v>37.9284228864</v>
      </c>
      <c r="AQ368" s="919">
        <f>AP368*(1+AQ369)</f>
        <v>38.686991344128</v>
      </c>
      <c r="AR368" s="919">
        <f>AQ368*(1+AR369)</f>
        <v>39.4607311710106</v>
      </c>
      <c r="AS368" s="920">
        <f>AVERAGE(AO368:AR368)</f>
        <v>38.3152184303846</v>
      </c>
      <c r="AT368" s="919">
        <f>AR368*(1+AT369)</f>
        <v>40.2499457944308</v>
      </c>
      <c r="AU368" s="919">
        <f>AT368*(1+AU369)</f>
        <v>41.0549447103194</v>
      </c>
      <c r="AV368" s="919">
        <f>AU368*(1+AV369)</f>
        <v>41.8760436045258</v>
      </c>
      <c r="AW368" s="919">
        <f>AV368*(1+AW369)</f>
        <v>42.7135644766163</v>
      </c>
      <c r="AX368" s="920">
        <f>AVERAGE(AT368:AW368)</f>
        <v>41.4736246464731</v>
      </c>
    </row>
    <row r="369" ht="15.2" spans="1:50">
      <c r="A369" s="640"/>
      <c r="B369" s="924" t="s">
        <v>276</v>
      </c>
      <c r="C369" s="895"/>
      <c r="D369" s="640"/>
      <c r="E369" s="640"/>
      <c r="F369" s="640"/>
      <c r="G369" s="640"/>
      <c r="H369" s="895"/>
      <c r="I369" s="640"/>
      <c r="J369" s="640"/>
      <c r="K369" s="640"/>
      <c r="L369" s="640"/>
      <c r="M369" s="895"/>
      <c r="N369" s="640"/>
      <c r="O369" s="640"/>
      <c r="P369" s="327"/>
      <c r="Q369" s="327"/>
      <c r="R369" s="895"/>
      <c r="S369" s="896"/>
      <c r="T369" s="896"/>
      <c r="U369" s="897"/>
      <c r="V369" s="897"/>
      <c r="W369" s="897"/>
      <c r="X369" s="897"/>
      <c r="Y369" s="896"/>
      <c r="Z369" s="327"/>
      <c r="AA369" s="327"/>
      <c r="AB369" s="327"/>
      <c r="AC369" s="327"/>
      <c r="AD369" s="895"/>
      <c r="AE369" s="327"/>
      <c r="AF369" s="327"/>
      <c r="AG369" s="327"/>
      <c r="AH369" s="327"/>
      <c r="AI369" s="895"/>
      <c r="AJ369" s="327"/>
      <c r="AK369" s="327"/>
      <c r="AL369" s="327">
        <v>0.02</v>
      </c>
      <c r="AM369" s="327">
        <v>0.02</v>
      </c>
      <c r="AN369" s="895"/>
      <c r="AO369" s="327">
        <v>0.02</v>
      </c>
      <c r="AP369" s="327">
        <v>0.02</v>
      </c>
      <c r="AQ369" s="327">
        <v>0.02</v>
      </c>
      <c r="AR369" s="327">
        <v>0.02</v>
      </c>
      <c r="AS369" s="895"/>
      <c r="AT369" s="327">
        <v>0.02</v>
      </c>
      <c r="AU369" s="327">
        <v>0.02</v>
      </c>
      <c r="AV369" s="327">
        <v>0.02</v>
      </c>
      <c r="AW369" s="327">
        <v>0.02</v>
      </c>
      <c r="AX369" s="895"/>
    </row>
    <row r="370" ht="15.2" spans="1:50">
      <c r="A370" s="76"/>
      <c r="B370" s="925"/>
      <c r="C370" s="926"/>
      <c r="D370" s="927"/>
      <c r="E370" s="927"/>
      <c r="F370" s="927"/>
      <c r="G370" s="927"/>
      <c r="H370" s="926"/>
      <c r="I370" s="927"/>
      <c r="J370" s="927"/>
      <c r="K370" s="927"/>
      <c r="L370" s="927"/>
      <c r="M370" s="926"/>
      <c r="N370" s="927"/>
      <c r="O370" s="927"/>
      <c r="P370" s="927"/>
      <c r="Q370" s="927"/>
      <c r="R370" s="926"/>
      <c r="S370" s="928"/>
      <c r="T370" s="928"/>
      <c r="U370" s="929"/>
      <c r="V370" s="929"/>
      <c r="W370" s="929"/>
      <c r="X370" s="929"/>
      <c r="Y370" s="928"/>
      <c r="Z370" s="927"/>
      <c r="AA370" s="927"/>
      <c r="AB370" s="927"/>
      <c r="AC370" s="927"/>
      <c r="AD370" s="926"/>
      <c r="AE370" s="927"/>
      <c r="AF370" s="927"/>
      <c r="AG370" s="927"/>
      <c r="AH370" s="927"/>
      <c r="AI370" s="926"/>
      <c r="AJ370" s="927"/>
      <c r="AK370" s="927"/>
      <c r="AL370" s="927"/>
      <c r="AM370" s="927"/>
      <c r="AN370" s="926"/>
      <c r="AO370" s="927"/>
      <c r="AP370" s="927"/>
      <c r="AQ370" s="927"/>
      <c r="AR370" s="927"/>
      <c r="AS370" s="926"/>
      <c r="AT370" s="927"/>
      <c r="AU370" s="927"/>
      <c r="AV370" s="927"/>
      <c r="AW370" s="927"/>
      <c r="AX370" s="926"/>
    </row>
  </sheetData>
  <pageMargins left="0.25" right="0.25" top="0.75" bottom="0.75" header="0.3" footer="0.3"/>
  <pageSetup paperSize="1" scale="39" fitToHeight="0" orientation="landscape"/>
  <headerFooter/>
  <customProperties>
    <customPr name="Qube.Worksheet.ID" r:id="rId1"/>
    <customPr name="Qube.Worksheet.Visibility" r:id="rId2"/>
    <customPr name="QXL_SHEET_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X394"/>
  <sheetViews>
    <sheetView showGridLines="0" zoomScale="85" zoomScaleNormal="85" workbookViewId="0">
      <pane xSplit="2" ySplit="6" topLeftCell="AD7" activePane="bottomRight" state="frozen"/>
      <selection/>
      <selection pane="topRight"/>
      <selection pane="bottomLeft"/>
      <selection pane="bottomRight" activeCell="A1" sqref="A1"/>
    </sheetView>
  </sheetViews>
  <sheetFormatPr defaultColWidth="10.2884615384615" defaultRowHeight="15.2"/>
  <cols>
    <col min="1" max="1" width="2.71153846153846" style="1" customWidth="1"/>
    <col min="2" max="2" width="44.5673076923077" style="1" customWidth="1"/>
    <col min="3" max="3" width="10.2884615384615" style="1"/>
    <col min="4" max="7" width="10.2884615384615" style="1" hidden="1" customWidth="1" outlineLevel="1"/>
    <col min="8" max="8" width="10.2884615384615" style="1" collapsed="1"/>
    <col min="9" max="12" width="10.2884615384615" style="1" hidden="1" customWidth="1" outlineLevel="1"/>
    <col min="13" max="13" width="10.5673076923077" style="1" customWidth="1" collapsed="1"/>
    <col min="14" max="17" width="10.2884615384615" style="1" hidden="1" customWidth="1" outlineLevel="1"/>
    <col min="18" max="18" width="10.2884615384615" style="1" collapsed="1"/>
    <col min="19" max="20" width="10.2884615384615" style="1"/>
    <col min="21" max="24" width="10.2884615384615" style="1" hidden="1" customWidth="1" outlineLevel="1"/>
    <col min="25" max="25" width="10.2884615384615" style="1" collapsed="1"/>
    <col min="26" max="29" width="10.2884615384615" style="1" hidden="1" customWidth="1" outlineLevel="1"/>
    <col min="30" max="30" width="10.2884615384615" style="1" collapsed="1"/>
    <col min="31" max="34" width="10.2884615384615" style="1" customWidth="1" outlineLevel="1"/>
    <col min="35" max="35" width="10.2884615384615" style="1"/>
    <col min="36" max="39" width="10.2884615384615" style="1" customWidth="1" outlineLevel="1"/>
    <col min="40" max="40" width="10.2884615384615" style="1"/>
    <col min="41" max="44" width="10.2884615384615" style="1" customWidth="1" outlineLevel="1"/>
    <col min="45" max="45" width="10.2884615384615" style="1"/>
    <col min="46" max="49" width="10.2884615384615" style="1" customWidth="1" outlineLevel="1"/>
    <col min="50" max="16384" width="10.2884615384615" style="1"/>
  </cols>
  <sheetData>
    <row r="1" spans="1:50">
      <c r="B1" s="64" t="s">
        <v>0</v>
      </c>
      <c r="C1" s="65"/>
      <c r="D1" s="65"/>
      <c r="E1" s="65"/>
      <c r="F1" s="65"/>
      <c r="G1" s="65"/>
      <c r="H1" s="65"/>
      <c r="I1" s="66"/>
      <c r="J1" s="66"/>
      <c r="K1" s="66"/>
      <c r="L1" s="66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</row>
    <row r="2" spans="1:50">
      <c r="B2" s="68" t="s">
        <v>277</v>
      </c>
      <c r="C2" s="69"/>
      <c r="D2" s="69"/>
      <c r="E2" s="69"/>
      <c r="F2" s="69"/>
      <c r="G2" s="69"/>
      <c r="H2" s="69"/>
      <c r="I2" s="70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</row>
    <row r="3" spans="1:50">
      <c r="B3" s="72" t="s">
        <v>16</v>
      </c>
      <c r="C3" s="73"/>
      <c r="D3" s="73"/>
      <c r="E3" s="73"/>
      <c r="F3" s="73"/>
      <c r="G3" s="73"/>
      <c r="H3" s="73"/>
      <c r="I3" s="74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</row>
    <row r="4" spans="1:50">
      <c r="A4" s="76"/>
      <c r="B4" s="77"/>
      <c r="C4" s="76"/>
      <c r="D4" s="76"/>
      <c r="E4" s="76"/>
      <c r="F4" s="76"/>
      <c r="G4" s="76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9"/>
      <c r="AM4" s="78"/>
      <c r="AN4" s="79"/>
      <c r="AO4" s="78"/>
      <c r="AP4" s="78"/>
      <c r="AQ4" s="78"/>
      <c r="AR4" s="78"/>
      <c r="AS4" s="78"/>
      <c r="AT4" s="78"/>
      <c r="AU4" s="78"/>
      <c r="AV4" s="78"/>
      <c r="AW4" s="78"/>
      <c r="AX4" s="78"/>
    </row>
    <row r="5" ht="12.75" customHeight="1" spans="1:50">
      <c r="A5" s="80"/>
      <c r="B5" s="5"/>
      <c r="C5" s="6">
        <v>44196</v>
      </c>
      <c r="D5" s="7">
        <v>44286</v>
      </c>
      <c r="E5" s="7">
        <v>44377</v>
      </c>
      <c r="F5" s="7">
        <v>44469</v>
      </c>
      <c r="G5" s="7">
        <v>44561</v>
      </c>
      <c r="H5" s="6">
        <v>44561</v>
      </c>
      <c r="I5" s="7">
        <f t="shared" ref="I5:AN5" si="0">DATE(YEAR(D5)+1,MONTH(D5),DAY(D5))</f>
        <v>44651</v>
      </c>
      <c r="J5" s="7">
        <f t="shared" si="0"/>
        <v>44742</v>
      </c>
      <c r="K5" s="7">
        <f t="shared" si="0"/>
        <v>44834</v>
      </c>
      <c r="L5" s="7">
        <f t="shared" si="0"/>
        <v>44926</v>
      </c>
      <c r="M5" s="6">
        <f t="shared" si="0"/>
        <v>44926</v>
      </c>
      <c r="N5" s="7">
        <f t="shared" si="0"/>
        <v>45016</v>
      </c>
      <c r="O5" s="7">
        <f t="shared" si="0"/>
        <v>45107</v>
      </c>
      <c r="P5" s="7">
        <f t="shared" si="0"/>
        <v>45199</v>
      </c>
      <c r="Q5" s="7">
        <f t="shared" si="0"/>
        <v>45291</v>
      </c>
      <c r="R5" s="6">
        <f t="shared" si="0"/>
        <v>45291</v>
      </c>
      <c r="S5" s="81">
        <f>'2. Consolidated'!S5</f>
        <v>44561</v>
      </c>
      <c r="T5" s="81">
        <f>'2. Consolidated'!T5</f>
        <v>44926</v>
      </c>
      <c r="U5" s="82">
        <f>'2. Consolidated'!U5</f>
        <v>45016</v>
      </c>
      <c r="V5" s="82">
        <f>'2. Consolidated'!V5</f>
        <v>45107</v>
      </c>
      <c r="W5" s="82">
        <f>'2. Consolidated'!W5</f>
        <v>45199</v>
      </c>
      <c r="X5" s="82">
        <f>'2. Consolidated'!X5</f>
        <v>45291</v>
      </c>
      <c r="Y5" s="81">
        <f>'2. Consolidated'!Y5</f>
        <v>45291</v>
      </c>
      <c r="Z5" s="7">
        <f>DATE(YEAR(N5)+1,MONTH(N5),DAY(N5))</f>
        <v>45382</v>
      </c>
      <c r="AA5" s="7">
        <f>DATE(YEAR(O5)+1,MONTH(O5),DAY(O5))</f>
        <v>45473</v>
      </c>
      <c r="AB5" s="7">
        <f>DATE(YEAR(P5)+1,MONTH(P5),DAY(P5))</f>
        <v>45565</v>
      </c>
      <c r="AC5" s="7">
        <f>DATE(YEAR(Q5)+1,MONTH(Q5),DAY(Q5))</f>
        <v>45657</v>
      </c>
      <c r="AD5" s="6">
        <f>DATE(YEAR(R5)+1,MONTH(R5),DAY(R5))</f>
        <v>45657</v>
      </c>
      <c r="AE5" s="7">
        <f t="shared" si="0"/>
        <v>45747</v>
      </c>
      <c r="AF5" s="7">
        <f t="shared" si="0"/>
        <v>45838</v>
      </c>
      <c r="AG5" s="7">
        <f t="shared" si="0"/>
        <v>45930</v>
      </c>
      <c r="AH5" s="7">
        <f t="shared" si="0"/>
        <v>46022</v>
      </c>
      <c r="AI5" s="6">
        <f t="shared" si="0"/>
        <v>46022</v>
      </c>
      <c r="AJ5" s="7">
        <f t="shared" si="0"/>
        <v>46112</v>
      </c>
      <c r="AK5" s="7">
        <f t="shared" si="0"/>
        <v>46203</v>
      </c>
      <c r="AL5" s="7">
        <f t="shared" si="0"/>
        <v>46295</v>
      </c>
      <c r="AM5" s="7">
        <f t="shared" si="0"/>
        <v>46387</v>
      </c>
      <c r="AN5" s="6">
        <f t="shared" si="0"/>
        <v>46387</v>
      </c>
      <c r="AO5" s="7">
        <f t="shared" ref="AO5" si="1">DATE(YEAR(AJ5)+1,MONTH(AJ5),DAY(AJ5))</f>
        <v>46477</v>
      </c>
      <c r="AP5" s="7">
        <f t="shared" ref="AP5" si="2">DATE(YEAR(AK5)+1,MONTH(AK5),DAY(AK5))</f>
        <v>46568</v>
      </c>
      <c r="AQ5" s="7">
        <f t="shared" ref="AQ5" si="3">DATE(YEAR(AL5)+1,MONTH(AL5),DAY(AL5))</f>
        <v>46660</v>
      </c>
      <c r="AR5" s="7">
        <f t="shared" ref="AR5" si="4">DATE(YEAR(AM5)+1,MONTH(AM5),DAY(AM5))</f>
        <v>46752</v>
      </c>
      <c r="AS5" s="6">
        <f t="shared" ref="AS5" si="5">DATE(YEAR(AN5)+1,MONTH(AN5),DAY(AN5))</f>
        <v>46752</v>
      </c>
      <c r="AT5" s="7">
        <f t="shared" ref="AT5" si="6">DATE(YEAR(AO5)+1,MONTH(AO5),DAY(AO5))</f>
        <v>46843</v>
      </c>
      <c r="AU5" s="7">
        <f t="shared" ref="AU5" si="7">DATE(YEAR(AP5)+1,MONTH(AP5),DAY(AP5))</f>
        <v>46934</v>
      </c>
      <c r="AV5" s="7">
        <f t="shared" ref="AV5" si="8">DATE(YEAR(AQ5)+1,MONTH(AQ5),DAY(AQ5))</f>
        <v>47026</v>
      </c>
      <c r="AW5" s="7">
        <f t="shared" ref="AW5" si="9">DATE(YEAR(AR5)+1,MONTH(AR5),DAY(AR5))</f>
        <v>47118</v>
      </c>
      <c r="AX5" s="6">
        <f t="shared" ref="AX5" si="10">DATE(YEAR(AS5)+1,MONTH(AS5),DAY(AS5))</f>
        <v>47118</v>
      </c>
    </row>
    <row r="6" spans="1:50">
      <c r="A6" s="76"/>
      <c r="B6" s="10"/>
      <c r="C6" s="11" t="str">
        <f>'2. Consolidated'!C6</f>
        <v>FY20</v>
      </c>
      <c r="D6" s="12" t="str">
        <f>'2. Consolidated'!D6</f>
        <v>Q1'21</v>
      </c>
      <c r="E6" s="12" t="str">
        <f>'2. Consolidated'!E6</f>
        <v>Q2'21</v>
      </c>
      <c r="F6" s="12" t="str">
        <f>'2. Consolidated'!F6</f>
        <v>Q3'21</v>
      </c>
      <c r="G6" s="12" t="str">
        <f>'2. Consolidated'!G6</f>
        <v>Q4'21</v>
      </c>
      <c r="H6" s="11" t="str">
        <f>'2. Consolidated'!H6</f>
        <v>FY21</v>
      </c>
      <c r="I6" s="12" t="str">
        <f>'2. Consolidated'!I6</f>
        <v>Q1'22</v>
      </c>
      <c r="J6" s="12" t="str">
        <f>'2. Consolidated'!J6</f>
        <v>Q2'22</v>
      </c>
      <c r="K6" s="12" t="str">
        <f>'2. Consolidated'!K6</f>
        <v>Q3'22</v>
      </c>
      <c r="L6" s="12" t="str">
        <f>'2. Consolidated'!L6</f>
        <v>Q4'22</v>
      </c>
      <c r="M6" s="11" t="str">
        <f>'2. Consolidated'!M6</f>
        <v>FY22</v>
      </c>
      <c r="N6" s="12" t="str">
        <f>'2. Consolidated'!N6</f>
        <v>Q1'23</v>
      </c>
      <c r="O6" s="12" t="str">
        <f>'2. Consolidated'!O6</f>
        <v>Q2'23</v>
      </c>
      <c r="P6" s="12" t="str">
        <f>'2. Consolidated'!P6</f>
        <v>Q3'23</v>
      </c>
      <c r="Q6" s="12" t="str">
        <f>'2. Consolidated'!Q6</f>
        <v>Q4'23</v>
      </c>
      <c r="R6" s="11" t="str">
        <f>'2. Consolidated'!R6</f>
        <v>FY23</v>
      </c>
      <c r="S6" s="83" t="str">
        <f>'2. Consolidated'!S6</f>
        <v>FY21R</v>
      </c>
      <c r="T6" s="83" t="str">
        <f>'2. Consolidated'!T6</f>
        <v>FY22R</v>
      </c>
      <c r="U6" s="84" t="str">
        <f>'2. Consolidated'!U6</f>
        <v>Q1'23R</v>
      </c>
      <c r="V6" s="84" t="str">
        <f>'2. Consolidated'!V6</f>
        <v>Q2'23R</v>
      </c>
      <c r="W6" s="84" t="str">
        <f>'2. Consolidated'!W6</f>
        <v>Q3'23R</v>
      </c>
      <c r="X6" s="84" t="str">
        <f>'2. Consolidated'!X6</f>
        <v>Q4'23R</v>
      </c>
      <c r="Y6" s="83" t="str">
        <f>'2. Consolidated'!Y6</f>
        <v>FY23R</v>
      </c>
      <c r="Z6" s="12" t="str">
        <f>'2. Consolidated'!Z6</f>
        <v>Q1'24</v>
      </c>
      <c r="AA6" s="12" t="str">
        <f>'2. Consolidated'!AA6</f>
        <v>Q2'24</v>
      </c>
      <c r="AB6" s="12" t="str">
        <f>'2. Consolidated'!AB6</f>
        <v>Q3'24</v>
      </c>
      <c r="AC6" s="12" t="str">
        <f>'2. Consolidated'!AC6</f>
        <v>Q4'24</v>
      </c>
      <c r="AD6" s="11" t="str">
        <f>'2. Consolidated'!AD6</f>
        <v>FY24</v>
      </c>
      <c r="AE6" s="12" t="str">
        <f>'2. Consolidated'!AE6</f>
        <v>Q1'25</v>
      </c>
      <c r="AF6" s="12" t="str">
        <f>'2. Consolidated'!AF6</f>
        <v>Q2'25</v>
      </c>
      <c r="AG6" s="12" t="str">
        <f>'2. Consolidated'!AG6</f>
        <v>Q3'25</v>
      </c>
      <c r="AH6" s="12" t="str">
        <f>'2. Consolidated'!AH6</f>
        <v>Q4'25</v>
      </c>
      <c r="AI6" s="11" t="str">
        <f>'2. Consolidated'!AI6</f>
        <v>FY25</v>
      </c>
      <c r="AJ6" s="12" t="str">
        <f>'2. Consolidated'!AJ6</f>
        <v>Q1'26</v>
      </c>
      <c r="AK6" s="12" t="str">
        <f>'2. Consolidated'!AK6</f>
        <v>Q2'26</v>
      </c>
      <c r="AL6" s="12" t="str">
        <f>'2. Consolidated'!AL6</f>
        <v>Q3'26E</v>
      </c>
      <c r="AM6" s="12" t="str">
        <f>'2. Consolidated'!AM6</f>
        <v>Q4'26E</v>
      </c>
      <c r="AN6" s="11" t="str">
        <f>'2. Consolidated'!AN6</f>
        <v>FY26E</v>
      </c>
      <c r="AO6" s="12" t="str">
        <f>'2. Consolidated'!AO6</f>
        <v>Q1'27E</v>
      </c>
      <c r="AP6" s="12" t="str">
        <f>'2. Consolidated'!AP6</f>
        <v>Q2'27E</v>
      </c>
      <c r="AQ6" s="12" t="str">
        <f>'2. Consolidated'!AQ6</f>
        <v>Q3'27E</v>
      </c>
      <c r="AR6" s="12" t="str">
        <f>'2. Consolidated'!AR6</f>
        <v>Q4'27E</v>
      </c>
      <c r="AS6" s="11" t="str">
        <f>'2. Consolidated'!AS6</f>
        <v>FY27E</v>
      </c>
      <c r="AT6" s="12" t="str">
        <f>'2. Consolidated'!AT6</f>
        <v>Q1'28E</v>
      </c>
      <c r="AU6" s="12" t="str">
        <f>'2. Consolidated'!AU6</f>
        <v>Q2'28E</v>
      </c>
      <c r="AV6" s="12" t="str">
        <f>'2. Consolidated'!AV6</f>
        <v>Q3'28E</v>
      </c>
      <c r="AW6" s="12" t="str">
        <f>'2. Consolidated'!AW6</f>
        <v>Q4'28E</v>
      </c>
      <c r="AX6" s="11" t="str">
        <f>'2. Consolidated'!AX6</f>
        <v>FY28E</v>
      </c>
    </row>
    <row r="7" ht="14.25" customHeight="1" spans="1:50">
      <c r="A7" s="80"/>
      <c r="B7" s="85" t="s">
        <v>278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7"/>
    </row>
    <row r="8" ht="14.25" customHeight="1" spans="1:50">
      <c r="A8" s="88"/>
      <c r="B8" s="89"/>
      <c r="C8" s="90"/>
      <c r="D8" s="91"/>
      <c r="E8" s="91"/>
      <c r="F8" s="91"/>
      <c r="G8" s="91"/>
      <c r="H8" s="90"/>
      <c r="I8" s="91"/>
      <c r="J8" s="91"/>
      <c r="K8" s="91"/>
      <c r="L8" s="91"/>
      <c r="M8" s="90"/>
      <c r="N8" s="91"/>
      <c r="O8" s="91"/>
      <c r="P8" s="91"/>
      <c r="Q8" s="91"/>
      <c r="R8" s="90"/>
      <c r="S8" s="92"/>
      <c r="T8" s="92"/>
      <c r="U8" s="93"/>
      <c r="V8" s="93"/>
      <c r="W8" s="93"/>
      <c r="X8" s="93"/>
      <c r="Y8" s="92"/>
      <c r="Z8" s="91"/>
      <c r="AA8" s="91"/>
      <c r="AB8" s="91"/>
      <c r="AC8" s="91"/>
      <c r="AD8" s="90"/>
      <c r="AE8" s="91"/>
      <c r="AF8" s="91"/>
      <c r="AG8" s="91"/>
      <c r="AH8" s="91"/>
      <c r="AI8" s="90"/>
      <c r="AJ8" s="91"/>
      <c r="AK8" s="91"/>
      <c r="AL8" s="94"/>
      <c r="AM8" s="95"/>
      <c r="AN8" s="90"/>
      <c r="AO8" s="91"/>
      <c r="AP8" s="91"/>
      <c r="AQ8" s="91"/>
      <c r="AR8" s="91"/>
      <c r="AS8" s="90"/>
      <c r="AT8" s="91"/>
      <c r="AU8" s="91"/>
      <c r="AV8" s="91"/>
      <c r="AW8" s="91"/>
      <c r="AX8" s="90"/>
    </row>
    <row r="9" ht="14.25" customHeight="1" spans="1:50">
      <c r="A9" s="76"/>
      <c r="B9" s="96" t="s">
        <v>279</v>
      </c>
      <c r="C9" s="97">
        <f>C107</f>
        <v>685.4</v>
      </c>
      <c r="D9" s="98">
        <f t="shared" ref="D9:G9" si="11">D107</f>
        <v>203.17</v>
      </c>
      <c r="E9" s="98">
        <f t="shared" si="11"/>
        <v>147.84</v>
      </c>
      <c r="F9" s="98">
        <f t="shared" si="11"/>
        <v>238.58</v>
      </c>
      <c r="G9" s="98">
        <f t="shared" si="11"/>
        <v>361.12</v>
      </c>
      <c r="H9" s="97">
        <f>D9+E9+F9+G9</f>
        <v>950.71</v>
      </c>
      <c r="I9" s="98">
        <f t="shared" ref="I9:L9" si="12">I107</f>
        <v>261.329722554378</v>
      </c>
      <c r="J9" s="98">
        <f t="shared" si="12"/>
        <v>169.818068523219</v>
      </c>
      <c r="K9" s="98">
        <f t="shared" si="12"/>
        <v>227.673292440705</v>
      </c>
      <c r="L9" s="98">
        <f t="shared" si="12"/>
        <v>436.698647750017</v>
      </c>
      <c r="M9" s="97">
        <f>I9+J9+K9+L9</f>
        <v>1095.51973126832</v>
      </c>
      <c r="N9" s="98">
        <f t="shared" ref="N9:Q9" si="13">N107</f>
        <v>355.2</v>
      </c>
      <c r="O9" s="98">
        <f t="shared" si="13"/>
        <v>303</v>
      </c>
      <c r="P9" s="98">
        <f t="shared" si="13"/>
        <v>384.6</v>
      </c>
      <c r="Q9" s="98">
        <f t="shared" si="13"/>
        <v>550</v>
      </c>
      <c r="R9" s="97">
        <f>N9+O9+P9+Q9</f>
        <v>1592.8</v>
      </c>
      <c r="S9" s="99">
        <f t="shared" ref="S9:X9" si="14">S107</f>
        <v>961.51</v>
      </c>
      <c r="T9" s="99">
        <f t="shared" si="14"/>
        <v>1108.11973126832</v>
      </c>
      <c r="U9" s="100">
        <f t="shared" si="14"/>
        <v>359.4</v>
      </c>
      <c r="V9" s="100">
        <f t="shared" si="14"/>
        <v>306.8</v>
      </c>
      <c r="W9" s="100">
        <f t="shared" si="14"/>
        <v>388.8</v>
      </c>
      <c r="X9" s="100">
        <f t="shared" si="14"/>
        <v>559.2</v>
      </c>
      <c r="Y9" s="99">
        <f>U9+V9+W9+X9</f>
        <v>1614.2</v>
      </c>
      <c r="Z9" s="98">
        <f t="shared" ref="Z9:AB9" si="15">Z107</f>
        <v>517</v>
      </c>
      <c r="AA9" s="98">
        <f t="shared" si="15"/>
        <v>412.1</v>
      </c>
      <c r="AB9" s="98">
        <f t="shared" si="15"/>
        <v>520</v>
      </c>
      <c r="AC9" s="98">
        <f t="shared" ref="AC9" si="16">AC107</f>
        <v>745.2</v>
      </c>
      <c r="AD9" s="97">
        <f>Z9+AA9+AB9+AC9</f>
        <v>2194.3</v>
      </c>
      <c r="AE9" s="98">
        <f t="shared" ref="AE9:AH9" si="17">AE107</f>
        <v>663.8</v>
      </c>
      <c r="AF9" s="98">
        <f t="shared" si="17"/>
        <v>508.9</v>
      </c>
      <c r="AG9" s="98">
        <f t="shared" si="17"/>
        <v>683.3</v>
      </c>
      <c r="AH9" s="98">
        <f t="shared" si="17"/>
        <v>999.8</v>
      </c>
      <c r="AI9" s="97">
        <f>AE9+AF9+AG9+AH9</f>
        <v>2855.8</v>
      </c>
      <c r="AJ9" s="98">
        <f t="shared" ref="AJ9:AM9" si="18">AJ107</f>
        <v>885</v>
      </c>
      <c r="AK9" s="98">
        <f t="shared" si="18"/>
        <v>674.2</v>
      </c>
      <c r="AL9" s="98">
        <f t="shared" si="18"/>
        <v>845.134230079681</v>
      </c>
      <c r="AM9" s="98">
        <f t="shared" si="18"/>
        <v>1203.76950690265</v>
      </c>
      <c r="AN9" s="97">
        <f>AJ9+AK9+AL9+AM9</f>
        <v>3608.10373698234</v>
      </c>
      <c r="AO9" s="98">
        <f t="shared" ref="AO9:AR9" si="19">AO107</f>
        <v>1033.94180068143</v>
      </c>
      <c r="AP9" s="98">
        <f t="shared" si="19"/>
        <v>786.571711627907</v>
      </c>
      <c r="AQ9" s="98">
        <f t="shared" si="19"/>
        <v>968.92629171431</v>
      </c>
      <c r="AR9" s="98">
        <f t="shared" si="19"/>
        <v>1396.50974742099</v>
      </c>
      <c r="AS9" s="97">
        <f>AO9+AP9+AQ9+AR9</f>
        <v>4185.94955144463</v>
      </c>
      <c r="AT9" s="98">
        <f t="shared" ref="AT9:AW9" si="20">AT107</f>
        <v>1180.86671077793</v>
      </c>
      <c r="AU9" s="98">
        <f t="shared" si="20"/>
        <v>900.597051944186</v>
      </c>
      <c r="AV9" s="98">
        <f t="shared" si="20"/>
        <v>1098.7354675053</v>
      </c>
      <c r="AW9" s="98">
        <f t="shared" si="20"/>
        <v>1602.31490536653</v>
      </c>
      <c r="AX9" s="97">
        <f>AT9+AU9+AV9+AW9</f>
        <v>4782.51413559396</v>
      </c>
    </row>
    <row r="10" ht="14.25" customHeight="1" spans="1:50">
      <c r="A10" s="76"/>
      <c r="B10" s="96" t="s">
        <v>280</v>
      </c>
      <c r="C10" s="97">
        <f>C213</f>
        <v>1091.6</v>
      </c>
      <c r="D10" s="98">
        <f t="shared" ref="D10:G10" si="21">D213</f>
        <v>261.81</v>
      </c>
      <c r="E10" s="98">
        <f t="shared" si="21"/>
        <v>211.6</v>
      </c>
      <c r="F10" s="98">
        <f t="shared" si="21"/>
        <v>347.5</v>
      </c>
      <c r="G10" s="98">
        <f t="shared" si="21"/>
        <v>414.7</v>
      </c>
      <c r="H10" s="97">
        <f>D10+E10+F10+G10</f>
        <v>1235.61</v>
      </c>
      <c r="I10" s="98">
        <f t="shared" ref="I10:L10" si="22">I213</f>
        <v>263.367173</v>
      </c>
      <c r="J10" s="98">
        <f t="shared" si="22"/>
        <v>246.395467</v>
      </c>
      <c r="K10" s="98">
        <f t="shared" si="22"/>
        <v>392.718207</v>
      </c>
      <c r="L10" s="98">
        <f t="shared" si="22"/>
        <v>513.72745</v>
      </c>
      <c r="M10" s="97">
        <f>I10+J10+K10+L10</f>
        <v>1416.208297</v>
      </c>
      <c r="N10" s="98">
        <f t="shared" ref="N10:Q10" si="23">N213</f>
        <v>377.5</v>
      </c>
      <c r="O10" s="98">
        <f t="shared" si="23"/>
        <v>273.6</v>
      </c>
      <c r="P10" s="98">
        <f t="shared" si="23"/>
        <v>493.2</v>
      </c>
      <c r="Q10" s="98">
        <f t="shared" si="23"/>
        <v>523.4</v>
      </c>
      <c r="R10" s="97">
        <f>N10+O10+P10+Q10</f>
        <v>1667.7</v>
      </c>
      <c r="S10" s="99">
        <f t="shared" ref="S10:X10" si="24">S213</f>
        <v>1240.61</v>
      </c>
      <c r="T10" s="99">
        <f t="shared" si="24"/>
        <v>1422.008297</v>
      </c>
      <c r="U10" s="100">
        <f t="shared" si="24"/>
        <v>379</v>
      </c>
      <c r="V10" s="100">
        <f t="shared" si="24"/>
        <v>274.9</v>
      </c>
      <c r="W10" s="100">
        <f t="shared" si="24"/>
        <v>494.5</v>
      </c>
      <c r="X10" s="100">
        <f t="shared" si="24"/>
        <v>525.6</v>
      </c>
      <c r="Y10" s="99">
        <f t="shared" ref="Y10:Y11" si="25">U10+V10+W10+X10</f>
        <v>1674</v>
      </c>
      <c r="Z10" s="98">
        <f t="shared" ref="Z10:AB10" si="26">Z213</f>
        <v>401.8</v>
      </c>
      <c r="AA10" s="98">
        <f t="shared" si="26"/>
        <v>305.7</v>
      </c>
      <c r="AB10" s="98">
        <f t="shared" si="26"/>
        <v>533.6</v>
      </c>
      <c r="AC10" s="98">
        <f t="shared" ref="AC10" si="27">AC213</f>
        <v>594.4</v>
      </c>
      <c r="AD10" s="97">
        <f>Z10+AA10+AB10+AC10</f>
        <v>1835.5</v>
      </c>
      <c r="AE10" s="98">
        <f t="shared" ref="AE10:AH10" si="28">AE213</f>
        <v>502.4</v>
      </c>
      <c r="AF10" s="98">
        <f t="shared" si="28"/>
        <v>413.7</v>
      </c>
      <c r="AG10" s="98">
        <f t="shared" si="28"/>
        <v>723.5</v>
      </c>
      <c r="AH10" s="98">
        <f t="shared" si="28"/>
        <v>764.1</v>
      </c>
      <c r="AI10" s="97">
        <f>AE10+AF10+AG10+AH10</f>
        <v>2403.7</v>
      </c>
      <c r="AJ10" s="98">
        <f t="shared" ref="AJ10:AM10" si="29">AJ213</f>
        <v>713.6</v>
      </c>
      <c r="AK10" s="98">
        <f t="shared" si="29"/>
        <v>568.5</v>
      </c>
      <c r="AL10" s="98">
        <f t="shared" si="29"/>
        <v>914.141802218115</v>
      </c>
      <c r="AM10" s="98">
        <f t="shared" si="29"/>
        <v>908.424738636363</v>
      </c>
      <c r="AN10" s="97">
        <f>AJ10+AK10+AL10+AM10</f>
        <v>3104.66654085448</v>
      </c>
      <c r="AO10" s="98">
        <f t="shared" ref="AO10:AR10" si="30">AO213</f>
        <v>844.509701937407</v>
      </c>
      <c r="AP10" s="98">
        <f t="shared" si="30"/>
        <v>680.824017266187</v>
      </c>
      <c r="AQ10" s="98">
        <f t="shared" si="30"/>
        <v>1061.14285702073</v>
      </c>
      <c r="AR10" s="98">
        <f t="shared" si="30"/>
        <v>1056.03488348525</v>
      </c>
      <c r="AS10" s="97">
        <f>AO10+AP10+AQ10+AR10</f>
        <v>3642.51145970957</v>
      </c>
      <c r="AT10" s="98">
        <f t="shared" ref="AT10:AW10" si="31">AT213</f>
        <v>980.413113291917</v>
      </c>
      <c r="AU10" s="98">
        <f t="shared" si="31"/>
        <v>798.44732210463</v>
      </c>
      <c r="AV10" s="98">
        <f t="shared" si="31"/>
        <v>1226.38051300919</v>
      </c>
      <c r="AW10" s="98">
        <f t="shared" si="31"/>
        <v>1226.21391175296</v>
      </c>
      <c r="AX10" s="97">
        <f>AT10+AU10+AV10+AW10</f>
        <v>4231.45486015869</v>
      </c>
    </row>
    <row r="11" ht="14.25" customHeight="1" spans="1:50">
      <c r="A11" s="76"/>
      <c r="B11" s="96" t="s">
        <v>281</v>
      </c>
      <c r="C11" s="97">
        <f>C316</f>
        <v>669.2</v>
      </c>
      <c r="D11" s="98">
        <f t="shared" ref="D11:G11" si="32">D316</f>
        <v>198.51</v>
      </c>
      <c r="E11" s="98">
        <f t="shared" si="32"/>
        <v>238.37</v>
      </c>
      <c r="F11" s="98">
        <f t="shared" si="32"/>
        <v>220.05</v>
      </c>
      <c r="G11" s="98">
        <f t="shared" si="32"/>
        <v>223.18</v>
      </c>
      <c r="H11" s="97">
        <f>D11+E11+F11+G11</f>
        <v>880.11</v>
      </c>
      <c r="I11" s="98">
        <f t="shared" ref="I11:L11" si="33">I316</f>
        <v>284.460716525541</v>
      </c>
      <c r="J11" s="98">
        <f t="shared" si="33"/>
        <v>277.208049732404</v>
      </c>
      <c r="K11" s="98">
        <f t="shared" si="33"/>
        <v>226.791525181311</v>
      </c>
      <c r="L11" s="98">
        <f t="shared" si="33"/>
        <v>248.285258557694</v>
      </c>
      <c r="M11" s="97">
        <f>I11+J11+K11+L11</f>
        <v>1036.74554999695</v>
      </c>
      <c r="N11" s="98">
        <f t="shared" ref="N11:Q11" si="34">N316</f>
        <v>317.6</v>
      </c>
      <c r="O11" s="98">
        <f t="shared" si="34"/>
        <v>280.2</v>
      </c>
      <c r="P11" s="98">
        <f t="shared" si="34"/>
        <v>268.5</v>
      </c>
      <c r="Q11" s="98">
        <f t="shared" si="34"/>
        <v>241.5</v>
      </c>
      <c r="R11" s="97">
        <f>N11+O11+P11+Q11</f>
        <v>1107.8</v>
      </c>
      <c r="S11" s="99">
        <f t="shared" ref="S11:X11" si="35">S316</f>
        <v>883.61</v>
      </c>
      <c r="T11" s="99">
        <f t="shared" si="35"/>
        <v>1040.74554999695</v>
      </c>
      <c r="U11" s="100">
        <f t="shared" si="35"/>
        <v>318.6</v>
      </c>
      <c r="V11" s="100">
        <f t="shared" si="35"/>
        <v>281.1</v>
      </c>
      <c r="W11" s="100">
        <f t="shared" si="35"/>
        <v>269.8</v>
      </c>
      <c r="X11" s="100">
        <f t="shared" si="35"/>
        <v>242.6</v>
      </c>
      <c r="Y11" s="99">
        <f t="shared" si="25"/>
        <v>1112.1</v>
      </c>
      <c r="Z11" s="98">
        <f t="shared" ref="Z11:AB11" si="36">Z316</f>
        <v>273.6</v>
      </c>
      <c r="AA11" s="98">
        <f t="shared" si="36"/>
        <v>283.5</v>
      </c>
      <c r="AB11" s="98">
        <f t="shared" si="36"/>
        <v>300.2</v>
      </c>
      <c r="AC11" s="98">
        <f t="shared" ref="AC11" si="37">AC316</f>
        <v>296.2</v>
      </c>
      <c r="AD11" s="97">
        <f>Z11+AA11+AB11+AC11</f>
        <v>1153.5</v>
      </c>
      <c r="AE11" s="98">
        <f t="shared" ref="AE11:AH11" si="38">AE316</f>
        <v>306.3</v>
      </c>
      <c r="AF11" s="98">
        <f t="shared" si="38"/>
        <v>313.7</v>
      </c>
      <c r="AG11" s="98">
        <f t="shared" si="38"/>
        <v>349.5</v>
      </c>
      <c r="AH11" s="98">
        <f t="shared" si="38"/>
        <v>337.2</v>
      </c>
      <c r="AI11" s="97">
        <f>AE11+AF11+AG11+AH11</f>
        <v>1306.7</v>
      </c>
      <c r="AJ11" s="98">
        <f t="shared" ref="AJ11:AM11" si="39">AJ316</f>
        <v>346.9</v>
      </c>
      <c r="AK11" s="98">
        <f t="shared" si="39"/>
        <v>389.9</v>
      </c>
      <c r="AL11" s="98">
        <f t="shared" si="39"/>
        <v>386.087388059702</v>
      </c>
      <c r="AM11" s="98">
        <f t="shared" si="39"/>
        <v>368.099669677419</v>
      </c>
      <c r="AN11" s="97">
        <f>AJ11+AK11+AL11+AM11</f>
        <v>1490.98705773712</v>
      </c>
      <c r="AO11" s="98">
        <f t="shared" ref="AO11:AR11" si="40">AO316</f>
        <v>378.884333727811</v>
      </c>
      <c r="AP11" s="98">
        <f t="shared" si="40"/>
        <v>425.873030769231</v>
      </c>
      <c r="AQ11" s="98">
        <f t="shared" si="40"/>
        <v>421.263674029143</v>
      </c>
      <c r="AR11" s="98">
        <f t="shared" si="40"/>
        <v>400.996377661285</v>
      </c>
      <c r="AS11" s="97">
        <f>AO11+AP11+AQ11+AR11</f>
        <v>1627.01741618747</v>
      </c>
      <c r="AT11" s="98">
        <f t="shared" ref="AT11:AW11" si="41">AT316</f>
        <v>403.631314648926</v>
      </c>
      <c r="AU11" s="98">
        <f t="shared" si="41"/>
        <v>453.88159055444</v>
      </c>
      <c r="AV11" s="98">
        <f t="shared" si="41"/>
        <v>449.058536748023</v>
      </c>
      <c r="AW11" s="98">
        <f t="shared" si="41"/>
        <v>427.19307827722</v>
      </c>
      <c r="AX11" s="97">
        <f>AT11+AU11+AV11+AW11</f>
        <v>1733.76452022861</v>
      </c>
    </row>
    <row r="12" ht="14.25" customHeight="1" spans="1:50">
      <c r="A12" s="80"/>
      <c r="B12" s="101" t="s">
        <v>282</v>
      </c>
      <c r="C12" s="102">
        <f t="shared" ref="C12:AM12" si="42">SUM(C9:C11)</f>
        <v>2446.2</v>
      </c>
      <c r="D12" s="103">
        <f t="shared" si="42"/>
        <v>663.49</v>
      </c>
      <c r="E12" s="103">
        <f t="shared" si="42"/>
        <v>597.81</v>
      </c>
      <c r="F12" s="103">
        <f t="shared" si="42"/>
        <v>806.13</v>
      </c>
      <c r="G12" s="103">
        <f t="shared" si="42"/>
        <v>999</v>
      </c>
      <c r="H12" s="102">
        <f t="shared" ref="H12" si="43">SUM(H9:H11)</f>
        <v>3066.43</v>
      </c>
      <c r="I12" s="103">
        <f t="shared" si="42"/>
        <v>809.15761207992</v>
      </c>
      <c r="J12" s="103">
        <f t="shared" si="42"/>
        <v>693.421585255623</v>
      </c>
      <c r="K12" s="103">
        <f t="shared" si="42"/>
        <v>847.183024622016</v>
      </c>
      <c r="L12" s="103">
        <f t="shared" si="42"/>
        <v>1198.71135630771</v>
      </c>
      <c r="M12" s="102">
        <f t="shared" si="42"/>
        <v>3548.47357826527</v>
      </c>
      <c r="N12" s="103">
        <f t="shared" si="42"/>
        <v>1050.3</v>
      </c>
      <c r="O12" s="103">
        <f t="shared" si="42"/>
        <v>856.8</v>
      </c>
      <c r="P12" s="103">
        <f t="shared" si="42"/>
        <v>1146.3</v>
      </c>
      <c r="Q12" s="103">
        <f t="shared" si="42"/>
        <v>1314.9</v>
      </c>
      <c r="R12" s="102">
        <f t="shared" ref="R12" si="44">SUM(R9:R11)</f>
        <v>4368.3</v>
      </c>
      <c r="S12" s="104">
        <f t="shared" ref="S12:Y12" si="45">SUM(S9:S11)</f>
        <v>3085.73</v>
      </c>
      <c r="T12" s="104">
        <f t="shared" si="45"/>
        <v>3570.87357826527</v>
      </c>
      <c r="U12" s="105">
        <f t="shared" si="45"/>
        <v>1057</v>
      </c>
      <c r="V12" s="105">
        <f t="shared" si="45"/>
        <v>862.8</v>
      </c>
      <c r="W12" s="105">
        <f t="shared" si="45"/>
        <v>1153.1</v>
      </c>
      <c r="X12" s="105">
        <f t="shared" si="45"/>
        <v>1327.4</v>
      </c>
      <c r="Y12" s="104">
        <f t="shared" si="45"/>
        <v>4400.3</v>
      </c>
      <c r="Z12" s="103">
        <f t="shared" ref="Z12" si="46">SUM(Z9:Z11)</f>
        <v>1192.4</v>
      </c>
      <c r="AA12" s="103">
        <f t="shared" ref="AA12" si="47">SUM(AA9:AA11)</f>
        <v>1001.3</v>
      </c>
      <c r="AB12" s="103">
        <f t="shared" ref="AB12" si="48">SUM(AB9:AB11)</f>
        <v>1353.8</v>
      </c>
      <c r="AC12" s="103">
        <f t="shared" si="42"/>
        <v>1635.8</v>
      </c>
      <c r="AD12" s="102">
        <f t="shared" ref="AD12" si="49">SUM(AD9:AD11)</f>
        <v>5183.3</v>
      </c>
      <c r="AE12" s="103">
        <f t="shared" si="42"/>
        <v>1472.5</v>
      </c>
      <c r="AF12" s="103">
        <f t="shared" si="42"/>
        <v>1236.3</v>
      </c>
      <c r="AG12" s="103">
        <f t="shared" si="42"/>
        <v>1756.3</v>
      </c>
      <c r="AH12" s="103">
        <f t="shared" si="42"/>
        <v>2101.1</v>
      </c>
      <c r="AI12" s="102">
        <f t="shared" ref="AI12" si="50">SUM(AI9:AI11)</f>
        <v>6566.2</v>
      </c>
      <c r="AJ12" s="103">
        <f t="shared" si="42"/>
        <v>1945.5</v>
      </c>
      <c r="AK12" s="103">
        <f t="shared" si="42"/>
        <v>1632.6</v>
      </c>
      <c r="AL12" s="103">
        <f t="shared" si="42"/>
        <v>2145.3634203575</v>
      </c>
      <c r="AM12" s="103">
        <f t="shared" si="42"/>
        <v>2480.29391521644</v>
      </c>
      <c r="AN12" s="102">
        <f t="shared" ref="AN12" si="51">SUM(AN9:AN11)</f>
        <v>8203.75733557393</v>
      </c>
      <c r="AO12" s="103">
        <f t="shared" ref="AO12:AR12" si="52">SUM(AO9:AO11)</f>
        <v>2257.33583634665</v>
      </c>
      <c r="AP12" s="103">
        <f t="shared" si="52"/>
        <v>1893.26875966332</v>
      </c>
      <c r="AQ12" s="103">
        <f t="shared" si="52"/>
        <v>2451.33282276418</v>
      </c>
      <c r="AR12" s="103">
        <f t="shared" si="52"/>
        <v>2853.54100856752</v>
      </c>
      <c r="AS12" s="102">
        <f t="shared" ref="AS12:AW12" si="53">SUM(AS9:AS11)</f>
        <v>9455.47842734167</v>
      </c>
      <c r="AT12" s="103">
        <f t="shared" si="53"/>
        <v>2564.91113871877</v>
      </c>
      <c r="AU12" s="103">
        <f t="shared" si="53"/>
        <v>2152.92596460326</v>
      </c>
      <c r="AV12" s="103">
        <f t="shared" si="53"/>
        <v>2774.17451726251</v>
      </c>
      <c r="AW12" s="103">
        <f t="shared" si="53"/>
        <v>3255.72189539671</v>
      </c>
      <c r="AX12" s="102">
        <f t="shared" ref="AX12" si="54">SUM(AX9:AX11)</f>
        <v>10747.7335159813</v>
      </c>
    </row>
    <row r="13" ht="14.25" customHeight="1" spans="1:50">
      <c r="A13" s="80"/>
      <c r="B13" s="106" t="s">
        <v>60</v>
      </c>
      <c r="C13" s="107" t="s">
        <v>61</v>
      </c>
      <c r="D13" s="960" t="s">
        <v>61</v>
      </c>
      <c r="E13" s="960" t="s">
        <v>61</v>
      </c>
      <c r="F13" s="960" t="s">
        <v>61</v>
      </c>
      <c r="G13" s="960" t="s">
        <v>61</v>
      </c>
      <c r="H13" s="109">
        <f t="shared" ref="H13:AN13" si="55">H12/C12-1</f>
        <v>0.253548360722754</v>
      </c>
      <c r="I13" s="94">
        <f t="shared" si="55"/>
        <v>0.21954756225402</v>
      </c>
      <c r="J13" s="94">
        <f t="shared" si="55"/>
        <v>0.159936409989165</v>
      </c>
      <c r="K13" s="94">
        <f t="shared" si="55"/>
        <v>0.0509260598439658</v>
      </c>
      <c r="L13" s="94">
        <f t="shared" si="55"/>
        <v>0.199911267575286</v>
      </c>
      <c r="M13" s="109">
        <f t="shared" si="55"/>
        <v>0.157200255106189</v>
      </c>
      <c r="N13" s="94">
        <f t="shared" si="55"/>
        <v>0.29801658455666</v>
      </c>
      <c r="O13" s="94">
        <f t="shared" si="55"/>
        <v>0.235611954139197</v>
      </c>
      <c r="P13" s="94">
        <f t="shared" si="55"/>
        <v>0.353072437341907</v>
      </c>
      <c r="Q13" s="94">
        <f t="shared" si="55"/>
        <v>0.0969279577447029</v>
      </c>
      <c r="R13" s="109">
        <f t="shared" si="55"/>
        <v>0.231036360748532</v>
      </c>
      <c r="S13" s="949" t="s">
        <v>61</v>
      </c>
      <c r="T13" s="111">
        <f>T12/S12-1</f>
        <v>0.157221655253464</v>
      </c>
      <c r="U13" s="950" t="s">
        <v>61</v>
      </c>
      <c r="V13" s="950" t="s">
        <v>61</v>
      </c>
      <c r="W13" s="950" t="s">
        <v>61</v>
      </c>
      <c r="X13" s="950" t="s">
        <v>61</v>
      </c>
      <c r="Y13" s="111">
        <f>Y12/T12-1</f>
        <v>0.232275493252737</v>
      </c>
      <c r="Z13" s="94">
        <f>Z12/U12-1</f>
        <v>0.128098391674551</v>
      </c>
      <c r="AA13" s="94">
        <f t="shared" ref="AA13:AD13" si="56">AA12/V12-1</f>
        <v>0.160523875753361</v>
      </c>
      <c r="AB13" s="94">
        <f t="shared" si="56"/>
        <v>0.17405255398491</v>
      </c>
      <c r="AC13" s="94">
        <f t="shared" si="56"/>
        <v>0.232333885791774</v>
      </c>
      <c r="AD13" s="109">
        <f t="shared" si="56"/>
        <v>0.177942413017294</v>
      </c>
      <c r="AE13" s="94">
        <f t="shared" si="55"/>
        <v>0.23490439449849</v>
      </c>
      <c r="AF13" s="94">
        <f t="shared" si="55"/>
        <v>0.234694896634375</v>
      </c>
      <c r="AG13" s="94">
        <f t="shared" si="55"/>
        <v>0.297311271975181</v>
      </c>
      <c r="AH13" s="94">
        <f t="shared" si="55"/>
        <v>0.284447976525247</v>
      </c>
      <c r="AI13" s="109">
        <f t="shared" si="55"/>
        <v>0.266799143402851</v>
      </c>
      <c r="AJ13" s="94">
        <f t="shared" si="55"/>
        <v>0.321222410865875</v>
      </c>
      <c r="AK13" s="94">
        <f t="shared" si="55"/>
        <v>0.320553263770929</v>
      </c>
      <c r="AL13" s="94">
        <f t="shared" si="55"/>
        <v>0.221524466410919</v>
      </c>
      <c r="AM13" s="94">
        <f t="shared" si="55"/>
        <v>0.180473997056988</v>
      </c>
      <c r="AN13" s="109">
        <f t="shared" si="55"/>
        <v>0.249391936824028</v>
      </c>
      <c r="AO13" s="94">
        <f t="shared" ref="AO13" si="57">AO12/AJ12-1</f>
        <v>0.160285703596324</v>
      </c>
      <c r="AP13" s="94">
        <f t="shared" ref="AP13" si="58">AP12/AK12-1</f>
        <v>0.15966480439993</v>
      </c>
      <c r="AQ13" s="94">
        <f t="shared" ref="AQ13" si="59">AQ12/AL12-1</f>
        <v>0.1426189145873</v>
      </c>
      <c r="AR13" s="94">
        <f t="shared" ref="AR13" si="60">AR12/AM12-1</f>
        <v>0.150485025609761</v>
      </c>
      <c r="AS13" s="109">
        <f t="shared" ref="AS13" si="61">AS12/AN12-1</f>
        <v>0.152579000153979</v>
      </c>
      <c r="AT13" s="94">
        <f t="shared" ref="AT13" si="62">AT12/AO12-1</f>
        <v>0.136255889540086</v>
      </c>
      <c r="AU13" s="94">
        <f t="shared" ref="AU13" si="63">AU12/AP12-1</f>
        <v>0.137147567462163</v>
      </c>
      <c r="AV13" s="94">
        <f t="shared" ref="AV13" si="64">AV12/AQ12-1</f>
        <v>0.131700473921892</v>
      </c>
      <c r="AW13" s="94">
        <f t="shared" ref="AW13" si="65">AW12/AR12-1</f>
        <v>0.140940987223131</v>
      </c>
      <c r="AX13" s="109">
        <f t="shared" ref="AX13" si="66">AX12/AS12-1</f>
        <v>0.13666734037517</v>
      </c>
    </row>
    <row r="14" ht="14.25" customHeight="1" spans="1:50">
      <c r="A14" s="80"/>
      <c r="B14" s="106" t="s">
        <v>283</v>
      </c>
      <c r="C14" s="107"/>
      <c r="D14" s="108"/>
      <c r="E14" s="108"/>
      <c r="F14" s="108"/>
      <c r="G14" s="108"/>
      <c r="H14" s="109"/>
      <c r="I14" s="94"/>
      <c r="J14" s="94"/>
      <c r="K14" s="94"/>
      <c r="L14" s="94"/>
      <c r="M14" s="109"/>
      <c r="N14" s="94"/>
      <c r="O14" s="94"/>
      <c r="P14" s="94"/>
      <c r="Q14" s="94"/>
      <c r="R14" s="109"/>
      <c r="S14" s="111"/>
      <c r="T14" s="111"/>
      <c r="U14" s="113"/>
      <c r="V14" s="113"/>
      <c r="W14" s="113"/>
      <c r="X14" s="113"/>
      <c r="Y14" s="111"/>
      <c r="Z14" s="114">
        <f>(Z109*U107+Z215*U213+Z318*U316)/U12</f>
        <v>0.142938315988647</v>
      </c>
      <c r="AA14" s="114">
        <f>(AA109*V107+AA215*V213+AA318*V316)/V12</f>
        <v>0.184133634677793</v>
      </c>
      <c r="AB14" s="94">
        <f>(AB109*W107+AB215*W213+AB318*W316)/W12</f>
        <v>0.167310033821871</v>
      </c>
      <c r="AC14" s="94">
        <f>(AC109*X107+AC215*X213+AC318*X316)/X12</f>
        <v>0.240447566671689</v>
      </c>
      <c r="AD14" s="109">
        <f>SUMPRODUCT(Z14:AC14,U12:X12)/Y12</f>
        <v>0.186817171556485</v>
      </c>
      <c r="AE14" s="94">
        <f>(AE109*Z107+AE215*Z213+AE318*Z316)/Z12</f>
        <v>0.264768198591077</v>
      </c>
      <c r="AF14" s="94">
        <f>(AF109*AA107+AF215*AA213+AF318*AA316)/AA12</f>
        <v>0.219807250574253</v>
      </c>
      <c r="AG14" s="94">
        <f>(AG109*AB107+AG215*AB213+AG318*AB316)/AB12</f>
        <v>0.284604372876348</v>
      </c>
      <c r="AH14" s="94">
        <f>(AH109*AC107+AH215*AC213+AH318*AC316)/AC12</f>
        <v>0.266391857195256</v>
      </c>
      <c r="AI14" s="109">
        <f>SUMPRODUCT(AE14:AH14,Z12:AC12)/AD12</f>
        <v>0.261776050006752</v>
      </c>
      <c r="AJ14" s="94">
        <f>(AJ109*AE107+AJ215*AE213+AJ318*AE316)/AE12</f>
        <v>0.261553344651953</v>
      </c>
      <c r="AK14" s="94">
        <f>(AK109*AF107+AK215*AF213+AK318*AF316)/AF12</f>
        <v>0.297946776672329</v>
      </c>
      <c r="AL14" s="94"/>
      <c r="AM14" s="94"/>
      <c r="AN14" s="109"/>
      <c r="AO14" s="94"/>
      <c r="AP14" s="94"/>
      <c r="AQ14" s="94"/>
      <c r="AR14" s="94"/>
      <c r="AS14" s="109"/>
      <c r="AT14" s="94"/>
      <c r="AU14" s="94"/>
      <c r="AV14" s="94"/>
      <c r="AW14" s="94"/>
      <c r="AX14" s="109"/>
    </row>
    <row r="15" ht="14.25" customHeight="1" spans="1:50">
      <c r="A15" s="80"/>
      <c r="B15" s="106" t="s">
        <v>284</v>
      </c>
      <c r="C15" s="107"/>
      <c r="D15" s="108"/>
      <c r="E15" s="108"/>
      <c r="F15" s="108"/>
      <c r="G15" s="108"/>
      <c r="H15" s="109"/>
      <c r="I15" s="94"/>
      <c r="J15" s="94"/>
      <c r="K15" s="94"/>
      <c r="L15" s="94"/>
      <c r="M15" s="109"/>
      <c r="N15" s="94"/>
      <c r="O15" s="94"/>
      <c r="P15" s="94"/>
      <c r="Q15" s="94"/>
      <c r="R15" s="109"/>
      <c r="S15" s="111"/>
      <c r="T15" s="111"/>
      <c r="U15" s="113"/>
      <c r="V15" s="113"/>
      <c r="W15" s="113"/>
      <c r="X15" s="113"/>
      <c r="Y15" s="111"/>
      <c r="Z15" s="94">
        <f>Z13-Z14</f>
        <v>-0.0148399243140965</v>
      </c>
      <c r="AA15" s="94">
        <f>AA13-AA14</f>
        <v>-0.0236097589244323</v>
      </c>
      <c r="AB15" s="94">
        <f>AB13-AB14</f>
        <v>0.00674252016303878</v>
      </c>
      <c r="AC15" s="94">
        <f>AC13-AC14</f>
        <v>-0.00811368087991537</v>
      </c>
      <c r="AD15" s="109">
        <f>SUMPRODUCT(Z15:AC15,U12:X12)/Y12</f>
        <v>-0.00887475853919047</v>
      </c>
      <c r="AE15" s="94">
        <f>AE13-AE14</f>
        <v>-0.0298638040925867</v>
      </c>
      <c r="AF15" s="94">
        <f>AF13-AF14</f>
        <v>0.0148876460601219</v>
      </c>
      <c r="AG15" s="94">
        <f>AG13-AG14</f>
        <v>0.0127068990988329</v>
      </c>
      <c r="AH15" s="94">
        <f>AH13-AH14</f>
        <v>0.0180561193299911</v>
      </c>
      <c r="AI15" s="109">
        <f>SUMPRODUCT(AE15:AH15,Z12:AC12)/AD12</f>
        <v>0.00502309339609883</v>
      </c>
      <c r="AJ15" s="94">
        <f>AJ13-AJ14</f>
        <v>0.059669066213922</v>
      </c>
      <c r="AK15" s="94">
        <f>AK13-AK14</f>
        <v>0.0226064870986007</v>
      </c>
      <c r="AL15" s="94"/>
      <c r="AM15" s="94"/>
      <c r="AN15" s="109"/>
      <c r="AO15" s="94"/>
      <c r="AP15" s="94"/>
      <c r="AQ15" s="94"/>
      <c r="AR15" s="94"/>
      <c r="AS15" s="109"/>
      <c r="AT15" s="94"/>
      <c r="AU15" s="94"/>
      <c r="AV15" s="94"/>
      <c r="AW15" s="94"/>
      <c r="AX15" s="109"/>
    </row>
    <row r="16" ht="14.25" customHeight="1" spans="1:50">
      <c r="A16" s="88"/>
      <c r="B16" s="89"/>
      <c r="C16" s="90"/>
      <c r="D16" s="91"/>
      <c r="E16" s="91"/>
      <c r="F16" s="91"/>
      <c r="G16" s="91"/>
      <c r="H16" s="90"/>
      <c r="I16" s="91"/>
      <c r="J16" s="91"/>
      <c r="K16" s="91"/>
      <c r="L16" s="91"/>
      <c r="M16" s="90"/>
      <c r="N16" s="91"/>
      <c r="O16" s="91"/>
      <c r="P16" s="91"/>
      <c r="Q16" s="91"/>
      <c r="R16" s="90"/>
      <c r="S16" s="115"/>
      <c r="T16" s="115"/>
      <c r="U16" s="116"/>
      <c r="V16" s="116"/>
      <c r="W16" s="116"/>
      <c r="X16" s="116"/>
      <c r="Y16" s="117"/>
      <c r="Z16" s="118"/>
      <c r="AA16" s="118"/>
      <c r="AB16" s="91"/>
      <c r="AC16" s="91"/>
      <c r="AD16" s="90"/>
      <c r="AE16" s="91"/>
      <c r="AF16" s="91"/>
      <c r="AG16" s="91"/>
      <c r="AH16" s="91"/>
      <c r="AI16" s="90"/>
      <c r="AJ16" s="91"/>
      <c r="AK16" s="91"/>
      <c r="AL16" s="91"/>
      <c r="AM16" s="91"/>
      <c r="AN16" s="90"/>
      <c r="AO16" s="91"/>
      <c r="AP16" s="91"/>
      <c r="AQ16" s="91"/>
      <c r="AR16" s="91"/>
      <c r="AS16" s="90"/>
      <c r="AT16" s="91"/>
      <c r="AU16" s="91"/>
      <c r="AV16" s="91"/>
      <c r="AW16" s="91"/>
      <c r="AX16" s="90"/>
    </row>
    <row r="17" ht="14.25" customHeight="1" spans="1:50">
      <c r="A17" s="88"/>
      <c r="B17" s="119" t="s">
        <v>285</v>
      </c>
      <c r="C17" s="107" t="s">
        <v>61</v>
      </c>
      <c r="D17" s="960" t="s">
        <v>61</v>
      </c>
      <c r="E17" s="960" t="s">
        <v>61</v>
      </c>
      <c r="F17" s="960" t="s">
        <v>61</v>
      </c>
      <c r="G17" s="960" t="s">
        <v>61</v>
      </c>
      <c r="H17" s="120">
        <f t="shared" ref="H17:Q19" si="67">H9/C9-1</f>
        <v>0.387087831922964</v>
      </c>
      <c r="I17" s="94">
        <f t="shared" si="67"/>
        <v>0.286261370056496</v>
      </c>
      <c r="J17" s="94">
        <f t="shared" si="67"/>
        <v>0.148661177781512</v>
      </c>
      <c r="K17" s="94">
        <f t="shared" si="67"/>
        <v>-0.0457150958139636</v>
      </c>
      <c r="L17" s="94">
        <f t="shared" si="67"/>
        <v>0.209289565103059</v>
      </c>
      <c r="M17" s="120">
        <f t="shared" si="67"/>
        <v>0.152317458813222</v>
      </c>
      <c r="N17" s="94">
        <f t="shared" si="67"/>
        <v>0.359202453238318</v>
      </c>
      <c r="O17" s="94">
        <f t="shared" si="67"/>
        <v>0.784262432348721</v>
      </c>
      <c r="P17" s="94">
        <f t="shared" si="67"/>
        <v>0.689262696897861</v>
      </c>
      <c r="Q17" s="94">
        <f t="shared" si="67"/>
        <v>0.259449743739169</v>
      </c>
      <c r="R17" s="120">
        <f t="shared" ref="R17:AH19" si="68">R9/M9-1</f>
        <v>0.453921782089643</v>
      </c>
      <c r="S17" s="949" t="s">
        <v>61</v>
      </c>
      <c r="T17" s="111">
        <f>T9/S9-1</f>
        <v>0.152478633886614</v>
      </c>
      <c r="U17" s="950" t="s">
        <v>61</v>
      </c>
      <c r="V17" s="950" t="s">
        <v>61</v>
      </c>
      <c r="W17" s="950" t="s">
        <v>61</v>
      </c>
      <c r="X17" s="950" t="s">
        <v>61</v>
      </c>
      <c r="Y17" s="111">
        <f>Y9/T9-1</f>
        <v>0.456701793543951</v>
      </c>
      <c r="Z17" s="94">
        <f>Z9/U9-1</f>
        <v>0.438508625486923</v>
      </c>
      <c r="AA17" s="94">
        <f t="shared" ref="AA17:AD17" si="69">AA9/V9-1</f>
        <v>0.343220338983051</v>
      </c>
      <c r="AB17" s="94">
        <f t="shared" si="69"/>
        <v>0.337448559670782</v>
      </c>
      <c r="AC17" s="94">
        <f t="shared" si="69"/>
        <v>0.332618025751073</v>
      </c>
      <c r="AD17" s="120">
        <f t="shared" si="69"/>
        <v>0.359373064056499</v>
      </c>
      <c r="AE17" s="94">
        <f t="shared" si="68"/>
        <v>0.28394584139265</v>
      </c>
      <c r="AF17" s="94">
        <f t="shared" si="68"/>
        <v>0.234894443096336</v>
      </c>
      <c r="AG17" s="94">
        <f t="shared" si="68"/>
        <v>0.314038461538461</v>
      </c>
      <c r="AH17" s="94">
        <f t="shared" si="68"/>
        <v>0.341653247450348</v>
      </c>
      <c r="AI17" s="120">
        <f t="shared" ref="AI17:AN19" si="70">AI9/AD9-1</f>
        <v>0.301462881101034</v>
      </c>
      <c r="AJ17" s="94">
        <f t="shared" si="70"/>
        <v>0.333232901476348</v>
      </c>
      <c r="AK17" s="94">
        <f t="shared" si="70"/>
        <v>0.324818235409707</v>
      </c>
      <c r="AL17" s="94">
        <f t="shared" si="70"/>
        <v>0.236842133879235</v>
      </c>
      <c r="AM17" s="94">
        <f t="shared" si="70"/>
        <v>0.204010308964447</v>
      </c>
      <c r="AN17" s="120">
        <f t="shared" si="70"/>
        <v>0.263430120100265</v>
      </c>
      <c r="AO17" s="94">
        <f t="shared" ref="AO17:AO19" si="71">AO9/AJ9-1</f>
        <v>0.168295819979018</v>
      </c>
      <c r="AP17" s="94">
        <f t="shared" ref="AP17:AP19" si="72">AP9/AK9-1</f>
        <v>0.166674149551924</v>
      </c>
      <c r="AQ17" s="94">
        <f t="shared" ref="AQ17:AQ19" si="73">AQ9/AL9-1</f>
        <v>0.146476213160787</v>
      </c>
      <c r="AR17" s="94">
        <f t="shared" ref="AR17:AR19" si="74">AR9/AM9-1</f>
        <v>0.160113908362955</v>
      </c>
      <c r="AS17" s="120">
        <f t="shared" ref="AS17:AS19" si="75">AS9/AN9-1</f>
        <v>0.16015221750403</v>
      </c>
      <c r="AT17" s="94">
        <f t="shared" ref="AT17:AT19" si="76">AT9/AO9-1</f>
        <v>0.142101721779377</v>
      </c>
      <c r="AU17" s="94">
        <f t="shared" ref="AU17:AU19" si="77">AU9/AP9-1</f>
        <v>0.144964964580648</v>
      </c>
      <c r="AV17" s="94">
        <f t="shared" ref="AV17:AV19" si="78">AV9/AQ9-1</f>
        <v>0.133972188494672</v>
      </c>
      <c r="AW17" s="94">
        <f t="shared" ref="AW17:AW19" si="79">AW9/AR9-1</f>
        <v>0.147371085898698</v>
      </c>
      <c r="AX17" s="120">
        <f t="shared" ref="AX17:AX19" si="80">AX9/AS9-1</f>
        <v>0.142515951713617</v>
      </c>
    </row>
    <row r="18" ht="14.25" customHeight="1" spans="1:50">
      <c r="A18" s="88"/>
      <c r="B18" s="119" t="s">
        <v>286</v>
      </c>
      <c r="C18" s="107" t="s">
        <v>61</v>
      </c>
      <c r="D18" s="960" t="s">
        <v>61</v>
      </c>
      <c r="E18" s="960" t="s">
        <v>61</v>
      </c>
      <c r="F18" s="960" t="s">
        <v>61</v>
      </c>
      <c r="G18" s="960" t="s">
        <v>61</v>
      </c>
      <c r="H18" s="120">
        <f t="shared" si="67"/>
        <v>0.131925613777941</v>
      </c>
      <c r="I18" s="94">
        <f t="shared" si="67"/>
        <v>0.00594772163018975</v>
      </c>
      <c r="J18" s="94">
        <f t="shared" si="67"/>
        <v>0.164439825141777</v>
      </c>
      <c r="K18" s="94">
        <f t="shared" si="67"/>
        <v>0.130124336690647</v>
      </c>
      <c r="L18" s="94">
        <f t="shared" si="67"/>
        <v>0.23879298287919</v>
      </c>
      <c r="M18" s="120">
        <f t="shared" si="67"/>
        <v>0.146161245862368</v>
      </c>
      <c r="N18" s="94">
        <f t="shared" si="67"/>
        <v>0.433360109765844</v>
      </c>
      <c r="O18" s="94">
        <f t="shared" si="67"/>
        <v>0.110410038509353</v>
      </c>
      <c r="P18" s="94">
        <f t="shared" si="67"/>
        <v>0.255862323694099</v>
      </c>
      <c r="Q18" s="94">
        <f t="shared" si="67"/>
        <v>0.0188281743558767</v>
      </c>
      <c r="R18" s="120">
        <f t="shared" si="68"/>
        <v>0.177581012293702</v>
      </c>
      <c r="S18" s="949" t="s">
        <v>61</v>
      </c>
      <c r="T18" s="111">
        <f t="shared" ref="T18:T19" si="81">T10/S10-1</f>
        <v>0.146217019853137</v>
      </c>
      <c r="U18" s="950" t="s">
        <v>61</v>
      </c>
      <c r="V18" s="950" t="s">
        <v>61</v>
      </c>
      <c r="W18" s="950" t="s">
        <v>61</v>
      </c>
      <c r="X18" s="950" t="s">
        <v>61</v>
      </c>
      <c r="Y18" s="111">
        <f t="shared" ref="Y18:Y19" si="82">Y10/T10-1</f>
        <v>0.17720832116917</v>
      </c>
      <c r="Z18" s="94">
        <f t="shared" ref="Z18:AD18" si="83">Z10/U10-1</f>
        <v>0.0601583113456465</v>
      </c>
      <c r="AA18" s="94">
        <f t="shared" si="83"/>
        <v>0.112040742088032</v>
      </c>
      <c r="AB18" s="94">
        <f t="shared" si="83"/>
        <v>0.0790697674418606</v>
      </c>
      <c r="AC18" s="94">
        <f t="shared" si="83"/>
        <v>0.13089802130898</v>
      </c>
      <c r="AD18" s="120">
        <f t="shared" si="83"/>
        <v>0.0964755077658304</v>
      </c>
      <c r="AE18" s="94">
        <f t="shared" si="68"/>
        <v>0.250373320059731</v>
      </c>
      <c r="AF18" s="94">
        <f t="shared" si="68"/>
        <v>0.353287536800785</v>
      </c>
      <c r="AG18" s="94">
        <f t="shared" si="68"/>
        <v>0.355884557721139</v>
      </c>
      <c r="AH18" s="94">
        <f t="shared" si="68"/>
        <v>0.28549798115747</v>
      </c>
      <c r="AI18" s="120">
        <f t="shared" si="70"/>
        <v>0.309561427403977</v>
      </c>
      <c r="AJ18" s="94">
        <f t="shared" si="70"/>
        <v>0.420382165605096</v>
      </c>
      <c r="AK18" s="94">
        <f t="shared" si="70"/>
        <v>0.374184191443075</v>
      </c>
      <c r="AL18" s="94">
        <f t="shared" si="70"/>
        <v>0.263499381089308</v>
      </c>
      <c r="AM18" s="94">
        <f t="shared" si="70"/>
        <v>0.18888200318854</v>
      </c>
      <c r="AN18" s="120">
        <f t="shared" si="70"/>
        <v>0.291619811480001</v>
      </c>
      <c r="AO18" s="94">
        <f t="shared" si="71"/>
        <v>0.183449694419012</v>
      </c>
      <c r="AP18" s="94">
        <f t="shared" si="72"/>
        <v>0.197579625798042</v>
      </c>
      <c r="AQ18" s="94">
        <f t="shared" si="73"/>
        <v>0.160807715439688</v>
      </c>
      <c r="AR18" s="94">
        <f t="shared" si="74"/>
        <v>0.162490230143292</v>
      </c>
      <c r="AS18" s="120">
        <f t="shared" si="75"/>
        <v>0.173237580196636</v>
      </c>
      <c r="AT18" s="94">
        <f t="shared" si="76"/>
        <v>0.16092581416499</v>
      </c>
      <c r="AU18" s="94">
        <f t="shared" si="77"/>
        <v>0.172766092052324</v>
      </c>
      <c r="AV18" s="94">
        <f t="shared" si="78"/>
        <v>0.155716692521855</v>
      </c>
      <c r="AW18" s="94">
        <f t="shared" si="79"/>
        <v>0.161149059495145</v>
      </c>
      <c r="AX18" s="120">
        <f t="shared" si="80"/>
        <v>0.161686080322197</v>
      </c>
    </row>
    <row r="19" ht="14.25" customHeight="1" spans="1:50">
      <c r="A19" s="88"/>
      <c r="B19" s="119" t="s">
        <v>287</v>
      </c>
      <c r="C19" s="107" t="s">
        <v>61</v>
      </c>
      <c r="D19" s="960" t="s">
        <v>61</v>
      </c>
      <c r="E19" s="960" t="s">
        <v>61</v>
      </c>
      <c r="F19" s="960" t="s">
        <v>61</v>
      </c>
      <c r="G19" s="960" t="s">
        <v>61</v>
      </c>
      <c r="H19" s="120">
        <f t="shared" si="67"/>
        <v>0.315167364016736</v>
      </c>
      <c r="I19" s="94">
        <f t="shared" si="67"/>
        <v>0.432979278250674</v>
      </c>
      <c r="J19" s="94">
        <f t="shared" si="67"/>
        <v>0.162931785595521</v>
      </c>
      <c r="K19" s="94">
        <f t="shared" si="67"/>
        <v>0.0306363334756259</v>
      </c>
      <c r="L19" s="94">
        <f t="shared" si="67"/>
        <v>0.112488836623775</v>
      </c>
      <c r="M19" s="120">
        <f t="shared" si="67"/>
        <v>0.17797269659128</v>
      </c>
      <c r="N19" s="94">
        <f t="shared" si="67"/>
        <v>0.116498628981985</v>
      </c>
      <c r="O19" s="94">
        <f t="shared" si="67"/>
        <v>0.0107931579565743</v>
      </c>
      <c r="P19" s="94">
        <f t="shared" si="67"/>
        <v>0.183906672814798</v>
      </c>
      <c r="Q19" s="94">
        <f t="shared" si="67"/>
        <v>-0.0273284793350603</v>
      </c>
      <c r="R19" s="120">
        <f t="shared" si="68"/>
        <v>0.068536054968606</v>
      </c>
      <c r="S19" s="949" t="s">
        <v>61</v>
      </c>
      <c r="T19" s="111">
        <f t="shared" si="81"/>
        <v>0.177833603056723</v>
      </c>
      <c r="U19" s="950" t="s">
        <v>61</v>
      </c>
      <c r="V19" s="950" t="s">
        <v>61</v>
      </c>
      <c r="W19" s="950" t="s">
        <v>61</v>
      </c>
      <c r="X19" s="950" t="s">
        <v>61</v>
      </c>
      <c r="Y19" s="111">
        <f t="shared" si="82"/>
        <v>0.0685608984859536</v>
      </c>
      <c r="Z19" s="94">
        <f t="shared" ref="Z19:AD19" si="84">Z11/U11-1</f>
        <v>-0.141242937853107</v>
      </c>
      <c r="AA19" s="94">
        <f t="shared" si="84"/>
        <v>0.00853788687299883</v>
      </c>
      <c r="AB19" s="94">
        <f t="shared" si="84"/>
        <v>0.112676056338028</v>
      </c>
      <c r="AC19" s="94">
        <f t="shared" si="84"/>
        <v>0.220939818631492</v>
      </c>
      <c r="AD19" s="120">
        <f t="shared" si="84"/>
        <v>0.0372268680874022</v>
      </c>
      <c r="AE19" s="94">
        <f t="shared" si="68"/>
        <v>0.119517543859649</v>
      </c>
      <c r="AF19" s="94">
        <f t="shared" si="68"/>
        <v>0.10652557319224</v>
      </c>
      <c r="AG19" s="94">
        <f t="shared" si="68"/>
        <v>0.164223850766156</v>
      </c>
      <c r="AH19" s="94">
        <f t="shared" si="68"/>
        <v>0.138419986495611</v>
      </c>
      <c r="AI19" s="120">
        <f t="shared" si="70"/>
        <v>0.132813177286519</v>
      </c>
      <c r="AJ19" s="94">
        <f t="shared" si="70"/>
        <v>0.132549787789749</v>
      </c>
      <c r="AK19" s="94">
        <f t="shared" si="70"/>
        <v>0.242907236212942</v>
      </c>
      <c r="AL19" s="94">
        <f t="shared" si="70"/>
        <v>0.104684944376829</v>
      </c>
      <c r="AM19" s="94">
        <f t="shared" si="70"/>
        <v>0.0916360310718249</v>
      </c>
      <c r="AN19" s="120">
        <f t="shared" si="70"/>
        <v>0.141032415808618</v>
      </c>
      <c r="AO19" s="94">
        <f t="shared" si="71"/>
        <v>0.0922004431473356</v>
      </c>
      <c r="AP19" s="94">
        <f t="shared" si="72"/>
        <v>0.0922621974076194</v>
      </c>
      <c r="AQ19" s="94">
        <f t="shared" si="73"/>
        <v>0.0911096478603506</v>
      </c>
      <c r="AR19" s="94">
        <f t="shared" si="74"/>
        <v>0.0893690233753655</v>
      </c>
      <c r="AS19" s="120">
        <f t="shared" si="75"/>
        <v>0.0912351034467078</v>
      </c>
      <c r="AT19" s="94">
        <f t="shared" si="76"/>
        <v>0.0653153976508667</v>
      </c>
      <c r="AU19" s="94">
        <f t="shared" si="77"/>
        <v>0.065767394884384</v>
      </c>
      <c r="AV19" s="94">
        <f t="shared" si="78"/>
        <v>0.0659797282140133</v>
      </c>
      <c r="AW19" s="94">
        <f t="shared" si="79"/>
        <v>0.0653290205979447</v>
      </c>
      <c r="AX19" s="120">
        <f t="shared" si="80"/>
        <v>0.0656090727604357</v>
      </c>
    </row>
    <row r="20" ht="14.25" hidden="1" customHeight="1" outlineLevel="1" spans="1:50">
      <c r="A20" s="88"/>
      <c r="B20" s="89"/>
      <c r="C20" s="90"/>
      <c r="D20" s="91"/>
      <c r="E20" s="91"/>
      <c r="F20" s="91"/>
      <c r="G20" s="91"/>
      <c r="H20" s="90"/>
      <c r="I20" s="91"/>
      <c r="J20" s="91"/>
      <c r="K20" s="91"/>
      <c r="L20" s="91"/>
      <c r="M20" s="90"/>
      <c r="N20" s="91"/>
      <c r="O20" s="91"/>
      <c r="P20" s="91"/>
      <c r="Q20" s="91"/>
      <c r="R20" s="90"/>
      <c r="S20" s="115"/>
      <c r="T20" s="115"/>
      <c r="U20" s="93"/>
      <c r="V20" s="93"/>
      <c r="W20" s="93"/>
      <c r="X20" s="93"/>
      <c r="Y20" s="115"/>
      <c r="Z20" s="91"/>
      <c r="AA20" s="91"/>
      <c r="AB20" s="91"/>
      <c r="AC20" s="91"/>
      <c r="AD20" s="90"/>
      <c r="AE20" s="91"/>
      <c r="AF20" s="91"/>
      <c r="AG20" s="91"/>
      <c r="AH20" s="91"/>
      <c r="AI20" s="90"/>
      <c r="AJ20" s="91"/>
      <c r="AK20" s="91"/>
      <c r="AL20" s="91"/>
      <c r="AM20" s="91"/>
      <c r="AN20" s="90"/>
      <c r="AO20" s="91"/>
      <c r="AP20" s="91"/>
      <c r="AQ20" s="91"/>
      <c r="AR20" s="91"/>
      <c r="AS20" s="90"/>
      <c r="AT20" s="91"/>
      <c r="AU20" s="91"/>
      <c r="AV20" s="91"/>
      <c r="AW20" s="91"/>
      <c r="AX20" s="90"/>
    </row>
    <row r="21" ht="14.25" hidden="1" customHeight="1" outlineLevel="1" spans="1:50">
      <c r="A21" s="121"/>
      <c r="B21" s="122" t="s">
        <v>288</v>
      </c>
      <c r="C21" s="120">
        <f t="shared" ref="C21:AN21" si="85">C9/C12</f>
        <v>0.280189681955686</v>
      </c>
      <c r="D21" s="94">
        <f t="shared" si="85"/>
        <v>0.306214110235271</v>
      </c>
      <c r="E21" s="94">
        <f t="shared" si="85"/>
        <v>0.247302654689617</v>
      </c>
      <c r="F21" s="94">
        <f t="shared" si="85"/>
        <v>0.295957227742424</v>
      </c>
      <c r="G21" s="94">
        <f t="shared" si="85"/>
        <v>0.361481481481481</v>
      </c>
      <c r="H21" s="120">
        <f t="shared" si="85"/>
        <v>0.310038057284856</v>
      </c>
      <c r="I21" s="94">
        <f t="shared" si="85"/>
        <v>0.322965166060339</v>
      </c>
      <c r="J21" s="94">
        <f t="shared" si="85"/>
        <v>0.244898734239167</v>
      </c>
      <c r="K21" s="94">
        <f t="shared" si="85"/>
        <v>0.268741565663789</v>
      </c>
      <c r="L21" s="94">
        <f t="shared" si="85"/>
        <v>0.364306757796258</v>
      </c>
      <c r="M21" s="120">
        <f t="shared" si="85"/>
        <v>0.308729854430502</v>
      </c>
      <c r="N21" s="94">
        <f t="shared" si="85"/>
        <v>0.338189088831762</v>
      </c>
      <c r="O21" s="94">
        <f t="shared" si="85"/>
        <v>0.353641456582633</v>
      </c>
      <c r="P21" s="94">
        <f t="shared" si="85"/>
        <v>0.335514263281863</v>
      </c>
      <c r="Q21" s="94">
        <f t="shared" si="85"/>
        <v>0.418282759145182</v>
      </c>
      <c r="R21" s="120">
        <f t="shared" si="85"/>
        <v>0.364626971590779</v>
      </c>
      <c r="S21" s="111">
        <f t="shared" ref="S21:Y21" si="86">S9/S12</f>
        <v>0.311598876116835</v>
      </c>
      <c r="T21" s="111">
        <f t="shared" si="86"/>
        <v>0.310321748160752</v>
      </c>
      <c r="U21" s="113">
        <f t="shared" si="86"/>
        <v>0.340018921475875</v>
      </c>
      <c r="V21" s="113">
        <f t="shared" si="86"/>
        <v>0.355586462679648</v>
      </c>
      <c r="W21" s="113">
        <f t="shared" si="86"/>
        <v>0.337178041800364</v>
      </c>
      <c r="X21" s="113">
        <f t="shared" si="86"/>
        <v>0.421274672291698</v>
      </c>
      <c r="Y21" s="111">
        <f t="shared" si="86"/>
        <v>0.366838624639229</v>
      </c>
      <c r="Z21" s="94">
        <f t="shared" ref="Z21:AB21" si="87">Z9/Z12</f>
        <v>0.433579335793358</v>
      </c>
      <c r="AA21" s="94">
        <f t="shared" si="87"/>
        <v>0.411564965544792</v>
      </c>
      <c r="AB21" s="94">
        <f t="shared" si="87"/>
        <v>0.384104003545575</v>
      </c>
      <c r="AC21" s="94">
        <f t="shared" si="85"/>
        <v>0.455556914048172</v>
      </c>
      <c r="AD21" s="120">
        <f t="shared" si="85"/>
        <v>0.423340343024714</v>
      </c>
      <c r="AE21" s="94">
        <f t="shared" si="85"/>
        <v>0.450797962648557</v>
      </c>
      <c r="AF21" s="94">
        <f t="shared" si="85"/>
        <v>0.411631481032112</v>
      </c>
      <c r="AG21" s="94">
        <f t="shared" si="85"/>
        <v>0.389056539315607</v>
      </c>
      <c r="AH21" s="94">
        <f t="shared" si="85"/>
        <v>0.4758459854362</v>
      </c>
      <c r="AI21" s="120">
        <f t="shared" si="85"/>
        <v>0.434924309341781</v>
      </c>
      <c r="AJ21" s="94">
        <f t="shared" si="85"/>
        <v>0.454895913646877</v>
      </c>
      <c r="AK21" s="94">
        <f t="shared" si="85"/>
        <v>0.41296092122994</v>
      </c>
      <c r="AL21" s="94">
        <f t="shared" si="85"/>
        <v>0.393935228903479</v>
      </c>
      <c r="AM21" s="94">
        <f t="shared" si="85"/>
        <v>0.485333411301624</v>
      </c>
      <c r="AN21" s="120">
        <f t="shared" si="85"/>
        <v>0.439811124268209</v>
      </c>
      <c r="AO21" s="94">
        <f t="shared" ref="AO21:AS21" si="88">AO9/AO12</f>
        <v>0.458036320530311</v>
      </c>
      <c r="AP21" s="94">
        <f t="shared" si="88"/>
        <v>0.4154569749346</v>
      </c>
      <c r="AQ21" s="94">
        <f t="shared" si="88"/>
        <v>0.395265091184854</v>
      </c>
      <c r="AR21" s="94">
        <f t="shared" si="88"/>
        <v>0.489395366398479</v>
      </c>
      <c r="AS21" s="120">
        <f t="shared" si="88"/>
        <v>0.442700978444459</v>
      </c>
      <c r="AT21" s="94">
        <f t="shared" ref="AT21:AX21" si="89">AT9/AT12</f>
        <v>0.460392835039033</v>
      </c>
      <c r="AU21" s="94">
        <f t="shared" si="89"/>
        <v>0.418313061736031</v>
      </c>
      <c r="AV21" s="94">
        <f t="shared" si="89"/>
        <v>0.39605852503811</v>
      </c>
      <c r="AW21" s="94">
        <f t="shared" si="89"/>
        <v>0.492153493709662</v>
      </c>
      <c r="AX21" s="120">
        <f t="shared" si="89"/>
        <v>0.444978853307317</v>
      </c>
    </row>
    <row r="22" ht="14.25" hidden="1" customHeight="1" outlineLevel="1" spans="1:50">
      <c r="A22" s="121"/>
      <c r="B22" s="122" t="s">
        <v>289</v>
      </c>
      <c r="C22" s="120">
        <f t="shared" ref="C22:AN22" si="90">C10/C12</f>
        <v>0.446243152644919</v>
      </c>
      <c r="D22" s="94">
        <f t="shared" si="90"/>
        <v>0.394595246348852</v>
      </c>
      <c r="E22" s="94">
        <f t="shared" si="90"/>
        <v>0.353958615613657</v>
      </c>
      <c r="F22" s="94">
        <f t="shared" si="90"/>
        <v>0.431071911478298</v>
      </c>
      <c r="G22" s="94">
        <f t="shared" si="90"/>
        <v>0.415115115115115</v>
      </c>
      <c r="H22" s="120">
        <f t="shared" si="90"/>
        <v>0.402947401375541</v>
      </c>
      <c r="I22" s="94">
        <f t="shared" si="90"/>
        <v>0.325483155652483</v>
      </c>
      <c r="J22" s="94">
        <f t="shared" si="90"/>
        <v>0.355332848355404</v>
      </c>
      <c r="K22" s="94">
        <f t="shared" si="90"/>
        <v>0.463557691297246</v>
      </c>
      <c r="L22" s="94">
        <f t="shared" si="90"/>
        <v>0.428566432858692</v>
      </c>
      <c r="M22" s="120">
        <f t="shared" si="90"/>
        <v>0.399103520362786</v>
      </c>
      <c r="N22" s="94">
        <f t="shared" si="90"/>
        <v>0.359421117775873</v>
      </c>
      <c r="O22" s="94">
        <f t="shared" si="90"/>
        <v>0.319327731092437</v>
      </c>
      <c r="P22" s="94">
        <f t="shared" si="90"/>
        <v>0.430253860246009</v>
      </c>
      <c r="Q22" s="94">
        <f t="shared" si="90"/>
        <v>0.398053083884706</v>
      </c>
      <c r="R22" s="120">
        <f t="shared" si="90"/>
        <v>0.381773229860586</v>
      </c>
      <c r="S22" s="111">
        <f t="shared" ref="S22:Y22" si="91">S10/S12</f>
        <v>0.40204748957297</v>
      </c>
      <c r="T22" s="111">
        <f t="shared" si="91"/>
        <v>0.39822420643937</v>
      </c>
      <c r="U22" s="113">
        <f t="shared" si="91"/>
        <v>0.358561967833491</v>
      </c>
      <c r="V22" s="113">
        <f t="shared" si="91"/>
        <v>0.318613815484469</v>
      </c>
      <c r="W22" s="113">
        <f t="shared" si="91"/>
        <v>0.428843985777469</v>
      </c>
      <c r="X22" s="113">
        <f t="shared" si="91"/>
        <v>0.39596203103812</v>
      </c>
      <c r="Y22" s="111">
        <f t="shared" si="91"/>
        <v>0.380428607140422</v>
      </c>
      <c r="Z22" s="94">
        <f t="shared" ref="Z22:AB22" si="92">Z10/Z12</f>
        <v>0.336967460583697</v>
      </c>
      <c r="AA22" s="94">
        <f t="shared" si="92"/>
        <v>0.305303105962249</v>
      </c>
      <c r="AB22" s="94">
        <f t="shared" si="92"/>
        <v>0.394149800561383</v>
      </c>
      <c r="AC22" s="94">
        <f t="shared" si="90"/>
        <v>0.363369605086196</v>
      </c>
      <c r="AD22" s="120">
        <f t="shared" si="90"/>
        <v>0.354118032913395</v>
      </c>
      <c r="AE22" s="94">
        <f t="shared" si="90"/>
        <v>0.341188455008489</v>
      </c>
      <c r="AF22" s="94">
        <f t="shared" si="90"/>
        <v>0.334627517592817</v>
      </c>
      <c r="AG22" s="94">
        <f t="shared" si="90"/>
        <v>0.411945567385982</v>
      </c>
      <c r="AH22" s="94">
        <f t="shared" si="90"/>
        <v>0.363666650801961</v>
      </c>
      <c r="AI22" s="120">
        <f t="shared" si="90"/>
        <v>0.366071700526941</v>
      </c>
      <c r="AJ22" s="94">
        <f t="shared" si="90"/>
        <v>0.366795168337188</v>
      </c>
      <c r="AK22" s="94">
        <f t="shared" si="90"/>
        <v>0.34821756707093</v>
      </c>
      <c r="AL22" s="94">
        <f t="shared" si="90"/>
        <v>0.426101141440076</v>
      </c>
      <c r="AM22" s="94">
        <f t="shared" si="90"/>
        <v>0.366256891194724</v>
      </c>
      <c r="AN22" s="120">
        <f t="shared" si="90"/>
        <v>0.378444463171981</v>
      </c>
      <c r="AO22" s="94">
        <f t="shared" ref="AO22:AS22" si="93">AO10/AO12</f>
        <v>0.37411788194715</v>
      </c>
      <c r="AP22" s="94">
        <f t="shared" si="93"/>
        <v>0.359602414496744</v>
      </c>
      <c r="AQ22" s="94">
        <f t="shared" si="93"/>
        <v>0.432884040537653</v>
      </c>
      <c r="AR22" s="94">
        <f t="shared" si="93"/>
        <v>0.370078747883626</v>
      </c>
      <c r="AS22" s="120">
        <f t="shared" si="93"/>
        <v>0.385227620971225</v>
      </c>
      <c r="AT22" s="94">
        <f t="shared" ref="AT22:AX22" si="94">AT10/AT12</f>
        <v>0.382240576873027</v>
      </c>
      <c r="AU22" s="94">
        <f t="shared" si="94"/>
        <v>0.370866130666861</v>
      </c>
      <c r="AV22" s="94">
        <f t="shared" si="94"/>
        <v>0.442070426852363</v>
      </c>
      <c r="AW22" s="94">
        <f t="shared" si="94"/>
        <v>0.376633493630617</v>
      </c>
      <c r="AX22" s="120">
        <f t="shared" si="94"/>
        <v>0.393706715361594</v>
      </c>
    </row>
    <row r="23" ht="14.25" hidden="1" customHeight="1" outlineLevel="1" spans="1:50">
      <c r="A23" s="121"/>
      <c r="B23" s="122" t="s">
        <v>290</v>
      </c>
      <c r="C23" s="120">
        <f t="shared" ref="C23:AN23" si="95">C11/C12</f>
        <v>0.273567165399395</v>
      </c>
      <c r="D23" s="94">
        <f t="shared" si="95"/>
        <v>0.299190643415877</v>
      </c>
      <c r="E23" s="94">
        <f t="shared" si="95"/>
        <v>0.398738729696726</v>
      </c>
      <c r="F23" s="94">
        <f t="shared" si="95"/>
        <v>0.272970860779279</v>
      </c>
      <c r="G23" s="94">
        <f t="shared" si="95"/>
        <v>0.223403403403403</v>
      </c>
      <c r="H23" s="120">
        <f t="shared" si="95"/>
        <v>0.287014541339603</v>
      </c>
      <c r="I23" s="94">
        <f t="shared" si="95"/>
        <v>0.351551678287178</v>
      </c>
      <c r="J23" s="94">
        <f t="shared" si="95"/>
        <v>0.399768417405429</v>
      </c>
      <c r="K23" s="94">
        <f t="shared" si="95"/>
        <v>0.267700743038965</v>
      </c>
      <c r="L23" s="94">
        <f t="shared" si="95"/>
        <v>0.207126809345051</v>
      </c>
      <c r="M23" s="120">
        <f t="shared" si="95"/>
        <v>0.292166625206713</v>
      </c>
      <c r="N23" s="94">
        <f t="shared" si="95"/>
        <v>0.302389793392364</v>
      </c>
      <c r="O23" s="94">
        <f t="shared" si="95"/>
        <v>0.32703081232493</v>
      </c>
      <c r="P23" s="94">
        <f t="shared" si="95"/>
        <v>0.234231876472128</v>
      </c>
      <c r="Q23" s="94">
        <f t="shared" si="95"/>
        <v>0.183664156970112</v>
      </c>
      <c r="R23" s="120">
        <f t="shared" si="95"/>
        <v>0.253599798548634</v>
      </c>
      <c r="S23" s="111">
        <f t="shared" ref="S23:Y23" si="96">S11/S12</f>
        <v>0.286353634310196</v>
      </c>
      <c r="T23" s="111">
        <f t="shared" si="96"/>
        <v>0.291454045399878</v>
      </c>
      <c r="U23" s="113">
        <f t="shared" si="96"/>
        <v>0.301419110690634</v>
      </c>
      <c r="V23" s="113">
        <f t="shared" si="96"/>
        <v>0.325799721835883</v>
      </c>
      <c r="W23" s="113">
        <f t="shared" si="96"/>
        <v>0.233977972422166</v>
      </c>
      <c r="X23" s="113">
        <f t="shared" si="96"/>
        <v>0.182763296670182</v>
      </c>
      <c r="Y23" s="111">
        <f t="shared" si="96"/>
        <v>0.252732768220349</v>
      </c>
      <c r="Z23" s="94">
        <f t="shared" ref="Z23:AB23" si="97">Z11/Z12</f>
        <v>0.229453203622945</v>
      </c>
      <c r="AA23" s="94">
        <f t="shared" si="97"/>
        <v>0.283131928492959</v>
      </c>
      <c r="AB23" s="94">
        <f t="shared" si="97"/>
        <v>0.221746195893042</v>
      </c>
      <c r="AC23" s="94">
        <f t="shared" si="95"/>
        <v>0.181073480865631</v>
      </c>
      <c r="AD23" s="120">
        <f t="shared" si="95"/>
        <v>0.222541624061891</v>
      </c>
      <c r="AE23" s="94">
        <f t="shared" si="95"/>
        <v>0.208013582342954</v>
      </c>
      <c r="AF23" s="94">
        <f t="shared" si="95"/>
        <v>0.253741001375071</v>
      </c>
      <c r="AG23" s="94">
        <f t="shared" si="95"/>
        <v>0.198997893298411</v>
      </c>
      <c r="AH23" s="94">
        <f t="shared" si="95"/>
        <v>0.160487363761839</v>
      </c>
      <c r="AI23" s="120">
        <f t="shared" si="95"/>
        <v>0.199003990131278</v>
      </c>
      <c r="AJ23" s="94">
        <f t="shared" si="95"/>
        <v>0.178308918015934</v>
      </c>
      <c r="AK23" s="94">
        <f t="shared" si="95"/>
        <v>0.23882151169913</v>
      </c>
      <c r="AL23" s="94">
        <f t="shared" si="95"/>
        <v>0.179963629656445</v>
      </c>
      <c r="AM23" s="94">
        <f t="shared" si="95"/>
        <v>0.148409697503652</v>
      </c>
      <c r="AN23" s="120">
        <f t="shared" si="95"/>
        <v>0.181744412559811</v>
      </c>
      <c r="AO23" s="94">
        <f t="shared" ref="AO23:AS23" si="98">AO11/AO12</f>
        <v>0.167845797522539</v>
      </c>
      <c r="AP23" s="94">
        <f t="shared" si="98"/>
        <v>0.224940610568656</v>
      </c>
      <c r="AQ23" s="94">
        <f t="shared" si="98"/>
        <v>0.171850868277493</v>
      </c>
      <c r="AR23" s="94">
        <f t="shared" si="98"/>
        <v>0.140525885717895</v>
      </c>
      <c r="AS23" s="120">
        <f t="shared" si="98"/>
        <v>0.172071400584316</v>
      </c>
      <c r="AT23" s="94">
        <f t="shared" ref="AT23:AX23" si="99">AT11/AT12</f>
        <v>0.15736658808794</v>
      </c>
      <c r="AU23" s="94">
        <f t="shared" si="99"/>
        <v>0.210820807597107</v>
      </c>
      <c r="AV23" s="94">
        <f t="shared" si="99"/>
        <v>0.161871048109527</v>
      </c>
      <c r="AW23" s="94">
        <f t="shared" si="99"/>
        <v>0.131213012659721</v>
      </c>
      <c r="AX23" s="120">
        <f t="shared" si="99"/>
        <v>0.16131443133109</v>
      </c>
    </row>
    <row r="24" ht="14.25" customHeight="1" collapsed="1" spans="1:50">
      <c r="A24" s="88"/>
      <c r="B24" s="89"/>
      <c r="C24" s="90"/>
      <c r="D24" s="91"/>
      <c r="E24" s="91"/>
      <c r="F24" s="91"/>
      <c r="G24" s="91"/>
      <c r="H24" s="90"/>
      <c r="I24" s="91"/>
      <c r="J24" s="91"/>
      <c r="K24" s="91"/>
      <c r="L24" s="91"/>
      <c r="M24" s="90"/>
      <c r="N24" s="91"/>
      <c r="O24" s="91"/>
      <c r="P24" s="91"/>
      <c r="Q24" s="91"/>
      <c r="R24" s="123"/>
      <c r="S24" s="124"/>
      <c r="T24" s="124"/>
      <c r="U24" s="125"/>
      <c r="V24" s="125"/>
      <c r="W24" s="125"/>
      <c r="X24" s="125"/>
      <c r="Y24" s="124"/>
      <c r="Z24" s="94"/>
      <c r="AA24" s="94"/>
      <c r="AB24" s="94"/>
      <c r="AC24" s="94"/>
      <c r="AD24" s="123"/>
      <c r="AE24" s="94"/>
      <c r="AF24" s="94"/>
      <c r="AG24" s="94"/>
      <c r="AH24" s="94"/>
      <c r="AI24" s="123"/>
      <c r="AJ24" s="91"/>
      <c r="AK24" s="91"/>
      <c r="AL24" s="91"/>
      <c r="AM24" s="91"/>
      <c r="AN24" s="90"/>
      <c r="AO24" s="91"/>
      <c r="AP24" s="91"/>
      <c r="AQ24" s="91"/>
      <c r="AR24" s="91"/>
      <c r="AS24" s="90"/>
      <c r="AT24" s="91"/>
      <c r="AU24" s="91"/>
      <c r="AV24" s="91"/>
      <c r="AW24" s="91"/>
      <c r="AX24" s="90"/>
    </row>
    <row r="25" ht="14.25" customHeight="1" spans="1:50">
      <c r="A25" s="76"/>
      <c r="B25" s="126" t="s">
        <v>291</v>
      </c>
      <c r="C25" s="127">
        <v>984</v>
      </c>
      <c r="D25" s="128">
        <f>D143+D244+D341</f>
        <v>250.546131479496</v>
      </c>
      <c r="E25" s="128">
        <f>E143+E244+E341</f>
        <v>256.331908821023</v>
      </c>
      <c r="F25" s="128">
        <f>F143+F244+F341</f>
        <v>323.409689543267</v>
      </c>
      <c r="G25" s="128">
        <f>G143+G244+G341</f>
        <v>422.717651508457</v>
      </c>
      <c r="H25" s="127">
        <f>D25+E25+F25+G25</f>
        <v>1253.00538135224</v>
      </c>
      <c r="I25" s="128">
        <f>I143+I244+I341</f>
        <v>350.534774646169</v>
      </c>
      <c r="J25" s="128">
        <f>J143+J244+J341</f>
        <v>321.118897937973</v>
      </c>
      <c r="K25" s="128">
        <f>K143+K244+K341</f>
        <v>356.048377057621</v>
      </c>
      <c r="L25" s="128">
        <f>L143+L244+L341</f>
        <v>476.640348869605</v>
      </c>
      <c r="M25" s="127">
        <f>I25+J25+K25+L25</f>
        <v>1504.34239851137</v>
      </c>
      <c r="N25" s="128">
        <v>409.6</v>
      </c>
      <c r="O25" s="128">
        <v>365.9</v>
      </c>
      <c r="P25" s="128">
        <f>P143+P244+P341</f>
        <v>450.8</v>
      </c>
      <c r="Q25" s="128">
        <f>1726.8-N25-O25-P25</f>
        <v>500.5</v>
      </c>
      <c r="R25" s="127">
        <f>N25+O25+P25+Q25</f>
        <v>1726.8</v>
      </c>
      <c r="S25" s="129"/>
      <c r="T25" s="129"/>
      <c r="U25" s="130"/>
      <c r="V25" s="130"/>
      <c r="W25" s="130">
        <v>455</v>
      </c>
      <c r="X25" s="130">
        <v>507.9</v>
      </c>
      <c r="Y25" s="129">
        <v>1745.6</v>
      </c>
      <c r="Z25" s="128">
        <v>414.9</v>
      </c>
      <c r="AA25" s="128">
        <v>371.9</v>
      </c>
      <c r="AB25" s="128">
        <v>487.8</v>
      </c>
      <c r="AC25" s="128">
        <v>584.4</v>
      </c>
      <c r="AD25" s="127">
        <f>Z25+AA25+AB25+AC25</f>
        <v>1859</v>
      </c>
      <c r="AE25" s="128">
        <v>464.7</v>
      </c>
      <c r="AF25" s="128">
        <v>395.4</v>
      </c>
      <c r="AG25" s="128">
        <v>574.2</v>
      </c>
      <c r="AH25" s="128">
        <v>691.3</v>
      </c>
      <c r="AI25" s="127">
        <f>AE25+AF25+AG25+AH25</f>
        <v>2125.6</v>
      </c>
      <c r="AJ25" s="128">
        <v>548.8</v>
      </c>
      <c r="AK25" s="128">
        <v>496.7</v>
      </c>
      <c r="AL25" s="128">
        <f t="shared" ref="AL25:AM27" si="100">AG25*(1+AL30)</f>
        <v>677.556</v>
      </c>
      <c r="AM25" s="128">
        <f t="shared" si="100"/>
        <v>788.082</v>
      </c>
      <c r="AN25" s="127">
        <f>AJ25+AK25+AL25+AM25</f>
        <v>2511.138</v>
      </c>
      <c r="AO25" s="128">
        <f t="shared" ref="AO25:AO27" si="101">AJ25*(1+AO30)</f>
        <v>620.144</v>
      </c>
      <c r="AP25" s="128">
        <f t="shared" ref="AP25:AP27" si="102">AK25*(1+AP30)</f>
        <v>561.271</v>
      </c>
      <c r="AQ25" s="128">
        <f t="shared" ref="AQ25:AQ27" si="103">AL25*(1+AQ30)</f>
        <v>765.63828</v>
      </c>
      <c r="AR25" s="128">
        <f t="shared" ref="AR25:AR27" si="104">AM25*(1+AR30)</f>
        <v>890.53266</v>
      </c>
      <c r="AS25" s="127">
        <f>AO25+AP25+AQ25+AR25</f>
        <v>2837.58594</v>
      </c>
      <c r="AT25" s="128">
        <f t="shared" ref="AT25:AT27" si="105">AO25*(1+AT30)</f>
        <v>688.35984</v>
      </c>
      <c r="AU25" s="128">
        <f t="shared" ref="AU25:AU27" si="106">AP25*(1+AU30)</f>
        <v>623.01081</v>
      </c>
      <c r="AV25" s="128">
        <f t="shared" ref="AV25:AV27" si="107">AQ25*(1+AV30)</f>
        <v>849.8584908</v>
      </c>
      <c r="AW25" s="128">
        <f t="shared" ref="AW25:AW27" si="108">AR25*(1+AW30)</f>
        <v>988.4912526</v>
      </c>
      <c r="AX25" s="127">
        <f>AT25+AU25+AV25+AW25</f>
        <v>3149.7203934</v>
      </c>
    </row>
    <row r="26" ht="14.25" customHeight="1" spans="1:50">
      <c r="A26" s="76"/>
      <c r="B26" s="96" t="s">
        <v>292</v>
      </c>
      <c r="C26" s="131">
        <v>1080.4</v>
      </c>
      <c r="D26" s="98">
        <f>D145+D246+D343</f>
        <v>283.355805141929</v>
      </c>
      <c r="E26" s="98">
        <f>E145+E246+E343</f>
        <v>224.34001373877</v>
      </c>
      <c r="F26" s="98">
        <f>F145+F246+F343</f>
        <v>329.448569405958</v>
      </c>
      <c r="G26" s="98">
        <f>G145+G246+G343</f>
        <v>388.480561220439</v>
      </c>
      <c r="H26" s="132">
        <f>D26+E26+F26+G26</f>
        <v>1225.6249495071</v>
      </c>
      <c r="I26" s="98">
        <f>I145+I246+I343</f>
        <v>278.111125475546</v>
      </c>
      <c r="J26" s="98">
        <f>J145+J246+J343</f>
        <v>239.602503459251</v>
      </c>
      <c r="K26" s="98">
        <f>K145+K246+K343</f>
        <v>296.69923728308</v>
      </c>
      <c r="L26" s="98">
        <f>L145+L246+L343</f>
        <v>456.384790186775</v>
      </c>
      <c r="M26" s="132">
        <f>I26+J26+K26+L26</f>
        <v>1270.79765640465</v>
      </c>
      <c r="N26" s="98">
        <v>356.9</v>
      </c>
      <c r="O26" s="98">
        <v>230.1</v>
      </c>
      <c r="P26" s="98">
        <f>P145+P246+P343</f>
        <v>411.6</v>
      </c>
      <c r="Q26" s="98">
        <f>1450.3-N26-O26-P26</f>
        <v>451.7</v>
      </c>
      <c r="R26" s="132">
        <f>N26+O26+P26+Q26</f>
        <v>1450.3</v>
      </c>
      <c r="S26" s="99"/>
      <c r="T26" s="99"/>
      <c r="U26" s="100"/>
      <c r="V26" s="100"/>
      <c r="W26" s="100">
        <v>413</v>
      </c>
      <c r="X26" s="100">
        <v>454.6</v>
      </c>
      <c r="Y26" s="99">
        <v>1457.6</v>
      </c>
      <c r="Z26" s="98">
        <v>360.6</v>
      </c>
      <c r="AA26" s="98">
        <v>233.1</v>
      </c>
      <c r="AB26" s="98">
        <v>428.5</v>
      </c>
      <c r="AC26" s="98">
        <v>491.2</v>
      </c>
      <c r="AD26" s="132">
        <f>Z26+AA26+AB26+AC26</f>
        <v>1513.4</v>
      </c>
      <c r="AE26" s="98">
        <v>404.9</v>
      </c>
      <c r="AF26" s="98">
        <v>276.2</v>
      </c>
      <c r="AG26" s="98">
        <v>528.5</v>
      </c>
      <c r="AH26" s="98">
        <v>596.2</v>
      </c>
      <c r="AI26" s="132">
        <f>AE26+AF26+AG26+AH26</f>
        <v>1805.8</v>
      </c>
      <c r="AJ26" s="98">
        <v>512.8</v>
      </c>
      <c r="AK26" s="98">
        <v>332.3</v>
      </c>
      <c r="AL26" s="98">
        <f t="shared" si="100"/>
        <v>602.49</v>
      </c>
      <c r="AM26" s="98">
        <f t="shared" si="100"/>
        <v>667.744</v>
      </c>
      <c r="AN26" s="132">
        <f>AJ26+AK26+AL26+AM26</f>
        <v>2115.334</v>
      </c>
      <c r="AO26" s="98">
        <f t="shared" si="101"/>
        <v>579.464</v>
      </c>
      <c r="AP26" s="98">
        <f t="shared" si="102"/>
        <v>375.499</v>
      </c>
      <c r="AQ26" s="98">
        <f t="shared" si="103"/>
        <v>680.8137</v>
      </c>
      <c r="AR26" s="98">
        <f t="shared" si="104"/>
        <v>754.55072</v>
      </c>
      <c r="AS26" s="132">
        <f>AO26+AP26+AQ26+AR26</f>
        <v>2390.32742</v>
      </c>
      <c r="AT26" s="98">
        <f t="shared" si="105"/>
        <v>643.20504</v>
      </c>
      <c r="AU26" s="98">
        <f t="shared" si="106"/>
        <v>416.80389</v>
      </c>
      <c r="AV26" s="98">
        <f t="shared" si="107"/>
        <v>755.703207</v>
      </c>
      <c r="AW26" s="98">
        <f t="shared" si="108"/>
        <v>837.5512992</v>
      </c>
      <c r="AX26" s="132">
        <f>AT26+AU26+AV26+AW26</f>
        <v>2653.2634362</v>
      </c>
    </row>
    <row r="27" ht="14.25" customHeight="1" spans="1:50">
      <c r="A27" s="76"/>
      <c r="B27" s="96" t="s">
        <v>293</v>
      </c>
      <c r="C27" s="131">
        <v>202.3</v>
      </c>
      <c r="D27" s="98">
        <f>D147+D248+D345</f>
        <v>81.710140560954</v>
      </c>
      <c r="E27" s="98">
        <f>E147+E248+E345</f>
        <v>71.5547781484666</v>
      </c>
      <c r="F27" s="98">
        <f>F147+F248+F345</f>
        <v>100.433735440076</v>
      </c>
      <c r="G27" s="98">
        <f>G147+G248+G345</f>
        <v>119.163756892625</v>
      </c>
      <c r="H27" s="132">
        <f>D27+E27+F27+G27</f>
        <v>372.862411042121</v>
      </c>
      <c r="I27" s="98">
        <f>I147+I248+I345</f>
        <v>130.598331844766</v>
      </c>
      <c r="J27" s="98">
        <f>J147+J248+J345</f>
        <v>83.3338696486139</v>
      </c>
      <c r="K27" s="98">
        <f>K147+K248+K345</f>
        <v>139.852855339512</v>
      </c>
      <c r="L27" s="98">
        <f>L147+L248+L345</f>
        <v>169.990649461104</v>
      </c>
      <c r="M27" s="132">
        <f>I27+J27+K27+L27</f>
        <v>523.775706293996</v>
      </c>
      <c r="N27" s="98">
        <v>205.6</v>
      </c>
      <c r="O27" s="98">
        <v>187.6</v>
      </c>
      <c r="P27" s="98">
        <f>P147+P248+P345</f>
        <v>199.9</v>
      </c>
      <c r="Q27" s="98">
        <f>841.4-N27-O27-P27</f>
        <v>248.3</v>
      </c>
      <c r="R27" s="132">
        <f>N27+O27+P27+Q27</f>
        <v>841.4</v>
      </c>
      <c r="S27" s="99"/>
      <c r="T27" s="99"/>
      <c r="U27" s="100"/>
      <c r="V27" s="100"/>
      <c r="W27" s="100">
        <v>200.5</v>
      </c>
      <c r="X27" s="100">
        <v>249.5</v>
      </c>
      <c r="Y27" s="99">
        <v>844.8</v>
      </c>
      <c r="Z27" s="98">
        <v>311.6</v>
      </c>
      <c r="AA27" s="98">
        <v>289.6</v>
      </c>
      <c r="AB27" s="98">
        <v>312.9</v>
      </c>
      <c r="AC27" s="98">
        <v>383.9</v>
      </c>
      <c r="AD27" s="132">
        <f>Z27+AA27+AB27+AC27</f>
        <v>1298</v>
      </c>
      <c r="AE27" s="98">
        <v>446</v>
      </c>
      <c r="AF27" s="98">
        <v>410.2</v>
      </c>
      <c r="AG27" s="98">
        <v>461.5</v>
      </c>
      <c r="AH27" s="98">
        <v>544.2</v>
      </c>
      <c r="AI27" s="132">
        <f>AE27+AF27+AG27+AH27</f>
        <v>1861.9</v>
      </c>
      <c r="AJ27" s="98">
        <v>644.5</v>
      </c>
      <c r="AK27" s="98">
        <v>556</v>
      </c>
      <c r="AL27" s="98">
        <f t="shared" si="100"/>
        <v>553.8</v>
      </c>
      <c r="AM27" s="98">
        <f t="shared" si="100"/>
        <v>669.366</v>
      </c>
      <c r="AN27" s="132">
        <f>AJ27+AK27+AL27+AM27</f>
        <v>2423.666</v>
      </c>
      <c r="AO27" s="98">
        <f t="shared" si="101"/>
        <v>754.065</v>
      </c>
      <c r="AP27" s="98">
        <f t="shared" si="102"/>
        <v>650.52</v>
      </c>
      <c r="AQ27" s="98">
        <f t="shared" si="103"/>
        <v>647.946</v>
      </c>
      <c r="AR27" s="98">
        <f t="shared" si="104"/>
        <v>783.15822</v>
      </c>
      <c r="AS27" s="132">
        <f>AO27+AP27+AQ27+AR27</f>
        <v>2835.68922</v>
      </c>
      <c r="AT27" s="98">
        <f t="shared" si="105"/>
        <v>874.7154</v>
      </c>
      <c r="AU27" s="98">
        <f t="shared" si="106"/>
        <v>754.6032</v>
      </c>
      <c r="AV27" s="98">
        <f t="shared" si="107"/>
        <v>751.61736</v>
      </c>
      <c r="AW27" s="98">
        <f t="shared" si="108"/>
        <v>908.4635352</v>
      </c>
      <c r="AX27" s="132">
        <f>AT27+AU27+AV27+AW27</f>
        <v>3289.3994952</v>
      </c>
    </row>
    <row r="28" ht="14.25" customHeight="1" spans="1:50">
      <c r="A28" s="76"/>
      <c r="B28" s="96" t="s">
        <v>294</v>
      </c>
      <c r="C28" s="133">
        <v>179.6</v>
      </c>
      <c r="D28" s="98">
        <f>D149+D250+D347</f>
        <v>47.9326744966651</v>
      </c>
      <c r="E28" s="98">
        <f>E149+E250+E347</f>
        <v>45.6367482072633</v>
      </c>
      <c r="F28" s="98">
        <f>F149+F250+F347</f>
        <v>52.8818462068558</v>
      </c>
      <c r="G28" s="98">
        <f>G149+G250+G347</f>
        <v>68.5640657204555</v>
      </c>
      <c r="H28" s="132">
        <f>D28+E28+F28+G28</f>
        <v>215.01533463124</v>
      </c>
      <c r="I28" s="98">
        <f>I149+I250+I347</f>
        <v>50.6259177978687</v>
      </c>
      <c r="J28" s="98">
        <f>J149+J250+J347</f>
        <v>48.6924897700519</v>
      </c>
      <c r="K28" s="98">
        <f>K149+K250+K347</f>
        <v>54.7665391185288</v>
      </c>
      <c r="L28" s="98">
        <f>L149+L250+L347</f>
        <v>95.7941371376836</v>
      </c>
      <c r="M28" s="132">
        <f>I28+J28+K28+L28</f>
        <v>249.879083824133</v>
      </c>
      <c r="N28" s="98">
        <v>78.2</v>
      </c>
      <c r="O28" s="98">
        <v>73.2</v>
      </c>
      <c r="P28" s="98">
        <f>P149+P250+P347</f>
        <v>84</v>
      </c>
      <c r="Q28" s="98">
        <f>350-N28-O28-P28</f>
        <v>114.6</v>
      </c>
      <c r="R28" s="132">
        <f>N28+O28+P28+Q28</f>
        <v>350</v>
      </c>
      <c r="S28" s="99"/>
      <c r="T28" s="99"/>
      <c r="U28" s="100"/>
      <c r="V28" s="100"/>
      <c r="W28" s="100">
        <v>84.6</v>
      </c>
      <c r="X28" s="100">
        <v>115.5</v>
      </c>
      <c r="Y28" s="99">
        <v>352.4</v>
      </c>
      <c r="Z28" s="98">
        <v>105.4</v>
      </c>
      <c r="AA28" s="98">
        <v>106.8</v>
      </c>
      <c r="AB28" s="98">
        <v>124.6</v>
      </c>
      <c r="AC28" s="98">
        <v>176</v>
      </c>
      <c r="AD28" s="132">
        <f>Z28+AA28+AB28+AC28</f>
        <v>512.8</v>
      </c>
      <c r="AE28" s="98">
        <v>156.9</v>
      </c>
      <c r="AF28" s="98">
        <v>154.5</v>
      </c>
      <c r="AG28" s="98">
        <v>192.1</v>
      </c>
      <c r="AH28" s="98">
        <v>269.4</v>
      </c>
      <c r="AI28" s="132">
        <f>AE28+AF28+AG28+AH28</f>
        <v>772.9</v>
      </c>
      <c r="AJ28" s="98">
        <v>239.4</v>
      </c>
      <c r="AK28" s="98">
        <v>247.6</v>
      </c>
      <c r="AL28" s="98">
        <f t="shared" ref="AL28:AM28" si="109">AL12-AL25-AL26-AL27</f>
        <v>311.517420357497</v>
      </c>
      <c r="AM28" s="98">
        <f t="shared" si="109"/>
        <v>355.101915216437</v>
      </c>
      <c r="AN28" s="132">
        <f>AJ28+AK28+AL28+AM28</f>
        <v>1153.61933557393</v>
      </c>
      <c r="AO28" s="98">
        <f t="shared" ref="AO28:AR28" si="110">AO12-AO25-AO26-AO27</f>
        <v>303.662836346649</v>
      </c>
      <c r="AP28" s="98">
        <f t="shared" si="110"/>
        <v>305.978759663325</v>
      </c>
      <c r="AQ28" s="98">
        <f t="shared" si="110"/>
        <v>356.934842764182</v>
      </c>
      <c r="AR28" s="98">
        <f t="shared" si="110"/>
        <v>425.299408567517</v>
      </c>
      <c r="AS28" s="132">
        <f>AO28+AP28+AQ28+AR28</f>
        <v>1391.87584734167</v>
      </c>
      <c r="AT28" s="98">
        <f t="shared" ref="AT28:AW28" si="111">AT12-AT25-AT26-AT27</f>
        <v>358.630858718775</v>
      </c>
      <c r="AU28" s="98">
        <f t="shared" si="111"/>
        <v>358.508064603257</v>
      </c>
      <c r="AV28" s="98">
        <f t="shared" si="111"/>
        <v>416.995459462515</v>
      </c>
      <c r="AW28" s="98">
        <f t="shared" si="111"/>
        <v>521.215808396712</v>
      </c>
      <c r="AX28" s="132">
        <f>AT28+AU28+AV28+AW28</f>
        <v>1655.35019118126</v>
      </c>
    </row>
    <row r="29" ht="14.25" customHeight="1" spans="1:50">
      <c r="A29" s="76"/>
      <c r="B29" s="10"/>
      <c r="C29" s="134"/>
      <c r="D29" s="135"/>
      <c r="E29" s="135"/>
      <c r="F29" s="135"/>
      <c r="G29" s="135"/>
      <c r="H29" s="134"/>
      <c r="I29" s="135"/>
      <c r="J29" s="135"/>
      <c r="K29" s="135"/>
      <c r="L29" s="136"/>
      <c r="M29" s="134"/>
      <c r="N29" s="135"/>
      <c r="O29" s="135"/>
      <c r="P29" s="135"/>
      <c r="Q29" s="135"/>
      <c r="R29" s="137"/>
      <c r="S29" s="138"/>
      <c r="T29" s="138"/>
      <c r="U29" s="139"/>
      <c r="V29" s="139"/>
      <c r="W29" s="139"/>
      <c r="X29" s="139"/>
      <c r="Y29" s="138"/>
      <c r="Z29" s="135"/>
      <c r="AA29" s="135"/>
      <c r="AB29" s="135"/>
      <c r="AC29" s="135"/>
      <c r="AD29" s="134"/>
      <c r="AE29" s="135"/>
      <c r="AF29" s="135"/>
      <c r="AG29" s="135"/>
      <c r="AH29" s="135"/>
      <c r="AI29" s="134"/>
      <c r="AJ29" s="135"/>
      <c r="AK29" s="135"/>
      <c r="AL29" s="135"/>
      <c r="AM29" s="135"/>
      <c r="AN29" s="134"/>
      <c r="AO29" s="135"/>
      <c r="AP29" s="135"/>
      <c r="AQ29" s="135"/>
      <c r="AR29" s="135"/>
      <c r="AS29" s="134"/>
      <c r="AT29" s="135"/>
      <c r="AU29" s="135"/>
      <c r="AV29" s="135"/>
      <c r="AW29" s="135"/>
      <c r="AX29" s="134"/>
    </row>
    <row r="30" ht="14.25" customHeight="1" spans="1:50">
      <c r="A30" s="76"/>
      <c r="B30" s="119" t="s">
        <v>295</v>
      </c>
      <c r="C30" s="107" t="s">
        <v>61</v>
      </c>
      <c r="D30" s="960" t="s">
        <v>61</v>
      </c>
      <c r="E30" s="960" t="s">
        <v>61</v>
      </c>
      <c r="F30" s="960" t="s">
        <v>61</v>
      </c>
      <c r="G30" s="960" t="s">
        <v>61</v>
      </c>
      <c r="H30" s="109">
        <f t="shared" ref="H30:R33" si="112">H25/C25-1</f>
        <v>0.273379452593743</v>
      </c>
      <c r="I30" s="94">
        <f t="shared" si="112"/>
        <v>0.3990827660209</v>
      </c>
      <c r="J30" s="94">
        <f t="shared" si="112"/>
        <v>0.252746485659672</v>
      </c>
      <c r="K30" s="94">
        <f t="shared" si="112"/>
        <v>0.100920561658024</v>
      </c>
      <c r="L30" s="94">
        <f t="shared" si="112"/>
        <v>0.127561972320595</v>
      </c>
      <c r="M30" s="109">
        <f t="shared" si="112"/>
        <v>0.200587340565036</v>
      </c>
      <c r="N30" s="94">
        <f t="shared" si="112"/>
        <v>0.168500330426422</v>
      </c>
      <c r="O30" s="94">
        <f t="shared" si="112"/>
        <v>0.139453337531936</v>
      </c>
      <c r="P30" s="94">
        <f t="shared" si="112"/>
        <v>0.266120080999682</v>
      </c>
      <c r="Q30" s="94">
        <f t="shared" si="112"/>
        <v>0.0500579759707296</v>
      </c>
      <c r="R30" s="109">
        <f t="shared" si="112"/>
        <v>0.147876973825086</v>
      </c>
      <c r="S30" s="111"/>
      <c r="T30" s="111"/>
      <c r="U30" s="113"/>
      <c r="V30" s="113"/>
      <c r="W30" s="113"/>
      <c r="X30" s="113"/>
      <c r="Y30" s="111"/>
      <c r="Z30" s="140">
        <f t="shared" ref="Z30:AA33" si="113">Z25/N25-1</f>
        <v>0.0129394531249998</v>
      </c>
      <c r="AA30" s="140">
        <f t="shared" si="113"/>
        <v>0.0163979229297622</v>
      </c>
      <c r="AB30" s="94">
        <f t="shared" ref="AB30:AK30" si="114">AB25/W25-1</f>
        <v>0.0720879120879121</v>
      </c>
      <c r="AC30" s="94">
        <f t="shared" si="114"/>
        <v>0.150620200826934</v>
      </c>
      <c r="AD30" s="109">
        <f t="shared" si="114"/>
        <v>0.0649633363886344</v>
      </c>
      <c r="AE30" s="94">
        <f t="shared" si="114"/>
        <v>0.12002892263196</v>
      </c>
      <c r="AF30" s="94">
        <f t="shared" si="114"/>
        <v>0.0631890293089541</v>
      </c>
      <c r="AG30" s="94">
        <f t="shared" si="114"/>
        <v>0.177121771217712</v>
      </c>
      <c r="AH30" s="94">
        <f t="shared" si="114"/>
        <v>0.182922655715263</v>
      </c>
      <c r="AI30" s="109">
        <f t="shared" si="114"/>
        <v>0.143410435718128</v>
      </c>
      <c r="AJ30" s="94">
        <f t="shared" si="114"/>
        <v>0.180976974392081</v>
      </c>
      <c r="AK30" s="94">
        <f t="shared" si="114"/>
        <v>0.256196256954982</v>
      </c>
      <c r="AL30" s="141">
        <v>0.18</v>
      </c>
      <c r="AM30" s="141">
        <v>0.14</v>
      </c>
      <c r="AN30" s="109">
        <f>AN25/AI25-1</f>
        <v>0.181378434324426</v>
      </c>
      <c r="AO30" s="141">
        <v>0.13</v>
      </c>
      <c r="AP30" s="141">
        <v>0.13</v>
      </c>
      <c r="AQ30" s="141">
        <v>0.13</v>
      </c>
      <c r="AR30" s="141">
        <v>0.13</v>
      </c>
      <c r="AS30" s="109">
        <f>AS25/AN25-1</f>
        <v>0.13</v>
      </c>
      <c r="AT30" s="141">
        <v>0.11</v>
      </c>
      <c r="AU30" s="141">
        <v>0.11</v>
      </c>
      <c r="AV30" s="141">
        <v>0.11</v>
      </c>
      <c r="AW30" s="141">
        <v>0.11</v>
      </c>
      <c r="AX30" s="109">
        <f>AX25/AS25-1</f>
        <v>0.11</v>
      </c>
    </row>
    <row r="31" ht="14.25" customHeight="1" spans="1:50">
      <c r="A31" s="76"/>
      <c r="B31" s="119" t="s">
        <v>296</v>
      </c>
      <c r="C31" s="107" t="s">
        <v>61</v>
      </c>
      <c r="D31" s="960" t="s">
        <v>61</v>
      </c>
      <c r="E31" s="960" t="s">
        <v>61</v>
      </c>
      <c r="F31" s="960" t="s">
        <v>61</v>
      </c>
      <c r="G31" s="960" t="s">
        <v>61</v>
      </c>
      <c r="H31" s="109">
        <f t="shared" si="112"/>
        <v>0.134417761483798</v>
      </c>
      <c r="I31" s="94">
        <f t="shared" si="112"/>
        <v>-0.0185091661127461</v>
      </c>
      <c r="J31" s="94">
        <f t="shared" si="112"/>
        <v>0.0680328465088389</v>
      </c>
      <c r="K31" s="94">
        <f t="shared" si="112"/>
        <v>-0.0994065088275532</v>
      </c>
      <c r="L31" s="94">
        <f t="shared" si="112"/>
        <v>0.174794406065029</v>
      </c>
      <c r="M31" s="109">
        <f t="shared" si="112"/>
        <v>0.03685687609062</v>
      </c>
      <c r="N31" s="94">
        <f t="shared" si="112"/>
        <v>0.283299973669633</v>
      </c>
      <c r="O31" s="94">
        <f t="shared" si="112"/>
        <v>-0.0396594498056521</v>
      </c>
      <c r="P31" s="94">
        <f t="shared" si="112"/>
        <v>0.387263424635278</v>
      </c>
      <c r="Q31" s="94">
        <f t="shared" si="112"/>
        <v>-0.0102650006913194</v>
      </c>
      <c r="R31" s="109">
        <f t="shared" si="112"/>
        <v>0.14125171123088</v>
      </c>
      <c r="S31" s="111"/>
      <c r="T31" s="111"/>
      <c r="U31" s="113"/>
      <c r="V31" s="113"/>
      <c r="W31" s="113"/>
      <c r="X31" s="113"/>
      <c r="Y31" s="111"/>
      <c r="Z31" s="140">
        <f t="shared" si="113"/>
        <v>0.0103670495937238</v>
      </c>
      <c r="AA31" s="140">
        <f t="shared" si="113"/>
        <v>0.0130378096479791</v>
      </c>
      <c r="AB31" s="94">
        <f t="shared" ref="AB31:AK33" si="115">AB26/W26-1</f>
        <v>0.0375302663438257</v>
      </c>
      <c r="AC31" s="94">
        <f t="shared" si="115"/>
        <v>0.0805103387593489</v>
      </c>
      <c r="AD31" s="109">
        <f t="shared" si="115"/>
        <v>0.0382821075740944</v>
      </c>
      <c r="AE31" s="94">
        <f t="shared" si="115"/>
        <v>0.122850804215197</v>
      </c>
      <c r="AF31" s="94">
        <f t="shared" si="115"/>
        <v>0.184899184899185</v>
      </c>
      <c r="AG31" s="94">
        <f t="shared" si="115"/>
        <v>0.233372228704784</v>
      </c>
      <c r="AH31" s="94">
        <f t="shared" si="115"/>
        <v>0.213762214983714</v>
      </c>
      <c r="AI31" s="109">
        <f>AI26/AD26-1</f>
        <v>0.193207347693934</v>
      </c>
      <c r="AJ31" s="94">
        <f t="shared" si="115"/>
        <v>0.266485551988145</v>
      </c>
      <c r="AK31" s="94">
        <f t="shared" si="115"/>
        <v>0.203113685734975</v>
      </c>
      <c r="AL31" s="141">
        <v>0.14</v>
      </c>
      <c r="AM31" s="141">
        <v>0.12</v>
      </c>
      <c r="AN31" s="109">
        <f>AN26/AI26-1</f>
        <v>0.171411008971093</v>
      </c>
      <c r="AO31" s="141">
        <v>0.13</v>
      </c>
      <c r="AP31" s="141">
        <v>0.13</v>
      </c>
      <c r="AQ31" s="141">
        <v>0.13</v>
      </c>
      <c r="AR31" s="141">
        <v>0.13</v>
      </c>
      <c r="AS31" s="109">
        <f>AS26/AN26-1</f>
        <v>0.13</v>
      </c>
      <c r="AT31" s="141">
        <v>0.11</v>
      </c>
      <c r="AU31" s="141">
        <v>0.11</v>
      </c>
      <c r="AV31" s="141">
        <v>0.11</v>
      </c>
      <c r="AW31" s="141">
        <v>0.11</v>
      </c>
      <c r="AX31" s="109">
        <f>AX26/AS26-1</f>
        <v>0.11</v>
      </c>
    </row>
    <row r="32" ht="14.25" customHeight="1" spans="1:50">
      <c r="A32" s="76"/>
      <c r="B32" s="119" t="s">
        <v>297</v>
      </c>
      <c r="C32" s="107" t="s">
        <v>61</v>
      </c>
      <c r="D32" s="960" t="s">
        <v>61</v>
      </c>
      <c r="E32" s="960" t="s">
        <v>61</v>
      </c>
      <c r="F32" s="960" t="s">
        <v>61</v>
      </c>
      <c r="G32" s="960" t="s">
        <v>61</v>
      </c>
      <c r="H32" s="109">
        <f t="shared" si="112"/>
        <v>0.843116218695606</v>
      </c>
      <c r="I32" s="94">
        <f t="shared" si="112"/>
        <v>0.598312411999123</v>
      </c>
      <c r="J32" s="94">
        <f t="shared" si="112"/>
        <v>0.164616421222175</v>
      </c>
      <c r="K32" s="94">
        <f t="shared" si="112"/>
        <v>0.392488835815085</v>
      </c>
      <c r="L32" s="94">
        <f t="shared" si="112"/>
        <v>0.42652979306685</v>
      </c>
      <c r="M32" s="109">
        <f t="shared" si="112"/>
        <v>0.404742582740061</v>
      </c>
      <c r="N32" s="94">
        <f t="shared" si="112"/>
        <v>0.574292696513032</v>
      </c>
      <c r="O32" s="94">
        <f t="shared" si="112"/>
        <v>1.25118551185773</v>
      </c>
      <c r="P32" s="94">
        <f t="shared" si="112"/>
        <v>0.429359447218406</v>
      </c>
      <c r="Q32" s="94">
        <f t="shared" si="112"/>
        <v>0.460668576696117</v>
      </c>
      <c r="R32" s="109">
        <f t="shared" si="112"/>
        <v>0.606412802062495</v>
      </c>
      <c r="S32" s="111"/>
      <c r="T32" s="111"/>
      <c r="U32" s="113"/>
      <c r="V32" s="113"/>
      <c r="W32" s="113"/>
      <c r="X32" s="113"/>
      <c r="Y32" s="111"/>
      <c r="Z32" s="140">
        <f t="shared" si="113"/>
        <v>0.515564202334631</v>
      </c>
      <c r="AA32" s="140">
        <f t="shared" si="113"/>
        <v>0.543710021321962</v>
      </c>
      <c r="AB32" s="94">
        <f t="shared" si="115"/>
        <v>0.560598503740648</v>
      </c>
      <c r="AC32" s="94">
        <f t="shared" si="115"/>
        <v>0.538677354709419</v>
      </c>
      <c r="AD32" s="109">
        <f t="shared" si="115"/>
        <v>0.536458333333333</v>
      </c>
      <c r="AE32" s="94">
        <f t="shared" si="115"/>
        <v>0.431322207958922</v>
      </c>
      <c r="AF32" s="94">
        <f t="shared" si="115"/>
        <v>0.416436464088398</v>
      </c>
      <c r="AG32" s="94">
        <f t="shared" si="115"/>
        <v>0.474912112496005</v>
      </c>
      <c r="AH32" s="94">
        <f t="shared" si="115"/>
        <v>0.417556655379005</v>
      </c>
      <c r="AI32" s="109">
        <f>AI27/AD27-1</f>
        <v>0.434437596302003</v>
      </c>
      <c r="AJ32" s="94">
        <f t="shared" si="115"/>
        <v>0.445067264573991</v>
      </c>
      <c r="AK32" s="94">
        <f t="shared" si="115"/>
        <v>0.355436372501219</v>
      </c>
      <c r="AL32" s="141">
        <v>0.2</v>
      </c>
      <c r="AM32" s="141">
        <v>0.23</v>
      </c>
      <c r="AN32" s="109">
        <f>AN27/AI27-1</f>
        <v>0.301716526129223</v>
      </c>
      <c r="AO32" s="141">
        <v>0.17</v>
      </c>
      <c r="AP32" s="141">
        <v>0.17</v>
      </c>
      <c r="AQ32" s="141">
        <v>0.17</v>
      </c>
      <c r="AR32" s="141">
        <v>0.17</v>
      </c>
      <c r="AS32" s="109">
        <f>AS27/AN27-1</f>
        <v>0.17</v>
      </c>
      <c r="AT32" s="141">
        <v>0.16</v>
      </c>
      <c r="AU32" s="141">
        <v>0.16</v>
      </c>
      <c r="AV32" s="141">
        <v>0.16</v>
      </c>
      <c r="AW32" s="141">
        <v>0.16</v>
      </c>
      <c r="AX32" s="109">
        <f>AX27/AS27-1</f>
        <v>0.16</v>
      </c>
    </row>
    <row r="33" ht="14.25" customHeight="1" spans="1:50">
      <c r="A33" s="76"/>
      <c r="B33" s="119" t="s">
        <v>298</v>
      </c>
      <c r="C33" s="107" t="s">
        <v>61</v>
      </c>
      <c r="D33" s="960" t="s">
        <v>61</v>
      </c>
      <c r="E33" s="960" t="s">
        <v>61</v>
      </c>
      <c r="F33" s="960" t="s">
        <v>61</v>
      </c>
      <c r="G33" s="960" t="s">
        <v>61</v>
      </c>
      <c r="H33" s="109">
        <f t="shared" si="112"/>
        <v>0.197190059193985</v>
      </c>
      <c r="I33" s="94">
        <f t="shared" si="112"/>
        <v>0.0561880456178379</v>
      </c>
      <c r="J33" s="94">
        <f t="shared" si="112"/>
        <v>0.0669579162150364</v>
      </c>
      <c r="K33" s="94">
        <f t="shared" si="112"/>
        <v>0.0356396957908907</v>
      </c>
      <c r="L33" s="94">
        <f t="shared" si="112"/>
        <v>0.397147851882772</v>
      </c>
      <c r="M33" s="109">
        <f t="shared" si="112"/>
        <v>0.162145408152801</v>
      </c>
      <c r="N33" s="94">
        <f t="shared" si="112"/>
        <v>0.544663354296604</v>
      </c>
      <c r="O33" s="94">
        <f t="shared" si="112"/>
        <v>0.503311914130571</v>
      </c>
      <c r="P33" s="94">
        <f t="shared" si="112"/>
        <v>0.533783243418076</v>
      </c>
      <c r="Q33" s="94">
        <f t="shared" si="112"/>
        <v>0.196315384471672</v>
      </c>
      <c r="R33" s="109">
        <f t="shared" si="112"/>
        <v>0.400677458247498</v>
      </c>
      <c r="S33" s="111"/>
      <c r="T33" s="111"/>
      <c r="U33" s="113"/>
      <c r="V33" s="113"/>
      <c r="W33" s="113"/>
      <c r="X33" s="113"/>
      <c r="Y33" s="111"/>
      <c r="Z33" s="140">
        <f t="shared" si="113"/>
        <v>0.347826086956522</v>
      </c>
      <c r="AA33" s="140">
        <f t="shared" si="113"/>
        <v>0.459016393442623</v>
      </c>
      <c r="AB33" s="94">
        <f t="shared" si="115"/>
        <v>0.472813238770686</v>
      </c>
      <c r="AC33" s="94">
        <f t="shared" si="115"/>
        <v>0.523809523809524</v>
      </c>
      <c r="AD33" s="109">
        <f t="shared" si="115"/>
        <v>0.45516458569807</v>
      </c>
      <c r="AE33" s="94">
        <f t="shared" si="115"/>
        <v>0.488614800759013</v>
      </c>
      <c r="AF33" s="94">
        <f t="shared" si="115"/>
        <v>0.446629213483146</v>
      </c>
      <c r="AG33" s="94">
        <f t="shared" si="115"/>
        <v>0.541733547351525</v>
      </c>
      <c r="AH33" s="94">
        <f>AH28/AC28-1</f>
        <v>0.530681818181818</v>
      </c>
      <c r="AI33" s="109">
        <f>AI28/AD28-1</f>
        <v>0.507215288611545</v>
      </c>
      <c r="AJ33" s="94">
        <f t="shared" si="115"/>
        <v>0.525812619502868</v>
      </c>
      <c r="AK33" s="94">
        <f t="shared" si="115"/>
        <v>0.602588996763754</v>
      </c>
      <c r="AL33" s="94">
        <f t="shared" ref="AL33:AX33" si="116">AL28/AG28-1</f>
        <v>0.621641959174896</v>
      </c>
      <c r="AM33" s="94">
        <f t="shared" si="116"/>
        <v>0.318121437329017</v>
      </c>
      <c r="AN33" s="109">
        <f t="shared" si="116"/>
        <v>0.492585503394921</v>
      </c>
      <c r="AO33" s="94">
        <f t="shared" si="116"/>
        <v>0.268432900361942</v>
      </c>
      <c r="AP33" s="94">
        <f t="shared" si="116"/>
        <v>0.235778512372072</v>
      </c>
      <c r="AQ33" s="94">
        <f t="shared" si="116"/>
        <v>0.145794165714918</v>
      </c>
      <c r="AR33" s="94">
        <f t="shared" si="116"/>
        <v>0.197682666139083</v>
      </c>
      <c r="AS33" s="109">
        <f t="shared" si="116"/>
        <v>0.206529575589338</v>
      </c>
      <c r="AT33" s="94">
        <f t="shared" si="116"/>
        <v>0.181016626971688</v>
      </c>
      <c r="AU33" s="94">
        <f t="shared" si="116"/>
        <v>0.171676311773181</v>
      </c>
      <c r="AV33" s="94">
        <f t="shared" si="116"/>
        <v>0.168267732657337</v>
      </c>
      <c r="AW33" s="94">
        <f t="shared" si="116"/>
        <v>0.225526765137667</v>
      </c>
      <c r="AX33" s="109">
        <f t="shared" si="116"/>
        <v>0.189294429056149</v>
      </c>
    </row>
    <row r="34" ht="14.25" hidden="1" customHeight="1" outlineLevel="1" spans="1:50">
      <c r="A34" s="76"/>
      <c r="B34" s="10"/>
      <c r="C34" s="134"/>
      <c r="D34" s="135"/>
      <c r="E34" s="135"/>
      <c r="F34" s="135"/>
      <c r="G34" s="135"/>
      <c r="H34" s="134"/>
      <c r="I34" s="135"/>
      <c r="J34" s="135"/>
      <c r="K34" s="135"/>
      <c r="L34" s="136"/>
      <c r="M34" s="134"/>
      <c r="N34" s="135"/>
      <c r="O34" s="135"/>
      <c r="P34" s="135"/>
      <c r="Q34" s="135"/>
      <c r="R34" s="137"/>
      <c r="S34" s="138"/>
      <c r="T34" s="138"/>
      <c r="U34" s="139"/>
      <c r="V34" s="139"/>
      <c r="W34" s="139"/>
      <c r="X34" s="139"/>
      <c r="Y34" s="138"/>
      <c r="Z34" s="135"/>
      <c r="AA34" s="135"/>
      <c r="AB34" s="135"/>
      <c r="AC34" s="135"/>
      <c r="AD34" s="134"/>
      <c r="AE34" s="135"/>
      <c r="AF34" s="135"/>
      <c r="AG34" s="135"/>
      <c r="AH34" s="135"/>
      <c r="AI34" s="134"/>
      <c r="AJ34" s="135"/>
      <c r="AK34" s="135"/>
      <c r="AL34" s="135"/>
      <c r="AM34" s="135"/>
      <c r="AN34" s="134"/>
      <c r="AO34" s="135"/>
      <c r="AP34" s="135"/>
      <c r="AQ34" s="135"/>
      <c r="AR34" s="135"/>
      <c r="AS34" s="134"/>
      <c r="AT34" s="135"/>
      <c r="AU34" s="135"/>
      <c r="AV34" s="135"/>
      <c r="AW34" s="135"/>
      <c r="AX34" s="134"/>
    </row>
    <row r="35" ht="14.25" hidden="1" customHeight="1" outlineLevel="1" spans="1:50">
      <c r="A35" s="142"/>
      <c r="B35" s="122" t="s">
        <v>299</v>
      </c>
      <c r="C35" s="109">
        <f>C25/C$12</f>
        <v>0.402256561196959</v>
      </c>
      <c r="D35" s="94">
        <f t="shared" ref="D35:AN35" si="117">D25/D$12</f>
        <v>0.377618549608126</v>
      </c>
      <c r="E35" s="94">
        <f t="shared" si="117"/>
        <v>0.42878491296737</v>
      </c>
      <c r="F35" s="94">
        <f t="shared" si="117"/>
        <v>0.401188008811565</v>
      </c>
      <c r="G35" s="94">
        <f t="shared" si="117"/>
        <v>0.423140792300757</v>
      </c>
      <c r="H35" s="109">
        <f t="shared" si="117"/>
        <v>0.408620246133857</v>
      </c>
      <c r="I35" s="94">
        <f t="shared" si="117"/>
        <v>0.433209512476967</v>
      </c>
      <c r="J35" s="94">
        <f t="shared" si="117"/>
        <v>0.46309331114865</v>
      </c>
      <c r="K35" s="94">
        <f t="shared" si="117"/>
        <v>0.420273266472115</v>
      </c>
      <c r="L35" s="94">
        <f t="shared" si="117"/>
        <v>0.39762729064131</v>
      </c>
      <c r="M35" s="109">
        <f t="shared" si="117"/>
        <v>0.423940707273574</v>
      </c>
      <c r="N35" s="94">
        <f t="shared" si="117"/>
        <v>0.389983814148339</v>
      </c>
      <c r="O35" s="94">
        <f t="shared" si="117"/>
        <v>0.427054154995331</v>
      </c>
      <c r="P35" s="94">
        <f t="shared" si="117"/>
        <v>0.393265288318939</v>
      </c>
      <c r="Q35" s="94">
        <f t="shared" si="117"/>
        <v>0.380637310822116</v>
      </c>
      <c r="R35" s="109">
        <f t="shared" si="117"/>
        <v>0.395302520431289</v>
      </c>
      <c r="S35" s="111"/>
      <c r="T35" s="111"/>
      <c r="U35" s="113"/>
      <c r="V35" s="113"/>
      <c r="W35" s="113"/>
      <c r="X35" s="113"/>
      <c r="Y35" s="111"/>
      <c r="Z35" s="94">
        <f t="shared" si="117"/>
        <v>0.347953706809795</v>
      </c>
      <c r="AA35" s="94">
        <f t="shared" si="117"/>
        <v>0.371417157694997</v>
      </c>
      <c r="AB35" s="94">
        <f t="shared" ref="AB35" si="118">AB25/AB$12</f>
        <v>0.360319101787561</v>
      </c>
      <c r="AC35" s="94">
        <f t="shared" si="117"/>
        <v>0.357256388311529</v>
      </c>
      <c r="AD35" s="109">
        <f t="shared" si="117"/>
        <v>0.358651824127486</v>
      </c>
      <c r="AE35" s="94">
        <f t="shared" si="117"/>
        <v>0.315585738539898</v>
      </c>
      <c r="AF35" s="94">
        <f t="shared" si="117"/>
        <v>0.31982528512497</v>
      </c>
      <c r="AG35" s="94">
        <f t="shared" si="117"/>
        <v>0.32693731139327</v>
      </c>
      <c r="AH35" s="94">
        <f t="shared" si="117"/>
        <v>0.329018133358717</v>
      </c>
      <c r="AI35" s="109">
        <f t="shared" si="117"/>
        <v>0.323718436843227</v>
      </c>
      <c r="AJ35" s="94">
        <f t="shared" si="117"/>
        <v>0.282086867129273</v>
      </c>
      <c r="AK35" s="94">
        <f t="shared" si="117"/>
        <v>0.304238637755727</v>
      </c>
      <c r="AL35" s="94">
        <f t="shared" si="117"/>
        <v>0.31582341414542</v>
      </c>
      <c r="AM35" s="94">
        <f t="shared" si="117"/>
        <v>0.317737343612856</v>
      </c>
      <c r="AN35" s="109">
        <f t="shared" si="117"/>
        <v>0.30609608466976</v>
      </c>
      <c r="AO35" s="94">
        <f t="shared" ref="AO35:AS35" si="119">AO25/AO$12</f>
        <v>0.274723853675075</v>
      </c>
      <c r="AP35" s="94">
        <f t="shared" si="119"/>
        <v>0.296456061578816</v>
      </c>
      <c r="AQ35" s="94">
        <f t="shared" si="119"/>
        <v>0.312335506990294</v>
      </c>
      <c r="AR35" s="94">
        <f t="shared" si="119"/>
        <v>0.312079853531542</v>
      </c>
      <c r="AS35" s="109">
        <f t="shared" si="119"/>
        <v>0.300099668335636</v>
      </c>
      <c r="AT35" s="94">
        <f t="shared" ref="AT35:AX35" si="120">AT25/AT$12</f>
        <v>0.268375706904158</v>
      </c>
      <c r="AU35" s="94">
        <f t="shared" si="120"/>
        <v>0.289378650377701</v>
      </c>
      <c r="AV35" s="94">
        <f t="shared" si="120"/>
        <v>0.306346441260883</v>
      </c>
      <c r="AW35" s="94">
        <f t="shared" si="120"/>
        <v>0.303616612339535</v>
      </c>
      <c r="AX35" s="109">
        <f t="shared" si="120"/>
        <v>0.293059033210727</v>
      </c>
    </row>
    <row r="36" ht="14.25" hidden="1" customHeight="1" outlineLevel="1" spans="1:50">
      <c r="A36" s="142"/>
      <c r="B36" s="122" t="s">
        <v>300</v>
      </c>
      <c r="C36" s="109">
        <f t="shared" ref="C36:AN36" si="121">C26/C$12</f>
        <v>0.441664622680075</v>
      </c>
      <c r="D36" s="94">
        <f t="shared" si="121"/>
        <v>0.427068690020842</v>
      </c>
      <c r="E36" s="94">
        <f t="shared" si="121"/>
        <v>0.375269757512872</v>
      </c>
      <c r="F36" s="94">
        <f t="shared" si="121"/>
        <v>0.408679207331271</v>
      </c>
      <c r="G36" s="94">
        <f t="shared" si="121"/>
        <v>0.38886943065109</v>
      </c>
      <c r="H36" s="109">
        <f t="shared" si="121"/>
        <v>0.399691155352347</v>
      </c>
      <c r="I36" s="94">
        <f t="shared" si="121"/>
        <v>0.343704516059199</v>
      </c>
      <c r="J36" s="94">
        <f t="shared" si="121"/>
        <v>0.345536551722606</v>
      </c>
      <c r="K36" s="94">
        <f t="shared" si="121"/>
        <v>0.350218581652361</v>
      </c>
      <c r="L36" s="94">
        <f t="shared" si="121"/>
        <v>0.380729512392824</v>
      </c>
      <c r="M36" s="109">
        <f t="shared" si="121"/>
        <v>0.358125156740184</v>
      </c>
      <c r="N36" s="94">
        <f t="shared" si="121"/>
        <v>0.339807673997905</v>
      </c>
      <c r="O36" s="94">
        <f t="shared" si="121"/>
        <v>0.268557422969188</v>
      </c>
      <c r="P36" s="94">
        <f t="shared" si="121"/>
        <v>0.359068306725988</v>
      </c>
      <c r="Q36" s="94">
        <f t="shared" si="121"/>
        <v>0.343524222374325</v>
      </c>
      <c r="R36" s="109">
        <f t="shared" si="121"/>
        <v>0.332005585696953</v>
      </c>
      <c r="S36" s="111"/>
      <c r="T36" s="111"/>
      <c r="U36" s="113"/>
      <c r="V36" s="113"/>
      <c r="W36" s="113"/>
      <c r="X36" s="113"/>
      <c r="Y36" s="111"/>
      <c r="Z36" s="94">
        <f t="shared" si="121"/>
        <v>0.302415296880242</v>
      </c>
      <c r="AA36" s="94">
        <f t="shared" si="121"/>
        <v>0.232797363427544</v>
      </c>
      <c r="AB36" s="94">
        <f t="shared" ref="AB36" si="122">AB26/AB$12</f>
        <v>0.31651647215246</v>
      </c>
      <c r="AC36" s="94">
        <f t="shared" si="121"/>
        <v>0.300281207971635</v>
      </c>
      <c r="AD36" s="109">
        <f t="shared" si="121"/>
        <v>0.291976154187487</v>
      </c>
      <c r="AE36" s="94">
        <f t="shared" si="121"/>
        <v>0.274974533106961</v>
      </c>
      <c r="AF36" s="94">
        <f t="shared" si="121"/>
        <v>0.223408557793416</v>
      </c>
      <c r="AG36" s="94">
        <f t="shared" si="121"/>
        <v>0.30091669988043</v>
      </c>
      <c r="AH36" s="94">
        <f t="shared" si="121"/>
        <v>0.283756127742611</v>
      </c>
      <c r="AI36" s="109">
        <f t="shared" si="121"/>
        <v>0.275014468033261</v>
      </c>
      <c r="AJ36" s="94">
        <f t="shared" si="121"/>
        <v>0.263582626574145</v>
      </c>
      <c r="AK36" s="94">
        <f t="shared" si="121"/>
        <v>0.203540365061865</v>
      </c>
      <c r="AL36" s="94">
        <f t="shared" si="121"/>
        <v>0.280833538170238</v>
      </c>
      <c r="AM36" s="94">
        <f t="shared" si="121"/>
        <v>0.269219706545033</v>
      </c>
      <c r="AN36" s="109">
        <f t="shared" si="121"/>
        <v>0.257849411369993</v>
      </c>
      <c r="AO36" s="94">
        <f t="shared" ref="AO36:AS36" si="123">AO26/AO$12</f>
        <v>0.256702609629334</v>
      </c>
      <c r="AP36" s="94">
        <f t="shared" si="123"/>
        <v>0.198333700951562</v>
      </c>
      <c r="AQ36" s="94">
        <f t="shared" si="123"/>
        <v>0.277732054039197</v>
      </c>
      <c r="AR36" s="94">
        <f t="shared" si="123"/>
        <v>0.264426099970011</v>
      </c>
      <c r="AS36" s="109">
        <f t="shared" si="123"/>
        <v>0.252798146425682</v>
      </c>
      <c r="AT36" s="94">
        <f t="shared" ref="AT36:AX36" si="124">AT26/AT$12</f>
        <v>0.250770886480416</v>
      </c>
      <c r="AU36" s="94">
        <f t="shared" si="124"/>
        <v>0.193598803141756</v>
      </c>
      <c r="AV36" s="94">
        <f t="shared" si="124"/>
        <v>0.272406513107801</v>
      </c>
      <c r="AW36" s="94">
        <f t="shared" si="124"/>
        <v>0.257255172926232</v>
      </c>
      <c r="AX36" s="109">
        <f t="shared" si="124"/>
        <v>0.24686725180288</v>
      </c>
    </row>
    <row r="37" ht="14.25" hidden="1" customHeight="1" outlineLevel="1" spans="1:50">
      <c r="A37" s="142"/>
      <c r="B37" s="122" t="s">
        <v>301</v>
      </c>
      <c r="C37" s="109">
        <f t="shared" ref="C37:AN37" si="125">C27/C$12</f>
        <v>0.0826996974899845</v>
      </c>
      <c r="D37" s="94">
        <f t="shared" si="125"/>
        <v>0.123152030265647</v>
      </c>
      <c r="E37" s="94">
        <f t="shared" si="125"/>
        <v>0.119694849782484</v>
      </c>
      <c r="F37" s="94">
        <f t="shared" si="125"/>
        <v>0.124587517447652</v>
      </c>
      <c r="G37" s="94">
        <f t="shared" si="125"/>
        <v>0.119283039932557</v>
      </c>
      <c r="H37" s="109">
        <f t="shared" si="125"/>
        <v>0.121594952776395</v>
      </c>
      <c r="I37" s="94">
        <f t="shared" si="125"/>
        <v>0.161400362420204</v>
      </c>
      <c r="J37" s="94">
        <f t="shared" si="125"/>
        <v>0.120177784223278</v>
      </c>
      <c r="K37" s="94">
        <f t="shared" si="125"/>
        <v>0.16507986028392</v>
      </c>
      <c r="L37" s="94">
        <f t="shared" si="125"/>
        <v>0.141811161266305</v>
      </c>
      <c r="M37" s="109">
        <f t="shared" si="125"/>
        <v>0.14760591976848</v>
      </c>
      <c r="N37" s="94">
        <f t="shared" si="125"/>
        <v>0.195753594211178</v>
      </c>
      <c r="O37" s="94">
        <f t="shared" si="125"/>
        <v>0.218954248366013</v>
      </c>
      <c r="P37" s="94">
        <f t="shared" si="125"/>
        <v>0.174387158684463</v>
      </c>
      <c r="Q37" s="94">
        <f t="shared" si="125"/>
        <v>0.188835652901361</v>
      </c>
      <c r="R37" s="109">
        <f t="shared" si="125"/>
        <v>0.19261497607765</v>
      </c>
      <c r="S37" s="111"/>
      <c r="T37" s="111"/>
      <c r="U37" s="113"/>
      <c r="V37" s="113"/>
      <c r="W37" s="113"/>
      <c r="X37" s="113"/>
      <c r="Y37" s="111"/>
      <c r="Z37" s="94">
        <f t="shared" si="125"/>
        <v>0.261321704126132</v>
      </c>
      <c r="AA37" s="94">
        <f t="shared" si="125"/>
        <v>0.289224008788575</v>
      </c>
      <c r="AB37" s="94">
        <f t="shared" ref="AB37" si="126">AB27/AB$12</f>
        <v>0.231127197518097</v>
      </c>
      <c r="AC37" s="94">
        <f t="shared" si="125"/>
        <v>0.23468639197946</v>
      </c>
      <c r="AD37" s="109">
        <f t="shared" si="125"/>
        <v>0.250419616846411</v>
      </c>
      <c r="AE37" s="94">
        <f t="shared" si="125"/>
        <v>0.302886247877759</v>
      </c>
      <c r="AF37" s="94">
        <f t="shared" si="125"/>
        <v>0.331796489525196</v>
      </c>
      <c r="AG37" s="94">
        <f t="shared" si="125"/>
        <v>0.262768319763138</v>
      </c>
      <c r="AH37" s="94">
        <f t="shared" si="125"/>
        <v>0.259007186711722</v>
      </c>
      <c r="AI37" s="109">
        <f t="shared" si="125"/>
        <v>0.283558222411745</v>
      </c>
      <c r="AJ37" s="94">
        <f t="shared" si="125"/>
        <v>0.331277306604986</v>
      </c>
      <c r="AK37" s="94">
        <f t="shared" si="125"/>
        <v>0.340561068234718</v>
      </c>
      <c r="AL37" s="94">
        <f t="shared" si="125"/>
        <v>0.258138082687975</v>
      </c>
      <c r="AM37" s="94">
        <f t="shared" si="125"/>
        <v>0.269873661300173</v>
      </c>
      <c r="AN37" s="109">
        <f t="shared" si="125"/>
        <v>0.295433653246941</v>
      </c>
      <c r="AO37" s="94">
        <f t="shared" ref="AO37:AS37" si="127">AO27/AO$12</f>
        <v>0.334050869993897</v>
      </c>
      <c r="AP37" s="94">
        <f t="shared" si="127"/>
        <v>0.343596225670401</v>
      </c>
      <c r="AQ37" s="94">
        <f t="shared" si="127"/>
        <v>0.26432396041161</v>
      </c>
      <c r="AR37" s="94">
        <f t="shared" si="127"/>
        <v>0.274451363288151</v>
      </c>
      <c r="AS37" s="109">
        <f t="shared" si="127"/>
        <v>0.299899073514911</v>
      </c>
      <c r="AT37" s="94">
        <f t="shared" ref="AT37:AX37" si="128">AT27/AT$12</f>
        <v>0.341031463739885</v>
      </c>
      <c r="AU37" s="94">
        <f t="shared" si="128"/>
        <v>0.35050123060737</v>
      </c>
      <c r="AV37" s="94">
        <f t="shared" si="128"/>
        <v>0.270933697690251</v>
      </c>
      <c r="AW37" s="94">
        <f t="shared" si="128"/>
        <v>0.279035975549534</v>
      </c>
      <c r="AX37" s="109">
        <f t="shared" si="128"/>
        <v>0.306055178080928</v>
      </c>
    </row>
    <row r="38" ht="14.25" hidden="1" customHeight="1" outlineLevel="1" spans="1:50">
      <c r="A38" s="142"/>
      <c r="B38" s="122" t="s">
        <v>302</v>
      </c>
      <c r="C38" s="109">
        <f t="shared" ref="C38:AN38" si="129">C28/C$12</f>
        <v>0.0734199983648107</v>
      </c>
      <c r="D38" s="94">
        <f t="shared" si="129"/>
        <v>0.0722432508352275</v>
      </c>
      <c r="E38" s="94">
        <f t="shared" si="129"/>
        <v>0.0763398876018522</v>
      </c>
      <c r="F38" s="94">
        <f t="shared" si="129"/>
        <v>0.0655996504370955</v>
      </c>
      <c r="G38" s="94">
        <f t="shared" si="129"/>
        <v>0.0686326984188744</v>
      </c>
      <c r="H38" s="109">
        <f t="shared" si="129"/>
        <v>0.0701191074413046</v>
      </c>
      <c r="I38" s="94">
        <f t="shared" si="129"/>
        <v>0.0625662009997484</v>
      </c>
      <c r="J38" s="94">
        <f t="shared" si="129"/>
        <v>0.0702206144218916</v>
      </c>
      <c r="K38" s="94">
        <f t="shared" si="129"/>
        <v>0.0646454632904899</v>
      </c>
      <c r="L38" s="94">
        <f t="shared" si="129"/>
        <v>0.0799142651261353</v>
      </c>
      <c r="M38" s="109">
        <f t="shared" si="129"/>
        <v>0.0704187528278823</v>
      </c>
      <c r="N38" s="94">
        <f t="shared" si="129"/>
        <v>0.0744549176425783</v>
      </c>
      <c r="O38" s="94">
        <f t="shared" si="129"/>
        <v>0.0854341736694678</v>
      </c>
      <c r="P38" s="94">
        <f t="shared" si="129"/>
        <v>0.0732792462706098</v>
      </c>
      <c r="Q38" s="94">
        <f t="shared" si="129"/>
        <v>0.0871549167237052</v>
      </c>
      <c r="R38" s="109">
        <f t="shared" si="129"/>
        <v>0.080122702195362</v>
      </c>
      <c r="S38" s="111"/>
      <c r="T38" s="111"/>
      <c r="U38" s="113"/>
      <c r="V38" s="113"/>
      <c r="W38" s="113"/>
      <c r="X38" s="113"/>
      <c r="Y38" s="111"/>
      <c r="Z38" s="94">
        <f t="shared" si="129"/>
        <v>0.0883931566588393</v>
      </c>
      <c r="AA38" s="94">
        <f t="shared" si="129"/>
        <v>0.106661340257665</v>
      </c>
      <c r="AB38" s="94">
        <f t="shared" ref="AB38" si="130">AB28/AB$12</f>
        <v>0.0920372285418821</v>
      </c>
      <c r="AC38" s="94">
        <f t="shared" si="129"/>
        <v>0.107592615234136</v>
      </c>
      <c r="AD38" s="109">
        <f t="shared" si="129"/>
        <v>0.0989331121100457</v>
      </c>
      <c r="AE38" s="94">
        <f t="shared" si="129"/>
        <v>0.106553480475382</v>
      </c>
      <c r="AF38" s="94">
        <f t="shared" si="129"/>
        <v>0.124969667556418</v>
      </c>
      <c r="AG38" s="94">
        <f t="shared" si="129"/>
        <v>0.109377668963161</v>
      </c>
      <c r="AH38" s="94">
        <f t="shared" si="129"/>
        <v>0.12821855218695</v>
      </c>
      <c r="AI38" s="109">
        <f t="shared" si="129"/>
        <v>0.117708872711766</v>
      </c>
      <c r="AJ38" s="94">
        <f t="shared" si="129"/>
        <v>0.123053199691596</v>
      </c>
      <c r="AK38" s="94">
        <f t="shared" si="129"/>
        <v>0.151659928947691</v>
      </c>
      <c r="AL38" s="94">
        <f t="shared" si="129"/>
        <v>0.145204964996367</v>
      </c>
      <c r="AM38" s="94">
        <f t="shared" si="129"/>
        <v>0.143169288541939</v>
      </c>
      <c r="AN38" s="109">
        <f t="shared" si="129"/>
        <v>0.140620850713306</v>
      </c>
      <c r="AO38" s="94">
        <f t="shared" ref="AO38:AS38" si="131">AO28/AO$12</f>
        <v>0.134522666701694</v>
      </c>
      <c r="AP38" s="94">
        <f t="shared" si="131"/>
        <v>0.161614011799221</v>
      </c>
      <c r="AQ38" s="94">
        <f t="shared" si="131"/>
        <v>0.145608478558898</v>
      </c>
      <c r="AR38" s="94">
        <f t="shared" si="131"/>
        <v>0.149042683210296</v>
      </c>
      <c r="AS38" s="109">
        <f t="shared" si="131"/>
        <v>0.14720311172377</v>
      </c>
      <c r="AT38" s="94">
        <f t="shared" ref="AT38:AX38" si="132">AT28/AT$12</f>
        <v>0.139821942875541</v>
      </c>
      <c r="AU38" s="94">
        <f t="shared" si="132"/>
        <v>0.166521315873174</v>
      </c>
      <c r="AV38" s="94">
        <f t="shared" si="132"/>
        <v>0.150313347941064</v>
      </c>
      <c r="AW38" s="94">
        <f t="shared" si="132"/>
        <v>0.160092239184699</v>
      </c>
      <c r="AX38" s="109">
        <f t="shared" si="132"/>
        <v>0.154018536905465</v>
      </c>
    </row>
    <row r="39" ht="14.25" customHeight="1" collapsed="1" spans="1:50">
      <c r="A39" s="76"/>
      <c r="B39" s="143"/>
      <c r="C39" s="144"/>
      <c r="D39" s="145"/>
      <c r="E39" s="145"/>
      <c r="F39" s="145"/>
      <c r="G39" s="145"/>
      <c r="H39" s="144"/>
      <c r="I39" s="145"/>
      <c r="J39" s="145"/>
      <c r="K39" s="146"/>
      <c r="L39" s="146"/>
      <c r="M39" s="144"/>
      <c r="N39" s="145"/>
      <c r="O39" s="145"/>
      <c r="P39" s="145"/>
      <c r="Q39" s="145"/>
      <c r="R39" s="147"/>
      <c r="S39" s="148"/>
      <c r="T39" s="148"/>
      <c r="U39" s="149"/>
      <c r="V39" s="149"/>
      <c r="W39" s="149"/>
      <c r="X39" s="149"/>
      <c r="Y39" s="148"/>
      <c r="Z39" s="145"/>
      <c r="AA39" s="145"/>
      <c r="AB39" s="145"/>
      <c r="AC39" s="145"/>
      <c r="AD39" s="144"/>
      <c r="AE39" s="145"/>
      <c r="AF39" s="145"/>
      <c r="AG39" s="145"/>
      <c r="AH39" s="145"/>
      <c r="AI39" s="144"/>
      <c r="AJ39" s="145"/>
      <c r="AK39" s="145"/>
      <c r="AL39" s="145"/>
      <c r="AM39" s="145"/>
      <c r="AN39" s="144"/>
      <c r="AO39" s="145"/>
      <c r="AP39" s="145"/>
      <c r="AQ39" s="145"/>
      <c r="AR39" s="145"/>
      <c r="AS39" s="144"/>
      <c r="AT39" s="145"/>
      <c r="AU39" s="145"/>
      <c r="AV39" s="145"/>
      <c r="AW39" s="145"/>
      <c r="AX39" s="144"/>
    </row>
    <row r="40" ht="14.25" customHeight="1" spans="1:50">
      <c r="A40" s="76"/>
      <c r="B40" s="126" t="s">
        <v>303</v>
      </c>
      <c r="C40" s="150">
        <f>C101+C207+C310</f>
        <v>1916.2</v>
      </c>
      <c r="D40" s="151">
        <f>D101+D207+D310</f>
        <v>498.54</v>
      </c>
      <c r="E40" s="151">
        <f>E101+E207+E310</f>
        <v>433.54</v>
      </c>
      <c r="F40" s="151">
        <f>F101+F207+F310</f>
        <v>634.21</v>
      </c>
      <c r="G40" s="151">
        <f>G101+G207+G310</f>
        <v>669.93</v>
      </c>
      <c r="H40" s="152">
        <f>D40+E40+F40+G40</f>
        <v>2236.22</v>
      </c>
      <c r="I40" s="151">
        <f>I101+I207+I310</f>
        <v>566.721953</v>
      </c>
      <c r="J40" s="151">
        <f>J101+J207+J310</f>
        <v>504.544267</v>
      </c>
      <c r="K40" s="151">
        <f>K101+K207+K310</f>
        <v>638.84542</v>
      </c>
      <c r="L40" s="151">
        <f>L101+L207+L310</f>
        <v>792.272564</v>
      </c>
      <c r="M40" s="152">
        <f>I40+J40+K40+L40</f>
        <v>2502.384204</v>
      </c>
      <c r="N40" s="151">
        <f>N101+N207+N310</f>
        <v>702.7</v>
      </c>
      <c r="O40" s="151">
        <f>O101+O207+O310</f>
        <v>535.9</v>
      </c>
      <c r="P40" s="151">
        <f>P101+P207+P310</f>
        <v>812.5</v>
      </c>
      <c r="Q40" s="151">
        <f>Q101+Q207+Q310</f>
        <v>758.5</v>
      </c>
      <c r="R40" s="152">
        <f>N40+O40+P40+Q40</f>
        <v>2809.6</v>
      </c>
      <c r="S40" s="153">
        <f t="shared" ref="S40:X40" si="133">S101+S207+S310</f>
        <v>2236.22</v>
      </c>
      <c r="T40" s="153">
        <f t="shared" si="133"/>
        <v>2502.384204</v>
      </c>
      <c r="U40" s="154">
        <f t="shared" si="133"/>
        <v>702.7</v>
      </c>
      <c r="V40" s="154">
        <f t="shared" si="133"/>
        <v>535.9</v>
      </c>
      <c r="W40" s="154">
        <f t="shared" si="133"/>
        <v>812.5</v>
      </c>
      <c r="X40" s="154">
        <f t="shared" si="133"/>
        <v>758.5</v>
      </c>
      <c r="Y40" s="153">
        <f>U40+V40+W40+X40</f>
        <v>2809.6</v>
      </c>
      <c r="Z40" s="151">
        <f>Z101+Z207+Z310</f>
        <v>694.5</v>
      </c>
      <c r="AA40" s="151">
        <f>AA101+AA207+AA310</f>
        <v>544.5</v>
      </c>
      <c r="AB40" s="151">
        <f>AB101+AB207+AB310</f>
        <v>874</v>
      </c>
      <c r="AC40" s="151">
        <f>AC101+AC207+AC310</f>
        <v>803.3</v>
      </c>
      <c r="AD40" s="152">
        <f>Z40+AA40+AB40+AC40</f>
        <v>2916.3</v>
      </c>
      <c r="AE40" s="151">
        <v>779.9</v>
      </c>
      <c r="AF40" s="151">
        <v>595.4</v>
      </c>
      <c r="AG40" s="151">
        <v>1033.8</v>
      </c>
      <c r="AH40" s="151">
        <v>948.4</v>
      </c>
      <c r="AI40" s="152">
        <f>AE40+AF40+AG40+AH40</f>
        <v>3357.5</v>
      </c>
      <c r="AJ40" s="151">
        <v>944</v>
      </c>
      <c r="AK40" s="151">
        <v>735.8</v>
      </c>
      <c r="AL40" s="151">
        <f>AL101+AL207+AL310</f>
        <v>1165.458</v>
      </c>
      <c r="AM40" s="151">
        <f>AM101+AM207+AM310</f>
        <v>1042.915</v>
      </c>
      <c r="AN40" s="152">
        <f>AJ40+AK40+AL40+AM40</f>
        <v>3888.173</v>
      </c>
      <c r="AO40" s="151">
        <f>AO101+AO207+AO310</f>
        <v>1034.271</v>
      </c>
      <c r="AP40" s="151">
        <f>AP101+AP207+AP310</f>
        <v>804.158</v>
      </c>
      <c r="AQ40" s="151">
        <f>AQ101+AQ207+AQ310</f>
        <v>1280.17446</v>
      </c>
      <c r="AR40" s="151">
        <f>AR101+AR207+AR310</f>
        <v>1146.61775</v>
      </c>
      <c r="AS40" s="152">
        <f>AO40+AP40+AQ40+AR40</f>
        <v>4265.22121</v>
      </c>
      <c r="AT40" s="151">
        <f>AT101+AT207+AT310</f>
        <v>1125.08214</v>
      </c>
      <c r="AU40" s="151">
        <f>AU101+AU207+AU310</f>
        <v>870.9614</v>
      </c>
      <c r="AV40" s="151">
        <f>AV101+AV207+AV310</f>
        <v>1397.6059836</v>
      </c>
      <c r="AW40" s="151">
        <f>AW101+AW207+AW310</f>
        <v>1252.905695</v>
      </c>
      <c r="AX40" s="152">
        <f>AT40+AU40+AV40+AW40</f>
        <v>4646.5552186</v>
      </c>
    </row>
    <row r="41" ht="14.25" customHeight="1" spans="1:50">
      <c r="A41" s="76"/>
      <c r="B41" s="96" t="s">
        <v>304</v>
      </c>
      <c r="C41" s="155">
        <f>C104+C210+C313</f>
        <v>530</v>
      </c>
      <c r="D41" s="156">
        <f>D104+D210+D313</f>
        <v>164.95</v>
      </c>
      <c r="E41" s="156">
        <f>E104+E210+E313</f>
        <v>164.27</v>
      </c>
      <c r="F41" s="156">
        <f>F104+F210+F313</f>
        <v>171.92</v>
      </c>
      <c r="G41" s="156">
        <f>G104+G210+G313</f>
        <v>329.07</v>
      </c>
      <c r="H41" s="157">
        <f>D41+E41+F41+G41</f>
        <v>830.21</v>
      </c>
      <c r="I41" s="156">
        <f>I104+I210+I313</f>
        <v>242.43565907992</v>
      </c>
      <c r="J41" s="156">
        <f>J104+J210+J313</f>
        <v>188.877318255623</v>
      </c>
      <c r="K41" s="156">
        <f>K104+K210+K313</f>
        <v>208.337604622016</v>
      </c>
      <c r="L41" s="156">
        <f>L104+L210+L313</f>
        <v>406.438792307711</v>
      </c>
      <c r="M41" s="157">
        <f>I41+J41+K41+L41</f>
        <v>1046.08937426527</v>
      </c>
      <c r="N41" s="156">
        <f>N104+N210+N313</f>
        <v>347.6</v>
      </c>
      <c r="O41" s="156">
        <f>O104+O210+O313</f>
        <v>320.9</v>
      </c>
      <c r="P41" s="156">
        <f>P104+P210+P313</f>
        <v>333.8</v>
      </c>
      <c r="Q41" s="156">
        <f>Q104+Q210+Q313</f>
        <v>556.4</v>
      </c>
      <c r="R41" s="157">
        <f>N41+O41+P41+Q41</f>
        <v>1558.7</v>
      </c>
      <c r="S41" s="158">
        <f t="shared" ref="S41:X41" si="134">S104+S210+S313</f>
        <v>849.51</v>
      </c>
      <c r="T41" s="158">
        <f t="shared" si="134"/>
        <v>1068.48937426527</v>
      </c>
      <c r="U41" s="159">
        <f t="shared" si="134"/>
        <v>354.3</v>
      </c>
      <c r="V41" s="159">
        <f t="shared" si="134"/>
        <v>326.9</v>
      </c>
      <c r="W41" s="159">
        <f t="shared" si="134"/>
        <v>340.6</v>
      </c>
      <c r="X41" s="159">
        <f t="shared" si="134"/>
        <v>568.9</v>
      </c>
      <c r="Y41" s="158">
        <f>U41+V41+W41+X41</f>
        <v>1590.7</v>
      </c>
      <c r="Z41" s="156">
        <f>Z104+Z210+Z313</f>
        <v>497.9</v>
      </c>
      <c r="AA41" s="156">
        <f>AA104+AA210+AA313</f>
        <v>456.8</v>
      </c>
      <c r="AB41" s="156">
        <f>AB104+AB210+AB313</f>
        <v>479.8</v>
      </c>
      <c r="AC41" s="156">
        <f>AC104+AC210+AC313</f>
        <v>832.5</v>
      </c>
      <c r="AD41" s="157">
        <f>Z41+AA41+AB41+AC41</f>
        <v>2267</v>
      </c>
      <c r="AE41" s="156">
        <v>692.6</v>
      </c>
      <c r="AF41" s="156">
        <v>640.9</v>
      </c>
      <c r="AG41" s="156">
        <v>722.5</v>
      </c>
      <c r="AH41" s="156">
        <v>1152.7</v>
      </c>
      <c r="AI41" s="157">
        <f>AE41+AF41+AG41+AH41</f>
        <v>3208.7</v>
      </c>
      <c r="AJ41" s="156">
        <v>1001.5</v>
      </c>
      <c r="AK41" s="156">
        <v>896.8</v>
      </c>
      <c r="AL41" s="156">
        <f>AL104+AL210+AL313</f>
        <v>979.905420357497</v>
      </c>
      <c r="AM41" s="156">
        <f>AM104+AM210+AM313</f>
        <v>1437.37891521644</v>
      </c>
      <c r="AN41" s="157">
        <f>AJ41+AK41+AL41+AM41</f>
        <v>4315.58433557393</v>
      </c>
      <c r="AO41" s="156">
        <f>AO104+AO210+AO313</f>
        <v>1223.06483634665</v>
      </c>
      <c r="AP41" s="156">
        <f>AP104+AP210+AP313</f>
        <v>1089.11075966333</v>
      </c>
      <c r="AQ41" s="156">
        <f>AQ104+AQ210+AQ313</f>
        <v>1171.15836276418</v>
      </c>
      <c r="AR41" s="156">
        <f>AR104+AR210+AR313</f>
        <v>1706.92325856752</v>
      </c>
      <c r="AS41" s="157">
        <f>AO41+AP41+AQ41+AR41</f>
        <v>5190.25721734167</v>
      </c>
      <c r="AT41" s="156">
        <f>AT104+AT210+AT313</f>
        <v>1439.82899871877</v>
      </c>
      <c r="AU41" s="156">
        <f>AU104+AU210+AU313</f>
        <v>1281.96456460326</v>
      </c>
      <c r="AV41" s="156">
        <f>AV104+AV210+AV313</f>
        <v>1376.56853366251</v>
      </c>
      <c r="AW41" s="156">
        <f>AW104+AW210+AW313</f>
        <v>2002.81620039671</v>
      </c>
      <c r="AX41" s="157">
        <f>AT41+AU41+AV41+AW41</f>
        <v>6101.17829738126</v>
      </c>
    </row>
    <row r="42" ht="14.25" hidden="1" customHeight="1" outlineLevel="1" spans="1:50">
      <c r="A42" s="76"/>
      <c r="B42" s="160" t="s">
        <v>305</v>
      </c>
      <c r="C42" s="161">
        <v>274</v>
      </c>
      <c r="D42" s="156">
        <v>83.4220899119808</v>
      </c>
      <c r="E42" s="156">
        <v>83.5170400627443</v>
      </c>
      <c r="F42" s="156">
        <v>77.091910675197</v>
      </c>
      <c r="G42" s="156">
        <v>160.384321383316</v>
      </c>
      <c r="H42" s="161">
        <f>D42+E42+F42+G42</f>
        <v>404.415362033238</v>
      </c>
      <c r="I42" s="156">
        <v>113.204904</v>
      </c>
      <c r="J42" s="156">
        <v>97.541879</v>
      </c>
      <c r="K42" s="156">
        <v>92.693385</v>
      </c>
      <c r="L42" s="156">
        <v>210.316283</v>
      </c>
      <c r="M42" s="161">
        <f>I42+J42+K42+L42</f>
        <v>513.756451</v>
      </c>
      <c r="N42" s="156">
        <v>154.528543</v>
      </c>
      <c r="O42" s="156">
        <v>140.472419</v>
      </c>
      <c r="P42" s="156">
        <v>150.4</v>
      </c>
      <c r="Q42" s="162">
        <f>718.4-N42-O42-P42</f>
        <v>272.999038</v>
      </c>
      <c r="R42" s="163">
        <f>N42+O42+P42+Q42</f>
        <v>718.4</v>
      </c>
      <c r="S42" s="164"/>
      <c r="T42" s="164"/>
      <c r="U42" s="165"/>
      <c r="V42" s="165"/>
      <c r="W42" s="165"/>
      <c r="X42" s="165"/>
      <c r="Y42" s="164"/>
      <c r="Z42" s="166"/>
      <c r="AA42" s="167"/>
      <c r="AB42" s="167"/>
      <c r="AC42" s="167"/>
      <c r="AD42" s="168"/>
      <c r="AE42" s="167"/>
      <c r="AF42" s="167"/>
      <c r="AG42" s="167"/>
      <c r="AH42" s="167"/>
      <c r="AI42" s="168"/>
      <c r="AJ42" s="167"/>
      <c r="AK42" s="167"/>
      <c r="AL42" s="167"/>
      <c r="AM42" s="167"/>
      <c r="AN42" s="168"/>
      <c r="AO42" s="167"/>
      <c r="AP42" s="167"/>
      <c r="AQ42" s="167"/>
      <c r="AR42" s="167"/>
      <c r="AS42" s="168"/>
      <c r="AT42" s="167"/>
      <c r="AU42" s="167"/>
      <c r="AV42" s="167"/>
      <c r="AW42" s="167"/>
      <c r="AX42" s="168"/>
    </row>
    <row r="43" ht="14.25" hidden="1" customHeight="1" outlineLevel="1" spans="1:50">
      <c r="A43" s="76"/>
      <c r="B43" s="160" t="s">
        <v>306</v>
      </c>
      <c r="C43" s="161">
        <v>257</v>
      </c>
      <c r="D43" s="156">
        <v>81.5354814802859</v>
      </c>
      <c r="E43" s="156">
        <v>80.7379945469438</v>
      </c>
      <c r="F43" s="156">
        <v>94.8269025104315</v>
      </c>
      <c r="G43" s="156">
        <v>168.684686327907</v>
      </c>
      <c r="H43" s="161">
        <f>D43+E43+F43+G43</f>
        <v>425.785064865568</v>
      </c>
      <c r="I43" s="156">
        <v>129.230755</v>
      </c>
      <c r="J43" s="156">
        <v>91.335439</v>
      </c>
      <c r="K43" s="156">
        <v>115.64422</v>
      </c>
      <c r="L43" s="156">
        <v>196.122509</v>
      </c>
      <c r="M43" s="161">
        <f>I43+J43+K43+L43</f>
        <v>532.332923</v>
      </c>
      <c r="N43" s="156">
        <v>192.974476</v>
      </c>
      <c r="O43" s="156">
        <v>180.543595</v>
      </c>
      <c r="P43" s="156">
        <v>183.4</v>
      </c>
      <c r="Q43" s="162">
        <f>840.4-N43-O43-P43</f>
        <v>283.481929</v>
      </c>
      <c r="R43" s="163">
        <f>N43+O43+P43+Q43</f>
        <v>840.4</v>
      </c>
      <c r="S43" s="164"/>
      <c r="T43" s="164"/>
      <c r="U43" s="165"/>
      <c r="V43" s="165"/>
      <c r="W43" s="165"/>
      <c r="X43" s="165"/>
      <c r="Y43" s="164"/>
      <c r="Z43" s="166"/>
      <c r="AA43" s="167"/>
      <c r="AB43" s="167"/>
      <c r="AC43" s="167"/>
      <c r="AD43" s="168"/>
      <c r="AE43" s="167"/>
      <c r="AF43" s="167"/>
      <c r="AG43" s="167"/>
      <c r="AH43" s="167"/>
      <c r="AI43" s="168"/>
      <c r="AJ43" s="167"/>
      <c r="AK43" s="167"/>
      <c r="AL43" s="167"/>
      <c r="AM43" s="167"/>
      <c r="AN43" s="168"/>
      <c r="AO43" s="167"/>
      <c r="AP43" s="167"/>
      <c r="AQ43" s="167"/>
      <c r="AR43" s="167"/>
      <c r="AS43" s="168"/>
      <c r="AT43" s="167"/>
      <c r="AU43" s="167"/>
      <c r="AV43" s="167"/>
      <c r="AW43" s="167"/>
      <c r="AX43" s="168"/>
    </row>
    <row r="44" ht="14.25" customHeight="1" collapsed="1" spans="1:50">
      <c r="A44" s="80"/>
      <c r="B44" s="169" t="s">
        <v>282</v>
      </c>
      <c r="C44" s="170">
        <f t="shared" ref="C44:L44" si="135">C40+C41</f>
        <v>2446.2</v>
      </c>
      <c r="D44" s="171">
        <f t="shared" si="135"/>
        <v>663.49</v>
      </c>
      <c r="E44" s="171">
        <f t="shared" si="135"/>
        <v>597.81</v>
      </c>
      <c r="F44" s="171">
        <f t="shared" si="135"/>
        <v>806.13</v>
      </c>
      <c r="G44" s="171">
        <f t="shared" si="135"/>
        <v>999</v>
      </c>
      <c r="H44" s="170">
        <f t="shared" si="135"/>
        <v>3066.43</v>
      </c>
      <c r="I44" s="171">
        <f t="shared" si="135"/>
        <v>809.15761207992</v>
      </c>
      <c r="J44" s="171">
        <f t="shared" si="135"/>
        <v>693.421585255623</v>
      </c>
      <c r="K44" s="171">
        <f t="shared" si="135"/>
        <v>847.183024622016</v>
      </c>
      <c r="L44" s="171">
        <f t="shared" si="135"/>
        <v>1198.71135630771</v>
      </c>
      <c r="M44" s="170">
        <f t="shared" ref="M44:Q44" si="136">M40+M41</f>
        <v>3548.47357826527</v>
      </c>
      <c r="N44" s="171">
        <f t="shared" si="136"/>
        <v>1050.3</v>
      </c>
      <c r="O44" s="171">
        <f t="shared" si="136"/>
        <v>856.8</v>
      </c>
      <c r="P44" s="171">
        <f t="shared" si="136"/>
        <v>1146.3</v>
      </c>
      <c r="Q44" s="171">
        <f t="shared" si="136"/>
        <v>1314.9</v>
      </c>
      <c r="R44" s="170">
        <f t="shared" ref="R44:AN44" si="137">R40+R41</f>
        <v>4368.3</v>
      </c>
      <c r="S44" s="172">
        <f t="shared" si="137"/>
        <v>3085.73</v>
      </c>
      <c r="T44" s="172">
        <f t="shared" ref="T44:Y44" si="138">T40+T41</f>
        <v>3570.87357826527</v>
      </c>
      <c r="U44" s="173">
        <f t="shared" si="138"/>
        <v>1057</v>
      </c>
      <c r="V44" s="173">
        <f t="shared" si="138"/>
        <v>862.8</v>
      </c>
      <c r="W44" s="173">
        <f t="shared" si="138"/>
        <v>1153.1</v>
      </c>
      <c r="X44" s="173">
        <f t="shared" si="138"/>
        <v>1327.4</v>
      </c>
      <c r="Y44" s="172">
        <f t="shared" si="138"/>
        <v>4400.3</v>
      </c>
      <c r="Z44" s="171">
        <f t="shared" si="137"/>
        <v>1192.4</v>
      </c>
      <c r="AA44" s="171">
        <f t="shared" si="137"/>
        <v>1001.3</v>
      </c>
      <c r="AB44" s="171">
        <f t="shared" si="137"/>
        <v>1353.8</v>
      </c>
      <c r="AC44" s="171">
        <f t="shared" si="137"/>
        <v>1635.8</v>
      </c>
      <c r="AD44" s="170">
        <f t="shared" si="137"/>
        <v>5183.3</v>
      </c>
      <c r="AE44" s="171">
        <f t="shared" si="137"/>
        <v>1472.5</v>
      </c>
      <c r="AF44" s="171">
        <f t="shared" si="137"/>
        <v>1236.3</v>
      </c>
      <c r="AG44" s="171">
        <f t="shared" si="137"/>
        <v>1756.3</v>
      </c>
      <c r="AH44" s="171">
        <f t="shared" si="137"/>
        <v>2101.1</v>
      </c>
      <c r="AI44" s="170">
        <f t="shared" si="137"/>
        <v>6566.2</v>
      </c>
      <c r="AJ44" s="171">
        <f t="shared" si="137"/>
        <v>1945.5</v>
      </c>
      <c r="AK44" s="171">
        <f t="shared" si="137"/>
        <v>1632.6</v>
      </c>
      <c r="AL44" s="171">
        <f t="shared" si="137"/>
        <v>2145.3634203575</v>
      </c>
      <c r="AM44" s="171">
        <f t="shared" si="137"/>
        <v>2480.29391521644</v>
      </c>
      <c r="AN44" s="170">
        <f t="shared" si="137"/>
        <v>8203.75733557393</v>
      </c>
      <c r="AO44" s="171">
        <f t="shared" ref="AO44:AS44" si="139">AO40+AO41</f>
        <v>2257.33583634665</v>
      </c>
      <c r="AP44" s="171">
        <f t="shared" si="139"/>
        <v>1893.26875966333</v>
      </c>
      <c r="AQ44" s="171">
        <f t="shared" si="139"/>
        <v>2451.33282276418</v>
      </c>
      <c r="AR44" s="171">
        <f t="shared" si="139"/>
        <v>2853.54100856752</v>
      </c>
      <c r="AS44" s="170">
        <f t="shared" si="139"/>
        <v>9455.47842734167</v>
      </c>
      <c r="AT44" s="171">
        <f t="shared" ref="AT44:AX44" si="140">AT40+AT41</f>
        <v>2564.91113871877</v>
      </c>
      <c r="AU44" s="171">
        <f t="shared" si="140"/>
        <v>2152.92596460326</v>
      </c>
      <c r="AV44" s="171">
        <f t="shared" si="140"/>
        <v>2774.17451726251</v>
      </c>
      <c r="AW44" s="171">
        <f t="shared" si="140"/>
        <v>3255.72189539671</v>
      </c>
      <c r="AX44" s="170">
        <f t="shared" si="140"/>
        <v>10747.7335159813</v>
      </c>
    </row>
    <row r="45" ht="14.25" customHeight="1" spans="1:50">
      <c r="A45" s="142"/>
      <c r="B45" s="106" t="s">
        <v>60</v>
      </c>
      <c r="C45" s="107" t="s">
        <v>61</v>
      </c>
      <c r="D45" s="960" t="s">
        <v>61</v>
      </c>
      <c r="E45" s="960" t="s">
        <v>61</v>
      </c>
      <c r="F45" s="960" t="s">
        <v>61</v>
      </c>
      <c r="G45" s="960" t="s">
        <v>61</v>
      </c>
      <c r="H45" s="109">
        <f t="shared" ref="H45:AN45" si="141">H44/C44-1</f>
        <v>0.253548360722754</v>
      </c>
      <c r="I45" s="94">
        <f t="shared" si="141"/>
        <v>0.21954756225402</v>
      </c>
      <c r="J45" s="94">
        <f t="shared" si="141"/>
        <v>0.159936409989166</v>
      </c>
      <c r="K45" s="94">
        <f t="shared" si="141"/>
        <v>0.0509260598439658</v>
      </c>
      <c r="L45" s="94">
        <f t="shared" si="141"/>
        <v>0.199911267575286</v>
      </c>
      <c r="M45" s="109">
        <f t="shared" si="141"/>
        <v>0.157200255106188</v>
      </c>
      <c r="N45" s="94">
        <f t="shared" si="141"/>
        <v>0.29801658455666</v>
      </c>
      <c r="O45" s="94">
        <f t="shared" si="141"/>
        <v>0.235611954139197</v>
      </c>
      <c r="P45" s="94">
        <f t="shared" si="141"/>
        <v>0.353072437341907</v>
      </c>
      <c r="Q45" s="94">
        <f t="shared" si="141"/>
        <v>0.0969279577447029</v>
      </c>
      <c r="R45" s="109">
        <f t="shared" si="141"/>
        <v>0.231036360748532</v>
      </c>
      <c r="S45" s="949" t="s">
        <v>61</v>
      </c>
      <c r="T45" s="111">
        <f>T44/S44-1</f>
        <v>0.157221655253463</v>
      </c>
      <c r="U45" s="950" t="s">
        <v>61</v>
      </c>
      <c r="V45" s="950" t="s">
        <v>61</v>
      </c>
      <c r="W45" s="950" t="s">
        <v>61</v>
      </c>
      <c r="X45" s="950" t="s">
        <v>61</v>
      </c>
      <c r="Y45" s="111">
        <f>Y44/T44-1</f>
        <v>0.232275493252737</v>
      </c>
      <c r="Z45" s="94">
        <f>Z44/U44-1</f>
        <v>0.128098391674551</v>
      </c>
      <c r="AA45" s="94">
        <f t="shared" ref="AA45:AD45" si="142">AA44/V44-1</f>
        <v>0.160523875753361</v>
      </c>
      <c r="AB45" s="94">
        <f t="shared" si="142"/>
        <v>0.17405255398491</v>
      </c>
      <c r="AC45" s="94">
        <f t="shared" si="142"/>
        <v>0.232333885791773</v>
      </c>
      <c r="AD45" s="109">
        <f t="shared" si="142"/>
        <v>0.177942413017294</v>
      </c>
      <c r="AE45" s="94">
        <f t="shared" si="141"/>
        <v>0.23490439449849</v>
      </c>
      <c r="AF45" s="94">
        <f t="shared" si="141"/>
        <v>0.234694896634375</v>
      </c>
      <c r="AG45" s="94">
        <f t="shared" si="141"/>
        <v>0.297311271975181</v>
      </c>
      <c r="AH45" s="94">
        <f t="shared" si="141"/>
        <v>0.284447976525247</v>
      </c>
      <c r="AI45" s="109">
        <f t="shared" si="141"/>
        <v>0.266799143402851</v>
      </c>
      <c r="AJ45" s="94">
        <f t="shared" si="141"/>
        <v>0.321222410865874</v>
      </c>
      <c r="AK45" s="94">
        <f t="shared" si="141"/>
        <v>0.320553263770929</v>
      </c>
      <c r="AL45" s="94">
        <f t="shared" si="141"/>
        <v>0.221524466410919</v>
      </c>
      <c r="AM45" s="94">
        <f t="shared" si="141"/>
        <v>0.180473997056988</v>
      </c>
      <c r="AN45" s="109">
        <f t="shared" si="141"/>
        <v>0.249391936824028</v>
      </c>
      <c r="AO45" s="94">
        <f t="shared" ref="AO45" si="143">AO44/AJ44-1</f>
        <v>0.160285703596324</v>
      </c>
      <c r="AP45" s="94">
        <f t="shared" ref="AP45" si="144">AP44/AK44-1</f>
        <v>0.15966480439993</v>
      </c>
      <c r="AQ45" s="94">
        <f t="shared" ref="AQ45" si="145">AQ44/AL44-1</f>
        <v>0.1426189145873</v>
      </c>
      <c r="AR45" s="94">
        <f t="shared" ref="AR45" si="146">AR44/AM44-1</f>
        <v>0.150485025609761</v>
      </c>
      <c r="AS45" s="109">
        <f t="shared" ref="AS45" si="147">AS44/AN44-1</f>
        <v>0.152579000153979</v>
      </c>
      <c r="AT45" s="94">
        <f t="shared" ref="AT45" si="148">AT44/AO44-1</f>
        <v>0.136255889540086</v>
      </c>
      <c r="AU45" s="94">
        <f t="shared" ref="AU45" si="149">AU44/AP44-1</f>
        <v>0.137147567462163</v>
      </c>
      <c r="AV45" s="94">
        <f t="shared" ref="AV45" si="150">AV44/AQ44-1</f>
        <v>0.131700473921892</v>
      </c>
      <c r="AW45" s="94">
        <f t="shared" ref="AW45" si="151">AW44/AR44-1</f>
        <v>0.140940987223131</v>
      </c>
      <c r="AX45" s="109">
        <f t="shared" ref="AX45" si="152">AX44/AS44-1</f>
        <v>0.13666734037517</v>
      </c>
    </row>
    <row r="46" ht="14.25" customHeight="1" spans="1:50">
      <c r="A46" s="142"/>
      <c r="B46" s="174"/>
      <c r="C46" s="175"/>
      <c r="D46" s="176"/>
      <c r="E46" s="176"/>
      <c r="F46" s="176"/>
      <c r="G46" s="176"/>
      <c r="H46" s="175"/>
      <c r="I46" s="176"/>
      <c r="J46" s="176"/>
      <c r="K46" s="176"/>
      <c r="L46" s="176"/>
      <c r="M46" s="175"/>
      <c r="N46" s="176"/>
      <c r="O46" s="176"/>
      <c r="P46" s="176"/>
      <c r="Q46" s="176"/>
      <c r="R46" s="175"/>
      <c r="S46" s="177"/>
      <c r="T46" s="177"/>
      <c r="U46" s="178"/>
      <c r="V46" s="178"/>
      <c r="W46" s="178"/>
      <c r="X46" s="178"/>
      <c r="Y46" s="177"/>
      <c r="Z46" s="176"/>
      <c r="AA46" s="176"/>
      <c r="AB46" s="176"/>
      <c r="AC46" s="176"/>
      <c r="AD46" s="175"/>
      <c r="AE46" s="176"/>
      <c r="AF46" s="176"/>
      <c r="AG46" s="176"/>
      <c r="AH46" s="176"/>
      <c r="AI46" s="175"/>
      <c r="AJ46" s="176"/>
      <c r="AK46" s="176"/>
      <c r="AL46" s="176"/>
      <c r="AM46" s="176"/>
      <c r="AN46" s="175"/>
      <c r="AO46" s="176"/>
      <c r="AP46" s="176"/>
      <c r="AQ46" s="176"/>
      <c r="AR46" s="176"/>
      <c r="AS46" s="175"/>
      <c r="AT46" s="176"/>
      <c r="AU46" s="176"/>
      <c r="AV46" s="176"/>
      <c r="AW46" s="176"/>
      <c r="AX46" s="175"/>
    </row>
    <row r="47" ht="14.25" customHeight="1" spans="1:50">
      <c r="A47" s="142"/>
      <c r="B47" s="119" t="s">
        <v>307</v>
      </c>
      <c r="C47" s="107" t="s">
        <v>61</v>
      </c>
      <c r="D47" s="960" t="s">
        <v>61</v>
      </c>
      <c r="E47" s="960" t="s">
        <v>61</v>
      </c>
      <c r="F47" s="960" t="s">
        <v>61</v>
      </c>
      <c r="G47" s="960" t="s">
        <v>61</v>
      </c>
      <c r="H47" s="109">
        <f t="shared" ref="H47:Q50" si="153">H40/C40-1</f>
        <v>0.167007619246425</v>
      </c>
      <c r="I47" s="94">
        <f t="shared" si="153"/>
        <v>0.136763254703735</v>
      </c>
      <c r="J47" s="94">
        <f t="shared" si="153"/>
        <v>0.163777891313374</v>
      </c>
      <c r="K47" s="94">
        <f t="shared" si="153"/>
        <v>0.00730896706138329</v>
      </c>
      <c r="L47" s="94">
        <f t="shared" si="153"/>
        <v>0.182619921484334</v>
      </c>
      <c r="M47" s="109">
        <f t="shared" si="153"/>
        <v>0.119024158624822</v>
      </c>
      <c r="N47" s="94">
        <f t="shared" si="153"/>
        <v>0.239937850087131</v>
      </c>
      <c r="O47" s="94">
        <f t="shared" si="153"/>
        <v>0.0621466441120022</v>
      </c>
      <c r="P47" s="94">
        <f t="shared" si="153"/>
        <v>0.271825663241039</v>
      </c>
      <c r="Q47" s="94">
        <f t="shared" si="153"/>
        <v>-0.0426274561742869</v>
      </c>
      <c r="R47" s="109">
        <f t="shared" ref="R47:AH50" si="154">R40/M40-1</f>
        <v>0.122769235638925</v>
      </c>
      <c r="S47" s="949" t="s">
        <v>61</v>
      </c>
      <c r="T47" s="111">
        <f>T40/S40-1</f>
        <v>0.119024158624822</v>
      </c>
      <c r="U47" s="950" t="s">
        <v>61</v>
      </c>
      <c r="V47" s="950" t="s">
        <v>61</v>
      </c>
      <c r="W47" s="950" t="s">
        <v>61</v>
      </c>
      <c r="X47" s="950" t="s">
        <v>61</v>
      </c>
      <c r="Y47" s="111">
        <f>Y40/T40-1</f>
        <v>0.122769235638925</v>
      </c>
      <c r="Z47" s="94">
        <f>Z40/U40-1</f>
        <v>-0.0116692756510602</v>
      </c>
      <c r="AA47" s="94">
        <f t="shared" ref="AA47:AD47" si="155">AA40/V40-1</f>
        <v>0.016047770106363</v>
      </c>
      <c r="AB47" s="94">
        <f t="shared" si="155"/>
        <v>0.0756923076923077</v>
      </c>
      <c r="AC47" s="94">
        <f t="shared" si="155"/>
        <v>0.0590639419907713</v>
      </c>
      <c r="AD47" s="109">
        <f t="shared" si="155"/>
        <v>0.0379769362186788</v>
      </c>
      <c r="AE47" s="94">
        <f t="shared" si="154"/>
        <v>0.122966162706983</v>
      </c>
      <c r="AF47" s="94">
        <f t="shared" si="154"/>
        <v>0.0934802571166207</v>
      </c>
      <c r="AG47" s="94">
        <f t="shared" si="154"/>
        <v>0.182837528604119</v>
      </c>
      <c r="AH47" s="94">
        <f t="shared" si="154"/>
        <v>0.18062990165567</v>
      </c>
      <c r="AI47" s="109">
        <f t="shared" ref="AI47:AN48" si="156">AI40/AD40-1</f>
        <v>0.151287590439941</v>
      </c>
      <c r="AJ47" s="94">
        <f t="shared" si="156"/>
        <v>0.210411591229645</v>
      </c>
      <c r="AK47" s="94">
        <f t="shared" si="156"/>
        <v>0.235807860262009</v>
      </c>
      <c r="AL47" s="94">
        <f t="shared" si="156"/>
        <v>0.127353453279164</v>
      </c>
      <c r="AM47" s="94">
        <f t="shared" si="156"/>
        <v>0.0996573175875157</v>
      </c>
      <c r="AN47" s="109">
        <f t="shared" si="156"/>
        <v>0.158055994043187</v>
      </c>
      <c r="AO47" s="94">
        <f t="shared" ref="AO47:AO48" si="157">AO40/AJ40-1</f>
        <v>0.0956260593220342</v>
      </c>
      <c r="AP47" s="94">
        <f t="shared" ref="AP47:AP48" si="158">AP40/AK40-1</f>
        <v>0.0929029627616202</v>
      </c>
      <c r="AQ47" s="94">
        <f t="shared" ref="AQ47:AQ48" si="159">AQ40/AL40-1</f>
        <v>0.0984303681471148</v>
      </c>
      <c r="AR47" s="94">
        <f t="shared" ref="AR47:AR48" si="160">AR40/AM40-1</f>
        <v>0.0994354765249323</v>
      </c>
      <c r="AS47" s="109">
        <f t="shared" ref="AS47:AS48" si="161">AS40/AN40-1</f>
        <v>0.0969731053633673</v>
      </c>
      <c r="AT47" s="94">
        <f t="shared" ref="AT47:AT48" si="162">AT40/AO40-1</f>
        <v>0.0878020750847699</v>
      </c>
      <c r="AU47" s="94">
        <f t="shared" ref="AU47:AU48" si="163">AU40/AP40-1</f>
        <v>0.08307248078114</v>
      </c>
      <c r="AV47" s="94">
        <f t="shared" ref="AV47:AV48" si="164">AV40/AQ40-1</f>
        <v>0.0917308751808721</v>
      </c>
      <c r="AW47" s="94">
        <f t="shared" ref="AW47:AW48" si="165">AW40/AR40-1</f>
        <v>0.0926969297309412</v>
      </c>
      <c r="AX47" s="109">
        <f t="shared" ref="AX47:AX48" si="166">AX40/AS40-1</f>
        <v>0.089405446945154</v>
      </c>
    </row>
    <row r="48" ht="14.25" customHeight="1" spans="1:50">
      <c r="A48" s="142"/>
      <c r="B48" s="119" t="s">
        <v>308</v>
      </c>
      <c r="C48" s="107" t="s">
        <v>61</v>
      </c>
      <c r="D48" s="960" t="s">
        <v>61</v>
      </c>
      <c r="E48" s="960" t="s">
        <v>61</v>
      </c>
      <c r="F48" s="960" t="s">
        <v>61</v>
      </c>
      <c r="G48" s="960" t="s">
        <v>61</v>
      </c>
      <c r="H48" s="109">
        <f t="shared" si="153"/>
        <v>0.566433962264151</v>
      </c>
      <c r="I48" s="94">
        <f t="shared" si="153"/>
        <v>0.469752404243223</v>
      </c>
      <c r="J48" s="94">
        <f t="shared" si="153"/>
        <v>0.149798004843386</v>
      </c>
      <c r="K48" s="94">
        <f t="shared" si="153"/>
        <v>0.211828784446348</v>
      </c>
      <c r="L48" s="94">
        <f t="shared" si="153"/>
        <v>0.235113478310727</v>
      </c>
      <c r="M48" s="109">
        <f t="shared" si="153"/>
        <v>0.26002984096225</v>
      </c>
      <c r="N48" s="94">
        <f t="shared" si="153"/>
        <v>0.433782477871428</v>
      </c>
      <c r="O48" s="94">
        <f t="shared" si="153"/>
        <v>0.698986426552817</v>
      </c>
      <c r="P48" s="94">
        <f t="shared" si="153"/>
        <v>0.602207151251492</v>
      </c>
      <c r="Q48" s="94">
        <f t="shared" si="153"/>
        <v>0.368963815783497</v>
      </c>
      <c r="R48" s="109">
        <f t="shared" si="154"/>
        <v>0.490025650145588</v>
      </c>
      <c r="S48" s="949" t="s">
        <v>61</v>
      </c>
      <c r="T48" s="111">
        <f>T41/S41-1</f>
        <v>0.257771390878588</v>
      </c>
      <c r="U48" s="950" t="s">
        <v>61</v>
      </c>
      <c r="V48" s="950" t="s">
        <v>61</v>
      </c>
      <c r="W48" s="950" t="s">
        <v>61</v>
      </c>
      <c r="X48" s="950" t="s">
        <v>61</v>
      </c>
      <c r="Y48" s="111">
        <f>Y41/T41-1</f>
        <v>0.488737312988087</v>
      </c>
      <c r="Z48" s="94">
        <f t="shared" ref="Z48:AD48" si="167">Z41/U41-1</f>
        <v>0.405306237651708</v>
      </c>
      <c r="AA48" s="94">
        <f t="shared" si="167"/>
        <v>0.397369226063016</v>
      </c>
      <c r="AB48" s="94">
        <f t="shared" si="167"/>
        <v>0.408690546095126</v>
      </c>
      <c r="AC48" s="94">
        <f t="shared" si="167"/>
        <v>0.463350325188961</v>
      </c>
      <c r="AD48" s="109">
        <f t="shared" si="167"/>
        <v>0.425158735148048</v>
      </c>
      <c r="AE48" s="94">
        <f t="shared" si="154"/>
        <v>0.391042377987548</v>
      </c>
      <c r="AF48" s="94">
        <f t="shared" si="154"/>
        <v>0.403021015761821</v>
      </c>
      <c r="AG48" s="94">
        <f t="shared" si="154"/>
        <v>0.505835764902043</v>
      </c>
      <c r="AH48" s="94">
        <f t="shared" si="154"/>
        <v>0.384624624624625</v>
      </c>
      <c r="AI48" s="109">
        <f t="shared" si="156"/>
        <v>0.415394794883105</v>
      </c>
      <c r="AJ48" s="94">
        <f t="shared" si="156"/>
        <v>0.44600057753393</v>
      </c>
      <c r="AK48" s="94">
        <f t="shared" si="156"/>
        <v>0.399282259322827</v>
      </c>
      <c r="AL48" s="94">
        <f t="shared" si="156"/>
        <v>0.356270478003456</v>
      </c>
      <c r="AM48" s="94">
        <f t="shared" si="156"/>
        <v>0.246967047121053</v>
      </c>
      <c r="AN48" s="109">
        <f t="shared" si="156"/>
        <v>0.344963485390948</v>
      </c>
      <c r="AO48" s="94">
        <f t="shared" si="157"/>
        <v>0.221232986866349</v>
      </c>
      <c r="AP48" s="94">
        <f t="shared" si="158"/>
        <v>0.214441079017981</v>
      </c>
      <c r="AQ48" s="94">
        <f t="shared" si="159"/>
        <v>0.195174899978521</v>
      </c>
      <c r="AR48" s="94">
        <f t="shared" si="160"/>
        <v>0.187524904183315</v>
      </c>
      <c r="AS48" s="109">
        <f t="shared" si="161"/>
        <v>0.202677740429655</v>
      </c>
      <c r="AT48" s="94">
        <f t="shared" si="162"/>
        <v>0.177230311861153</v>
      </c>
      <c r="AU48" s="94">
        <f t="shared" si="163"/>
        <v>0.177074556677365</v>
      </c>
      <c r="AV48" s="94">
        <f t="shared" si="164"/>
        <v>0.175390602525794</v>
      </c>
      <c r="AW48" s="94">
        <f t="shared" si="165"/>
        <v>0.173348708176555</v>
      </c>
      <c r="AX48" s="109">
        <f t="shared" si="166"/>
        <v>0.175505960859901</v>
      </c>
    </row>
    <row r="49" ht="14.25" hidden="1" customHeight="1" outlineLevel="1" spans="1:50">
      <c r="A49" s="142"/>
      <c r="B49" s="122" t="s">
        <v>309</v>
      </c>
      <c r="C49" s="107" t="s">
        <v>61</v>
      </c>
      <c r="D49" s="960" t="s">
        <v>61</v>
      </c>
      <c r="E49" s="960" t="s">
        <v>61</v>
      </c>
      <c r="F49" s="960" t="s">
        <v>61</v>
      </c>
      <c r="G49" s="960" t="s">
        <v>61</v>
      </c>
      <c r="H49" s="109">
        <f t="shared" ref="H49:P50" si="168">H42/C42-1</f>
        <v>0.475968474573861</v>
      </c>
      <c r="I49" s="94">
        <f t="shared" si="168"/>
        <v>0.35701352147187</v>
      </c>
      <c r="J49" s="94">
        <f t="shared" si="168"/>
        <v>0.167927873482097</v>
      </c>
      <c r="K49" s="94">
        <f t="shared" si="168"/>
        <v>0.202374985756094</v>
      </c>
      <c r="L49" s="94">
        <f t="shared" si="168"/>
        <v>0.311326950078539</v>
      </c>
      <c r="M49" s="109">
        <f t="shared" si="168"/>
        <v>0.27036828773526</v>
      </c>
      <c r="N49" s="94">
        <f t="shared" si="168"/>
        <v>0.365034000647181</v>
      </c>
      <c r="O49" s="94">
        <f t="shared" si="168"/>
        <v>0.440124185018007</v>
      </c>
      <c r="P49" s="94">
        <f t="shared" si="168"/>
        <v>0.622553756128336</v>
      </c>
      <c r="Q49" s="94">
        <f t="shared" si="153"/>
        <v>0.298040427996723</v>
      </c>
      <c r="R49" s="109">
        <f t="shared" si="154"/>
        <v>0.398327940411594</v>
      </c>
      <c r="S49" s="111"/>
      <c r="T49" s="111"/>
      <c r="U49" s="113"/>
      <c r="V49" s="113"/>
      <c r="W49" s="113"/>
      <c r="X49" s="113"/>
      <c r="Y49" s="111"/>
      <c r="Z49" s="94"/>
      <c r="AA49" s="94"/>
      <c r="AB49" s="94"/>
      <c r="AC49" s="94"/>
      <c r="AD49" s="109"/>
      <c r="AE49" s="94"/>
      <c r="AF49" s="94"/>
      <c r="AG49" s="94"/>
      <c r="AH49" s="94"/>
      <c r="AI49" s="109"/>
      <c r="AJ49" s="94"/>
      <c r="AK49" s="94"/>
      <c r="AL49" s="94"/>
      <c r="AM49" s="94"/>
      <c r="AN49" s="109"/>
      <c r="AO49" s="94"/>
      <c r="AP49" s="94"/>
      <c r="AQ49" s="94"/>
      <c r="AR49" s="94"/>
      <c r="AS49" s="109"/>
      <c r="AT49" s="94"/>
      <c r="AU49" s="94"/>
      <c r="AV49" s="94"/>
      <c r="AW49" s="94"/>
      <c r="AX49" s="109"/>
    </row>
    <row r="50" ht="14.25" hidden="1" customHeight="1" outlineLevel="1" spans="1:50">
      <c r="A50" s="142"/>
      <c r="B50" s="122" t="s">
        <v>310</v>
      </c>
      <c r="C50" s="107" t="s">
        <v>61</v>
      </c>
      <c r="D50" s="960" t="s">
        <v>61</v>
      </c>
      <c r="E50" s="960" t="s">
        <v>61</v>
      </c>
      <c r="F50" s="960" t="s">
        <v>61</v>
      </c>
      <c r="G50" s="960" t="s">
        <v>61</v>
      </c>
      <c r="H50" s="109">
        <f t="shared" si="168"/>
        <v>0.656751225157853</v>
      </c>
      <c r="I50" s="94">
        <f t="shared" si="168"/>
        <v>0.584963412906884</v>
      </c>
      <c r="J50" s="94">
        <f t="shared" si="168"/>
        <v>0.131257216785271</v>
      </c>
      <c r="K50" s="94">
        <f t="shared" si="168"/>
        <v>0.219529658129227</v>
      </c>
      <c r="L50" s="94">
        <f t="shared" si="168"/>
        <v>0.162657460314782</v>
      </c>
      <c r="M50" s="109">
        <f t="shared" si="168"/>
        <v>0.25023859906423</v>
      </c>
      <c r="N50" s="94">
        <f t="shared" si="168"/>
        <v>0.493255038245347</v>
      </c>
      <c r="O50" s="94">
        <f t="shared" si="168"/>
        <v>0.976709117257323</v>
      </c>
      <c r="P50" s="94">
        <f t="shared" si="168"/>
        <v>0.585898542962199</v>
      </c>
      <c r="Q50" s="94">
        <f t="shared" si="153"/>
        <v>0.445432910507993</v>
      </c>
      <c r="R50" s="109">
        <f t="shared" si="154"/>
        <v>0.578711298305328</v>
      </c>
      <c r="S50" s="111"/>
      <c r="T50" s="111"/>
      <c r="U50" s="113"/>
      <c r="V50" s="113"/>
      <c r="W50" s="113"/>
      <c r="X50" s="113"/>
      <c r="Y50" s="111"/>
      <c r="Z50" s="94"/>
      <c r="AA50" s="94"/>
      <c r="AB50" s="94"/>
      <c r="AC50" s="94"/>
      <c r="AD50" s="109"/>
      <c r="AE50" s="94"/>
      <c r="AF50" s="94"/>
      <c r="AG50" s="94"/>
      <c r="AH50" s="94"/>
      <c r="AI50" s="109"/>
      <c r="AJ50" s="94"/>
      <c r="AK50" s="94"/>
      <c r="AL50" s="94"/>
      <c r="AM50" s="94"/>
      <c r="AN50" s="109"/>
      <c r="AO50" s="94"/>
      <c r="AP50" s="94"/>
      <c r="AQ50" s="94"/>
      <c r="AR50" s="94"/>
      <c r="AS50" s="109"/>
      <c r="AT50" s="94"/>
      <c r="AU50" s="94"/>
      <c r="AV50" s="94"/>
      <c r="AW50" s="94"/>
      <c r="AX50" s="109"/>
    </row>
    <row r="51" ht="14.25" hidden="1" customHeight="1" outlineLevel="1" spans="1:50">
      <c r="A51" s="142"/>
      <c r="B51" s="174"/>
      <c r="C51" s="175"/>
      <c r="D51" s="176"/>
      <c r="E51" s="176"/>
      <c r="F51" s="176"/>
      <c r="G51" s="176"/>
      <c r="H51" s="175"/>
      <c r="I51" s="176"/>
      <c r="J51" s="176"/>
      <c r="K51" s="176"/>
      <c r="L51" s="176"/>
      <c r="M51" s="175"/>
      <c r="N51" s="176"/>
      <c r="O51" s="176"/>
      <c r="P51" s="176"/>
      <c r="Q51" s="176"/>
      <c r="R51" s="175"/>
      <c r="S51" s="177"/>
      <c r="T51" s="177"/>
      <c r="U51" s="178"/>
      <c r="V51" s="178"/>
      <c r="W51" s="178"/>
      <c r="X51" s="178"/>
      <c r="Y51" s="177"/>
      <c r="Z51" s="176"/>
      <c r="AA51" s="176"/>
      <c r="AB51" s="176"/>
      <c r="AC51" s="176"/>
      <c r="AD51" s="175"/>
      <c r="AE51" s="176"/>
      <c r="AF51" s="176"/>
      <c r="AG51" s="176"/>
      <c r="AH51" s="176"/>
      <c r="AI51" s="175"/>
      <c r="AJ51" s="176"/>
      <c r="AK51" s="176"/>
      <c r="AL51" s="176"/>
      <c r="AM51" s="176"/>
      <c r="AN51" s="175"/>
      <c r="AO51" s="176"/>
      <c r="AP51" s="176"/>
      <c r="AQ51" s="176"/>
      <c r="AR51" s="176"/>
      <c r="AS51" s="175"/>
      <c r="AT51" s="176"/>
      <c r="AU51" s="176"/>
      <c r="AV51" s="176"/>
      <c r="AW51" s="176"/>
      <c r="AX51" s="175"/>
    </row>
    <row r="52" ht="14.25" hidden="1" customHeight="1" outlineLevel="1" spans="1:50">
      <c r="A52" s="142"/>
      <c r="B52" s="122" t="s">
        <v>311</v>
      </c>
      <c r="C52" s="109">
        <f t="shared" ref="C52:AN52" si="169">C40/C44</f>
        <v>0.783337421306516</v>
      </c>
      <c r="D52" s="94">
        <f t="shared" si="169"/>
        <v>0.75139037513753</v>
      </c>
      <c r="E52" s="94">
        <f t="shared" si="169"/>
        <v>0.725213696659474</v>
      </c>
      <c r="F52" s="94">
        <f t="shared" si="169"/>
        <v>0.786734149578852</v>
      </c>
      <c r="G52" s="94">
        <f t="shared" si="169"/>
        <v>0.670600600600601</v>
      </c>
      <c r="H52" s="109">
        <f t="shared" si="169"/>
        <v>0.729258453641531</v>
      </c>
      <c r="I52" s="94">
        <f t="shared" si="169"/>
        <v>0.700385122180653</v>
      </c>
      <c r="J52" s="94">
        <f t="shared" si="169"/>
        <v>0.727615461831931</v>
      </c>
      <c r="K52" s="94">
        <f t="shared" si="169"/>
        <v>0.754081941484877</v>
      </c>
      <c r="L52" s="94">
        <f t="shared" si="169"/>
        <v>0.660936896802555</v>
      </c>
      <c r="M52" s="109">
        <f t="shared" si="169"/>
        <v>0.705200179403148</v>
      </c>
      <c r="N52" s="94">
        <f t="shared" si="169"/>
        <v>0.669046938969818</v>
      </c>
      <c r="O52" s="94">
        <f t="shared" si="169"/>
        <v>0.62546685340803</v>
      </c>
      <c r="P52" s="94">
        <f t="shared" si="169"/>
        <v>0.708802233272267</v>
      </c>
      <c r="Q52" s="94">
        <f t="shared" ref="Q52" si="170">Q40/Q44</f>
        <v>0.576849950566583</v>
      </c>
      <c r="R52" s="109">
        <f t="shared" si="169"/>
        <v>0.643179268823112</v>
      </c>
      <c r="S52" s="111">
        <f>S40/S12</f>
        <v>0.724697235338154</v>
      </c>
      <c r="T52" s="111">
        <f t="shared" ref="T52:Y52" si="171">T40/T12</f>
        <v>0.70077647644296</v>
      </c>
      <c r="U52" s="113">
        <f t="shared" si="171"/>
        <v>0.66480605487228</v>
      </c>
      <c r="V52" s="113">
        <f t="shared" si="171"/>
        <v>0.62111729253593</v>
      </c>
      <c r="W52" s="113">
        <f t="shared" si="171"/>
        <v>0.704622322435175</v>
      </c>
      <c r="X52" s="113">
        <f t="shared" si="171"/>
        <v>0.571417809251168</v>
      </c>
      <c r="Y52" s="111">
        <f t="shared" si="171"/>
        <v>0.638501920323614</v>
      </c>
      <c r="Z52" s="94">
        <f t="shared" si="169"/>
        <v>0.582438778933244</v>
      </c>
      <c r="AA52" s="94">
        <f t="shared" ref="AA52:AB52" si="172">AA40/AA44</f>
        <v>0.543793069010287</v>
      </c>
      <c r="AB52" s="94">
        <f t="shared" si="172"/>
        <v>0.645590190574679</v>
      </c>
      <c r="AC52" s="94">
        <f t="shared" si="169"/>
        <v>0.491074703508986</v>
      </c>
      <c r="AD52" s="109">
        <f t="shared" si="169"/>
        <v>0.562633843304459</v>
      </c>
      <c r="AE52" s="94">
        <f t="shared" si="169"/>
        <v>0.529643463497453</v>
      </c>
      <c r="AF52" s="94">
        <f t="shared" si="169"/>
        <v>0.481598317560463</v>
      </c>
      <c r="AG52" s="94">
        <f t="shared" si="169"/>
        <v>0.588623811421739</v>
      </c>
      <c r="AH52" s="94">
        <f t="shared" si="169"/>
        <v>0.451382609109514</v>
      </c>
      <c r="AI52" s="109">
        <f t="shared" si="169"/>
        <v>0.511330754469861</v>
      </c>
      <c r="AJ52" s="94">
        <f t="shared" si="169"/>
        <v>0.485222307890003</v>
      </c>
      <c r="AK52" s="94">
        <f t="shared" si="169"/>
        <v>0.450692147494794</v>
      </c>
      <c r="AL52" s="94">
        <f t="shared" si="169"/>
        <v>0.543245022703795</v>
      </c>
      <c r="AM52" s="94">
        <f t="shared" si="169"/>
        <v>0.420480409036117</v>
      </c>
      <c r="AN52" s="109">
        <f t="shared" si="169"/>
        <v>0.473950269486851</v>
      </c>
      <c r="AO52" s="94">
        <f t="shared" ref="AO52:AS52" si="173">AO40/AO44</f>
        <v>0.458182155861177</v>
      </c>
      <c r="AP52" s="94">
        <f t="shared" si="173"/>
        <v>0.424745824329242</v>
      </c>
      <c r="AQ52" s="94">
        <f t="shared" si="173"/>
        <v>0.522236086471703</v>
      </c>
      <c r="AR52" s="94">
        <f t="shared" si="173"/>
        <v>0.401822769169035</v>
      </c>
      <c r="AS52" s="109">
        <f t="shared" si="173"/>
        <v>0.451084653492159</v>
      </c>
      <c r="AT52" s="94">
        <f t="shared" ref="AT52:AX52" si="174">AT40/AT44</f>
        <v>0.438643710893626</v>
      </c>
      <c r="AU52" s="94">
        <f t="shared" si="174"/>
        <v>0.404547770949709</v>
      </c>
      <c r="AV52" s="94">
        <f t="shared" si="174"/>
        <v>0.503791659429964</v>
      </c>
      <c r="AW52" s="94">
        <f t="shared" si="174"/>
        <v>0.384831916009623</v>
      </c>
      <c r="AX52" s="109">
        <f t="shared" si="174"/>
        <v>0.432328845117981</v>
      </c>
    </row>
    <row r="53" ht="14.25" hidden="1" customHeight="1" outlineLevel="1" spans="1:50">
      <c r="A53" s="142"/>
      <c r="B53" s="122" t="s">
        <v>312</v>
      </c>
      <c r="C53" s="109">
        <f t="shared" ref="C53:AN53" si="175">C41/C44</f>
        <v>0.216662578693484</v>
      </c>
      <c r="D53" s="94">
        <f t="shared" si="175"/>
        <v>0.24860962486247</v>
      </c>
      <c r="E53" s="94">
        <f t="shared" si="175"/>
        <v>0.274786303340526</v>
      </c>
      <c r="F53" s="94">
        <f t="shared" si="175"/>
        <v>0.213265850421148</v>
      </c>
      <c r="G53" s="94">
        <f t="shared" si="175"/>
        <v>0.329399399399399</v>
      </c>
      <c r="H53" s="109">
        <f t="shared" si="175"/>
        <v>0.270741546358469</v>
      </c>
      <c r="I53" s="94">
        <f t="shared" si="175"/>
        <v>0.299614877819347</v>
      </c>
      <c r="J53" s="94">
        <f t="shared" si="175"/>
        <v>0.272384538168069</v>
      </c>
      <c r="K53" s="94">
        <f t="shared" si="175"/>
        <v>0.245918058515123</v>
      </c>
      <c r="L53" s="94">
        <f t="shared" si="175"/>
        <v>0.339063103197445</v>
      </c>
      <c r="M53" s="109">
        <f t="shared" si="175"/>
        <v>0.294799820596852</v>
      </c>
      <c r="N53" s="94">
        <f t="shared" si="175"/>
        <v>0.330953061030182</v>
      </c>
      <c r="O53" s="94">
        <f t="shared" si="175"/>
        <v>0.37453314659197</v>
      </c>
      <c r="P53" s="94">
        <f t="shared" si="175"/>
        <v>0.291197766727733</v>
      </c>
      <c r="Q53" s="94">
        <f t="shared" ref="Q53" si="176">Q41/Q44</f>
        <v>0.423150049433417</v>
      </c>
      <c r="R53" s="109">
        <f t="shared" si="175"/>
        <v>0.356820731176888</v>
      </c>
      <c r="S53" s="111">
        <f>S41/S12</f>
        <v>0.275302764661847</v>
      </c>
      <c r="T53" s="111">
        <f t="shared" ref="T53:Y53" si="177">T41/T12</f>
        <v>0.29922352355704</v>
      </c>
      <c r="U53" s="113">
        <f t="shared" si="177"/>
        <v>0.33519394512772</v>
      </c>
      <c r="V53" s="113">
        <f t="shared" si="177"/>
        <v>0.37888270746407</v>
      </c>
      <c r="W53" s="113">
        <f t="shared" si="177"/>
        <v>0.295377677564825</v>
      </c>
      <c r="X53" s="113">
        <f t="shared" si="177"/>
        <v>0.428582190748832</v>
      </c>
      <c r="Y53" s="111">
        <f t="shared" si="177"/>
        <v>0.361498079676386</v>
      </c>
      <c r="Z53" s="94">
        <f t="shared" si="175"/>
        <v>0.417561221066756</v>
      </c>
      <c r="AA53" s="94">
        <f t="shared" ref="AA53:AB53" si="178">AA41/AA44</f>
        <v>0.456206930989713</v>
      </c>
      <c r="AB53" s="94">
        <f t="shared" si="178"/>
        <v>0.354409809425321</v>
      </c>
      <c r="AC53" s="94">
        <f t="shared" si="175"/>
        <v>0.508925296491014</v>
      </c>
      <c r="AD53" s="109">
        <f t="shared" si="175"/>
        <v>0.437366156695541</v>
      </c>
      <c r="AE53" s="94">
        <f t="shared" si="175"/>
        <v>0.470356536502547</v>
      </c>
      <c r="AF53" s="94">
        <f t="shared" si="175"/>
        <v>0.518401682439537</v>
      </c>
      <c r="AG53" s="94">
        <f t="shared" si="175"/>
        <v>0.411376188578261</v>
      </c>
      <c r="AH53" s="94">
        <f t="shared" si="175"/>
        <v>0.548617390890486</v>
      </c>
      <c r="AI53" s="109">
        <f t="shared" si="175"/>
        <v>0.488669245530139</v>
      </c>
      <c r="AJ53" s="94">
        <f t="shared" si="175"/>
        <v>0.514777692109997</v>
      </c>
      <c r="AK53" s="94">
        <f t="shared" si="175"/>
        <v>0.549307852505206</v>
      </c>
      <c r="AL53" s="94">
        <f t="shared" si="175"/>
        <v>0.456754977296205</v>
      </c>
      <c r="AM53" s="94">
        <f t="shared" si="175"/>
        <v>0.579519590963883</v>
      </c>
      <c r="AN53" s="109">
        <f t="shared" si="175"/>
        <v>0.526049730513149</v>
      </c>
      <c r="AO53" s="94">
        <f t="shared" ref="AO53:AS53" si="179">AO41/AO44</f>
        <v>0.541817844138823</v>
      </c>
      <c r="AP53" s="94">
        <f t="shared" si="179"/>
        <v>0.575254175670758</v>
      </c>
      <c r="AQ53" s="94">
        <f t="shared" si="179"/>
        <v>0.477763913528297</v>
      </c>
      <c r="AR53" s="94">
        <f t="shared" si="179"/>
        <v>0.598177230830965</v>
      </c>
      <c r="AS53" s="109">
        <f t="shared" si="179"/>
        <v>0.548915346507841</v>
      </c>
      <c r="AT53" s="94">
        <f t="shared" ref="AT53:AX53" si="180">AT41/AT44</f>
        <v>0.561356289106374</v>
      </c>
      <c r="AU53" s="94">
        <f t="shared" si="180"/>
        <v>0.595452229050291</v>
      </c>
      <c r="AV53" s="94">
        <f t="shared" si="180"/>
        <v>0.496208340570036</v>
      </c>
      <c r="AW53" s="94">
        <f t="shared" si="180"/>
        <v>0.615168083990376</v>
      </c>
      <c r="AX53" s="109">
        <f t="shared" si="180"/>
        <v>0.567671154882018</v>
      </c>
    </row>
    <row r="54" ht="14.25" hidden="1" customHeight="1" outlineLevel="1" spans="1:50">
      <c r="A54" s="142"/>
      <c r="B54" s="179" t="s">
        <v>313</v>
      </c>
      <c r="C54" s="109">
        <f t="shared" ref="C54:O54" si="181">C42/C44</f>
        <v>0.112010465211348</v>
      </c>
      <c r="D54" s="94">
        <f t="shared" si="181"/>
        <v>0.125732249034621</v>
      </c>
      <c r="E54" s="94">
        <f t="shared" si="181"/>
        <v>0.139704989984685</v>
      </c>
      <c r="F54" s="94">
        <f t="shared" si="181"/>
        <v>0.0956321073216441</v>
      </c>
      <c r="G54" s="94">
        <f t="shared" si="181"/>
        <v>0.160544866249566</v>
      </c>
      <c r="H54" s="109">
        <f t="shared" si="181"/>
        <v>0.131884752638488</v>
      </c>
      <c r="I54" s="94">
        <f t="shared" si="181"/>
        <v>0.139904639479334</v>
      </c>
      <c r="J54" s="94">
        <f t="shared" si="181"/>
        <v>0.140667497340802</v>
      </c>
      <c r="K54" s="94">
        <f t="shared" si="181"/>
        <v>0.109413647707774</v>
      </c>
      <c r="L54" s="94">
        <f t="shared" si="181"/>
        <v>0.175451981741309</v>
      </c>
      <c r="M54" s="109">
        <f t="shared" si="181"/>
        <v>0.144782380273819</v>
      </c>
      <c r="N54" s="94">
        <f t="shared" si="181"/>
        <v>0.147128004379701</v>
      </c>
      <c r="O54" s="94">
        <f t="shared" si="181"/>
        <v>0.163950068860878</v>
      </c>
      <c r="P54" s="94">
        <f t="shared" ref="P54:R54" si="182">P42/P44</f>
        <v>0.131204745703568</v>
      </c>
      <c r="Q54" s="94">
        <f t="shared" si="182"/>
        <v>0.207619619742946</v>
      </c>
      <c r="R54" s="109">
        <f t="shared" si="182"/>
        <v>0.164457569306137</v>
      </c>
      <c r="S54" s="111"/>
      <c r="T54" s="111"/>
      <c r="U54" s="113"/>
      <c r="V54" s="113"/>
      <c r="W54" s="113"/>
      <c r="X54" s="113"/>
      <c r="Y54" s="111"/>
      <c r="Z54" s="176"/>
      <c r="AA54" s="94"/>
      <c r="AB54" s="94"/>
      <c r="AC54" s="176"/>
      <c r="AD54" s="175"/>
      <c r="AE54" s="176"/>
      <c r="AF54" s="176"/>
      <c r="AG54" s="176"/>
      <c r="AH54" s="176"/>
      <c r="AI54" s="175"/>
      <c r="AJ54" s="176"/>
      <c r="AK54" s="176"/>
      <c r="AL54" s="176"/>
      <c r="AM54" s="176"/>
      <c r="AN54" s="175"/>
      <c r="AO54" s="176"/>
      <c r="AP54" s="176"/>
      <c r="AQ54" s="176"/>
      <c r="AR54" s="176"/>
      <c r="AS54" s="175"/>
      <c r="AT54" s="176"/>
      <c r="AU54" s="176"/>
      <c r="AV54" s="176"/>
      <c r="AW54" s="176"/>
      <c r="AX54" s="175"/>
    </row>
    <row r="55" ht="14.25" hidden="1" customHeight="1" outlineLevel="1" spans="1:50">
      <c r="A55" s="142"/>
      <c r="B55" s="179" t="s">
        <v>314</v>
      </c>
      <c r="C55" s="109">
        <f t="shared" ref="C55:O55" si="183">C43/C44</f>
        <v>0.105060910800425</v>
      </c>
      <c r="D55" s="94">
        <f t="shared" si="183"/>
        <v>0.122888787291875</v>
      </c>
      <c r="E55" s="94">
        <f t="shared" si="183"/>
        <v>0.135056279665686</v>
      </c>
      <c r="F55" s="94">
        <f t="shared" si="183"/>
        <v>0.117632270862555</v>
      </c>
      <c r="G55" s="94">
        <f t="shared" si="183"/>
        <v>0.168853539867775</v>
      </c>
      <c r="H55" s="109">
        <f t="shared" si="183"/>
        <v>0.138853671815619</v>
      </c>
      <c r="I55" s="94">
        <f t="shared" si="183"/>
        <v>0.159710238241244</v>
      </c>
      <c r="J55" s="94">
        <f t="shared" si="183"/>
        <v>0.131717040458627</v>
      </c>
      <c r="K55" s="94">
        <f t="shared" si="183"/>
        <v>0.136504411253515</v>
      </c>
      <c r="L55" s="94">
        <f t="shared" si="183"/>
        <v>0.163611121199435</v>
      </c>
      <c r="M55" s="109">
        <f t="shared" si="183"/>
        <v>0.150017440248277</v>
      </c>
      <c r="N55" s="94">
        <f t="shared" si="183"/>
        <v>0.183732720175188</v>
      </c>
      <c r="O55" s="94">
        <f t="shared" si="183"/>
        <v>0.21071848155929</v>
      </c>
      <c r="P55" s="94">
        <f t="shared" ref="P55:R55" si="184">P43/P44</f>
        <v>0.159993021024165</v>
      </c>
      <c r="Q55" s="94">
        <f t="shared" si="184"/>
        <v>0.215592006236216</v>
      </c>
      <c r="R55" s="109">
        <f t="shared" si="184"/>
        <v>0.192386054071378</v>
      </c>
      <c r="S55" s="111"/>
      <c r="T55" s="111"/>
      <c r="U55" s="113"/>
      <c r="V55" s="113"/>
      <c r="W55" s="113"/>
      <c r="X55" s="113"/>
      <c r="Y55" s="111"/>
      <c r="Z55" s="176"/>
      <c r="AA55" s="94"/>
      <c r="AB55" s="94"/>
      <c r="AC55" s="176"/>
      <c r="AD55" s="175"/>
      <c r="AE55" s="176"/>
      <c r="AF55" s="176"/>
      <c r="AG55" s="176"/>
      <c r="AH55" s="176"/>
      <c r="AI55" s="175"/>
      <c r="AJ55" s="176"/>
      <c r="AK55" s="176"/>
      <c r="AL55" s="176"/>
      <c r="AM55" s="176"/>
      <c r="AN55" s="175"/>
      <c r="AO55" s="176"/>
      <c r="AP55" s="176"/>
      <c r="AQ55" s="176"/>
      <c r="AR55" s="176"/>
      <c r="AS55" s="175"/>
      <c r="AT55" s="176"/>
      <c r="AU55" s="176"/>
      <c r="AV55" s="176"/>
      <c r="AW55" s="176"/>
      <c r="AX55" s="175"/>
    </row>
    <row r="56" ht="14.25" hidden="1" customHeight="1" outlineLevel="1" spans="1:50">
      <c r="A56" s="76"/>
      <c r="B56" s="180"/>
      <c r="C56" s="181"/>
      <c r="D56" s="182"/>
      <c r="E56" s="182"/>
      <c r="F56" s="182"/>
      <c r="G56" s="182"/>
      <c r="H56" s="181"/>
      <c r="I56" s="182"/>
      <c r="J56" s="182"/>
      <c r="K56" s="182"/>
      <c r="L56" s="182"/>
      <c r="M56" s="181"/>
      <c r="N56" s="182"/>
      <c r="O56" s="182"/>
      <c r="P56" s="182"/>
      <c r="Q56" s="182"/>
      <c r="R56" s="181"/>
      <c r="S56" s="183"/>
      <c r="T56" s="183"/>
      <c r="U56" s="184"/>
      <c r="V56" s="184"/>
      <c r="W56" s="184"/>
      <c r="X56" s="184"/>
      <c r="Y56" s="183"/>
      <c r="Z56" s="182"/>
      <c r="AA56" s="182"/>
      <c r="AB56" s="182"/>
      <c r="AC56" s="182"/>
      <c r="AD56" s="181"/>
      <c r="AE56" s="182"/>
      <c r="AF56" s="182"/>
      <c r="AG56" s="182"/>
      <c r="AH56" s="182"/>
      <c r="AI56" s="181"/>
      <c r="AJ56" s="182"/>
      <c r="AK56" s="182"/>
      <c r="AL56" s="182"/>
      <c r="AM56" s="182"/>
      <c r="AN56" s="181"/>
      <c r="AO56" s="182"/>
      <c r="AP56" s="182"/>
      <c r="AQ56" s="182"/>
      <c r="AR56" s="182"/>
      <c r="AS56" s="181"/>
      <c r="AT56" s="182"/>
      <c r="AU56" s="182"/>
      <c r="AV56" s="182"/>
      <c r="AW56" s="182"/>
      <c r="AX56" s="181"/>
    </row>
    <row r="57" ht="14.25" hidden="1" customHeight="1" outlineLevel="1" spans="1:50">
      <c r="A57" s="166"/>
      <c r="B57" s="185" t="s">
        <v>315</v>
      </c>
      <c r="C57" s="131">
        <f t="shared" ref="C57:O57" si="185">C164</f>
        <v>547.7</v>
      </c>
      <c r="D57" s="186">
        <f t="shared" si="185"/>
        <v>162.23</v>
      </c>
      <c r="E57" s="186">
        <f t="shared" si="185"/>
        <v>128.665952106169</v>
      </c>
      <c r="F57" s="186">
        <f t="shared" si="185"/>
        <v>195.256991170258</v>
      </c>
      <c r="G57" s="186">
        <f t="shared" si="185"/>
        <v>296.907601614383</v>
      </c>
      <c r="H57" s="131">
        <f t="shared" si="185"/>
        <v>783.1</v>
      </c>
      <c r="I57" s="186">
        <f t="shared" si="185"/>
        <v>222.194334065725</v>
      </c>
      <c r="J57" s="186">
        <f t="shared" si="185"/>
        <v>147.387775310505</v>
      </c>
      <c r="K57" s="186">
        <f t="shared" si="185"/>
        <v>199.883341754989</v>
      </c>
      <c r="L57" s="186">
        <f t="shared" si="185"/>
        <v>383.109996856065</v>
      </c>
      <c r="M57" s="131">
        <f t="shared" si="185"/>
        <v>952.575447987286</v>
      </c>
      <c r="N57" s="186">
        <f t="shared" si="185"/>
        <v>316.2</v>
      </c>
      <c r="O57" s="186">
        <f t="shared" si="185"/>
        <v>285.024937426436</v>
      </c>
      <c r="P57" s="186">
        <f t="shared" ref="P57:R57" si="186">P164</f>
        <v>340</v>
      </c>
      <c r="Q57" s="186">
        <f t="shared" si="186"/>
        <v>502.275062573564</v>
      </c>
      <c r="R57" s="131">
        <f t="shared" si="186"/>
        <v>1443.5</v>
      </c>
      <c r="S57" s="187"/>
      <c r="T57" s="187"/>
      <c r="U57" s="188"/>
      <c r="V57" s="188"/>
      <c r="W57" s="188"/>
      <c r="X57" s="188"/>
      <c r="Y57" s="187"/>
      <c r="Z57" s="189"/>
      <c r="AA57" s="189"/>
      <c r="AB57" s="189"/>
      <c r="AC57" s="189"/>
      <c r="AD57" s="190"/>
      <c r="AE57" s="189"/>
      <c r="AF57" s="189"/>
      <c r="AG57" s="189"/>
      <c r="AH57" s="189"/>
      <c r="AI57" s="190"/>
      <c r="AJ57" s="189"/>
      <c r="AK57" s="189"/>
      <c r="AL57" s="189"/>
      <c r="AM57" s="189"/>
      <c r="AN57" s="190"/>
      <c r="AO57" s="189"/>
      <c r="AP57" s="189"/>
      <c r="AQ57" s="189"/>
      <c r="AR57" s="189"/>
      <c r="AS57" s="190"/>
      <c r="AT57" s="189"/>
      <c r="AU57" s="189"/>
      <c r="AV57" s="189"/>
      <c r="AW57" s="189"/>
      <c r="AX57" s="190"/>
    </row>
    <row r="58" ht="14.25" hidden="1" customHeight="1" outlineLevel="1" spans="1:50">
      <c r="A58" s="166"/>
      <c r="B58" s="185" t="s">
        <v>316</v>
      </c>
      <c r="C58" s="131">
        <f t="shared" ref="C58:O58" si="187">C167</f>
        <v>137.7</v>
      </c>
      <c r="D58" s="186">
        <f t="shared" si="187"/>
        <v>40.9502235765148</v>
      </c>
      <c r="E58" s="186">
        <f t="shared" si="187"/>
        <v>19.1665544736</v>
      </c>
      <c r="F58" s="186">
        <f t="shared" si="187"/>
        <v>43.3196463095658</v>
      </c>
      <c r="G58" s="186">
        <f t="shared" si="187"/>
        <v>64.2125333774784</v>
      </c>
      <c r="H58" s="131">
        <f t="shared" si="187"/>
        <v>167.6</v>
      </c>
      <c r="I58" s="186">
        <f t="shared" si="187"/>
        <v>39.1353882316456</v>
      </c>
      <c r="J58" s="186">
        <f t="shared" si="187"/>
        <v>22.4302928454593</v>
      </c>
      <c r="K58" s="186">
        <f t="shared" si="187"/>
        <v>27.7899504910194</v>
      </c>
      <c r="L58" s="186">
        <f t="shared" si="187"/>
        <v>53.5886507113857</v>
      </c>
      <c r="M58" s="131">
        <f t="shared" si="187"/>
        <v>142.94428227951</v>
      </c>
      <c r="N58" s="186">
        <f t="shared" si="187"/>
        <v>39</v>
      </c>
      <c r="O58" s="186">
        <f t="shared" si="187"/>
        <v>17.9443726140787</v>
      </c>
      <c r="P58" s="186">
        <f t="shared" ref="P58:R58" si="188">P167</f>
        <v>44.6</v>
      </c>
      <c r="Q58" s="186">
        <f t="shared" si="188"/>
        <v>47.7556273859213</v>
      </c>
      <c r="R58" s="131">
        <f t="shared" si="188"/>
        <v>149.3</v>
      </c>
      <c r="S58" s="187"/>
      <c r="T58" s="187"/>
      <c r="U58" s="188"/>
      <c r="V58" s="188"/>
      <c r="W58" s="188"/>
      <c r="X58" s="188"/>
      <c r="Y58" s="187"/>
      <c r="Z58" s="189"/>
      <c r="AA58" s="189"/>
      <c r="AB58" s="189"/>
      <c r="AC58" s="189"/>
      <c r="AD58" s="190"/>
      <c r="AE58" s="189"/>
      <c r="AF58" s="189"/>
      <c r="AG58" s="189"/>
      <c r="AH58" s="189"/>
      <c r="AI58" s="190"/>
      <c r="AJ58" s="189"/>
      <c r="AK58" s="189"/>
      <c r="AL58" s="189"/>
      <c r="AM58" s="189"/>
      <c r="AN58" s="190"/>
      <c r="AO58" s="189"/>
      <c r="AP58" s="189"/>
      <c r="AQ58" s="189"/>
      <c r="AR58" s="189"/>
      <c r="AS58" s="190"/>
      <c r="AT58" s="189"/>
      <c r="AU58" s="189"/>
      <c r="AV58" s="189"/>
      <c r="AW58" s="189"/>
      <c r="AX58" s="190"/>
    </row>
    <row r="59" ht="14.25" hidden="1" customHeight="1" outlineLevel="1" spans="1:50">
      <c r="A59" s="166"/>
      <c r="B59" s="191" t="s">
        <v>317</v>
      </c>
      <c r="C59" s="131">
        <f t="shared" ref="C59:O59" si="189">C265</f>
        <v>852.1</v>
      </c>
      <c r="D59" s="186">
        <f t="shared" si="189"/>
        <v>223.098721523902</v>
      </c>
      <c r="E59" s="186">
        <f t="shared" si="189"/>
        <v>191.496838766201</v>
      </c>
      <c r="F59" s="186">
        <f t="shared" si="189"/>
        <v>259.520164488804</v>
      </c>
      <c r="G59" s="186">
        <f t="shared" si="189"/>
        <v>287.550399074417</v>
      </c>
      <c r="H59" s="131">
        <f t="shared" si="189"/>
        <v>961.666123853324</v>
      </c>
      <c r="I59" s="186">
        <f t="shared" si="189"/>
        <v>203.149052691591</v>
      </c>
      <c r="J59" s="186">
        <f t="shared" si="189"/>
        <v>225.459302490092</v>
      </c>
      <c r="K59" s="186">
        <f t="shared" si="189"/>
        <v>276.906935256951</v>
      </c>
      <c r="L59" s="186">
        <f t="shared" si="189"/>
        <v>368.138714616642</v>
      </c>
      <c r="M59" s="131">
        <f t="shared" si="189"/>
        <v>1073.65400505528</v>
      </c>
      <c r="N59" s="186">
        <f t="shared" si="189"/>
        <v>326.7</v>
      </c>
      <c r="O59" s="186">
        <f t="shared" si="189"/>
        <v>234.9</v>
      </c>
      <c r="P59" s="186">
        <f t="shared" ref="P59:R59" si="190">P265</f>
        <v>387.8</v>
      </c>
      <c r="Q59" s="186">
        <f t="shared" si="190"/>
        <v>362.4</v>
      </c>
      <c r="R59" s="131">
        <f t="shared" si="190"/>
        <v>1311.8</v>
      </c>
      <c r="S59" s="187"/>
      <c r="T59" s="187"/>
      <c r="U59" s="188"/>
      <c r="V59" s="188"/>
      <c r="W59" s="188"/>
      <c r="X59" s="188"/>
      <c r="Y59" s="187"/>
      <c r="Z59" s="189"/>
      <c r="AA59" s="189"/>
      <c r="AB59" s="189"/>
      <c r="AC59" s="189"/>
      <c r="AD59" s="190"/>
      <c r="AE59" s="189"/>
      <c r="AF59" s="189"/>
      <c r="AG59" s="189"/>
      <c r="AH59" s="189"/>
      <c r="AI59" s="190"/>
      <c r="AJ59" s="189"/>
      <c r="AK59" s="189"/>
      <c r="AL59" s="189"/>
      <c r="AM59" s="189"/>
      <c r="AN59" s="190"/>
      <c r="AO59" s="189"/>
      <c r="AP59" s="189"/>
      <c r="AQ59" s="189"/>
      <c r="AR59" s="189"/>
      <c r="AS59" s="190"/>
      <c r="AT59" s="189"/>
      <c r="AU59" s="189"/>
      <c r="AV59" s="189"/>
      <c r="AW59" s="189"/>
      <c r="AX59" s="190"/>
    </row>
    <row r="60" ht="14.25" hidden="1" customHeight="1" outlineLevel="1" spans="1:50">
      <c r="A60" s="166"/>
      <c r="B60" s="192" t="s">
        <v>318</v>
      </c>
      <c r="C60" s="131">
        <f t="shared" ref="C60:O60" si="191">C268</f>
        <v>194.6</v>
      </c>
      <c r="D60" s="186">
        <f t="shared" si="191"/>
        <v>27.6308454288543</v>
      </c>
      <c r="E60" s="186">
        <f t="shared" si="191"/>
        <v>10.8141085905361</v>
      </c>
      <c r="F60" s="186">
        <f t="shared" si="191"/>
        <v>68.9934814702798</v>
      </c>
      <c r="G60" s="186">
        <f t="shared" si="191"/>
        <v>110.580812046182</v>
      </c>
      <c r="H60" s="131">
        <f t="shared" si="191"/>
        <v>218.019247535852</v>
      </c>
      <c r="I60" s="186">
        <f t="shared" si="191"/>
        <v>50.365185521574</v>
      </c>
      <c r="J60" s="186">
        <f t="shared" si="191"/>
        <v>10.4798878697885</v>
      </c>
      <c r="K60" s="186">
        <f t="shared" si="191"/>
        <v>96.0137205117827</v>
      </c>
      <c r="L60" s="186">
        <f t="shared" si="191"/>
        <v>129.151556403842</v>
      </c>
      <c r="M60" s="131">
        <f t="shared" si="191"/>
        <v>286.010350306987</v>
      </c>
      <c r="N60" s="186">
        <f t="shared" si="191"/>
        <v>40.9</v>
      </c>
      <c r="O60" s="186">
        <f t="shared" si="191"/>
        <v>23.5</v>
      </c>
      <c r="P60" s="186">
        <f t="shared" ref="P60:R60" si="192">P268</f>
        <v>83</v>
      </c>
      <c r="Q60" s="186">
        <f t="shared" si="192"/>
        <v>158.2</v>
      </c>
      <c r="R60" s="131">
        <f t="shared" si="192"/>
        <v>305.6</v>
      </c>
      <c r="S60" s="187"/>
      <c r="T60" s="187"/>
      <c r="U60" s="188"/>
      <c r="V60" s="188"/>
      <c r="W60" s="188"/>
      <c r="X60" s="188"/>
      <c r="Y60" s="187"/>
      <c r="Z60" s="189"/>
      <c r="AA60" s="189"/>
      <c r="AB60" s="189"/>
      <c r="AC60" s="189"/>
      <c r="AD60" s="190"/>
      <c r="AE60" s="189"/>
      <c r="AF60" s="189"/>
      <c r="AG60" s="189"/>
      <c r="AH60" s="189"/>
      <c r="AI60" s="190"/>
      <c r="AJ60" s="189"/>
      <c r="AK60" s="189"/>
      <c r="AL60" s="189"/>
      <c r="AM60" s="189"/>
      <c r="AN60" s="190"/>
      <c r="AO60" s="189"/>
      <c r="AP60" s="189"/>
      <c r="AQ60" s="189"/>
      <c r="AR60" s="189"/>
      <c r="AS60" s="190"/>
      <c r="AT60" s="189"/>
      <c r="AU60" s="189"/>
      <c r="AV60" s="189"/>
      <c r="AW60" s="189"/>
      <c r="AX60" s="190"/>
    </row>
    <row r="61" ht="14.25" hidden="1" customHeight="1" outlineLevel="1" spans="1:50">
      <c r="A61" s="166"/>
      <c r="B61" s="192" t="s">
        <v>319</v>
      </c>
      <c r="C61" s="131">
        <f t="shared" ref="C61:O61" si="193">C271</f>
        <v>44.9</v>
      </c>
      <c r="D61" s="186">
        <f t="shared" si="193"/>
        <v>11.1043148849131</v>
      </c>
      <c r="E61" s="186">
        <f t="shared" si="193"/>
        <v>9.30680386166504</v>
      </c>
      <c r="F61" s="186">
        <f t="shared" si="193"/>
        <v>18.9962805763339</v>
      </c>
      <c r="G61" s="186">
        <f t="shared" si="193"/>
        <v>16.5939506929446</v>
      </c>
      <c r="H61" s="131">
        <f t="shared" si="193"/>
        <v>56.0013500158566</v>
      </c>
      <c r="I61" s="186">
        <f t="shared" si="193"/>
        <v>9.85293538576038</v>
      </c>
      <c r="J61" s="186">
        <f t="shared" si="193"/>
        <v>10.5689698345012</v>
      </c>
      <c r="K61" s="186">
        <f t="shared" si="193"/>
        <v>20.0067467147115</v>
      </c>
      <c r="L61" s="186">
        <f t="shared" si="193"/>
        <v>16.5474784395733</v>
      </c>
      <c r="M61" s="131">
        <f t="shared" si="193"/>
        <v>56.9761303745463</v>
      </c>
      <c r="N61" s="186">
        <f t="shared" si="193"/>
        <v>9.9</v>
      </c>
      <c r="O61" s="186">
        <f t="shared" si="193"/>
        <v>15.2</v>
      </c>
      <c r="P61" s="186">
        <f t="shared" ref="P61:R61" si="194">P271</f>
        <v>22.4</v>
      </c>
      <c r="Q61" s="186">
        <f t="shared" si="194"/>
        <v>2.9</v>
      </c>
      <c r="R61" s="131">
        <f t="shared" si="194"/>
        <v>50.4</v>
      </c>
      <c r="S61" s="187"/>
      <c r="T61" s="187"/>
      <c r="U61" s="188"/>
      <c r="V61" s="188"/>
      <c r="W61" s="188"/>
      <c r="X61" s="188"/>
      <c r="Y61" s="187"/>
      <c r="Z61" s="189"/>
      <c r="AA61" s="189"/>
      <c r="AB61" s="189"/>
      <c r="AC61" s="189"/>
      <c r="AD61" s="190"/>
      <c r="AE61" s="189"/>
      <c r="AF61" s="189"/>
      <c r="AG61" s="189"/>
      <c r="AH61" s="189"/>
      <c r="AI61" s="190"/>
      <c r="AJ61" s="189"/>
      <c r="AK61" s="189"/>
      <c r="AL61" s="189"/>
      <c r="AM61" s="189"/>
      <c r="AN61" s="190"/>
      <c r="AO61" s="189"/>
      <c r="AP61" s="189"/>
      <c r="AQ61" s="189"/>
      <c r="AR61" s="189"/>
      <c r="AS61" s="190"/>
      <c r="AT61" s="189"/>
      <c r="AU61" s="189"/>
      <c r="AV61" s="189"/>
      <c r="AW61" s="189"/>
      <c r="AX61" s="190"/>
    </row>
    <row r="62" ht="14.25" hidden="1" customHeight="1" outlineLevel="1" spans="1:50">
      <c r="A62" s="166"/>
      <c r="B62" s="193" t="s">
        <v>281</v>
      </c>
      <c r="C62" s="131">
        <f t="shared" ref="C62:O62" si="195">C349</f>
        <v>669.2</v>
      </c>
      <c r="D62" s="186">
        <f t="shared" si="195"/>
        <v>198.554751679044</v>
      </c>
      <c r="E62" s="186">
        <f t="shared" si="195"/>
        <v>238.443448915524</v>
      </c>
      <c r="F62" s="186">
        <f t="shared" si="195"/>
        <v>220.103840596156</v>
      </c>
      <c r="G62" s="186">
        <f t="shared" si="195"/>
        <v>223.116035341976</v>
      </c>
      <c r="H62" s="131">
        <f t="shared" si="195"/>
        <v>880.218076532699</v>
      </c>
      <c r="I62" s="186">
        <f t="shared" si="195"/>
        <v>285.195124587411</v>
      </c>
      <c r="J62" s="186">
        <f t="shared" si="195"/>
        <v>276.56567113156</v>
      </c>
      <c r="K62" s="186">
        <f t="shared" si="195"/>
        <v>226.803093459606</v>
      </c>
      <c r="L62" s="186">
        <f t="shared" si="195"/>
        <v>248.181660024965</v>
      </c>
      <c r="M62" s="131">
        <f t="shared" si="195"/>
        <v>1036.74554920354</v>
      </c>
      <c r="N62" s="186">
        <f t="shared" si="195"/>
        <v>317.6</v>
      </c>
      <c r="O62" s="186">
        <f t="shared" si="195"/>
        <v>280.231366506732</v>
      </c>
      <c r="P62" s="186">
        <f t="shared" ref="P62:R62" si="196">P349</f>
        <v>268.5</v>
      </c>
      <c r="Q62" s="186">
        <f t="shared" si="196"/>
        <v>241.5</v>
      </c>
      <c r="R62" s="131">
        <f t="shared" si="196"/>
        <v>1107.83136650673</v>
      </c>
      <c r="S62" s="187"/>
      <c r="T62" s="187"/>
      <c r="U62" s="188"/>
      <c r="V62" s="188"/>
      <c r="W62" s="188"/>
      <c r="X62" s="188"/>
      <c r="Y62" s="187"/>
      <c r="Z62" s="189"/>
      <c r="AA62" s="189"/>
      <c r="AB62" s="189"/>
      <c r="AC62" s="189"/>
      <c r="AD62" s="190"/>
      <c r="AE62" s="189"/>
      <c r="AF62" s="189"/>
      <c r="AG62" s="189"/>
      <c r="AH62" s="189"/>
      <c r="AI62" s="190"/>
      <c r="AJ62" s="189"/>
      <c r="AK62" s="189"/>
      <c r="AL62" s="189"/>
      <c r="AM62" s="189"/>
      <c r="AN62" s="190"/>
      <c r="AO62" s="189"/>
      <c r="AP62" s="189"/>
      <c r="AQ62" s="189"/>
      <c r="AR62" s="189"/>
      <c r="AS62" s="190"/>
      <c r="AT62" s="189"/>
      <c r="AU62" s="189"/>
      <c r="AV62" s="189"/>
      <c r="AW62" s="189"/>
      <c r="AX62" s="190"/>
    </row>
    <row r="63" ht="14.25" customHeight="1" collapsed="1" spans="1:50">
      <c r="A63" s="166"/>
      <c r="B63" s="193"/>
      <c r="C63" s="131"/>
      <c r="D63" s="186"/>
      <c r="E63" s="186"/>
      <c r="F63" s="186"/>
      <c r="G63" s="186"/>
      <c r="H63" s="131"/>
      <c r="I63" s="186"/>
      <c r="J63" s="186"/>
      <c r="K63" s="186"/>
      <c r="L63" s="186"/>
      <c r="M63" s="131"/>
      <c r="N63" s="186"/>
      <c r="O63" s="186"/>
      <c r="P63" s="189"/>
      <c r="Q63" s="189"/>
      <c r="R63" s="190"/>
      <c r="S63" s="194"/>
      <c r="T63" s="194"/>
      <c r="U63" s="195"/>
      <c r="V63" s="195"/>
      <c r="W63" s="195"/>
      <c r="X63" s="195"/>
      <c r="Y63" s="194"/>
      <c r="Z63" s="189"/>
      <c r="AA63" s="189"/>
      <c r="AB63" s="189"/>
      <c r="AC63" s="189"/>
      <c r="AD63" s="190"/>
      <c r="AE63" s="189"/>
      <c r="AF63" s="189"/>
      <c r="AG63" s="189"/>
      <c r="AH63" s="189"/>
      <c r="AI63" s="190"/>
      <c r="AJ63" s="189"/>
      <c r="AK63" s="189"/>
      <c r="AL63" s="189"/>
      <c r="AM63" s="189"/>
      <c r="AN63" s="190"/>
      <c r="AO63" s="189"/>
      <c r="AP63" s="189"/>
      <c r="AQ63" s="189"/>
      <c r="AR63" s="189"/>
      <c r="AS63" s="190"/>
      <c r="AT63" s="189"/>
      <c r="AU63" s="189"/>
      <c r="AV63" s="189"/>
      <c r="AW63" s="189"/>
      <c r="AX63" s="190"/>
    </row>
    <row r="64" ht="14.25" customHeight="1" spans="1:50">
      <c r="A64" s="76"/>
      <c r="B64" s="85" t="s">
        <v>320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7"/>
    </row>
    <row r="65" ht="14.25" customHeight="1" spans="1:50">
      <c r="A65" s="196"/>
      <c r="B65" s="197" t="s">
        <v>321</v>
      </c>
      <c r="C65" s="198">
        <f t="shared" ref="C65:AI65" si="197">C172+C276+C362+C71</f>
        <v>179.6</v>
      </c>
      <c r="D65" s="199">
        <f t="shared" si="197"/>
        <v>57.791</v>
      </c>
      <c r="E65" s="199">
        <f t="shared" si="197"/>
        <v>-5.422</v>
      </c>
      <c r="F65" s="199">
        <f t="shared" si="197"/>
        <v>116.513</v>
      </c>
      <c r="G65" s="199">
        <f t="shared" si="197"/>
        <v>101.726</v>
      </c>
      <c r="H65" s="198">
        <f t="shared" si="197"/>
        <v>270.608</v>
      </c>
      <c r="I65" s="199">
        <f t="shared" si="197"/>
        <v>67.1385744076465</v>
      </c>
      <c r="J65" s="199">
        <f t="shared" si="197"/>
        <v>3.04815141906237</v>
      </c>
      <c r="K65" s="199">
        <f t="shared" si="197"/>
        <v>80.2</v>
      </c>
      <c r="L65" s="199">
        <f t="shared" si="197"/>
        <v>150.6</v>
      </c>
      <c r="M65" s="198">
        <f t="shared" si="197"/>
        <v>300.986725826709</v>
      </c>
      <c r="N65" s="199">
        <f t="shared" si="197"/>
        <v>141.2</v>
      </c>
      <c r="O65" s="199">
        <f t="shared" si="197"/>
        <v>20.9</v>
      </c>
      <c r="P65" s="200">
        <f t="shared" si="197"/>
        <v>133.5</v>
      </c>
      <c r="Q65" s="200">
        <f t="shared" si="197"/>
        <v>137</v>
      </c>
      <c r="R65" s="201">
        <f t="shared" si="197"/>
        <v>432.6</v>
      </c>
      <c r="S65" s="202">
        <f t="shared" si="197"/>
        <v>270.608</v>
      </c>
      <c r="T65" s="202">
        <f t="shared" si="197"/>
        <v>300.986725826709</v>
      </c>
      <c r="U65" s="200">
        <f t="shared" si="197"/>
        <v>141.2</v>
      </c>
      <c r="V65" s="200">
        <f t="shared" si="197"/>
        <v>20.9</v>
      </c>
      <c r="W65" s="200">
        <f t="shared" si="197"/>
        <v>133.5</v>
      </c>
      <c r="X65" s="200">
        <f t="shared" si="197"/>
        <v>137</v>
      </c>
      <c r="Y65" s="202">
        <f t="shared" si="197"/>
        <v>432.6</v>
      </c>
      <c r="Z65" s="200">
        <f t="shared" si="197"/>
        <v>129.8</v>
      </c>
      <c r="AA65" s="200">
        <f t="shared" si="197"/>
        <v>29.3</v>
      </c>
      <c r="AB65" s="200">
        <f t="shared" si="197"/>
        <v>195</v>
      </c>
      <c r="AC65" s="200">
        <f t="shared" si="197"/>
        <v>222.9</v>
      </c>
      <c r="AD65" s="201">
        <f t="shared" si="197"/>
        <v>577</v>
      </c>
      <c r="AE65" s="200">
        <f t="shared" si="197"/>
        <v>232.2</v>
      </c>
      <c r="AF65" s="200">
        <f t="shared" si="197"/>
        <v>67.4</v>
      </c>
      <c r="AG65" s="200">
        <f t="shared" si="197"/>
        <v>274.9</v>
      </c>
      <c r="AH65" s="200">
        <f t="shared" si="197"/>
        <v>263.2</v>
      </c>
      <c r="AI65" s="201">
        <f t="shared" si="197"/>
        <v>837.7</v>
      </c>
      <c r="AJ65" s="200">
        <f t="shared" ref="AJ65:AX65" si="198">AJ178+AJ282+AJ368+AJ75</f>
        <v>339</v>
      </c>
      <c r="AK65" s="200">
        <f t="shared" si="198"/>
        <v>208.4</v>
      </c>
      <c r="AL65" s="200">
        <f t="shared" si="198"/>
        <v>302.821688653937</v>
      </c>
      <c r="AM65" s="200">
        <f t="shared" si="198"/>
        <v>340.666813140336</v>
      </c>
      <c r="AN65" s="201">
        <f t="shared" si="198"/>
        <v>1190.88850179427</v>
      </c>
      <c r="AO65" s="200">
        <f t="shared" si="198"/>
        <v>411.630499201776</v>
      </c>
      <c r="AP65" s="200">
        <f t="shared" si="198"/>
        <v>204.74677180389</v>
      </c>
      <c r="AQ65" s="200">
        <f t="shared" si="198"/>
        <v>366.542229192657</v>
      </c>
      <c r="AR65" s="200">
        <f t="shared" si="198"/>
        <v>412.028708661159</v>
      </c>
      <c r="AS65" s="201">
        <f t="shared" si="198"/>
        <v>1394.94820885948</v>
      </c>
      <c r="AT65" s="200">
        <f t="shared" si="198"/>
        <v>483.65675844771</v>
      </c>
      <c r="AU65" s="200">
        <f t="shared" si="198"/>
        <v>243.698524364241</v>
      </c>
      <c r="AV65" s="200">
        <f t="shared" si="198"/>
        <v>430.943398389787</v>
      </c>
      <c r="AW65" s="200">
        <f t="shared" si="198"/>
        <v>490.667111226026</v>
      </c>
      <c r="AX65" s="201">
        <f t="shared" si="198"/>
        <v>1648.96579242776</v>
      </c>
    </row>
    <row r="66" ht="14.25" customHeight="1" spans="1:50">
      <c r="A66" s="142"/>
      <c r="B66" s="203" t="s">
        <v>60</v>
      </c>
      <c r="C66" s="107" t="s">
        <v>61</v>
      </c>
      <c r="D66" s="960" t="s">
        <v>61</v>
      </c>
      <c r="E66" s="960" t="s">
        <v>61</v>
      </c>
      <c r="F66" s="960" t="s">
        <v>61</v>
      </c>
      <c r="G66" s="960" t="s">
        <v>61</v>
      </c>
      <c r="H66" s="109">
        <f t="shared" ref="H66:AN66" si="199">H65/C65-1</f>
        <v>0.506726057906459</v>
      </c>
      <c r="I66" s="94">
        <f t="shared" si="199"/>
        <v>0.161747926279984</v>
      </c>
      <c r="J66" s="94">
        <f t="shared" si="199"/>
        <v>-1.56218211343828</v>
      </c>
      <c r="K66" s="94">
        <f t="shared" si="199"/>
        <v>-0.311664792769906</v>
      </c>
      <c r="L66" s="94">
        <f t="shared" si="199"/>
        <v>0.480447476554667</v>
      </c>
      <c r="M66" s="109">
        <f t="shared" si="199"/>
        <v>0.112261004207965</v>
      </c>
      <c r="N66" s="94">
        <f t="shared" si="199"/>
        <v>1.10311287133792</v>
      </c>
      <c r="O66" s="94">
        <f t="shared" si="199"/>
        <v>5.85661475650345</v>
      </c>
      <c r="P66" s="94">
        <f t="shared" si="199"/>
        <v>0.664588528678304</v>
      </c>
      <c r="Q66" s="94">
        <f t="shared" si="199"/>
        <v>-0.0903054448871181</v>
      </c>
      <c r="R66" s="109">
        <f t="shared" si="199"/>
        <v>0.437272686401016</v>
      </c>
      <c r="S66" s="111">
        <f>S65/C65-1</f>
        <v>0.506726057906459</v>
      </c>
      <c r="T66" s="111">
        <f>T65/S65-1</f>
        <v>0.112261004207965</v>
      </c>
      <c r="U66" s="113">
        <f>U65/I65-1</f>
        <v>1.10311287133792</v>
      </c>
      <c r="V66" s="113">
        <f t="shared" ref="V66:X66" si="200">V65/J65-1</f>
        <v>5.85661475650345</v>
      </c>
      <c r="W66" s="113">
        <f t="shared" si="200"/>
        <v>0.664588528678304</v>
      </c>
      <c r="X66" s="113">
        <f t="shared" si="200"/>
        <v>-0.0903054448871181</v>
      </c>
      <c r="Y66" s="111">
        <f>Y65/T65-1</f>
        <v>0.437272686401016</v>
      </c>
      <c r="Z66" s="94">
        <f>Z65/U65-1</f>
        <v>-0.0807365439093483</v>
      </c>
      <c r="AA66" s="94">
        <f t="shared" ref="AA66:AG66" si="201">AA65/V65-1</f>
        <v>0.401913875598086</v>
      </c>
      <c r="AB66" s="94">
        <f t="shared" si="201"/>
        <v>0.460674157303371</v>
      </c>
      <c r="AC66" s="94">
        <f t="shared" si="201"/>
        <v>0.627007299270073</v>
      </c>
      <c r="AD66" s="109">
        <f t="shared" si="201"/>
        <v>0.333795654184004</v>
      </c>
      <c r="AE66" s="94">
        <f t="shared" si="199"/>
        <v>0.788906009244992</v>
      </c>
      <c r="AF66" s="94">
        <f t="shared" si="201"/>
        <v>1.30034129692833</v>
      </c>
      <c r="AG66" s="94">
        <f t="shared" si="201"/>
        <v>0.40974358974359</v>
      </c>
      <c r="AH66" s="94">
        <f t="shared" si="199"/>
        <v>0.180798564378645</v>
      </c>
      <c r="AI66" s="109">
        <f t="shared" si="199"/>
        <v>0.451819757365685</v>
      </c>
      <c r="AJ66" s="94">
        <f t="shared" si="199"/>
        <v>0.459948320413437</v>
      </c>
      <c r="AK66" s="94">
        <f t="shared" si="199"/>
        <v>2.0919881305638</v>
      </c>
      <c r="AL66" s="94">
        <f t="shared" si="199"/>
        <v>0.101570347959028</v>
      </c>
      <c r="AM66" s="94">
        <f t="shared" si="199"/>
        <v>0.294326797645652</v>
      </c>
      <c r="AN66" s="109">
        <f t="shared" si="199"/>
        <v>0.421616929442846</v>
      </c>
      <c r="AO66" s="94">
        <f t="shared" ref="AO66" si="202">AO65/AJ65-1</f>
        <v>0.214249260182229</v>
      </c>
      <c r="AP66" s="94">
        <f t="shared" ref="AP66" si="203">AP65/AK65-1</f>
        <v>-0.017529885777879</v>
      </c>
      <c r="AQ66" s="94">
        <f t="shared" ref="AQ66" si="204">AQ65/AL65-1</f>
        <v>0.21042264450067</v>
      </c>
      <c r="AR66" s="94">
        <f t="shared" ref="AR66" si="205">AR65/AM65-1</f>
        <v>0.209477098350132</v>
      </c>
      <c r="AS66" s="109">
        <f t="shared" ref="AS66" si="206">AS65/AN65-1</f>
        <v>0.171350808037662</v>
      </c>
      <c r="AT66" s="94">
        <f t="shared" ref="AT66" si="207">AT65/AO65-1</f>
        <v>0.174977945962715</v>
      </c>
      <c r="AU66" s="94">
        <f t="shared" ref="AU66" si="208">AU65/AP65-1</f>
        <v>0.190243549225088</v>
      </c>
      <c r="AV66" s="94">
        <f t="shared" ref="AV66" si="209">AV65/AQ65-1</f>
        <v>0.175699180252654</v>
      </c>
      <c r="AW66" s="94">
        <f t="shared" ref="AW66" si="210">AW65/AR65-1</f>
        <v>0.19085661001728</v>
      </c>
      <c r="AX66" s="109">
        <f t="shared" ref="AX66" si="211">AX65/AS65-1</f>
        <v>0.182098218381862</v>
      </c>
    </row>
    <row r="67" ht="14.25" customHeight="1" spans="1:50">
      <c r="A67" s="196"/>
      <c r="B67" s="203" t="s">
        <v>64</v>
      </c>
      <c r="C67" s="204">
        <f t="shared" ref="C67:AX67" si="212">C65/C12</f>
        <v>0.0734199983648107</v>
      </c>
      <c r="D67" s="94">
        <f t="shared" si="212"/>
        <v>0.087101538832537</v>
      </c>
      <c r="E67" s="94">
        <f t="shared" si="212"/>
        <v>-0.00906977133202857</v>
      </c>
      <c r="F67" s="94">
        <f t="shared" si="212"/>
        <v>0.144533760063513</v>
      </c>
      <c r="G67" s="94">
        <f t="shared" si="212"/>
        <v>0.101827827827828</v>
      </c>
      <c r="H67" s="204">
        <f t="shared" si="212"/>
        <v>0.0882485496163291</v>
      </c>
      <c r="I67" s="94">
        <f t="shared" si="212"/>
        <v>0.082973420017725</v>
      </c>
      <c r="J67" s="94">
        <f t="shared" si="212"/>
        <v>0.00439581271174116</v>
      </c>
      <c r="K67" s="94">
        <f t="shared" si="212"/>
        <v>0.0946666749322349</v>
      </c>
      <c r="L67" s="94">
        <f t="shared" si="212"/>
        <v>0.125634915534529</v>
      </c>
      <c r="M67" s="204">
        <f t="shared" si="212"/>
        <v>0.0848214645503578</v>
      </c>
      <c r="N67" s="94">
        <f t="shared" si="212"/>
        <v>0.134437779681996</v>
      </c>
      <c r="O67" s="94">
        <f t="shared" si="212"/>
        <v>0.0243930905695612</v>
      </c>
      <c r="P67" s="94">
        <f t="shared" si="212"/>
        <v>0.116461659251505</v>
      </c>
      <c r="Q67" s="94">
        <f t="shared" si="212"/>
        <v>0.104190432732527</v>
      </c>
      <c r="R67" s="204">
        <f t="shared" si="212"/>
        <v>0.0990316599134675</v>
      </c>
      <c r="S67" s="111">
        <f t="shared" si="212"/>
        <v>0.0876965904340302</v>
      </c>
      <c r="T67" s="111">
        <f t="shared" si="212"/>
        <v>0.0842893816400323</v>
      </c>
      <c r="U67" s="113">
        <f t="shared" si="212"/>
        <v>0.133585619678335</v>
      </c>
      <c r="V67" s="113">
        <f t="shared" si="212"/>
        <v>0.0242234585071859</v>
      </c>
      <c r="W67" s="113">
        <f t="shared" si="212"/>
        <v>0.11577486774781</v>
      </c>
      <c r="X67" s="113">
        <f t="shared" si="212"/>
        <v>0.103209281301793</v>
      </c>
      <c r="Y67" s="111">
        <f t="shared" si="212"/>
        <v>0.0983114787628116</v>
      </c>
      <c r="Z67" s="94">
        <f t="shared" si="212"/>
        <v>0.108856088560886</v>
      </c>
      <c r="AA67" s="94">
        <f t="shared" si="212"/>
        <v>0.0292619594527115</v>
      </c>
      <c r="AB67" s="94">
        <f t="shared" si="212"/>
        <v>0.144039001329591</v>
      </c>
      <c r="AC67" s="94">
        <f t="shared" si="212"/>
        <v>0.136263601907324</v>
      </c>
      <c r="AD67" s="204">
        <f t="shared" si="212"/>
        <v>0.111319043852372</v>
      </c>
      <c r="AE67" s="94">
        <f t="shared" si="212"/>
        <v>0.157691001697793</v>
      </c>
      <c r="AF67" s="94">
        <f t="shared" si="212"/>
        <v>0.0545175119307611</v>
      </c>
      <c r="AG67" s="94">
        <f t="shared" si="212"/>
        <v>0.156522234242441</v>
      </c>
      <c r="AH67" s="94">
        <f t="shared" si="212"/>
        <v>0.12526771691019</v>
      </c>
      <c r="AI67" s="204">
        <f t="shared" si="212"/>
        <v>0.127577594346806</v>
      </c>
      <c r="AJ67" s="94">
        <f t="shared" si="212"/>
        <v>0.174248265227448</v>
      </c>
      <c r="AK67" s="94">
        <f t="shared" si="212"/>
        <v>0.127649148597329</v>
      </c>
      <c r="AL67" s="94">
        <f t="shared" si="212"/>
        <v>0.141151697554103</v>
      </c>
      <c r="AM67" s="94">
        <f t="shared" si="212"/>
        <v>0.137349372608773</v>
      </c>
      <c r="AN67" s="204">
        <f t="shared" si="212"/>
        <v>0.145163789356643</v>
      </c>
      <c r="AO67" s="94">
        <f t="shared" si="212"/>
        <v>0.182352352084204</v>
      </c>
      <c r="AP67" s="94">
        <f t="shared" si="212"/>
        <v>0.108144588959625</v>
      </c>
      <c r="AQ67" s="94">
        <f t="shared" si="212"/>
        <v>0.149527728666128</v>
      </c>
      <c r="AR67" s="94">
        <f t="shared" si="212"/>
        <v>0.144392075468366</v>
      </c>
      <c r="AS67" s="204">
        <f t="shared" si="212"/>
        <v>0.147528040974195</v>
      </c>
      <c r="AT67" s="94">
        <f t="shared" si="212"/>
        <v>0.188566672406946</v>
      </c>
      <c r="AU67" s="94">
        <f t="shared" si="212"/>
        <v>0.113194103453135</v>
      </c>
      <c r="AV67" s="94">
        <f t="shared" si="212"/>
        <v>0.155341127859191</v>
      </c>
      <c r="AW67" s="94">
        <f t="shared" si="212"/>
        <v>0.150709159747269</v>
      </c>
      <c r="AX67" s="204">
        <f t="shared" si="212"/>
        <v>0.153424514105774</v>
      </c>
    </row>
    <row r="68" ht="14.25" customHeight="1" spans="1:50">
      <c r="A68" s="196"/>
      <c r="B68" s="205" t="s">
        <v>65</v>
      </c>
      <c r="C68" s="107" t="s">
        <v>61</v>
      </c>
      <c r="D68" s="960" t="s">
        <v>61</v>
      </c>
      <c r="E68" s="960" t="s">
        <v>61</v>
      </c>
      <c r="F68" s="960" t="s">
        <v>61</v>
      </c>
      <c r="G68" s="960" t="s">
        <v>61</v>
      </c>
      <c r="H68" s="206">
        <f t="shared" ref="H68:AN68" si="213">(H67-C67)*100*100</f>
        <v>148.285512515184</v>
      </c>
      <c r="I68" s="207">
        <f t="shared" si="213"/>
        <v>-41.2811881481208</v>
      </c>
      <c r="J68" s="207">
        <f t="shared" si="213"/>
        <v>134.655840437697</v>
      </c>
      <c r="K68" s="208">
        <f t="shared" si="213"/>
        <v>-498.670851312784</v>
      </c>
      <c r="L68" s="208">
        <f t="shared" si="213"/>
        <v>238.070877067012</v>
      </c>
      <c r="M68" s="206">
        <f t="shared" si="213"/>
        <v>-34.2708506597131</v>
      </c>
      <c r="N68" s="208">
        <f t="shared" si="213"/>
        <v>514.643596642706</v>
      </c>
      <c r="O68" s="208">
        <f t="shared" si="213"/>
        <v>199.9727785782</v>
      </c>
      <c r="P68" s="208">
        <f t="shared" si="213"/>
        <v>217.949843192699</v>
      </c>
      <c r="Q68" s="208">
        <f t="shared" si="213"/>
        <v>-214.444828020018</v>
      </c>
      <c r="R68" s="206">
        <f t="shared" si="213"/>
        <v>142.101953631097</v>
      </c>
      <c r="S68" s="961" t="s">
        <v>61</v>
      </c>
      <c r="T68" s="210">
        <f>(T67-S67)*100*100</f>
        <v>-34.0720879399795</v>
      </c>
      <c r="U68" s="968" t="s">
        <v>61</v>
      </c>
      <c r="V68" s="968" t="s">
        <v>61</v>
      </c>
      <c r="W68" s="968" t="s">
        <v>61</v>
      </c>
      <c r="X68" s="968" t="s">
        <v>61</v>
      </c>
      <c r="Y68" s="210">
        <f>(Y67-T67)*100*100</f>
        <v>140.220971227794</v>
      </c>
      <c r="Z68" s="208">
        <f>(Z67-U67)*100*100</f>
        <v>-247.295311174493</v>
      </c>
      <c r="AA68" s="208">
        <f t="shared" ref="AA68:AG68" si="214">(AA67-V67)*100*100</f>
        <v>50.3850094552557</v>
      </c>
      <c r="AB68" s="208">
        <f t="shared" si="214"/>
        <v>282.641335817805</v>
      </c>
      <c r="AC68" s="208">
        <f t="shared" si="214"/>
        <v>330.543206055306</v>
      </c>
      <c r="AD68" s="206">
        <f t="shared" si="214"/>
        <v>130.075650895604</v>
      </c>
      <c r="AE68" s="208">
        <f t="shared" si="213"/>
        <v>488.349131369073</v>
      </c>
      <c r="AF68" s="208">
        <f t="shared" si="214"/>
        <v>252.555524780497</v>
      </c>
      <c r="AG68" s="208">
        <f t="shared" si="214"/>
        <v>124.832329128507</v>
      </c>
      <c r="AH68" s="208">
        <f t="shared" si="213"/>
        <v>-109.958849971337</v>
      </c>
      <c r="AI68" s="206">
        <f t="shared" si="213"/>
        <v>162.585504944344</v>
      </c>
      <c r="AJ68" s="208">
        <f t="shared" si="213"/>
        <v>165.572635296551</v>
      </c>
      <c r="AK68" s="208">
        <f t="shared" si="213"/>
        <v>731.316366665682</v>
      </c>
      <c r="AL68" s="208">
        <f t="shared" si="213"/>
        <v>-153.705366883388</v>
      </c>
      <c r="AM68" s="208">
        <f t="shared" si="213"/>
        <v>120.816556985834</v>
      </c>
      <c r="AN68" s="206">
        <f t="shared" si="213"/>
        <v>175.861950098369</v>
      </c>
      <c r="AO68" s="208">
        <f t="shared" ref="AO68" si="215">(AO67-AJ67)*100*100</f>
        <v>81.0408685675632</v>
      </c>
      <c r="AP68" s="208">
        <f t="shared" ref="AP68" si="216">(AP67-AK67)*100*100</f>
        <v>-195.04559637704</v>
      </c>
      <c r="AQ68" s="208">
        <f t="shared" ref="AQ68" si="217">(AQ67-AL67)*100*100</f>
        <v>83.7603111202542</v>
      </c>
      <c r="AR68" s="208">
        <f t="shared" ref="AR68" si="218">(AR67-AM67)*100*100</f>
        <v>70.4270285959316</v>
      </c>
      <c r="AS68" s="206">
        <f t="shared" ref="AS68" si="219">(AS67-AN67)*100*100</f>
        <v>23.6425161755194</v>
      </c>
      <c r="AT68" s="208">
        <f t="shared" ref="AT68" si="220">(AT67-AO67)*100*100</f>
        <v>62.1432032274152</v>
      </c>
      <c r="AU68" s="208">
        <f t="shared" ref="AU68" si="221">(AU67-AP67)*100*100</f>
        <v>50.4951449350947</v>
      </c>
      <c r="AV68" s="208">
        <f t="shared" ref="AV68" si="222">(AV67-AQ67)*100*100</f>
        <v>58.133991930632</v>
      </c>
      <c r="AW68" s="208">
        <f t="shared" ref="AW68" si="223">(AW67-AR67)*100*100</f>
        <v>63.1708427890301</v>
      </c>
      <c r="AX68" s="206">
        <f t="shared" ref="AX68" si="224">(AX67-AS67)*100*100</f>
        <v>58.9647313157837</v>
      </c>
    </row>
    <row r="69" ht="14.25" customHeight="1" spans="1:50">
      <c r="A69" s="212"/>
      <c r="B69" s="213" t="s">
        <v>114</v>
      </c>
      <c r="C69" s="107" t="s">
        <v>61</v>
      </c>
      <c r="D69" s="960" t="s">
        <v>61</v>
      </c>
      <c r="E69" s="960" t="s">
        <v>61</v>
      </c>
      <c r="F69" s="960" t="s">
        <v>61</v>
      </c>
      <c r="G69" s="960" t="s">
        <v>61</v>
      </c>
      <c r="H69" s="109">
        <f t="shared" ref="H69:R69" si="225">(H65-C65)/(H12-C12)</f>
        <v>0.146732663689277</v>
      </c>
      <c r="I69" s="108">
        <f t="shared" si="225"/>
        <v>0.0641705748736929</v>
      </c>
      <c r="J69" s="108">
        <f t="shared" si="225"/>
        <v>0.0885891745902649</v>
      </c>
      <c r="K69" s="94">
        <f t="shared" si="225"/>
        <v>-0.884538967209883</v>
      </c>
      <c r="L69" s="94">
        <f t="shared" si="225"/>
        <v>0.244723189024344</v>
      </c>
      <c r="M69" s="109">
        <f t="shared" si="225"/>
        <v>0.0630207043438537</v>
      </c>
      <c r="N69" s="94">
        <f t="shared" si="225"/>
        <v>0.307127362514544</v>
      </c>
      <c r="O69" s="94">
        <f t="shared" si="225"/>
        <v>0.109266873527135</v>
      </c>
      <c r="P69" s="94">
        <f t="shared" si="225"/>
        <v>0.1781911572643</v>
      </c>
      <c r="Q69" s="94">
        <f t="shared" si="225"/>
        <v>-0.117051026398224</v>
      </c>
      <c r="R69" s="109">
        <f t="shared" si="225"/>
        <v>0.160537975703199</v>
      </c>
      <c r="S69" s="961" t="s">
        <v>61</v>
      </c>
      <c r="T69" s="111">
        <f>(T65-S65)/(T12-S12)</f>
        <v>0.0626180108068919</v>
      </c>
      <c r="U69" s="968" t="s">
        <v>61</v>
      </c>
      <c r="V69" s="968" t="s">
        <v>61</v>
      </c>
      <c r="W69" s="968" t="s">
        <v>61</v>
      </c>
      <c r="X69" s="968" t="s">
        <v>61</v>
      </c>
      <c r="Y69" s="111">
        <f t="shared" ref="Y69:AX69" si="226">(Y65-T65)/(Y12-T12)</f>
        <v>0.158679866862722</v>
      </c>
      <c r="Z69" s="94">
        <f t="shared" si="226"/>
        <v>-0.0841949778434267</v>
      </c>
      <c r="AA69" s="94">
        <f t="shared" si="226"/>
        <v>0.0606498194945849</v>
      </c>
      <c r="AB69" s="94">
        <f t="shared" si="226"/>
        <v>0.306427503736921</v>
      </c>
      <c r="AC69" s="94">
        <f t="shared" si="226"/>
        <v>0.278534370946822</v>
      </c>
      <c r="AD69" s="109">
        <f t="shared" si="226"/>
        <v>0.184418901660281</v>
      </c>
      <c r="AE69" s="94">
        <f t="shared" si="226"/>
        <v>0.365583720099965</v>
      </c>
      <c r="AF69" s="94">
        <f t="shared" si="226"/>
        <v>0.162127659574468</v>
      </c>
      <c r="AG69" s="94">
        <f t="shared" si="226"/>
        <v>0.198509316770186</v>
      </c>
      <c r="AH69" s="94">
        <f t="shared" si="226"/>
        <v>0.0866107887384484</v>
      </c>
      <c r="AI69" s="109">
        <f t="shared" si="226"/>
        <v>0.188516884807289</v>
      </c>
      <c r="AJ69" s="94">
        <f t="shared" si="226"/>
        <v>0.225792811839323</v>
      </c>
      <c r="AK69" s="94">
        <f t="shared" si="226"/>
        <v>0.355791067373202</v>
      </c>
      <c r="AL69" s="94">
        <f t="shared" si="226"/>
        <v>0.0717664195422958</v>
      </c>
      <c r="AM69" s="94">
        <f t="shared" si="226"/>
        <v>0.204293397208441</v>
      </c>
      <c r="AN69" s="109">
        <f t="shared" si="226"/>
        <v>0.215680082841488</v>
      </c>
      <c r="AO69" s="94">
        <f t="shared" si="226"/>
        <v>0.232912612138128</v>
      </c>
      <c r="AP69" s="94">
        <f t="shared" si="226"/>
        <v>-0.0140148293981543</v>
      </c>
      <c r="AQ69" s="94">
        <f t="shared" si="226"/>
        <v>0.20825788473458</v>
      </c>
      <c r="AR69" s="94">
        <f t="shared" si="226"/>
        <v>0.191192099796743</v>
      </c>
      <c r="AS69" s="109">
        <f t="shared" si="226"/>
        <v>0.163023303200098</v>
      </c>
      <c r="AT69" s="94">
        <f t="shared" si="226"/>
        <v>0.234174391410632</v>
      </c>
      <c r="AU69" s="94">
        <f t="shared" si="226"/>
        <v>0.150012215410553</v>
      </c>
      <c r="AV69" s="94">
        <f t="shared" si="226"/>
        <v>0.19948219295901</v>
      </c>
      <c r="AW69" s="94">
        <f t="shared" si="226"/>
        <v>0.195529934763568</v>
      </c>
      <c r="AX69" s="109">
        <f t="shared" si="226"/>
        <v>0.196569226773714</v>
      </c>
    </row>
    <row r="70" ht="14.25" customHeight="1" spans="1:50">
      <c r="A70" s="212"/>
      <c r="B70" s="214"/>
      <c r="C70" s="215"/>
      <c r="D70" s="176"/>
      <c r="E70" s="176"/>
      <c r="F70" s="176"/>
      <c r="G70" s="176"/>
      <c r="H70" s="175"/>
      <c r="I70" s="176"/>
      <c r="J70" s="176"/>
      <c r="K70" s="176"/>
      <c r="L70" s="176"/>
      <c r="M70" s="175"/>
      <c r="N70" s="176"/>
      <c r="O70" s="176"/>
      <c r="P70" s="176"/>
      <c r="Q70" s="216"/>
      <c r="R70" s="217"/>
      <c r="S70" s="218"/>
      <c r="T70" s="218"/>
      <c r="U70" s="219"/>
      <c r="V70" s="219"/>
      <c r="W70" s="219"/>
      <c r="X70" s="219"/>
      <c r="Y70" s="218"/>
      <c r="Z70" s="216"/>
      <c r="AA70" s="216"/>
      <c r="AB70" s="216"/>
      <c r="AC70" s="216"/>
      <c r="AD70" s="220"/>
      <c r="AE70" s="216"/>
      <c r="AF70" s="216"/>
      <c r="AG70" s="216"/>
      <c r="AH70" s="216"/>
      <c r="AI70" s="220"/>
      <c r="AJ70" s="221"/>
      <c r="AK70" s="221"/>
      <c r="AL70" s="221"/>
      <c r="AM70" s="221"/>
      <c r="AN70" s="222"/>
      <c r="AO70" s="221"/>
      <c r="AP70" s="176"/>
      <c r="AQ70" s="176"/>
      <c r="AR70" s="176"/>
      <c r="AS70" s="175"/>
      <c r="AT70" s="221"/>
      <c r="AU70" s="176"/>
      <c r="AV70" s="176"/>
      <c r="AW70" s="176"/>
      <c r="AX70" s="175"/>
    </row>
    <row r="71" ht="14.25" customHeight="1" spans="1:50">
      <c r="A71" s="80"/>
      <c r="B71" s="223" t="s">
        <v>322</v>
      </c>
      <c r="C71" s="157">
        <v>-51.1</v>
      </c>
      <c r="D71" s="98">
        <v>-10.209</v>
      </c>
      <c r="E71" s="98">
        <v>-8.522</v>
      </c>
      <c r="F71" s="98">
        <v>-5.787</v>
      </c>
      <c r="G71" s="98">
        <v>-18.074</v>
      </c>
      <c r="H71" s="131">
        <f>D71+E71+F71+G71</f>
        <v>-42.592</v>
      </c>
      <c r="I71" s="224">
        <v>-11.8508300173276</v>
      </c>
      <c r="J71" s="98">
        <v>-9.30910585707345</v>
      </c>
      <c r="K71" s="98">
        <v>-10.9</v>
      </c>
      <c r="L71" s="98">
        <v>-16.9</v>
      </c>
      <c r="M71" s="131">
        <f>I71+J71+K71+L71</f>
        <v>-48.9599358744011</v>
      </c>
      <c r="N71" s="98">
        <v>-18.8</v>
      </c>
      <c r="O71" s="98">
        <v>-10</v>
      </c>
      <c r="P71" s="98">
        <v>-20.5</v>
      </c>
      <c r="Q71" s="225">
        <f>-63.7-N71-O71-P71</f>
        <v>-14.4</v>
      </c>
      <c r="R71" s="131">
        <f>N71+O71+P71+Q71</f>
        <v>-63.7</v>
      </c>
      <c r="S71" s="187">
        <f>H71</f>
        <v>-42.592</v>
      </c>
      <c r="T71" s="187">
        <f>M71</f>
        <v>-48.9599358744011</v>
      </c>
      <c r="U71" s="188">
        <f t="shared" ref="U71:X72" si="227">N71</f>
        <v>-18.8</v>
      </c>
      <c r="V71" s="188">
        <f t="shared" si="227"/>
        <v>-10</v>
      </c>
      <c r="W71" s="188">
        <f t="shared" si="227"/>
        <v>-20.5</v>
      </c>
      <c r="X71" s="188">
        <f t="shared" si="227"/>
        <v>-14.4</v>
      </c>
      <c r="Y71" s="187">
        <f>U71+V71+W71+X71</f>
        <v>-63.7</v>
      </c>
      <c r="Z71" s="225">
        <v>-17.7</v>
      </c>
      <c r="AA71" s="225">
        <v>-25.2</v>
      </c>
      <c r="AB71" s="225">
        <v>-23.1</v>
      </c>
      <c r="AC71" s="225">
        <v>-13.5</v>
      </c>
      <c r="AD71" s="131">
        <f>Z71+AA71+AB71+AC71</f>
        <v>-79.5</v>
      </c>
      <c r="AE71" s="225">
        <v>-19.6</v>
      </c>
      <c r="AF71" s="225">
        <v>-34.3</v>
      </c>
      <c r="AG71" s="225">
        <v>-38</v>
      </c>
      <c r="AH71" s="225">
        <v>-34.5</v>
      </c>
      <c r="AI71" s="131">
        <f>AE71+AF71+AG71+AH71</f>
        <v>-126.4</v>
      </c>
      <c r="AJ71" s="226"/>
      <c r="AK71" s="226"/>
      <c r="AL71" s="226"/>
      <c r="AM71" s="226"/>
      <c r="AN71" s="227"/>
      <c r="AO71" s="226"/>
      <c r="AP71" s="226"/>
      <c r="AQ71" s="226"/>
      <c r="AR71" s="226"/>
      <c r="AS71" s="227"/>
      <c r="AT71" s="226"/>
      <c r="AU71" s="226"/>
      <c r="AV71" s="226"/>
      <c r="AW71" s="226"/>
      <c r="AX71" s="227"/>
    </row>
    <row r="72" ht="14.25" customHeight="1" spans="1:50">
      <c r="A72" s="76"/>
      <c r="B72" s="228" t="s">
        <v>323</v>
      </c>
      <c r="C72" s="132">
        <v>5.4</v>
      </c>
      <c r="D72" s="225">
        <f>D73-D71+D95-D95</f>
        <v>1.45760146289014</v>
      </c>
      <c r="E72" s="225">
        <f>E73-E71+E95-E95</f>
        <v>1.65462356806097</v>
      </c>
      <c r="F72" s="225">
        <f>F73-F71+F95-F95</f>
        <v>1.4952095467913</v>
      </c>
      <c r="G72" s="225">
        <f>G73-G71+G95-G95</f>
        <v>1.52883912771977</v>
      </c>
      <c r="H72" s="132">
        <v>5.8</v>
      </c>
      <c r="I72" s="225">
        <f>I73-I71+I95-I95</f>
        <v>1.52606166439048</v>
      </c>
      <c r="J72" s="225">
        <f>J73-J71+J95-J95</f>
        <v>3.27244407062408</v>
      </c>
      <c r="K72" s="225">
        <f>K73-K71+K95-K95</f>
        <v>-0.342450280725918</v>
      </c>
      <c r="L72" s="225">
        <f>L73-L71+L95-L95</f>
        <v>2.46583172374115</v>
      </c>
      <c r="M72" s="132">
        <f>I72+J72+K72+L72</f>
        <v>6.92188717802979</v>
      </c>
      <c r="N72" s="225">
        <v>1.5</v>
      </c>
      <c r="O72" s="225">
        <v>1.6</v>
      </c>
      <c r="P72" s="225">
        <v>1.6</v>
      </c>
      <c r="Q72" s="225">
        <f>6.4-N72-O72-P72</f>
        <v>1.7</v>
      </c>
      <c r="R72" s="131">
        <f>N72+O72+P72+Q72</f>
        <v>6.4</v>
      </c>
      <c r="S72" s="187">
        <f>H72</f>
        <v>5.8</v>
      </c>
      <c r="T72" s="187">
        <f>M72</f>
        <v>6.92188717802979</v>
      </c>
      <c r="U72" s="188">
        <f t="shared" si="227"/>
        <v>1.5</v>
      </c>
      <c r="V72" s="188">
        <f t="shared" si="227"/>
        <v>1.6</v>
      </c>
      <c r="W72" s="188">
        <f t="shared" si="227"/>
        <v>1.6</v>
      </c>
      <c r="X72" s="188">
        <f t="shared" si="227"/>
        <v>1.7</v>
      </c>
      <c r="Y72" s="187">
        <f>U72+V72+W72+X72</f>
        <v>6.4</v>
      </c>
      <c r="Z72" s="225">
        <v>1.6</v>
      </c>
      <c r="AA72" s="225">
        <v>1.9</v>
      </c>
      <c r="AB72" s="225">
        <v>1.2</v>
      </c>
      <c r="AC72" s="225">
        <f>6.2-Z72-AA72-AB72</f>
        <v>1.5</v>
      </c>
      <c r="AD72" s="131">
        <f>Z72+AA72+AB72+AC72</f>
        <v>6.2</v>
      </c>
      <c r="AE72" s="225">
        <v>1.4</v>
      </c>
      <c r="AF72" s="225">
        <v>3.3</v>
      </c>
      <c r="AG72" s="225">
        <v>7.7</v>
      </c>
      <c r="AH72" s="225">
        <f>16.3-AG72-AF72-AE72</f>
        <v>3.9</v>
      </c>
      <c r="AI72" s="131">
        <f>AE72+AF72+AG72+AH72</f>
        <v>16.3</v>
      </c>
      <c r="AJ72" s="226"/>
      <c r="AK72" s="226"/>
      <c r="AL72" s="226"/>
      <c r="AM72" s="226"/>
      <c r="AN72" s="227"/>
      <c r="AO72" s="226"/>
      <c r="AP72" s="226"/>
      <c r="AQ72" s="226"/>
      <c r="AR72" s="226"/>
      <c r="AS72" s="227"/>
      <c r="AT72" s="226"/>
      <c r="AU72" s="226"/>
      <c r="AV72" s="226"/>
      <c r="AW72" s="226"/>
      <c r="AX72" s="227"/>
    </row>
    <row r="73" ht="14.25" customHeight="1" spans="1:50">
      <c r="A73" s="80"/>
      <c r="B73" s="101" t="s">
        <v>324</v>
      </c>
      <c r="C73" s="227">
        <f>C71+C72</f>
        <v>-45.7</v>
      </c>
      <c r="D73" s="226">
        <v>-8.75139853710986</v>
      </c>
      <c r="E73" s="226">
        <v>-6.86737643193903</v>
      </c>
      <c r="F73" s="226">
        <v>-4.29179045320871</v>
      </c>
      <c r="G73" s="226">
        <v>-16.5451608722802</v>
      </c>
      <c r="H73" s="227">
        <f>H71+H72</f>
        <v>-36.792</v>
      </c>
      <c r="I73" s="226">
        <v>-10.3247683529372</v>
      </c>
      <c r="J73" s="226">
        <v>-6.03666178644937</v>
      </c>
      <c r="K73" s="226">
        <v>-11.2424502807259</v>
      </c>
      <c r="L73" s="226">
        <v>-14.4341682762588</v>
      </c>
      <c r="M73" s="227">
        <f>M71+M72</f>
        <v>-42.0380486963713</v>
      </c>
      <c r="N73" s="226">
        <f>N71+N72</f>
        <v>-17.3</v>
      </c>
      <c r="O73" s="226">
        <f>O71+O72</f>
        <v>-8.4</v>
      </c>
      <c r="P73" s="226">
        <f>P71+P72</f>
        <v>-18.9</v>
      </c>
      <c r="Q73" s="226">
        <f>Q71+Q72</f>
        <v>-12.7</v>
      </c>
      <c r="R73" s="227">
        <f t="shared" ref="R73:AI73" si="228">R71+R72</f>
        <v>-57.3</v>
      </c>
      <c r="S73" s="104">
        <f t="shared" si="228"/>
        <v>-36.792</v>
      </c>
      <c r="T73" s="104">
        <f t="shared" ref="T73:Z73" si="229">T71+T72</f>
        <v>-42.0380486963713</v>
      </c>
      <c r="U73" s="105">
        <f t="shared" si="229"/>
        <v>-17.3</v>
      </c>
      <c r="V73" s="105">
        <f t="shared" si="229"/>
        <v>-8.4</v>
      </c>
      <c r="W73" s="105">
        <f t="shared" si="229"/>
        <v>-18.9</v>
      </c>
      <c r="X73" s="105">
        <f t="shared" si="229"/>
        <v>-12.7</v>
      </c>
      <c r="Y73" s="104">
        <f t="shared" si="229"/>
        <v>-57.3</v>
      </c>
      <c r="Z73" s="226">
        <f t="shared" si="229"/>
        <v>-16.1</v>
      </c>
      <c r="AA73" s="226">
        <f t="shared" si="228"/>
        <v>-23.3</v>
      </c>
      <c r="AB73" s="226">
        <f t="shared" si="228"/>
        <v>-21.9</v>
      </c>
      <c r="AC73" s="226">
        <f t="shared" si="228"/>
        <v>-12</v>
      </c>
      <c r="AD73" s="227">
        <f t="shared" si="228"/>
        <v>-73.3</v>
      </c>
      <c r="AE73" s="226">
        <f t="shared" si="228"/>
        <v>-18.2</v>
      </c>
      <c r="AF73" s="226">
        <f t="shared" si="228"/>
        <v>-31</v>
      </c>
      <c r="AG73" s="226">
        <f t="shared" ref="AG73" si="230">AG71+AG72</f>
        <v>-30.3</v>
      </c>
      <c r="AH73" s="226">
        <f t="shared" si="228"/>
        <v>-30.6</v>
      </c>
      <c r="AI73" s="227">
        <f t="shared" si="228"/>
        <v>-110.1</v>
      </c>
      <c r="AJ73" s="226"/>
      <c r="AK73" s="226"/>
      <c r="AL73" s="226"/>
      <c r="AM73" s="226"/>
      <c r="AN73" s="227"/>
      <c r="AO73" s="226"/>
      <c r="AP73" s="226"/>
      <c r="AQ73" s="226"/>
      <c r="AR73" s="226"/>
      <c r="AS73" s="227"/>
      <c r="AT73" s="226"/>
      <c r="AU73" s="226"/>
      <c r="AV73" s="226"/>
      <c r="AW73" s="226"/>
      <c r="AX73" s="227"/>
    </row>
    <row r="74" ht="14.25" customHeight="1" spans="1:50">
      <c r="A74" s="80"/>
      <c r="B74" s="101"/>
      <c r="C74" s="227"/>
      <c r="D74" s="226"/>
      <c r="E74" s="226"/>
      <c r="F74" s="226"/>
      <c r="G74" s="226"/>
      <c r="H74" s="227"/>
      <c r="I74" s="226"/>
      <c r="J74" s="226"/>
      <c r="K74" s="226"/>
      <c r="L74" s="226"/>
      <c r="M74" s="227"/>
      <c r="N74" s="226"/>
      <c r="O74" s="226"/>
      <c r="P74" s="226"/>
      <c r="Q74" s="226"/>
      <c r="R74" s="227"/>
      <c r="S74" s="104"/>
      <c r="T74" s="104"/>
      <c r="U74" s="105"/>
      <c r="V74" s="105"/>
      <c r="W74" s="105"/>
      <c r="X74" s="105"/>
      <c r="Y74" s="104"/>
      <c r="Z74" s="226"/>
      <c r="AA74" s="226"/>
      <c r="AB74" s="226"/>
      <c r="AC74" s="226"/>
      <c r="AD74" s="227"/>
      <c r="AE74" s="226"/>
      <c r="AF74" s="226"/>
      <c r="AG74" s="226"/>
      <c r="AH74" s="226"/>
      <c r="AI74" s="227"/>
      <c r="AJ74" s="226"/>
      <c r="AK74" s="226"/>
      <c r="AL74" s="226"/>
      <c r="AM74" s="226"/>
      <c r="AN74" s="227"/>
      <c r="AO74" s="226"/>
      <c r="AP74" s="226"/>
      <c r="AQ74" s="226"/>
      <c r="AR74" s="226"/>
      <c r="AS74" s="227"/>
      <c r="AT74" s="226"/>
      <c r="AU74" s="226"/>
      <c r="AV74" s="226"/>
      <c r="AW74" s="226"/>
      <c r="AX74" s="227"/>
    </row>
    <row r="75" ht="14.25" customHeight="1" spans="1:50">
      <c r="A75" s="80"/>
      <c r="B75" s="223" t="s">
        <v>325</v>
      </c>
      <c r="C75" s="227"/>
      <c r="D75" s="226"/>
      <c r="E75" s="226"/>
      <c r="F75" s="226"/>
      <c r="G75" s="226"/>
      <c r="H75" s="227"/>
      <c r="I75" s="226"/>
      <c r="J75" s="226"/>
      <c r="K75" s="226"/>
      <c r="L75" s="226"/>
      <c r="M75" s="227"/>
      <c r="N75" s="226"/>
      <c r="O75" s="226"/>
      <c r="P75" s="226"/>
      <c r="Q75" s="226"/>
      <c r="R75" s="227"/>
      <c r="S75" s="104"/>
      <c r="T75" s="104"/>
      <c r="U75" s="105"/>
      <c r="V75" s="105"/>
      <c r="W75" s="105"/>
      <c r="X75" s="105"/>
      <c r="Y75" s="104"/>
      <c r="Z75" s="226"/>
      <c r="AA75" s="226"/>
      <c r="AB75" s="226"/>
      <c r="AC75" s="226"/>
      <c r="AD75" s="227"/>
      <c r="AE75" s="225">
        <f>AE71-7.7</f>
        <v>-27.3</v>
      </c>
      <c r="AF75" s="225">
        <f>AF71-10.8</f>
        <v>-45.1</v>
      </c>
      <c r="AG75" s="225">
        <f>AG71-6.7</f>
        <v>-44.7</v>
      </c>
      <c r="AH75" s="225">
        <f>AH71-12.8</f>
        <v>-47.3</v>
      </c>
      <c r="AI75" s="131">
        <f>AE75+AF75+AG75+AH75</f>
        <v>-164.4</v>
      </c>
      <c r="AJ75" s="225">
        <v>-52</v>
      </c>
      <c r="AK75" s="225">
        <v>-68.3</v>
      </c>
      <c r="AL75" s="229">
        <v>-59.75</v>
      </c>
      <c r="AM75" s="229">
        <v>-59.75</v>
      </c>
      <c r="AN75" s="131">
        <f>(AJ75+AK75+AL75+AM75)</f>
        <v>-239.8</v>
      </c>
      <c r="AO75" s="229">
        <f>AJ75-10</f>
        <v>-62</v>
      </c>
      <c r="AP75" s="229">
        <f t="shared" ref="AP75" si="231">AK75-10</f>
        <v>-78.3</v>
      </c>
      <c r="AQ75" s="229">
        <f t="shared" ref="AQ75" si="232">AL75-10</f>
        <v>-69.75</v>
      </c>
      <c r="AR75" s="229">
        <f t="shared" ref="AR75" si="233">AM75-10</f>
        <v>-69.75</v>
      </c>
      <c r="AS75" s="131">
        <f>AO75+AP75+AQ75+AR75</f>
        <v>-279.8</v>
      </c>
      <c r="AT75" s="229">
        <f>AO75-10</f>
        <v>-72</v>
      </c>
      <c r="AU75" s="229">
        <f t="shared" ref="AU75" si="234">AP75-10</f>
        <v>-88.3</v>
      </c>
      <c r="AV75" s="229">
        <f t="shared" ref="AV75" si="235">AQ75-10</f>
        <v>-79.75</v>
      </c>
      <c r="AW75" s="229">
        <f t="shared" ref="AW75" si="236">AR75-10</f>
        <v>-79.75</v>
      </c>
      <c r="AX75" s="131">
        <f>AT75+AU75+AV75+AW75</f>
        <v>-319.8</v>
      </c>
    </row>
    <row r="76" ht="14.25" customHeight="1" spans="1:50">
      <c r="A76" s="80"/>
      <c r="B76" s="228" t="s">
        <v>323</v>
      </c>
      <c r="C76" s="227"/>
      <c r="D76" s="226"/>
      <c r="E76" s="226"/>
      <c r="F76" s="226"/>
      <c r="G76" s="226"/>
      <c r="H76" s="227"/>
      <c r="I76" s="226"/>
      <c r="J76" s="226"/>
      <c r="K76" s="226"/>
      <c r="L76" s="226"/>
      <c r="M76" s="227"/>
      <c r="N76" s="226"/>
      <c r="O76" s="226"/>
      <c r="P76" s="226"/>
      <c r="Q76" s="226"/>
      <c r="R76" s="227"/>
      <c r="S76" s="104"/>
      <c r="T76" s="104"/>
      <c r="U76" s="105"/>
      <c r="V76" s="105"/>
      <c r="W76" s="105"/>
      <c r="X76" s="105"/>
      <c r="Y76" s="104"/>
      <c r="Z76" s="226"/>
      <c r="AA76" s="226"/>
      <c r="AB76" s="226"/>
      <c r="AC76" s="226"/>
      <c r="AD76" s="227"/>
      <c r="AE76" s="225">
        <f>AE72</f>
        <v>1.4</v>
      </c>
      <c r="AF76" s="226">
        <f t="shared" ref="AF76:AH76" si="237">AF72</f>
        <v>3.3</v>
      </c>
      <c r="AG76" s="226">
        <f t="shared" si="237"/>
        <v>7.7</v>
      </c>
      <c r="AH76" s="226">
        <f t="shared" si="237"/>
        <v>3.9</v>
      </c>
      <c r="AI76" s="131">
        <f>AE76+AF76+AG76+AH76</f>
        <v>16.3</v>
      </c>
      <c r="AJ76" s="225">
        <v>5.4</v>
      </c>
      <c r="AK76" s="225">
        <v>7.5</v>
      </c>
      <c r="AL76" s="229">
        <v>1.65</v>
      </c>
      <c r="AM76" s="229">
        <v>1.65</v>
      </c>
      <c r="AN76" s="131">
        <f>(AJ76+AK76+AL76+AM76)</f>
        <v>16.2</v>
      </c>
      <c r="AO76" s="229">
        <v>1.65</v>
      </c>
      <c r="AP76" s="229">
        <v>1.65</v>
      </c>
      <c r="AQ76" s="229">
        <v>1.65</v>
      </c>
      <c r="AR76" s="229">
        <v>1.65</v>
      </c>
      <c r="AS76" s="131">
        <f>AO76+AP76+AQ76+AR76</f>
        <v>6.6</v>
      </c>
      <c r="AT76" s="229">
        <v>1.65</v>
      </c>
      <c r="AU76" s="229">
        <v>1.65</v>
      </c>
      <c r="AV76" s="229">
        <v>1.65</v>
      </c>
      <c r="AW76" s="229">
        <v>1.65</v>
      </c>
      <c r="AX76" s="131">
        <f>AT76+AU76+AV76+AW76</f>
        <v>6.6</v>
      </c>
    </row>
    <row r="77" ht="14.25" customHeight="1" spans="1:50">
      <c r="A77" s="80"/>
      <c r="B77" s="101" t="s">
        <v>326</v>
      </c>
      <c r="C77" s="227"/>
      <c r="D77" s="226"/>
      <c r="E77" s="226"/>
      <c r="F77" s="226"/>
      <c r="G77" s="226"/>
      <c r="H77" s="227"/>
      <c r="I77" s="226"/>
      <c r="J77" s="226"/>
      <c r="K77" s="226"/>
      <c r="L77" s="226"/>
      <c r="M77" s="227"/>
      <c r="N77" s="226"/>
      <c r="O77" s="226"/>
      <c r="P77" s="226"/>
      <c r="Q77" s="226"/>
      <c r="R77" s="227"/>
      <c r="S77" s="104"/>
      <c r="T77" s="104"/>
      <c r="U77" s="105"/>
      <c r="V77" s="105"/>
      <c r="W77" s="105"/>
      <c r="X77" s="105"/>
      <c r="Y77" s="104"/>
      <c r="Z77" s="226"/>
      <c r="AA77" s="226"/>
      <c r="AB77" s="226"/>
      <c r="AC77" s="226"/>
      <c r="AD77" s="227"/>
      <c r="AE77" s="226">
        <f t="shared" ref="AE77:AI77" si="238">AE75+AE76</f>
        <v>-25.9</v>
      </c>
      <c r="AF77" s="226">
        <f t="shared" si="238"/>
        <v>-41.8</v>
      </c>
      <c r="AG77" s="226">
        <f t="shared" si="238"/>
        <v>-37</v>
      </c>
      <c r="AH77" s="226">
        <f t="shared" si="238"/>
        <v>-43.4</v>
      </c>
      <c r="AI77" s="227">
        <f t="shared" si="238"/>
        <v>-148.1</v>
      </c>
      <c r="AJ77" s="226">
        <f t="shared" ref="AJ77:AX77" si="239">AJ75+AJ76</f>
        <v>-46.6</v>
      </c>
      <c r="AK77" s="226">
        <f t="shared" si="239"/>
        <v>-60.8</v>
      </c>
      <c r="AL77" s="226">
        <f t="shared" si="239"/>
        <v>-58.1</v>
      </c>
      <c r="AM77" s="226">
        <f t="shared" si="239"/>
        <v>-58.1</v>
      </c>
      <c r="AN77" s="227">
        <f t="shared" si="239"/>
        <v>-223.6</v>
      </c>
      <c r="AO77" s="226">
        <f t="shared" si="239"/>
        <v>-60.35</v>
      </c>
      <c r="AP77" s="226">
        <f t="shared" si="239"/>
        <v>-76.65</v>
      </c>
      <c r="AQ77" s="226">
        <f t="shared" si="239"/>
        <v>-68.1</v>
      </c>
      <c r="AR77" s="226">
        <f t="shared" si="239"/>
        <v>-68.1</v>
      </c>
      <c r="AS77" s="227">
        <f t="shared" si="239"/>
        <v>-273.2</v>
      </c>
      <c r="AT77" s="226">
        <f t="shared" si="239"/>
        <v>-70.35</v>
      </c>
      <c r="AU77" s="226">
        <f t="shared" si="239"/>
        <v>-86.65</v>
      </c>
      <c r="AV77" s="226">
        <f t="shared" si="239"/>
        <v>-78.1</v>
      </c>
      <c r="AW77" s="226">
        <f t="shared" si="239"/>
        <v>-78.1</v>
      </c>
      <c r="AX77" s="227">
        <f t="shared" si="239"/>
        <v>-313.2</v>
      </c>
    </row>
    <row r="78" ht="14.25" customHeight="1" spans="1:50">
      <c r="A78" s="80"/>
      <c r="B78" s="10"/>
      <c r="C78" s="190"/>
      <c r="D78" s="230"/>
      <c r="E78" s="230"/>
      <c r="F78" s="230"/>
      <c r="G78" s="230"/>
      <c r="H78" s="190"/>
      <c r="I78" s="230"/>
      <c r="J78" s="230"/>
      <c r="K78" s="230"/>
      <c r="L78" s="230"/>
      <c r="M78" s="231"/>
      <c r="N78" s="232"/>
      <c r="O78" s="232"/>
      <c r="P78" s="232"/>
      <c r="Q78" s="230"/>
      <c r="R78" s="190"/>
      <c r="S78" s="233"/>
      <c r="T78" s="233"/>
      <c r="U78" s="195"/>
      <c r="V78" s="195"/>
      <c r="W78" s="195"/>
      <c r="X78" s="195"/>
      <c r="Y78" s="233"/>
      <c r="Z78" s="234"/>
      <c r="AA78" s="235"/>
      <c r="AB78" s="230"/>
      <c r="AC78" s="230"/>
      <c r="AD78" s="190"/>
      <c r="AE78" s="235"/>
      <c r="AF78" s="230"/>
      <c r="AG78" s="230"/>
      <c r="AH78" s="230"/>
      <c r="AI78" s="190"/>
      <c r="AJ78" s="230"/>
      <c r="AK78" s="230"/>
      <c r="AL78" s="230"/>
      <c r="AM78" s="230"/>
      <c r="AN78" s="190"/>
      <c r="AO78" s="230"/>
      <c r="AP78" s="230"/>
      <c r="AQ78" s="230"/>
      <c r="AR78" s="230"/>
      <c r="AS78" s="190"/>
      <c r="AT78" s="230"/>
      <c r="AU78" s="230"/>
      <c r="AV78" s="230"/>
      <c r="AW78" s="230"/>
      <c r="AX78" s="190"/>
    </row>
    <row r="79" ht="14.25" customHeight="1" spans="1:50">
      <c r="A79" s="80"/>
      <c r="B79" s="223" t="s">
        <v>327</v>
      </c>
      <c r="C79" s="131">
        <f t="shared" ref="C79:L79" si="240">C376+C290+C186</f>
        <v>357.087241055053</v>
      </c>
      <c r="D79" s="232">
        <f t="shared" si="240"/>
        <v>103.367697910196</v>
      </c>
      <c r="E79" s="232">
        <f t="shared" si="240"/>
        <v>38.4316926003036</v>
      </c>
      <c r="F79" s="232">
        <f t="shared" si="240"/>
        <v>156.909588905354</v>
      </c>
      <c r="G79" s="232">
        <f t="shared" si="240"/>
        <v>154.760211273426</v>
      </c>
      <c r="H79" s="131">
        <f t="shared" si="240"/>
        <v>453.469190689279</v>
      </c>
      <c r="I79" s="232">
        <f t="shared" si="240"/>
        <v>114.923489432597</v>
      </c>
      <c r="J79" s="232">
        <f t="shared" si="240"/>
        <v>45.5415549036615</v>
      </c>
      <c r="K79" s="232">
        <f t="shared" si="240"/>
        <v>128.951775859191</v>
      </c>
      <c r="L79" s="232">
        <f t="shared" si="240"/>
        <v>205.580404944679</v>
      </c>
      <c r="M79" s="236">
        <f>I79+J79+K79+L79</f>
        <v>494.997225140129</v>
      </c>
      <c r="N79" s="232">
        <f>N376+N290+N186</f>
        <v>199.9</v>
      </c>
      <c r="O79" s="232">
        <f>O376+O290+O186</f>
        <v>70.9553333046763</v>
      </c>
      <c r="P79" s="232">
        <f>P376+P290+P186</f>
        <v>195.77</v>
      </c>
      <c r="Q79" s="232">
        <f>Q376+Q290+Q186</f>
        <v>201.574666695324</v>
      </c>
      <c r="R79" s="131">
        <f>N79+O79+P79+Q79</f>
        <v>668.2</v>
      </c>
      <c r="S79" s="187">
        <f t="shared" ref="S79:X79" si="241">S376+S290+S186</f>
        <v>453.469190689279</v>
      </c>
      <c r="T79" s="187">
        <f t="shared" si="241"/>
        <v>494.997225140129</v>
      </c>
      <c r="U79" s="188">
        <f t="shared" si="241"/>
        <v>199.9</v>
      </c>
      <c r="V79" s="188">
        <f t="shared" si="241"/>
        <v>70.9553333046763</v>
      </c>
      <c r="W79" s="188">
        <f t="shared" si="241"/>
        <v>195.77</v>
      </c>
      <c r="X79" s="188">
        <f t="shared" si="241"/>
        <v>201.574666695324</v>
      </c>
      <c r="Y79" s="187">
        <f>U79+V79+W79+X79</f>
        <v>668.2</v>
      </c>
      <c r="Z79" s="237">
        <f>Z376+Z290+Z186</f>
        <v>197.7</v>
      </c>
      <c r="AA79" s="237">
        <f>AA376+AA290+AA186</f>
        <v>104.7</v>
      </c>
      <c r="AB79" s="232">
        <f>AB376+AB290+AB186</f>
        <v>277.3</v>
      </c>
      <c r="AC79" s="232">
        <f>AC376+AC290+AC186</f>
        <v>301.6</v>
      </c>
      <c r="AD79" s="131">
        <f>Z79+AA79+AB79+AC79</f>
        <v>881.3</v>
      </c>
      <c r="AE79" s="232">
        <f>AE376+AE290+AE186</f>
        <v>317.6</v>
      </c>
      <c r="AF79" s="232">
        <f>AF376+AF290+AF186</f>
        <v>168.8</v>
      </c>
      <c r="AG79" s="232">
        <f>AG376+AG290+AG186</f>
        <v>383.5</v>
      </c>
      <c r="AH79" s="232">
        <f>AH376+AH290+AH186</f>
        <v>390.9</v>
      </c>
      <c r="AI79" s="131">
        <f>AE79+AF79+AG79+AH79</f>
        <v>1260.8</v>
      </c>
      <c r="AJ79" s="232">
        <f t="shared" ref="AJ79:AX79" si="242">AJ389+AJ303+AJ199</f>
        <v>479</v>
      </c>
      <c r="AK79" s="232">
        <f t="shared" si="242"/>
        <v>372.7</v>
      </c>
      <c r="AL79" s="232">
        <f t="shared" si="242"/>
        <v>462.894188653937</v>
      </c>
      <c r="AM79" s="232">
        <f t="shared" si="242"/>
        <v>512.139313140336</v>
      </c>
      <c r="AN79" s="131">
        <f t="shared" si="242"/>
        <v>1826.73350179427</v>
      </c>
      <c r="AO79" s="232">
        <f t="shared" si="242"/>
        <v>576.200499201776</v>
      </c>
      <c r="AP79" s="232">
        <f t="shared" si="242"/>
        <v>394.85677180389</v>
      </c>
      <c r="AQ79" s="232">
        <f t="shared" si="242"/>
        <v>553.579229192657</v>
      </c>
      <c r="AR79" s="232">
        <f t="shared" si="242"/>
        <v>612.745708661159</v>
      </c>
      <c r="AS79" s="131">
        <f t="shared" si="242"/>
        <v>2137.38220885948</v>
      </c>
      <c r="AT79" s="232">
        <f t="shared" si="242"/>
        <v>675.40775844771</v>
      </c>
      <c r="AU79" s="232">
        <f t="shared" si="242"/>
        <v>462.441524364241</v>
      </c>
      <c r="AV79" s="232">
        <f t="shared" si="242"/>
        <v>648.027798389787</v>
      </c>
      <c r="AW79" s="232">
        <f t="shared" si="242"/>
        <v>724.167511226026</v>
      </c>
      <c r="AX79" s="131">
        <f t="shared" si="242"/>
        <v>2510.04459242776</v>
      </c>
    </row>
    <row r="80" ht="14.25" customHeight="1" spans="1:50">
      <c r="A80" s="80"/>
      <c r="B80" s="223" t="s">
        <v>328</v>
      </c>
      <c r="C80" s="132">
        <f t="shared" ref="C80:Q80" si="243">C73</f>
        <v>-45.7</v>
      </c>
      <c r="D80" s="225">
        <f t="shared" si="243"/>
        <v>-8.75139853710986</v>
      </c>
      <c r="E80" s="225">
        <f t="shared" si="243"/>
        <v>-6.86737643193903</v>
      </c>
      <c r="F80" s="225">
        <f t="shared" si="243"/>
        <v>-4.29179045320871</v>
      </c>
      <c r="G80" s="225">
        <f t="shared" si="243"/>
        <v>-16.5451608722802</v>
      </c>
      <c r="H80" s="132">
        <f t="shared" si="243"/>
        <v>-36.792</v>
      </c>
      <c r="I80" s="225">
        <f t="shared" si="243"/>
        <v>-10.3247683529372</v>
      </c>
      <c r="J80" s="225">
        <f t="shared" si="243"/>
        <v>-6.03666178644937</v>
      </c>
      <c r="K80" s="225">
        <f t="shared" si="243"/>
        <v>-11.2424502807259</v>
      </c>
      <c r="L80" s="225">
        <f t="shared" si="243"/>
        <v>-14.4341682762588</v>
      </c>
      <c r="M80" s="132">
        <f t="shared" si="243"/>
        <v>-42.0380486963713</v>
      </c>
      <c r="N80" s="225">
        <f t="shared" si="243"/>
        <v>-17.3</v>
      </c>
      <c r="O80" s="225">
        <f t="shared" si="243"/>
        <v>-8.4</v>
      </c>
      <c r="P80" s="225">
        <f t="shared" si="243"/>
        <v>-18.9</v>
      </c>
      <c r="Q80" s="225">
        <f t="shared" si="243"/>
        <v>-12.7</v>
      </c>
      <c r="R80" s="131">
        <f>N80+O80+P80+Q80</f>
        <v>-57.3</v>
      </c>
      <c r="S80" s="187">
        <f t="shared" ref="S80:X80" si="244">S73</f>
        <v>-36.792</v>
      </c>
      <c r="T80" s="187">
        <f t="shared" si="244"/>
        <v>-42.0380486963713</v>
      </c>
      <c r="U80" s="188">
        <f t="shared" si="244"/>
        <v>-17.3</v>
      </c>
      <c r="V80" s="188">
        <f t="shared" si="244"/>
        <v>-8.4</v>
      </c>
      <c r="W80" s="188">
        <f t="shared" si="244"/>
        <v>-18.9</v>
      </c>
      <c r="X80" s="188">
        <f t="shared" si="244"/>
        <v>-12.7</v>
      </c>
      <c r="Y80" s="187">
        <f>U80+V80+W80+X80</f>
        <v>-57.3</v>
      </c>
      <c r="Z80" s="225">
        <f t="shared" ref="Z80:AC80" si="245">Z73</f>
        <v>-16.1</v>
      </c>
      <c r="AA80" s="225">
        <f t="shared" si="245"/>
        <v>-23.3</v>
      </c>
      <c r="AB80" s="225">
        <f t="shared" si="245"/>
        <v>-21.9</v>
      </c>
      <c r="AC80" s="225">
        <f t="shared" si="245"/>
        <v>-12</v>
      </c>
      <c r="AD80" s="131">
        <f>Z80+AA80+AB80+AC80</f>
        <v>-73.3</v>
      </c>
      <c r="AE80" s="225">
        <f>AE73</f>
        <v>-18.2</v>
      </c>
      <c r="AF80" s="225">
        <f t="shared" ref="AF80:AH80" si="246">AF73</f>
        <v>-31</v>
      </c>
      <c r="AG80" s="225">
        <f t="shared" si="246"/>
        <v>-30.3</v>
      </c>
      <c r="AH80" s="225">
        <f t="shared" si="246"/>
        <v>-30.6</v>
      </c>
      <c r="AI80" s="131">
        <f>AE80+AF80+AG80+AH80</f>
        <v>-110.1</v>
      </c>
      <c r="AJ80" s="225">
        <f>AJ77</f>
        <v>-46.6</v>
      </c>
      <c r="AK80" s="225">
        <f t="shared" ref="AK80:AM80" si="247">AK77</f>
        <v>-60.8</v>
      </c>
      <c r="AL80" s="225">
        <f t="shared" si="247"/>
        <v>-58.1</v>
      </c>
      <c r="AM80" s="225">
        <f t="shared" si="247"/>
        <v>-58.1</v>
      </c>
      <c r="AN80" s="131">
        <f>AJ80+AK80+AL80+AM80</f>
        <v>-223.6</v>
      </c>
      <c r="AO80" s="225">
        <f>AO77</f>
        <v>-60.35</v>
      </c>
      <c r="AP80" s="225">
        <f t="shared" ref="AP80:AR80" si="248">AP77</f>
        <v>-76.65</v>
      </c>
      <c r="AQ80" s="225">
        <f t="shared" si="248"/>
        <v>-68.1</v>
      </c>
      <c r="AR80" s="225">
        <f t="shared" si="248"/>
        <v>-68.1</v>
      </c>
      <c r="AS80" s="131">
        <f>AO80+AP80+AQ80+AR80</f>
        <v>-273.2</v>
      </c>
      <c r="AT80" s="225">
        <f>AT77</f>
        <v>-70.35</v>
      </c>
      <c r="AU80" s="225">
        <f t="shared" ref="AU80:AW80" si="249">AU77</f>
        <v>-86.65</v>
      </c>
      <c r="AV80" s="225">
        <f t="shared" si="249"/>
        <v>-78.1</v>
      </c>
      <c r="AW80" s="225">
        <f t="shared" si="249"/>
        <v>-78.1</v>
      </c>
      <c r="AX80" s="131">
        <f>AT80+AU80+AV80+AW80</f>
        <v>-313.2</v>
      </c>
    </row>
    <row r="81" ht="14.25" customHeight="1" spans="1:50">
      <c r="A81" s="80"/>
      <c r="B81" s="238" t="s">
        <v>329</v>
      </c>
      <c r="C81" s="227">
        <f t="shared" ref="C81:AS81" si="250">C79+C80</f>
        <v>311.387241055053</v>
      </c>
      <c r="D81" s="226">
        <f t="shared" si="250"/>
        <v>94.616299373086</v>
      </c>
      <c r="E81" s="226">
        <f t="shared" si="250"/>
        <v>31.5643161683646</v>
      </c>
      <c r="F81" s="226">
        <f t="shared" si="250"/>
        <v>152.617798452145</v>
      </c>
      <c r="G81" s="226">
        <f t="shared" si="250"/>
        <v>138.215050401146</v>
      </c>
      <c r="H81" s="227">
        <f t="shared" si="250"/>
        <v>416.677190689279</v>
      </c>
      <c r="I81" s="226">
        <f t="shared" si="250"/>
        <v>104.59872107966</v>
      </c>
      <c r="J81" s="226">
        <f t="shared" si="250"/>
        <v>39.5048931172121</v>
      </c>
      <c r="K81" s="226">
        <f t="shared" si="250"/>
        <v>117.709325578465</v>
      </c>
      <c r="L81" s="226">
        <f t="shared" si="250"/>
        <v>191.14623666842</v>
      </c>
      <c r="M81" s="227">
        <f t="shared" si="250"/>
        <v>452.959176443757</v>
      </c>
      <c r="N81" s="226">
        <f t="shared" si="250"/>
        <v>182.6</v>
      </c>
      <c r="O81" s="226">
        <f t="shared" si="250"/>
        <v>62.5553333046763</v>
      </c>
      <c r="P81" s="239">
        <f t="shared" si="250"/>
        <v>176.87</v>
      </c>
      <c r="Q81" s="226">
        <f t="shared" si="250"/>
        <v>188.874666695324</v>
      </c>
      <c r="R81" s="227">
        <f t="shared" si="250"/>
        <v>610.9</v>
      </c>
      <c r="S81" s="104">
        <f t="shared" si="250"/>
        <v>416.677190689279</v>
      </c>
      <c r="T81" s="104">
        <f t="shared" si="250"/>
        <v>452.959176443757</v>
      </c>
      <c r="U81" s="105">
        <f t="shared" si="250"/>
        <v>182.6</v>
      </c>
      <c r="V81" s="105">
        <f t="shared" si="250"/>
        <v>62.5553333046763</v>
      </c>
      <c r="W81" s="105">
        <f t="shared" si="250"/>
        <v>176.87</v>
      </c>
      <c r="X81" s="105">
        <f t="shared" si="250"/>
        <v>188.874666695324</v>
      </c>
      <c r="Y81" s="104">
        <f t="shared" si="250"/>
        <v>610.9</v>
      </c>
      <c r="Z81" s="226">
        <f t="shared" si="250"/>
        <v>181.6</v>
      </c>
      <c r="AA81" s="226">
        <f t="shared" si="250"/>
        <v>81.4</v>
      </c>
      <c r="AB81" s="226">
        <f t="shared" si="250"/>
        <v>255.4</v>
      </c>
      <c r="AC81" s="226">
        <f t="shared" si="250"/>
        <v>289.6</v>
      </c>
      <c r="AD81" s="227">
        <f t="shared" si="250"/>
        <v>808</v>
      </c>
      <c r="AE81" s="226">
        <f t="shared" si="250"/>
        <v>299.4</v>
      </c>
      <c r="AF81" s="226">
        <f t="shared" ref="AF81:AG81" si="251">AF79+AF80</f>
        <v>137.8</v>
      </c>
      <c r="AG81" s="226">
        <f t="shared" si="251"/>
        <v>353.2</v>
      </c>
      <c r="AH81" s="226">
        <f t="shared" si="250"/>
        <v>360.3</v>
      </c>
      <c r="AI81" s="227">
        <f t="shared" si="250"/>
        <v>1150.7</v>
      </c>
      <c r="AJ81" s="226">
        <f t="shared" si="250"/>
        <v>432.4</v>
      </c>
      <c r="AK81" s="226">
        <f t="shared" si="250"/>
        <v>311.9</v>
      </c>
      <c r="AL81" s="226">
        <f t="shared" si="250"/>
        <v>404.794188653937</v>
      </c>
      <c r="AM81" s="226">
        <f t="shared" si="250"/>
        <v>454.039313140335</v>
      </c>
      <c r="AN81" s="227">
        <f t="shared" si="250"/>
        <v>1603.13350179427</v>
      </c>
      <c r="AO81" s="226">
        <f t="shared" si="250"/>
        <v>515.850499201776</v>
      </c>
      <c r="AP81" s="226">
        <f t="shared" si="250"/>
        <v>318.20677180389</v>
      </c>
      <c r="AQ81" s="226">
        <f t="shared" si="250"/>
        <v>485.479229192657</v>
      </c>
      <c r="AR81" s="226">
        <f t="shared" si="250"/>
        <v>544.645708661159</v>
      </c>
      <c r="AS81" s="227">
        <f t="shared" si="250"/>
        <v>1864.18220885948</v>
      </c>
      <c r="AT81" s="226">
        <f t="shared" ref="AT81:AX81" si="252">AT79+AT80</f>
        <v>605.057758447709</v>
      </c>
      <c r="AU81" s="226">
        <f t="shared" si="252"/>
        <v>375.791524364241</v>
      </c>
      <c r="AV81" s="226">
        <f t="shared" si="252"/>
        <v>569.927798389787</v>
      </c>
      <c r="AW81" s="226">
        <f t="shared" si="252"/>
        <v>646.067511226026</v>
      </c>
      <c r="AX81" s="227">
        <f t="shared" si="252"/>
        <v>2196.84459242776</v>
      </c>
    </row>
    <row r="82" ht="14.25" customHeight="1" spans="1:50">
      <c r="A82" s="80"/>
      <c r="B82" s="203" t="s">
        <v>60</v>
      </c>
      <c r="C82" s="107" t="s">
        <v>61</v>
      </c>
      <c r="D82" s="960" t="s">
        <v>61</v>
      </c>
      <c r="E82" s="960" t="s">
        <v>61</v>
      </c>
      <c r="F82" s="960" t="s">
        <v>61</v>
      </c>
      <c r="G82" s="960" t="s">
        <v>61</v>
      </c>
      <c r="H82" s="109">
        <f t="shared" ref="H82:AN82" si="253">H81/C81-1</f>
        <v>0.338131868465387</v>
      </c>
      <c r="I82" s="94">
        <f t="shared" si="253"/>
        <v>0.105504250036371</v>
      </c>
      <c r="J82" s="94">
        <f t="shared" si="253"/>
        <v>0.251568160276065</v>
      </c>
      <c r="K82" s="94">
        <f t="shared" si="253"/>
        <v>-0.228731335582891</v>
      </c>
      <c r="L82" s="94">
        <f t="shared" si="253"/>
        <v>0.382962536378271</v>
      </c>
      <c r="M82" s="109">
        <f t="shared" si="253"/>
        <v>0.0870745665114503</v>
      </c>
      <c r="N82" s="94">
        <f t="shared" si="253"/>
        <v>0.745719241260472</v>
      </c>
      <c r="O82" s="94">
        <f t="shared" si="253"/>
        <v>0.583483167998275</v>
      </c>
      <c r="P82" s="94">
        <f t="shared" si="253"/>
        <v>0.50259972292593</v>
      </c>
      <c r="Q82" s="94">
        <f t="shared" si="253"/>
        <v>-0.0118839377258398</v>
      </c>
      <c r="R82" s="109">
        <f t="shared" si="253"/>
        <v>0.348686662661869</v>
      </c>
      <c r="S82" s="111">
        <f>S81/C81-1</f>
        <v>0.338131868465387</v>
      </c>
      <c r="T82" s="111">
        <f>T81/S81-1</f>
        <v>0.0870745665114503</v>
      </c>
      <c r="U82" s="113">
        <f>U81/I81-1</f>
        <v>0.745719241260472</v>
      </c>
      <c r="V82" s="113">
        <f t="shared" ref="V82" si="254">V81/J81-1</f>
        <v>0.583483167998275</v>
      </c>
      <c r="W82" s="113">
        <f t="shared" ref="W82" si="255">W81/K81-1</f>
        <v>0.50259972292593</v>
      </c>
      <c r="X82" s="113">
        <f t="shared" ref="X82" si="256">X81/L81-1</f>
        <v>-0.0118839377258398</v>
      </c>
      <c r="Y82" s="111">
        <f>Y81/T81-1</f>
        <v>0.348686662661869</v>
      </c>
      <c r="Z82" s="94">
        <f>Z81/U81-1</f>
        <v>-0.00547645125958351</v>
      </c>
      <c r="AA82" s="94">
        <f t="shared" ref="AA82:AG82" si="257">AA81/V81-1</f>
        <v>0.301247962400593</v>
      </c>
      <c r="AB82" s="94">
        <f t="shared" si="257"/>
        <v>0.44399841691638</v>
      </c>
      <c r="AC82" s="94">
        <f t="shared" si="257"/>
        <v>0.533291918217692</v>
      </c>
      <c r="AD82" s="109">
        <f t="shared" si="257"/>
        <v>0.322638729743003</v>
      </c>
      <c r="AE82" s="94">
        <f t="shared" si="253"/>
        <v>0.648678414096916</v>
      </c>
      <c r="AF82" s="94">
        <f t="shared" si="257"/>
        <v>0.692874692874693</v>
      </c>
      <c r="AG82" s="94">
        <f t="shared" si="257"/>
        <v>0.382928739232576</v>
      </c>
      <c r="AH82" s="94">
        <f t="shared" si="253"/>
        <v>0.244129834254144</v>
      </c>
      <c r="AI82" s="109">
        <f t="shared" si="253"/>
        <v>0.424133663366337</v>
      </c>
      <c r="AJ82" s="94">
        <f t="shared" si="253"/>
        <v>0.444221776887107</v>
      </c>
      <c r="AK82" s="94">
        <f t="shared" si="253"/>
        <v>1.26342525399129</v>
      </c>
      <c r="AL82" s="94">
        <f t="shared" si="253"/>
        <v>0.146076411817488</v>
      </c>
      <c r="AM82" s="94">
        <f t="shared" si="253"/>
        <v>0.260170172468319</v>
      </c>
      <c r="AN82" s="109">
        <f t="shared" si="253"/>
        <v>0.393181108711455</v>
      </c>
      <c r="AO82" s="94">
        <f t="shared" ref="AO82" si="258">AO81/AJ81-1</f>
        <v>0.192993753935652</v>
      </c>
      <c r="AP82" s="94">
        <f t="shared" ref="AP82" si="259">AP81/AK81-1</f>
        <v>0.0202204931192369</v>
      </c>
      <c r="AQ82" s="94">
        <f t="shared" ref="AQ82" si="260">AQ81/AL81-1</f>
        <v>0.199323613827121</v>
      </c>
      <c r="AR82" s="94">
        <f t="shared" ref="AR82" si="261">AR81/AM81-1</f>
        <v>0.199556278275003</v>
      </c>
      <c r="AS82" s="109">
        <f t="shared" ref="AS82" si="262">AS81/AN81-1</f>
        <v>0.162836536553591</v>
      </c>
      <c r="AT82" s="94">
        <f t="shared" ref="AT82" si="263">AT81/AO81-1</f>
        <v>0.172932389101052</v>
      </c>
      <c r="AU82" s="94">
        <f t="shared" ref="AU82" si="264">AU81/AP81-1</f>
        <v>0.180966458488321</v>
      </c>
      <c r="AV82" s="94">
        <f t="shared" ref="AV82" si="265">AV81/AQ81-1</f>
        <v>0.173948882092374</v>
      </c>
      <c r="AW82" s="94">
        <f t="shared" ref="AW82" si="266">AW81/AR81-1</f>
        <v>0.186216105170791</v>
      </c>
      <c r="AX82" s="109">
        <f t="shared" ref="AX82" si="267">AX81/AS81-1</f>
        <v>0.178449500261998</v>
      </c>
    </row>
    <row r="83" ht="14.25" customHeight="1" spans="1:50">
      <c r="A83" s="80"/>
      <c r="B83" s="203" t="s">
        <v>64</v>
      </c>
      <c r="C83" s="109">
        <f t="shared" ref="C83:R83" si="268">C81/C44</f>
        <v>0.1272942690929</v>
      </c>
      <c r="D83" s="94">
        <f t="shared" si="268"/>
        <v>0.142603956914326</v>
      </c>
      <c r="E83" s="94">
        <f t="shared" si="268"/>
        <v>0.0527999132974768</v>
      </c>
      <c r="F83" s="94">
        <f t="shared" si="268"/>
        <v>0.189321571523383</v>
      </c>
      <c r="G83" s="94">
        <f t="shared" si="268"/>
        <v>0.138353403804951</v>
      </c>
      <c r="H83" s="109">
        <f t="shared" si="268"/>
        <v>0.135883483624045</v>
      </c>
      <c r="I83" s="240">
        <f t="shared" si="268"/>
        <v>0.129268661034766</v>
      </c>
      <c r="J83" s="240">
        <f t="shared" si="268"/>
        <v>0.0569709595968938</v>
      </c>
      <c r="K83" s="240">
        <f t="shared" si="268"/>
        <v>0.138942025698618</v>
      </c>
      <c r="L83" s="240">
        <f t="shared" si="268"/>
        <v>0.159459769578885</v>
      </c>
      <c r="M83" s="109">
        <f t="shared" si="268"/>
        <v>0.127649020474092</v>
      </c>
      <c r="N83" s="240">
        <f t="shared" si="268"/>
        <v>0.173855089022184</v>
      </c>
      <c r="O83" s="240">
        <f t="shared" si="268"/>
        <v>0.0730104263593327</v>
      </c>
      <c r="P83" s="241">
        <f t="shared" si="268"/>
        <v>0.154296431998604</v>
      </c>
      <c r="Q83" s="240">
        <f t="shared" si="268"/>
        <v>0.143641848578085</v>
      </c>
      <c r="R83" s="109">
        <f t="shared" si="268"/>
        <v>0.139848453631848</v>
      </c>
      <c r="S83" s="111">
        <f t="shared" ref="S83:Y83" si="269">S81/S12</f>
        <v>0.135033587089369</v>
      </c>
      <c r="T83" s="111">
        <f t="shared" si="269"/>
        <v>0.126848281384357</v>
      </c>
      <c r="U83" s="113">
        <f t="shared" si="269"/>
        <v>0.17275307473983</v>
      </c>
      <c r="V83" s="113">
        <f t="shared" si="269"/>
        <v>0.0725027043401441</v>
      </c>
      <c r="W83" s="113">
        <f t="shared" si="269"/>
        <v>0.153386523285058</v>
      </c>
      <c r="X83" s="113">
        <f t="shared" si="269"/>
        <v>0.142289186903212</v>
      </c>
      <c r="Y83" s="111">
        <f t="shared" si="269"/>
        <v>0.138831443310683</v>
      </c>
      <c r="Z83" s="240">
        <f t="shared" ref="Z83:AX83" si="270">Z81/Z44</f>
        <v>0.15229788661523</v>
      </c>
      <c r="AA83" s="240">
        <f t="shared" si="270"/>
        <v>0.0812943173873964</v>
      </c>
      <c r="AB83" s="240">
        <f t="shared" si="270"/>
        <v>0.1886541586645</v>
      </c>
      <c r="AC83" s="240">
        <f t="shared" si="270"/>
        <v>0.177038757794351</v>
      </c>
      <c r="AD83" s="109">
        <f t="shared" si="270"/>
        <v>0.155885246850462</v>
      </c>
      <c r="AE83" s="240">
        <f t="shared" si="270"/>
        <v>0.203327674023769</v>
      </c>
      <c r="AF83" s="240">
        <f t="shared" si="270"/>
        <v>0.111461619348055</v>
      </c>
      <c r="AG83" s="240">
        <f t="shared" si="270"/>
        <v>0.201104594886978</v>
      </c>
      <c r="AH83" s="240">
        <f t="shared" si="270"/>
        <v>0.171481604873638</v>
      </c>
      <c r="AI83" s="109">
        <f t="shared" si="270"/>
        <v>0.175245956565441</v>
      </c>
      <c r="AJ83" s="240">
        <f t="shared" si="270"/>
        <v>0.222256489334361</v>
      </c>
      <c r="AK83" s="240">
        <f t="shared" si="270"/>
        <v>0.191044958961166</v>
      </c>
      <c r="AL83" s="240">
        <f t="shared" si="270"/>
        <v>0.188683271474109</v>
      </c>
      <c r="AM83" s="240">
        <f t="shared" si="270"/>
        <v>0.183058673149514</v>
      </c>
      <c r="AN83" s="109">
        <f t="shared" si="270"/>
        <v>0.195414544362814</v>
      </c>
      <c r="AO83" s="240">
        <f t="shared" si="270"/>
        <v>0.228521822449178</v>
      </c>
      <c r="AP83" s="240">
        <f t="shared" si="270"/>
        <v>0.168072689194151</v>
      </c>
      <c r="AQ83" s="240">
        <f t="shared" si="270"/>
        <v>0.198047047991312</v>
      </c>
      <c r="AR83" s="240">
        <f t="shared" si="270"/>
        <v>0.19086661345532</v>
      </c>
      <c r="AS83" s="109">
        <f t="shared" si="270"/>
        <v>0.197153663157749</v>
      </c>
      <c r="AT83" s="240">
        <f t="shared" si="270"/>
        <v>0.235898136708919</v>
      </c>
      <c r="AU83" s="240">
        <f t="shared" si="270"/>
        <v>0.174549209096232</v>
      </c>
      <c r="AV83" s="240">
        <f t="shared" si="270"/>
        <v>0.20544049945069</v>
      </c>
      <c r="AW83" s="240">
        <f t="shared" si="270"/>
        <v>0.198440632211094</v>
      </c>
      <c r="AX83" s="109">
        <f t="shared" si="270"/>
        <v>0.204400731480845</v>
      </c>
    </row>
    <row r="84" ht="14.25" customHeight="1" spans="1:50">
      <c r="A84" s="80"/>
      <c r="B84" s="205" t="s">
        <v>65</v>
      </c>
      <c r="C84" s="107" t="s">
        <v>61</v>
      </c>
      <c r="D84" s="960" t="s">
        <v>61</v>
      </c>
      <c r="E84" s="960" t="s">
        <v>61</v>
      </c>
      <c r="F84" s="960" t="s">
        <v>61</v>
      </c>
      <c r="G84" s="960" t="s">
        <v>61</v>
      </c>
      <c r="H84" s="242">
        <f t="shared" ref="H84:AN84" si="271">(H83-C83)*100*100</f>
        <v>85.8921453114445</v>
      </c>
      <c r="I84" s="207">
        <f t="shared" si="271"/>
        <v>-133.352958795593</v>
      </c>
      <c r="J84" s="207">
        <f t="shared" si="271"/>
        <v>41.7104629941698</v>
      </c>
      <c r="K84" s="208">
        <f t="shared" si="271"/>
        <v>-503.79545824765</v>
      </c>
      <c r="L84" s="208">
        <f t="shared" si="271"/>
        <v>211.063657739334</v>
      </c>
      <c r="M84" s="206">
        <f t="shared" si="271"/>
        <v>-82.3446314995288</v>
      </c>
      <c r="N84" s="208">
        <f t="shared" si="271"/>
        <v>445.864279874177</v>
      </c>
      <c r="O84" s="208">
        <f t="shared" si="271"/>
        <v>160.39466762439</v>
      </c>
      <c r="P84" s="208">
        <f t="shared" si="271"/>
        <v>153.54406299986</v>
      </c>
      <c r="Q84" s="208">
        <f t="shared" si="271"/>
        <v>-158.179210007999</v>
      </c>
      <c r="R84" s="242">
        <f t="shared" si="271"/>
        <v>121.994331577558</v>
      </c>
      <c r="S84" s="961" t="s">
        <v>61</v>
      </c>
      <c r="T84" s="210">
        <f>(T83-S83)*100*100</f>
        <v>-81.8530570501264</v>
      </c>
      <c r="U84" s="968" t="s">
        <v>61</v>
      </c>
      <c r="V84" s="968" t="s">
        <v>61</v>
      </c>
      <c r="W84" s="968" t="s">
        <v>61</v>
      </c>
      <c r="X84" s="968" t="s">
        <v>61</v>
      </c>
      <c r="Y84" s="210">
        <f>(Y83-T83)*100*100</f>
        <v>119.831619263267</v>
      </c>
      <c r="Z84" s="208">
        <f>(Z83-U83)*100*100</f>
        <v>-204.551881245999</v>
      </c>
      <c r="AA84" s="208">
        <f t="shared" ref="AA84:AG84" si="272">(AA83-V83)*100*100</f>
        <v>87.9161304725234</v>
      </c>
      <c r="AB84" s="208">
        <f t="shared" si="272"/>
        <v>352.676353794423</v>
      </c>
      <c r="AC84" s="208">
        <f t="shared" si="272"/>
        <v>347.495708911393</v>
      </c>
      <c r="AD84" s="206">
        <f t="shared" si="272"/>
        <v>170.538035397787</v>
      </c>
      <c r="AE84" s="208">
        <f t="shared" si="271"/>
        <v>510.297874085393</v>
      </c>
      <c r="AF84" s="208">
        <f t="shared" si="272"/>
        <v>301.673019606583</v>
      </c>
      <c r="AG84" s="208">
        <f t="shared" si="272"/>
        <v>124.504362224783</v>
      </c>
      <c r="AH84" s="208">
        <f t="shared" si="271"/>
        <v>-55.5715292071374</v>
      </c>
      <c r="AI84" s="206">
        <f t="shared" si="271"/>
        <v>193.607097149792</v>
      </c>
      <c r="AJ84" s="208">
        <f t="shared" si="271"/>
        <v>189.288153105922</v>
      </c>
      <c r="AK84" s="208">
        <f t="shared" si="271"/>
        <v>795.833396131116</v>
      </c>
      <c r="AL84" s="208">
        <f t="shared" si="271"/>
        <v>-124.213234128693</v>
      </c>
      <c r="AM84" s="208">
        <f t="shared" si="271"/>
        <v>115.770682758768</v>
      </c>
      <c r="AN84" s="242">
        <f t="shared" si="271"/>
        <v>201.685877973726</v>
      </c>
      <c r="AO84" s="208">
        <f t="shared" ref="AO84" si="273">(AO83-AJ83)*100*100</f>
        <v>62.6533311481678</v>
      </c>
      <c r="AP84" s="208">
        <f t="shared" ref="AP84" si="274">(AP83-AK83)*100*100</f>
        <v>-229.722697670152</v>
      </c>
      <c r="AQ84" s="208">
        <f t="shared" ref="AQ84" si="275">(AQ83-AL83)*100*100</f>
        <v>93.6377651720316</v>
      </c>
      <c r="AR84" s="208">
        <f t="shared" ref="AR84" si="276">(AR83-AM83)*100*100</f>
        <v>78.079403058052</v>
      </c>
      <c r="AS84" s="242">
        <f t="shared" ref="AS84" si="277">(AS83-AN83)*100*100</f>
        <v>17.3911879493502</v>
      </c>
      <c r="AT84" s="208">
        <f t="shared" ref="AT84" si="278">(AT83-AO83)*100*100</f>
        <v>73.7631425974042</v>
      </c>
      <c r="AU84" s="208">
        <f t="shared" ref="AU84" si="279">(AU83-AP83)*100*100</f>
        <v>64.7651990208106</v>
      </c>
      <c r="AV84" s="208">
        <f t="shared" ref="AV84" si="280">(AV83-AQ83)*100*100</f>
        <v>73.9345145937745</v>
      </c>
      <c r="AW84" s="208">
        <f t="shared" ref="AW84" si="281">(AW83-AR83)*100*100</f>
        <v>75.7401875577463</v>
      </c>
      <c r="AX84" s="242">
        <f t="shared" ref="AX84" si="282">(AX83-AS83)*100*100</f>
        <v>72.4706832309604</v>
      </c>
    </row>
    <row r="85" ht="14.25" customHeight="1" spans="1:50">
      <c r="A85" s="80"/>
      <c r="B85" s="213" t="s">
        <v>114</v>
      </c>
      <c r="C85" s="107" t="s">
        <v>61</v>
      </c>
      <c r="D85" s="960" t="s">
        <v>61</v>
      </c>
      <c r="E85" s="960" t="s">
        <v>61</v>
      </c>
      <c r="F85" s="960" t="s">
        <v>61</v>
      </c>
      <c r="G85" s="960" t="s">
        <v>61</v>
      </c>
      <c r="H85" s="109">
        <f t="shared" ref="H85:R85" si="283">(H81-C81)/(H12-C12)</f>
        <v>0.169759524102715</v>
      </c>
      <c r="I85" s="240">
        <f t="shared" si="283"/>
        <v>0.0685287660313767</v>
      </c>
      <c r="J85" s="240">
        <f t="shared" si="283"/>
        <v>0.083050363903265</v>
      </c>
      <c r="K85" s="240">
        <f t="shared" si="283"/>
        <v>-0.850326454508269</v>
      </c>
      <c r="L85" s="240">
        <f t="shared" si="283"/>
        <v>0.265038439705544</v>
      </c>
      <c r="M85" s="109">
        <f t="shared" si="283"/>
        <v>0.0752670243737005</v>
      </c>
      <c r="N85" s="240">
        <f t="shared" si="283"/>
        <v>0.323465648628275</v>
      </c>
      <c r="O85" s="240">
        <f t="shared" si="283"/>
        <v>0.141086202994006</v>
      </c>
      <c r="P85" s="241">
        <f t="shared" si="283"/>
        <v>0.197784409750652</v>
      </c>
      <c r="Q85" s="240">
        <f t="shared" si="283"/>
        <v>-0.0195507056534037</v>
      </c>
      <c r="R85" s="109">
        <f t="shared" si="283"/>
        <v>0.192651541068955</v>
      </c>
      <c r="S85" s="961" t="s">
        <v>61</v>
      </c>
      <c r="T85" s="111">
        <f>(T81-S81)/(T12-S12)</f>
        <v>0.0747860785547478</v>
      </c>
      <c r="U85" s="968" t="s">
        <v>61</v>
      </c>
      <c r="V85" s="968" t="s">
        <v>61</v>
      </c>
      <c r="W85" s="968" t="s">
        <v>61</v>
      </c>
      <c r="X85" s="968" t="s">
        <v>61</v>
      </c>
      <c r="Y85" s="111">
        <f>(Y81-T81)/(Y12-T12)</f>
        <v>0.190421741359423</v>
      </c>
      <c r="Z85" s="240">
        <f>(Z81-U81)/(Z12-N12)</f>
        <v>-0.00703729767769137</v>
      </c>
      <c r="AA85" s="240">
        <f>(AA81-V81)/(AA12-O12)</f>
        <v>0.130412918306739</v>
      </c>
      <c r="AB85" s="240">
        <f>(AB81-W81)/(AB12-P12)</f>
        <v>0.378457831325302</v>
      </c>
      <c r="AC85" s="240">
        <f>(AC81-X81)/(AC12-Q12)</f>
        <v>0.313883868197807</v>
      </c>
      <c r="AD85" s="109">
        <f>(AD81-Y81)/(AD12-R12)</f>
        <v>0.241840490797546</v>
      </c>
      <c r="AE85" s="240">
        <f>(AE81-Z81)/(AE12-Z12)</f>
        <v>0.420564084255624</v>
      </c>
      <c r="AF85" s="240">
        <f>(AF81-AA81)/(AF12-T12)</f>
        <v>-0.0241585874718537</v>
      </c>
      <c r="AG85" s="240">
        <f>(AG81-AB81)/(AG12-U12)</f>
        <v>0.13985413985414</v>
      </c>
      <c r="AH85" s="240">
        <f t="shared" ref="AH85:AX85" si="284">(AH81-AC81)/(AH12-AC12)</f>
        <v>0.151944981732216</v>
      </c>
      <c r="AI85" s="109">
        <f t="shared" si="284"/>
        <v>0.247812567792321</v>
      </c>
      <c r="AJ85" s="240">
        <f t="shared" si="284"/>
        <v>0.281183932346723</v>
      </c>
      <c r="AK85" s="240">
        <f t="shared" si="284"/>
        <v>0.439313651274287</v>
      </c>
      <c r="AL85" s="240">
        <f t="shared" si="284"/>
        <v>0.132611255528799</v>
      </c>
      <c r="AM85" s="240">
        <f t="shared" si="284"/>
        <v>0.247206796783199</v>
      </c>
      <c r="AN85" s="109">
        <f t="shared" si="284"/>
        <v>0.276285594382381</v>
      </c>
      <c r="AO85" s="240">
        <f t="shared" si="284"/>
        <v>0.267610356075333</v>
      </c>
      <c r="AP85" s="240">
        <f t="shared" si="284"/>
        <v>0.024194582473311</v>
      </c>
      <c r="AQ85" s="240">
        <f t="shared" si="284"/>
        <v>0.263702971290822</v>
      </c>
      <c r="AR85" s="240">
        <f t="shared" si="284"/>
        <v>0.242751777937085</v>
      </c>
      <c r="AS85" s="109">
        <f t="shared" si="284"/>
        <v>0.208551816200959</v>
      </c>
      <c r="AT85" s="240">
        <f t="shared" si="284"/>
        <v>0.290033882948132</v>
      </c>
      <c r="AU85" s="240">
        <f t="shared" si="284"/>
        <v>0.221772211457304</v>
      </c>
      <c r="AV85" s="240">
        <f t="shared" si="284"/>
        <v>0.261578881031323</v>
      </c>
      <c r="AW85" s="240">
        <f t="shared" si="284"/>
        <v>0.252179568662446</v>
      </c>
      <c r="AX85" s="109">
        <f t="shared" si="284"/>
        <v>0.257427799273354</v>
      </c>
    </row>
    <row r="86" ht="14.25" hidden="1" customHeight="1" outlineLevel="1" spans="1:50">
      <c r="A86" s="80"/>
      <c r="B86" s="238"/>
      <c r="C86" s="227"/>
      <c r="D86" s="226"/>
      <c r="E86" s="226"/>
      <c r="F86" s="226"/>
      <c r="G86" s="226"/>
      <c r="H86" s="227"/>
      <c r="I86" s="226"/>
      <c r="J86" s="226"/>
      <c r="K86" s="226"/>
      <c r="L86" s="226"/>
      <c r="M86" s="227"/>
      <c r="N86" s="226"/>
      <c r="O86" s="226"/>
      <c r="P86" s="239"/>
      <c r="Q86" s="226"/>
      <c r="R86" s="227"/>
      <c r="S86" s="104"/>
      <c r="T86" s="104"/>
      <c r="U86" s="105"/>
      <c r="V86" s="105"/>
      <c r="W86" s="105"/>
      <c r="X86" s="105"/>
      <c r="Y86" s="104"/>
      <c r="Z86" s="226"/>
      <c r="AA86" s="226"/>
      <c r="AB86" s="226"/>
      <c r="AC86" s="226"/>
      <c r="AD86" s="220"/>
      <c r="AE86" s="243"/>
      <c r="AF86" s="243"/>
      <c r="AG86" s="243"/>
      <c r="AH86" s="243"/>
      <c r="AI86" s="220"/>
      <c r="AJ86" s="243"/>
      <c r="AK86" s="243"/>
      <c r="AL86" s="243"/>
      <c r="AM86" s="243"/>
      <c r="AN86" s="220"/>
      <c r="AO86" s="243"/>
      <c r="AP86" s="243"/>
      <c r="AQ86" s="243"/>
      <c r="AR86" s="243"/>
      <c r="AS86" s="220"/>
      <c r="AT86" s="243"/>
      <c r="AU86" s="243"/>
      <c r="AV86" s="243"/>
      <c r="AW86" s="243"/>
      <c r="AX86" s="220"/>
    </row>
    <row r="87" ht="14.25" hidden="1" customHeight="1" outlineLevel="1" spans="1:50">
      <c r="A87" s="76"/>
      <c r="B87" s="223" t="s">
        <v>330</v>
      </c>
      <c r="C87" s="132">
        <f>'2. Consolidated'!C102-'3. Segment Build'!C88</f>
        <v>1.90000000000001</v>
      </c>
      <c r="D87" s="225">
        <f>'2. Consolidated'!D102-'3. Segment Build'!D88</f>
        <v>0.739271798778613</v>
      </c>
      <c r="E87" s="225">
        <f>'2. Consolidated'!E102-'3. Segment Build'!E88</f>
        <v>0.141689012627587</v>
      </c>
      <c r="F87" s="225">
        <f>'2. Consolidated'!F102-'3. Segment Build'!F88</f>
        <v>-0.547003558794259</v>
      </c>
      <c r="G87" s="225">
        <f>'2. Consolidated'!G102-'3. Segment Build'!G88</f>
        <v>2.98728272156346</v>
      </c>
      <c r="H87" s="132">
        <f>D87+E87+F87+G87</f>
        <v>3.3212399741754</v>
      </c>
      <c r="I87" s="225">
        <f>'2. Consolidated'!I102-'3. Segment Build'!I88</f>
        <v>0.481191437400817</v>
      </c>
      <c r="J87" s="225">
        <f>'2. Consolidated'!J102-'3. Segment Build'!J88</f>
        <v>0.954145563975608</v>
      </c>
      <c r="K87" s="225">
        <f>'2. Consolidated'!K102-'3. Segment Build'!K88</f>
        <v>0.0525536040308623</v>
      </c>
      <c r="L87" s="225">
        <f>'2. Consolidated'!L102-'3. Segment Build'!L88</f>
        <v>0.475857375065097</v>
      </c>
      <c r="M87" s="132">
        <f>I87+J87+K87+L87</f>
        <v>1.96374798047238</v>
      </c>
      <c r="N87" s="225">
        <f>'2. Consolidated'!N102-'3. Segment Build'!N88</f>
        <v>0.48465502447992</v>
      </c>
      <c r="O87" s="225">
        <f>'2. Consolidated'!O102-'3. Segment Build'!O88</f>
        <v>0.489886150813067</v>
      </c>
      <c r="P87" s="225">
        <f>'2. Consolidated'!P102-'3. Segment Build'!P88</f>
        <v>0.495999999999999</v>
      </c>
      <c r="Q87" s="225">
        <f>'2. Consolidated'!Q102-'3. Segment Build'!Q88</f>
        <v>0.960000000000001</v>
      </c>
      <c r="R87" s="131">
        <f>N87+O87+P87+Q87</f>
        <v>2.43054117529299</v>
      </c>
      <c r="S87" s="187"/>
      <c r="T87" s="187"/>
      <c r="U87" s="188"/>
      <c r="V87" s="188"/>
      <c r="W87" s="188"/>
      <c r="X87" s="188"/>
      <c r="Y87" s="187"/>
      <c r="Z87" s="225"/>
      <c r="AA87" s="229"/>
      <c r="AB87" s="229"/>
      <c r="AC87" s="229"/>
      <c r="AD87" s="131"/>
      <c r="AE87" s="229"/>
      <c r="AF87" s="229"/>
      <c r="AG87" s="229"/>
      <c r="AH87" s="229"/>
      <c r="AI87" s="131"/>
      <c r="AJ87" s="229"/>
      <c r="AK87" s="229"/>
      <c r="AL87" s="229"/>
      <c r="AM87" s="229"/>
      <c r="AN87" s="131"/>
      <c r="AO87" s="229"/>
      <c r="AP87" s="229"/>
      <c r="AQ87" s="229"/>
      <c r="AR87" s="229"/>
      <c r="AS87" s="131"/>
      <c r="AT87" s="229"/>
      <c r="AU87" s="229"/>
      <c r="AV87" s="229"/>
      <c r="AW87" s="229"/>
      <c r="AX87" s="131"/>
    </row>
    <row r="88" ht="14.25" hidden="1" customHeight="1" outlineLevel="1" spans="1:50">
      <c r="A88" s="80"/>
      <c r="B88" s="223" t="s">
        <v>331</v>
      </c>
      <c r="C88" s="132">
        <f>C192+C296+C382</f>
        <v>67.3</v>
      </c>
      <c r="D88" s="225">
        <f>D192+D296+D382</f>
        <v>17.5657282012214</v>
      </c>
      <c r="E88" s="225">
        <f>E192+E296+E382</f>
        <v>17.9633109873724</v>
      </c>
      <c r="F88" s="225">
        <f>F192+F296+F382</f>
        <v>18.2320035587943</v>
      </c>
      <c r="G88" s="225">
        <f>G192+G296+G382</f>
        <v>18.3447172784365</v>
      </c>
      <c r="H88" s="132">
        <f>D88+E88+F88+G88</f>
        <v>72.1057600258246</v>
      </c>
      <c r="I88" s="225">
        <f>I192+I296+I382</f>
        <v>18.5188085625992</v>
      </c>
      <c r="J88" s="225">
        <f>J192+J296+J382</f>
        <v>18.4458544360244</v>
      </c>
      <c r="K88" s="225">
        <f>K192+K296+K382</f>
        <v>17.5524463959691</v>
      </c>
      <c r="L88" s="225">
        <f>L192+L296+L382</f>
        <v>16.8241426249349</v>
      </c>
      <c r="M88" s="132">
        <f>I88+J88+K88+L88</f>
        <v>71.3412520195276</v>
      </c>
      <c r="N88" s="225">
        <f>N192+N296+N382</f>
        <v>18.3153449755201</v>
      </c>
      <c r="O88" s="225">
        <f>O192+O296+O382</f>
        <v>18.8541138491869</v>
      </c>
      <c r="P88" s="225">
        <f>P192+P296+P382</f>
        <v>20.8</v>
      </c>
      <c r="Q88" s="225">
        <f>Q192+Q296+Q382</f>
        <v>27</v>
      </c>
      <c r="R88" s="131">
        <f>N88+O88+P88+Q88</f>
        <v>84.969458824707</v>
      </c>
      <c r="S88" s="187"/>
      <c r="T88" s="187"/>
      <c r="U88" s="188"/>
      <c r="V88" s="188"/>
      <c r="W88" s="188"/>
      <c r="X88" s="188"/>
      <c r="Y88" s="187"/>
      <c r="AA88" s="225"/>
      <c r="AB88" s="225"/>
      <c r="AC88" s="225"/>
      <c r="AD88" s="131"/>
      <c r="AE88" s="225"/>
      <c r="AF88" s="225"/>
      <c r="AG88" s="225"/>
      <c r="AH88" s="225"/>
      <c r="AI88" s="131"/>
      <c r="AJ88" s="225"/>
      <c r="AK88" s="225"/>
      <c r="AL88" s="225"/>
      <c r="AM88" s="225"/>
      <c r="AN88" s="131"/>
      <c r="AO88" s="225"/>
      <c r="AP88" s="225"/>
      <c r="AQ88" s="225"/>
      <c r="AR88" s="225"/>
      <c r="AS88" s="131"/>
      <c r="AT88" s="225"/>
      <c r="AU88" s="225"/>
      <c r="AV88" s="225"/>
      <c r="AW88" s="225"/>
      <c r="AX88" s="131"/>
    </row>
    <row r="89" ht="14.25" hidden="1" customHeight="1" outlineLevel="1" spans="1:50">
      <c r="A89" s="80"/>
      <c r="B89" s="244" t="s">
        <v>332</v>
      </c>
      <c r="C89" s="245">
        <f t="shared" ref="C89:R89" si="285">C81-C88-C87</f>
        <v>242.187241055053</v>
      </c>
      <c r="D89" s="246">
        <f t="shared" si="285"/>
        <v>76.311299373086</v>
      </c>
      <c r="E89" s="246">
        <f t="shared" si="285"/>
        <v>13.4593161683646</v>
      </c>
      <c r="F89" s="246">
        <f t="shared" si="285"/>
        <v>134.932798452145</v>
      </c>
      <c r="G89" s="246">
        <f t="shared" si="285"/>
        <v>116.883050401146</v>
      </c>
      <c r="H89" s="245">
        <f t="shared" si="285"/>
        <v>341.250190689279</v>
      </c>
      <c r="I89" s="246">
        <f t="shared" si="285"/>
        <v>85.5987210796601</v>
      </c>
      <c r="J89" s="246">
        <f t="shared" si="285"/>
        <v>20.1048931172121</v>
      </c>
      <c r="K89" s="246">
        <f t="shared" si="285"/>
        <v>100.104325578465</v>
      </c>
      <c r="L89" s="246">
        <f t="shared" si="285"/>
        <v>173.84623666842</v>
      </c>
      <c r="M89" s="245">
        <f t="shared" si="285"/>
        <v>379.654176443757</v>
      </c>
      <c r="N89" s="246">
        <f t="shared" si="285"/>
        <v>163.8</v>
      </c>
      <c r="O89" s="246">
        <f t="shared" si="285"/>
        <v>43.2113333046763</v>
      </c>
      <c r="P89" s="246">
        <f t="shared" si="285"/>
        <v>155.574</v>
      </c>
      <c r="Q89" s="246">
        <f t="shared" si="285"/>
        <v>160.914666695324</v>
      </c>
      <c r="R89" s="245">
        <f t="shared" si="285"/>
        <v>523.5</v>
      </c>
      <c r="S89" s="247"/>
      <c r="T89" s="247"/>
      <c r="U89" s="248"/>
      <c r="V89" s="248"/>
      <c r="W89" s="248"/>
      <c r="X89" s="248"/>
      <c r="Y89" s="247"/>
      <c r="Z89" s="246"/>
      <c r="AA89" s="246"/>
      <c r="AB89" s="246"/>
      <c r="AC89" s="246"/>
      <c r="AD89" s="245"/>
      <c r="AE89" s="246"/>
      <c r="AF89" s="246"/>
      <c r="AG89" s="246"/>
      <c r="AH89" s="246"/>
      <c r="AI89" s="245"/>
      <c r="AJ89" s="246"/>
      <c r="AK89" s="246"/>
      <c r="AL89" s="246"/>
      <c r="AM89" s="246"/>
      <c r="AN89" s="245"/>
      <c r="AO89" s="246"/>
      <c r="AP89" s="246"/>
      <c r="AQ89" s="246"/>
      <c r="AR89" s="246"/>
      <c r="AS89" s="245"/>
      <c r="AT89" s="246"/>
      <c r="AU89" s="246"/>
      <c r="AV89" s="246"/>
      <c r="AW89" s="246"/>
      <c r="AX89" s="245"/>
    </row>
    <row r="90" ht="14.25" hidden="1" customHeight="1" outlineLevel="1" spans="1:50">
      <c r="A90" s="80"/>
      <c r="B90" s="203" t="s">
        <v>60</v>
      </c>
      <c r="C90" s="107" t="s">
        <v>61</v>
      </c>
      <c r="D90" s="960" t="s">
        <v>61</v>
      </c>
      <c r="E90" s="960" t="s">
        <v>61</v>
      </c>
      <c r="F90" s="960" t="s">
        <v>61</v>
      </c>
      <c r="G90" s="960" t="s">
        <v>61</v>
      </c>
      <c r="H90" s="109">
        <f t="shared" ref="H90:R90" si="286">H89/C89-1</f>
        <v>0.409034551955231</v>
      </c>
      <c r="I90" s="94">
        <f t="shared" si="286"/>
        <v>0.121704410524685</v>
      </c>
      <c r="J90" s="94">
        <f t="shared" si="286"/>
        <v>0.493752941510327</v>
      </c>
      <c r="K90" s="94">
        <f t="shared" si="286"/>
        <v>-0.258117175906878</v>
      </c>
      <c r="L90" s="94">
        <f t="shared" si="286"/>
        <v>0.487351981932147</v>
      </c>
      <c r="M90" s="109">
        <f t="shared" si="286"/>
        <v>0.112539089507634</v>
      </c>
      <c r="N90" s="94">
        <f t="shared" si="286"/>
        <v>0.913579992013712</v>
      </c>
      <c r="O90" s="94">
        <f t="shared" si="286"/>
        <v>1.14929435599348</v>
      </c>
      <c r="P90" s="94">
        <f t="shared" si="286"/>
        <v>0.554118656721339</v>
      </c>
      <c r="Q90" s="94">
        <f t="shared" si="286"/>
        <v>-0.0743851015754847</v>
      </c>
      <c r="R90" s="109">
        <f t="shared" si="286"/>
        <v>0.378886451095191</v>
      </c>
      <c r="S90" s="111"/>
      <c r="T90" s="111"/>
      <c r="U90" s="113"/>
      <c r="V90" s="113"/>
      <c r="W90" s="113"/>
      <c r="X90" s="113"/>
      <c r="Y90" s="111"/>
      <c r="Z90" s="94"/>
      <c r="AA90" s="94"/>
      <c r="AB90" s="94"/>
      <c r="AC90" s="94"/>
      <c r="AD90" s="109"/>
      <c r="AE90" s="94"/>
      <c r="AF90" s="94"/>
      <c r="AG90" s="94"/>
      <c r="AH90" s="94"/>
      <c r="AI90" s="109"/>
      <c r="AJ90" s="94"/>
      <c r="AK90" s="94"/>
      <c r="AL90" s="94"/>
      <c r="AM90" s="94"/>
      <c r="AN90" s="109"/>
      <c r="AO90" s="94"/>
      <c r="AP90" s="94"/>
      <c r="AQ90" s="94"/>
      <c r="AR90" s="94"/>
      <c r="AS90" s="109"/>
      <c r="AT90" s="94"/>
      <c r="AU90" s="94"/>
      <c r="AV90" s="94"/>
      <c r="AW90" s="94"/>
      <c r="AX90" s="109"/>
    </row>
    <row r="91" ht="14.25" hidden="1" customHeight="1" outlineLevel="1" spans="1:50">
      <c r="A91" s="80"/>
      <c r="B91" s="203" t="s">
        <v>64</v>
      </c>
      <c r="C91" s="109">
        <f t="shared" ref="C91:R91" si="287">C89/C44</f>
        <v>0.0990054946672605</v>
      </c>
      <c r="D91" s="94">
        <f t="shared" si="287"/>
        <v>0.11501499551325</v>
      </c>
      <c r="E91" s="94">
        <f t="shared" si="287"/>
        <v>0.0225143710683404</v>
      </c>
      <c r="F91" s="94">
        <f t="shared" si="287"/>
        <v>0.167383422589588</v>
      </c>
      <c r="G91" s="94">
        <f t="shared" si="287"/>
        <v>0.117000050451598</v>
      </c>
      <c r="H91" s="109">
        <f t="shared" si="287"/>
        <v>0.11128582445687</v>
      </c>
      <c r="I91" s="240">
        <f t="shared" si="287"/>
        <v>0.105787450802855</v>
      </c>
      <c r="J91" s="240">
        <f t="shared" si="287"/>
        <v>0.0289937514849652</v>
      </c>
      <c r="K91" s="240">
        <f t="shared" si="287"/>
        <v>0.118161392130264</v>
      </c>
      <c r="L91" s="240">
        <f t="shared" si="287"/>
        <v>0.145027604646963</v>
      </c>
      <c r="M91" s="109">
        <f t="shared" si="287"/>
        <v>0.106990842138201</v>
      </c>
      <c r="N91" s="240">
        <f t="shared" si="287"/>
        <v>0.155955441302485</v>
      </c>
      <c r="O91" s="240">
        <f t="shared" si="287"/>
        <v>0.0504333955470078</v>
      </c>
      <c r="P91" s="241">
        <f t="shared" si="287"/>
        <v>0.135718398325046</v>
      </c>
      <c r="Q91" s="240">
        <f t="shared" si="287"/>
        <v>0.122377874131359</v>
      </c>
      <c r="R91" s="109">
        <f t="shared" si="287"/>
        <v>0.119840670283634</v>
      </c>
      <c r="S91" s="111"/>
      <c r="T91" s="111"/>
      <c r="U91" s="113"/>
      <c r="V91" s="113"/>
      <c r="W91" s="113"/>
      <c r="X91" s="113"/>
      <c r="Y91" s="111"/>
      <c r="Z91" s="240"/>
      <c r="AA91" s="240"/>
      <c r="AB91" s="240"/>
      <c r="AC91" s="240"/>
      <c r="AD91" s="109"/>
      <c r="AE91" s="240"/>
      <c r="AF91" s="240"/>
      <c r="AG91" s="240"/>
      <c r="AH91" s="240"/>
      <c r="AI91" s="109"/>
      <c r="AJ91" s="240"/>
      <c r="AK91" s="240"/>
      <c r="AL91" s="240"/>
      <c r="AM91" s="240"/>
      <c r="AN91" s="109"/>
      <c r="AO91" s="240"/>
      <c r="AP91" s="240"/>
      <c r="AQ91" s="240"/>
      <c r="AR91" s="240"/>
      <c r="AS91" s="109"/>
      <c r="AT91" s="240"/>
      <c r="AU91" s="240"/>
      <c r="AV91" s="240"/>
      <c r="AW91" s="240"/>
      <c r="AX91" s="109"/>
    </row>
    <row r="92" ht="14.25" hidden="1" customHeight="1" outlineLevel="1" spans="1:50">
      <c r="A92" s="80"/>
      <c r="B92" s="205" t="s">
        <v>65</v>
      </c>
      <c r="C92" s="107" t="s">
        <v>61</v>
      </c>
      <c r="D92" s="960" t="s">
        <v>61</v>
      </c>
      <c r="E92" s="960" t="s">
        <v>61</v>
      </c>
      <c r="F92" s="960" t="s">
        <v>61</v>
      </c>
      <c r="G92" s="960" t="s">
        <v>61</v>
      </c>
      <c r="H92" s="242">
        <f t="shared" ref="H92:R92" si="288">(H91-C91)*100*100</f>
        <v>122.803297896094</v>
      </c>
      <c r="I92" s="207">
        <f t="shared" si="288"/>
        <v>-92.2754471039458</v>
      </c>
      <c r="J92" s="207">
        <f t="shared" si="288"/>
        <v>64.7938041662474</v>
      </c>
      <c r="K92" s="208">
        <f t="shared" si="288"/>
        <v>-492.220304593243</v>
      </c>
      <c r="L92" s="208">
        <f t="shared" si="288"/>
        <v>280.275541953655</v>
      </c>
      <c r="M92" s="206">
        <f t="shared" si="288"/>
        <v>-42.9498231866865</v>
      </c>
      <c r="N92" s="208">
        <f t="shared" si="288"/>
        <v>501.679904996299</v>
      </c>
      <c r="O92" s="208">
        <f t="shared" si="288"/>
        <v>214.396440620426</v>
      </c>
      <c r="P92" s="208">
        <f t="shared" si="288"/>
        <v>175.570061947817</v>
      </c>
      <c r="Q92" s="208">
        <f t="shared" si="288"/>
        <v>-226.497305156045</v>
      </c>
      <c r="R92" s="242">
        <f t="shared" si="288"/>
        <v>128.498281454331</v>
      </c>
      <c r="S92" s="210"/>
      <c r="T92" s="210"/>
      <c r="U92" s="249"/>
      <c r="V92" s="249"/>
      <c r="W92" s="249"/>
      <c r="X92" s="249"/>
      <c r="Y92" s="210"/>
      <c r="Z92" s="208"/>
      <c r="AA92" s="208"/>
      <c r="AB92" s="208"/>
      <c r="AC92" s="208"/>
      <c r="AD92" s="206"/>
      <c r="AE92" s="208"/>
      <c r="AF92" s="208"/>
      <c r="AG92" s="208"/>
      <c r="AH92" s="208"/>
      <c r="AI92" s="206"/>
      <c r="AJ92" s="208"/>
      <c r="AK92" s="208"/>
      <c r="AL92" s="208"/>
      <c r="AM92" s="208"/>
      <c r="AN92" s="242"/>
      <c r="AO92" s="208"/>
      <c r="AP92" s="208"/>
      <c r="AQ92" s="208"/>
      <c r="AR92" s="208"/>
      <c r="AS92" s="242"/>
      <c r="AT92" s="208"/>
      <c r="AU92" s="208"/>
      <c r="AV92" s="208"/>
      <c r="AW92" s="208"/>
      <c r="AX92" s="242"/>
    </row>
    <row r="93" ht="14.25" hidden="1" customHeight="1" outlineLevel="1" spans="1:50">
      <c r="A93" s="80"/>
      <c r="B93" s="213" t="s">
        <v>114</v>
      </c>
      <c r="C93" s="107" t="s">
        <v>61</v>
      </c>
      <c r="D93" s="960" t="s">
        <v>61</v>
      </c>
      <c r="E93" s="960" t="s">
        <v>61</v>
      </c>
      <c r="F93" s="960" t="s">
        <v>61</v>
      </c>
      <c r="G93" s="960" t="s">
        <v>61</v>
      </c>
      <c r="H93" s="109">
        <f t="shared" ref="H93:R93" si="289">(H89-C89)/(H12-C12)</f>
        <v>0.159719700166433</v>
      </c>
      <c r="I93" s="240">
        <f t="shared" si="289"/>
        <v>0.0637576299491934</v>
      </c>
      <c r="J93" s="240">
        <f t="shared" si="289"/>
        <v>0.0695059801705014</v>
      </c>
      <c r="K93" s="240">
        <f t="shared" si="289"/>
        <v>-0.848377755216645</v>
      </c>
      <c r="L93" s="240">
        <f t="shared" si="289"/>
        <v>0.285227577041268</v>
      </c>
      <c r="M93" s="109">
        <f t="shared" si="289"/>
        <v>0.0796691160012594</v>
      </c>
      <c r="N93" s="240">
        <f t="shared" si="289"/>
        <v>0.324295034128373</v>
      </c>
      <c r="O93" s="240">
        <f t="shared" si="289"/>
        <v>0.141428965531442</v>
      </c>
      <c r="P93" s="241">
        <f t="shared" si="289"/>
        <v>0.185444755689441</v>
      </c>
      <c r="Q93" s="240">
        <f t="shared" si="289"/>
        <v>-0.11129805428613</v>
      </c>
      <c r="R93" s="109">
        <f t="shared" si="289"/>
        <v>0.1754588773217</v>
      </c>
      <c r="S93" s="111"/>
      <c r="T93" s="111"/>
      <c r="U93" s="113"/>
      <c r="V93" s="113"/>
      <c r="W93" s="113"/>
      <c r="X93" s="113"/>
      <c r="Y93" s="111"/>
      <c r="Z93" s="240"/>
      <c r="AA93" s="240"/>
      <c r="AB93" s="240"/>
      <c r="AC93" s="240"/>
      <c r="AD93" s="109"/>
      <c r="AE93" s="240"/>
      <c r="AF93" s="240"/>
      <c r="AG93" s="240"/>
      <c r="AH93" s="240"/>
      <c r="AI93" s="109"/>
      <c r="AJ93" s="240"/>
      <c r="AK93" s="240"/>
      <c r="AL93" s="240"/>
      <c r="AM93" s="240"/>
      <c r="AN93" s="109"/>
      <c r="AO93" s="240"/>
      <c r="AP93" s="240"/>
      <c r="AQ93" s="240"/>
      <c r="AR93" s="240"/>
      <c r="AS93" s="109"/>
      <c r="AT93" s="240"/>
      <c r="AU93" s="240"/>
      <c r="AV93" s="240"/>
      <c r="AW93" s="240"/>
      <c r="AX93" s="109"/>
    </row>
    <row r="94" ht="14.25" customHeight="1" collapsed="1" spans="1:50">
      <c r="A94" s="76"/>
      <c r="B94" s="10"/>
      <c r="C94" s="190"/>
      <c r="D94" s="189"/>
      <c r="E94" s="189"/>
      <c r="F94" s="189"/>
      <c r="G94" s="189"/>
      <c r="H94" s="190"/>
      <c r="I94" s="189"/>
      <c r="J94" s="189"/>
      <c r="K94" s="189"/>
      <c r="L94" s="189"/>
      <c r="M94" s="190"/>
      <c r="N94" s="189"/>
      <c r="O94" s="189"/>
      <c r="P94" s="239"/>
      <c r="Q94" s="240"/>
      <c r="R94" s="109"/>
      <c r="S94" s="111"/>
      <c r="T94" s="111"/>
      <c r="U94" s="113"/>
      <c r="V94" s="113"/>
      <c r="W94" s="113"/>
      <c r="X94" s="113"/>
      <c r="Y94" s="111"/>
      <c r="Z94" s="240"/>
      <c r="AA94" s="240"/>
      <c r="AB94" s="240"/>
      <c r="AC94" s="240"/>
      <c r="AD94" s="109"/>
      <c r="AE94" s="240"/>
      <c r="AF94" s="240"/>
      <c r="AG94" s="240"/>
      <c r="AH94" s="250"/>
      <c r="AI94" s="109"/>
      <c r="AJ94" s="189"/>
      <c r="AK94" s="186"/>
      <c r="AL94" s="189"/>
      <c r="AM94" s="189"/>
      <c r="AN94" s="190"/>
      <c r="AO94" s="189"/>
      <c r="AP94" s="189"/>
      <c r="AQ94" s="189"/>
      <c r="AR94" s="189"/>
      <c r="AS94" s="190"/>
      <c r="AT94" s="189"/>
      <c r="AU94" s="189"/>
      <c r="AV94" s="189"/>
      <c r="AW94" s="189"/>
      <c r="AX94" s="190"/>
    </row>
    <row r="95" ht="14.25" customHeight="1" spans="1:50">
      <c r="A95" s="80"/>
      <c r="B95" s="238" t="s">
        <v>333</v>
      </c>
      <c r="C95" s="227">
        <f>C98+C97+C96</f>
        <v>48.1127589449474</v>
      </c>
      <c r="D95" s="226">
        <f t="shared" ref="D95:G95" si="290">D98+D97+D96</f>
        <v>12.549800821677</v>
      </c>
      <c r="E95" s="226">
        <f t="shared" si="290"/>
        <v>12.549668084026</v>
      </c>
      <c r="F95" s="226">
        <f t="shared" si="290"/>
        <v>12.3452539727273</v>
      </c>
      <c r="G95" s="226">
        <f t="shared" si="290"/>
        <v>12.0724898759081</v>
      </c>
      <c r="H95" s="227">
        <f t="shared" ref="H95" si="291">H98+H97+H96</f>
        <v>49.5172127543384</v>
      </c>
      <c r="I95" s="226">
        <f t="shared" ref="I95" si="292">I98+I97+I96</f>
        <v>11.8806573808696</v>
      </c>
      <c r="J95" s="226">
        <f t="shared" ref="J95" si="293">J98+J97+J96</f>
        <v>10.4753762732058</v>
      </c>
      <c r="K95" s="226">
        <f t="shared" ref="K95" si="294">K98+K97+K96</f>
        <v>9.90018149146435</v>
      </c>
      <c r="L95" s="226">
        <f t="shared" ref="L95" si="295">L98+L97+L96</f>
        <v>10.0317220393939</v>
      </c>
      <c r="M95" s="227">
        <f t="shared" ref="M95" si="296">M98+M97+M96</f>
        <v>42.2879371849336</v>
      </c>
      <c r="N95" s="226">
        <f t="shared" ref="N95:Z95" si="297">N98+N97+N96</f>
        <v>10.6</v>
      </c>
      <c r="O95" s="226">
        <f t="shared" si="297"/>
        <v>10.7446666953237</v>
      </c>
      <c r="P95" s="226">
        <f t="shared" si="297"/>
        <v>10.7446666953237</v>
      </c>
      <c r="Q95" s="226">
        <f t="shared" si="297"/>
        <v>10.5106666093526</v>
      </c>
      <c r="R95" s="227">
        <f t="shared" si="297"/>
        <v>42.6</v>
      </c>
      <c r="S95" s="104">
        <f t="shared" si="297"/>
        <v>49.5172127543384</v>
      </c>
      <c r="T95" s="104">
        <f t="shared" si="297"/>
        <v>42.2879371849336</v>
      </c>
      <c r="U95" s="105">
        <f t="shared" ref="U95:Y95" si="298">U98+U97+U96</f>
        <v>10.6</v>
      </c>
      <c r="V95" s="105">
        <f t="shared" si="298"/>
        <v>10.7446666953237</v>
      </c>
      <c r="W95" s="105">
        <f t="shared" si="298"/>
        <v>10.7446666953237</v>
      </c>
      <c r="X95" s="105">
        <f t="shared" si="298"/>
        <v>10.5106666093526</v>
      </c>
      <c r="Y95" s="104">
        <f t="shared" si="298"/>
        <v>42.6</v>
      </c>
      <c r="Z95" s="226">
        <f t="shared" si="297"/>
        <v>10.7</v>
      </c>
      <c r="AA95" s="226">
        <f t="shared" ref="AA95:AB95" si="299">AA98+AA97+AA96</f>
        <v>10.7</v>
      </c>
      <c r="AB95" s="226">
        <f t="shared" si="299"/>
        <v>10.8</v>
      </c>
      <c r="AC95" s="226">
        <f t="shared" ref="AC95" si="300">AC98+AC97+AC96</f>
        <v>10.6</v>
      </c>
      <c r="AD95" s="227">
        <f t="shared" ref="AD95" si="301">AD98+AD97+AD96</f>
        <v>42.8</v>
      </c>
      <c r="AE95" s="226">
        <f t="shared" ref="AE95" si="302">AE98+AE97+AE96</f>
        <v>10.5</v>
      </c>
      <c r="AF95" s="226">
        <f t="shared" ref="AF95" si="303">AF98+AF97+AF96</f>
        <v>11</v>
      </c>
      <c r="AG95" s="226">
        <f t="shared" ref="AG95" si="304">AG98+AG97+AG96</f>
        <v>40.5</v>
      </c>
      <c r="AH95" s="226">
        <f t="shared" ref="AH95" si="305">AH98+AH97+AH96</f>
        <v>9.2</v>
      </c>
      <c r="AI95" s="227">
        <f t="shared" ref="AI95" si="306">AI98+AI97+AI96</f>
        <v>71.2</v>
      </c>
      <c r="AJ95" s="226">
        <f t="shared" ref="AJ95:AK95" si="307">AJ98+AJ97+AJ96</f>
        <v>9.2</v>
      </c>
      <c r="AK95" s="226">
        <f t="shared" si="307"/>
        <v>9</v>
      </c>
      <c r="AL95" s="226">
        <f t="shared" ref="AL95" si="308">AL98+AL97+AL96</f>
        <v>9</v>
      </c>
      <c r="AM95" s="226">
        <f t="shared" ref="AM95" si="309">AM98+AM97+AM96</f>
        <v>9</v>
      </c>
      <c r="AN95" s="227">
        <f t="shared" ref="AN95:AR95" si="310">AN98+AN97+AN96</f>
        <v>36.2</v>
      </c>
      <c r="AO95" s="226">
        <f t="shared" si="310"/>
        <v>9</v>
      </c>
      <c r="AP95" s="226">
        <f t="shared" si="310"/>
        <v>9</v>
      </c>
      <c r="AQ95" s="226">
        <f t="shared" si="310"/>
        <v>9</v>
      </c>
      <c r="AR95" s="226">
        <f t="shared" si="310"/>
        <v>9</v>
      </c>
      <c r="AS95" s="227">
        <f t="shared" ref="AS95:AW95" si="311">AS98+AS97+AS96</f>
        <v>36</v>
      </c>
      <c r="AT95" s="226">
        <f t="shared" si="311"/>
        <v>9</v>
      </c>
      <c r="AU95" s="226">
        <f t="shared" si="311"/>
        <v>9</v>
      </c>
      <c r="AV95" s="226">
        <f t="shared" si="311"/>
        <v>9</v>
      </c>
      <c r="AW95" s="226">
        <f t="shared" si="311"/>
        <v>9</v>
      </c>
      <c r="AX95" s="227">
        <f t="shared" ref="AX95" si="312">AX98+AX97+AX96</f>
        <v>36</v>
      </c>
    </row>
    <row r="96" ht="14.25" customHeight="1" spans="1:50">
      <c r="A96" s="76"/>
      <c r="B96" s="251" t="s">
        <v>279</v>
      </c>
      <c r="C96" s="132">
        <v>13.0861750823203</v>
      </c>
      <c r="D96" s="252">
        <v>3.30220415985507</v>
      </c>
      <c r="E96" s="252">
        <v>3.30219737242424</v>
      </c>
      <c r="F96" s="252">
        <v>3.29369609545455</v>
      </c>
      <c r="G96" s="252">
        <v>3.28093481475626</v>
      </c>
      <c r="H96" s="132">
        <f>D96+E96+F96+G96</f>
        <v>13.1790324424901</v>
      </c>
      <c r="I96" s="252">
        <v>3.26650727308488</v>
      </c>
      <c r="J96" s="252">
        <v>2.29922679808613</v>
      </c>
      <c r="K96" s="252">
        <v>2.16915786111425</v>
      </c>
      <c r="L96" s="252">
        <v>2.20244629610389</v>
      </c>
      <c r="M96" s="132">
        <f>I96+J96+K96+L96</f>
        <v>9.93733822838916</v>
      </c>
      <c r="N96" s="252">
        <v>2.4</v>
      </c>
      <c r="O96" s="252">
        <v>2.37595234577828</v>
      </c>
      <c r="P96" s="252">
        <v>2.37595234577828</v>
      </c>
      <c r="Q96" s="225">
        <f>9.4-N96-O96-P96</f>
        <v>2.24809530844344</v>
      </c>
      <c r="R96" s="132">
        <f>N96+O96+P96+Q96</f>
        <v>9.4</v>
      </c>
      <c r="S96" s="99">
        <f>H96</f>
        <v>13.1790324424901</v>
      </c>
      <c r="T96" s="99">
        <f>M96</f>
        <v>9.93733822838916</v>
      </c>
      <c r="U96" s="100">
        <f t="shared" ref="U96:X98" si="313">N96</f>
        <v>2.4</v>
      </c>
      <c r="V96" s="100">
        <f t="shared" si="313"/>
        <v>2.37595234577828</v>
      </c>
      <c r="W96" s="100">
        <f t="shared" si="313"/>
        <v>2.37595234577828</v>
      </c>
      <c r="X96" s="100">
        <f t="shared" si="313"/>
        <v>2.24809530844344</v>
      </c>
      <c r="Y96" s="99">
        <f>U96+V96+W96+X96</f>
        <v>9.4</v>
      </c>
      <c r="Z96" s="225">
        <v>2.4</v>
      </c>
      <c r="AA96" s="225">
        <v>2.4</v>
      </c>
      <c r="AB96" s="225">
        <v>2.4</v>
      </c>
      <c r="AC96" s="225">
        <f>9.5-Z96-AA96-AB96</f>
        <v>2.3</v>
      </c>
      <c r="AD96" s="132">
        <f>Z96+AA96+AB96+AC96</f>
        <v>9.5</v>
      </c>
      <c r="AE96" s="225">
        <v>2.4</v>
      </c>
      <c r="AF96" s="225">
        <v>2.3</v>
      </c>
      <c r="AG96" s="225">
        <v>2.1</v>
      </c>
      <c r="AH96" s="225">
        <f>9.1-AE96-AF96-AG96</f>
        <v>2.3</v>
      </c>
      <c r="AI96" s="132">
        <f>AE96+AF96+AG96+AH96</f>
        <v>9.1</v>
      </c>
      <c r="AJ96" s="225">
        <v>2.3</v>
      </c>
      <c r="AK96" s="225">
        <v>2.3</v>
      </c>
      <c r="AL96" s="229">
        <f t="shared" ref="AL96:AM96" si="314">AK96</f>
        <v>2.3</v>
      </c>
      <c r="AM96" s="229">
        <f t="shared" si="314"/>
        <v>2.3</v>
      </c>
      <c r="AN96" s="132">
        <f>AJ96+AK96+AL96+AM96</f>
        <v>9.2</v>
      </c>
      <c r="AO96" s="229">
        <f>AM96</f>
        <v>2.3</v>
      </c>
      <c r="AP96" s="229">
        <f>AO96</f>
        <v>2.3</v>
      </c>
      <c r="AQ96" s="229">
        <f t="shared" ref="AQ96:AQ98" si="315">AP96</f>
        <v>2.3</v>
      </c>
      <c r="AR96" s="229">
        <f t="shared" ref="AR96:AR98" si="316">AQ96</f>
        <v>2.3</v>
      </c>
      <c r="AS96" s="132">
        <f>AO96+AP96+AQ96+AR96</f>
        <v>9.2</v>
      </c>
      <c r="AT96" s="229">
        <f>AR96</f>
        <v>2.3</v>
      </c>
      <c r="AU96" s="229">
        <f>AT96</f>
        <v>2.3</v>
      </c>
      <c r="AV96" s="229">
        <f t="shared" ref="AV96:AV98" si="317">AU96</f>
        <v>2.3</v>
      </c>
      <c r="AW96" s="229">
        <f t="shared" ref="AW96:AW98" si="318">AV96</f>
        <v>2.3</v>
      </c>
      <c r="AX96" s="132">
        <f>AT96+AU96+AV96+AW96</f>
        <v>9.2</v>
      </c>
    </row>
    <row r="97" ht="14.25" customHeight="1" spans="1:50">
      <c r="A97" s="76"/>
      <c r="B97" s="251" t="s">
        <v>334</v>
      </c>
      <c r="C97" s="132">
        <v>33.7473838626271</v>
      </c>
      <c r="D97" s="252">
        <v>8.92739916182194</v>
      </c>
      <c r="E97" s="252">
        <v>8.92727321160174</v>
      </c>
      <c r="F97" s="252">
        <v>8.73136037727274</v>
      </c>
      <c r="G97" s="252">
        <v>8.47360456115189</v>
      </c>
      <c r="H97" s="132">
        <f t="shared" ref="H97:H98" si="319">D97+E97+F97+G97</f>
        <v>35.0596373118483</v>
      </c>
      <c r="I97" s="252">
        <v>8.29423444701863</v>
      </c>
      <c r="J97" s="252">
        <v>7.87250045239236</v>
      </c>
      <c r="K97" s="252">
        <v>7.44401806376813</v>
      </c>
      <c r="L97" s="252">
        <v>7.5394850095238</v>
      </c>
      <c r="M97" s="132">
        <f t="shared" ref="M97:M98" si="320">I97+J97+K97+L97</f>
        <v>31.1502379727029</v>
      </c>
      <c r="N97" s="252">
        <v>7.9</v>
      </c>
      <c r="O97" s="252">
        <v>8.04885389954544</v>
      </c>
      <c r="P97" s="252">
        <v>8.04885389954544</v>
      </c>
      <c r="Q97" s="225">
        <f>31.9-N97-O97-P97</f>
        <v>7.90229220090912</v>
      </c>
      <c r="R97" s="132">
        <f t="shared" ref="R97:R98" si="321">N97+O97+P97+Q97</f>
        <v>31.9</v>
      </c>
      <c r="S97" s="99">
        <f t="shared" ref="S97:S98" si="322">H97</f>
        <v>35.0596373118483</v>
      </c>
      <c r="T97" s="99">
        <f t="shared" ref="T97:T98" si="323">M97</f>
        <v>31.1502379727029</v>
      </c>
      <c r="U97" s="100">
        <f t="shared" si="313"/>
        <v>7.9</v>
      </c>
      <c r="V97" s="100">
        <f t="shared" si="313"/>
        <v>8.04885389954544</v>
      </c>
      <c r="W97" s="100">
        <f t="shared" si="313"/>
        <v>8.04885389954544</v>
      </c>
      <c r="X97" s="100">
        <f t="shared" si="313"/>
        <v>7.90229220090912</v>
      </c>
      <c r="Y97" s="99">
        <f t="shared" ref="Y97:Y98" si="324">U97+V97+W97+X97</f>
        <v>31.9</v>
      </c>
      <c r="Z97" s="225">
        <v>8</v>
      </c>
      <c r="AA97" s="225">
        <v>8</v>
      </c>
      <c r="AB97" s="225">
        <v>8.1</v>
      </c>
      <c r="AC97" s="225">
        <f>32-Z97-AA97-AB97</f>
        <v>7.9</v>
      </c>
      <c r="AD97" s="132">
        <f t="shared" ref="AD97:AD98" si="325">Z97+AA97+AB97+AC97</f>
        <v>32</v>
      </c>
      <c r="AE97" s="225">
        <v>7.8</v>
      </c>
      <c r="AF97" s="225">
        <v>8.4</v>
      </c>
      <c r="AG97" s="225">
        <v>38.1</v>
      </c>
      <c r="AH97" s="225">
        <f>60.8-AE97-AF97-AG97</f>
        <v>6.5</v>
      </c>
      <c r="AI97" s="132">
        <f t="shared" ref="AI97:AI98" si="326">AE97+AF97+AG97+AH97</f>
        <v>60.8</v>
      </c>
      <c r="AJ97" s="225">
        <v>6.6</v>
      </c>
      <c r="AK97" s="225">
        <v>6.5</v>
      </c>
      <c r="AL97" s="229">
        <f t="shared" ref="AL97:AM97" si="327">AK97</f>
        <v>6.5</v>
      </c>
      <c r="AM97" s="229">
        <f t="shared" si="327"/>
        <v>6.5</v>
      </c>
      <c r="AN97" s="132">
        <f t="shared" ref="AN97:AN98" si="328">AJ97+AK97+AL97+AM97</f>
        <v>26.1</v>
      </c>
      <c r="AO97" s="229">
        <f t="shared" ref="AO97:AO98" si="329">AM97</f>
        <v>6.5</v>
      </c>
      <c r="AP97" s="229">
        <f t="shared" ref="AP97:AP98" si="330">AO97</f>
        <v>6.5</v>
      </c>
      <c r="AQ97" s="229">
        <f t="shared" si="315"/>
        <v>6.5</v>
      </c>
      <c r="AR97" s="229">
        <f t="shared" si="316"/>
        <v>6.5</v>
      </c>
      <c r="AS97" s="132">
        <f t="shared" ref="AS97:AS98" si="331">AO97+AP97+AQ97+AR97</f>
        <v>26</v>
      </c>
      <c r="AT97" s="229">
        <f t="shared" ref="AT97:AT98" si="332">AR97</f>
        <v>6.5</v>
      </c>
      <c r="AU97" s="229">
        <f t="shared" ref="AU97:AU98" si="333">AT97</f>
        <v>6.5</v>
      </c>
      <c r="AV97" s="229">
        <f t="shared" si="317"/>
        <v>6.5</v>
      </c>
      <c r="AW97" s="229">
        <f t="shared" si="318"/>
        <v>6.5</v>
      </c>
      <c r="AX97" s="132">
        <f t="shared" ref="AX97:AX98" si="334">AT97+AU97+AV97+AW97</f>
        <v>26</v>
      </c>
    </row>
    <row r="98" ht="14.25" customHeight="1" spans="1:50">
      <c r="A98" s="76"/>
      <c r="B98" s="251" t="s">
        <v>281</v>
      </c>
      <c r="C98" s="132">
        <v>1.2792</v>
      </c>
      <c r="D98" s="252">
        <v>0.3201975</v>
      </c>
      <c r="E98" s="252">
        <v>0.3201975</v>
      </c>
      <c r="F98" s="252">
        <v>0.3201975</v>
      </c>
      <c r="G98" s="252">
        <v>0.3179505</v>
      </c>
      <c r="H98" s="132">
        <f t="shared" si="319"/>
        <v>1.278543</v>
      </c>
      <c r="I98" s="252">
        <v>0.319915660766045</v>
      </c>
      <c r="J98" s="252">
        <v>0.303649022727273</v>
      </c>
      <c r="K98" s="252">
        <v>0.287005566581969</v>
      </c>
      <c r="L98" s="252">
        <v>0.289790733766233</v>
      </c>
      <c r="M98" s="132">
        <f t="shared" si="320"/>
        <v>1.20036098384152</v>
      </c>
      <c r="N98" s="252">
        <v>0.3</v>
      </c>
      <c r="O98" s="252">
        <v>0.31986045</v>
      </c>
      <c r="P98" s="252">
        <v>0.31986045</v>
      </c>
      <c r="Q98" s="225">
        <f>1.3-N98-O98-P98</f>
        <v>0.3602791</v>
      </c>
      <c r="R98" s="132">
        <f t="shared" si="321"/>
        <v>1.3</v>
      </c>
      <c r="S98" s="99">
        <f t="shared" si="322"/>
        <v>1.278543</v>
      </c>
      <c r="T98" s="99">
        <f t="shared" si="323"/>
        <v>1.20036098384152</v>
      </c>
      <c r="U98" s="100">
        <f t="shared" si="313"/>
        <v>0.3</v>
      </c>
      <c r="V98" s="100">
        <f t="shared" si="313"/>
        <v>0.31986045</v>
      </c>
      <c r="W98" s="100">
        <f t="shared" si="313"/>
        <v>0.31986045</v>
      </c>
      <c r="X98" s="100">
        <f t="shared" si="313"/>
        <v>0.3602791</v>
      </c>
      <c r="Y98" s="99">
        <f t="shared" si="324"/>
        <v>1.3</v>
      </c>
      <c r="Z98" s="225">
        <v>0.3</v>
      </c>
      <c r="AA98" s="225">
        <v>0.3</v>
      </c>
      <c r="AB98" s="225">
        <v>0.3</v>
      </c>
      <c r="AC98" s="225">
        <f>1.3-Z98-AA98-AB98</f>
        <v>0.4</v>
      </c>
      <c r="AD98" s="132">
        <f t="shared" si="325"/>
        <v>1.3</v>
      </c>
      <c r="AE98" s="225">
        <v>0.3</v>
      </c>
      <c r="AF98" s="225">
        <v>0.3</v>
      </c>
      <c r="AG98" s="225">
        <v>0.3</v>
      </c>
      <c r="AH98" s="225">
        <f>1.3-AE98-AF98-AG98</f>
        <v>0.4</v>
      </c>
      <c r="AI98" s="132">
        <f t="shared" si="326"/>
        <v>1.3</v>
      </c>
      <c r="AJ98" s="225">
        <v>0.3</v>
      </c>
      <c r="AK98" s="225">
        <v>0.2</v>
      </c>
      <c r="AL98" s="229">
        <f t="shared" ref="AL98:AM98" si="335">AK98</f>
        <v>0.2</v>
      </c>
      <c r="AM98" s="229">
        <f t="shared" si="335"/>
        <v>0.2</v>
      </c>
      <c r="AN98" s="132">
        <f t="shared" si="328"/>
        <v>0.9</v>
      </c>
      <c r="AO98" s="229">
        <f t="shared" si="329"/>
        <v>0.2</v>
      </c>
      <c r="AP98" s="229">
        <f t="shared" si="330"/>
        <v>0.2</v>
      </c>
      <c r="AQ98" s="229">
        <f t="shared" si="315"/>
        <v>0.2</v>
      </c>
      <c r="AR98" s="229">
        <f t="shared" si="316"/>
        <v>0.2</v>
      </c>
      <c r="AS98" s="132">
        <f t="shared" si="331"/>
        <v>0.8</v>
      </c>
      <c r="AT98" s="229">
        <f t="shared" si="332"/>
        <v>0.2</v>
      </c>
      <c r="AU98" s="229">
        <f t="shared" si="333"/>
        <v>0.2</v>
      </c>
      <c r="AV98" s="229">
        <f t="shared" si="317"/>
        <v>0.2</v>
      </c>
      <c r="AW98" s="229">
        <f t="shared" si="318"/>
        <v>0.2</v>
      </c>
      <c r="AX98" s="132">
        <f t="shared" si="334"/>
        <v>0.8</v>
      </c>
    </row>
    <row r="99" ht="14.25" customHeight="1" spans="1:50">
      <c r="A99" s="76"/>
      <c r="B99" s="10"/>
      <c r="C99" s="190"/>
      <c r="D99" s="189"/>
      <c r="E99" s="189"/>
      <c r="F99" s="189"/>
      <c r="G99" s="189"/>
      <c r="H99" s="190"/>
      <c r="I99" s="189"/>
      <c r="J99" s="189"/>
      <c r="K99" s="189"/>
      <c r="L99" s="189"/>
      <c r="M99" s="190"/>
      <c r="N99" s="189"/>
      <c r="O99" s="189"/>
      <c r="P99" s="189"/>
      <c r="Q99" s="189"/>
      <c r="R99" s="190"/>
      <c r="S99" s="194"/>
      <c r="T99" s="194"/>
      <c r="U99" s="195"/>
      <c r="V99" s="195"/>
      <c r="W99" s="195"/>
      <c r="X99" s="195"/>
      <c r="Y99" s="194"/>
      <c r="Z99" s="189"/>
      <c r="AA99" s="189"/>
      <c r="AB99" s="189"/>
      <c r="AC99" s="189"/>
      <c r="AD99" s="190"/>
      <c r="AE99" s="189"/>
      <c r="AF99" s="189"/>
      <c r="AG99" s="189"/>
      <c r="AH99" s="189"/>
      <c r="AI99" s="190"/>
      <c r="AJ99" s="189"/>
      <c r="AK99" s="189"/>
      <c r="AL99" s="189"/>
      <c r="AM99" s="189"/>
      <c r="AN99" s="190"/>
      <c r="AO99" s="189"/>
      <c r="AP99" s="189"/>
      <c r="AQ99" s="189"/>
      <c r="AR99" s="189"/>
      <c r="AS99" s="190"/>
      <c r="AT99" s="189"/>
      <c r="AU99" s="189"/>
      <c r="AV99" s="189"/>
      <c r="AW99" s="189"/>
      <c r="AX99" s="190"/>
    </row>
    <row r="100" ht="14.25" customHeight="1" spans="1:50">
      <c r="A100" s="80"/>
      <c r="B100" s="253" t="s">
        <v>279</v>
      </c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  <c r="O100" s="254"/>
      <c r="P100" s="254"/>
      <c r="Q100" s="254"/>
      <c r="R100" s="254"/>
      <c r="S100" s="254"/>
      <c r="T100" s="254"/>
      <c r="U100" s="254"/>
      <c r="V100" s="254"/>
      <c r="W100" s="254"/>
      <c r="X100" s="254"/>
      <c r="Y100" s="254"/>
      <c r="Z100" s="254"/>
      <c r="AA100" s="254"/>
      <c r="AB100" s="254"/>
      <c r="AC100" s="254"/>
      <c r="AD100" s="254"/>
      <c r="AE100" s="254"/>
      <c r="AF100" s="254"/>
      <c r="AG100" s="254"/>
      <c r="AH100" s="254"/>
      <c r="AI100" s="254"/>
      <c r="AJ100" s="254"/>
      <c r="AK100" s="254"/>
      <c r="AL100" s="254"/>
      <c r="AM100" s="254"/>
      <c r="AN100" s="254"/>
      <c r="AO100" s="254"/>
      <c r="AP100" s="254"/>
      <c r="AQ100" s="254"/>
      <c r="AR100" s="254"/>
      <c r="AS100" s="254"/>
      <c r="AT100" s="254"/>
      <c r="AU100" s="254"/>
      <c r="AV100" s="254"/>
      <c r="AW100" s="254"/>
      <c r="AX100" s="255"/>
    </row>
    <row r="101" ht="14.25" customHeight="1" spans="1:50">
      <c r="A101" s="76"/>
      <c r="B101" s="256" t="s">
        <v>303</v>
      </c>
      <c r="C101" s="157">
        <v>374.8</v>
      </c>
      <c r="D101" s="257">
        <v>100.73</v>
      </c>
      <c r="E101" s="98">
        <v>54.27</v>
      </c>
      <c r="F101" s="98">
        <v>138.4</v>
      </c>
      <c r="G101" s="98">
        <v>128.37</v>
      </c>
      <c r="H101" s="131">
        <f>D101+E101+F101+G101</f>
        <v>421.77</v>
      </c>
      <c r="I101" s="156">
        <v>103.878424</v>
      </c>
      <c r="J101" s="98">
        <v>60.408413</v>
      </c>
      <c r="K101" s="98">
        <v>101.773186</v>
      </c>
      <c r="L101" s="98">
        <v>149.975361</v>
      </c>
      <c r="M101" s="131">
        <f>I101+J101+K101+L101</f>
        <v>416.035384</v>
      </c>
      <c r="N101" s="156">
        <v>119.4</v>
      </c>
      <c r="O101" s="98">
        <v>94.6</v>
      </c>
      <c r="P101" s="98">
        <v>172</v>
      </c>
      <c r="Q101" s="98">
        <f>528-N101-O101-P101</f>
        <v>142</v>
      </c>
      <c r="R101" s="131">
        <f>N101+O101+P101+Q101</f>
        <v>528</v>
      </c>
      <c r="S101" s="258">
        <f>H101</f>
        <v>421.77</v>
      </c>
      <c r="T101" s="258">
        <f>M101</f>
        <v>416.035384</v>
      </c>
      <c r="U101" s="188">
        <f t="shared" ref="U101:X101" si="336">N101</f>
        <v>119.4</v>
      </c>
      <c r="V101" s="188">
        <f t="shared" si="336"/>
        <v>94.6</v>
      </c>
      <c r="W101" s="188">
        <f t="shared" si="336"/>
        <v>172</v>
      </c>
      <c r="X101" s="188">
        <f t="shared" si="336"/>
        <v>142</v>
      </c>
      <c r="Y101" s="258">
        <f>U101+V101+W101+X101</f>
        <v>528</v>
      </c>
      <c r="Z101" s="98">
        <v>166.8</v>
      </c>
      <c r="AA101" s="98">
        <v>117.1</v>
      </c>
      <c r="AB101" s="98">
        <v>216.5</v>
      </c>
      <c r="AC101" s="98">
        <f>643.1-Z101-AA101-AB101</f>
        <v>142.7</v>
      </c>
      <c r="AD101" s="131">
        <f>Z101+AA101+AB101+AC101</f>
        <v>643.1</v>
      </c>
      <c r="AE101" s="98">
        <v>203.2</v>
      </c>
      <c r="AF101" s="98">
        <v>121.6</v>
      </c>
      <c r="AG101" s="98">
        <v>241.4</v>
      </c>
      <c r="AH101" s="98">
        <f>761.1-AE101-AF101-AG101</f>
        <v>194.9</v>
      </c>
      <c r="AI101" s="131">
        <f>AE101+AF101+AG101+AH101</f>
        <v>761.1</v>
      </c>
      <c r="AJ101" s="98">
        <v>236.5</v>
      </c>
      <c r="AK101" s="98">
        <v>155</v>
      </c>
      <c r="AL101" s="98">
        <f>AG101*(1+AL102)</f>
        <v>269.938</v>
      </c>
      <c r="AM101" s="98">
        <f>AH101*(1+AM102)</f>
        <v>204.645</v>
      </c>
      <c r="AN101" s="131">
        <f>AJ101+AK101+AL101+AM101</f>
        <v>866.083</v>
      </c>
      <c r="AO101" s="98">
        <f>AJ101*(1+AO102)</f>
        <v>253.055</v>
      </c>
      <c r="AP101" s="98">
        <f>AK101*(1+AP102)</f>
        <v>165.85</v>
      </c>
      <c r="AQ101" s="98">
        <f>AL101*(1+AQ102)</f>
        <v>288.83366</v>
      </c>
      <c r="AR101" s="98">
        <f>AM101*(1+AR102)</f>
        <v>218.97015</v>
      </c>
      <c r="AS101" s="131">
        <f>AO101+AP101+AQ101+AR101</f>
        <v>926.70881</v>
      </c>
      <c r="AT101" s="98">
        <f>AO101*(1+AT102)</f>
        <v>268.2383</v>
      </c>
      <c r="AU101" s="98">
        <f>AP101*(1+AU102)</f>
        <v>175.801</v>
      </c>
      <c r="AV101" s="98">
        <f>AQ101*(1+AV102)</f>
        <v>306.1636796</v>
      </c>
      <c r="AW101" s="98">
        <f>AR101*(1+AW102)</f>
        <v>232.108359</v>
      </c>
      <c r="AX101" s="131">
        <f>AT101+AU101+AV101+AW101</f>
        <v>982.3113386</v>
      </c>
    </row>
    <row r="102" ht="14.25" customHeight="1" spans="1:50">
      <c r="A102" s="142"/>
      <c r="B102" s="259" t="s">
        <v>60</v>
      </c>
      <c r="C102" s="969" t="s">
        <v>61</v>
      </c>
      <c r="D102" s="960" t="s">
        <v>61</v>
      </c>
      <c r="E102" s="960" t="s">
        <v>61</v>
      </c>
      <c r="F102" s="960" t="s">
        <v>61</v>
      </c>
      <c r="G102" s="960" t="s">
        <v>61</v>
      </c>
      <c r="H102" s="261">
        <f t="shared" ref="H102:N102" si="337">H101/C101-1</f>
        <v>0.125320170757737</v>
      </c>
      <c r="I102" s="108">
        <f t="shared" si="337"/>
        <v>0.0312560706840066</v>
      </c>
      <c r="J102" s="108">
        <f t="shared" si="337"/>
        <v>0.113108770960015</v>
      </c>
      <c r="K102" s="108">
        <f t="shared" si="337"/>
        <v>-0.26464460982659</v>
      </c>
      <c r="L102" s="108">
        <f t="shared" si="337"/>
        <v>0.168305375087637</v>
      </c>
      <c r="M102" s="261">
        <f t="shared" si="337"/>
        <v>-0.0135965478815467</v>
      </c>
      <c r="N102" s="108">
        <f t="shared" si="337"/>
        <v>0.149420595753359</v>
      </c>
      <c r="O102" s="108">
        <f t="shared" ref="O102:Q102" si="338">O101/J101-1</f>
        <v>0.566007039449952</v>
      </c>
      <c r="P102" s="108">
        <f t="shared" si="338"/>
        <v>0.690032578915236</v>
      </c>
      <c r="Q102" s="108">
        <f t="shared" si="338"/>
        <v>-0.053177808320128</v>
      </c>
      <c r="R102" s="107">
        <f t="shared" ref="R102" si="339">R101/M101-1</f>
        <v>0.269122820572396</v>
      </c>
      <c r="S102" s="110">
        <f>S101/C101-1</f>
        <v>0.125320170757737</v>
      </c>
      <c r="T102" s="110">
        <f>T101/S101-1</f>
        <v>-0.0135965478815467</v>
      </c>
      <c r="U102" s="112">
        <f>U101/I101-1</f>
        <v>0.149420595753359</v>
      </c>
      <c r="V102" s="112">
        <f t="shared" ref="V102:X102" si="340">V101/J101-1</f>
        <v>0.566007039449952</v>
      </c>
      <c r="W102" s="112">
        <f t="shared" si="340"/>
        <v>0.690032578915236</v>
      </c>
      <c r="X102" s="112">
        <f t="shared" si="340"/>
        <v>-0.053177808320128</v>
      </c>
      <c r="Y102" s="110">
        <f>Y101/T101-1</f>
        <v>0.269122820572396</v>
      </c>
      <c r="Z102" s="108">
        <f>Z101/U101-1</f>
        <v>0.396984924623116</v>
      </c>
      <c r="AA102" s="108">
        <f t="shared" ref="AA102:AE102" si="341">AA101/V101-1</f>
        <v>0.23784355179704</v>
      </c>
      <c r="AB102" s="108">
        <f t="shared" si="341"/>
        <v>0.258720930232558</v>
      </c>
      <c r="AC102" s="108">
        <f t="shared" si="341"/>
        <v>0.00492957746478906</v>
      </c>
      <c r="AD102" s="107">
        <f t="shared" si="341"/>
        <v>0.217992424242424</v>
      </c>
      <c r="AE102" s="108">
        <f t="shared" si="341"/>
        <v>0.218225419664268</v>
      </c>
      <c r="AF102" s="108">
        <f t="shared" ref="AF102:AK102" si="342">AF101/AA101-1</f>
        <v>0.0384286934244236</v>
      </c>
      <c r="AG102" s="108">
        <f t="shared" si="342"/>
        <v>0.115011547344111</v>
      </c>
      <c r="AH102" s="108">
        <f t="shared" si="342"/>
        <v>0.365802382620883</v>
      </c>
      <c r="AI102" s="107">
        <f t="shared" si="342"/>
        <v>0.18348623853211</v>
      </c>
      <c r="AJ102" s="108">
        <f t="shared" si="342"/>
        <v>0.163877952755906</v>
      </c>
      <c r="AK102" s="108">
        <f t="shared" si="342"/>
        <v>0.274671052631579</v>
      </c>
      <c r="AL102" s="262">
        <f>17%-12.5/AG101</f>
        <v>0.118218724109362</v>
      </c>
      <c r="AM102" s="262">
        <v>0.05</v>
      </c>
      <c r="AN102" s="107">
        <f>AN101/AI101-1</f>
        <v>0.137935882275654</v>
      </c>
      <c r="AO102" s="262">
        <v>0.07</v>
      </c>
      <c r="AP102" s="262">
        <v>0.07</v>
      </c>
      <c r="AQ102" s="262">
        <v>0.07</v>
      </c>
      <c r="AR102" s="262">
        <v>0.07</v>
      </c>
      <c r="AS102" s="107">
        <f>AS101/AN101-1</f>
        <v>0.0700000000000001</v>
      </c>
      <c r="AT102" s="262">
        <v>0.06</v>
      </c>
      <c r="AU102" s="262">
        <v>0.06</v>
      </c>
      <c r="AV102" s="262">
        <v>0.06</v>
      </c>
      <c r="AW102" s="262">
        <v>0.06</v>
      </c>
      <c r="AX102" s="107">
        <f>AX101/AS101-1</f>
        <v>0.0600000000000001</v>
      </c>
    </row>
    <row r="103" ht="14.25" customHeight="1" spans="1:50">
      <c r="A103" s="142"/>
      <c r="B103" s="259" t="s">
        <v>69</v>
      </c>
      <c r="C103" s="261">
        <f t="shared" ref="C103:AN103" si="343">C101/C107</f>
        <v>0.546833965567552</v>
      </c>
      <c r="D103" s="94">
        <f t="shared" si="343"/>
        <v>0.495791701530738</v>
      </c>
      <c r="E103" s="94">
        <f t="shared" si="343"/>
        <v>0.367086038961039</v>
      </c>
      <c r="F103" s="94">
        <f t="shared" si="343"/>
        <v>0.580098918601727</v>
      </c>
      <c r="G103" s="94">
        <f t="shared" si="343"/>
        <v>0.355477403633141</v>
      </c>
      <c r="H103" s="263">
        <f t="shared" si="343"/>
        <v>0.443636860872401</v>
      </c>
      <c r="I103" s="94">
        <f t="shared" si="343"/>
        <v>0.397499461540907</v>
      </c>
      <c r="J103" s="94">
        <f t="shared" si="343"/>
        <v>0.355724296744905</v>
      </c>
      <c r="K103" s="94">
        <f t="shared" si="343"/>
        <v>0.447014161867519</v>
      </c>
      <c r="L103" s="94">
        <f t="shared" si="343"/>
        <v>0.343429872688435</v>
      </c>
      <c r="M103" s="263">
        <f t="shared" si="343"/>
        <v>0.379760740154212</v>
      </c>
      <c r="N103" s="94">
        <f t="shared" si="343"/>
        <v>0.336148648648649</v>
      </c>
      <c r="O103" s="94">
        <f t="shared" si="343"/>
        <v>0.312211221122112</v>
      </c>
      <c r="P103" s="94">
        <f t="shared" si="343"/>
        <v>0.447217888715549</v>
      </c>
      <c r="Q103" s="94">
        <f t="shared" ref="Q103" si="344">Q101/Q107</f>
        <v>0.258181818181818</v>
      </c>
      <c r="R103" s="107">
        <f t="shared" si="343"/>
        <v>0.331491712707182</v>
      </c>
      <c r="S103" s="110"/>
      <c r="T103" s="110"/>
      <c r="U103" s="112"/>
      <c r="V103" s="112"/>
      <c r="W103" s="112"/>
      <c r="X103" s="112"/>
      <c r="Y103" s="110"/>
      <c r="Z103" s="94">
        <f t="shared" ref="Z103:AB103" si="345">Z101/Z107</f>
        <v>0.322630560928433</v>
      </c>
      <c r="AA103" s="94">
        <f t="shared" si="345"/>
        <v>0.284154331472943</v>
      </c>
      <c r="AB103" s="94">
        <f t="shared" si="345"/>
        <v>0.416346153846154</v>
      </c>
      <c r="AC103" s="94">
        <f t="shared" si="343"/>
        <v>0.191492216854536</v>
      </c>
      <c r="AD103" s="107">
        <f t="shared" si="343"/>
        <v>0.293077519026569</v>
      </c>
      <c r="AE103" s="94">
        <f t="shared" si="343"/>
        <v>0.306116300090389</v>
      </c>
      <c r="AF103" s="94">
        <f t="shared" si="343"/>
        <v>0.238946747887601</v>
      </c>
      <c r="AG103" s="94">
        <f t="shared" si="343"/>
        <v>0.353285526123226</v>
      </c>
      <c r="AH103" s="94">
        <f t="shared" si="343"/>
        <v>0.19493898779756</v>
      </c>
      <c r="AI103" s="107">
        <f t="shared" si="343"/>
        <v>0.266510259822116</v>
      </c>
      <c r="AJ103" s="94">
        <f t="shared" si="343"/>
        <v>0.267231638418079</v>
      </c>
      <c r="AK103" s="94">
        <f t="shared" si="343"/>
        <v>0.229902106199941</v>
      </c>
      <c r="AL103" s="94">
        <f t="shared" si="343"/>
        <v>0.319402516656496</v>
      </c>
      <c r="AM103" s="94">
        <f t="shared" si="343"/>
        <v>0.170003475604362</v>
      </c>
      <c r="AN103" s="107">
        <f t="shared" si="343"/>
        <v>0.240038275818631</v>
      </c>
      <c r="AO103" s="94">
        <f t="shared" ref="AO103:AS103" si="346">AO101/AO107</f>
        <v>0.244747818332929</v>
      </c>
      <c r="AP103" s="94">
        <f t="shared" si="346"/>
        <v>0.210851722161166</v>
      </c>
      <c r="AQ103" s="94">
        <f t="shared" si="346"/>
        <v>0.298096627648497</v>
      </c>
      <c r="AR103" s="94">
        <f t="shared" si="346"/>
        <v>0.156798153685919</v>
      </c>
      <c r="AS103" s="107">
        <f t="shared" si="346"/>
        <v>0.221385565834203</v>
      </c>
      <c r="AT103" s="94">
        <f t="shared" ref="AT103:AX103" si="347">AT101/AT107</f>
        <v>0.227153748642207</v>
      </c>
      <c r="AU103" s="94">
        <f t="shared" si="347"/>
        <v>0.195204947229713</v>
      </c>
      <c r="AV103" s="94">
        <f t="shared" si="347"/>
        <v>0.278650947980363</v>
      </c>
      <c r="AW103" s="94">
        <f t="shared" si="347"/>
        <v>0.144858141319546</v>
      </c>
      <c r="AX103" s="107">
        <f t="shared" si="347"/>
        <v>0.205396431824243</v>
      </c>
    </row>
    <row r="104" ht="14.25" customHeight="1" spans="1:50">
      <c r="A104" s="76"/>
      <c r="B104" s="256" t="s">
        <v>304</v>
      </c>
      <c r="C104" s="157">
        <v>310.6</v>
      </c>
      <c r="D104" s="156">
        <v>102.44</v>
      </c>
      <c r="E104" s="98">
        <v>93.57</v>
      </c>
      <c r="F104" s="98">
        <v>100.18</v>
      </c>
      <c r="G104" s="98">
        <v>232.75</v>
      </c>
      <c r="H104" s="131">
        <f>D104+E104+F104+G104</f>
        <v>528.94</v>
      </c>
      <c r="I104" s="156">
        <v>157.451298554378</v>
      </c>
      <c r="J104" s="98">
        <v>109.409655523219</v>
      </c>
      <c r="K104" s="98">
        <v>125.900106440705</v>
      </c>
      <c r="L104" s="98">
        <v>286.723286750017</v>
      </c>
      <c r="M104" s="131">
        <f>I104+J104+K104+L104</f>
        <v>679.484347268318</v>
      </c>
      <c r="N104" s="156">
        <v>235.8</v>
      </c>
      <c r="O104" s="98">
        <v>208.4</v>
      </c>
      <c r="P104" s="98">
        <v>212.6</v>
      </c>
      <c r="Q104" s="98">
        <f>1064.8-N104-O104-P104</f>
        <v>408</v>
      </c>
      <c r="R104" s="131">
        <f>N104+O104+P104+Q104</f>
        <v>1064.8</v>
      </c>
      <c r="S104" s="187">
        <f>H104+10.8</f>
        <v>539.74</v>
      </c>
      <c r="T104" s="187">
        <f>M104+12.6</f>
        <v>692.084347268318</v>
      </c>
      <c r="U104" s="188">
        <f>N104+4.2</f>
        <v>240</v>
      </c>
      <c r="V104" s="188">
        <f>O104+3.8</f>
        <v>212.2</v>
      </c>
      <c r="W104" s="188">
        <f>P104+4.2</f>
        <v>216.8</v>
      </c>
      <c r="X104" s="188">
        <f>Q104+9.2</f>
        <v>417.2</v>
      </c>
      <c r="Y104" s="187">
        <f>U104+V104+W104+X104</f>
        <v>1086.2</v>
      </c>
      <c r="Z104" s="98">
        <f>343.5+6.7</f>
        <v>350.2</v>
      </c>
      <c r="AA104" s="98">
        <f>290.2+4.8</f>
        <v>295</v>
      </c>
      <c r="AB104" s="98">
        <v>303.5</v>
      </c>
      <c r="AC104" s="98">
        <f>1551.2-Z104-AA104-AB104</f>
        <v>602.5</v>
      </c>
      <c r="AD104" s="131">
        <f>Z104+AA104+AB104+AC104</f>
        <v>1551.2</v>
      </c>
      <c r="AE104" s="98">
        <v>460.6</v>
      </c>
      <c r="AF104" s="98">
        <v>387.3</v>
      </c>
      <c r="AG104" s="98">
        <v>441.9</v>
      </c>
      <c r="AH104" s="98">
        <f>2094.7-AG104-AF104-AE104</f>
        <v>804.9</v>
      </c>
      <c r="AI104" s="131">
        <f>AE104+AF104+AG104+AH104</f>
        <v>2094.7</v>
      </c>
      <c r="AJ104" s="98">
        <v>648.5</v>
      </c>
      <c r="AK104" s="98">
        <v>519.2</v>
      </c>
      <c r="AL104" s="98">
        <f>AG104*(1+AL136)*(1+AL135*AL133)</f>
        <v>575.196230079681</v>
      </c>
      <c r="AM104" s="98">
        <f>AH104*(1+AM136)*(1+AM135*AM133)</f>
        <v>999.124506902655</v>
      </c>
      <c r="AN104" s="131">
        <f>AJ104+AK104+AL104+AM104</f>
        <v>2742.02073698234</v>
      </c>
      <c r="AO104" s="98">
        <f>AJ104*(1+AO136)*(1+AO135*AO133)</f>
        <v>780.886800681431</v>
      </c>
      <c r="AP104" s="98">
        <f>AK104*(1+AP136)*(1+AP135*AP133)</f>
        <v>620.721711627907</v>
      </c>
      <c r="AQ104" s="98">
        <f>AL104*(1+AQ136)*(1+AQ135*AQ133)</f>
        <v>680.09263171431</v>
      </c>
      <c r="AR104" s="98">
        <f>AM104*(1+AR136)*(1+AR135*AR133)</f>
        <v>1177.53959742099</v>
      </c>
      <c r="AS104" s="131">
        <f>AO104+AP104+AQ104+AR104</f>
        <v>3259.24074144463</v>
      </c>
      <c r="AT104" s="98">
        <f>AO104*(1+AT136)*(1+AT135*AT133)</f>
        <v>912.628410777932</v>
      </c>
      <c r="AU104" s="98">
        <f>AP104*(1+AU136)*(1+AU135*AU133)</f>
        <v>724.796051944186</v>
      </c>
      <c r="AV104" s="98">
        <f>AQ104*(1+AV136)*(1+AV135*AV133)</f>
        <v>792.571787905303</v>
      </c>
      <c r="AW104" s="98">
        <f>AR104*(1+AW136)*(1+AW135*AW133)</f>
        <v>1370.20654636653</v>
      </c>
      <c r="AX104" s="131">
        <f>AT104+AU104+AV104+AW104</f>
        <v>3800.20279699396</v>
      </c>
    </row>
    <row r="105" ht="14.25" customHeight="1" spans="1:50">
      <c r="A105" s="142"/>
      <c r="B105" s="259" t="s">
        <v>60</v>
      </c>
      <c r="C105" s="969" t="s">
        <v>61</v>
      </c>
      <c r="D105" s="960" t="s">
        <v>61</v>
      </c>
      <c r="E105" s="960" t="s">
        <v>61</v>
      </c>
      <c r="F105" s="960" t="s">
        <v>61</v>
      </c>
      <c r="G105" s="960" t="s">
        <v>61</v>
      </c>
      <c r="H105" s="261">
        <f t="shared" ref="H105:AN105" si="348">H104/C104-1</f>
        <v>0.70296200901481</v>
      </c>
      <c r="I105" s="94">
        <f t="shared" si="348"/>
        <v>0.537009942936142</v>
      </c>
      <c r="J105" s="94">
        <f t="shared" si="348"/>
        <v>0.169281345764868</v>
      </c>
      <c r="K105" s="94">
        <f t="shared" si="348"/>
        <v>0.25673893432526</v>
      </c>
      <c r="L105" s="94">
        <f t="shared" si="348"/>
        <v>0.231893820623058</v>
      </c>
      <c r="M105" s="261">
        <f t="shared" si="348"/>
        <v>0.284615168579268</v>
      </c>
      <c r="N105" s="94">
        <f t="shared" si="348"/>
        <v>0.497605940154013</v>
      </c>
      <c r="O105" s="94">
        <f t="shared" si="348"/>
        <v>0.904767901913134</v>
      </c>
      <c r="P105" s="94">
        <f t="shared" si="348"/>
        <v>0.688640351548302</v>
      </c>
      <c r="Q105" s="94">
        <f t="shared" si="348"/>
        <v>0.422974759478535</v>
      </c>
      <c r="R105" s="107">
        <f t="shared" si="348"/>
        <v>0.567070682762213</v>
      </c>
      <c r="S105" s="949" t="s">
        <v>61</v>
      </c>
      <c r="T105" s="110">
        <f>T104/S104-1</f>
        <v>0.282255062193497</v>
      </c>
      <c r="U105" s="950" t="s">
        <v>61</v>
      </c>
      <c r="V105" s="950" t="s">
        <v>61</v>
      </c>
      <c r="W105" s="950" t="s">
        <v>61</v>
      </c>
      <c r="X105" s="950" t="s">
        <v>61</v>
      </c>
      <c r="Y105" s="110">
        <f>Y104/T104-1</f>
        <v>0.569461878869635</v>
      </c>
      <c r="Z105" s="94">
        <f t="shared" ref="Z105:AC105" si="349">Z104/U104-1</f>
        <v>0.459166666666667</v>
      </c>
      <c r="AA105" s="94">
        <f t="shared" si="349"/>
        <v>0.390197926484449</v>
      </c>
      <c r="AB105" s="94">
        <f t="shared" si="349"/>
        <v>0.399907749077491</v>
      </c>
      <c r="AC105" s="94">
        <f t="shared" si="349"/>
        <v>0.444151486097795</v>
      </c>
      <c r="AD105" s="107">
        <f t="shared" ref="AD105" si="350">AD104/Y104-1</f>
        <v>0.4280979561775</v>
      </c>
      <c r="AE105" s="94">
        <f t="shared" si="348"/>
        <v>0.315248429468875</v>
      </c>
      <c r="AF105" s="94">
        <f t="shared" si="348"/>
        <v>0.312881355932203</v>
      </c>
      <c r="AG105" s="94">
        <f t="shared" si="348"/>
        <v>0.456013179571664</v>
      </c>
      <c r="AH105" s="94">
        <f t="shared" si="348"/>
        <v>0.335933609958506</v>
      </c>
      <c r="AI105" s="107">
        <f t="shared" si="348"/>
        <v>0.350373904074265</v>
      </c>
      <c r="AJ105" s="94">
        <f t="shared" si="348"/>
        <v>0.407946157186279</v>
      </c>
      <c r="AK105" s="94">
        <f t="shared" si="348"/>
        <v>0.340562871159308</v>
      </c>
      <c r="AL105" s="94">
        <f t="shared" si="348"/>
        <v>0.301643426294821</v>
      </c>
      <c r="AM105" s="94">
        <f t="shared" si="348"/>
        <v>0.241302654867257</v>
      </c>
      <c r="AN105" s="107">
        <f t="shared" si="348"/>
        <v>0.309027897542529</v>
      </c>
      <c r="AO105" s="94">
        <f t="shared" ref="AO105" si="351">AO104/AJ104-1</f>
        <v>0.204143100511073</v>
      </c>
      <c r="AP105" s="94">
        <f t="shared" ref="AP105" si="352">AP104/AK104-1</f>
        <v>0.195534883720931</v>
      </c>
      <c r="AQ105" s="94">
        <f t="shared" ref="AQ105" si="353">AQ104/AL104-1</f>
        <v>0.182366288492707</v>
      </c>
      <c r="AR105" s="94">
        <f t="shared" ref="AR105" si="354">AR104/AM104-1</f>
        <v>0.178571428571429</v>
      </c>
      <c r="AS105" s="107">
        <f t="shared" ref="AS105" si="355">AS104/AN104-1</f>
        <v>0.18862731323889</v>
      </c>
      <c r="AT105" s="94">
        <f t="shared" ref="AT105" si="356">AT104/AO104-1</f>
        <v>0.168707692307692</v>
      </c>
      <c r="AU105" s="94">
        <f t="shared" ref="AU105" si="357">AU104/AP104-1</f>
        <v>0.167666666666667</v>
      </c>
      <c r="AV105" s="94">
        <f t="shared" ref="AV105" si="358">AV104/AQ104-1</f>
        <v>0.165387994143485</v>
      </c>
      <c r="AW105" s="94">
        <f t="shared" ref="AW105" si="359">AW104/AR104-1</f>
        <v>0.163618233618234</v>
      </c>
      <c r="AX105" s="107">
        <f t="shared" ref="AX105" si="360">AX104/AS104-1</f>
        <v>0.165977937336885</v>
      </c>
    </row>
    <row r="106" ht="14.25" customHeight="1" spans="1:50">
      <c r="A106" s="142"/>
      <c r="B106" s="259" t="s">
        <v>69</v>
      </c>
      <c r="C106" s="261">
        <f t="shared" ref="C106:AN106" si="361">C104/C107</f>
        <v>0.453166034432448</v>
      </c>
      <c r="D106" s="94">
        <f t="shared" si="361"/>
        <v>0.504208298469262</v>
      </c>
      <c r="E106" s="94">
        <f t="shared" si="361"/>
        <v>0.632913961038961</v>
      </c>
      <c r="F106" s="94">
        <f t="shared" si="361"/>
        <v>0.419901081398273</v>
      </c>
      <c r="G106" s="94">
        <f t="shared" si="361"/>
        <v>0.644522596366859</v>
      </c>
      <c r="H106" s="261">
        <f t="shared" si="361"/>
        <v>0.556363139127599</v>
      </c>
      <c r="I106" s="94">
        <f t="shared" si="361"/>
        <v>0.602500538459093</v>
      </c>
      <c r="J106" s="94">
        <f t="shared" si="361"/>
        <v>0.644275703255095</v>
      </c>
      <c r="K106" s="94">
        <f t="shared" si="361"/>
        <v>0.552985838132481</v>
      </c>
      <c r="L106" s="94">
        <f t="shared" si="361"/>
        <v>0.656570127311565</v>
      </c>
      <c r="M106" s="261">
        <f t="shared" si="361"/>
        <v>0.620239259845788</v>
      </c>
      <c r="N106" s="94">
        <f t="shared" si="361"/>
        <v>0.663851351351351</v>
      </c>
      <c r="O106" s="94">
        <f t="shared" si="361"/>
        <v>0.687788778877888</v>
      </c>
      <c r="P106" s="94">
        <f t="shared" si="361"/>
        <v>0.552782111284451</v>
      </c>
      <c r="Q106" s="94">
        <f t="shared" ref="Q106" si="362">Q104/Q107</f>
        <v>0.741818181818182</v>
      </c>
      <c r="R106" s="107">
        <f t="shared" si="361"/>
        <v>0.668508287292818</v>
      </c>
      <c r="S106" s="110">
        <f t="shared" si="361"/>
        <v>0.561346215847989</v>
      </c>
      <c r="T106" s="110">
        <f t="shared" ref="T106:Y106" si="363">T104/T107</f>
        <v>0.62455737204154</v>
      </c>
      <c r="U106" s="112">
        <f t="shared" si="363"/>
        <v>0.667779632721202</v>
      </c>
      <c r="V106" s="112">
        <f t="shared" si="363"/>
        <v>0.691655801825293</v>
      </c>
      <c r="W106" s="112">
        <f t="shared" si="363"/>
        <v>0.55761316872428</v>
      </c>
      <c r="X106" s="112">
        <f t="shared" si="363"/>
        <v>0.746065808297568</v>
      </c>
      <c r="Y106" s="110">
        <f t="shared" si="363"/>
        <v>0.672902985999257</v>
      </c>
      <c r="Z106" s="94">
        <f t="shared" ref="Z106:AC106" si="364">Z104/Z107</f>
        <v>0.677369439071567</v>
      </c>
      <c r="AA106" s="94">
        <f t="shared" si="364"/>
        <v>0.715845668527057</v>
      </c>
      <c r="AB106" s="94">
        <f t="shared" si="364"/>
        <v>0.583653846153846</v>
      </c>
      <c r="AC106" s="94">
        <f t="shared" si="364"/>
        <v>0.808507783145464</v>
      </c>
      <c r="AD106" s="107">
        <f t="shared" si="361"/>
        <v>0.706922480973431</v>
      </c>
      <c r="AE106" s="94">
        <f t="shared" si="361"/>
        <v>0.693883699909611</v>
      </c>
      <c r="AF106" s="94">
        <f t="shared" si="361"/>
        <v>0.761053252112399</v>
      </c>
      <c r="AG106" s="94">
        <f t="shared" si="361"/>
        <v>0.646714473876774</v>
      </c>
      <c r="AH106" s="94">
        <f t="shared" si="361"/>
        <v>0.80506101220244</v>
      </c>
      <c r="AI106" s="107">
        <f t="shared" si="361"/>
        <v>0.733489740177884</v>
      </c>
      <c r="AJ106" s="94">
        <f t="shared" si="361"/>
        <v>0.732768361581921</v>
      </c>
      <c r="AK106" s="94">
        <f t="shared" si="361"/>
        <v>0.770097893800059</v>
      </c>
      <c r="AL106" s="94">
        <f t="shared" si="361"/>
        <v>0.680597483343504</v>
      </c>
      <c r="AM106" s="94">
        <f t="shared" si="361"/>
        <v>0.829996524395638</v>
      </c>
      <c r="AN106" s="107">
        <f t="shared" si="361"/>
        <v>0.759961724181369</v>
      </c>
      <c r="AO106" s="94">
        <f t="shared" ref="AO106:AS106" si="365">AO104/AO107</f>
        <v>0.755252181667071</v>
      </c>
      <c r="AP106" s="94">
        <f t="shared" si="365"/>
        <v>0.789148277838834</v>
      </c>
      <c r="AQ106" s="94">
        <f t="shared" si="365"/>
        <v>0.701903372351503</v>
      </c>
      <c r="AR106" s="94">
        <f t="shared" si="365"/>
        <v>0.843201846314081</v>
      </c>
      <c r="AS106" s="107">
        <f t="shared" si="365"/>
        <v>0.778614434165797</v>
      </c>
      <c r="AT106" s="94">
        <f t="shared" ref="AT106:AX106" si="366">AT104/AT107</f>
        <v>0.772846251357793</v>
      </c>
      <c r="AU106" s="94">
        <f t="shared" si="366"/>
        <v>0.804795052770287</v>
      </c>
      <c r="AV106" s="94">
        <f t="shared" si="366"/>
        <v>0.721349052019637</v>
      </c>
      <c r="AW106" s="94">
        <f t="shared" si="366"/>
        <v>0.855141858680454</v>
      </c>
      <c r="AX106" s="107">
        <f t="shared" si="366"/>
        <v>0.794603568175757</v>
      </c>
    </row>
    <row r="107" ht="14.25" customHeight="1" spans="1:50">
      <c r="A107" s="80"/>
      <c r="B107" s="238" t="s">
        <v>279</v>
      </c>
      <c r="C107" s="264">
        <f t="shared" ref="C107:AN107" si="367">C101+C104</f>
        <v>685.4</v>
      </c>
      <c r="D107" s="103">
        <f t="shared" si="367"/>
        <v>203.17</v>
      </c>
      <c r="E107" s="103">
        <f t="shared" si="367"/>
        <v>147.84</v>
      </c>
      <c r="F107" s="103">
        <f t="shared" si="367"/>
        <v>238.58</v>
      </c>
      <c r="G107" s="103">
        <f t="shared" si="367"/>
        <v>361.12</v>
      </c>
      <c r="H107" s="265">
        <f t="shared" si="367"/>
        <v>950.71</v>
      </c>
      <c r="I107" s="103">
        <f t="shared" si="367"/>
        <v>261.329722554378</v>
      </c>
      <c r="J107" s="103">
        <f t="shared" si="367"/>
        <v>169.818068523219</v>
      </c>
      <c r="K107" s="103">
        <f t="shared" si="367"/>
        <v>227.673292440705</v>
      </c>
      <c r="L107" s="103">
        <f t="shared" si="367"/>
        <v>436.698647750017</v>
      </c>
      <c r="M107" s="265">
        <f t="shared" si="367"/>
        <v>1095.51973126832</v>
      </c>
      <c r="N107" s="103">
        <f t="shared" si="367"/>
        <v>355.2</v>
      </c>
      <c r="O107" s="103">
        <f t="shared" si="367"/>
        <v>303</v>
      </c>
      <c r="P107" s="103">
        <f t="shared" si="367"/>
        <v>384.6</v>
      </c>
      <c r="Q107" s="103">
        <f t="shared" si="367"/>
        <v>550</v>
      </c>
      <c r="R107" s="265">
        <f t="shared" si="367"/>
        <v>1592.8</v>
      </c>
      <c r="S107" s="266">
        <f t="shared" si="367"/>
        <v>961.51</v>
      </c>
      <c r="T107" s="266">
        <f t="shared" si="367"/>
        <v>1108.11973126832</v>
      </c>
      <c r="U107" s="267">
        <f t="shared" si="367"/>
        <v>359.4</v>
      </c>
      <c r="V107" s="267">
        <f t="shared" si="367"/>
        <v>306.8</v>
      </c>
      <c r="W107" s="267">
        <f t="shared" si="367"/>
        <v>388.8</v>
      </c>
      <c r="X107" s="267">
        <f t="shared" si="367"/>
        <v>559.2</v>
      </c>
      <c r="Y107" s="266">
        <f t="shared" si="367"/>
        <v>1614.2</v>
      </c>
      <c r="Z107" s="103">
        <v>517</v>
      </c>
      <c r="AA107" s="103">
        <v>412.1</v>
      </c>
      <c r="AB107" s="103">
        <v>520</v>
      </c>
      <c r="AC107" s="103">
        <f>2194.3-Z107-AA107-AB107</f>
        <v>745.2</v>
      </c>
      <c r="AD107" s="265">
        <f t="shared" si="367"/>
        <v>2194.3</v>
      </c>
      <c r="AE107" s="103">
        <v>663.8</v>
      </c>
      <c r="AF107" s="103">
        <v>508.9</v>
      </c>
      <c r="AG107" s="103">
        <v>683.3</v>
      </c>
      <c r="AH107" s="103">
        <v>999.8</v>
      </c>
      <c r="AI107" s="265">
        <f t="shared" si="367"/>
        <v>2855.8</v>
      </c>
      <c r="AJ107" s="103">
        <v>885</v>
      </c>
      <c r="AK107" s="103">
        <v>674.2</v>
      </c>
      <c r="AL107" s="103">
        <f t="shared" si="367"/>
        <v>845.134230079681</v>
      </c>
      <c r="AM107" s="103">
        <f t="shared" si="367"/>
        <v>1203.76950690265</v>
      </c>
      <c r="AN107" s="265">
        <f t="shared" si="367"/>
        <v>3608.10373698234</v>
      </c>
      <c r="AO107" s="103">
        <f t="shared" ref="AO107:AS107" si="368">AO101+AO104</f>
        <v>1033.94180068143</v>
      </c>
      <c r="AP107" s="103">
        <f t="shared" si="368"/>
        <v>786.571711627907</v>
      </c>
      <c r="AQ107" s="103">
        <f t="shared" si="368"/>
        <v>968.92629171431</v>
      </c>
      <c r="AR107" s="103">
        <f t="shared" si="368"/>
        <v>1396.50974742099</v>
      </c>
      <c r="AS107" s="265">
        <f t="shared" si="368"/>
        <v>4185.94955144463</v>
      </c>
      <c r="AT107" s="103">
        <f t="shared" ref="AT107:AX107" si="369">AT101+AT104</f>
        <v>1180.86671077793</v>
      </c>
      <c r="AU107" s="103">
        <f t="shared" si="369"/>
        <v>900.597051944186</v>
      </c>
      <c r="AV107" s="103">
        <f t="shared" si="369"/>
        <v>1098.7354675053</v>
      </c>
      <c r="AW107" s="103">
        <f t="shared" si="369"/>
        <v>1602.31490536653</v>
      </c>
      <c r="AX107" s="265">
        <f t="shared" si="369"/>
        <v>4782.51413559396</v>
      </c>
    </row>
    <row r="108" ht="14.25" customHeight="1" spans="1:50">
      <c r="A108" s="121"/>
      <c r="B108" s="268" t="s">
        <v>60</v>
      </c>
      <c r="C108" s="269"/>
      <c r="D108" s="960" t="s">
        <v>61</v>
      </c>
      <c r="E108" s="108" t="s">
        <v>61</v>
      </c>
      <c r="F108" s="108" t="s">
        <v>61</v>
      </c>
      <c r="G108" s="108" t="s">
        <v>61</v>
      </c>
      <c r="H108" s="107">
        <f t="shared" ref="H108" si="370">H107/C107-1</f>
        <v>0.387087831922964</v>
      </c>
      <c r="I108" s="108">
        <f t="shared" ref="I108" si="371">I107/D107-1</f>
        <v>0.286261370056496</v>
      </c>
      <c r="J108" s="108">
        <f t="shared" ref="J108" si="372">J107/E107-1</f>
        <v>0.148661177781512</v>
      </c>
      <c r="K108" s="108">
        <f t="shared" ref="K108" si="373">K107/F107-1</f>
        <v>-0.0457150958139636</v>
      </c>
      <c r="L108" s="108">
        <f t="shared" ref="L108" si="374">L107/G107-1</f>
        <v>0.209289565103059</v>
      </c>
      <c r="M108" s="107">
        <f t="shared" ref="M108" si="375">M107/H107-1</f>
        <v>0.152317458813222</v>
      </c>
      <c r="N108" s="108">
        <f t="shared" ref="N108" si="376">N107/I107-1</f>
        <v>0.359202453238318</v>
      </c>
      <c r="O108" s="108">
        <f t="shared" ref="O108" si="377">O107/J107-1</f>
        <v>0.784262432348721</v>
      </c>
      <c r="P108" s="108">
        <f t="shared" ref="P108:Q108" si="378">P107/K107-1</f>
        <v>0.689262696897861</v>
      </c>
      <c r="Q108" s="108">
        <f t="shared" si="378"/>
        <v>0.259449743739169</v>
      </c>
      <c r="R108" s="107">
        <f t="shared" ref="R108" si="379">R107/M107-1</f>
        <v>0.453921782089643</v>
      </c>
      <c r="S108" s="949" t="s">
        <v>61</v>
      </c>
      <c r="T108" s="110">
        <f>T107/S107-1</f>
        <v>0.152478633886614</v>
      </c>
      <c r="U108" s="950" t="s">
        <v>61</v>
      </c>
      <c r="V108" s="950" t="s">
        <v>61</v>
      </c>
      <c r="W108" s="950" t="s">
        <v>61</v>
      </c>
      <c r="X108" s="950" t="s">
        <v>61</v>
      </c>
      <c r="Y108" s="110">
        <f>Y107/T107-1</f>
        <v>0.456701793543951</v>
      </c>
      <c r="Z108" s="108">
        <f>Z107/U107-1</f>
        <v>0.438508625486923</v>
      </c>
      <c r="AA108" s="108">
        <f t="shared" ref="AA108:AG108" si="380">AA107/V107-1</f>
        <v>0.343220338983051</v>
      </c>
      <c r="AB108" s="108">
        <f t="shared" si="380"/>
        <v>0.337448559670782</v>
      </c>
      <c r="AC108" s="108">
        <f t="shared" si="380"/>
        <v>0.332618025751073</v>
      </c>
      <c r="AD108" s="107">
        <f t="shared" si="380"/>
        <v>0.359373064056499</v>
      </c>
      <c r="AE108" s="108">
        <f t="shared" ref="AE108" si="381">AE107/Z107-1</f>
        <v>0.28394584139265</v>
      </c>
      <c r="AF108" s="108">
        <f t="shared" si="380"/>
        <v>0.234894443096336</v>
      </c>
      <c r="AG108" s="108">
        <f t="shared" si="380"/>
        <v>0.314038461538461</v>
      </c>
      <c r="AH108" s="108">
        <f t="shared" ref="AH108" si="382">AH107/AC107-1</f>
        <v>0.341653247450348</v>
      </c>
      <c r="AI108" s="107">
        <f t="shared" ref="AI108" si="383">AI107/AD107-1</f>
        <v>0.301462881101034</v>
      </c>
      <c r="AJ108" s="108">
        <f t="shared" ref="AJ108" si="384">AJ107/AE107-1</f>
        <v>0.333232901476348</v>
      </c>
      <c r="AK108" s="108">
        <f t="shared" ref="AK108" si="385">AK107/AF107-1</f>
        <v>0.324818235409707</v>
      </c>
      <c r="AL108" s="108">
        <f t="shared" ref="AL108:AM108" si="386">AL107/AG107-1</f>
        <v>0.236842133879235</v>
      </c>
      <c r="AM108" s="108">
        <f t="shared" si="386"/>
        <v>0.204010308964447</v>
      </c>
      <c r="AN108" s="107">
        <f t="shared" ref="AN108" si="387">AN107/AI107-1</f>
        <v>0.263430120100265</v>
      </c>
      <c r="AO108" s="108">
        <f t="shared" ref="AO108" si="388">AO107/AJ107-1</f>
        <v>0.168295819979018</v>
      </c>
      <c r="AP108" s="108">
        <f t="shared" ref="AP108" si="389">AP107/AK107-1</f>
        <v>0.166674149551924</v>
      </c>
      <c r="AQ108" s="108">
        <f t="shared" ref="AQ108" si="390">AQ107/AL107-1</f>
        <v>0.146476213160787</v>
      </c>
      <c r="AR108" s="108">
        <f t="shared" ref="AR108" si="391">AR107/AM107-1</f>
        <v>0.160113908362955</v>
      </c>
      <c r="AS108" s="107">
        <f t="shared" ref="AS108" si="392">AS107/AN107-1</f>
        <v>0.16015221750403</v>
      </c>
      <c r="AT108" s="108">
        <f t="shared" ref="AT108" si="393">AT107/AO107-1</f>
        <v>0.142101721779377</v>
      </c>
      <c r="AU108" s="108">
        <f t="shared" ref="AU108" si="394">AU107/AP107-1</f>
        <v>0.144964964580648</v>
      </c>
      <c r="AV108" s="108">
        <f t="shared" ref="AV108" si="395">AV107/AQ107-1</f>
        <v>0.133972188494672</v>
      </c>
      <c r="AW108" s="108">
        <f t="shared" ref="AW108" si="396">AW107/AR107-1</f>
        <v>0.147371085898698</v>
      </c>
      <c r="AX108" s="107">
        <f t="shared" ref="AX108" si="397">AX107/AS107-1</f>
        <v>0.142515951713617</v>
      </c>
    </row>
    <row r="109" ht="14.25" customHeight="1" spans="1:50">
      <c r="A109" s="121"/>
      <c r="B109" s="268" t="s">
        <v>283</v>
      </c>
      <c r="C109" s="269"/>
      <c r="D109" s="108"/>
      <c r="E109" s="108"/>
      <c r="F109" s="108"/>
      <c r="G109" s="108"/>
      <c r="H109" s="107"/>
      <c r="I109" s="108"/>
      <c r="J109" s="108"/>
      <c r="K109" s="108"/>
      <c r="L109" s="108"/>
      <c r="M109" s="107"/>
      <c r="N109" s="108"/>
      <c r="O109" s="108"/>
      <c r="P109" s="108"/>
      <c r="Q109" s="108"/>
      <c r="R109" s="107"/>
      <c r="S109" s="110"/>
      <c r="T109" s="110"/>
      <c r="U109" s="112"/>
      <c r="V109" s="112"/>
      <c r="W109" s="112"/>
      <c r="X109" s="112"/>
      <c r="Y109" s="110"/>
      <c r="Z109" s="114">
        <v>0.477</v>
      </c>
      <c r="AA109" s="114">
        <v>0.384</v>
      </c>
      <c r="AB109" s="108">
        <v>0.332</v>
      </c>
      <c r="AC109" s="114">
        <f>(AD109*Y107-Z109*U107-AA109*V107-AB109*W107)/X107</f>
        <v>0.34306330472103</v>
      </c>
      <c r="AD109" s="107">
        <v>0.378</v>
      </c>
      <c r="AE109" s="108">
        <v>0.318</v>
      </c>
      <c r="AF109" s="108">
        <v>0.227</v>
      </c>
      <c r="AG109" s="108">
        <v>0.319</v>
      </c>
      <c r="AH109" s="114">
        <f>(AI109*AD107-AE109*Z107-AF109*AA107-AG109*AB107)/AC107</f>
        <v>0.347013687600644</v>
      </c>
      <c r="AI109" s="107">
        <v>0.311</v>
      </c>
      <c r="AJ109" s="108">
        <v>0.284</v>
      </c>
      <c r="AK109" s="108">
        <v>0.302</v>
      </c>
      <c r="AL109" s="108"/>
      <c r="AM109" s="108"/>
      <c r="AN109" s="270">
        <f>AN107-105</f>
        <v>3503.10373698234</v>
      </c>
      <c r="AO109" s="108"/>
      <c r="AP109" s="108"/>
      <c r="AQ109" s="108"/>
      <c r="AR109" s="108"/>
      <c r="AS109" s="107"/>
      <c r="AT109" s="108"/>
      <c r="AU109" s="108"/>
      <c r="AV109" s="108"/>
      <c r="AW109" s="108"/>
      <c r="AX109" s="107"/>
    </row>
    <row r="110" ht="14.25" customHeight="1" spans="1:50">
      <c r="A110" s="121"/>
      <c r="B110" s="268" t="s">
        <v>284</v>
      </c>
      <c r="C110" s="269"/>
      <c r="D110" s="108"/>
      <c r="E110" s="108"/>
      <c r="F110" s="108"/>
      <c r="G110" s="108"/>
      <c r="H110" s="107"/>
      <c r="I110" s="108"/>
      <c r="J110" s="108"/>
      <c r="K110" s="108"/>
      <c r="L110" s="108"/>
      <c r="M110" s="107"/>
      <c r="N110" s="108"/>
      <c r="O110" s="108"/>
      <c r="P110" s="108"/>
      <c r="Q110" s="108"/>
      <c r="R110" s="107"/>
      <c r="S110" s="110"/>
      <c r="T110" s="110"/>
      <c r="U110" s="112"/>
      <c r="V110" s="112"/>
      <c r="W110" s="112"/>
      <c r="X110" s="112"/>
      <c r="Y110" s="110"/>
      <c r="Z110" s="108">
        <f>Z108-Z109</f>
        <v>-0.0384913745130772</v>
      </c>
      <c r="AA110" s="108">
        <f>AA108-AA109</f>
        <v>-0.0407796610169492</v>
      </c>
      <c r="AB110" s="108">
        <f>AB108-AB109</f>
        <v>0.00544855967078212</v>
      </c>
      <c r="AC110" s="108">
        <f>AC108-AC109</f>
        <v>-0.0104452789699567</v>
      </c>
      <c r="AD110" s="107">
        <f>SUMPRODUCT(Z110:AC110,U107:X107)/Y107</f>
        <v>-0.0186269359435012</v>
      </c>
      <c r="AE110" s="108">
        <f>AE108-AE109</f>
        <v>-0.0340541586073501</v>
      </c>
      <c r="AF110" s="108">
        <f>AF108-AF109</f>
        <v>0.00789444309633577</v>
      </c>
      <c r="AG110" s="108">
        <f>AG108-AG109</f>
        <v>-0.00496153846153852</v>
      </c>
      <c r="AH110" s="108">
        <f>AH108-AH109</f>
        <v>-0.00536044015029574</v>
      </c>
      <c r="AI110" s="107">
        <f>SUMPRODUCT(AE110:AH110,Z107:AC107)/AD107</f>
        <v>-0.00953711889896571</v>
      </c>
      <c r="AJ110" s="108">
        <f>AJ108-AJ109</f>
        <v>0.0492329014763485</v>
      </c>
      <c r="AK110" s="108">
        <f>AK108-AK109</f>
        <v>0.0228182354097073</v>
      </c>
      <c r="AL110" s="108"/>
      <c r="AM110" s="108"/>
      <c r="AN110" s="107"/>
      <c r="AO110" s="108"/>
      <c r="AP110" s="108"/>
      <c r="AQ110" s="108"/>
      <c r="AR110" s="108"/>
      <c r="AS110" s="107"/>
      <c r="AT110" s="108"/>
      <c r="AU110" s="108"/>
      <c r="AV110" s="108"/>
      <c r="AW110" s="108"/>
      <c r="AX110" s="107"/>
    </row>
    <row r="111" ht="14.25" customHeight="1" spans="1:50">
      <c r="A111" s="121"/>
      <c r="B111" s="271"/>
      <c r="C111" s="269"/>
      <c r="D111" s="272"/>
      <c r="E111" s="272"/>
      <c r="F111" s="272"/>
      <c r="G111" s="272"/>
      <c r="H111" s="269"/>
      <c r="I111" s="272"/>
      <c r="J111" s="272"/>
      <c r="K111" s="272"/>
      <c r="L111" s="272"/>
      <c r="M111" s="269"/>
      <c r="N111" s="108"/>
      <c r="O111" s="108"/>
      <c r="P111" s="241"/>
      <c r="Q111" s="108"/>
      <c r="R111" s="269"/>
      <c r="S111" s="273"/>
      <c r="T111" s="273"/>
      <c r="U111" s="274"/>
      <c r="V111" s="274"/>
      <c r="W111" s="274"/>
      <c r="X111" s="274"/>
      <c r="Y111" s="273"/>
      <c r="Z111" s="272"/>
      <c r="AA111" s="272"/>
      <c r="AB111" s="142"/>
      <c r="AC111" s="272"/>
      <c r="AD111" s="107"/>
      <c r="AE111" s="108"/>
      <c r="AF111" s="108"/>
      <c r="AG111" s="241"/>
      <c r="AH111" s="108"/>
      <c r="AI111" s="107"/>
      <c r="AJ111" s="108"/>
      <c r="AK111" s="108"/>
      <c r="AL111" s="241"/>
      <c r="AM111" s="108"/>
      <c r="AN111" s="269"/>
      <c r="AO111" s="108"/>
      <c r="AP111" s="108"/>
      <c r="AQ111" s="241"/>
      <c r="AR111" s="108"/>
      <c r="AS111" s="269"/>
      <c r="AT111" s="108"/>
      <c r="AU111" s="108"/>
      <c r="AV111" s="241"/>
      <c r="AW111" s="108"/>
      <c r="AX111" s="269"/>
    </row>
    <row r="112" ht="14.25" customHeight="1" spans="1:50">
      <c r="A112" s="121"/>
      <c r="B112" s="275" t="s">
        <v>335</v>
      </c>
      <c r="C112" s="269"/>
      <c r="D112" s="272"/>
      <c r="E112" s="272"/>
      <c r="F112" s="272"/>
      <c r="G112" s="272"/>
      <c r="H112" s="269"/>
      <c r="I112" s="272"/>
      <c r="J112" s="272"/>
      <c r="K112" s="272"/>
      <c r="L112" s="272"/>
      <c r="M112" s="269"/>
      <c r="N112" s="108"/>
      <c r="O112" s="108"/>
      <c r="P112" s="241"/>
      <c r="Q112" s="108"/>
      <c r="R112" s="269"/>
      <c r="S112" s="273"/>
      <c r="T112" s="273"/>
      <c r="U112" s="274"/>
      <c r="V112" s="274"/>
      <c r="W112" s="274"/>
      <c r="X112" s="274"/>
      <c r="Y112" s="273"/>
      <c r="Z112" s="272"/>
      <c r="AA112" s="272"/>
      <c r="AB112" s="142"/>
      <c r="AC112" s="272"/>
      <c r="AD112" s="107"/>
      <c r="AE112" s="108"/>
      <c r="AF112" s="108"/>
      <c r="AG112" s="241"/>
      <c r="AH112" s="108"/>
      <c r="AI112" s="107"/>
      <c r="AJ112" s="108"/>
      <c r="AK112" s="108"/>
      <c r="AL112" s="241"/>
      <c r="AM112" s="108"/>
      <c r="AN112" s="269"/>
      <c r="AO112" s="108"/>
      <c r="AP112" s="108"/>
      <c r="AQ112" s="241"/>
      <c r="AR112" s="108"/>
      <c r="AS112" s="269"/>
      <c r="AT112" s="108"/>
      <c r="AU112" s="108"/>
      <c r="AV112" s="241"/>
      <c r="AW112" s="108"/>
      <c r="AX112" s="269"/>
    </row>
    <row r="113" s="59" customFormat="1" ht="14.25" customHeight="1" spans="1:50">
      <c r="A113" s="276"/>
      <c r="B113" s="277" t="s">
        <v>293</v>
      </c>
      <c r="C113" s="278"/>
      <c r="D113" s="279"/>
      <c r="E113" s="279"/>
      <c r="F113" s="279"/>
      <c r="G113" s="279"/>
      <c r="H113" s="278"/>
      <c r="I113" s="279"/>
      <c r="J113" s="279"/>
      <c r="K113" s="279"/>
      <c r="L113" s="279"/>
      <c r="M113" s="278"/>
      <c r="N113" s="279"/>
      <c r="O113" s="279"/>
      <c r="P113" s="280"/>
      <c r="Q113" s="279"/>
      <c r="R113" s="278"/>
      <c r="S113" s="281"/>
      <c r="T113" s="281"/>
      <c r="U113" s="282"/>
      <c r="V113" s="282"/>
      <c r="W113" s="282"/>
      <c r="X113" s="282"/>
      <c r="Y113" s="281"/>
      <c r="Z113" s="279"/>
      <c r="AA113" s="279"/>
      <c r="AB113" s="280"/>
      <c r="AC113" s="279"/>
      <c r="AD113" s="278">
        <v>0.45</v>
      </c>
      <c r="AE113" s="279"/>
      <c r="AF113" s="279"/>
      <c r="AG113" s="280"/>
      <c r="AH113" s="279"/>
      <c r="AI113" s="278">
        <v>0.44</v>
      </c>
      <c r="AJ113" s="279"/>
      <c r="AK113" s="279"/>
      <c r="AL113" s="280"/>
      <c r="AM113" s="279"/>
      <c r="AN113" s="278"/>
      <c r="AO113" s="279"/>
      <c r="AP113" s="279"/>
      <c r="AQ113" s="280"/>
      <c r="AR113" s="279"/>
      <c r="AS113" s="278"/>
      <c r="AT113" s="279"/>
      <c r="AU113" s="279"/>
      <c r="AV113" s="280"/>
      <c r="AW113" s="279"/>
      <c r="AX113" s="278"/>
    </row>
    <row r="114" s="59" customFormat="1" ht="14.25" customHeight="1" spans="1:50">
      <c r="A114" s="276"/>
      <c r="B114" s="277" t="s">
        <v>291</v>
      </c>
      <c r="C114" s="278"/>
      <c r="D114" s="279"/>
      <c r="E114" s="279"/>
      <c r="F114" s="279"/>
      <c r="G114" s="279"/>
      <c r="H114" s="278"/>
      <c r="I114" s="279"/>
      <c r="J114" s="279"/>
      <c r="K114" s="279"/>
      <c r="L114" s="279"/>
      <c r="M114" s="278"/>
      <c r="N114" s="279"/>
      <c r="O114" s="279"/>
      <c r="P114" s="280"/>
      <c r="Q114" s="279"/>
      <c r="R114" s="278"/>
      <c r="S114" s="281"/>
      <c r="T114" s="281"/>
      <c r="U114" s="282"/>
      <c r="V114" s="282"/>
      <c r="W114" s="282"/>
      <c r="X114" s="282"/>
      <c r="Y114" s="281"/>
      <c r="Z114" s="279"/>
      <c r="AA114" s="279"/>
      <c r="AB114" s="280"/>
      <c r="AC114" s="279"/>
      <c r="AD114" s="278">
        <v>0.33</v>
      </c>
      <c r="AE114" s="279"/>
      <c r="AF114" s="279"/>
      <c r="AG114" s="280"/>
      <c r="AH114" s="279"/>
      <c r="AI114" s="278">
        <v>0.32</v>
      </c>
      <c r="AJ114" s="279"/>
      <c r="AK114" s="279"/>
      <c r="AL114" s="280"/>
      <c r="AM114" s="280"/>
      <c r="AN114" s="278"/>
      <c r="AO114" s="279"/>
      <c r="AP114" s="279"/>
      <c r="AQ114" s="280"/>
      <c r="AR114" s="279"/>
      <c r="AS114" s="278"/>
      <c r="AT114" s="279"/>
      <c r="AU114" s="279"/>
      <c r="AV114" s="280"/>
      <c r="AW114" s="279"/>
      <c r="AX114" s="278"/>
    </row>
    <row r="115" s="59" customFormat="1" ht="14.25" customHeight="1" spans="1:50">
      <c r="A115" s="276"/>
      <c r="B115" s="277" t="s">
        <v>292</v>
      </c>
      <c r="C115" s="278"/>
      <c r="D115" s="279"/>
      <c r="E115" s="279"/>
      <c r="F115" s="279"/>
      <c r="G115" s="279"/>
      <c r="H115" s="278"/>
      <c r="I115" s="279"/>
      <c r="J115" s="279"/>
      <c r="K115" s="279"/>
      <c r="L115" s="279"/>
      <c r="M115" s="278"/>
      <c r="N115" s="279"/>
      <c r="O115" s="279"/>
      <c r="P115" s="280"/>
      <c r="Q115" s="279"/>
      <c r="R115" s="278"/>
      <c r="S115" s="281"/>
      <c r="T115" s="281"/>
      <c r="U115" s="282"/>
      <c r="V115" s="282"/>
      <c r="W115" s="282"/>
      <c r="X115" s="282"/>
      <c r="Y115" s="281"/>
      <c r="Z115" s="279"/>
      <c r="AA115" s="279"/>
      <c r="AB115" s="280"/>
      <c r="AC115" s="279"/>
      <c r="AD115" s="278">
        <v>0.11</v>
      </c>
      <c r="AE115" s="279"/>
      <c r="AF115" s="279"/>
      <c r="AG115" s="280"/>
      <c r="AH115" s="279"/>
      <c r="AI115" s="278">
        <v>0.1</v>
      </c>
      <c r="AJ115" s="279"/>
      <c r="AK115" s="279"/>
      <c r="AL115" s="279"/>
      <c r="AM115" s="279"/>
      <c r="AN115" s="278"/>
      <c r="AO115" s="279"/>
      <c r="AP115" s="279"/>
      <c r="AQ115" s="280"/>
      <c r="AR115" s="279"/>
      <c r="AS115" s="278"/>
      <c r="AT115" s="279"/>
      <c r="AU115" s="279"/>
      <c r="AV115" s="280"/>
      <c r="AW115" s="279"/>
      <c r="AX115" s="278"/>
    </row>
    <row r="116" s="59" customFormat="1" ht="14.25" customHeight="1" spans="1:50">
      <c r="A116" s="276"/>
      <c r="B116" s="277" t="s">
        <v>336</v>
      </c>
      <c r="C116" s="278"/>
      <c r="D116" s="279"/>
      <c r="E116" s="279"/>
      <c r="F116" s="279"/>
      <c r="G116" s="279"/>
      <c r="H116" s="278"/>
      <c r="I116" s="279"/>
      <c r="J116" s="279"/>
      <c r="K116" s="279"/>
      <c r="L116" s="279"/>
      <c r="M116" s="278"/>
      <c r="N116" s="279"/>
      <c r="O116" s="279"/>
      <c r="P116" s="280"/>
      <c r="Q116" s="279"/>
      <c r="R116" s="278"/>
      <c r="S116" s="281"/>
      <c r="T116" s="281"/>
      <c r="U116" s="282"/>
      <c r="V116" s="282"/>
      <c r="W116" s="282"/>
      <c r="X116" s="282"/>
      <c r="Y116" s="281"/>
      <c r="Z116" s="279"/>
      <c r="AA116" s="279"/>
      <c r="AB116" s="280"/>
      <c r="AC116" s="279"/>
      <c r="AD116" s="278">
        <v>0.11</v>
      </c>
      <c r="AE116" s="279"/>
      <c r="AF116" s="279"/>
      <c r="AG116" s="280"/>
      <c r="AH116" s="279"/>
      <c r="AI116" s="278">
        <v>0.14</v>
      </c>
      <c r="AJ116" s="279"/>
      <c r="AK116" s="279"/>
      <c r="AL116" s="280"/>
      <c r="AM116" s="279"/>
      <c r="AN116" s="278"/>
      <c r="AO116" s="279"/>
      <c r="AP116" s="279"/>
      <c r="AQ116" s="280"/>
      <c r="AR116" s="279"/>
      <c r="AS116" s="278"/>
      <c r="AT116" s="279"/>
      <c r="AU116" s="279"/>
      <c r="AV116" s="280"/>
      <c r="AW116" s="279"/>
      <c r="AX116" s="278"/>
    </row>
    <row r="117" ht="14.25" customHeight="1" spans="1:50">
      <c r="A117" s="121"/>
      <c r="B117" s="271"/>
      <c r="C117" s="269"/>
      <c r="D117" s="272"/>
      <c r="E117" s="272"/>
      <c r="F117" s="272"/>
      <c r="G117" s="272"/>
      <c r="H117" s="269"/>
      <c r="I117" s="272"/>
      <c r="J117" s="272"/>
      <c r="K117" s="272"/>
      <c r="L117" s="272"/>
      <c r="M117" s="269"/>
      <c r="N117" s="108"/>
      <c r="O117" s="108"/>
      <c r="P117" s="241"/>
      <c r="Q117" s="108"/>
      <c r="R117" s="269"/>
      <c r="S117" s="273"/>
      <c r="T117" s="273"/>
      <c r="U117" s="274"/>
      <c r="V117" s="274"/>
      <c r="W117" s="274"/>
      <c r="X117" s="274"/>
      <c r="Y117" s="273"/>
      <c r="Z117" s="272"/>
      <c r="AA117" s="272"/>
      <c r="AB117" s="142"/>
      <c r="AC117" s="272"/>
      <c r="AD117" s="107"/>
      <c r="AE117" s="108"/>
      <c r="AF117" s="108"/>
      <c r="AG117" s="241"/>
      <c r="AH117" s="108"/>
      <c r="AI117" s="107"/>
      <c r="AJ117" s="108"/>
      <c r="AK117" s="108"/>
      <c r="AL117" s="241"/>
      <c r="AM117" s="108"/>
      <c r="AN117" s="269"/>
      <c r="AO117" s="108"/>
      <c r="AP117" s="108"/>
      <c r="AQ117" s="241"/>
      <c r="AR117" s="108"/>
      <c r="AS117" s="269"/>
      <c r="AT117" s="108"/>
      <c r="AU117" s="108"/>
      <c r="AV117" s="241"/>
      <c r="AW117" s="108"/>
      <c r="AX117" s="269"/>
    </row>
    <row r="118" ht="14.25" customHeight="1" spans="1:50">
      <c r="A118" s="121"/>
      <c r="B118" s="277" t="s">
        <v>337</v>
      </c>
      <c r="C118" s="269"/>
      <c r="D118" s="272"/>
      <c r="E118" s="272"/>
      <c r="F118" s="272"/>
      <c r="G118" s="272"/>
      <c r="H118" s="269"/>
      <c r="I118" s="272"/>
      <c r="J118" s="272"/>
      <c r="K118" s="272"/>
      <c r="L118" s="272"/>
      <c r="M118" s="269"/>
      <c r="N118" s="108"/>
      <c r="O118" s="108"/>
      <c r="P118" s="283"/>
      <c r="Q118" s="108"/>
      <c r="R118" s="269"/>
      <c r="S118" s="273"/>
      <c r="T118" s="273"/>
      <c r="U118" s="274"/>
      <c r="V118" s="274"/>
      <c r="W118" s="274"/>
      <c r="X118" s="274"/>
      <c r="Y118" s="273"/>
      <c r="Z118" s="272"/>
      <c r="AA118" s="272"/>
      <c r="AB118" s="284" t="s">
        <v>338</v>
      </c>
      <c r="AC118" s="272" t="s">
        <v>339</v>
      </c>
      <c r="AD118" s="107"/>
      <c r="AE118" s="108" t="s">
        <v>340</v>
      </c>
      <c r="AF118" s="960" t="s">
        <v>341</v>
      </c>
      <c r="AG118" s="283" t="s">
        <v>339</v>
      </c>
      <c r="AH118" s="108" t="s">
        <v>339</v>
      </c>
      <c r="AI118" s="107"/>
      <c r="AJ118" s="960" t="s">
        <v>342</v>
      </c>
      <c r="AK118" s="108"/>
      <c r="AL118" s="283"/>
      <c r="AM118" s="108"/>
      <c r="AN118" s="269"/>
      <c r="AO118" s="108"/>
      <c r="AP118" s="108"/>
      <c r="AQ118" s="283"/>
      <c r="AR118" s="108"/>
      <c r="AS118" s="269"/>
      <c r="AT118" s="108"/>
      <c r="AU118" s="108"/>
      <c r="AV118" s="283"/>
      <c r="AW118" s="108"/>
      <c r="AX118" s="269"/>
    </row>
    <row r="119" ht="14.25" customHeight="1" spans="1:50">
      <c r="A119" s="121"/>
      <c r="B119" s="277" t="s">
        <v>343</v>
      </c>
      <c r="C119" s="269"/>
      <c r="D119" s="272"/>
      <c r="E119" s="272"/>
      <c r="F119" s="272"/>
      <c r="G119" s="272"/>
      <c r="H119" s="269"/>
      <c r="I119" s="272"/>
      <c r="J119" s="272"/>
      <c r="K119" s="272"/>
      <c r="L119" s="272"/>
      <c r="M119" s="269"/>
      <c r="N119" s="108"/>
      <c r="O119" s="108"/>
      <c r="P119" s="283"/>
      <c r="Q119" s="108"/>
      <c r="R119" s="269"/>
      <c r="S119" s="273"/>
      <c r="T119" s="273"/>
      <c r="U119" s="274"/>
      <c r="V119" s="274"/>
      <c r="W119" s="274"/>
      <c r="X119" s="274"/>
      <c r="Y119" s="273"/>
      <c r="Z119" s="272"/>
      <c r="AA119" s="272" t="s">
        <v>344</v>
      </c>
      <c r="AB119" s="284"/>
      <c r="AC119" s="272"/>
      <c r="AD119" s="107" t="s">
        <v>345</v>
      </c>
      <c r="AE119" s="108" t="s">
        <v>346</v>
      </c>
      <c r="AF119" s="108"/>
      <c r="AG119" s="283" t="s">
        <v>347</v>
      </c>
      <c r="AH119" s="108" t="s">
        <v>348</v>
      </c>
      <c r="AI119" s="107"/>
      <c r="AJ119" s="108"/>
      <c r="AK119" s="108"/>
      <c r="AL119" s="283"/>
      <c r="AM119" s="108"/>
      <c r="AN119" s="269"/>
      <c r="AO119" s="108"/>
      <c r="AP119" s="108"/>
      <c r="AQ119" s="283"/>
      <c r="AR119" s="108"/>
      <c r="AS119" s="269"/>
      <c r="AT119" s="108"/>
      <c r="AU119" s="108"/>
      <c r="AV119" s="283"/>
      <c r="AW119" s="108"/>
      <c r="AX119" s="269"/>
    </row>
    <row r="120" ht="14.25" customHeight="1" spans="1:50">
      <c r="A120" s="142"/>
      <c r="B120" s="277" t="s">
        <v>349</v>
      </c>
      <c r="C120" s="269"/>
      <c r="D120" s="272"/>
      <c r="E120" s="272"/>
      <c r="F120" s="272"/>
      <c r="G120" s="272"/>
      <c r="H120" s="269"/>
      <c r="I120" s="272"/>
      <c r="J120" s="272"/>
      <c r="K120" s="272"/>
      <c r="L120" s="272"/>
      <c r="M120" s="269"/>
      <c r="N120" s="108"/>
      <c r="O120" s="108"/>
      <c r="P120" s="283"/>
      <c r="Q120" s="108"/>
      <c r="R120" s="269"/>
      <c r="S120" s="273"/>
      <c r="T120" s="273"/>
      <c r="U120" s="274"/>
      <c r="V120" s="274"/>
      <c r="W120" s="274"/>
      <c r="X120" s="274"/>
      <c r="Y120" s="273"/>
      <c r="Z120" s="272"/>
      <c r="AA120" s="272"/>
      <c r="AB120" s="284"/>
      <c r="AC120" s="272"/>
      <c r="AD120" s="107"/>
      <c r="AE120" s="108"/>
      <c r="AF120" s="108"/>
      <c r="AG120" s="283"/>
      <c r="AH120" s="108" t="s">
        <v>350</v>
      </c>
      <c r="AI120" s="107"/>
      <c r="AJ120" s="108"/>
      <c r="AK120" s="108"/>
      <c r="AL120" s="283"/>
      <c r="AM120" s="108"/>
      <c r="AN120" s="269"/>
      <c r="AO120" s="108"/>
      <c r="AP120" s="108"/>
      <c r="AQ120" s="283"/>
      <c r="AR120" s="108"/>
      <c r="AS120" s="269"/>
      <c r="AT120" s="108"/>
      <c r="AU120" s="108"/>
      <c r="AV120" s="283"/>
      <c r="AW120" s="108"/>
      <c r="AX120" s="269"/>
    </row>
    <row r="121" ht="14.25" customHeight="1" spans="1:50">
      <c r="A121" s="121"/>
      <c r="B121" s="271"/>
      <c r="C121" s="269"/>
      <c r="D121" s="272"/>
      <c r="E121" s="272"/>
      <c r="F121" s="272"/>
      <c r="G121" s="272"/>
      <c r="H121" s="269"/>
      <c r="I121" s="272"/>
      <c r="J121" s="272"/>
      <c r="K121" s="272"/>
      <c r="L121" s="272"/>
      <c r="M121" s="269"/>
      <c r="N121" s="108"/>
      <c r="O121" s="108"/>
      <c r="P121" s="241"/>
      <c r="Q121" s="108"/>
      <c r="R121" s="269"/>
      <c r="S121" s="273"/>
      <c r="T121" s="273"/>
      <c r="U121" s="274"/>
      <c r="V121" s="274"/>
      <c r="W121" s="274"/>
      <c r="X121" s="274"/>
      <c r="Y121" s="273"/>
      <c r="Z121" s="272"/>
      <c r="AA121" s="272"/>
      <c r="AB121" s="142"/>
      <c r="AC121" s="272"/>
      <c r="AD121" s="107"/>
      <c r="AE121" s="108"/>
      <c r="AF121" s="108"/>
      <c r="AG121" s="241"/>
      <c r="AH121" s="108"/>
      <c r="AI121" s="107"/>
      <c r="AJ121" s="108"/>
      <c r="AK121" s="108"/>
      <c r="AL121" s="241"/>
      <c r="AM121" s="108"/>
      <c r="AN121" s="269"/>
      <c r="AO121" s="108"/>
      <c r="AP121" s="108"/>
      <c r="AQ121" s="241"/>
      <c r="AR121" s="108"/>
      <c r="AS121" s="269"/>
      <c r="AT121" s="108"/>
      <c r="AU121" s="108"/>
      <c r="AV121" s="241"/>
      <c r="AW121" s="108"/>
      <c r="AX121" s="269"/>
    </row>
    <row r="122" ht="14.25" customHeight="1" spans="1:50">
      <c r="A122" s="76"/>
      <c r="B122" s="275" t="s">
        <v>351</v>
      </c>
      <c r="C122" s="190"/>
      <c r="D122" s="189"/>
      <c r="E122" s="189"/>
      <c r="F122" s="189"/>
      <c r="G122" s="189"/>
      <c r="H122" s="190"/>
      <c r="I122" s="189"/>
      <c r="J122" s="189"/>
      <c r="K122" s="189"/>
      <c r="L122" s="189"/>
      <c r="M122" s="190"/>
      <c r="N122" s="189"/>
      <c r="O122" s="189"/>
      <c r="P122" s="189"/>
      <c r="Q122" s="189"/>
      <c r="R122" s="285"/>
      <c r="S122" s="286"/>
      <c r="T122" s="286"/>
      <c r="U122" s="287"/>
      <c r="V122" s="287"/>
      <c r="W122" s="287"/>
      <c r="X122" s="287"/>
      <c r="Y122" s="286"/>
      <c r="Z122" s="288"/>
      <c r="AA122" s="189"/>
      <c r="AB122" s="189"/>
      <c r="AC122" s="189"/>
      <c r="AD122" s="289"/>
      <c r="AE122" s="189"/>
      <c r="AF122" s="189"/>
      <c r="AG122" s="189"/>
      <c r="AH122" s="189"/>
      <c r="AI122" s="190"/>
      <c r="AJ122" s="189"/>
      <c r="AK122" s="189"/>
      <c r="AL122" s="189"/>
      <c r="AM122" s="189"/>
      <c r="AN122" s="190"/>
      <c r="AO122" s="189"/>
      <c r="AP122" s="189"/>
      <c r="AQ122" s="189"/>
      <c r="AR122" s="189"/>
      <c r="AS122" s="190"/>
      <c r="AT122" s="189"/>
      <c r="AU122" s="189"/>
      <c r="AV122" s="189"/>
      <c r="AW122" s="189"/>
      <c r="AX122" s="190"/>
    </row>
    <row r="123" ht="14.25" customHeight="1" spans="1:50">
      <c r="A123" s="76"/>
      <c r="B123" s="290" t="s">
        <v>352</v>
      </c>
      <c r="C123" s="970" t="s">
        <v>61</v>
      </c>
      <c r="D123" s="189" t="s">
        <v>61</v>
      </c>
      <c r="E123" s="189" t="s">
        <v>61</v>
      </c>
      <c r="F123" s="189" t="s">
        <v>61</v>
      </c>
      <c r="G123" s="189" t="s">
        <v>61</v>
      </c>
      <c r="H123" s="190" t="s">
        <v>61</v>
      </c>
      <c r="I123" s="189" t="s">
        <v>61</v>
      </c>
      <c r="J123" s="189" t="s">
        <v>61</v>
      </c>
      <c r="K123" s="189" t="s">
        <v>61</v>
      </c>
      <c r="L123" s="189" t="s">
        <v>61</v>
      </c>
      <c r="M123" s="190" t="s">
        <v>61</v>
      </c>
      <c r="N123" s="291">
        <v>93</v>
      </c>
      <c r="O123" s="291">
        <v>96</v>
      </c>
      <c r="P123" s="291">
        <v>103</v>
      </c>
      <c r="Q123" s="291">
        <v>107</v>
      </c>
      <c r="R123" s="289">
        <f>Q123</f>
        <v>107</v>
      </c>
      <c r="S123" s="292"/>
      <c r="T123" s="292"/>
      <c r="U123" s="293"/>
      <c r="V123" s="293"/>
      <c r="W123" s="293"/>
      <c r="X123" s="293"/>
      <c r="Y123" s="292"/>
      <c r="Z123" s="294">
        <f>146-Z124</f>
        <v>113</v>
      </c>
      <c r="AA123" s="189">
        <v>125</v>
      </c>
      <c r="AB123" s="189">
        <v>134</v>
      </c>
      <c r="AC123" s="189">
        <v>142</v>
      </c>
      <c r="AD123" s="289">
        <f>AC123</f>
        <v>142</v>
      </c>
      <c r="AE123" s="189">
        <v>142</v>
      </c>
      <c r="AF123" s="189"/>
      <c r="AG123" s="189"/>
      <c r="AH123" s="189"/>
      <c r="AI123" s="190"/>
      <c r="AJ123" s="189"/>
      <c r="AK123" s="189"/>
      <c r="AL123" s="189"/>
      <c r="AM123" s="189"/>
      <c r="AN123" s="190"/>
      <c r="AO123" s="189"/>
      <c r="AP123" s="189"/>
      <c r="AQ123" s="189"/>
      <c r="AR123" s="189"/>
      <c r="AS123" s="190"/>
      <c r="AT123" s="189"/>
      <c r="AU123" s="189"/>
      <c r="AV123" s="189"/>
      <c r="AW123" s="189"/>
      <c r="AX123" s="190"/>
    </row>
    <row r="124" ht="14.25" customHeight="1" spans="1:50">
      <c r="A124" s="76"/>
      <c r="B124" s="290" t="s">
        <v>353</v>
      </c>
      <c r="C124" s="190" t="s">
        <v>61</v>
      </c>
      <c r="D124" s="189" t="s">
        <v>61</v>
      </c>
      <c r="E124" s="189" t="s">
        <v>61</v>
      </c>
      <c r="F124" s="189" t="s">
        <v>61</v>
      </c>
      <c r="G124" s="189" t="s">
        <v>61</v>
      </c>
      <c r="H124" s="190" t="s">
        <v>61</v>
      </c>
      <c r="I124" s="189" t="s">
        <v>61</v>
      </c>
      <c r="J124" s="189" t="s">
        <v>61</v>
      </c>
      <c r="K124" s="189" t="s">
        <v>61</v>
      </c>
      <c r="L124" s="189" t="s">
        <v>61</v>
      </c>
      <c r="M124" s="190" t="s">
        <v>61</v>
      </c>
      <c r="N124" s="291">
        <v>37</v>
      </c>
      <c r="O124" s="291">
        <v>37</v>
      </c>
      <c r="P124" s="291">
        <v>35</v>
      </c>
      <c r="Q124" s="291">
        <v>35</v>
      </c>
      <c r="R124" s="289">
        <f>Q124</f>
        <v>35</v>
      </c>
      <c r="S124" s="292"/>
      <c r="T124" s="292"/>
      <c r="U124" s="293"/>
      <c r="V124" s="293"/>
      <c r="W124" s="293"/>
      <c r="X124" s="293"/>
      <c r="Y124" s="292"/>
      <c r="Z124" s="294">
        <v>33</v>
      </c>
      <c r="AA124" s="189">
        <v>35</v>
      </c>
      <c r="AB124" s="295">
        <f>AB130-AB123-AB126</f>
        <v>34</v>
      </c>
      <c r="AC124" s="189">
        <v>34</v>
      </c>
      <c r="AD124" s="289">
        <f t="shared" ref="AD124:AD126" si="398">AC124</f>
        <v>34</v>
      </c>
      <c r="AE124" s="189">
        <v>34</v>
      </c>
      <c r="AF124" s="189"/>
      <c r="AG124" s="189"/>
      <c r="AH124" s="189"/>
      <c r="AI124" s="190"/>
      <c r="AJ124" s="189"/>
      <c r="AK124" s="189"/>
      <c r="AL124" s="189"/>
      <c r="AM124" s="189"/>
      <c r="AN124" s="190"/>
      <c r="AO124" s="189"/>
      <c r="AP124" s="189"/>
      <c r="AQ124" s="189"/>
      <c r="AR124" s="189"/>
      <c r="AS124" s="190"/>
      <c r="AT124" s="189"/>
      <c r="AU124" s="189"/>
      <c r="AV124" s="189"/>
      <c r="AW124" s="189"/>
      <c r="AX124" s="190"/>
    </row>
    <row r="125" ht="14.25" customHeight="1" spans="1:50">
      <c r="A125" s="76"/>
      <c r="B125" s="96" t="s">
        <v>354</v>
      </c>
      <c r="C125" s="190"/>
      <c r="D125" s="189"/>
      <c r="E125" s="189"/>
      <c r="F125" s="189"/>
      <c r="G125" s="189"/>
      <c r="H125" s="190"/>
      <c r="I125" s="189"/>
      <c r="J125" s="189"/>
      <c r="K125" s="189"/>
      <c r="L125" s="189"/>
      <c r="M125" s="190"/>
      <c r="N125" s="291">
        <f>N123+N124</f>
        <v>130</v>
      </c>
      <c r="O125" s="291">
        <f>O123+O124</f>
        <v>133</v>
      </c>
      <c r="P125" s="291">
        <f>P123+P124</f>
        <v>138</v>
      </c>
      <c r="Q125" s="291">
        <f>Q123+Q124</f>
        <v>142</v>
      </c>
      <c r="R125" s="289">
        <f>R123+R124</f>
        <v>142</v>
      </c>
      <c r="S125" s="292"/>
      <c r="T125" s="292"/>
      <c r="U125" s="293"/>
      <c r="V125" s="293"/>
      <c r="W125" s="293"/>
      <c r="X125" s="293"/>
      <c r="Y125" s="292"/>
      <c r="Z125" s="291">
        <f t="shared" ref="Z125:AE125" si="399">Z123+Z124</f>
        <v>146</v>
      </c>
      <c r="AA125" s="291">
        <f t="shared" si="399"/>
        <v>160</v>
      </c>
      <c r="AB125" s="291">
        <f t="shared" si="399"/>
        <v>168</v>
      </c>
      <c r="AC125" s="291">
        <f t="shared" si="399"/>
        <v>176</v>
      </c>
      <c r="AD125" s="289">
        <f t="shared" si="399"/>
        <v>176</v>
      </c>
      <c r="AE125" s="291">
        <f t="shared" si="399"/>
        <v>176</v>
      </c>
      <c r="AF125" s="189">
        <v>183</v>
      </c>
      <c r="AG125" s="189">
        <v>234</v>
      </c>
      <c r="AH125" s="291">
        <v>246</v>
      </c>
      <c r="AI125" s="289">
        <f>AH125</f>
        <v>246</v>
      </c>
      <c r="AJ125" s="189">
        <v>257</v>
      </c>
      <c r="AK125" s="189">
        <v>265</v>
      </c>
      <c r="AL125" s="189"/>
      <c r="AM125" s="189"/>
      <c r="AN125" s="190"/>
      <c r="AO125" s="189"/>
      <c r="AP125" s="189"/>
      <c r="AQ125" s="189"/>
      <c r="AR125" s="189"/>
      <c r="AS125" s="190"/>
      <c r="AT125" s="189"/>
      <c r="AU125" s="189"/>
      <c r="AV125" s="189"/>
      <c r="AW125" s="189"/>
      <c r="AX125" s="190"/>
    </row>
    <row r="126" ht="14.25" customHeight="1" spans="1:50">
      <c r="A126" s="76"/>
      <c r="B126" s="96" t="s">
        <v>355</v>
      </c>
      <c r="C126" s="190" t="s">
        <v>61</v>
      </c>
      <c r="D126" s="189" t="s">
        <v>61</v>
      </c>
      <c r="E126" s="189" t="s">
        <v>61</v>
      </c>
      <c r="F126" s="189" t="s">
        <v>61</v>
      </c>
      <c r="G126" s="189" t="s">
        <v>61</v>
      </c>
      <c r="H126" s="190" t="s">
        <v>61</v>
      </c>
      <c r="I126" s="189" t="s">
        <v>61</v>
      </c>
      <c r="J126" s="189" t="s">
        <v>61</v>
      </c>
      <c r="K126" s="189" t="s">
        <v>61</v>
      </c>
      <c r="L126" s="189" t="s">
        <v>61</v>
      </c>
      <c r="M126" s="190" t="s">
        <v>61</v>
      </c>
      <c r="N126" s="291">
        <v>41</v>
      </c>
      <c r="O126" s="291">
        <v>40</v>
      </c>
      <c r="P126" s="291">
        <v>41</v>
      </c>
      <c r="Q126" s="291">
        <v>45</v>
      </c>
      <c r="R126" s="289">
        <f>Q126</f>
        <v>45</v>
      </c>
      <c r="S126" s="292"/>
      <c r="T126" s="292"/>
      <c r="U126" s="293"/>
      <c r="V126" s="293"/>
      <c r="W126" s="293"/>
      <c r="X126" s="293"/>
      <c r="Y126" s="292"/>
      <c r="Z126" s="189">
        <v>44</v>
      </c>
      <c r="AA126" s="189">
        <v>43</v>
      </c>
      <c r="AB126" s="189">
        <v>44</v>
      </c>
      <c r="AC126" s="189">
        <v>47</v>
      </c>
      <c r="AD126" s="289">
        <f t="shared" si="398"/>
        <v>47</v>
      </c>
      <c r="AE126" s="189">
        <v>44</v>
      </c>
      <c r="AF126" s="189">
        <v>44</v>
      </c>
      <c r="AG126" s="189">
        <v>41</v>
      </c>
      <c r="AH126" s="189">
        <v>42</v>
      </c>
      <c r="AI126" s="289">
        <f t="shared" ref="AI126" si="400">AH126</f>
        <v>42</v>
      </c>
      <c r="AJ126" s="189">
        <v>40</v>
      </c>
      <c r="AK126" s="189">
        <v>40</v>
      </c>
      <c r="AL126" s="189"/>
      <c r="AM126" s="189"/>
      <c r="AN126" s="190"/>
      <c r="AO126" s="189"/>
      <c r="AP126" s="189"/>
      <c r="AQ126" s="189"/>
      <c r="AR126" s="189"/>
      <c r="AS126" s="190"/>
      <c r="AT126" s="189"/>
      <c r="AU126" s="189"/>
      <c r="AV126" s="189"/>
      <c r="AW126" s="189"/>
      <c r="AX126" s="190"/>
    </row>
    <row r="127" ht="14.25" customHeight="1" spans="1:50">
      <c r="A127" s="76"/>
      <c r="B127" s="96"/>
      <c r="C127" s="190"/>
      <c r="D127" s="189"/>
      <c r="E127" s="189"/>
      <c r="F127" s="189"/>
      <c r="G127" s="189"/>
      <c r="H127" s="190"/>
      <c r="I127" s="189"/>
      <c r="J127" s="189"/>
      <c r="K127" s="189"/>
      <c r="L127" s="189"/>
      <c r="M127" s="190"/>
      <c r="N127" s="189"/>
      <c r="O127" s="189"/>
      <c r="P127" s="189"/>
      <c r="Q127" s="189"/>
      <c r="R127" s="190"/>
      <c r="S127" s="233"/>
      <c r="T127" s="233"/>
      <c r="U127" s="195"/>
      <c r="V127" s="195"/>
      <c r="W127" s="195"/>
      <c r="X127" s="195"/>
      <c r="Y127" s="233"/>
      <c r="Z127" s="288"/>
      <c r="AA127" s="189"/>
      <c r="AB127" s="189"/>
      <c r="AC127" s="189"/>
      <c r="AD127" s="289"/>
      <c r="AE127" s="189"/>
      <c r="AF127" s="189"/>
      <c r="AG127" s="295"/>
      <c r="AH127" s="295"/>
      <c r="AI127" s="296"/>
      <c r="AJ127" s="295"/>
      <c r="AK127" s="295"/>
      <c r="AL127" s="295"/>
      <c r="AM127" s="189"/>
      <c r="AN127" s="190"/>
      <c r="AO127" s="189"/>
      <c r="AP127" s="189"/>
      <c r="AQ127" s="189"/>
      <c r="AR127" s="189"/>
      <c r="AS127" s="190"/>
      <c r="AT127" s="189"/>
      <c r="AU127" s="189"/>
      <c r="AV127" s="189"/>
      <c r="AW127" s="189"/>
      <c r="AX127" s="190"/>
    </row>
    <row r="128" ht="14.25" customHeight="1" spans="1:50">
      <c r="A128" s="76"/>
      <c r="B128" s="297" t="s">
        <v>356</v>
      </c>
      <c r="C128" s="971" t="s">
        <v>61</v>
      </c>
      <c r="D128" s="295">
        <f>C130</f>
        <v>153</v>
      </c>
      <c r="E128" s="295">
        <f>D130</f>
        <v>154</v>
      </c>
      <c r="F128" s="295">
        <f>E130</f>
        <v>156</v>
      </c>
      <c r="G128" s="295">
        <f>F130</f>
        <v>160</v>
      </c>
      <c r="H128" s="296">
        <f>C130</f>
        <v>153</v>
      </c>
      <c r="I128" s="295">
        <f>H130</f>
        <v>167</v>
      </c>
      <c r="J128" s="295">
        <f>I130</f>
        <v>161</v>
      </c>
      <c r="K128" s="295">
        <f>J130</f>
        <v>161</v>
      </c>
      <c r="L128" s="295">
        <f>K130</f>
        <v>167</v>
      </c>
      <c r="M128" s="296">
        <f>H130</f>
        <v>167</v>
      </c>
      <c r="N128" s="295">
        <f>M130</f>
        <v>172</v>
      </c>
      <c r="O128" s="295">
        <f>N130</f>
        <v>171</v>
      </c>
      <c r="P128" s="295">
        <f>O130</f>
        <v>173</v>
      </c>
      <c r="Q128" s="295">
        <f>P130</f>
        <v>179</v>
      </c>
      <c r="R128" s="296">
        <f>M130</f>
        <v>172</v>
      </c>
      <c r="S128" s="298">
        <f>H128</f>
        <v>153</v>
      </c>
      <c r="T128" s="298">
        <f>S130</f>
        <v>167</v>
      </c>
      <c r="U128" s="299">
        <f>T130</f>
        <v>172</v>
      </c>
      <c r="V128" s="299">
        <f t="shared" ref="V128:X128" si="401">U130</f>
        <v>171</v>
      </c>
      <c r="W128" s="299">
        <f t="shared" si="401"/>
        <v>173</v>
      </c>
      <c r="X128" s="299">
        <f t="shared" si="401"/>
        <v>179</v>
      </c>
      <c r="Y128" s="298">
        <f>T130</f>
        <v>172</v>
      </c>
      <c r="Z128" s="295">
        <f>Y130</f>
        <v>187</v>
      </c>
      <c r="AA128" s="295">
        <f>Z130</f>
        <v>190</v>
      </c>
      <c r="AB128" s="295">
        <f>AA130</f>
        <v>203</v>
      </c>
      <c r="AC128" s="295">
        <f>AB130</f>
        <v>212</v>
      </c>
      <c r="AD128" s="296">
        <f>R130</f>
        <v>187</v>
      </c>
      <c r="AE128" s="295">
        <f>AD130</f>
        <v>223</v>
      </c>
      <c r="AF128" s="295">
        <f>AE130</f>
        <v>220</v>
      </c>
      <c r="AG128" s="295">
        <f>AF130</f>
        <v>227</v>
      </c>
      <c r="AH128" s="295">
        <f>AG130</f>
        <v>275</v>
      </c>
      <c r="AI128" s="296">
        <f>AD130</f>
        <v>223</v>
      </c>
      <c r="AJ128" s="295">
        <f>AI130</f>
        <v>290</v>
      </c>
      <c r="AK128" s="295">
        <f>AJ130</f>
        <v>297</v>
      </c>
      <c r="AL128" s="295">
        <f>AK130</f>
        <v>305</v>
      </c>
      <c r="AM128" s="295">
        <f>AL130</f>
        <v>312</v>
      </c>
      <c r="AN128" s="296">
        <f>AI130</f>
        <v>290</v>
      </c>
      <c r="AO128" s="295">
        <f>AN130</f>
        <v>325</v>
      </c>
      <c r="AP128" s="295">
        <f>AO130</f>
        <v>325</v>
      </c>
      <c r="AQ128" s="295">
        <f>AP130</f>
        <v>335</v>
      </c>
      <c r="AR128" s="295">
        <f>AQ130</f>
        <v>348</v>
      </c>
      <c r="AS128" s="296">
        <f>AN130</f>
        <v>325</v>
      </c>
      <c r="AT128" s="295">
        <f>AS130</f>
        <v>354</v>
      </c>
      <c r="AU128" s="295">
        <f>AT130</f>
        <v>354</v>
      </c>
      <c r="AV128" s="295">
        <f>AU130</f>
        <v>364</v>
      </c>
      <c r="AW128" s="295">
        <f>AV130</f>
        <v>377</v>
      </c>
      <c r="AX128" s="296">
        <f>AS130</f>
        <v>354</v>
      </c>
    </row>
    <row r="129" ht="14.25" customHeight="1" spans="1:50">
      <c r="A129" s="88"/>
      <c r="B129" s="300" t="s">
        <v>357</v>
      </c>
      <c r="C129" s="971" t="s">
        <v>61</v>
      </c>
      <c r="D129" s="301">
        <v>1</v>
      </c>
      <c r="E129" s="301">
        <v>2</v>
      </c>
      <c r="F129" s="301">
        <v>4</v>
      </c>
      <c r="G129" s="301">
        <v>7</v>
      </c>
      <c r="H129" s="302">
        <f>H130-H128</f>
        <v>14</v>
      </c>
      <c r="I129" s="301">
        <v>-6</v>
      </c>
      <c r="J129" s="301">
        <v>0</v>
      </c>
      <c r="K129" s="301">
        <v>6</v>
      </c>
      <c r="L129" s="301">
        <v>5</v>
      </c>
      <c r="M129" s="302">
        <f>M130-M128</f>
        <v>5</v>
      </c>
      <c r="N129" s="301">
        <f t="shared" ref="N129:R129" si="402">N130-N128</f>
        <v>-1</v>
      </c>
      <c r="O129" s="301">
        <f t="shared" si="402"/>
        <v>2</v>
      </c>
      <c r="P129" s="301">
        <f t="shared" si="402"/>
        <v>6</v>
      </c>
      <c r="Q129" s="301">
        <f t="shared" si="402"/>
        <v>8</v>
      </c>
      <c r="R129" s="302">
        <f t="shared" si="402"/>
        <v>15</v>
      </c>
      <c r="S129" s="303">
        <f>H129</f>
        <v>14</v>
      </c>
      <c r="T129" s="303">
        <f>M129</f>
        <v>5</v>
      </c>
      <c r="U129" s="304">
        <f>N129</f>
        <v>-1</v>
      </c>
      <c r="V129" s="304">
        <f t="shared" ref="V129:X129" si="403">O129</f>
        <v>2</v>
      </c>
      <c r="W129" s="304">
        <f t="shared" si="403"/>
        <v>6</v>
      </c>
      <c r="X129" s="304">
        <f t="shared" si="403"/>
        <v>8</v>
      </c>
      <c r="Y129" s="303">
        <f>U129+V129+W129+X129</f>
        <v>15</v>
      </c>
      <c r="Z129" s="301">
        <f>Z130-Z128</f>
        <v>3</v>
      </c>
      <c r="AA129" s="301">
        <f>AA130-AA128</f>
        <v>13</v>
      </c>
      <c r="AB129" s="301">
        <f t="shared" ref="AB129" si="404">AB130-AB128</f>
        <v>9</v>
      </c>
      <c r="AC129" s="301">
        <f t="shared" ref="AC129:AF129" si="405">AC130-AC128</f>
        <v>11</v>
      </c>
      <c r="AD129" s="302">
        <f t="shared" si="405"/>
        <v>36</v>
      </c>
      <c r="AE129" s="301">
        <f t="shared" si="405"/>
        <v>-3</v>
      </c>
      <c r="AF129" s="301">
        <f t="shared" si="405"/>
        <v>7</v>
      </c>
      <c r="AG129" s="301">
        <f t="shared" ref="AG129:AK129" si="406">AG130-AG128</f>
        <v>48</v>
      </c>
      <c r="AH129" s="301">
        <f t="shared" si="406"/>
        <v>15</v>
      </c>
      <c r="AI129" s="302">
        <f t="shared" si="406"/>
        <v>67</v>
      </c>
      <c r="AJ129" s="301">
        <f t="shared" si="406"/>
        <v>7</v>
      </c>
      <c r="AK129" s="301">
        <f t="shared" si="406"/>
        <v>8</v>
      </c>
      <c r="AL129" s="305">
        <v>7</v>
      </c>
      <c r="AM129" s="305">
        <v>13</v>
      </c>
      <c r="AN129" s="302">
        <f>AN130-AN128</f>
        <v>35</v>
      </c>
      <c r="AO129" s="305">
        <v>0</v>
      </c>
      <c r="AP129" s="305">
        <v>10</v>
      </c>
      <c r="AQ129" s="305">
        <v>13</v>
      </c>
      <c r="AR129" s="305">
        <v>6</v>
      </c>
      <c r="AS129" s="302">
        <f>AS130-AS128</f>
        <v>29</v>
      </c>
      <c r="AT129" s="305">
        <v>0</v>
      </c>
      <c r="AU129" s="305">
        <v>10</v>
      </c>
      <c r="AV129" s="305">
        <v>13</v>
      </c>
      <c r="AW129" s="305">
        <v>6</v>
      </c>
      <c r="AX129" s="302">
        <f>AX130-AX128</f>
        <v>29</v>
      </c>
    </row>
    <row r="130" ht="14.25" customHeight="1" spans="1:50">
      <c r="A130" s="88"/>
      <c r="B130" s="297" t="s">
        <v>358</v>
      </c>
      <c r="C130" s="306">
        <v>153</v>
      </c>
      <c r="D130" s="301">
        <f>D128+D129</f>
        <v>154</v>
      </c>
      <c r="E130" s="301">
        <f>E128+E129</f>
        <v>156</v>
      </c>
      <c r="F130" s="301">
        <f>F128+F129</f>
        <v>160</v>
      </c>
      <c r="G130" s="301">
        <f>G128+G129</f>
        <v>167</v>
      </c>
      <c r="H130" s="302">
        <f>G130</f>
        <v>167</v>
      </c>
      <c r="I130" s="301">
        <f>H130+I129</f>
        <v>161</v>
      </c>
      <c r="J130" s="301">
        <f>I130+J129</f>
        <v>161</v>
      </c>
      <c r="K130" s="301">
        <f>J130+K129</f>
        <v>167</v>
      </c>
      <c r="L130" s="301">
        <f>K130+L129</f>
        <v>172</v>
      </c>
      <c r="M130" s="302">
        <f>L130</f>
        <v>172</v>
      </c>
      <c r="N130" s="307">
        <v>171</v>
      </c>
      <c r="O130" s="301">
        <v>173</v>
      </c>
      <c r="P130" s="301">
        <v>179</v>
      </c>
      <c r="Q130" s="301">
        <v>187</v>
      </c>
      <c r="R130" s="302">
        <f>Q130</f>
        <v>187</v>
      </c>
      <c r="S130" s="303">
        <f>S128+S129</f>
        <v>167</v>
      </c>
      <c r="T130" s="303">
        <f>T128+T129</f>
        <v>172</v>
      </c>
      <c r="U130" s="304">
        <f t="shared" ref="U130:Y130" si="407">U128+U129</f>
        <v>171</v>
      </c>
      <c r="V130" s="304">
        <f t="shared" si="407"/>
        <v>173</v>
      </c>
      <c r="W130" s="304">
        <f t="shared" si="407"/>
        <v>179</v>
      </c>
      <c r="X130" s="304">
        <f t="shared" si="407"/>
        <v>187</v>
      </c>
      <c r="Y130" s="303">
        <f t="shared" si="407"/>
        <v>187</v>
      </c>
      <c r="Z130" s="301">
        <v>190</v>
      </c>
      <c r="AA130" s="301">
        <v>203</v>
      </c>
      <c r="AB130" s="301">
        <v>212</v>
      </c>
      <c r="AC130" s="301">
        <v>223</v>
      </c>
      <c r="AD130" s="302">
        <f>AC130</f>
        <v>223</v>
      </c>
      <c r="AE130" s="301">
        <v>220</v>
      </c>
      <c r="AF130" s="301">
        <v>227</v>
      </c>
      <c r="AG130" s="301">
        <v>275</v>
      </c>
      <c r="AH130" s="301">
        <v>290</v>
      </c>
      <c r="AI130" s="302">
        <f>AH130</f>
        <v>290</v>
      </c>
      <c r="AJ130" s="301">
        <v>297</v>
      </c>
      <c r="AK130" s="307">
        <v>305</v>
      </c>
      <c r="AL130" s="301">
        <f t="shared" ref="AL130:AM130" si="408">AL128+AL129</f>
        <v>312</v>
      </c>
      <c r="AM130" s="301">
        <f t="shared" si="408"/>
        <v>325</v>
      </c>
      <c r="AN130" s="302">
        <f>AM130</f>
        <v>325</v>
      </c>
      <c r="AO130" s="301">
        <f t="shared" ref="AO130:AR130" si="409">AO128+AO129</f>
        <v>325</v>
      </c>
      <c r="AP130" s="301">
        <f t="shared" si="409"/>
        <v>335</v>
      </c>
      <c r="AQ130" s="301">
        <f t="shared" si="409"/>
        <v>348</v>
      </c>
      <c r="AR130" s="301">
        <f t="shared" si="409"/>
        <v>354</v>
      </c>
      <c r="AS130" s="302">
        <f>AR130</f>
        <v>354</v>
      </c>
      <c r="AT130" s="301">
        <f t="shared" ref="AT130:AW130" si="410">AT128+AT129</f>
        <v>354</v>
      </c>
      <c r="AU130" s="301">
        <f t="shared" si="410"/>
        <v>364</v>
      </c>
      <c r="AV130" s="301">
        <f t="shared" si="410"/>
        <v>377</v>
      </c>
      <c r="AW130" s="301">
        <f t="shared" si="410"/>
        <v>383</v>
      </c>
      <c r="AX130" s="302">
        <f>AW130</f>
        <v>383</v>
      </c>
    </row>
    <row r="131" ht="14.25" customHeight="1" spans="1:50">
      <c r="A131" s="142"/>
      <c r="B131" s="308" t="s">
        <v>60</v>
      </c>
      <c r="C131" s="955" t="s">
        <v>61</v>
      </c>
      <c r="D131" s="108" t="s">
        <v>61</v>
      </c>
      <c r="E131" s="108" t="s">
        <v>61</v>
      </c>
      <c r="F131" s="108" t="s">
        <v>61</v>
      </c>
      <c r="G131" s="108" t="s">
        <v>61</v>
      </c>
      <c r="H131" s="109">
        <f t="shared" ref="H131:AN131" si="411">H130/C130-1</f>
        <v>0.0915032679738561</v>
      </c>
      <c r="I131" s="94">
        <f t="shared" si="411"/>
        <v>0.0454545454545454</v>
      </c>
      <c r="J131" s="94">
        <f t="shared" si="411"/>
        <v>0.0320512820512822</v>
      </c>
      <c r="K131" s="94">
        <f t="shared" si="411"/>
        <v>0.04375</v>
      </c>
      <c r="L131" s="94">
        <f t="shared" si="411"/>
        <v>0.0299401197604789</v>
      </c>
      <c r="M131" s="109">
        <f t="shared" si="411"/>
        <v>0.0299401197604789</v>
      </c>
      <c r="N131" s="94">
        <f t="shared" si="411"/>
        <v>0.0621118012422359</v>
      </c>
      <c r="O131" s="94">
        <f t="shared" si="411"/>
        <v>0.0745341614906831</v>
      </c>
      <c r="P131" s="94">
        <f t="shared" si="411"/>
        <v>0.0718562874251496</v>
      </c>
      <c r="Q131" s="94">
        <f t="shared" si="411"/>
        <v>0.0872093023255813</v>
      </c>
      <c r="R131" s="109">
        <f t="shared" si="411"/>
        <v>0.0872093023255813</v>
      </c>
      <c r="S131" s="111">
        <f>S130/C130-1</f>
        <v>0.0915032679738561</v>
      </c>
      <c r="T131" s="111">
        <f>T130/S130-1</f>
        <v>0.0299401197604789</v>
      </c>
      <c r="U131" s="113">
        <f>U130/I130-1</f>
        <v>0.0621118012422359</v>
      </c>
      <c r="V131" s="113">
        <f t="shared" ref="V131:X131" si="412">V130/J130-1</f>
        <v>0.0745341614906831</v>
      </c>
      <c r="W131" s="113">
        <f t="shared" si="412"/>
        <v>0.0718562874251496</v>
      </c>
      <c r="X131" s="113">
        <f t="shared" si="412"/>
        <v>0.0872093023255813</v>
      </c>
      <c r="Y131" s="111">
        <f>Y130/T130-1</f>
        <v>0.0872093023255813</v>
      </c>
      <c r="Z131" s="94">
        <f>Z130/U130-1</f>
        <v>0.111111111111111</v>
      </c>
      <c r="AA131" s="94">
        <f t="shared" ref="AA131:AG131" si="413">AA130/V130-1</f>
        <v>0.173410404624277</v>
      </c>
      <c r="AB131" s="94">
        <f t="shared" si="413"/>
        <v>0.184357541899441</v>
      </c>
      <c r="AC131" s="94">
        <f t="shared" si="413"/>
        <v>0.192513368983957</v>
      </c>
      <c r="AD131" s="109">
        <f t="shared" si="413"/>
        <v>0.192513368983957</v>
      </c>
      <c r="AE131" s="94">
        <f t="shared" si="411"/>
        <v>0.157894736842105</v>
      </c>
      <c r="AF131" s="94">
        <f t="shared" si="413"/>
        <v>0.118226600985222</v>
      </c>
      <c r="AG131" s="94">
        <f t="shared" si="413"/>
        <v>0.297169811320755</v>
      </c>
      <c r="AH131" s="94">
        <f t="shared" si="411"/>
        <v>0.300448430493274</v>
      </c>
      <c r="AI131" s="109">
        <f t="shared" si="411"/>
        <v>0.300448430493274</v>
      </c>
      <c r="AJ131" s="94">
        <f t="shared" si="411"/>
        <v>0.35</v>
      </c>
      <c r="AK131" s="94">
        <f t="shared" si="411"/>
        <v>0.343612334801762</v>
      </c>
      <c r="AL131" s="94">
        <f t="shared" si="411"/>
        <v>0.134545454545455</v>
      </c>
      <c r="AM131" s="94">
        <f t="shared" si="411"/>
        <v>0.120689655172414</v>
      </c>
      <c r="AN131" s="109">
        <f t="shared" si="411"/>
        <v>0.120689655172414</v>
      </c>
      <c r="AO131" s="94">
        <f t="shared" ref="AO131" si="414">AO130/AJ130-1</f>
        <v>0.0942760942760943</v>
      </c>
      <c r="AP131" s="94">
        <f t="shared" ref="AP131" si="415">AP130/AK130-1</f>
        <v>0.098360655737705</v>
      </c>
      <c r="AQ131" s="94">
        <f t="shared" ref="AQ131" si="416">AQ130/AL130-1</f>
        <v>0.115384615384615</v>
      </c>
      <c r="AR131" s="94">
        <f t="shared" ref="AR131" si="417">AR130/AM130-1</f>
        <v>0.0892307692307692</v>
      </c>
      <c r="AS131" s="109">
        <f t="shared" ref="AS131" si="418">AS130/AN130-1</f>
        <v>0.0892307692307692</v>
      </c>
      <c r="AT131" s="94">
        <f t="shared" ref="AT131" si="419">AT130/AO130-1</f>
        <v>0.0892307692307692</v>
      </c>
      <c r="AU131" s="94">
        <f t="shared" ref="AU131" si="420">AU130/AP130-1</f>
        <v>0.0865671641791044</v>
      </c>
      <c r="AV131" s="94">
        <f t="shared" ref="AV131" si="421">AV130/AQ130-1</f>
        <v>0.0833333333333333</v>
      </c>
      <c r="AW131" s="94">
        <f t="shared" ref="AW131" si="422">AW130/AR130-1</f>
        <v>0.0819209039548023</v>
      </c>
      <c r="AX131" s="109">
        <f t="shared" ref="AX131" si="423">AX130/AS130-1</f>
        <v>0.0819209039548023</v>
      </c>
    </row>
    <row r="132" s="60" customFormat="1" ht="14.25" customHeight="1" spans="1:50">
      <c r="A132" s="309"/>
      <c r="B132" s="310" t="s">
        <v>359</v>
      </c>
      <c r="C132" s="311">
        <f>C130</f>
        <v>153</v>
      </c>
      <c r="D132" s="312">
        <f>AVERAGE(C130:D130)</f>
        <v>153.5</v>
      </c>
      <c r="E132" s="312">
        <f>AVERAGE(D130:E130)</f>
        <v>155</v>
      </c>
      <c r="F132" s="312">
        <f>AVERAGE(E130:F130)</f>
        <v>158</v>
      </c>
      <c r="G132" s="312">
        <f>AVERAGE(F130:G130)</f>
        <v>163.5</v>
      </c>
      <c r="H132" s="313">
        <f>AVERAGE(C130,H130)</f>
        <v>160</v>
      </c>
      <c r="I132" s="312">
        <f>AVERAGE(H130:I130)</f>
        <v>164</v>
      </c>
      <c r="J132" s="312">
        <f>AVERAGE(I130:J130)</f>
        <v>161</v>
      </c>
      <c r="K132" s="312">
        <f>AVERAGE(J130:K130)</f>
        <v>164</v>
      </c>
      <c r="L132" s="312">
        <f>AVERAGE(K130:L130)</f>
        <v>169.5</v>
      </c>
      <c r="M132" s="313">
        <f>AVERAGE(H130,M130)</f>
        <v>169.5</v>
      </c>
      <c r="N132" s="314">
        <f>AVERAGE(M130:N130)</f>
        <v>171.5</v>
      </c>
      <c r="O132" s="312">
        <f>AVERAGE(N130:O130)</f>
        <v>172</v>
      </c>
      <c r="P132" s="312">
        <f>AVERAGE(O130:P130)</f>
        <v>176</v>
      </c>
      <c r="Q132" s="312">
        <f>AVERAGE(P130:Q130)</f>
        <v>183</v>
      </c>
      <c r="R132" s="313">
        <f>AVERAGE(M130,R130)</f>
        <v>179.5</v>
      </c>
      <c r="S132" s="315">
        <f>AVERAGE(S130,C130)</f>
        <v>160</v>
      </c>
      <c r="T132" s="315">
        <f>AVERAGE(S130:T130)</f>
        <v>169.5</v>
      </c>
      <c r="U132" s="316">
        <f>AVERAGE(T130:U130)</f>
        <v>171.5</v>
      </c>
      <c r="V132" s="316">
        <f t="shared" ref="V132:X132" si="424">AVERAGE(U130:V130)</f>
        <v>172</v>
      </c>
      <c r="W132" s="316">
        <f t="shared" si="424"/>
        <v>176</v>
      </c>
      <c r="X132" s="316">
        <f t="shared" si="424"/>
        <v>183</v>
      </c>
      <c r="Y132" s="315">
        <f>AVERAGE(Y130,T130)</f>
        <v>179.5</v>
      </c>
      <c r="Z132" s="314">
        <f>AVERAGE(Y130:Z130)</f>
        <v>188.5</v>
      </c>
      <c r="AA132" s="312">
        <f>AVERAGE(Z130:AA130)</f>
        <v>196.5</v>
      </c>
      <c r="AB132" s="312">
        <f>AVERAGE(AA130:AB130)</f>
        <v>207.5</v>
      </c>
      <c r="AC132" s="312">
        <f>AVERAGE(AB130:AC130)</f>
        <v>217.5</v>
      </c>
      <c r="AD132" s="313">
        <f>AVERAGE(Y130,AD130)</f>
        <v>205</v>
      </c>
      <c r="AE132" s="314">
        <f>AVERAGE(AD130:AE130)</f>
        <v>221.5</v>
      </c>
      <c r="AF132" s="312">
        <f>AVERAGE(AE130:AF130)</f>
        <v>223.5</v>
      </c>
      <c r="AG132" s="312">
        <f>AVERAGE(AF130:AG130)</f>
        <v>251</v>
      </c>
      <c r="AH132" s="312">
        <f>AVERAGE(AG130:AH130)</f>
        <v>282.5</v>
      </c>
      <c r="AI132" s="313">
        <f>AVERAGE(AD130,AI130)</f>
        <v>256.5</v>
      </c>
      <c r="AJ132" s="314">
        <f>AVERAGE(AI130:AJ130)</f>
        <v>293.5</v>
      </c>
      <c r="AK132" s="312">
        <f>AVERAGE(AJ130:AK130)</f>
        <v>301</v>
      </c>
      <c r="AL132" s="312">
        <f>AVERAGE(AK130:AL130)</f>
        <v>308.5</v>
      </c>
      <c r="AM132" s="312">
        <f>AVERAGE(AL130:AM130)</f>
        <v>318.5</v>
      </c>
      <c r="AN132" s="313">
        <f>AVERAGE(AI130,AN130)</f>
        <v>307.5</v>
      </c>
      <c r="AO132" s="314">
        <f>AVERAGE(AN130:AO130)</f>
        <v>325</v>
      </c>
      <c r="AP132" s="312">
        <f>AVERAGE(AO130:AP130)</f>
        <v>330</v>
      </c>
      <c r="AQ132" s="312">
        <f>AVERAGE(AP130:AQ130)</f>
        <v>341.5</v>
      </c>
      <c r="AR132" s="312">
        <f>AVERAGE(AQ130:AR130)</f>
        <v>351</v>
      </c>
      <c r="AS132" s="313">
        <f>AVERAGE(AN130,AS130)</f>
        <v>339.5</v>
      </c>
      <c r="AT132" s="314">
        <f>AVERAGE(AS130:AT130)</f>
        <v>354</v>
      </c>
      <c r="AU132" s="312">
        <f>AVERAGE(AT130:AU130)</f>
        <v>359</v>
      </c>
      <c r="AV132" s="312">
        <f>AVERAGE(AU130:AV130)</f>
        <v>370.5</v>
      </c>
      <c r="AW132" s="312">
        <f>AVERAGE(AV130:AW130)</f>
        <v>380</v>
      </c>
      <c r="AX132" s="313">
        <f>AVERAGE(AS130,AX130)</f>
        <v>368.5</v>
      </c>
    </row>
    <row r="133" ht="14.25" customHeight="1" spans="1:50">
      <c r="A133" s="142"/>
      <c r="B133" s="308" t="s">
        <v>60</v>
      </c>
      <c r="C133" s="955" t="s">
        <v>61</v>
      </c>
      <c r="D133" s="108" t="s">
        <v>61</v>
      </c>
      <c r="E133" s="108" t="s">
        <v>61</v>
      </c>
      <c r="F133" s="108" t="s">
        <v>61</v>
      </c>
      <c r="G133" s="108" t="s">
        <v>61</v>
      </c>
      <c r="H133" s="109">
        <f t="shared" ref="H133:AN133" si="425">H132/C132-1</f>
        <v>0.0457516339869282</v>
      </c>
      <c r="I133" s="94">
        <f t="shared" si="425"/>
        <v>0.0684039087947883</v>
      </c>
      <c r="J133" s="94">
        <f t="shared" si="425"/>
        <v>0.0387096774193549</v>
      </c>
      <c r="K133" s="94">
        <f t="shared" si="425"/>
        <v>0.0379746835443038</v>
      </c>
      <c r="L133" s="94">
        <f t="shared" si="425"/>
        <v>0.036697247706422</v>
      </c>
      <c r="M133" s="109">
        <f t="shared" si="425"/>
        <v>0.059375</v>
      </c>
      <c r="N133" s="94">
        <f t="shared" si="425"/>
        <v>0.0457317073170731</v>
      </c>
      <c r="O133" s="94">
        <f t="shared" si="425"/>
        <v>0.0683229813664596</v>
      </c>
      <c r="P133" s="94">
        <f t="shared" si="425"/>
        <v>0.0731707317073171</v>
      </c>
      <c r="Q133" s="94">
        <f t="shared" si="425"/>
        <v>0.0796460176991149</v>
      </c>
      <c r="R133" s="109">
        <f t="shared" si="425"/>
        <v>0.0589970501474926</v>
      </c>
      <c r="S133" s="111">
        <f>S132/C132-1</f>
        <v>0.0457516339869282</v>
      </c>
      <c r="T133" s="111">
        <f>T132/S132-1</f>
        <v>0.059375</v>
      </c>
      <c r="U133" s="113">
        <f>U132/I132-1</f>
        <v>0.0457317073170731</v>
      </c>
      <c r="V133" s="113">
        <f t="shared" ref="V133:X133" si="426">V132/J132-1</f>
        <v>0.0683229813664596</v>
      </c>
      <c r="W133" s="113">
        <f t="shared" si="426"/>
        <v>0.0731707317073171</v>
      </c>
      <c r="X133" s="113">
        <f t="shared" si="426"/>
        <v>0.0796460176991149</v>
      </c>
      <c r="Y133" s="111">
        <f>Y132/T132-1</f>
        <v>0.0589970501474926</v>
      </c>
      <c r="Z133" s="94">
        <f>Z132/U132-1</f>
        <v>0.0991253644314869</v>
      </c>
      <c r="AA133" s="94">
        <f t="shared" ref="AA133:AG133" si="427">AA132/V132-1</f>
        <v>0.142441860465116</v>
      </c>
      <c r="AB133" s="94">
        <f t="shared" si="427"/>
        <v>0.178977272727273</v>
      </c>
      <c r="AC133" s="94">
        <f t="shared" si="427"/>
        <v>0.188524590163935</v>
      </c>
      <c r="AD133" s="109">
        <f t="shared" si="427"/>
        <v>0.142061281337047</v>
      </c>
      <c r="AE133" s="94">
        <f t="shared" si="425"/>
        <v>0.175066312997348</v>
      </c>
      <c r="AF133" s="94">
        <f t="shared" si="427"/>
        <v>0.137404580152672</v>
      </c>
      <c r="AG133" s="94">
        <f t="shared" si="427"/>
        <v>0.209638554216868</v>
      </c>
      <c r="AH133" s="94">
        <f t="shared" si="425"/>
        <v>0.298850574712644</v>
      </c>
      <c r="AI133" s="109">
        <f t="shared" si="425"/>
        <v>0.251219512195122</v>
      </c>
      <c r="AJ133" s="94">
        <f t="shared" si="425"/>
        <v>0.325056433408578</v>
      </c>
      <c r="AK133" s="94">
        <f t="shared" si="425"/>
        <v>0.34675615212528</v>
      </c>
      <c r="AL133" s="94">
        <f t="shared" si="425"/>
        <v>0.229083665338645</v>
      </c>
      <c r="AM133" s="94">
        <f t="shared" si="425"/>
        <v>0.127433628318584</v>
      </c>
      <c r="AN133" s="109">
        <f t="shared" si="425"/>
        <v>0.198830409356725</v>
      </c>
      <c r="AO133" s="94">
        <f t="shared" ref="AO133" si="428">AO132/AJ132-1</f>
        <v>0.10732538330494</v>
      </c>
      <c r="AP133" s="94">
        <f t="shared" ref="AP133" si="429">AP132/AK132-1</f>
        <v>0.0963455149501662</v>
      </c>
      <c r="AQ133" s="94">
        <f t="shared" ref="AQ133" si="430">AQ132/AL132-1</f>
        <v>0.106969205834684</v>
      </c>
      <c r="AR133" s="94">
        <f t="shared" ref="AR133" si="431">AR132/AM132-1</f>
        <v>0.102040816326531</v>
      </c>
      <c r="AS133" s="109">
        <f t="shared" ref="AS133" si="432">AS132/AN132-1</f>
        <v>0.104065040650406</v>
      </c>
      <c r="AT133" s="94">
        <f t="shared" ref="AT133" si="433">AT132/AO132-1</f>
        <v>0.0892307692307692</v>
      </c>
      <c r="AU133" s="94">
        <f t="shared" ref="AU133" si="434">AU132/AP132-1</f>
        <v>0.0878787878787879</v>
      </c>
      <c r="AV133" s="94">
        <f t="shared" ref="AV133" si="435">AV132/AQ132-1</f>
        <v>0.0849194729136165</v>
      </c>
      <c r="AW133" s="94">
        <f t="shared" ref="AW133" si="436">AW132/AR132-1</f>
        <v>0.0826210826210827</v>
      </c>
      <c r="AX133" s="109">
        <f t="shared" ref="AX133" si="437">AX132/AS132-1</f>
        <v>0.0854197349042709</v>
      </c>
    </row>
    <row r="134" ht="14.25" customHeight="1" spans="1:50">
      <c r="A134" s="88"/>
      <c r="B134" s="317"/>
      <c r="C134" s="318"/>
      <c r="D134" s="319"/>
      <c r="E134" s="319"/>
      <c r="F134" s="319"/>
      <c r="G134" s="319"/>
      <c r="H134" s="320"/>
      <c r="I134" s="319"/>
      <c r="J134" s="319"/>
      <c r="K134" s="319"/>
      <c r="L134" s="319"/>
      <c r="M134" s="170"/>
      <c r="N134" s="80"/>
      <c r="O134" s="319"/>
      <c r="P134" s="319"/>
      <c r="Q134" s="319"/>
      <c r="R134" s="320"/>
      <c r="S134" s="321"/>
      <c r="T134" s="321"/>
      <c r="U134" s="322"/>
      <c r="V134" s="322"/>
      <c r="W134" s="322"/>
      <c r="X134" s="322"/>
      <c r="Y134" s="321"/>
      <c r="Z134" s="319"/>
      <c r="AA134" s="319"/>
      <c r="AB134" s="319"/>
      <c r="AC134" s="319"/>
      <c r="AD134" s="217"/>
      <c r="AE134" s="319"/>
      <c r="AF134" s="319"/>
      <c r="AG134" s="319"/>
      <c r="AH134" s="319"/>
      <c r="AI134" s="320"/>
      <c r="AJ134" s="319"/>
      <c r="AK134" s="319"/>
      <c r="AL134" s="319"/>
      <c r="AM134" s="319"/>
      <c r="AN134" s="320"/>
      <c r="AO134" s="319"/>
      <c r="AP134" s="319"/>
      <c r="AQ134" s="319"/>
      <c r="AR134" s="319"/>
      <c r="AS134" s="320"/>
      <c r="AT134" s="319"/>
      <c r="AU134" s="319"/>
      <c r="AV134" s="319"/>
      <c r="AW134" s="319"/>
      <c r="AX134" s="320"/>
    </row>
    <row r="135" ht="14.25" customHeight="1" spans="1:50">
      <c r="A135" s="142"/>
      <c r="B135" s="323" t="s">
        <v>360</v>
      </c>
      <c r="C135" s="955" t="s">
        <v>61</v>
      </c>
      <c r="D135" s="108" t="s">
        <v>61</v>
      </c>
      <c r="E135" s="108" t="s">
        <v>61</v>
      </c>
      <c r="F135" s="108" t="s">
        <v>61</v>
      </c>
      <c r="G135" s="108" t="s">
        <v>61</v>
      </c>
      <c r="H135" s="324">
        <f>(((H105+1)/(1+H136))-1)/H133</f>
        <v>3.13186136101177</v>
      </c>
      <c r="I135" s="108" t="s">
        <v>61</v>
      </c>
      <c r="J135" s="108" t="s">
        <v>61</v>
      </c>
      <c r="K135" s="108" t="s">
        <v>61</v>
      </c>
      <c r="L135" s="108" t="s">
        <v>61</v>
      </c>
      <c r="M135" s="324">
        <f>(((M105+1)/(1+M136))-1)/M133</f>
        <v>-0.735017635877412</v>
      </c>
      <c r="N135" s="325">
        <f>(((N105+1)/(1+N136))-1)/N133</f>
        <v>-1.53046594474038</v>
      </c>
      <c r="O135" s="325">
        <f>(((O105+1)/(1+O136))-1)/O133</f>
        <v>0.828632107288696</v>
      </c>
      <c r="P135" s="325">
        <f>(((P105+1)/(1+P136))-1)/P133</f>
        <v>1.40031693020358</v>
      </c>
      <c r="Q135" s="325">
        <f>(((Q105+1)/(1+Q136))-1)/Q133</f>
        <v>0.877706584885082</v>
      </c>
      <c r="R135" s="326">
        <f>SUMPRODUCT(N135:Q135,I104:L104)/M104</f>
        <v>0.408612018100552</v>
      </c>
      <c r="S135" s="124"/>
      <c r="T135" s="124"/>
      <c r="U135" s="125"/>
      <c r="V135" s="125"/>
      <c r="W135" s="950" t="s">
        <v>61</v>
      </c>
      <c r="X135" s="125"/>
      <c r="Y135" s="124"/>
      <c r="Z135" s="325">
        <f>(((Z105+1)/(1+Z136))-1)/Z133</f>
        <v>0.735600490196079</v>
      </c>
      <c r="AA135" s="325">
        <f>(((AA105+1)/(1+AA136))-1)/AA133</f>
        <v>0.725430623755269</v>
      </c>
      <c r="AB135" s="325">
        <f>(((AB105+1)/(1+AB136))-1)/AB133</f>
        <v>0.958059741984151</v>
      </c>
      <c r="AC135" s="325">
        <f>(((AC105+1)/(1+AC136))-1)/AC133</f>
        <v>0.633855116411559</v>
      </c>
      <c r="AD135" s="326">
        <f>SUMPRODUCT(Z135:AC135,N104:Q104)/R104</f>
        <v>0.739040877367186</v>
      </c>
      <c r="AE135" s="325">
        <f>(((AE105+1)/(1+AE136))-1)/AE133</f>
        <v>0.606514997448402</v>
      </c>
      <c r="AF135" s="325">
        <f>(((AF105+1)/(1+AF136))-1)/AF133</f>
        <v>1.02357648552557</v>
      </c>
      <c r="AG135" s="325">
        <f>(((AG105+1)/(1+AG136))-1)/AG133</f>
        <v>0.698664761718169</v>
      </c>
      <c r="AH135" s="325">
        <f>(((AH105+1)/(1+AH136))-1)/AH133</f>
        <v>0.507500797957229</v>
      </c>
      <c r="AI135" s="326">
        <f>SUMPRODUCT(AE135:AH135,Z104:AC104)/AD104</f>
        <v>0.665401367513645</v>
      </c>
      <c r="AJ135" s="325">
        <f>(((AJ105+1)/(1+AJ136))-1)/AJ133</f>
        <v>0.563434568356218</v>
      </c>
      <c r="AK135" s="325">
        <f>(((AK105+1)/(1+AK136))-1)/AK133</f>
        <v>0.434592847338838</v>
      </c>
      <c r="AL135" s="327">
        <v>0.45</v>
      </c>
      <c r="AM135" s="327">
        <v>0.55</v>
      </c>
      <c r="AN135" s="326">
        <f>SUMPRODUCT(AJ135:AM135,AE104:AH104)/AI104</f>
        <v>0.510519774649929</v>
      </c>
      <c r="AO135" s="327">
        <v>0.7</v>
      </c>
      <c r="AP135" s="327">
        <v>0.7</v>
      </c>
      <c r="AQ135" s="327">
        <v>0.7</v>
      </c>
      <c r="AR135" s="327">
        <v>0.7</v>
      </c>
      <c r="AS135" s="326">
        <f>SUMPRODUCT(AO135:AR135,AJ104:AM104)/AN104</f>
        <v>0.7</v>
      </c>
      <c r="AT135" s="327">
        <v>0.7</v>
      </c>
      <c r="AU135" s="327">
        <v>0.7</v>
      </c>
      <c r="AV135" s="327">
        <v>0.7</v>
      </c>
      <c r="AW135" s="327">
        <v>0.7</v>
      </c>
      <c r="AX135" s="326">
        <f>SUMPRODUCT(AT135:AW135,AO104:AR104)/AS104</f>
        <v>0.7</v>
      </c>
    </row>
    <row r="136" ht="14.25" customHeight="1" spans="1:50">
      <c r="A136" s="121"/>
      <c r="B136" s="328" t="s">
        <v>361</v>
      </c>
      <c r="C136" s="329">
        <v>0.200312762372561</v>
      </c>
      <c r="D136" s="108" t="s">
        <v>61</v>
      </c>
      <c r="E136" s="108" t="s">
        <v>61</v>
      </c>
      <c r="F136" s="108" t="s">
        <v>61</v>
      </c>
      <c r="G136" s="108" t="s">
        <v>61</v>
      </c>
      <c r="H136" s="329">
        <v>0.489530498549511</v>
      </c>
      <c r="I136" s="108" t="s">
        <v>61</v>
      </c>
      <c r="J136" s="108" t="s">
        <v>61</v>
      </c>
      <c r="K136" s="108" t="s">
        <v>61</v>
      </c>
      <c r="L136" s="108" t="s">
        <v>61</v>
      </c>
      <c r="M136" s="329">
        <v>0.343236244348558</v>
      </c>
      <c r="N136" s="330">
        <v>0.610313073673568</v>
      </c>
      <c r="O136" s="330">
        <v>0.802708265646762</v>
      </c>
      <c r="P136" s="330">
        <v>0.531699072751847</v>
      </c>
      <c r="Q136" s="330">
        <v>0.33</v>
      </c>
      <c r="R136" s="329">
        <f>SUMPRODUCT(N136:Q136,I104:L104)/M104</f>
        <v>0.50844184516532</v>
      </c>
      <c r="S136" s="331"/>
      <c r="T136" s="331"/>
      <c r="U136" s="332"/>
      <c r="V136" s="332"/>
      <c r="W136" s="332">
        <v>0.68</v>
      </c>
      <c r="X136" s="332">
        <v>0.33</v>
      </c>
      <c r="Y136" s="331">
        <v>0.55</v>
      </c>
      <c r="Z136" s="216">
        <v>0.36</v>
      </c>
      <c r="AA136" s="216">
        <v>0.26</v>
      </c>
      <c r="AB136" s="216">
        <v>0.195</v>
      </c>
      <c r="AC136" s="216">
        <v>0.29</v>
      </c>
      <c r="AD136" s="329">
        <v>0.283</v>
      </c>
      <c r="AE136" s="216">
        <v>0.189</v>
      </c>
      <c r="AF136" s="216">
        <v>0.151</v>
      </c>
      <c r="AG136" s="216">
        <v>0.27</v>
      </c>
      <c r="AH136" s="216">
        <v>0.16</v>
      </c>
      <c r="AI136" s="329">
        <v>0.188</v>
      </c>
      <c r="AJ136" s="216">
        <v>0.19</v>
      </c>
      <c r="AK136" s="216">
        <v>0.165</v>
      </c>
      <c r="AL136" s="333">
        <v>0.18</v>
      </c>
      <c r="AM136" s="333">
        <v>0.16</v>
      </c>
      <c r="AN136" s="329">
        <f>SUMPRODUCT(AJ136:AM136,AE104:AH104)/AI104</f>
        <v>0.171740344679429</v>
      </c>
      <c r="AO136" s="333">
        <v>0.12</v>
      </c>
      <c r="AP136" s="333">
        <v>0.12</v>
      </c>
      <c r="AQ136" s="333">
        <v>0.1</v>
      </c>
      <c r="AR136" s="333">
        <v>0.1</v>
      </c>
      <c r="AS136" s="329">
        <f>SUMPRODUCT(AO136:AR136,AJ104:AM104)/AN104</f>
        <v>0.108517076360882</v>
      </c>
      <c r="AT136" s="333">
        <v>0.1</v>
      </c>
      <c r="AU136" s="333">
        <v>0.1</v>
      </c>
      <c r="AV136" s="333">
        <v>0.1</v>
      </c>
      <c r="AW136" s="333">
        <v>0.1</v>
      </c>
      <c r="AX136" s="329">
        <f>SUMPRODUCT(AT136:AW136,AO104:AR104)/AS104</f>
        <v>0.1</v>
      </c>
    </row>
    <row r="137" s="61" customFormat="1" ht="14.25" customHeight="1" spans="1:50">
      <c r="A137" s="241"/>
      <c r="B137" s="334" t="s">
        <v>362</v>
      </c>
      <c r="C137" s="955" t="s">
        <v>61</v>
      </c>
      <c r="D137" s="972" t="s">
        <v>61</v>
      </c>
      <c r="E137" s="972" t="s">
        <v>61</v>
      </c>
      <c r="F137" s="972" t="s">
        <v>61</v>
      </c>
      <c r="G137" s="972" t="s">
        <v>61</v>
      </c>
      <c r="H137" s="955" t="s">
        <v>61</v>
      </c>
      <c r="I137" s="972" t="s">
        <v>61</v>
      </c>
      <c r="J137" s="972" t="s">
        <v>61</v>
      </c>
      <c r="K137" s="972" t="s">
        <v>61</v>
      </c>
      <c r="L137" s="972" t="s">
        <v>61</v>
      </c>
      <c r="M137" s="109">
        <f>M136+H136</f>
        <v>0.832766742898069</v>
      </c>
      <c r="N137" s="972" t="s">
        <v>61</v>
      </c>
      <c r="O137" s="972" t="s">
        <v>61</v>
      </c>
      <c r="P137" s="972" t="s">
        <v>61</v>
      </c>
      <c r="Q137" s="972" t="s">
        <v>61</v>
      </c>
      <c r="R137" s="109">
        <f t="shared" ref="R137" si="438">R136+M136</f>
        <v>0.851678089513878</v>
      </c>
      <c r="S137" s="111"/>
      <c r="T137" s="111"/>
      <c r="U137" s="113"/>
      <c r="V137" s="113"/>
      <c r="W137" s="950" t="s">
        <v>61</v>
      </c>
      <c r="X137" s="113"/>
      <c r="Y137" s="111"/>
      <c r="Z137" s="114">
        <f>Z136+N136</f>
        <v>0.970313073673568</v>
      </c>
      <c r="AA137" s="114">
        <f>AA136+O136</f>
        <v>1.06270826564676</v>
      </c>
      <c r="AB137" s="336">
        <f>AB136+W136</f>
        <v>0.875</v>
      </c>
      <c r="AC137" s="336">
        <f>AC136+X136</f>
        <v>0.62</v>
      </c>
      <c r="AD137" s="109">
        <f>AD136+R136</f>
        <v>0.79144184516532</v>
      </c>
      <c r="AE137" s="336">
        <f>AE136+Z136</f>
        <v>0.549</v>
      </c>
      <c r="AF137" s="336">
        <f t="shared" ref="AF137:AI137" si="439">AF136+AA136</f>
        <v>0.411</v>
      </c>
      <c r="AG137" s="336">
        <f t="shared" si="439"/>
        <v>0.465</v>
      </c>
      <c r="AH137" s="336">
        <f t="shared" si="439"/>
        <v>0.45</v>
      </c>
      <c r="AI137" s="109">
        <f t="shared" si="439"/>
        <v>0.471</v>
      </c>
      <c r="AJ137" s="336">
        <f t="shared" ref="AJ137:AN137" si="440">AJ136+AE136</f>
        <v>0.379</v>
      </c>
      <c r="AK137" s="336">
        <f t="shared" si="440"/>
        <v>0.316</v>
      </c>
      <c r="AL137" s="336">
        <f t="shared" si="440"/>
        <v>0.45</v>
      </c>
      <c r="AM137" s="336">
        <f t="shared" si="440"/>
        <v>0.32</v>
      </c>
      <c r="AN137" s="109">
        <f t="shared" si="440"/>
        <v>0.359740344679429</v>
      </c>
      <c r="AO137" s="336">
        <f t="shared" ref="AO137" si="441">AO136+AJ136</f>
        <v>0.31</v>
      </c>
      <c r="AP137" s="336">
        <f t="shared" ref="AP137" si="442">AP136+AK136</f>
        <v>0.285</v>
      </c>
      <c r="AQ137" s="336">
        <f t="shared" ref="AQ137" si="443">AQ136+AL136</f>
        <v>0.28</v>
      </c>
      <c r="AR137" s="336">
        <f t="shared" ref="AR137:AS137" si="444">AR136+AM136</f>
        <v>0.26</v>
      </c>
      <c r="AS137" s="109">
        <f t="shared" si="444"/>
        <v>0.280257421040311</v>
      </c>
      <c r="AT137" s="336">
        <f t="shared" ref="AT137" si="445">AT136+AO136</f>
        <v>0.22</v>
      </c>
      <c r="AU137" s="336">
        <f t="shared" ref="AU137" si="446">AU136+AP136</f>
        <v>0.22</v>
      </c>
      <c r="AV137" s="336">
        <f t="shared" ref="AV137" si="447">AV136+AQ136</f>
        <v>0.2</v>
      </c>
      <c r="AW137" s="336">
        <f t="shared" ref="AW137:AX137" si="448">AW136+AR136</f>
        <v>0.2</v>
      </c>
      <c r="AX137" s="109">
        <f t="shared" si="448"/>
        <v>0.208517076360882</v>
      </c>
    </row>
    <row r="138" ht="14.25" customHeight="1" spans="1:50">
      <c r="A138" s="142"/>
      <c r="B138" s="337"/>
      <c r="C138" s="338"/>
      <c r="D138" s="339"/>
      <c r="E138" s="339"/>
      <c r="F138" s="339"/>
      <c r="G138" s="339"/>
      <c r="H138" s="338"/>
      <c r="I138" s="339"/>
      <c r="J138" s="339"/>
      <c r="K138" s="339"/>
      <c r="L138" s="339"/>
      <c r="M138" s="338"/>
      <c r="N138" s="333"/>
      <c r="O138" s="333"/>
      <c r="P138" s="333"/>
      <c r="Q138" s="333"/>
      <c r="R138" s="338"/>
      <c r="S138" s="340"/>
      <c r="T138" s="340"/>
      <c r="U138" s="341"/>
      <c r="V138" s="341"/>
      <c r="W138" s="341"/>
      <c r="X138" s="341"/>
      <c r="Y138" s="340"/>
      <c r="Z138" s="333"/>
      <c r="AA138" s="333"/>
      <c r="AB138" s="339"/>
      <c r="AC138" s="339"/>
      <c r="AD138" s="342"/>
      <c r="AE138" s="339"/>
      <c r="AF138" s="339"/>
      <c r="AG138" s="339"/>
      <c r="AH138" s="339"/>
      <c r="AI138" s="338"/>
      <c r="AJ138" s="339"/>
      <c r="AK138" s="339"/>
      <c r="AL138" s="339"/>
      <c r="AM138" s="339"/>
      <c r="AN138" s="338"/>
      <c r="AO138" s="339"/>
      <c r="AP138" s="339"/>
      <c r="AQ138" s="339"/>
      <c r="AR138" s="339"/>
      <c r="AS138" s="338"/>
      <c r="AT138" s="339"/>
      <c r="AU138" s="339"/>
      <c r="AV138" s="339"/>
      <c r="AW138" s="339"/>
      <c r="AX138" s="338"/>
    </row>
    <row r="139" ht="14.25" customHeight="1" spans="1:50">
      <c r="A139" s="343"/>
      <c r="B139" s="344" t="s">
        <v>363</v>
      </c>
      <c r="C139" s="345">
        <f>C107/C132</f>
        <v>4.4797385620915</v>
      </c>
      <c r="D139" s="346">
        <f>D107/D132*4</f>
        <v>5.294332247557</v>
      </c>
      <c r="E139" s="346">
        <f>E107/E132*4</f>
        <v>3.81522580645161</v>
      </c>
      <c r="F139" s="346">
        <f>F107/F132*4</f>
        <v>6.04</v>
      </c>
      <c r="G139" s="347">
        <f>(G107+F107+E107+D107)/G132</f>
        <v>5.81474006116208</v>
      </c>
      <c r="H139" s="345">
        <f>H107/H132</f>
        <v>5.9419375</v>
      </c>
      <c r="I139" s="347">
        <f>(I107+G107+F107+E107)/I132</f>
        <v>6.15164464972182</v>
      </c>
      <c r="J139" s="347">
        <f>(J107+I107+G107+F107)/J132</f>
        <v>6.40278131104098</v>
      </c>
      <c r="K139" s="347">
        <f>(K107+J107+I107+G107)/K132</f>
        <v>6.21915294828233</v>
      </c>
      <c r="L139" s="347">
        <f>(L107+K107+J107+I107)/L132</f>
        <v>6.46324325232046</v>
      </c>
      <c r="M139" s="345">
        <f>M107/M132</f>
        <v>6.46324325232046</v>
      </c>
      <c r="N139" s="347">
        <f>(N107+L107+K107+J107)/N132</f>
        <v>6.93521870970227</v>
      </c>
      <c r="O139" s="347">
        <f>(O107+N107+L107+K107)/O132</f>
        <v>7.68937174529489</v>
      </c>
      <c r="P139" s="347">
        <f>(P107+O107+N107+L107)/P132</f>
        <v>8.40624231676146</v>
      </c>
      <c r="Q139" s="348">
        <f>(Q107+P107+O107+N107)/Q132</f>
        <v>8.70382513661202</v>
      </c>
      <c r="R139" s="349">
        <f>R107/R132</f>
        <v>8.87353760445682</v>
      </c>
      <c r="S139" s="350">
        <f>S107/S132</f>
        <v>6.0094375</v>
      </c>
      <c r="T139" s="350">
        <f>T107/T132</f>
        <v>6.5375795355063</v>
      </c>
      <c r="U139" s="973" t="s">
        <v>61</v>
      </c>
      <c r="V139" s="973" t="s">
        <v>61</v>
      </c>
      <c r="W139" s="973" t="s">
        <v>61</v>
      </c>
      <c r="X139" s="352">
        <f>(X107+W107+V107+U107)/X132</f>
        <v>8.8207650273224</v>
      </c>
      <c r="Y139" s="350">
        <f>Y107/Y132</f>
        <v>8.99275766016713</v>
      </c>
      <c r="Z139" s="347">
        <f>(Z107+X107+W107+V107)/Z132</f>
        <v>9.39946949602122</v>
      </c>
      <c r="AA139" s="348">
        <f>(AA107+Z107+X107+W107)/AA132</f>
        <v>9.55267175572519</v>
      </c>
      <c r="AB139" s="347">
        <f>(AB107+AA107+Z107+X107)/AB132</f>
        <v>9.67855421686747</v>
      </c>
      <c r="AC139" s="348">
        <f>(AC107+AB107+AA107+Z107)/AC132</f>
        <v>10.0887356321839</v>
      </c>
      <c r="AD139" s="349">
        <f>AD107/AD132</f>
        <v>10.7039024390244</v>
      </c>
      <c r="AE139" s="348">
        <f>(AE107+AC107+AB107+AA107)/AE132</f>
        <v>10.5693002257336</v>
      </c>
      <c r="AF139" s="348">
        <f>(AF107+AE107+AC107+AB107)/AF132</f>
        <v>10.9078299776286</v>
      </c>
      <c r="AG139" s="348">
        <f>(AG107+AF107+AE107+AC107)/AG132</f>
        <v>10.3633466135458</v>
      </c>
      <c r="AH139" s="348">
        <f>(AH107+AG107+AF107+AE107)/AH132</f>
        <v>10.1090265486726</v>
      </c>
      <c r="AI139" s="349">
        <f>AI107/AI132</f>
        <v>11.1337231968811</v>
      </c>
      <c r="AJ139" s="348">
        <f>(AJ107+AH107+AG107+AF107)/AJ132</f>
        <v>10.4838160136286</v>
      </c>
      <c r="AK139" s="348">
        <f>(AK107+AJ107+AH107+AG107)/AK132</f>
        <v>10.7717607973422</v>
      </c>
      <c r="AL139" s="348">
        <f>(AL107+AK107+AJ107+AH107)/AL132</f>
        <v>11.0344707620087</v>
      </c>
      <c r="AM139" s="348">
        <f>(AM107+AL107+AK107+AJ107)/AM132</f>
        <v>11.3284261757687</v>
      </c>
      <c r="AN139" s="349">
        <f>AN107/AN132</f>
        <v>11.7336706893734</v>
      </c>
      <c r="AO139" s="348">
        <f>(AO107+AM107+AL107+AK107)/AO132</f>
        <v>11.5601401158885</v>
      </c>
      <c r="AP139" s="348">
        <f>(AP107+AO107+AM107+AL107)/AP132</f>
        <v>11.7255068160354</v>
      </c>
      <c r="AQ139" s="348">
        <f>(AQ107+AP107+AO107+AM107)/AQ132</f>
        <v>11.6931458592278</v>
      </c>
      <c r="AR139" s="348">
        <f>(AR107+AQ107+AP107+AO107)/AR132</f>
        <v>11.925782197848</v>
      </c>
      <c r="AS139" s="349">
        <f>AS107/AS132</f>
        <v>12.329748310588</v>
      </c>
      <c r="AT139" s="348">
        <f>(AT107+AR107+AQ107+AP107)/AT132</f>
        <v>12.2397583659354</v>
      </c>
      <c r="AU139" s="348">
        <f>(AU107+AT107+AR107+AQ107)/AU132</f>
        <v>12.3869075260652</v>
      </c>
      <c r="AV139" s="348">
        <f>(AV107+AU107+AT107+AR107)/AV132</f>
        <v>12.3527907628837</v>
      </c>
      <c r="AW139" s="348">
        <f>(AW107+AV107+AU107+AT107)/AW132</f>
        <v>12.5855635147209</v>
      </c>
      <c r="AX139" s="349">
        <f>AX107/AX132</f>
        <v>12.9783287261708</v>
      </c>
    </row>
    <row r="140" ht="14.25" customHeight="1" spans="1:50">
      <c r="A140" s="343"/>
      <c r="B140" s="308" t="s">
        <v>60</v>
      </c>
      <c r="C140" s="955" t="s">
        <v>61</v>
      </c>
      <c r="D140" s="108" t="s">
        <v>61</v>
      </c>
      <c r="E140" s="108" t="s">
        <v>61</v>
      </c>
      <c r="F140" s="108" t="s">
        <v>61</v>
      </c>
      <c r="G140" s="108" t="s">
        <v>61</v>
      </c>
      <c r="H140" s="326">
        <f>H139/C139-1</f>
        <v>0.326402739276335</v>
      </c>
      <c r="I140" s="336">
        <f t="shared" ref="I140:M140" si="449">I139/D139-1</f>
        <v>0.161930223128783</v>
      </c>
      <c r="J140" s="336">
        <f t="shared" si="449"/>
        <v>0.678218180484563</v>
      </c>
      <c r="K140" s="336">
        <f t="shared" si="449"/>
        <v>0.0296610841527032</v>
      </c>
      <c r="L140" s="336">
        <f t="shared" si="449"/>
        <v>0.111527460271161</v>
      </c>
      <c r="M140" s="326">
        <f t="shared" si="449"/>
        <v>0.0877332944549589</v>
      </c>
      <c r="N140" s="336">
        <f t="shared" ref="N140" si="450">N139/I139-1</f>
        <v>0.127376352926349</v>
      </c>
      <c r="O140" s="336">
        <f t="shared" ref="O140" si="451">O139/J139-1</f>
        <v>0.200942429821133</v>
      </c>
      <c r="P140" s="336">
        <f t="shared" ref="P140" si="452">P139/K139-1</f>
        <v>0.351669976066948</v>
      </c>
      <c r="Q140" s="336">
        <f t="shared" ref="Q140" si="453">Q139/L139-1</f>
        <v>0.34666525718139</v>
      </c>
      <c r="R140" s="326">
        <f t="shared" ref="R140" si="454">R139/M139-1</f>
        <v>0.372923354118075</v>
      </c>
      <c r="S140" s="974" t="s">
        <v>61</v>
      </c>
      <c r="T140" s="124">
        <f>T139/S139-1</f>
        <v>0.0878854361171579</v>
      </c>
      <c r="U140" s="973" t="s">
        <v>61</v>
      </c>
      <c r="V140" s="973" t="s">
        <v>61</v>
      </c>
      <c r="W140" s="973" t="s">
        <v>61</v>
      </c>
      <c r="X140" s="973" t="s">
        <v>61</v>
      </c>
      <c r="Y140" s="124">
        <f>Y139/T139-1</f>
        <v>0.375548490282449</v>
      </c>
      <c r="Z140" s="975" t="s">
        <v>61</v>
      </c>
      <c r="AA140" s="975" t="s">
        <v>61</v>
      </c>
      <c r="AB140" s="975" t="s">
        <v>61</v>
      </c>
      <c r="AC140" s="336">
        <f>AC139/X139-1</f>
        <v>0.143748371137192</v>
      </c>
      <c r="AD140" s="326">
        <f>AD139/Y139-1</f>
        <v>0.190280317064105</v>
      </c>
      <c r="AE140" s="336">
        <f t="shared" ref="AE140" si="455">AE139/Z139-1</f>
        <v>0.124457101563828</v>
      </c>
      <c r="AF140" s="336">
        <f t="shared" ref="AF140" si="456">AF139/AA139-1</f>
        <v>0.141861696555339</v>
      </c>
      <c r="AG140" s="336">
        <f t="shared" ref="AG140" si="457">AG139/AB139-1</f>
        <v>0.0707535837826803</v>
      </c>
      <c r="AH140" s="336">
        <f t="shared" ref="AH140" si="458">AH139/AC139-1</f>
        <v>0.00201124474150438</v>
      </c>
      <c r="AI140" s="326">
        <f t="shared" ref="AI140" si="459">AI139/AD139-1</f>
        <v>0.0401555190086238</v>
      </c>
      <c r="AJ140" s="336">
        <f t="shared" ref="AJ140" si="460">AJ139/AE139-1</f>
        <v>-0.00808797273984918</v>
      </c>
      <c r="AK140" s="336">
        <f t="shared" ref="AK140" si="461">AK139/AF139-1</f>
        <v>-0.0124744500570244</v>
      </c>
      <c r="AL140" s="336">
        <f t="shared" ref="AL140" si="462">AL139/AG139-1</f>
        <v>0.0647594038382984</v>
      </c>
      <c r="AM140" s="336">
        <f t="shared" ref="AM140" si="463">AM139/AH139-1</f>
        <v>0.120624831800078</v>
      </c>
      <c r="AN140" s="326">
        <f t="shared" ref="AN140" si="464">AN139/AI139-1</f>
        <v>0.0538856123763183</v>
      </c>
      <c r="AO140" s="336">
        <f t="shared" ref="AO140" si="465">AO139/AJ139-1</f>
        <v>0.102665298671849</v>
      </c>
      <c r="AP140" s="336">
        <f t="shared" ref="AP140" si="466">AP139/AK139-1</f>
        <v>0.0885413291881221</v>
      </c>
      <c r="AQ140" s="336">
        <f t="shared" ref="AQ140" si="467">AQ139/AL139-1</f>
        <v>0.0596924955827451</v>
      </c>
      <c r="AR140" s="336">
        <f t="shared" ref="AR140" si="468">AR139/AM139-1</f>
        <v>0.0527307158832868</v>
      </c>
      <c r="AS140" s="326">
        <f t="shared" ref="AS140" si="469">AS139/AN139-1</f>
        <v>0.0508006093740478</v>
      </c>
      <c r="AT140" s="336">
        <f t="shared" ref="AT140" si="470">AT139/AO139-1</f>
        <v>0.0587897934829367</v>
      </c>
      <c r="AU140" s="336">
        <f t="shared" ref="AU140" si="471">AU139/AP139-1</f>
        <v>0.0564070040132796</v>
      </c>
      <c r="AV140" s="336">
        <f t="shared" ref="AV140" si="472">AV139/AQ139-1</f>
        <v>0.0564129543578127</v>
      </c>
      <c r="AW140" s="336">
        <f t="shared" ref="AW140" si="473">AW139/AR139-1</f>
        <v>0.0553239448723146</v>
      </c>
      <c r="AX140" s="326">
        <f t="shared" ref="AX140" si="474">AX139/AS139-1</f>
        <v>0.0526028917415822</v>
      </c>
    </row>
    <row r="141" ht="14.25" customHeight="1" spans="1:50">
      <c r="A141" s="76"/>
      <c r="B141" s="143"/>
      <c r="C141" s="355"/>
      <c r="D141" s="356"/>
      <c r="E141" s="356"/>
      <c r="F141" s="356"/>
      <c r="G141" s="356"/>
      <c r="H141" s="355"/>
      <c r="I141" s="356"/>
      <c r="J141" s="356"/>
      <c r="K141" s="356"/>
      <c r="L141" s="356"/>
      <c r="M141" s="355"/>
      <c r="N141" s="356"/>
      <c r="O141" s="356"/>
      <c r="P141" s="356"/>
      <c r="Q141" s="356"/>
      <c r="R141" s="355"/>
      <c r="S141" s="194"/>
      <c r="T141" s="194"/>
      <c r="U141" s="357"/>
      <c r="V141" s="357"/>
      <c r="W141" s="357"/>
      <c r="X141" s="357"/>
      <c r="Y141" s="194"/>
      <c r="Z141" s="356"/>
      <c r="AA141" s="356"/>
      <c r="AB141" s="356"/>
      <c r="AC141" s="356"/>
      <c r="AD141" s="355"/>
      <c r="AE141" s="356"/>
      <c r="AF141" s="356"/>
      <c r="AG141" s="356"/>
      <c r="AH141" s="356"/>
      <c r="AI141" s="355"/>
      <c r="AJ141" s="356"/>
      <c r="AK141" s="356"/>
      <c r="AL141" s="356"/>
      <c r="AM141" s="356"/>
      <c r="AN141" s="355"/>
      <c r="AO141" s="356"/>
      <c r="AP141" s="356"/>
      <c r="AQ141" s="356"/>
      <c r="AR141" s="356"/>
      <c r="AS141" s="355"/>
      <c r="AT141" s="356"/>
      <c r="AU141" s="356"/>
      <c r="AV141" s="356"/>
      <c r="AW141" s="356"/>
      <c r="AX141" s="355"/>
    </row>
    <row r="142" ht="14.25" hidden="1" customHeight="1" outlineLevel="1" spans="1:50">
      <c r="A142" s="76"/>
      <c r="B142" s="10"/>
      <c r="C142" s="190"/>
      <c r="D142" s="189"/>
      <c r="E142" s="189"/>
      <c r="F142" s="189"/>
      <c r="G142" s="189"/>
      <c r="H142" s="190"/>
      <c r="I142" s="189"/>
      <c r="J142" s="189"/>
      <c r="K142" s="189"/>
      <c r="L142" s="189"/>
      <c r="M142" s="190"/>
      <c r="N142" s="189"/>
      <c r="O142" s="189"/>
      <c r="P142" s="189"/>
      <c r="Q142" s="189"/>
      <c r="R142" s="190"/>
      <c r="S142" s="233"/>
      <c r="T142" s="233"/>
      <c r="U142" s="195"/>
      <c r="V142" s="195"/>
      <c r="W142" s="195"/>
      <c r="X142" s="195"/>
      <c r="Y142" s="233"/>
      <c r="Z142" s="189"/>
      <c r="AA142" s="189"/>
      <c r="AB142" s="189"/>
      <c r="AC142" s="189"/>
      <c r="AD142" s="190"/>
      <c r="AE142" s="189"/>
      <c r="AF142" s="189"/>
      <c r="AG142" s="189"/>
      <c r="AH142" s="189"/>
      <c r="AI142" s="190"/>
      <c r="AJ142" s="189"/>
      <c r="AK142" s="189"/>
      <c r="AL142" s="189"/>
      <c r="AM142" s="189"/>
      <c r="AN142" s="190"/>
      <c r="AO142" s="189"/>
      <c r="AP142" s="189"/>
      <c r="AQ142" s="189"/>
      <c r="AR142" s="189"/>
      <c r="AS142" s="190"/>
      <c r="AT142" s="189"/>
      <c r="AU142" s="189"/>
      <c r="AV142" s="189"/>
      <c r="AW142" s="189"/>
      <c r="AX142" s="190"/>
    </row>
    <row r="143" ht="14.25" hidden="1" customHeight="1" outlineLevel="1" spans="1:50">
      <c r="A143" s="76"/>
      <c r="B143" s="96" t="s">
        <v>291</v>
      </c>
      <c r="C143" s="190"/>
      <c r="D143" s="186">
        <v>48.82</v>
      </c>
      <c r="E143" s="186">
        <v>40.89</v>
      </c>
      <c r="F143" s="186">
        <v>58.81</v>
      </c>
      <c r="G143" s="186">
        <v>135.06</v>
      </c>
      <c r="H143" s="131">
        <f>D143+E143+F143+G143</f>
        <v>283.58</v>
      </c>
      <c r="I143" s="186">
        <v>67.4054763411292</v>
      </c>
      <c r="J143" s="186">
        <v>49.6702322477434</v>
      </c>
      <c r="K143" s="186">
        <v>55.3016338939622</v>
      </c>
      <c r="L143" s="186">
        <v>160.298092240168</v>
      </c>
      <c r="M143" s="131">
        <f>I143+J143+K143+L143</f>
        <v>332.675434723002</v>
      </c>
      <c r="N143" s="232">
        <v>96.7</v>
      </c>
      <c r="O143" s="232">
        <v>89.1190230972889</v>
      </c>
      <c r="P143" s="232">
        <v>111.6</v>
      </c>
      <c r="Q143" s="358">
        <f>1.3*L143</f>
        <v>208.387519912218</v>
      </c>
      <c r="R143" s="131">
        <f>N143+O143+P143+Q143</f>
        <v>505.806543009507</v>
      </c>
      <c r="S143" s="187"/>
      <c r="T143" s="187"/>
      <c r="U143" s="188"/>
      <c r="V143" s="188"/>
      <c r="W143" s="188"/>
      <c r="X143" s="188"/>
      <c r="Y143" s="187"/>
      <c r="Z143" s="358"/>
      <c r="AA143" s="358"/>
      <c r="AB143" s="186"/>
      <c r="AC143" s="186"/>
      <c r="AD143" s="131"/>
      <c r="AE143" s="186"/>
      <c r="AF143" s="186"/>
      <c r="AG143" s="186"/>
      <c r="AH143" s="186"/>
      <c r="AI143" s="131"/>
      <c r="AJ143" s="186"/>
      <c r="AK143" s="186"/>
      <c r="AL143" s="186"/>
      <c r="AM143" s="186"/>
      <c r="AN143" s="131"/>
      <c r="AO143" s="186"/>
      <c r="AP143" s="186"/>
      <c r="AQ143" s="186"/>
      <c r="AR143" s="186"/>
      <c r="AS143" s="131"/>
      <c r="AT143" s="186"/>
      <c r="AU143" s="186"/>
      <c r="AV143" s="186"/>
      <c r="AW143" s="186"/>
      <c r="AX143" s="131"/>
    </row>
    <row r="144" ht="14.25" hidden="1" customHeight="1" outlineLevel="1" spans="1:50">
      <c r="A144" s="121"/>
      <c r="B144" s="268" t="s">
        <v>364</v>
      </c>
      <c r="C144" s="269"/>
      <c r="D144" s="960" t="s">
        <v>61</v>
      </c>
      <c r="E144" s="108" t="s">
        <v>61</v>
      </c>
      <c r="F144" s="108" t="s">
        <v>61</v>
      </c>
      <c r="G144" s="108" t="s">
        <v>61</v>
      </c>
      <c r="H144" s="107" t="s">
        <v>61</v>
      </c>
      <c r="I144" s="108">
        <f t="shared" ref="I144:Q150" si="475">I143/D143-1</f>
        <v>0.380693902931774</v>
      </c>
      <c r="J144" s="108">
        <f t="shared" si="475"/>
        <v>0.214728105838675</v>
      </c>
      <c r="K144" s="108">
        <f t="shared" si="475"/>
        <v>-0.059655944669917</v>
      </c>
      <c r="L144" s="108">
        <f t="shared" si="475"/>
        <v>0.186865779950893</v>
      </c>
      <c r="M144" s="107">
        <f t="shared" si="475"/>
        <v>0.17312728232951</v>
      </c>
      <c r="N144" s="108">
        <f t="shared" si="475"/>
        <v>0.434601537575604</v>
      </c>
      <c r="O144" s="108">
        <f t="shared" si="475"/>
        <v>0.794213939906384</v>
      </c>
      <c r="P144" s="108">
        <f t="shared" si="475"/>
        <v>1.01802355811018</v>
      </c>
      <c r="Q144" s="108">
        <f t="shared" si="475"/>
        <v>0.3</v>
      </c>
      <c r="R144" s="107">
        <f>R143/M143-1</f>
        <v>0.520420476584511</v>
      </c>
      <c r="S144" s="110"/>
      <c r="T144" s="110"/>
      <c r="U144" s="112"/>
      <c r="V144" s="112"/>
      <c r="W144" s="112"/>
      <c r="X144" s="112"/>
      <c r="Y144" s="110"/>
      <c r="Z144" s="108"/>
      <c r="AA144" s="108"/>
      <c r="AB144" s="262"/>
      <c r="AC144" s="262"/>
      <c r="AD144" s="107"/>
      <c r="AE144" s="262"/>
      <c r="AF144" s="262"/>
      <c r="AG144" s="262"/>
      <c r="AH144" s="262"/>
      <c r="AI144" s="107"/>
      <c r="AJ144" s="262"/>
      <c r="AK144" s="262"/>
      <c r="AL144" s="262"/>
      <c r="AM144" s="262"/>
      <c r="AN144" s="107"/>
      <c r="AO144" s="262"/>
      <c r="AP144" s="262"/>
      <c r="AQ144" s="262"/>
      <c r="AR144" s="262"/>
      <c r="AS144" s="107"/>
      <c r="AT144" s="262"/>
      <c r="AU144" s="262"/>
      <c r="AV144" s="262"/>
      <c r="AW144" s="262"/>
      <c r="AX144" s="107"/>
    </row>
    <row r="145" ht="14.25" hidden="1" customHeight="1" outlineLevel="1" spans="1:50">
      <c r="A145" s="76"/>
      <c r="B145" s="96" t="s">
        <v>292</v>
      </c>
      <c r="C145" s="190"/>
      <c r="D145" s="186">
        <v>70.34</v>
      </c>
      <c r="E145" s="186">
        <v>39.91</v>
      </c>
      <c r="F145" s="186">
        <v>79.24</v>
      </c>
      <c r="G145" s="186">
        <v>104.78</v>
      </c>
      <c r="H145" s="131">
        <f>D145+E145+F145+G145</f>
        <v>294.27</v>
      </c>
      <c r="I145" s="186">
        <v>70.1871766998505</v>
      </c>
      <c r="J145" s="186">
        <v>43.3314318671357</v>
      </c>
      <c r="K145" s="186">
        <v>45.2892337853162</v>
      </c>
      <c r="L145" s="186">
        <v>101.599694411565</v>
      </c>
      <c r="M145" s="131">
        <f>I145+J145+K145+L145</f>
        <v>260.407536763867</v>
      </c>
      <c r="N145" s="232">
        <v>72.6</v>
      </c>
      <c r="O145" s="232">
        <v>46.5976729177488</v>
      </c>
      <c r="P145" s="232">
        <v>89.1</v>
      </c>
      <c r="Q145" s="358">
        <f>Q107-Q143-Q147-Q149</f>
        <v>108.194108293153</v>
      </c>
      <c r="R145" s="131">
        <f>N145+O145+P145+Q145</f>
        <v>316.491781210902</v>
      </c>
      <c r="S145" s="187"/>
      <c r="T145" s="187"/>
      <c r="U145" s="188"/>
      <c r="V145" s="188"/>
      <c r="W145" s="188"/>
      <c r="X145" s="188"/>
      <c r="Y145" s="187"/>
      <c r="Z145" s="358"/>
      <c r="AA145" s="358"/>
      <c r="AB145" s="186"/>
      <c r="AC145" s="186"/>
      <c r="AD145" s="131"/>
      <c r="AE145" s="186"/>
      <c r="AF145" s="186"/>
      <c r="AG145" s="186"/>
      <c r="AH145" s="186"/>
      <c r="AI145" s="131"/>
      <c r="AJ145" s="186"/>
      <c r="AK145" s="186"/>
      <c r="AL145" s="186"/>
      <c r="AM145" s="186"/>
      <c r="AN145" s="131"/>
      <c r="AO145" s="186"/>
      <c r="AP145" s="186"/>
      <c r="AQ145" s="186"/>
      <c r="AR145" s="186"/>
      <c r="AS145" s="131"/>
      <c r="AT145" s="186"/>
      <c r="AU145" s="186"/>
      <c r="AV145" s="186"/>
      <c r="AW145" s="186"/>
      <c r="AX145" s="131"/>
    </row>
    <row r="146" ht="14.25" hidden="1" customHeight="1" outlineLevel="1" spans="1:50">
      <c r="A146" s="121"/>
      <c r="B146" s="268" t="s">
        <v>365</v>
      </c>
      <c r="C146" s="269"/>
      <c r="D146" s="960" t="s">
        <v>61</v>
      </c>
      <c r="E146" s="108" t="s">
        <v>61</v>
      </c>
      <c r="F146" s="108" t="s">
        <v>61</v>
      </c>
      <c r="G146" s="108" t="s">
        <v>61</v>
      </c>
      <c r="H146" s="107" t="s">
        <v>61</v>
      </c>
      <c r="I146" s="108">
        <f t="shared" ref="I146:P146" si="476">I145/D145-1</f>
        <v>-0.00217263719291327</v>
      </c>
      <c r="J146" s="108">
        <f t="shared" si="476"/>
        <v>0.0857286862223923</v>
      </c>
      <c r="K146" s="108">
        <f t="shared" si="476"/>
        <v>-0.428454899226196</v>
      </c>
      <c r="L146" s="108">
        <f t="shared" si="476"/>
        <v>-0.0303522197789208</v>
      </c>
      <c r="M146" s="107">
        <f t="shared" si="476"/>
        <v>-0.115072767309386</v>
      </c>
      <c r="N146" s="108">
        <f t="shared" si="476"/>
        <v>0.0343769818590616</v>
      </c>
      <c r="O146" s="108">
        <f t="shared" si="476"/>
        <v>0.0753781010659456</v>
      </c>
      <c r="P146" s="108">
        <f t="shared" si="476"/>
        <v>0.967354988215504</v>
      </c>
      <c r="Q146" s="108">
        <f t="shared" si="475"/>
        <v>0.0649058436620442</v>
      </c>
      <c r="R146" s="107">
        <f>R145/M145-1</f>
        <v>0.21537104933292</v>
      </c>
      <c r="S146" s="110"/>
      <c r="T146" s="110"/>
      <c r="U146" s="112"/>
      <c r="V146" s="112"/>
      <c r="W146" s="112"/>
      <c r="X146" s="112"/>
      <c r="Y146" s="110"/>
      <c r="Z146" s="108"/>
      <c r="AA146" s="108"/>
      <c r="AB146" s="262"/>
      <c r="AC146" s="262"/>
      <c r="AD146" s="107"/>
      <c r="AE146" s="262"/>
      <c r="AF146" s="262"/>
      <c r="AG146" s="262"/>
      <c r="AH146" s="262"/>
      <c r="AI146" s="107"/>
      <c r="AJ146" s="262"/>
      <c r="AK146" s="262"/>
      <c r="AL146" s="262"/>
      <c r="AM146" s="262"/>
      <c r="AN146" s="107"/>
      <c r="AO146" s="262"/>
      <c r="AP146" s="262"/>
      <c r="AQ146" s="262"/>
      <c r="AR146" s="262"/>
      <c r="AS146" s="107"/>
      <c r="AT146" s="262"/>
      <c r="AU146" s="262"/>
      <c r="AV146" s="262"/>
      <c r="AW146" s="262"/>
      <c r="AX146" s="107"/>
    </row>
    <row r="147" ht="14.25" hidden="1" customHeight="1" outlineLevel="1" spans="1:50">
      <c r="A147" s="76"/>
      <c r="B147" s="96" t="s">
        <v>293</v>
      </c>
      <c r="C147" s="190"/>
      <c r="D147" s="186">
        <v>69.13</v>
      </c>
      <c r="E147" s="186">
        <v>54.06</v>
      </c>
      <c r="F147" s="186">
        <v>81.37</v>
      </c>
      <c r="G147" s="186">
        <v>96.88</v>
      </c>
      <c r="H147" s="131">
        <f>D147+E147+F147+G147</f>
        <v>301.44</v>
      </c>
      <c r="I147" s="186">
        <v>106.236611681546</v>
      </c>
      <c r="J147" s="186">
        <v>62.8952221906724</v>
      </c>
      <c r="K147" s="186">
        <v>110.840257855993</v>
      </c>
      <c r="L147" s="186">
        <v>134.225379873386</v>
      </c>
      <c r="M147" s="131">
        <f>I147+J147+K147+L147</f>
        <v>414.197471601598</v>
      </c>
      <c r="N147" s="232">
        <v>164</v>
      </c>
      <c r="O147" s="232">
        <v>137.46826412399</v>
      </c>
      <c r="P147" s="232">
        <v>151.8</v>
      </c>
      <c r="Q147" s="358">
        <f>1.32*L147</f>
        <v>177.17750143287</v>
      </c>
      <c r="R147" s="131">
        <f>N147+O147+P147+Q147</f>
        <v>630.44576555686</v>
      </c>
      <c r="S147" s="187"/>
      <c r="T147" s="187"/>
      <c r="U147" s="188"/>
      <c r="V147" s="188"/>
      <c r="W147" s="188"/>
      <c r="X147" s="188"/>
      <c r="Y147" s="187"/>
      <c r="Z147" s="358"/>
      <c r="AA147" s="358"/>
      <c r="AB147" s="186"/>
      <c r="AC147" s="186"/>
      <c r="AD147" s="131"/>
      <c r="AE147" s="186"/>
      <c r="AF147" s="186"/>
      <c r="AG147" s="186"/>
      <c r="AH147" s="186"/>
      <c r="AI147" s="131"/>
      <c r="AJ147" s="186"/>
      <c r="AK147" s="186"/>
      <c r="AL147" s="186"/>
      <c r="AM147" s="186"/>
      <c r="AN147" s="131"/>
      <c r="AO147" s="186"/>
      <c r="AP147" s="186"/>
      <c r="AQ147" s="186"/>
      <c r="AR147" s="186"/>
      <c r="AS147" s="131"/>
      <c r="AT147" s="186"/>
      <c r="AU147" s="186"/>
      <c r="AV147" s="186"/>
      <c r="AW147" s="186"/>
      <c r="AX147" s="131"/>
    </row>
    <row r="148" ht="14.25" hidden="1" customHeight="1" outlineLevel="1" spans="1:50">
      <c r="A148" s="121"/>
      <c r="B148" s="268" t="s">
        <v>297</v>
      </c>
      <c r="C148" s="269"/>
      <c r="D148" s="960" t="s">
        <v>61</v>
      </c>
      <c r="E148" s="108" t="s">
        <v>61</v>
      </c>
      <c r="F148" s="108" t="s">
        <v>61</v>
      </c>
      <c r="G148" s="108" t="s">
        <v>61</v>
      </c>
      <c r="H148" s="107" t="s">
        <v>61</v>
      </c>
      <c r="I148" s="108">
        <f t="shared" ref="I148:P148" si="477">I147/D147-1</f>
        <v>0.536765683227925</v>
      </c>
      <c r="J148" s="108">
        <f t="shared" si="477"/>
        <v>0.163433632827829</v>
      </c>
      <c r="K148" s="108">
        <f t="shared" si="477"/>
        <v>0.362175959886855</v>
      </c>
      <c r="L148" s="108">
        <f t="shared" si="477"/>
        <v>0.385480799684002</v>
      </c>
      <c r="M148" s="107">
        <f t="shared" si="477"/>
        <v>0.374062737531842</v>
      </c>
      <c r="N148" s="108">
        <f t="shared" si="477"/>
        <v>0.543723932871696</v>
      </c>
      <c r="O148" s="108">
        <f t="shared" si="477"/>
        <v>1.18567101499766</v>
      </c>
      <c r="P148" s="108">
        <f t="shared" si="477"/>
        <v>0.369538495635969</v>
      </c>
      <c r="Q148" s="108">
        <f t="shared" si="475"/>
        <v>0.32</v>
      </c>
      <c r="R148" s="107">
        <f>R147/M147-1</f>
        <v>0.522089845500706</v>
      </c>
      <c r="S148" s="110"/>
      <c r="T148" s="110"/>
      <c r="U148" s="112"/>
      <c r="V148" s="112"/>
      <c r="W148" s="112"/>
      <c r="X148" s="112"/>
      <c r="Y148" s="110"/>
      <c r="Z148" s="108"/>
      <c r="AA148" s="108"/>
      <c r="AB148" s="262"/>
      <c r="AC148" s="262"/>
      <c r="AD148" s="107"/>
      <c r="AE148" s="262"/>
      <c r="AF148" s="262"/>
      <c r="AG148" s="262"/>
      <c r="AH148" s="262"/>
      <c r="AI148" s="107"/>
      <c r="AJ148" s="262"/>
      <c r="AK148" s="262"/>
      <c r="AL148" s="262"/>
      <c r="AM148" s="262"/>
      <c r="AN148" s="107"/>
      <c r="AO148" s="262"/>
      <c r="AP148" s="262"/>
      <c r="AQ148" s="262"/>
      <c r="AR148" s="262"/>
      <c r="AS148" s="107"/>
      <c r="AT148" s="262"/>
      <c r="AU148" s="262"/>
      <c r="AV148" s="262"/>
      <c r="AW148" s="262"/>
      <c r="AX148" s="107"/>
    </row>
    <row r="149" ht="14.25" hidden="1" customHeight="1" outlineLevel="1" spans="1:50">
      <c r="A149" s="76"/>
      <c r="B149" s="96" t="s">
        <v>366</v>
      </c>
      <c r="C149" s="190"/>
      <c r="D149" s="186">
        <v>14.88</v>
      </c>
      <c r="E149" s="186">
        <v>12.98</v>
      </c>
      <c r="F149" s="186">
        <v>19.16</v>
      </c>
      <c r="G149" s="186">
        <v>24.4</v>
      </c>
      <c r="H149" s="131">
        <f>D149+E149+F149+G149</f>
        <v>71.42</v>
      </c>
      <c r="I149" s="186">
        <v>17.569502481711</v>
      </c>
      <c r="J149" s="186">
        <v>13.7900926872853</v>
      </c>
      <c r="K149" s="186">
        <v>16.4186341951161</v>
      </c>
      <c r="L149" s="186">
        <v>40.4610578142153</v>
      </c>
      <c r="M149" s="131">
        <f>I149+J149+K149+L149</f>
        <v>88.2392871783277</v>
      </c>
      <c r="N149" s="232">
        <v>21.9</v>
      </c>
      <c r="O149" s="232">
        <v>29.7860342632023</v>
      </c>
      <c r="P149" s="232">
        <v>32.1</v>
      </c>
      <c r="Q149" s="358">
        <f>1.39*L149</f>
        <v>56.2408703617593</v>
      </c>
      <c r="R149" s="131">
        <f>N149+O149+P149+Q149</f>
        <v>140.026904624962</v>
      </c>
      <c r="S149" s="187"/>
      <c r="T149" s="187"/>
      <c r="U149" s="188"/>
      <c r="V149" s="188"/>
      <c r="W149" s="188"/>
      <c r="X149" s="188"/>
      <c r="Y149" s="187"/>
      <c r="Z149" s="358"/>
      <c r="AA149" s="358"/>
      <c r="AB149" s="186"/>
      <c r="AC149" s="186"/>
      <c r="AD149" s="131"/>
      <c r="AE149" s="186"/>
      <c r="AF149" s="186"/>
      <c r="AG149" s="186"/>
      <c r="AH149" s="186"/>
      <c r="AI149" s="131"/>
      <c r="AJ149" s="186"/>
      <c r="AK149" s="186"/>
      <c r="AL149" s="186"/>
      <c r="AM149" s="186"/>
      <c r="AN149" s="131"/>
      <c r="AO149" s="186"/>
      <c r="AP149" s="186"/>
      <c r="AQ149" s="186"/>
      <c r="AR149" s="186"/>
      <c r="AS149" s="131"/>
      <c r="AT149" s="186"/>
      <c r="AU149" s="186"/>
      <c r="AV149" s="186"/>
      <c r="AW149" s="186"/>
      <c r="AX149" s="131"/>
    </row>
    <row r="150" ht="14.25" hidden="1" customHeight="1" outlineLevel="1" spans="1:50">
      <c r="A150" s="121"/>
      <c r="B150" s="268" t="s">
        <v>298</v>
      </c>
      <c r="C150" s="269"/>
      <c r="D150" s="960" t="s">
        <v>61</v>
      </c>
      <c r="E150" s="108" t="s">
        <v>61</v>
      </c>
      <c r="F150" s="108" t="s">
        <v>61</v>
      </c>
      <c r="G150" s="108" t="s">
        <v>61</v>
      </c>
      <c r="H150" s="107" t="s">
        <v>61</v>
      </c>
      <c r="I150" s="108">
        <f t="shared" ref="I150:R150" si="478">I149/D149-1</f>
        <v>0.180746134523589</v>
      </c>
      <c r="J150" s="108">
        <f t="shared" si="478"/>
        <v>0.0624108387739069</v>
      </c>
      <c r="K150" s="108">
        <f t="shared" si="478"/>
        <v>-0.143077547227763</v>
      </c>
      <c r="L150" s="108">
        <f t="shared" si="478"/>
        <v>0.658240074353086</v>
      </c>
      <c r="M150" s="107">
        <f t="shared" si="478"/>
        <v>0.235498280290222</v>
      </c>
      <c r="N150" s="108">
        <f t="shared" si="478"/>
        <v>0.246478095939076</v>
      </c>
      <c r="O150" s="108">
        <f t="shared" si="478"/>
        <v>1.15995896029513</v>
      </c>
      <c r="P150" s="108">
        <f t="shared" si="478"/>
        <v>0.955095632104928</v>
      </c>
      <c r="Q150" s="108">
        <f t="shared" si="475"/>
        <v>0.39</v>
      </c>
      <c r="R150" s="107">
        <f t="shared" si="478"/>
        <v>0.586899771095991</v>
      </c>
      <c r="S150" s="110"/>
      <c r="T150" s="110"/>
      <c r="U150" s="112"/>
      <c r="V150" s="112"/>
      <c r="W150" s="112"/>
      <c r="X150" s="112"/>
      <c r="Y150" s="110"/>
      <c r="Z150" s="108"/>
      <c r="AA150" s="108"/>
      <c r="AB150" s="108"/>
      <c r="AC150" s="108"/>
      <c r="AD150" s="107"/>
      <c r="AE150" s="108"/>
      <c r="AF150" s="108"/>
      <c r="AG150" s="108"/>
      <c r="AH150" s="108"/>
      <c r="AI150" s="107"/>
      <c r="AJ150" s="108"/>
      <c r="AK150" s="108"/>
      <c r="AL150" s="108"/>
      <c r="AM150" s="108"/>
      <c r="AN150" s="107"/>
      <c r="AO150" s="108"/>
      <c r="AP150" s="108"/>
      <c r="AQ150" s="108"/>
      <c r="AR150" s="108"/>
      <c r="AS150" s="107"/>
      <c r="AT150" s="108"/>
      <c r="AU150" s="108"/>
      <c r="AV150" s="108"/>
      <c r="AW150" s="108"/>
      <c r="AX150" s="107"/>
    </row>
    <row r="151" ht="14.25" hidden="1" customHeight="1" outlineLevel="1" spans="1:50">
      <c r="A151" s="76"/>
      <c r="B151" s="359" t="s">
        <v>279</v>
      </c>
      <c r="C151" s="360">
        <v>685.4</v>
      </c>
      <c r="D151" s="171">
        <f t="shared" ref="D151:R151" si="479">D143+D145+D147+D149</f>
        <v>203.17</v>
      </c>
      <c r="E151" s="171">
        <f t="shared" si="479"/>
        <v>147.84</v>
      </c>
      <c r="F151" s="171">
        <f t="shared" si="479"/>
        <v>238.58</v>
      </c>
      <c r="G151" s="171">
        <f t="shared" si="479"/>
        <v>361.12</v>
      </c>
      <c r="H151" s="360">
        <f t="shared" si="479"/>
        <v>950.71</v>
      </c>
      <c r="I151" s="171">
        <f t="shared" si="479"/>
        <v>261.398767204237</v>
      </c>
      <c r="J151" s="171">
        <f t="shared" si="479"/>
        <v>169.686978992837</v>
      </c>
      <c r="K151" s="171">
        <f t="shared" si="479"/>
        <v>227.849759730388</v>
      </c>
      <c r="L151" s="171">
        <f t="shared" si="479"/>
        <v>436.584224339334</v>
      </c>
      <c r="M151" s="360">
        <f t="shared" si="479"/>
        <v>1095.5197302668</v>
      </c>
      <c r="N151" s="171">
        <f t="shared" si="479"/>
        <v>355.2</v>
      </c>
      <c r="O151" s="171">
        <f t="shared" si="479"/>
        <v>302.97099440223</v>
      </c>
      <c r="P151" s="171">
        <f t="shared" si="479"/>
        <v>384.6</v>
      </c>
      <c r="Q151" s="171">
        <f t="shared" si="479"/>
        <v>550</v>
      </c>
      <c r="R151" s="360">
        <f t="shared" si="479"/>
        <v>1592.77099440223</v>
      </c>
      <c r="S151" s="361"/>
      <c r="T151" s="361"/>
      <c r="U151" s="362"/>
      <c r="V151" s="362"/>
      <c r="W151" s="362"/>
      <c r="X151" s="362"/>
      <c r="Y151" s="361"/>
      <c r="Z151" s="171"/>
      <c r="AA151" s="171"/>
      <c r="AB151" s="171"/>
      <c r="AC151" s="171"/>
      <c r="AD151" s="360"/>
      <c r="AE151" s="171"/>
      <c r="AF151" s="171"/>
      <c r="AG151" s="171"/>
      <c r="AH151" s="171"/>
      <c r="AI151" s="360"/>
      <c r="AJ151" s="171"/>
      <c r="AK151" s="171"/>
      <c r="AL151" s="171"/>
      <c r="AM151" s="171"/>
      <c r="AN151" s="360"/>
      <c r="AO151" s="171"/>
      <c r="AP151" s="171"/>
      <c r="AQ151" s="171"/>
      <c r="AR151" s="171"/>
      <c r="AS151" s="360"/>
      <c r="AT151" s="171"/>
      <c r="AU151" s="171"/>
      <c r="AV151" s="171"/>
      <c r="AW151" s="171"/>
      <c r="AX151" s="360"/>
    </row>
    <row r="152" ht="14.25" hidden="1" customHeight="1" outlineLevel="1" spans="1:50">
      <c r="A152" s="121"/>
      <c r="B152" s="268" t="s">
        <v>60</v>
      </c>
      <c r="C152" s="269"/>
      <c r="D152" s="960" t="s">
        <v>61</v>
      </c>
      <c r="E152" s="108" t="s">
        <v>61</v>
      </c>
      <c r="F152" s="108" t="s">
        <v>61</v>
      </c>
      <c r="G152" s="108" t="s">
        <v>61</v>
      </c>
      <c r="H152" s="107">
        <f t="shared" ref="H152:R152" si="480">H151/C151-1</f>
        <v>0.387087831922964</v>
      </c>
      <c r="I152" s="108">
        <f t="shared" si="480"/>
        <v>0.286601206891949</v>
      </c>
      <c r="J152" s="108">
        <f t="shared" si="480"/>
        <v>0.147774479118215</v>
      </c>
      <c r="K152" s="108">
        <f t="shared" si="480"/>
        <v>-0.0449754391382856</v>
      </c>
      <c r="L152" s="108">
        <f t="shared" si="480"/>
        <v>0.208972708073033</v>
      </c>
      <c r="M152" s="107">
        <f t="shared" si="480"/>
        <v>0.152317457759775</v>
      </c>
      <c r="N152" s="108">
        <f t="shared" si="480"/>
        <v>0.358843439848642</v>
      </c>
      <c r="O152" s="108">
        <f t="shared" si="480"/>
        <v>0.78546990582595</v>
      </c>
      <c r="P152" s="108">
        <f t="shared" si="480"/>
        <v>0.687954380356131</v>
      </c>
      <c r="Q152" s="108">
        <f t="shared" si="480"/>
        <v>0.259779830185789</v>
      </c>
      <c r="R152" s="107">
        <f t="shared" si="480"/>
        <v>0.453895306855256</v>
      </c>
      <c r="S152" s="110"/>
      <c r="T152" s="110"/>
      <c r="U152" s="112"/>
      <c r="V152" s="112"/>
      <c r="W152" s="112"/>
      <c r="X152" s="112"/>
      <c r="Y152" s="110"/>
      <c r="Z152" s="108"/>
      <c r="AA152" s="108"/>
      <c r="AB152" s="108"/>
      <c r="AC152" s="108"/>
      <c r="AD152" s="107"/>
      <c r="AE152" s="108"/>
      <c r="AF152" s="108"/>
      <c r="AG152" s="108"/>
      <c r="AH152" s="108"/>
      <c r="AI152" s="107"/>
      <c r="AJ152" s="108"/>
      <c r="AK152" s="108"/>
      <c r="AL152" s="108"/>
      <c r="AM152" s="108"/>
      <c r="AN152" s="107"/>
      <c r="AO152" s="108"/>
      <c r="AP152" s="108"/>
      <c r="AQ152" s="108"/>
      <c r="AR152" s="108"/>
      <c r="AS152" s="107"/>
      <c r="AT152" s="108"/>
      <c r="AU152" s="108"/>
      <c r="AV152" s="108"/>
      <c r="AW152" s="108"/>
      <c r="AX152" s="107"/>
    </row>
    <row r="153" ht="14.25" hidden="1" customHeight="1" outlineLevel="1" spans="1:50">
      <c r="A153" s="76"/>
      <c r="B153" s="10"/>
      <c r="C153" s="190"/>
      <c r="D153" s="189"/>
      <c r="E153" s="189"/>
      <c r="F153" s="189"/>
      <c r="G153" s="189"/>
      <c r="H153" s="190"/>
      <c r="I153" s="189"/>
      <c r="J153" s="189"/>
      <c r="K153" s="189"/>
      <c r="L153" s="189"/>
      <c r="M153" s="190"/>
      <c r="N153" s="189"/>
      <c r="O153" s="189"/>
      <c r="P153" s="354"/>
      <c r="Q153" s="363"/>
      <c r="R153" s="364"/>
      <c r="S153" s="365"/>
      <c r="T153" s="365"/>
      <c r="U153" s="366"/>
      <c r="V153" s="366"/>
      <c r="W153" s="366"/>
      <c r="X153" s="366"/>
      <c r="Y153" s="365"/>
      <c r="Z153" s="354"/>
      <c r="AA153" s="189"/>
      <c r="AB153" s="354"/>
      <c r="AC153" s="189"/>
      <c r="AD153" s="131"/>
      <c r="AE153" s="189"/>
      <c r="AF153" s="189"/>
      <c r="AG153" s="189"/>
      <c r="AH153" s="189"/>
      <c r="AI153" s="190"/>
      <c r="AJ153" s="189"/>
      <c r="AK153" s="189"/>
      <c r="AL153" s="189"/>
      <c r="AM153" s="189"/>
      <c r="AN153" s="190"/>
      <c r="AO153" s="189"/>
      <c r="AP153" s="189"/>
      <c r="AQ153" s="189"/>
      <c r="AR153" s="189"/>
      <c r="AS153" s="190"/>
      <c r="AT153" s="189"/>
      <c r="AU153" s="189"/>
      <c r="AV153" s="189"/>
      <c r="AW153" s="189"/>
      <c r="AX153" s="190"/>
    </row>
    <row r="154" ht="14.25" hidden="1" customHeight="1" outlineLevel="1" spans="1:50">
      <c r="A154" s="121"/>
      <c r="B154" s="268" t="s">
        <v>367</v>
      </c>
      <c r="C154" s="269"/>
      <c r="D154" s="108">
        <f t="shared" ref="D154:R154" si="481">D143/D151</f>
        <v>0.240291381601614</v>
      </c>
      <c r="E154" s="108">
        <f t="shared" si="481"/>
        <v>0.276582792207792</v>
      </c>
      <c r="F154" s="108">
        <f t="shared" si="481"/>
        <v>0.246500125743985</v>
      </c>
      <c r="G154" s="108">
        <f t="shared" si="481"/>
        <v>0.374003101462118</v>
      </c>
      <c r="H154" s="109">
        <f t="shared" si="481"/>
        <v>0.298282336359142</v>
      </c>
      <c r="I154" s="108">
        <f t="shared" si="481"/>
        <v>0.257864553310857</v>
      </c>
      <c r="J154" s="108">
        <f t="shared" si="481"/>
        <v>0.292716816237504</v>
      </c>
      <c r="K154" s="108">
        <f t="shared" si="481"/>
        <v>0.242710959886023</v>
      </c>
      <c r="L154" s="108">
        <f t="shared" si="481"/>
        <v>0.367164188038953</v>
      </c>
      <c r="M154" s="107">
        <f t="shared" si="481"/>
        <v>0.303669049065857</v>
      </c>
      <c r="N154" s="108">
        <f t="shared" si="481"/>
        <v>0.272240990990991</v>
      </c>
      <c r="O154" s="108">
        <f t="shared" si="481"/>
        <v>0.294150346877671</v>
      </c>
      <c r="P154" s="108">
        <f t="shared" si="481"/>
        <v>0.290171606864275</v>
      </c>
      <c r="Q154" s="108">
        <f t="shared" si="481"/>
        <v>0.378886399840396</v>
      </c>
      <c r="R154" s="107">
        <f t="shared" si="481"/>
        <v>0.317563883814532</v>
      </c>
      <c r="S154" s="110"/>
      <c r="T154" s="110"/>
      <c r="U154" s="112"/>
      <c r="V154" s="112"/>
      <c r="W154" s="112"/>
      <c r="X154" s="112"/>
      <c r="Y154" s="110"/>
      <c r="Z154" s="108"/>
      <c r="AA154" s="108"/>
      <c r="AB154" s="108"/>
      <c r="AC154" s="108"/>
      <c r="AD154" s="107"/>
      <c r="AE154" s="108"/>
      <c r="AF154" s="108"/>
      <c r="AG154" s="108"/>
      <c r="AH154" s="108"/>
      <c r="AI154" s="107"/>
      <c r="AJ154" s="108"/>
      <c r="AK154" s="108"/>
      <c r="AL154" s="108"/>
      <c r="AM154" s="108"/>
      <c r="AN154" s="107"/>
      <c r="AO154" s="108"/>
      <c r="AP154" s="108"/>
      <c r="AQ154" s="108"/>
      <c r="AR154" s="108"/>
      <c r="AS154" s="107"/>
      <c r="AT154" s="108"/>
      <c r="AU154" s="108"/>
      <c r="AV154" s="108"/>
      <c r="AW154" s="108"/>
      <c r="AX154" s="107"/>
    </row>
    <row r="155" ht="14.25" hidden="1" customHeight="1" outlineLevel="1" spans="1:50">
      <c r="A155" s="121"/>
      <c r="B155" s="268" t="s">
        <v>368</v>
      </c>
      <c r="C155" s="269"/>
      <c r="D155" s="108">
        <f t="shared" ref="D155:R155" si="482">D145/D151</f>
        <v>0.346212531377664</v>
      </c>
      <c r="E155" s="108">
        <f t="shared" si="482"/>
        <v>0.269954004329004</v>
      </c>
      <c r="F155" s="108">
        <f t="shared" si="482"/>
        <v>0.332131779696538</v>
      </c>
      <c r="G155" s="108">
        <f t="shared" si="482"/>
        <v>0.290152857775809</v>
      </c>
      <c r="H155" s="109">
        <f t="shared" si="482"/>
        <v>0.309526564357165</v>
      </c>
      <c r="I155" s="108">
        <f t="shared" si="482"/>
        <v>0.268506150394396</v>
      </c>
      <c r="J155" s="108">
        <f t="shared" si="482"/>
        <v>0.255360971857274</v>
      </c>
      <c r="K155" s="108">
        <f t="shared" si="482"/>
        <v>0.198767968151059</v>
      </c>
      <c r="L155" s="108">
        <f t="shared" si="482"/>
        <v>0.232714992314053</v>
      </c>
      <c r="M155" s="107">
        <f t="shared" si="482"/>
        <v>0.237702279173419</v>
      </c>
      <c r="N155" s="108">
        <f t="shared" si="482"/>
        <v>0.204391891891892</v>
      </c>
      <c r="O155" s="108">
        <f t="shared" si="482"/>
        <v>0.153802422603811</v>
      </c>
      <c r="P155" s="108">
        <f t="shared" si="482"/>
        <v>0.231669266770671</v>
      </c>
      <c r="Q155" s="108">
        <f t="shared" si="482"/>
        <v>0.196716560533006</v>
      </c>
      <c r="R155" s="107">
        <f t="shared" si="482"/>
        <v>0.198705138606371</v>
      </c>
      <c r="S155" s="110"/>
      <c r="T155" s="110"/>
      <c r="U155" s="112"/>
      <c r="V155" s="112"/>
      <c r="W155" s="112"/>
      <c r="X155" s="112"/>
      <c r="Y155" s="110"/>
      <c r="Z155" s="108"/>
      <c r="AA155" s="108"/>
      <c r="AB155" s="108"/>
      <c r="AC155" s="108"/>
      <c r="AD155" s="107"/>
      <c r="AE155" s="108"/>
      <c r="AF155" s="108"/>
      <c r="AG155" s="108"/>
      <c r="AH155" s="108"/>
      <c r="AI155" s="107"/>
      <c r="AJ155" s="108"/>
      <c r="AK155" s="108"/>
      <c r="AL155" s="108"/>
      <c r="AM155" s="108"/>
      <c r="AN155" s="107"/>
      <c r="AO155" s="108"/>
      <c r="AP155" s="108"/>
      <c r="AQ155" s="108"/>
      <c r="AR155" s="108"/>
      <c r="AS155" s="107"/>
      <c r="AT155" s="108"/>
      <c r="AU155" s="108"/>
      <c r="AV155" s="108"/>
      <c r="AW155" s="108"/>
      <c r="AX155" s="107"/>
    </row>
    <row r="156" ht="14.25" hidden="1" customHeight="1" outlineLevel="1" spans="1:50">
      <c r="A156" s="121"/>
      <c r="B156" s="268" t="s">
        <v>369</v>
      </c>
      <c r="C156" s="269"/>
      <c r="D156" s="108">
        <f t="shared" ref="D156:R156" si="483">D147/D151</f>
        <v>0.340256927696018</v>
      </c>
      <c r="E156" s="108">
        <f t="shared" si="483"/>
        <v>0.365665584415584</v>
      </c>
      <c r="F156" s="108">
        <f t="shared" si="483"/>
        <v>0.341059602649007</v>
      </c>
      <c r="G156" s="108">
        <f t="shared" si="483"/>
        <v>0.268276473194506</v>
      </c>
      <c r="H156" s="109">
        <f t="shared" si="483"/>
        <v>0.317068296325904</v>
      </c>
      <c r="I156" s="108">
        <f t="shared" si="483"/>
        <v>0.406415886416714</v>
      </c>
      <c r="J156" s="108">
        <f t="shared" si="483"/>
        <v>0.37065438116691</v>
      </c>
      <c r="K156" s="108">
        <f t="shared" si="483"/>
        <v>0.486462035277761</v>
      </c>
      <c r="L156" s="108">
        <f t="shared" si="483"/>
        <v>0.307444411388213</v>
      </c>
      <c r="M156" s="107">
        <f t="shared" si="483"/>
        <v>0.378083077974988</v>
      </c>
      <c r="N156" s="108">
        <f t="shared" si="483"/>
        <v>0.461711711711712</v>
      </c>
      <c r="O156" s="108">
        <f t="shared" si="483"/>
        <v>0.453734075749458</v>
      </c>
      <c r="P156" s="108">
        <f t="shared" si="483"/>
        <v>0.394695787831513</v>
      </c>
      <c r="Q156" s="108">
        <f t="shared" si="483"/>
        <v>0.322140911696127</v>
      </c>
      <c r="R156" s="107">
        <f t="shared" si="483"/>
        <v>0.395816955339187</v>
      </c>
      <c r="S156" s="110"/>
      <c r="T156" s="110"/>
      <c r="U156" s="112"/>
      <c r="V156" s="112"/>
      <c r="W156" s="112"/>
      <c r="X156" s="112"/>
      <c r="Y156" s="110"/>
      <c r="Z156" s="108"/>
      <c r="AA156" s="108"/>
      <c r="AB156" s="108"/>
      <c r="AC156" s="108"/>
      <c r="AD156" s="107"/>
      <c r="AE156" s="108"/>
      <c r="AF156" s="108"/>
      <c r="AG156" s="108"/>
      <c r="AH156" s="108"/>
      <c r="AI156" s="107"/>
      <c r="AJ156" s="108"/>
      <c r="AK156" s="108"/>
      <c r="AL156" s="108"/>
      <c r="AM156" s="108"/>
      <c r="AN156" s="107"/>
      <c r="AO156" s="108"/>
      <c r="AP156" s="108"/>
      <c r="AQ156" s="108"/>
      <c r="AR156" s="108"/>
      <c r="AS156" s="107"/>
      <c r="AT156" s="108"/>
      <c r="AU156" s="108"/>
      <c r="AV156" s="108"/>
      <c r="AW156" s="108"/>
      <c r="AX156" s="107"/>
    </row>
    <row r="157" ht="14.25" hidden="1" customHeight="1" outlineLevel="1" spans="1:50">
      <c r="A157" s="121"/>
      <c r="B157" s="268" t="s">
        <v>370</v>
      </c>
      <c r="C157" s="269"/>
      <c r="D157" s="108">
        <f t="shared" ref="D157:R157" si="484">D149/D151</f>
        <v>0.0732391593247035</v>
      </c>
      <c r="E157" s="108">
        <f t="shared" si="484"/>
        <v>0.0877976190476191</v>
      </c>
      <c r="F157" s="108">
        <f t="shared" si="484"/>
        <v>0.0803084919104703</v>
      </c>
      <c r="G157" s="108">
        <f t="shared" si="484"/>
        <v>0.0675675675675676</v>
      </c>
      <c r="H157" s="109">
        <f t="shared" si="484"/>
        <v>0.0751228029577894</v>
      </c>
      <c r="I157" s="108">
        <f t="shared" si="484"/>
        <v>0.0672134098780333</v>
      </c>
      <c r="J157" s="108">
        <f t="shared" si="484"/>
        <v>0.0812678307383117</v>
      </c>
      <c r="K157" s="108">
        <f t="shared" si="484"/>
        <v>0.0720590366851562</v>
      </c>
      <c r="L157" s="108">
        <f t="shared" si="484"/>
        <v>0.092676408258781</v>
      </c>
      <c r="M157" s="107">
        <f t="shared" si="484"/>
        <v>0.0805455937857353</v>
      </c>
      <c r="N157" s="108">
        <f t="shared" si="484"/>
        <v>0.0616554054054054</v>
      </c>
      <c r="O157" s="108">
        <f t="shared" si="484"/>
        <v>0.0983131547690595</v>
      </c>
      <c r="P157" s="108">
        <f t="shared" si="484"/>
        <v>0.0834633385335413</v>
      </c>
      <c r="Q157" s="108">
        <f t="shared" si="484"/>
        <v>0.102256127930471</v>
      </c>
      <c r="R157" s="107">
        <f t="shared" si="484"/>
        <v>0.0879140222399102</v>
      </c>
      <c r="S157" s="110"/>
      <c r="T157" s="110"/>
      <c r="U157" s="112"/>
      <c r="V157" s="112"/>
      <c r="W157" s="112"/>
      <c r="X157" s="112"/>
      <c r="Y157" s="110"/>
      <c r="Z157" s="108"/>
      <c r="AA157" s="108"/>
      <c r="AB157" s="108"/>
      <c r="AC157" s="108"/>
      <c r="AD157" s="107"/>
      <c r="AE157" s="108"/>
      <c r="AF157" s="108"/>
      <c r="AG157" s="108"/>
      <c r="AH157" s="108"/>
      <c r="AI157" s="107"/>
      <c r="AJ157" s="108"/>
      <c r="AK157" s="108"/>
      <c r="AL157" s="108"/>
      <c r="AM157" s="108"/>
      <c r="AN157" s="107"/>
      <c r="AO157" s="108"/>
      <c r="AP157" s="108"/>
      <c r="AQ157" s="108"/>
      <c r="AR157" s="108"/>
      <c r="AS157" s="107"/>
      <c r="AT157" s="108"/>
      <c r="AU157" s="108"/>
      <c r="AV157" s="108"/>
      <c r="AW157" s="108"/>
      <c r="AX157" s="107"/>
    </row>
    <row r="158" ht="14.25" hidden="1" customHeight="1" outlineLevel="1" spans="1:50">
      <c r="A158" s="121"/>
      <c r="B158" s="271"/>
      <c r="C158" s="269"/>
      <c r="D158" s="272"/>
      <c r="E158" s="272"/>
      <c r="F158" s="272"/>
      <c r="G158" s="272"/>
      <c r="H158" s="175"/>
      <c r="I158" s="367"/>
      <c r="J158" s="367"/>
      <c r="K158" s="367"/>
      <c r="L158" s="367"/>
      <c r="M158" s="269"/>
      <c r="N158" s="367"/>
      <c r="O158" s="367"/>
      <c r="P158" s="368"/>
      <c r="Q158" s="272"/>
      <c r="R158" s="269"/>
      <c r="S158" s="273"/>
      <c r="T158" s="273"/>
      <c r="U158" s="274"/>
      <c r="V158" s="274"/>
      <c r="W158" s="274"/>
      <c r="X158" s="274"/>
      <c r="Y158" s="273"/>
      <c r="Z158" s="368"/>
      <c r="AA158" s="367"/>
      <c r="AB158" s="368"/>
      <c r="AC158" s="272"/>
      <c r="AD158" s="269"/>
      <c r="AE158" s="368"/>
      <c r="AF158" s="368"/>
      <c r="AG158" s="368"/>
      <c r="AH158" s="272"/>
      <c r="AI158" s="269"/>
      <c r="AJ158" s="368"/>
      <c r="AK158" s="368"/>
      <c r="AL158" s="368"/>
      <c r="AM158" s="368"/>
      <c r="AN158" s="269"/>
      <c r="AO158" s="368"/>
      <c r="AP158" s="368"/>
      <c r="AQ158" s="368"/>
      <c r="AR158" s="368"/>
      <c r="AS158" s="269"/>
      <c r="AT158" s="368"/>
      <c r="AU158" s="368"/>
      <c r="AV158" s="368"/>
      <c r="AW158" s="368"/>
      <c r="AX158" s="269"/>
    </row>
    <row r="159" ht="14.25" hidden="1" customHeight="1" outlineLevel="1" spans="1:50">
      <c r="A159" s="121"/>
      <c r="B159" s="268" t="s">
        <v>371</v>
      </c>
      <c r="C159" s="269"/>
      <c r="D159" s="108">
        <f t="shared" ref="D159:R159" si="485">D143/D$25</f>
        <v>0.194854335653533</v>
      </c>
      <c r="E159" s="108">
        <f t="shared" si="485"/>
        <v>0.159519742150207</v>
      </c>
      <c r="F159" s="108">
        <f t="shared" si="485"/>
        <v>0.181843654972286</v>
      </c>
      <c r="G159" s="108">
        <f t="shared" si="485"/>
        <v>0.31950404606489</v>
      </c>
      <c r="H159" s="109">
        <f t="shared" si="485"/>
        <v>0.226319858015263</v>
      </c>
      <c r="I159" s="108">
        <f t="shared" si="485"/>
        <v>0.192293265080957</v>
      </c>
      <c r="J159" s="108">
        <f t="shared" si="485"/>
        <v>0.154678633262306</v>
      </c>
      <c r="K159" s="108">
        <f t="shared" si="485"/>
        <v>0.1553205616354</v>
      </c>
      <c r="L159" s="108">
        <f t="shared" si="485"/>
        <v>0.336308272307052</v>
      </c>
      <c r="M159" s="109">
        <f t="shared" si="485"/>
        <v>0.221143427887297</v>
      </c>
      <c r="N159" s="108">
        <f t="shared" si="485"/>
        <v>0.236083984375</v>
      </c>
      <c r="O159" s="108">
        <f t="shared" si="485"/>
        <v>0.243561145387507</v>
      </c>
      <c r="P159" s="108">
        <f t="shared" si="485"/>
        <v>0.247559893522626</v>
      </c>
      <c r="Q159" s="108">
        <f t="shared" si="485"/>
        <v>0.416358681143293</v>
      </c>
      <c r="R159" s="107">
        <f t="shared" si="485"/>
        <v>0.292915533362003</v>
      </c>
      <c r="S159" s="110"/>
      <c r="T159" s="110"/>
      <c r="U159" s="112"/>
      <c r="V159" s="112"/>
      <c r="W159" s="112"/>
      <c r="X159" s="112"/>
      <c r="Y159" s="110"/>
      <c r="Z159" s="108"/>
      <c r="AA159" s="108"/>
      <c r="AB159" s="108"/>
      <c r="AC159" s="108"/>
      <c r="AD159" s="107"/>
      <c r="AE159" s="108"/>
      <c r="AF159" s="108"/>
      <c r="AG159" s="108"/>
      <c r="AH159" s="108"/>
      <c r="AI159" s="107"/>
      <c r="AJ159" s="108"/>
      <c r="AK159" s="108"/>
      <c r="AL159" s="108"/>
      <c r="AM159" s="108"/>
      <c r="AN159" s="107"/>
      <c r="AO159" s="108"/>
      <c r="AP159" s="108"/>
      <c r="AQ159" s="108"/>
      <c r="AR159" s="108"/>
      <c r="AS159" s="107"/>
      <c r="AT159" s="108"/>
      <c r="AU159" s="108"/>
      <c r="AV159" s="108"/>
      <c r="AW159" s="108"/>
      <c r="AX159" s="107"/>
    </row>
    <row r="160" ht="14.25" hidden="1" customHeight="1" outlineLevel="1" spans="1:50">
      <c r="A160" s="121"/>
      <c r="B160" s="268" t="s">
        <v>372</v>
      </c>
      <c r="C160" s="269"/>
      <c r="D160" s="108">
        <f t="shared" ref="D160:R160" si="486">D145/D$26</f>
        <v>0.248239135121187</v>
      </c>
      <c r="E160" s="108">
        <f t="shared" si="486"/>
        <v>0.177899605758573</v>
      </c>
      <c r="F160" s="108">
        <f t="shared" si="486"/>
        <v>0.240523126698898</v>
      </c>
      <c r="G160" s="108">
        <f t="shared" si="486"/>
        <v>0.269717485144755</v>
      </c>
      <c r="H160" s="109">
        <f t="shared" si="486"/>
        <v>0.240097919121461</v>
      </c>
      <c r="I160" s="108">
        <f t="shared" si="486"/>
        <v>0.252370977895388</v>
      </c>
      <c r="J160" s="108">
        <f t="shared" si="486"/>
        <v>0.180847158278983</v>
      </c>
      <c r="K160" s="108">
        <f t="shared" si="486"/>
        <v>0.15264358007805</v>
      </c>
      <c r="L160" s="108">
        <f t="shared" si="486"/>
        <v>0.222618493420837</v>
      </c>
      <c r="M160" s="109">
        <f t="shared" si="486"/>
        <v>0.204916601357775</v>
      </c>
      <c r="N160" s="108">
        <f t="shared" si="486"/>
        <v>0.203418324460633</v>
      </c>
      <c r="O160" s="108">
        <f t="shared" si="486"/>
        <v>0.2025105298468</v>
      </c>
      <c r="P160" s="108">
        <f t="shared" si="486"/>
        <v>0.216472303206997</v>
      </c>
      <c r="Q160" s="108">
        <f t="shared" si="486"/>
        <v>0.239526473972002</v>
      </c>
      <c r="R160" s="107">
        <f t="shared" si="486"/>
        <v>0.218225043929464</v>
      </c>
      <c r="S160" s="110"/>
      <c r="T160" s="110"/>
      <c r="U160" s="112"/>
      <c r="V160" s="112"/>
      <c r="W160" s="112"/>
      <c r="X160" s="112"/>
      <c r="Y160" s="110"/>
      <c r="Z160" s="108"/>
      <c r="AA160" s="108"/>
      <c r="AB160" s="108"/>
      <c r="AC160" s="108"/>
      <c r="AD160" s="107"/>
      <c r="AE160" s="108"/>
      <c r="AF160" s="108"/>
      <c r="AG160" s="108"/>
      <c r="AH160" s="108"/>
      <c r="AI160" s="107"/>
      <c r="AJ160" s="108"/>
      <c r="AK160" s="108"/>
      <c r="AL160" s="108"/>
      <c r="AM160" s="108"/>
      <c r="AN160" s="107"/>
      <c r="AO160" s="108"/>
      <c r="AP160" s="108"/>
      <c r="AQ160" s="108"/>
      <c r="AR160" s="108"/>
      <c r="AS160" s="107"/>
      <c r="AT160" s="108"/>
      <c r="AU160" s="108"/>
      <c r="AV160" s="108"/>
      <c r="AW160" s="108"/>
      <c r="AX160" s="107"/>
    </row>
    <row r="161" ht="14.25" hidden="1" customHeight="1" outlineLevel="1" spans="1:50">
      <c r="A161" s="121"/>
      <c r="B161" s="268" t="s">
        <v>373</v>
      </c>
      <c r="C161" s="269"/>
      <c r="D161" s="108">
        <f t="shared" ref="D161:R161" si="487">D147/D$27</f>
        <v>0.846039420877395</v>
      </c>
      <c r="E161" s="108">
        <f t="shared" si="487"/>
        <v>0.755505102508077</v>
      </c>
      <c r="F161" s="108">
        <f t="shared" si="487"/>
        <v>0.810185936463049</v>
      </c>
      <c r="G161" s="108">
        <f t="shared" si="487"/>
        <v>0.812998872528801</v>
      </c>
      <c r="H161" s="109">
        <f t="shared" si="487"/>
        <v>0.808448347360891</v>
      </c>
      <c r="I161" s="108">
        <f t="shared" si="487"/>
        <v>0.813460709496836</v>
      </c>
      <c r="J161" s="108">
        <f t="shared" si="487"/>
        <v>0.754737808959032</v>
      </c>
      <c r="K161" s="108">
        <f t="shared" si="487"/>
        <v>0.792549123054469</v>
      </c>
      <c r="L161" s="108">
        <f t="shared" si="487"/>
        <v>0.789604488828653</v>
      </c>
      <c r="M161" s="109">
        <f t="shared" si="487"/>
        <v>0.790791681676639</v>
      </c>
      <c r="N161" s="108">
        <f t="shared" si="487"/>
        <v>0.797665369649805</v>
      </c>
      <c r="O161" s="108">
        <f t="shared" si="487"/>
        <v>0.732773262921057</v>
      </c>
      <c r="P161" s="108">
        <f t="shared" si="487"/>
        <v>0.759379689844923</v>
      </c>
      <c r="Q161" s="108">
        <f t="shared" si="487"/>
        <v>0.713562228887917</v>
      </c>
      <c r="R161" s="107">
        <f t="shared" si="487"/>
        <v>0.749281870165034</v>
      </c>
      <c r="S161" s="110"/>
      <c r="T161" s="110"/>
      <c r="U161" s="112"/>
      <c r="V161" s="112"/>
      <c r="W161" s="112"/>
      <c r="X161" s="112"/>
      <c r="Y161" s="110"/>
      <c r="Z161" s="108"/>
      <c r="AA161" s="108"/>
      <c r="AB161" s="108"/>
      <c r="AC161" s="108"/>
      <c r="AD161" s="107"/>
      <c r="AE161" s="108"/>
      <c r="AF161" s="108"/>
      <c r="AG161" s="108"/>
      <c r="AH161" s="108"/>
      <c r="AI161" s="107"/>
      <c r="AJ161" s="108"/>
      <c r="AK161" s="108"/>
      <c r="AL161" s="108"/>
      <c r="AM161" s="108"/>
      <c r="AN161" s="107"/>
      <c r="AO161" s="108"/>
      <c r="AP161" s="108"/>
      <c r="AQ161" s="108"/>
      <c r="AR161" s="108"/>
      <c r="AS161" s="107"/>
      <c r="AT161" s="108"/>
      <c r="AU161" s="108"/>
      <c r="AV161" s="108"/>
      <c r="AW161" s="108"/>
      <c r="AX161" s="107"/>
    </row>
    <row r="162" ht="14.25" hidden="1" customHeight="1" outlineLevel="1" spans="1:50">
      <c r="A162" s="121"/>
      <c r="B162" s="268" t="s">
        <v>374</v>
      </c>
      <c r="C162" s="269"/>
      <c r="D162" s="108">
        <f t="shared" ref="D162:R162" si="488">D149/D$28</f>
        <v>0.310435421270626</v>
      </c>
      <c r="E162" s="108">
        <f t="shared" si="488"/>
        <v>0.284419913992342</v>
      </c>
      <c r="F162" s="108">
        <f t="shared" si="488"/>
        <v>0.362317153698693</v>
      </c>
      <c r="G162" s="108">
        <f t="shared" si="488"/>
        <v>0.355871545008459</v>
      </c>
      <c r="H162" s="109">
        <f t="shared" si="488"/>
        <v>0.332162355408224</v>
      </c>
      <c r="I162" s="108">
        <f t="shared" si="488"/>
        <v>0.347045609165246</v>
      </c>
      <c r="J162" s="108">
        <f t="shared" si="488"/>
        <v>0.283207795543181</v>
      </c>
      <c r="K162" s="108">
        <f t="shared" si="488"/>
        <v>0.299793166765239</v>
      </c>
      <c r="L162" s="108">
        <f t="shared" si="488"/>
        <v>0.422375095420101</v>
      </c>
      <c r="M162" s="109">
        <f t="shared" si="488"/>
        <v>0.353127944235746</v>
      </c>
      <c r="N162" s="108">
        <f t="shared" si="488"/>
        <v>0.280051150895141</v>
      </c>
      <c r="O162" s="108">
        <f t="shared" si="488"/>
        <v>0.406913036382545</v>
      </c>
      <c r="P162" s="108">
        <f t="shared" si="488"/>
        <v>0.382142857142857</v>
      </c>
      <c r="Q162" s="108">
        <f t="shared" si="488"/>
        <v>0.490758031079924</v>
      </c>
      <c r="R162" s="107">
        <f t="shared" si="488"/>
        <v>0.400076870357033</v>
      </c>
      <c r="S162" s="110"/>
      <c r="T162" s="110"/>
      <c r="U162" s="112"/>
      <c r="V162" s="112"/>
      <c r="W162" s="112"/>
      <c r="X162" s="112"/>
      <c r="Y162" s="110"/>
      <c r="Z162" s="108"/>
      <c r="AA162" s="108"/>
      <c r="AB162" s="108"/>
      <c r="AC162" s="108"/>
      <c r="AD162" s="107"/>
      <c r="AE162" s="108"/>
      <c r="AF162" s="108"/>
      <c r="AG162" s="108"/>
      <c r="AH162" s="108"/>
      <c r="AI162" s="107"/>
      <c r="AJ162" s="108"/>
      <c r="AK162" s="108"/>
      <c r="AL162" s="108"/>
      <c r="AM162" s="108"/>
      <c r="AN162" s="107"/>
      <c r="AO162" s="108"/>
      <c r="AP162" s="108"/>
      <c r="AQ162" s="108"/>
      <c r="AR162" s="108"/>
      <c r="AS162" s="107"/>
      <c r="AT162" s="108"/>
      <c r="AU162" s="108"/>
      <c r="AV162" s="108"/>
      <c r="AW162" s="108"/>
      <c r="AX162" s="107"/>
    </row>
    <row r="163" ht="14.25" hidden="1" customHeight="1" outlineLevel="1" spans="1:50">
      <c r="A163" s="121"/>
      <c r="B163" s="271"/>
      <c r="C163" s="269"/>
      <c r="D163" s="272"/>
      <c r="E163" s="272"/>
      <c r="F163" s="272"/>
      <c r="G163" s="272"/>
      <c r="H163" s="269"/>
      <c r="I163" s="272"/>
      <c r="J163" s="272"/>
      <c r="K163" s="272"/>
      <c r="L163" s="272"/>
      <c r="M163" s="269"/>
      <c r="N163" s="272"/>
      <c r="O163" s="272"/>
      <c r="P163" s="368"/>
      <c r="Q163" s="272"/>
      <c r="R163" s="269"/>
      <c r="S163" s="273"/>
      <c r="T163" s="273"/>
      <c r="U163" s="274"/>
      <c r="V163" s="274"/>
      <c r="W163" s="274"/>
      <c r="X163" s="274"/>
      <c r="Y163" s="273"/>
      <c r="Z163" s="368"/>
      <c r="AA163" s="368"/>
      <c r="AB163" s="368"/>
      <c r="AC163" s="272"/>
      <c r="AD163" s="269"/>
      <c r="AE163" s="368"/>
      <c r="AF163" s="368"/>
      <c r="AG163" s="368"/>
      <c r="AH163" s="272"/>
      <c r="AI163" s="269"/>
      <c r="AJ163" s="368"/>
      <c r="AK163" s="368"/>
      <c r="AL163" s="368"/>
      <c r="AM163" s="368"/>
      <c r="AN163" s="269"/>
      <c r="AO163" s="368"/>
      <c r="AP163" s="368"/>
      <c r="AQ163" s="368"/>
      <c r="AR163" s="368"/>
      <c r="AS163" s="269"/>
      <c r="AT163" s="368"/>
      <c r="AU163" s="368"/>
      <c r="AV163" s="368"/>
      <c r="AW163" s="368"/>
      <c r="AX163" s="269"/>
    </row>
    <row r="164" ht="14.25" hidden="1" customHeight="1" outlineLevel="1" spans="1:50">
      <c r="A164" s="76"/>
      <c r="B164" s="126" t="s">
        <v>315</v>
      </c>
      <c r="C164" s="369">
        <v>547.7</v>
      </c>
      <c r="D164" s="151">
        <v>162.23</v>
      </c>
      <c r="E164" s="151">
        <v>128.665952106169</v>
      </c>
      <c r="F164" s="151">
        <v>195.256991170258</v>
      </c>
      <c r="G164" s="151">
        <v>296.907601614383</v>
      </c>
      <c r="H164" s="369">
        <v>783.1</v>
      </c>
      <c r="I164" s="151">
        <v>222.194334065725</v>
      </c>
      <c r="J164" s="151">
        <v>147.387775310505</v>
      </c>
      <c r="K164" s="151">
        <v>199.883341754989</v>
      </c>
      <c r="L164" s="151">
        <v>383.109996856065</v>
      </c>
      <c r="M164" s="369">
        <f>I164+J164+K164+L164</f>
        <v>952.575447987286</v>
      </c>
      <c r="N164" s="151">
        <v>316.2</v>
      </c>
      <c r="O164" s="151">
        <v>285.024937426436</v>
      </c>
      <c r="P164" s="151">
        <v>340</v>
      </c>
      <c r="Q164" s="151">
        <f>1443.5-N164-O164-P164</f>
        <v>502.275062573564</v>
      </c>
      <c r="R164" s="369">
        <f>N164+O164+P164+Q164</f>
        <v>1443.5</v>
      </c>
      <c r="S164" s="370"/>
      <c r="T164" s="370"/>
      <c r="U164" s="371"/>
      <c r="V164" s="371"/>
      <c r="W164" s="371"/>
      <c r="X164" s="371"/>
      <c r="Y164" s="370"/>
      <c r="Z164" s="372"/>
      <c r="AA164" s="372"/>
      <c r="AB164" s="372"/>
      <c r="AC164" s="372"/>
      <c r="AD164" s="373"/>
      <c r="AE164" s="372"/>
      <c r="AF164" s="372"/>
      <c r="AG164" s="372"/>
      <c r="AH164" s="372"/>
      <c r="AI164" s="373"/>
      <c r="AJ164" s="372"/>
      <c r="AK164" s="372"/>
      <c r="AL164" s="372"/>
      <c r="AM164" s="372"/>
      <c r="AN164" s="373"/>
      <c r="AO164" s="372"/>
      <c r="AP164" s="372"/>
      <c r="AQ164" s="372"/>
      <c r="AR164" s="372"/>
      <c r="AS164" s="373"/>
      <c r="AT164" s="372"/>
      <c r="AU164" s="372"/>
      <c r="AV164" s="372"/>
      <c r="AW164" s="372"/>
      <c r="AX164" s="373"/>
    </row>
    <row r="165" ht="14.25" hidden="1" customHeight="1" outlineLevel="1" spans="1:50">
      <c r="A165" s="142"/>
      <c r="B165" s="259" t="s">
        <v>60</v>
      </c>
      <c r="C165" s="969" t="s">
        <v>61</v>
      </c>
      <c r="D165" s="960" t="s">
        <v>61</v>
      </c>
      <c r="E165" s="960" t="s">
        <v>61</v>
      </c>
      <c r="F165" s="960" t="s">
        <v>61</v>
      </c>
      <c r="G165" s="960" t="s">
        <v>61</v>
      </c>
      <c r="H165" s="261">
        <f t="shared" ref="H165:R165" si="489">H164/C164-1</f>
        <v>0.429797334307102</v>
      </c>
      <c r="I165" s="108">
        <f t="shared" si="489"/>
        <v>0.369625433432321</v>
      </c>
      <c r="J165" s="108">
        <f t="shared" si="489"/>
        <v>0.145507206046929</v>
      </c>
      <c r="K165" s="108">
        <f t="shared" si="489"/>
        <v>0.0236936488522299</v>
      </c>
      <c r="L165" s="108">
        <f t="shared" si="489"/>
        <v>0.290334079602447</v>
      </c>
      <c r="M165" s="261">
        <f t="shared" si="489"/>
        <v>0.216416100098692</v>
      </c>
      <c r="N165" s="108">
        <f t="shared" si="489"/>
        <v>0.423078591673123</v>
      </c>
      <c r="O165" s="108">
        <f t="shared" si="489"/>
        <v>0.93384381320613</v>
      </c>
      <c r="P165" s="108">
        <f t="shared" si="489"/>
        <v>0.700992173808868</v>
      </c>
      <c r="Q165" s="108">
        <f t="shared" si="489"/>
        <v>0.311046609838972</v>
      </c>
      <c r="R165" s="261">
        <f t="shared" si="489"/>
        <v>0.515365531465248</v>
      </c>
      <c r="S165" s="374"/>
      <c r="T165" s="374"/>
      <c r="U165" s="375"/>
      <c r="V165" s="375"/>
      <c r="W165" s="375"/>
      <c r="X165" s="375"/>
      <c r="Y165" s="374"/>
      <c r="Z165" s="176"/>
      <c r="AA165" s="176"/>
      <c r="AB165" s="176"/>
      <c r="AC165" s="176"/>
      <c r="AD165" s="269"/>
      <c r="AE165" s="176"/>
      <c r="AF165" s="176"/>
      <c r="AG165" s="176"/>
      <c r="AH165" s="176"/>
      <c r="AI165" s="269"/>
      <c r="AJ165" s="176"/>
      <c r="AK165" s="176"/>
      <c r="AL165" s="176"/>
      <c r="AM165" s="176"/>
      <c r="AN165" s="269"/>
      <c r="AO165" s="176"/>
      <c r="AP165" s="176"/>
      <c r="AQ165" s="176"/>
      <c r="AR165" s="176"/>
      <c r="AS165" s="269"/>
      <c r="AT165" s="176"/>
      <c r="AU165" s="176"/>
      <c r="AV165" s="176"/>
      <c r="AW165" s="176"/>
      <c r="AX165" s="269"/>
    </row>
    <row r="166" ht="14.25" hidden="1" customHeight="1" outlineLevel="1" spans="1:50">
      <c r="A166" s="142"/>
      <c r="B166" s="259" t="s">
        <v>69</v>
      </c>
      <c r="C166" s="263">
        <f t="shared" ref="C166:O166" si="490">C164/C170</f>
        <v>0.799095418733586</v>
      </c>
      <c r="D166" s="94">
        <f t="shared" si="490"/>
        <v>0.798453693692814</v>
      </c>
      <c r="E166" s="94">
        <f t="shared" si="490"/>
        <v>0.870349526521368</v>
      </c>
      <c r="F166" s="94">
        <f t="shared" si="490"/>
        <v>0.818424608682695</v>
      </c>
      <c r="G166" s="94">
        <f t="shared" si="490"/>
        <v>0.822185120253886</v>
      </c>
      <c r="H166" s="263">
        <f t="shared" si="490"/>
        <v>0.82370884611339</v>
      </c>
      <c r="I166" s="94">
        <f t="shared" si="490"/>
        <v>0.850245169636262</v>
      </c>
      <c r="J166" s="94">
        <f t="shared" si="490"/>
        <v>0.867915746015561</v>
      </c>
      <c r="K166" s="94">
        <f t="shared" si="490"/>
        <v>0.877939348015438</v>
      </c>
      <c r="L166" s="94">
        <f t="shared" si="490"/>
        <v>0.87728688648364</v>
      </c>
      <c r="M166" s="263">
        <f t="shared" si="490"/>
        <v>0.869519207796743</v>
      </c>
      <c r="N166" s="94">
        <f t="shared" si="490"/>
        <v>0.890202702702703</v>
      </c>
      <c r="O166" s="94">
        <f t="shared" si="490"/>
        <v>0.94077164907667</v>
      </c>
      <c r="P166" s="94">
        <f t="shared" ref="P166" si="491">P164/P170</f>
        <v>0.884035361414456</v>
      </c>
      <c r="Q166" s="94">
        <f t="shared" ref="Q166:R166" si="492">Q164/Q170</f>
        <v>0.913176431319789</v>
      </c>
      <c r="R166" s="263">
        <f t="shared" si="492"/>
        <v>0.906265695630337</v>
      </c>
      <c r="S166" s="376"/>
      <c r="T166" s="376"/>
      <c r="U166" s="377"/>
      <c r="V166" s="377"/>
      <c r="W166" s="377"/>
      <c r="X166" s="377"/>
      <c r="Y166" s="376"/>
      <c r="Z166" s="141"/>
      <c r="AA166" s="141"/>
      <c r="AB166" s="141"/>
      <c r="AC166" s="141"/>
      <c r="AD166" s="107"/>
      <c r="AE166" s="141"/>
      <c r="AF166" s="141"/>
      <c r="AG166" s="141"/>
      <c r="AH166" s="141"/>
      <c r="AI166" s="107"/>
      <c r="AJ166" s="141"/>
      <c r="AK166" s="378"/>
      <c r="AL166" s="378"/>
      <c r="AM166" s="141"/>
      <c r="AN166" s="269"/>
      <c r="AO166" s="141"/>
      <c r="AP166" s="378"/>
      <c r="AQ166" s="378"/>
      <c r="AR166" s="141"/>
      <c r="AS166" s="269"/>
      <c r="AT166" s="141"/>
      <c r="AU166" s="378"/>
      <c r="AV166" s="378"/>
      <c r="AW166" s="141"/>
      <c r="AX166" s="269"/>
    </row>
    <row r="167" ht="14.25" hidden="1" customHeight="1" outlineLevel="1" spans="1:50">
      <c r="A167" s="76"/>
      <c r="B167" s="185" t="s">
        <v>316</v>
      </c>
      <c r="C167" s="161">
        <v>137.7</v>
      </c>
      <c r="D167" s="156">
        <v>40.9502235765148</v>
      </c>
      <c r="E167" s="156">
        <v>19.1665544736</v>
      </c>
      <c r="F167" s="156">
        <v>43.3196463095658</v>
      </c>
      <c r="G167" s="156">
        <v>64.2125333774784</v>
      </c>
      <c r="H167" s="161">
        <v>167.6</v>
      </c>
      <c r="I167" s="156">
        <v>39.1353882316456</v>
      </c>
      <c r="J167" s="156">
        <v>22.4302928454593</v>
      </c>
      <c r="K167" s="156">
        <v>27.7899504910194</v>
      </c>
      <c r="L167" s="156">
        <v>53.5886507113857</v>
      </c>
      <c r="M167" s="161">
        <f>I167+J167+K167+L167</f>
        <v>142.94428227951</v>
      </c>
      <c r="N167" s="156">
        <v>39</v>
      </c>
      <c r="O167" s="156">
        <v>17.9443726140787</v>
      </c>
      <c r="P167" s="156">
        <v>44.6</v>
      </c>
      <c r="Q167" s="156">
        <f>149.3-N167-O167-P167</f>
        <v>47.7556273859213</v>
      </c>
      <c r="R167" s="161">
        <f>N167+O167+P167+Q167</f>
        <v>149.3</v>
      </c>
      <c r="S167" s="379"/>
      <c r="T167" s="379"/>
      <c r="U167" s="380"/>
      <c r="V167" s="380"/>
      <c r="W167" s="380"/>
      <c r="X167" s="380"/>
      <c r="Y167" s="379"/>
      <c r="Z167" s="327"/>
      <c r="AA167" s="327"/>
      <c r="AB167" s="327"/>
      <c r="AC167" s="327"/>
      <c r="AD167" s="326"/>
      <c r="AE167" s="327"/>
      <c r="AF167" s="327"/>
      <c r="AG167" s="327"/>
      <c r="AH167" s="327"/>
      <c r="AI167" s="381"/>
      <c r="AJ167" s="382"/>
      <c r="AK167" s="383"/>
      <c r="AL167" s="383"/>
      <c r="AM167" s="382"/>
      <c r="AN167" s="168"/>
      <c r="AO167" s="382"/>
      <c r="AP167" s="383"/>
      <c r="AQ167" s="383"/>
      <c r="AR167" s="382"/>
      <c r="AS167" s="168"/>
      <c r="AT167" s="382"/>
      <c r="AU167" s="383"/>
      <c r="AV167" s="383"/>
      <c r="AW167" s="382"/>
      <c r="AX167" s="168"/>
    </row>
    <row r="168" ht="14.25" hidden="1" customHeight="1" outlineLevel="1" spans="1:50">
      <c r="A168" s="142"/>
      <c r="B168" s="259" t="s">
        <v>60</v>
      </c>
      <c r="C168" s="969" t="s">
        <v>61</v>
      </c>
      <c r="D168" s="960" t="s">
        <v>61</v>
      </c>
      <c r="E168" s="960" t="s">
        <v>61</v>
      </c>
      <c r="F168" s="960" t="s">
        <v>61</v>
      </c>
      <c r="G168" s="960" t="s">
        <v>61</v>
      </c>
      <c r="H168" s="261">
        <f t="shared" ref="H168:R168" si="493">H167/C167-1</f>
        <v>0.217138707334786</v>
      </c>
      <c r="I168" s="108">
        <f t="shared" si="493"/>
        <v>-0.0443180814746504</v>
      </c>
      <c r="J168" s="108">
        <f t="shared" si="493"/>
        <v>0.170282998770315</v>
      </c>
      <c r="K168" s="108">
        <f t="shared" si="493"/>
        <v>-0.358490826715663</v>
      </c>
      <c r="L168" s="108">
        <f t="shared" si="493"/>
        <v>-0.165448738856624</v>
      </c>
      <c r="M168" s="261">
        <f t="shared" si="493"/>
        <v>-0.147110487592422</v>
      </c>
      <c r="N168" s="108">
        <f t="shared" si="493"/>
        <v>-0.00345948354579395</v>
      </c>
      <c r="O168" s="108">
        <f t="shared" si="493"/>
        <v>-0.199993832549923</v>
      </c>
      <c r="P168" s="108">
        <f t="shared" si="493"/>
        <v>0.604896705894201</v>
      </c>
      <c r="Q168" s="108">
        <f t="shared" si="493"/>
        <v>-0.108848109590957</v>
      </c>
      <c r="R168" s="261">
        <f t="shared" si="493"/>
        <v>0.0444629027417982</v>
      </c>
      <c r="S168" s="374"/>
      <c r="T168" s="374"/>
      <c r="U168" s="375"/>
      <c r="V168" s="375"/>
      <c r="W168" s="375"/>
      <c r="X168" s="375"/>
      <c r="Y168" s="374"/>
      <c r="Z168" s="94"/>
      <c r="AA168" s="94"/>
      <c r="AB168" s="94"/>
      <c r="AC168" s="94"/>
      <c r="AD168" s="107"/>
      <c r="AE168" s="94"/>
      <c r="AF168" s="94"/>
      <c r="AG168" s="94"/>
      <c r="AH168" s="94"/>
      <c r="AI168" s="107"/>
      <c r="AJ168" s="94"/>
      <c r="AK168" s="94"/>
      <c r="AL168" s="94"/>
      <c r="AM168" s="94"/>
      <c r="AN168" s="269"/>
      <c r="AO168" s="94"/>
      <c r="AP168" s="94"/>
      <c r="AQ168" s="94"/>
      <c r="AR168" s="94"/>
      <c r="AS168" s="269"/>
      <c r="AT168" s="94"/>
      <c r="AU168" s="94"/>
      <c r="AV168" s="94"/>
      <c r="AW168" s="94"/>
      <c r="AX168" s="269"/>
    </row>
    <row r="169" ht="14.25" hidden="1" customHeight="1" outlineLevel="1" spans="1:50">
      <c r="A169" s="142"/>
      <c r="B169" s="259" t="s">
        <v>69</v>
      </c>
      <c r="C169" s="263">
        <f t="shared" ref="C169:O169" si="494">C167/C170</f>
        <v>0.200904581266414</v>
      </c>
      <c r="D169" s="94">
        <f t="shared" si="494"/>
        <v>0.201546306307186</v>
      </c>
      <c r="E169" s="94">
        <f t="shared" si="494"/>
        <v>0.129650473478632</v>
      </c>
      <c r="F169" s="94">
        <f t="shared" si="494"/>
        <v>0.181575391317305</v>
      </c>
      <c r="G169" s="94">
        <f t="shared" si="494"/>
        <v>0.177814879746114</v>
      </c>
      <c r="H169" s="263">
        <f t="shared" si="494"/>
        <v>0.17629115388661</v>
      </c>
      <c r="I169" s="94">
        <f t="shared" si="494"/>
        <v>0.149754830363738</v>
      </c>
      <c r="J169" s="94">
        <f t="shared" si="494"/>
        <v>0.132084253984439</v>
      </c>
      <c r="K169" s="94">
        <f t="shared" si="494"/>
        <v>0.122060651984561</v>
      </c>
      <c r="L169" s="94">
        <f t="shared" si="494"/>
        <v>0.12271311351636</v>
      </c>
      <c r="M169" s="263">
        <f t="shared" si="494"/>
        <v>0.130480792203257</v>
      </c>
      <c r="N169" s="94">
        <f t="shared" si="494"/>
        <v>0.109797297297297</v>
      </c>
      <c r="O169" s="94">
        <f t="shared" si="494"/>
        <v>0.0592283509233298</v>
      </c>
      <c r="P169" s="94">
        <f t="shared" ref="P169" si="495">P167/P170</f>
        <v>0.115964638585543</v>
      </c>
      <c r="Q169" s="94">
        <f t="shared" ref="Q169:R169" si="496">Q167/Q170</f>
        <v>0.0868235686802111</v>
      </c>
      <c r="R169" s="263">
        <f t="shared" si="496"/>
        <v>0.0937343043696635</v>
      </c>
      <c r="S169" s="376"/>
      <c r="T169" s="376"/>
      <c r="U169" s="377"/>
      <c r="V169" s="377"/>
      <c r="W169" s="377"/>
      <c r="X169" s="377"/>
      <c r="Y169" s="376"/>
      <c r="Z169" s="94"/>
      <c r="AA169" s="94"/>
      <c r="AB169" s="94"/>
      <c r="AC169" s="94"/>
      <c r="AD169" s="107"/>
      <c r="AE169" s="94"/>
      <c r="AF169" s="94"/>
      <c r="AG169" s="94"/>
      <c r="AH169" s="94"/>
      <c r="AI169" s="107"/>
      <c r="AJ169" s="94"/>
      <c r="AK169" s="94"/>
      <c r="AL169" s="94"/>
      <c r="AM169" s="94"/>
      <c r="AN169" s="269"/>
      <c r="AO169" s="94"/>
      <c r="AP169" s="94"/>
      <c r="AQ169" s="94"/>
      <c r="AR169" s="94"/>
      <c r="AS169" s="269"/>
      <c r="AT169" s="94"/>
      <c r="AU169" s="94"/>
      <c r="AV169" s="94"/>
      <c r="AW169" s="94"/>
      <c r="AX169" s="269"/>
    </row>
    <row r="170" ht="14.25" hidden="1" customHeight="1" outlineLevel="1" spans="1:50">
      <c r="A170" s="80"/>
      <c r="B170" s="101" t="s">
        <v>279</v>
      </c>
      <c r="C170" s="265">
        <f t="shared" ref="C170:O170" si="497">C164+C167</f>
        <v>685.4</v>
      </c>
      <c r="D170" s="171">
        <f t="shared" si="497"/>
        <v>203.180223576515</v>
      </c>
      <c r="E170" s="171">
        <f t="shared" si="497"/>
        <v>147.832506579769</v>
      </c>
      <c r="F170" s="171">
        <f t="shared" si="497"/>
        <v>238.576637479824</v>
      </c>
      <c r="G170" s="171">
        <f t="shared" si="497"/>
        <v>361.120134991862</v>
      </c>
      <c r="H170" s="265">
        <f t="shared" si="497"/>
        <v>950.7</v>
      </c>
      <c r="I170" s="171">
        <f t="shared" si="497"/>
        <v>261.329722297371</v>
      </c>
      <c r="J170" s="171">
        <f t="shared" si="497"/>
        <v>169.818068155965</v>
      </c>
      <c r="K170" s="171">
        <f t="shared" si="497"/>
        <v>227.673292246009</v>
      </c>
      <c r="L170" s="171">
        <f t="shared" si="497"/>
        <v>436.698647567451</v>
      </c>
      <c r="M170" s="265">
        <f t="shared" si="497"/>
        <v>1095.5197302668</v>
      </c>
      <c r="N170" s="171">
        <f t="shared" si="497"/>
        <v>355.2</v>
      </c>
      <c r="O170" s="171">
        <f t="shared" si="497"/>
        <v>302.969310040515</v>
      </c>
      <c r="P170" s="171">
        <f t="shared" ref="P170" si="498">P164+P167</f>
        <v>384.6</v>
      </c>
      <c r="Q170" s="171">
        <f t="shared" ref="Q170:R170" si="499">Q164+Q167</f>
        <v>550.030689959485</v>
      </c>
      <c r="R170" s="265">
        <f t="shared" si="499"/>
        <v>1592.8</v>
      </c>
      <c r="S170" s="266"/>
      <c r="T170" s="266"/>
      <c r="U170" s="267"/>
      <c r="V170" s="267"/>
      <c r="W170" s="267"/>
      <c r="X170" s="267"/>
      <c r="Y170" s="266"/>
      <c r="Z170" s="319"/>
      <c r="AA170" s="319"/>
      <c r="AB170" s="319"/>
      <c r="AC170" s="319"/>
      <c r="AD170" s="384"/>
      <c r="AE170" s="319"/>
      <c r="AF170" s="319"/>
      <c r="AG170" s="319"/>
      <c r="AH170" s="319"/>
      <c r="AI170" s="384"/>
      <c r="AJ170" s="319"/>
      <c r="AK170" s="319"/>
      <c r="AL170" s="319"/>
      <c r="AM170" s="319"/>
      <c r="AN170" s="384"/>
      <c r="AO170" s="319"/>
      <c r="AP170" s="319"/>
      <c r="AQ170" s="319"/>
      <c r="AR170" s="319"/>
      <c r="AS170" s="384"/>
      <c r="AT170" s="319"/>
      <c r="AU170" s="319"/>
      <c r="AV170" s="319"/>
      <c r="AW170" s="319"/>
      <c r="AX170" s="384"/>
    </row>
    <row r="171" ht="14.25" hidden="1" customHeight="1" outlineLevel="1" spans="1:50">
      <c r="A171" s="76"/>
      <c r="B171" s="143"/>
      <c r="C171" s="355"/>
      <c r="D171" s="356"/>
      <c r="E171" s="356"/>
      <c r="F171" s="356"/>
      <c r="G171" s="356"/>
      <c r="H171" s="355"/>
      <c r="I171" s="356"/>
      <c r="J171" s="356"/>
      <c r="K171" s="356"/>
      <c r="L171" s="356"/>
      <c r="M171" s="355"/>
      <c r="N171" s="356"/>
      <c r="O171" s="356"/>
      <c r="P171" s="356"/>
      <c r="Q171" s="356"/>
      <c r="R171" s="355"/>
      <c r="S171" s="194"/>
      <c r="T171" s="194"/>
      <c r="U171" s="357"/>
      <c r="V171" s="357"/>
      <c r="W171" s="357"/>
      <c r="X171" s="357"/>
      <c r="Y171" s="194"/>
      <c r="Z171" s="356"/>
      <c r="AA171" s="356"/>
      <c r="AB171" s="356"/>
      <c r="AC171" s="356"/>
      <c r="AD171" s="355"/>
      <c r="AE171" s="385"/>
      <c r="AF171" s="385"/>
      <c r="AG171" s="386"/>
      <c r="AH171" s="385"/>
      <c r="AI171" s="355"/>
      <c r="AJ171" s="356"/>
      <c r="AK171" s="356"/>
      <c r="AL171" s="356"/>
      <c r="AM171" s="356"/>
      <c r="AN171" s="355"/>
      <c r="AO171" s="356"/>
      <c r="AP171" s="356"/>
      <c r="AQ171" s="356"/>
      <c r="AR171" s="356"/>
      <c r="AS171" s="355"/>
      <c r="AT171" s="356"/>
      <c r="AU171" s="356"/>
      <c r="AV171" s="356"/>
      <c r="AW171" s="356"/>
      <c r="AX171" s="355"/>
    </row>
    <row r="172" ht="14.25" customHeight="1" collapsed="1" spans="1:50">
      <c r="A172" s="80"/>
      <c r="B172" s="238" t="s">
        <v>375</v>
      </c>
      <c r="C172" s="387">
        <v>117.2</v>
      </c>
      <c r="D172" s="103">
        <v>38.6</v>
      </c>
      <c r="E172" s="103">
        <v>-5.8</v>
      </c>
      <c r="F172" s="103">
        <v>59.1</v>
      </c>
      <c r="G172" s="103">
        <v>72.3</v>
      </c>
      <c r="H172" s="264">
        <f>D172+E172+F172+G172</f>
        <v>164.2</v>
      </c>
      <c r="I172" s="103">
        <v>57.0174792181516</v>
      </c>
      <c r="J172" s="103">
        <v>-10.7030308364117</v>
      </c>
      <c r="K172" s="103">
        <v>25</v>
      </c>
      <c r="L172" s="103">
        <v>100.1</v>
      </c>
      <c r="M172" s="264">
        <f>I172+J172+K172+L172</f>
        <v>171.41444838174</v>
      </c>
      <c r="N172" s="103">
        <v>83.1</v>
      </c>
      <c r="O172" s="103">
        <v>39.6</v>
      </c>
      <c r="P172" s="103">
        <v>63.3</v>
      </c>
      <c r="Q172" s="103">
        <f>314.4-N172-O172-P172</f>
        <v>128.4</v>
      </c>
      <c r="R172" s="264">
        <f>N172+O172+P172+Q172</f>
        <v>314.4</v>
      </c>
      <c r="S172" s="388">
        <f>H172</f>
        <v>164.2</v>
      </c>
      <c r="T172" s="388">
        <f>M172</f>
        <v>171.41444838174</v>
      </c>
      <c r="U172" s="389">
        <f t="shared" ref="U172" si="500">N172</f>
        <v>83.1</v>
      </c>
      <c r="V172" s="389">
        <f t="shared" ref="V172" si="501">O172</f>
        <v>39.6</v>
      </c>
      <c r="W172" s="389">
        <f t="shared" ref="W172" si="502">P172</f>
        <v>63.3</v>
      </c>
      <c r="X172" s="389">
        <f t="shared" ref="X172" si="503">Q172</f>
        <v>128.4</v>
      </c>
      <c r="Y172" s="388">
        <f>U172+V172+W172+X172</f>
        <v>314.4</v>
      </c>
      <c r="Z172" s="226">
        <v>117.3</v>
      </c>
      <c r="AA172" s="103">
        <v>57.8</v>
      </c>
      <c r="AB172" s="103">
        <v>104</v>
      </c>
      <c r="AC172" s="103">
        <v>181.3</v>
      </c>
      <c r="AD172" s="264">
        <f>Z172+AA172+AB172+AC172</f>
        <v>460.4</v>
      </c>
      <c r="AE172" s="390">
        <v>157.8</v>
      </c>
      <c r="AF172" s="391">
        <v>70.7</v>
      </c>
      <c r="AG172" s="391">
        <v>129.6</v>
      </c>
      <c r="AH172" s="392">
        <v>258.6</v>
      </c>
      <c r="AI172" s="264">
        <f>AE172+AF172+AG172+AH172</f>
        <v>616.7</v>
      </c>
      <c r="AJ172" s="241"/>
      <c r="AK172" s="240"/>
      <c r="AL172" s="240"/>
      <c r="AM172" s="240"/>
      <c r="AN172" s="261"/>
      <c r="AO172" s="241"/>
      <c r="AP172" s="240"/>
      <c r="AQ172" s="240"/>
      <c r="AR172" s="240"/>
      <c r="AS172" s="261"/>
      <c r="AT172" s="241"/>
      <c r="AU172" s="240"/>
      <c r="AV172" s="240"/>
      <c r="AW172" s="240"/>
      <c r="AX172" s="261"/>
    </row>
    <row r="173" ht="14.25" customHeight="1" spans="1:50">
      <c r="A173" s="142"/>
      <c r="B173" s="119" t="s">
        <v>60</v>
      </c>
      <c r="C173" s="955" t="s">
        <v>61</v>
      </c>
      <c r="D173" s="108" t="s">
        <v>61</v>
      </c>
      <c r="E173" s="108" t="s">
        <v>61</v>
      </c>
      <c r="F173" s="108" t="s">
        <v>61</v>
      </c>
      <c r="G173" s="108" t="s">
        <v>61</v>
      </c>
      <c r="H173" s="261">
        <f t="shared" ref="H173:AI173" si="504">H172/C172-1</f>
        <v>0.401023890784983</v>
      </c>
      <c r="I173" s="241">
        <f t="shared" si="504"/>
        <v>0.477136767309628</v>
      </c>
      <c r="J173" s="240">
        <f t="shared" si="504"/>
        <v>0.845350144208916</v>
      </c>
      <c r="K173" s="240">
        <f t="shared" si="504"/>
        <v>-0.576988155668359</v>
      </c>
      <c r="L173" s="240">
        <f t="shared" si="504"/>
        <v>0.384508990318119</v>
      </c>
      <c r="M173" s="261">
        <f t="shared" si="504"/>
        <v>0.0439369572578558</v>
      </c>
      <c r="N173" s="241">
        <f t="shared" si="504"/>
        <v>0.457447806172829</v>
      </c>
      <c r="O173" s="240">
        <f t="shared" si="504"/>
        <v>-4.69988656533445</v>
      </c>
      <c r="P173" s="240">
        <f t="shared" si="504"/>
        <v>1.532</v>
      </c>
      <c r="Q173" s="240">
        <f t="shared" si="504"/>
        <v>0.282717282717283</v>
      </c>
      <c r="R173" s="261">
        <f t="shared" si="504"/>
        <v>0.834151105511428</v>
      </c>
      <c r="S173" s="393">
        <f>S172/C172-1</f>
        <v>0.401023890784983</v>
      </c>
      <c r="T173" s="374">
        <f>T172/S172-1</f>
        <v>0.0439369572578558</v>
      </c>
      <c r="U173" s="394">
        <f t="shared" ref="U173" si="505">U172/I172-1</f>
        <v>0.457447806172829</v>
      </c>
      <c r="V173" s="394">
        <f t="shared" ref="V173" si="506">V172/J172-1</f>
        <v>-4.69988656533445</v>
      </c>
      <c r="W173" s="394">
        <f t="shared" ref="W173:X173" si="507">W172/K172-1</f>
        <v>1.532</v>
      </c>
      <c r="X173" s="394">
        <f t="shared" si="507"/>
        <v>0.282717282717283</v>
      </c>
      <c r="Y173" s="374">
        <f>Y172/T172-1</f>
        <v>0.834151105511428</v>
      </c>
      <c r="Z173" s="241">
        <f>Z172/U172-1</f>
        <v>0.411552346570397</v>
      </c>
      <c r="AA173" s="240">
        <f t="shared" ref="AA173:AG173" si="508">AA172/V172-1</f>
        <v>0.45959595959596</v>
      </c>
      <c r="AB173" s="240">
        <f t="shared" si="508"/>
        <v>0.642969984202212</v>
      </c>
      <c r="AC173" s="240">
        <f t="shared" si="508"/>
        <v>0.411993769470405</v>
      </c>
      <c r="AD173" s="261">
        <f t="shared" si="508"/>
        <v>0.464376590330789</v>
      </c>
      <c r="AE173" s="241">
        <f t="shared" si="508"/>
        <v>0.345268542199489</v>
      </c>
      <c r="AF173" s="240">
        <f t="shared" si="508"/>
        <v>0.22318339100346</v>
      </c>
      <c r="AG173" s="240">
        <f t="shared" si="508"/>
        <v>0.246153846153846</v>
      </c>
      <c r="AH173" s="240">
        <f t="shared" si="504"/>
        <v>0.426365140650855</v>
      </c>
      <c r="AI173" s="261">
        <f t="shared" si="504"/>
        <v>0.339487402258905</v>
      </c>
      <c r="AJ173" s="241"/>
      <c r="AK173" s="240"/>
      <c r="AL173" s="240"/>
      <c r="AM173" s="240"/>
      <c r="AN173" s="261"/>
      <c r="AO173" s="241"/>
      <c r="AP173" s="240"/>
      <c r="AQ173" s="240"/>
      <c r="AR173" s="240"/>
      <c r="AS173" s="261"/>
      <c r="AT173" s="241"/>
      <c r="AU173" s="240"/>
      <c r="AV173" s="240"/>
      <c r="AW173" s="240"/>
      <c r="AX173" s="261"/>
    </row>
    <row r="174" ht="14.25" customHeight="1" spans="1:50">
      <c r="A174" s="196"/>
      <c r="B174" s="203" t="s">
        <v>376</v>
      </c>
      <c r="C174" s="395">
        <f t="shared" ref="C174:AI174" si="509">C172/C107</f>
        <v>0.170995039393055</v>
      </c>
      <c r="D174" s="94">
        <f t="shared" si="509"/>
        <v>0.189988679431018</v>
      </c>
      <c r="E174" s="94">
        <f t="shared" si="509"/>
        <v>-0.0392316017316017</v>
      </c>
      <c r="F174" s="94">
        <f t="shared" si="509"/>
        <v>0.247715650934697</v>
      </c>
      <c r="G174" s="94">
        <f t="shared" si="509"/>
        <v>0.200210456357997</v>
      </c>
      <c r="H174" s="263">
        <f t="shared" si="509"/>
        <v>0.172713025002367</v>
      </c>
      <c r="I174" s="94">
        <f t="shared" si="509"/>
        <v>0.21818214423079</v>
      </c>
      <c r="J174" s="94">
        <f t="shared" si="509"/>
        <v>-0.0630264548966314</v>
      </c>
      <c r="K174" s="94">
        <f t="shared" si="509"/>
        <v>0.109806467557063</v>
      </c>
      <c r="L174" s="94">
        <f t="shared" si="509"/>
        <v>0.229219853360529</v>
      </c>
      <c r="M174" s="396">
        <f t="shared" si="509"/>
        <v>0.156468608907014</v>
      </c>
      <c r="N174" s="94">
        <f t="shared" si="509"/>
        <v>0.233952702702703</v>
      </c>
      <c r="O174" s="94">
        <f t="shared" si="509"/>
        <v>0.130693069306931</v>
      </c>
      <c r="P174" s="94">
        <f t="shared" si="509"/>
        <v>0.164586583463339</v>
      </c>
      <c r="Q174" s="94">
        <f t="shared" si="509"/>
        <v>0.233454545454545</v>
      </c>
      <c r="R174" s="263">
        <f t="shared" si="509"/>
        <v>0.197388247112004</v>
      </c>
      <c r="S174" s="374">
        <f t="shared" si="509"/>
        <v>0.170773054882425</v>
      </c>
      <c r="T174" s="374">
        <f t="shared" si="509"/>
        <v>0.1546894649963</v>
      </c>
      <c r="U174" s="375">
        <f t="shared" si="509"/>
        <v>0.231218697829716</v>
      </c>
      <c r="V174" s="375">
        <f t="shared" si="509"/>
        <v>0.129074315514993</v>
      </c>
      <c r="W174" s="375">
        <f t="shared" si="509"/>
        <v>0.162808641975309</v>
      </c>
      <c r="X174" s="375">
        <f t="shared" si="509"/>
        <v>0.229613733905579</v>
      </c>
      <c r="Y174" s="374">
        <f t="shared" si="509"/>
        <v>0.194771403791352</v>
      </c>
      <c r="Z174" s="94">
        <f t="shared" si="509"/>
        <v>0.226885880077369</v>
      </c>
      <c r="AA174" s="94">
        <f t="shared" si="509"/>
        <v>0.140257219121572</v>
      </c>
      <c r="AB174" s="94">
        <f t="shared" si="509"/>
        <v>0.2</v>
      </c>
      <c r="AC174" s="94">
        <f t="shared" si="509"/>
        <v>0.243290391841116</v>
      </c>
      <c r="AD174" s="263">
        <f t="shared" si="509"/>
        <v>0.209816342341521</v>
      </c>
      <c r="AE174" s="94">
        <f t="shared" si="509"/>
        <v>0.237722205483579</v>
      </c>
      <c r="AF174" s="94">
        <f t="shared" si="509"/>
        <v>0.138927097661623</v>
      </c>
      <c r="AG174" s="94">
        <f t="shared" si="509"/>
        <v>0.189667788672618</v>
      </c>
      <c r="AH174" s="94">
        <f t="shared" si="509"/>
        <v>0.258651730346069</v>
      </c>
      <c r="AI174" s="263">
        <f t="shared" si="509"/>
        <v>0.215946494852581</v>
      </c>
      <c r="AJ174" s="241"/>
      <c r="AK174" s="240"/>
      <c r="AL174" s="240"/>
      <c r="AM174" s="240"/>
      <c r="AN174" s="261"/>
      <c r="AO174" s="241"/>
      <c r="AP174" s="240"/>
      <c r="AQ174" s="240"/>
      <c r="AR174" s="240"/>
      <c r="AS174" s="261"/>
      <c r="AT174" s="241"/>
      <c r="AU174" s="240"/>
      <c r="AV174" s="240"/>
      <c r="AW174" s="240"/>
      <c r="AX174" s="261"/>
    </row>
    <row r="175" ht="14.25" customHeight="1" spans="1:50">
      <c r="A175" s="88"/>
      <c r="B175" s="213" t="s">
        <v>65</v>
      </c>
      <c r="C175" s="955" t="s">
        <v>61</v>
      </c>
      <c r="D175" s="108" t="s">
        <v>61</v>
      </c>
      <c r="E175" s="108" t="s">
        <v>61</v>
      </c>
      <c r="F175" s="108" t="s">
        <v>61</v>
      </c>
      <c r="G175" s="108" t="s">
        <v>61</v>
      </c>
      <c r="H175" s="397">
        <f t="shared" ref="H175:R175" si="510">(H174-C174)*100*100</f>
        <v>17.179856093115</v>
      </c>
      <c r="I175" s="398">
        <f t="shared" si="510"/>
        <v>281.934647997714</v>
      </c>
      <c r="J175" s="398">
        <f t="shared" si="510"/>
        <v>-237.948531650297</v>
      </c>
      <c r="K175" s="399">
        <f t="shared" si="510"/>
        <v>-1379.09183377634</v>
      </c>
      <c r="L175" s="399">
        <f t="shared" si="510"/>
        <v>290.093970025314</v>
      </c>
      <c r="M175" s="397">
        <f t="shared" si="510"/>
        <v>-162.444160953523</v>
      </c>
      <c r="N175" s="400">
        <f t="shared" si="510"/>
        <v>157.705584719129</v>
      </c>
      <c r="O175" s="400">
        <f t="shared" si="510"/>
        <v>1937.19524203562</v>
      </c>
      <c r="P175" s="399">
        <f t="shared" si="510"/>
        <v>547.801159062753</v>
      </c>
      <c r="Q175" s="399">
        <f t="shared" si="510"/>
        <v>42.3469209401672</v>
      </c>
      <c r="R175" s="397">
        <f t="shared" si="510"/>
        <v>409.196382049896</v>
      </c>
      <c r="S175" s="976" t="s">
        <v>61</v>
      </c>
      <c r="T175" s="401">
        <f>(T174-S174)*100*100</f>
        <v>-160.835898861245</v>
      </c>
      <c r="U175" s="977" t="s">
        <v>61</v>
      </c>
      <c r="V175" s="977" t="s">
        <v>61</v>
      </c>
      <c r="W175" s="977" t="s">
        <v>61</v>
      </c>
      <c r="X175" s="977" t="s">
        <v>61</v>
      </c>
      <c r="Y175" s="401">
        <f>(Y174-T174)*100*100</f>
        <v>400.819387950517</v>
      </c>
      <c r="Z175" s="400">
        <f>(Z174-U174)*100*100</f>
        <v>-43.3281775234676</v>
      </c>
      <c r="AA175" s="400">
        <f t="shared" ref="AA175:AE175" si="511">(AA174-V174)*100*100</f>
        <v>111.829036065789</v>
      </c>
      <c r="AB175" s="399">
        <f t="shared" si="511"/>
        <v>371.913580246914</v>
      </c>
      <c r="AC175" s="399">
        <f t="shared" si="511"/>
        <v>136.76657935537</v>
      </c>
      <c r="AD175" s="397">
        <f t="shared" si="511"/>
        <v>150.449385501695</v>
      </c>
      <c r="AE175" s="400">
        <f t="shared" si="511"/>
        <v>108.3632540621</v>
      </c>
      <c r="AF175" s="400">
        <f t="shared" ref="AF175:AI175" si="512">(AF174-AA174)*100*100</f>
        <v>-13.3012145994929</v>
      </c>
      <c r="AG175" s="399">
        <f t="shared" si="512"/>
        <v>-103.322113273818</v>
      </c>
      <c r="AH175" s="399">
        <f t="shared" si="512"/>
        <v>153.613385049529</v>
      </c>
      <c r="AI175" s="397">
        <f t="shared" si="512"/>
        <v>61.3015251105953</v>
      </c>
      <c r="AJ175" s="241"/>
      <c r="AK175" s="240"/>
      <c r="AL175" s="240"/>
      <c r="AM175" s="240"/>
      <c r="AN175" s="261"/>
      <c r="AO175" s="241"/>
      <c r="AP175" s="240"/>
      <c r="AQ175" s="240"/>
      <c r="AR175" s="240"/>
      <c r="AS175" s="261"/>
      <c r="AT175" s="241"/>
      <c r="AU175" s="240"/>
      <c r="AV175" s="240"/>
      <c r="AW175" s="240"/>
      <c r="AX175" s="261"/>
    </row>
    <row r="176" ht="14.25" customHeight="1" spans="1:50">
      <c r="A176" s="88"/>
      <c r="B176" s="213" t="s">
        <v>114</v>
      </c>
      <c r="C176" s="955" t="s">
        <v>61</v>
      </c>
      <c r="D176" s="108" t="s">
        <v>61</v>
      </c>
      <c r="E176" s="108" t="s">
        <v>61</v>
      </c>
      <c r="F176" s="108" t="s">
        <v>61</v>
      </c>
      <c r="G176" s="108" t="s">
        <v>61</v>
      </c>
      <c r="H176" s="261">
        <f t="shared" ref="H176:R176" si="513">(H172-C172)/(H107-C107)</f>
        <v>0.17715125702009</v>
      </c>
      <c r="I176" s="241">
        <f t="shared" si="513"/>
        <v>0.31667068564386</v>
      </c>
      <c r="J176" s="240">
        <f t="shared" si="513"/>
        <v>-0.223087430600733</v>
      </c>
      <c r="K176" s="240">
        <f t="shared" si="513"/>
        <v>3.12651639503598</v>
      </c>
      <c r="L176" s="240">
        <f t="shared" si="513"/>
        <v>0.36782875623749</v>
      </c>
      <c r="M176" s="261">
        <f t="shared" si="513"/>
        <v>0.0498201903874283</v>
      </c>
      <c r="N176" s="241">
        <f t="shared" si="513"/>
        <v>0.277857075653768</v>
      </c>
      <c r="O176" s="240">
        <f t="shared" si="513"/>
        <v>0.377701616718041</v>
      </c>
      <c r="P176" s="240">
        <f t="shared" si="513"/>
        <v>0.244062980710458</v>
      </c>
      <c r="Q176" s="240">
        <f t="shared" si="513"/>
        <v>0.249776365753871</v>
      </c>
      <c r="R176" s="261">
        <f t="shared" si="513"/>
        <v>0.287535139857743</v>
      </c>
      <c r="S176" s="976" t="s">
        <v>61</v>
      </c>
      <c r="T176" s="374">
        <f>(T172-S172)/(T107-S107)</f>
        <v>0.049208523331486</v>
      </c>
      <c r="U176" s="977" t="s">
        <v>61</v>
      </c>
      <c r="V176" s="977" t="s">
        <v>61</v>
      </c>
      <c r="W176" s="977" t="s">
        <v>61</v>
      </c>
      <c r="X176" s="977" t="s">
        <v>61</v>
      </c>
      <c r="Y176" s="374">
        <f t="shared" ref="Y176:AI176" si="514">(Y172-T172)/(Y107-T107)</f>
        <v>0.282535321870194</v>
      </c>
      <c r="Z176" s="241">
        <f t="shared" si="514"/>
        <v>0.217005076142132</v>
      </c>
      <c r="AA176" s="240">
        <f t="shared" si="514"/>
        <v>0.172839506172839</v>
      </c>
      <c r="AB176" s="240">
        <f t="shared" si="514"/>
        <v>0.310213414634146</v>
      </c>
      <c r="AC176" s="240">
        <f t="shared" si="514"/>
        <v>0.284408602150537</v>
      </c>
      <c r="AD176" s="261">
        <f t="shared" si="514"/>
        <v>0.25168074469919</v>
      </c>
      <c r="AE176" s="241">
        <f t="shared" si="514"/>
        <v>0.275885558583106</v>
      </c>
      <c r="AF176" s="240">
        <f t="shared" si="514"/>
        <v>0.133264462809917</v>
      </c>
      <c r="AG176" s="240">
        <f t="shared" si="514"/>
        <v>0.156766687078996</v>
      </c>
      <c r="AH176" s="240">
        <f t="shared" si="514"/>
        <v>0.303613511390417</v>
      </c>
      <c r="AI176" s="261">
        <f t="shared" si="514"/>
        <v>0.236281179138322</v>
      </c>
      <c r="AJ176" s="241"/>
      <c r="AK176" s="240"/>
      <c r="AL176" s="240"/>
      <c r="AM176" s="240"/>
      <c r="AN176" s="261"/>
      <c r="AO176" s="241"/>
      <c r="AP176" s="240"/>
      <c r="AQ176" s="240"/>
      <c r="AR176" s="240"/>
      <c r="AS176" s="261"/>
      <c r="AT176" s="241"/>
      <c r="AU176" s="240"/>
      <c r="AV176" s="240"/>
      <c r="AW176" s="240"/>
      <c r="AX176" s="261"/>
    </row>
    <row r="177" ht="14.25" customHeight="1" spans="1:50">
      <c r="A177" s="88"/>
      <c r="B177" s="213"/>
      <c r="C177" s="107"/>
      <c r="D177" s="108"/>
      <c r="E177" s="108"/>
      <c r="F177" s="108"/>
      <c r="G177" s="108"/>
      <c r="H177" s="261"/>
      <c r="I177" s="241"/>
      <c r="J177" s="240"/>
      <c r="K177" s="240"/>
      <c r="L177" s="240"/>
      <c r="M177" s="261"/>
      <c r="N177" s="241"/>
      <c r="O177" s="240"/>
      <c r="P177" s="240"/>
      <c r="Q177" s="240"/>
      <c r="R177" s="261"/>
      <c r="S177" s="393"/>
      <c r="T177" s="374"/>
      <c r="U177" s="394"/>
      <c r="V177" s="394"/>
      <c r="W177" s="394"/>
      <c r="X177" s="394"/>
      <c r="Y177" s="374"/>
      <c r="Z177" s="241"/>
      <c r="AA177" s="240"/>
      <c r="AB177" s="240"/>
      <c r="AC177" s="240"/>
      <c r="AD177" s="261"/>
      <c r="AE177" s="241"/>
      <c r="AF177" s="240"/>
      <c r="AG177" s="240"/>
      <c r="AH177" s="240"/>
      <c r="AI177" s="261"/>
      <c r="AJ177" s="241"/>
      <c r="AK177" s="240"/>
      <c r="AL177" s="240"/>
      <c r="AM177" s="240"/>
      <c r="AN177" s="261"/>
      <c r="AO177" s="241"/>
      <c r="AP177" s="240"/>
      <c r="AQ177" s="240"/>
      <c r="AR177" s="240"/>
      <c r="AS177" s="261"/>
      <c r="AT177" s="241"/>
      <c r="AU177" s="240"/>
      <c r="AV177" s="240"/>
      <c r="AW177" s="240"/>
      <c r="AX177" s="261"/>
    </row>
    <row r="178" ht="14.25" customHeight="1" spans="1:50">
      <c r="A178" s="88"/>
      <c r="B178" s="238" t="s">
        <v>377</v>
      </c>
      <c r="C178" s="107"/>
      <c r="D178" s="108"/>
      <c r="E178" s="108"/>
      <c r="F178" s="108"/>
      <c r="G178" s="108"/>
      <c r="H178" s="261"/>
      <c r="I178" s="241"/>
      <c r="J178" s="240"/>
      <c r="K178" s="240"/>
      <c r="L178" s="240"/>
      <c r="M178" s="261"/>
      <c r="N178" s="241"/>
      <c r="O178" s="240"/>
      <c r="P178" s="240"/>
      <c r="Q178" s="240"/>
      <c r="R178" s="261"/>
      <c r="S178" s="393"/>
      <c r="T178" s="374"/>
      <c r="U178" s="394"/>
      <c r="V178" s="394"/>
      <c r="W178" s="394"/>
      <c r="X178" s="394"/>
      <c r="Y178" s="374"/>
      <c r="Z178" s="241"/>
      <c r="AA178" s="240"/>
      <c r="AB178" s="240"/>
      <c r="AC178" s="240"/>
      <c r="AD178" s="261"/>
      <c r="AE178" s="226">
        <f>AE172+0.8</f>
        <v>158.6</v>
      </c>
      <c r="AF178" s="103">
        <f>AF172+1.1</f>
        <v>71.8</v>
      </c>
      <c r="AG178" s="103">
        <f>AG172+0.3</f>
        <v>129.9</v>
      </c>
      <c r="AH178" s="402">
        <f>AH172+1.6</f>
        <v>260.2</v>
      </c>
      <c r="AI178" s="264">
        <f>AE178+AF178+AG178+AH178</f>
        <v>620.5</v>
      </c>
      <c r="AJ178" s="226">
        <v>233.3</v>
      </c>
      <c r="AK178" s="103">
        <v>126.5</v>
      </c>
      <c r="AL178" s="103">
        <f>(AG180+AL181/100/100)*AL107</f>
        <v>142.495407244199</v>
      </c>
      <c r="AM178" s="103">
        <f>(AH180+AM181/100/100)*AM107</f>
        <v>307.264634858036</v>
      </c>
      <c r="AN178" s="264">
        <f>AJ178+AK178+AL178+AM178</f>
        <v>809.560042102235</v>
      </c>
      <c r="AO178" s="226">
        <f>(AJ180+AO181/100/100)*AO107</f>
        <v>277.733123804512</v>
      </c>
      <c r="AP178" s="103">
        <f>(AK180+AP181/100/100)*AP107</f>
        <v>135.7857042439</v>
      </c>
      <c r="AQ178" s="103">
        <f>(AL180+AQ181/100/100)*AQ107</f>
        <v>168.212226348705</v>
      </c>
      <c r="AR178" s="103">
        <f>(AM180+AR181/100/100)*AR107</f>
        <v>363.444525183977</v>
      </c>
      <c r="AS178" s="264">
        <f>AO178+AP178+AQ178+AR178</f>
        <v>945.175579581095</v>
      </c>
      <c r="AT178" s="226">
        <f>(AO180+AT181/100/100)*AT107</f>
        <v>322.513379090799</v>
      </c>
      <c r="AU178" s="103">
        <f>(AP180+AU181/100/100)*AU107</f>
        <v>159.522560783924</v>
      </c>
      <c r="AV178" s="103">
        <f>(AQ180+AV181/100/100)*AV107</f>
        <v>195.692296047977</v>
      </c>
      <c r="AW178" s="103">
        <f>(AR180+AW181/100/100)*AW107</f>
        <v>424.216156598426</v>
      </c>
      <c r="AX178" s="264">
        <f>AT178+AU178+AV178+AW178</f>
        <v>1101.94439252113</v>
      </c>
    </row>
    <row r="179" ht="14.25" customHeight="1" spans="1:50">
      <c r="A179" s="88"/>
      <c r="B179" s="119" t="s">
        <v>60</v>
      </c>
      <c r="C179" s="107"/>
      <c r="D179" s="108"/>
      <c r="E179" s="108"/>
      <c r="F179" s="108"/>
      <c r="G179" s="108"/>
      <c r="H179" s="261"/>
      <c r="I179" s="241"/>
      <c r="J179" s="240"/>
      <c r="K179" s="240"/>
      <c r="L179" s="240"/>
      <c r="M179" s="261"/>
      <c r="N179" s="241"/>
      <c r="O179" s="240"/>
      <c r="P179" s="240"/>
      <c r="Q179" s="240"/>
      <c r="R179" s="261"/>
      <c r="S179" s="393"/>
      <c r="T179" s="374"/>
      <c r="U179" s="394"/>
      <c r="V179" s="394"/>
      <c r="W179" s="394"/>
      <c r="X179" s="394"/>
      <c r="Y179" s="374"/>
      <c r="Z179" s="241"/>
      <c r="AA179" s="240"/>
      <c r="AB179" s="240"/>
      <c r="AC179" s="240"/>
      <c r="AD179" s="261"/>
      <c r="AE179" s="978" t="s">
        <v>61</v>
      </c>
      <c r="AF179" s="978" t="s">
        <v>61</v>
      </c>
      <c r="AG179" s="978" t="s">
        <v>61</v>
      </c>
      <c r="AH179" s="978" t="s">
        <v>61</v>
      </c>
      <c r="AI179" s="969" t="s">
        <v>61</v>
      </c>
      <c r="AJ179" s="241">
        <f>AJ178/AE178-1</f>
        <v>0.470996216897856</v>
      </c>
      <c r="AK179" s="241">
        <f t="shared" ref="AK179:AN179" si="515">AK178/AF178-1</f>
        <v>0.761838440111421</v>
      </c>
      <c r="AL179" s="241">
        <f t="shared" si="515"/>
        <v>0.0969623344434138</v>
      </c>
      <c r="AM179" s="241">
        <f t="shared" si="515"/>
        <v>0.180878688924043</v>
      </c>
      <c r="AN179" s="261">
        <f t="shared" si="515"/>
        <v>0.304689834169598</v>
      </c>
      <c r="AO179" s="241">
        <f t="shared" ref="AO179" si="516">AO178/AJ178-1</f>
        <v>0.190454881288093</v>
      </c>
      <c r="AP179" s="240">
        <f t="shared" ref="AP179" si="517">AP178/AK178-1</f>
        <v>0.0734047766316188</v>
      </c>
      <c r="AQ179" s="240">
        <f t="shared" ref="AQ179:AS179" si="518">AQ178/AL178-1</f>
        <v>0.180474722672529</v>
      </c>
      <c r="AR179" s="240">
        <f t="shared" si="518"/>
        <v>0.182838777888962</v>
      </c>
      <c r="AS179" s="261">
        <f t="shared" si="518"/>
        <v>0.167517577975684</v>
      </c>
      <c r="AT179" s="241">
        <f t="shared" ref="AT179" si="519">AT178/AO178-1</f>
        <v>0.161234838224793</v>
      </c>
      <c r="AU179" s="240">
        <f t="shared" ref="AU179" si="520">AU178/AP178-1</f>
        <v>0.174811160513537</v>
      </c>
      <c r="AV179" s="240">
        <f t="shared" ref="AV179" si="521">AV178/AQ178-1</f>
        <v>0.163365471676861</v>
      </c>
      <c r="AW179" s="240">
        <f t="shared" ref="AW179" si="522">AW178/AR178-1</f>
        <v>0.167210199090731</v>
      </c>
      <c r="AX179" s="261">
        <f t="shared" ref="AX179" si="523">AX178/AS178-1</f>
        <v>0.165862106815658</v>
      </c>
    </row>
    <row r="180" ht="14.25" customHeight="1" spans="1:50">
      <c r="A180" s="88"/>
      <c r="B180" s="203" t="s">
        <v>376</v>
      </c>
      <c r="C180" s="107"/>
      <c r="D180" s="108"/>
      <c r="E180" s="108"/>
      <c r="F180" s="108"/>
      <c r="G180" s="108"/>
      <c r="H180" s="261"/>
      <c r="I180" s="241"/>
      <c r="J180" s="240"/>
      <c r="K180" s="240"/>
      <c r="L180" s="240"/>
      <c r="M180" s="261"/>
      <c r="N180" s="241"/>
      <c r="O180" s="240"/>
      <c r="P180" s="240"/>
      <c r="Q180" s="240"/>
      <c r="R180" s="261"/>
      <c r="S180" s="393"/>
      <c r="T180" s="374"/>
      <c r="U180" s="394"/>
      <c r="V180" s="394"/>
      <c r="W180" s="394"/>
      <c r="X180" s="394"/>
      <c r="Y180" s="374"/>
      <c r="Z180" s="241"/>
      <c r="AA180" s="240"/>
      <c r="AB180" s="240"/>
      <c r="AC180" s="240"/>
      <c r="AD180" s="261"/>
      <c r="AE180" s="94">
        <f t="shared" ref="AE180:AX180" si="524">AE178/AE107</f>
        <v>0.2389273877674</v>
      </c>
      <c r="AF180" s="94">
        <f t="shared" si="524"/>
        <v>0.141088622519159</v>
      </c>
      <c r="AG180" s="94">
        <f t="shared" si="524"/>
        <v>0.190106834479731</v>
      </c>
      <c r="AH180" s="94">
        <f t="shared" si="524"/>
        <v>0.260252050410082</v>
      </c>
      <c r="AI180" s="263">
        <f t="shared" si="524"/>
        <v>0.217277120246516</v>
      </c>
      <c r="AJ180" s="94">
        <f t="shared" si="524"/>
        <v>0.26361581920904</v>
      </c>
      <c r="AK180" s="94">
        <f t="shared" si="524"/>
        <v>0.187629783447048</v>
      </c>
      <c r="AL180" s="94">
        <f t="shared" si="524"/>
        <v>0.168606834479731</v>
      </c>
      <c r="AM180" s="94">
        <f t="shared" si="524"/>
        <v>0.255252050410082</v>
      </c>
      <c r="AN180" s="263">
        <f t="shared" si="524"/>
        <v>0.224372717947216</v>
      </c>
      <c r="AO180" s="94">
        <f t="shared" si="524"/>
        <v>0.26861581920904</v>
      </c>
      <c r="AP180" s="94">
        <f t="shared" si="524"/>
        <v>0.172629783447048</v>
      </c>
      <c r="AQ180" s="94">
        <f t="shared" si="524"/>
        <v>0.173606834479731</v>
      </c>
      <c r="AR180" s="94">
        <f t="shared" si="524"/>
        <v>0.260252050410082</v>
      </c>
      <c r="AS180" s="263">
        <f t="shared" si="524"/>
        <v>0.225797174085603</v>
      </c>
      <c r="AT180" s="94">
        <f t="shared" si="524"/>
        <v>0.27311581920904</v>
      </c>
      <c r="AU180" s="94">
        <f t="shared" si="524"/>
        <v>0.177129783447048</v>
      </c>
      <c r="AV180" s="94">
        <f t="shared" si="524"/>
        <v>0.178106834479731</v>
      </c>
      <c r="AW180" s="94">
        <f t="shared" si="524"/>
        <v>0.264752050410082</v>
      </c>
      <c r="AX180" s="263">
        <f t="shared" si="524"/>
        <v>0.230411110407366</v>
      </c>
    </row>
    <row r="181" ht="14.25" customHeight="1" spans="1:50">
      <c r="A181" s="88"/>
      <c r="B181" s="213" t="s">
        <v>65</v>
      </c>
      <c r="C181" s="107"/>
      <c r="D181" s="108"/>
      <c r="E181" s="108"/>
      <c r="F181" s="108"/>
      <c r="G181" s="108"/>
      <c r="H181" s="261"/>
      <c r="I181" s="241"/>
      <c r="J181" s="240"/>
      <c r="K181" s="240"/>
      <c r="L181" s="240"/>
      <c r="M181" s="261"/>
      <c r="N181" s="241"/>
      <c r="O181" s="240"/>
      <c r="P181" s="240"/>
      <c r="Q181" s="240"/>
      <c r="R181" s="261"/>
      <c r="S181" s="393"/>
      <c r="T181" s="374"/>
      <c r="U181" s="394"/>
      <c r="V181" s="394"/>
      <c r="W181" s="394"/>
      <c r="X181" s="394"/>
      <c r="Y181" s="374"/>
      <c r="Z181" s="241"/>
      <c r="AA181" s="240"/>
      <c r="AB181" s="240"/>
      <c r="AC181" s="240"/>
      <c r="AD181" s="261"/>
      <c r="AE181" s="979" t="s">
        <v>61</v>
      </c>
      <c r="AF181" s="979" t="s">
        <v>61</v>
      </c>
      <c r="AG181" s="979" t="s">
        <v>61</v>
      </c>
      <c r="AH181" s="979" t="s">
        <v>61</v>
      </c>
      <c r="AI181" s="980" t="s">
        <v>61</v>
      </c>
      <c r="AJ181" s="400">
        <f>(AJ180-AE180)*100*100</f>
        <v>246.884314416397</v>
      </c>
      <c r="AK181" s="400">
        <f>(AK180-AF180)*100*100</f>
        <v>465.411609278894</v>
      </c>
      <c r="AL181" s="404">
        <v>-215</v>
      </c>
      <c r="AM181" s="404">
        <v>-50</v>
      </c>
      <c r="AN181" s="397">
        <f>(AN180-AI180)*100*100</f>
        <v>70.9559770070056</v>
      </c>
      <c r="AO181" s="405">
        <v>50</v>
      </c>
      <c r="AP181" s="404">
        <v>-150</v>
      </c>
      <c r="AQ181" s="404">
        <v>50</v>
      </c>
      <c r="AR181" s="404">
        <v>50</v>
      </c>
      <c r="AS181" s="397">
        <f>(AS180-AN180)*100*100</f>
        <v>14.2445613838624</v>
      </c>
      <c r="AT181" s="405">
        <f>40+5</f>
        <v>45</v>
      </c>
      <c r="AU181" s="404">
        <f>40+5</f>
        <v>45</v>
      </c>
      <c r="AV181" s="404">
        <f>40+5</f>
        <v>45</v>
      </c>
      <c r="AW181" s="404">
        <v>45</v>
      </c>
      <c r="AX181" s="397">
        <f>(AX180-AS180)*100*100</f>
        <v>46.1393632176291</v>
      </c>
    </row>
    <row r="182" ht="14.25" customHeight="1" spans="1:50">
      <c r="A182" s="88"/>
      <c r="B182" s="213" t="s">
        <v>114</v>
      </c>
      <c r="C182" s="107"/>
      <c r="D182" s="108"/>
      <c r="E182" s="108"/>
      <c r="F182" s="108"/>
      <c r="G182" s="108"/>
      <c r="H182" s="261"/>
      <c r="I182" s="241"/>
      <c r="J182" s="240"/>
      <c r="K182" s="240"/>
      <c r="L182" s="240"/>
      <c r="M182" s="261"/>
      <c r="N182" s="241"/>
      <c r="O182" s="240"/>
      <c r="P182" s="240"/>
      <c r="Q182" s="240"/>
      <c r="R182" s="261"/>
      <c r="S182" s="393"/>
      <c r="T182" s="374"/>
      <c r="U182" s="394"/>
      <c r="V182" s="394"/>
      <c r="W182" s="394"/>
      <c r="X182" s="394"/>
      <c r="Y182" s="374"/>
      <c r="Z182" s="241"/>
      <c r="AA182" s="240"/>
      <c r="AB182" s="240"/>
      <c r="AC182" s="240"/>
      <c r="AD182" s="261"/>
      <c r="AE182" s="979" t="s">
        <v>61</v>
      </c>
      <c r="AF182" s="979" t="s">
        <v>61</v>
      </c>
      <c r="AG182" s="979" t="s">
        <v>61</v>
      </c>
      <c r="AH182" s="979" t="s">
        <v>61</v>
      </c>
      <c r="AI182" s="969" t="s">
        <v>61</v>
      </c>
      <c r="AJ182" s="241">
        <f t="shared" ref="AJ182:AX182" si="525">(AJ178-AE178)/(AJ107-AE107)</f>
        <v>0.337703435804702</v>
      </c>
      <c r="AK182" s="240">
        <f t="shared" si="525"/>
        <v>0.330913490623109</v>
      </c>
      <c r="AL182" s="240">
        <f t="shared" si="525"/>
        <v>0.0778290676700346</v>
      </c>
      <c r="AM182" s="240">
        <f t="shared" si="525"/>
        <v>0.230743485007775</v>
      </c>
      <c r="AN182" s="261">
        <f t="shared" si="525"/>
        <v>0.251308125705448</v>
      </c>
      <c r="AO182" s="240">
        <f t="shared" si="525"/>
        <v>0.298325410336278</v>
      </c>
      <c r="AP182" s="240">
        <f t="shared" si="525"/>
        <v>0.0826338240236762</v>
      </c>
      <c r="AQ182" s="240">
        <f t="shared" si="525"/>
        <v>0.207742069765418</v>
      </c>
      <c r="AR182" s="240">
        <f t="shared" si="525"/>
        <v>0.291479818510438</v>
      </c>
      <c r="AS182" s="261">
        <f t="shared" si="525"/>
        <v>0.234691563189833</v>
      </c>
      <c r="AT182" s="240">
        <f t="shared" si="525"/>
        <v>0.304783275054413</v>
      </c>
      <c r="AU182" s="240">
        <f t="shared" si="525"/>
        <v>0.208171766680842</v>
      </c>
      <c r="AV182" s="240">
        <f t="shared" si="525"/>
        <v>0.211695895392765</v>
      </c>
      <c r="AW182" s="240">
        <f t="shared" si="525"/>
        <v>0.295287212532001</v>
      </c>
      <c r="AX182" s="261">
        <f t="shared" si="525"/>
        <v>0.262785986807409</v>
      </c>
    </row>
    <row r="183" ht="14.25" customHeight="1" spans="1:50">
      <c r="A183" s="76"/>
      <c r="B183" s="10"/>
      <c r="C183" s="190"/>
      <c r="D183" s="189"/>
      <c r="E183" s="189"/>
      <c r="F183" s="189"/>
      <c r="G183" s="189"/>
      <c r="H183" s="190"/>
      <c r="I183" s="189"/>
      <c r="J183" s="189"/>
      <c r="K183" s="189"/>
      <c r="L183" s="189"/>
      <c r="M183" s="190"/>
      <c r="N183" s="186"/>
      <c r="O183" s="186"/>
      <c r="P183" s="186"/>
      <c r="Q183" s="189"/>
      <c r="R183" s="190"/>
      <c r="S183" s="406"/>
      <c r="T183" s="406"/>
      <c r="U183" s="407"/>
      <c r="V183" s="407"/>
      <c r="W183" s="407"/>
      <c r="X183" s="407"/>
      <c r="Y183" s="406"/>
      <c r="Z183" s="189"/>
      <c r="AA183" s="189"/>
      <c r="AB183" s="189"/>
      <c r="AC183" s="189"/>
      <c r="AD183" s="190"/>
      <c r="AE183" s="354"/>
      <c r="AF183" s="354"/>
      <c r="AG183" s="189"/>
      <c r="AH183" s="189"/>
      <c r="AI183" s="190"/>
      <c r="AJ183" s="189"/>
      <c r="AK183" s="189"/>
      <c r="AL183" s="189"/>
      <c r="AM183" s="189"/>
      <c r="AN183" s="190"/>
      <c r="AO183" s="189"/>
      <c r="AP183" s="189"/>
      <c r="AQ183" s="189"/>
      <c r="AR183" s="189"/>
      <c r="AS183" s="190"/>
      <c r="AT183" s="189"/>
      <c r="AU183" s="189"/>
      <c r="AV183" s="189"/>
      <c r="AW183" s="189"/>
      <c r="AX183" s="190"/>
    </row>
    <row r="184" ht="14.25" customHeight="1" spans="1:50">
      <c r="A184" s="80"/>
      <c r="B184" s="408" t="s">
        <v>378</v>
      </c>
      <c r="C184" s="132">
        <v>52.0138249176797</v>
      </c>
      <c r="D184" s="98">
        <v>14.7698128934592</v>
      </c>
      <c r="E184" s="98">
        <v>14.493182973332</v>
      </c>
      <c r="F184" s="98">
        <v>13.8045020312886</v>
      </c>
      <c r="G184" s="98">
        <v>17.4109976127103</v>
      </c>
      <c r="H184" s="132">
        <f>SUM(D184:G184)</f>
        <v>60.4784955107902</v>
      </c>
      <c r="I184" s="98">
        <v>16.4975676051027</v>
      </c>
      <c r="J184" s="98">
        <v>15.2553933230312</v>
      </c>
      <c r="K184" s="98">
        <v>18.9426789242338</v>
      </c>
      <c r="L184" s="98">
        <v>19.0507333880613</v>
      </c>
      <c r="M184" s="132">
        <f>SUM(I184:L184)</f>
        <v>69.7463732404291</v>
      </c>
      <c r="N184" s="98">
        <f>20.5-N96</f>
        <v>18.1</v>
      </c>
      <c r="O184" s="98">
        <f>20.6-O96</f>
        <v>18.2240476542217</v>
      </c>
      <c r="P184" s="98">
        <v>19.87</v>
      </c>
      <c r="Q184" s="98">
        <f>92.1-N184-O184-P184-R96</f>
        <v>26.5059523457783</v>
      </c>
      <c r="R184" s="132">
        <f>N184+O184+P184+Q184</f>
        <v>82.7</v>
      </c>
      <c r="S184" s="99">
        <f>H184</f>
        <v>60.4784955107902</v>
      </c>
      <c r="T184" s="99">
        <f>M184</f>
        <v>69.7463732404291</v>
      </c>
      <c r="U184" s="100">
        <f t="shared" ref="U184" si="526">N184</f>
        <v>18.1</v>
      </c>
      <c r="V184" s="100">
        <f t="shared" ref="V184" si="527">O184</f>
        <v>18.2240476542217</v>
      </c>
      <c r="W184" s="100">
        <f t="shared" ref="W184" si="528">P184</f>
        <v>19.87</v>
      </c>
      <c r="X184" s="100">
        <f t="shared" ref="X184" si="529">Q184</f>
        <v>26.5059523457783</v>
      </c>
      <c r="Y184" s="99">
        <f>U184+V184+W184+X184</f>
        <v>82.7</v>
      </c>
      <c r="Z184" s="98">
        <f>28-Z96</f>
        <v>25.6</v>
      </c>
      <c r="AA184" s="98">
        <f>27.6-AA96</f>
        <v>25.2</v>
      </c>
      <c r="AB184" s="98">
        <f>33.9-AB96</f>
        <v>31.5</v>
      </c>
      <c r="AC184" s="98">
        <f>126-Z184-AA184-AB184-AD96</f>
        <v>34.2</v>
      </c>
      <c r="AD184" s="132">
        <f>Z184+AA184+AB184+AC184</f>
        <v>116.5</v>
      </c>
      <c r="AE184" s="98">
        <f>35.7-AE96</f>
        <v>33.3</v>
      </c>
      <c r="AF184" s="98">
        <f>38.9-AF96</f>
        <v>36.6</v>
      </c>
      <c r="AG184" s="98">
        <f>41.8-AG96</f>
        <v>39.7</v>
      </c>
      <c r="AH184" s="98">
        <f>164.4-AE184-AF184-AG184-AI96</f>
        <v>45.7</v>
      </c>
      <c r="AI184" s="132">
        <f>AE184+AF184+AG184+AH184</f>
        <v>155.3</v>
      </c>
      <c r="AJ184" s="98">
        <f>49.8-AJ96</f>
        <v>47.5</v>
      </c>
      <c r="AK184" s="98">
        <f>53.3-AK96</f>
        <v>51</v>
      </c>
      <c r="AL184" s="409">
        <f>AG184*1.425</f>
        <v>56.5725</v>
      </c>
      <c r="AM184" s="409">
        <f>AH184*1.425</f>
        <v>65.1225</v>
      </c>
      <c r="AN184" s="132">
        <f>AJ184+AK184+AL184+AM184</f>
        <v>220.195</v>
      </c>
      <c r="AO184" s="409">
        <f>AJ184*1.2</f>
        <v>57</v>
      </c>
      <c r="AP184" s="409">
        <f t="shared" ref="AP184" si="530">AK184*1.2</f>
        <v>61.2</v>
      </c>
      <c r="AQ184" s="409">
        <f t="shared" ref="AQ184" si="531">AL184*1.2</f>
        <v>67.887</v>
      </c>
      <c r="AR184" s="409">
        <f t="shared" ref="AR184" si="532">AM184*1.2</f>
        <v>78.147</v>
      </c>
      <c r="AS184" s="132">
        <f>AO184+AP184+AQ184+AR184</f>
        <v>264.234</v>
      </c>
      <c r="AT184" s="409">
        <f>AO184*1.2</f>
        <v>68.4</v>
      </c>
      <c r="AU184" s="409">
        <f t="shared" ref="AU184" si="533">AP184*1.2</f>
        <v>73.44</v>
      </c>
      <c r="AV184" s="409">
        <f t="shared" ref="AV184" si="534">AQ184*1.2</f>
        <v>81.4644</v>
      </c>
      <c r="AW184" s="409">
        <f t="shared" ref="AW184" si="535">AR184*1.2</f>
        <v>93.7764</v>
      </c>
      <c r="AX184" s="132">
        <f>AT184+AU184+AV184+AW184</f>
        <v>317.0808</v>
      </c>
    </row>
    <row r="185" ht="14.25" customHeight="1" spans="1:50">
      <c r="A185" s="80"/>
      <c r="B185" s="268" t="s">
        <v>60</v>
      </c>
      <c r="C185" s="955" t="s">
        <v>61</v>
      </c>
      <c r="D185" s="108" t="s">
        <v>61</v>
      </c>
      <c r="E185" s="108" t="s">
        <v>61</v>
      </c>
      <c r="F185" s="108" t="s">
        <v>61</v>
      </c>
      <c r="G185" s="108" t="s">
        <v>61</v>
      </c>
      <c r="H185" s="109">
        <f t="shared" ref="H185:AJ185" si="536">H184/C184-1</f>
        <v>0.162738860418498</v>
      </c>
      <c r="I185" s="240">
        <f t="shared" si="536"/>
        <v>0.116978781255153</v>
      </c>
      <c r="J185" s="240">
        <f t="shared" si="536"/>
        <v>0.0525909561137601</v>
      </c>
      <c r="K185" s="240">
        <f t="shared" si="536"/>
        <v>0.372210231220165</v>
      </c>
      <c r="L185" s="240">
        <f t="shared" si="536"/>
        <v>0.0941781632405705</v>
      </c>
      <c r="M185" s="109">
        <f t="shared" si="536"/>
        <v>0.153242531107365</v>
      </c>
      <c r="N185" s="240">
        <f t="shared" si="536"/>
        <v>0.0971314337515821</v>
      </c>
      <c r="O185" s="240">
        <f t="shared" si="536"/>
        <v>0.194597036492575</v>
      </c>
      <c r="P185" s="94">
        <f t="shared" si="536"/>
        <v>0.0489540618555202</v>
      </c>
      <c r="Q185" s="94">
        <f t="shared" si="536"/>
        <v>0.391335010881469</v>
      </c>
      <c r="R185" s="109">
        <f t="shared" si="536"/>
        <v>0.185724736036343</v>
      </c>
      <c r="S185" s="110">
        <f>S184/C184-1</f>
        <v>0.162738860418498</v>
      </c>
      <c r="T185" s="111">
        <f>T184/S184-1</f>
        <v>0.153242531107365</v>
      </c>
      <c r="U185" s="113">
        <f>U184/I184-1</f>
        <v>0.0971314337515821</v>
      </c>
      <c r="V185" s="113">
        <f t="shared" ref="V185" si="537">V184/J184-1</f>
        <v>0.194597036492575</v>
      </c>
      <c r="W185" s="113">
        <f t="shared" ref="W185" si="538">W184/K184-1</f>
        <v>0.0489540618555202</v>
      </c>
      <c r="X185" s="113">
        <f t="shared" ref="X185" si="539">X184/L184-1</f>
        <v>0.391335010881469</v>
      </c>
      <c r="Y185" s="111">
        <f>Y184/T184-1</f>
        <v>0.185724736036343</v>
      </c>
      <c r="Z185" s="94">
        <f>Z184/U184-1</f>
        <v>0.414364640883978</v>
      </c>
      <c r="AA185" s="240">
        <f t="shared" ref="AA185:AG185" si="540">AA184/V184-1</f>
        <v>0.382788306864543</v>
      </c>
      <c r="AB185" s="94">
        <f t="shared" si="540"/>
        <v>0.585304479114243</v>
      </c>
      <c r="AC185" s="94">
        <f t="shared" si="540"/>
        <v>0.290276219992042</v>
      </c>
      <c r="AD185" s="109">
        <f t="shared" si="540"/>
        <v>0.408706166868198</v>
      </c>
      <c r="AE185" s="94">
        <f t="shared" si="540"/>
        <v>0.30078125</v>
      </c>
      <c r="AF185" s="94">
        <f t="shared" si="540"/>
        <v>0.452380952380952</v>
      </c>
      <c r="AG185" s="94">
        <f t="shared" si="540"/>
        <v>0.26031746031746</v>
      </c>
      <c r="AH185" s="94">
        <f t="shared" ref="AH185" si="541">AH184/AC184-1</f>
        <v>0.33625730994152</v>
      </c>
      <c r="AI185" s="109">
        <f t="shared" si="536"/>
        <v>0.333047210300429</v>
      </c>
      <c r="AJ185" s="94">
        <f t="shared" si="536"/>
        <v>0.426426426426426</v>
      </c>
      <c r="AK185" s="94">
        <f t="shared" ref="AK185" si="542">AK184/AF184-1</f>
        <v>0.39344262295082</v>
      </c>
      <c r="AL185" s="94">
        <f t="shared" ref="AL185" si="543">AL184/AG184-1</f>
        <v>0.425</v>
      </c>
      <c r="AM185" s="94">
        <f t="shared" ref="AM185:AN185" si="544">AM184/AH184-1</f>
        <v>0.425</v>
      </c>
      <c r="AN185" s="109">
        <f t="shared" si="544"/>
        <v>0.417868641339343</v>
      </c>
      <c r="AO185" s="94">
        <f t="shared" ref="AO185" si="545">AO184/AJ184-1</f>
        <v>0.2</v>
      </c>
      <c r="AP185" s="94">
        <f t="shared" ref="AP185" si="546">AP184/AK184-1</f>
        <v>0.2</v>
      </c>
      <c r="AQ185" s="94">
        <f t="shared" ref="AQ185" si="547">AQ184/AL184-1</f>
        <v>0.2</v>
      </c>
      <c r="AR185" s="94">
        <f t="shared" ref="AR185:AS185" si="548">AR184/AM184-1</f>
        <v>0.2</v>
      </c>
      <c r="AS185" s="109">
        <f t="shared" si="548"/>
        <v>0.2</v>
      </c>
      <c r="AT185" s="94">
        <f t="shared" ref="AT185" si="549">AT184/AO184-1</f>
        <v>0.2</v>
      </c>
      <c r="AU185" s="94">
        <f t="shared" ref="AU185" si="550">AU184/AP184-1</f>
        <v>0.2</v>
      </c>
      <c r="AV185" s="94">
        <f t="shared" ref="AV185" si="551">AV184/AQ184-1</f>
        <v>0.2</v>
      </c>
      <c r="AW185" s="94">
        <f t="shared" ref="AW185:AX185" si="552">AW184/AR184-1</f>
        <v>0.2</v>
      </c>
      <c r="AX185" s="109">
        <f t="shared" si="552"/>
        <v>0.2</v>
      </c>
    </row>
    <row r="186" ht="14.25" customHeight="1" spans="1:50">
      <c r="A186" s="80"/>
      <c r="B186" s="238" t="s">
        <v>379</v>
      </c>
      <c r="C186" s="227">
        <f t="shared" ref="C186:AI186" si="553">C172+C184</f>
        <v>169.21382491768</v>
      </c>
      <c r="D186" s="103">
        <f t="shared" si="553"/>
        <v>53.3698128934592</v>
      </c>
      <c r="E186" s="103">
        <f t="shared" si="553"/>
        <v>8.69318297333202</v>
      </c>
      <c r="F186" s="103">
        <f t="shared" si="553"/>
        <v>72.9045020312886</v>
      </c>
      <c r="G186" s="103">
        <f t="shared" si="553"/>
        <v>89.7109976127103</v>
      </c>
      <c r="H186" s="227">
        <f t="shared" si="553"/>
        <v>224.67849551079</v>
      </c>
      <c r="I186" s="103">
        <f t="shared" si="553"/>
        <v>73.5150468232544</v>
      </c>
      <c r="J186" s="103">
        <f t="shared" si="553"/>
        <v>4.55236248661951</v>
      </c>
      <c r="K186" s="103">
        <f t="shared" si="553"/>
        <v>43.9426789242338</v>
      </c>
      <c r="L186" s="103">
        <f t="shared" si="553"/>
        <v>119.150733388061</v>
      </c>
      <c r="M186" s="227">
        <f t="shared" si="553"/>
        <v>241.160821622169</v>
      </c>
      <c r="N186" s="103">
        <f t="shared" si="553"/>
        <v>101.2</v>
      </c>
      <c r="O186" s="103">
        <f t="shared" si="553"/>
        <v>57.8240476542217</v>
      </c>
      <c r="P186" s="103">
        <f t="shared" si="553"/>
        <v>83.17</v>
      </c>
      <c r="Q186" s="103">
        <f t="shared" ref="Q186" si="554">Q172+Q184</f>
        <v>154.905952345778</v>
      </c>
      <c r="R186" s="227">
        <f t="shared" si="553"/>
        <v>397.1</v>
      </c>
      <c r="S186" s="104">
        <f t="shared" si="553"/>
        <v>224.67849551079</v>
      </c>
      <c r="T186" s="104">
        <f t="shared" ref="T186:Y186" si="555">T172+T184</f>
        <v>241.160821622169</v>
      </c>
      <c r="U186" s="105">
        <f t="shared" si="555"/>
        <v>101.2</v>
      </c>
      <c r="V186" s="105">
        <f t="shared" si="555"/>
        <v>57.8240476542217</v>
      </c>
      <c r="W186" s="105">
        <f t="shared" si="555"/>
        <v>83.17</v>
      </c>
      <c r="X186" s="105">
        <f t="shared" si="555"/>
        <v>154.905952345778</v>
      </c>
      <c r="Y186" s="104">
        <f t="shared" si="555"/>
        <v>397.1</v>
      </c>
      <c r="Z186" s="103">
        <f t="shared" ref="Z186:AB186" si="556">Z172+Z184</f>
        <v>142.9</v>
      </c>
      <c r="AA186" s="103">
        <f t="shared" si="556"/>
        <v>83</v>
      </c>
      <c r="AB186" s="103">
        <f t="shared" si="556"/>
        <v>135.5</v>
      </c>
      <c r="AC186" s="103">
        <f t="shared" si="553"/>
        <v>215.5</v>
      </c>
      <c r="AD186" s="227">
        <f t="shared" si="553"/>
        <v>576.9</v>
      </c>
      <c r="AE186" s="103">
        <f t="shared" si="553"/>
        <v>191.1</v>
      </c>
      <c r="AF186" s="103">
        <f t="shared" si="553"/>
        <v>107.3</v>
      </c>
      <c r="AG186" s="103">
        <f t="shared" si="553"/>
        <v>169.3</v>
      </c>
      <c r="AH186" s="103">
        <f t="shared" si="553"/>
        <v>304.3</v>
      </c>
      <c r="AI186" s="227">
        <f t="shared" si="553"/>
        <v>772</v>
      </c>
      <c r="AJ186" s="94"/>
      <c r="AK186" s="94"/>
      <c r="AL186" s="94"/>
      <c r="AM186" s="94"/>
      <c r="AN186" s="109"/>
      <c r="AO186" s="94"/>
      <c r="AP186" s="94"/>
      <c r="AQ186" s="94"/>
      <c r="AR186" s="94"/>
      <c r="AS186" s="109"/>
      <c r="AT186" s="94"/>
      <c r="AU186" s="94"/>
      <c r="AV186" s="94"/>
      <c r="AW186" s="94"/>
      <c r="AX186" s="109"/>
    </row>
    <row r="187" ht="14.25" customHeight="1" spans="1:50">
      <c r="A187" s="80"/>
      <c r="B187" s="119" t="s">
        <v>60</v>
      </c>
      <c r="C187" s="955" t="s">
        <v>61</v>
      </c>
      <c r="D187" s="108" t="s">
        <v>61</v>
      </c>
      <c r="E187" s="108" t="s">
        <v>61</v>
      </c>
      <c r="F187" s="108" t="s">
        <v>61</v>
      </c>
      <c r="G187" s="108" t="s">
        <v>61</v>
      </c>
      <c r="H187" s="261">
        <f t="shared" ref="H187:AI187" si="557">H186/C186-1</f>
        <v>0.327778599769217</v>
      </c>
      <c r="I187" s="241">
        <f t="shared" si="557"/>
        <v>0.377464953268818</v>
      </c>
      <c r="J187" s="240">
        <f t="shared" si="557"/>
        <v>-0.476329613608187</v>
      </c>
      <c r="K187" s="240">
        <f t="shared" si="557"/>
        <v>-0.397256990996594</v>
      </c>
      <c r="L187" s="240">
        <f t="shared" si="557"/>
        <v>0.328161948465279</v>
      </c>
      <c r="M187" s="261">
        <f t="shared" si="557"/>
        <v>0.0733596069081177</v>
      </c>
      <c r="N187" s="241">
        <f t="shared" si="557"/>
        <v>0.376588934824541</v>
      </c>
      <c r="O187" s="240">
        <f t="shared" si="557"/>
        <v>11.7019866770672</v>
      </c>
      <c r="P187" s="240">
        <f t="shared" si="557"/>
        <v>0.892692981768411</v>
      </c>
      <c r="Q187" s="240">
        <f t="shared" si="557"/>
        <v>0.30008391842009</v>
      </c>
      <c r="R187" s="261">
        <f t="shared" si="557"/>
        <v>0.646619037573788</v>
      </c>
      <c r="S187" s="393">
        <f>S186/C186-1</f>
        <v>0.327778599769217</v>
      </c>
      <c r="T187" s="374">
        <f>T186/S186-1</f>
        <v>0.0733596069081177</v>
      </c>
      <c r="U187" s="394">
        <f t="shared" ref="U187" si="558">U186/I186-1</f>
        <v>0.376588934824541</v>
      </c>
      <c r="V187" s="394">
        <f t="shared" ref="V187" si="559">V186/J186-1</f>
        <v>11.7019866770672</v>
      </c>
      <c r="W187" s="394">
        <f t="shared" ref="W187:X187" si="560">W186/K186-1</f>
        <v>0.892692981768411</v>
      </c>
      <c r="X187" s="394">
        <f t="shared" si="560"/>
        <v>0.30008391842009</v>
      </c>
      <c r="Y187" s="374">
        <f>Y186/T186-1</f>
        <v>0.646619037573788</v>
      </c>
      <c r="Z187" s="241">
        <f>Z186/U186-1</f>
        <v>0.41205533596838</v>
      </c>
      <c r="AA187" s="240">
        <f t="shared" ref="AA187:AG187" si="561">AA186/V186-1</f>
        <v>0.435388966478554</v>
      </c>
      <c r="AB187" s="240">
        <f t="shared" si="561"/>
        <v>0.629193218708669</v>
      </c>
      <c r="AC187" s="240">
        <f t="shared" si="561"/>
        <v>0.391166683633724</v>
      </c>
      <c r="AD187" s="261">
        <f t="shared" si="561"/>
        <v>0.452782674389323</v>
      </c>
      <c r="AE187" s="241">
        <f t="shared" si="561"/>
        <v>0.337298810356893</v>
      </c>
      <c r="AF187" s="240">
        <f t="shared" si="561"/>
        <v>0.292771084337349</v>
      </c>
      <c r="AG187" s="240">
        <f t="shared" si="561"/>
        <v>0.249446494464945</v>
      </c>
      <c r="AH187" s="240">
        <f t="shared" si="557"/>
        <v>0.412064965197216</v>
      </c>
      <c r="AI187" s="261">
        <f t="shared" si="557"/>
        <v>0.338186860807765</v>
      </c>
      <c r="AJ187" s="94"/>
      <c r="AK187" s="94"/>
      <c r="AL187" s="94"/>
      <c r="AM187" s="94"/>
      <c r="AN187" s="109"/>
      <c r="AO187" s="94"/>
      <c r="AP187" s="94"/>
      <c r="AQ187" s="94"/>
      <c r="AR187" s="94"/>
      <c r="AS187" s="109"/>
      <c r="AT187" s="94"/>
      <c r="AU187" s="94"/>
      <c r="AV187" s="94"/>
      <c r="AW187" s="94"/>
      <c r="AX187" s="109"/>
    </row>
    <row r="188" ht="14.25" customHeight="1" spans="1:50">
      <c r="A188" s="121"/>
      <c r="B188" s="203" t="s">
        <v>376</v>
      </c>
      <c r="C188" s="109">
        <f t="shared" ref="C188:AI188" si="562">C186/C107</f>
        <v>0.246883316191537</v>
      </c>
      <c r="D188" s="94">
        <f t="shared" si="562"/>
        <v>0.262685499303338</v>
      </c>
      <c r="E188" s="94">
        <f t="shared" si="562"/>
        <v>0.0588012917568454</v>
      </c>
      <c r="F188" s="94">
        <f t="shared" si="562"/>
        <v>0.305576754259739</v>
      </c>
      <c r="G188" s="94">
        <f t="shared" si="562"/>
        <v>0.248424339866832</v>
      </c>
      <c r="H188" s="109">
        <f t="shared" si="562"/>
        <v>0.236327056106268</v>
      </c>
      <c r="I188" s="94">
        <f t="shared" si="562"/>
        <v>0.281311463941715</v>
      </c>
      <c r="J188" s="94">
        <f t="shared" si="562"/>
        <v>0.0268072916280819</v>
      </c>
      <c r="K188" s="94">
        <f t="shared" si="562"/>
        <v>0.193007613906573</v>
      </c>
      <c r="L188" s="94">
        <f t="shared" si="562"/>
        <v>0.272844292058051</v>
      </c>
      <c r="M188" s="109">
        <f t="shared" si="562"/>
        <v>0.220133708904512</v>
      </c>
      <c r="N188" s="94">
        <f t="shared" si="562"/>
        <v>0.28490990990991</v>
      </c>
      <c r="O188" s="94">
        <f t="shared" si="562"/>
        <v>0.190838441103042</v>
      </c>
      <c r="P188" s="94">
        <f t="shared" si="562"/>
        <v>0.216250650026001</v>
      </c>
      <c r="Q188" s="94">
        <f t="shared" si="562"/>
        <v>0.281647186083233</v>
      </c>
      <c r="R188" s="109">
        <f t="shared" si="562"/>
        <v>0.249309392265193</v>
      </c>
      <c r="S188" s="374">
        <f t="shared" si="562"/>
        <v>0.233672552038762</v>
      </c>
      <c r="T188" s="374">
        <f t="shared" si="562"/>
        <v>0.217630653815851</v>
      </c>
      <c r="U188" s="375">
        <f t="shared" si="562"/>
        <v>0.28158041179744</v>
      </c>
      <c r="V188" s="375">
        <f t="shared" si="562"/>
        <v>0.188474731597854</v>
      </c>
      <c r="W188" s="375">
        <f t="shared" si="562"/>
        <v>0.213914609053498</v>
      </c>
      <c r="X188" s="375">
        <f t="shared" si="562"/>
        <v>0.277013505625498</v>
      </c>
      <c r="Y188" s="374">
        <f t="shared" si="562"/>
        <v>0.246004212613059</v>
      </c>
      <c r="Z188" s="94">
        <f t="shared" si="562"/>
        <v>0.276402321083172</v>
      </c>
      <c r="AA188" s="94">
        <f t="shared" si="562"/>
        <v>0.201407425382189</v>
      </c>
      <c r="AB188" s="94">
        <f t="shared" si="562"/>
        <v>0.260576923076923</v>
      </c>
      <c r="AC188" s="94">
        <f t="shared" si="562"/>
        <v>0.28918411164788</v>
      </c>
      <c r="AD188" s="109">
        <f t="shared" si="562"/>
        <v>0.26290844460648</v>
      </c>
      <c r="AE188" s="94">
        <f t="shared" si="562"/>
        <v>0.287887918047605</v>
      </c>
      <c r="AF188" s="94">
        <f t="shared" si="562"/>
        <v>0.210846924739635</v>
      </c>
      <c r="AG188" s="94">
        <f t="shared" si="562"/>
        <v>0.247768183813845</v>
      </c>
      <c r="AH188" s="94">
        <f t="shared" si="562"/>
        <v>0.304360872174435</v>
      </c>
      <c r="AI188" s="109">
        <f t="shared" si="562"/>
        <v>0.270327053715246</v>
      </c>
      <c r="AJ188" s="94"/>
      <c r="AK188" s="94"/>
      <c r="AL188" s="94"/>
      <c r="AM188" s="94"/>
      <c r="AN188" s="109"/>
      <c r="AO188" s="94"/>
      <c r="AP188" s="94"/>
      <c r="AQ188" s="94"/>
      <c r="AR188" s="94"/>
      <c r="AS188" s="109"/>
      <c r="AT188" s="94"/>
      <c r="AU188" s="94"/>
      <c r="AV188" s="94"/>
      <c r="AW188" s="94"/>
      <c r="AX188" s="109"/>
    </row>
    <row r="189" ht="14.25" customHeight="1" spans="1:50">
      <c r="A189" s="80"/>
      <c r="B189" s="213" t="s">
        <v>65</v>
      </c>
      <c r="C189" s="955" t="s">
        <v>61</v>
      </c>
      <c r="D189" s="108" t="s">
        <v>61</v>
      </c>
      <c r="E189" s="108" t="s">
        <v>61</v>
      </c>
      <c r="F189" s="108" t="s">
        <v>61</v>
      </c>
      <c r="G189" s="108" t="s">
        <v>61</v>
      </c>
      <c r="H189" s="397">
        <f t="shared" ref="H189:AI189" si="563">(H188-C188)*100*100</f>
        <v>-105.562600852692</v>
      </c>
      <c r="I189" s="398">
        <f t="shared" si="563"/>
        <v>186.259646383768</v>
      </c>
      <c r="J189" s="398">
        <f t="shared" si="563"/>
        <v>-319.940001287635</v>
      </c>
      <c r="K189" s="399">
        <f t="shared" si="563"/>
        <v>-1125.69140353166</v>
      </c>
      <c r="L189" s="399">
        <f t="shared" si="563"/>
        <v>244.199521912188</v>
      </c>
      <c r="M189" s="397">
        <f t="shared" si="563"/>
        <v>-161.933472017563</v>
      </c>
      <c r="N189" s="400">
        <f t="shared" si="563"/>
        <v>35.9844596819492</v>
      </c>
      <c r="O189" s="400">
        <f t="shared" si="563"/>
        <v>1640.3114947496</v>
      </c>
      <c r="P189" s="400">
        <f t="shared" si="563"/>
        <v>232.43036119428</v>
      </c>
      <c r="Q189" s="400">
        <f t="shared" si="563"/>
        <v>88.0289402518258</v>
      </c>
      <c r="R189" s="397">
        <f t="shared" si="563"/>
        <v>291.756833606815</v>
      </c>
      <c r="S189" s="976" t="s">
        <v>61</v>
      </c>
      <c r="T189" s="401">
        <f>(T188-S188)*100*100</f>
        <v>-160.418982229113</v>
      </c>
      <c r="U189" s="977" t="s">
        <v>61</v>
      </c>
      <c r="V189" s="977" t="s">
        <v>61</v>
      </c>
      <c r="W189" s="977" t="s">
        <v>61</v>
      </c>
      <c r="X189" s="977" t="s">
        <v>61</v>
      </c>
      <c r="Y189" s="401">
        <f>(Y188-T188)*100*100</f>
        <v>283.735587972083</v>
      </c>
      <c r="Z189" s="400">
        <f>(Z188-U188)*100*100</f>
        <v>-51.78090714268</v>
      </c>
      <c r="AA189" s="400">
        <f t="shared" ref="AA189:AG189" si="564">(AA188-V188)*100*100</f>
        <v>129.326937843344</v>
      </c>
      <c r="AB189" s="400">
        <f t="shared" si="564"/>
        <v>466.623140234252</v>
      </c>
      <c r="AC189" s="400">
        <f t="shared" si="564"/>
        <v>121.706060223821</v>
      </c>
      <c r="AD189" s="397">
        <f t="shared" si="564"/>
        <v>169.042319934214</v>
      </c>
      <c r="AE189" s="400">
        <f t="shared" si="564"/>
        <v>114.855969644326</v>
      </c>
      <c r="AF189" s="400">
        <f t="shared" si="564"/>
        <v>94.3949935744576</v>
      </c>
      <c r="AG189" s="400">
        <f t="shared" si="564"/>
        <v>-128.087392630785</v>
      </c>
      <c r="AH189" s="400">
        <f t="shared" si="563"/>
        <v>151.767605265553</v>
      </c>
      <c r="AI189" s="397">
        <f t="shared" si="563"/>
        <v>74.1860910876574</v>
      </c>
      <c r="AJ189" s="94"/>
      <c r="AK189" s="94"/>
      <c r="AL189" s="94"/>
      <c r="AM189" s="94"/>
      <c r="AN189" s="109"/>
      <c r="AO189" s="94"/>
      <c r="AP189" s="94"/>
      <c r="AQ189" s="94"/>
      <c r="AR189" s="94"/>
      <c r="AS189" s="109"/>
      <c r="AT189" s="94"/>
      <c r="AU189" s="94"/>
      <c r="AV189" s="94"/>
      <c r="AW189" s="94"/>
      <c r="AX189" s="109"/>
    </row>
    <row r="190" ht="14.25" customHeight="1" spans="1:50">
      <c r="A190" s="121"/>
      <c r="B190" s="119" t="s">
        <v>114</v>
      </c>
      <c r="C190" s="955" t="s">
        <v>61</v>
      </c>
      <c r="D190" s="108" t="s">
        <v>61</v>
      </c>
      <c r="E190" s="108" t="s">
        <v>61</v>
      </c>
      <c r="F190" s="108" t="s">
        <v>61</v>
      </c>
      <c r="G190" s="108" t="s">
        <v>61</v>
      </c>
      <c r="H190" s="261">
        <f t="shared" ref="H190:R190" si="565">(H186-C186)/(H107-C107)</f>
        <v>0.209056087569675</v>
      </c>
      <c r="I190" s="94">
        <f t="shared" si="565"/>
        <v>0.346377751560966</v>
      </c>
      <c r="J190" s="94">
        <f t="shared" si="565"/>
        <v>-0.188406933136001</v>
      </c>
      <c r="K190" s="94">
        <f t="shared" si="565"/>
        <v>2.65541392300114</v>
      </c>
      <c r="L190" s="94">
        <f t="shared" si="565"/>
        <v>0.389524510583011</v>
      </c>
      <c r="M190" s="109">
        <f t="shared" si="565"/>
        <v>0.113820569702175</v>
      </c>
      <c r="N190" s="94">
        <f t="shared" si="565"/>
        <v>0.294927786836289</v>
      </c>
      <c r="O190" s="94">
        <f t="shared" si="565"/>
        <v>0.399991835055264</v>
      </c>
      <c r="P190" s="94">
        <f t="shared" si="565"/>
        <v>0.249972243003594</v>
      </c>
      <c r="Q190" s="94">
        <f t="shared" si="565"/>
        <v>0.31557627731422</v>
      </c>
      <c r="R190" s="109">
        <f t="shared" si="565"/>
        <v>0.313584085641595</v>
      </c>
      <c r="S190" s="976" t="s">
        <v>61</v>
      </c>
      <c r="T190" s="374">
        <f>(T186-S186)/(T107-S107)</f>
        <v>0.112423138415101</v>
      </c>
      <c r="U190" s="977" t="s">
        <v>61</v>
      </c>
      <c r="V190" s="977" t="s">
        <v>61</v>
      </c>
      <c r="W190" s="977" t="s">
        <v>61</v>
      </c>
      <c r="X190" s="977" t="s">
        <v>61</v>
      </c>
      <c r="Y190" s="374">
        <f t="shared" ref="Y190:AI190" si="566">(Y186-T186)/(Y107-T107)</f>
        <v>0.308131314363707</v>
      </c>
      <c r="Z190" s="94">
        <f t="shared" si="566"/>
        <v>0.264593908629442</v>
      </c>
      <c r="AA190" s="94">
        <f t="shared" si="566"/>
        <v>0.239087866531608</v>
      </c>
      <c r="AB190" s="94">
        <f t="shared" si="566"/>
        <v>0.398856707317073</v>
      </c>
      <c r="AC190" s="94">
        <f t="shared" si="566"/>
        <v>0.32577444975388</v>
      </c>
      <c r="AD190" s="109">
        <f t="shared" si="566"/>
        <v>0.30994656093777</v>
      </c>
      <c r="AE190" s="94">
        <f t="shared" si="566"/>
        <v>0.328337874659401</v>
      </c>
      <c r="AF190" s="94">
        <f t="shared" si="566"/>
        <v>0.25103305785124</v>
      </c>
      <c r="AG190" s="94">
        <f t="shared" si="566"/>
        <v>0.206981016533986</v>
      </c>
      <c r="AH190" s="94">
        <f t="shared" si="566"/>
        <v>0.348782403770621</v>
      </c>
      <c r="AI190" s="109">
        <f t="shared" si="566"/>
        <v>0.294935752078609</v>
      </c>
      <c r="AJ190" s="94"/>
      <c r="AK190" s="94"/>
      <c r="AL190" s="94"/>
      <c r="AM190" s="94"/>
      <c r="AN190" s="109"/>
      <c r="AO190" s="94"/>
      <c r="AP190" s="94"/>
      <c r="AQ190" s="94"/>
      <c r="AR190" s="94"/>
      <c r="AS190" s="109"/>
      <c r="AT190" s="94"/>
      <c r="AU190" s="94"/>
      <c r="AV190" s="94"/>
      <c r="AW190" s="94"/>
      <c r="AX190" s="109"/>
    </row>
    <row r="191" ht="14.25" hidden="1" customHeight="1" outlineLevel="1" spans="1:50">
      <c r="A191" s="80"/>
      <c r="B191" s="410"/>
      <c r="C191" s="411"/>
      <c r="D191" s="412"/>
      <c r="E191" s="412"/>
      <c r="F191" s="412"/>
      <c r="G191" s="412"/>
      <c r="H191" s="411"/>
      <c r="I191" s="412"/>
      <c r="J191" s="412"/>
      <c r="K191" s="412"/>
      <c r="L191" s="412"/>
      <c r="M191" s="411"/>
      <c r="N191" s="412"/>
      <c r="O191" s="412"/>
      <c r="P191" s="412"/>
      <c r="Q191" s="413"/>
      <c r="R191" s="414"/>
      <c r="S191" s="415"/>
      <c r="T191" s="415"/>
      <c r="U191" s="416"/>
      <c r="V191" s="416"/>
      <c r="W191" s="416"/>
      <c r="X191" s="416"/>
      <c r="Y191" s="415"/>
      <c r="Z191" s="413"/>
      <c r="AA191" s="413"/>
      <c r="AB191" s="413"/>
      <c r="AC191" s="413"/>
      <c r="AD191" s="414"/>
      <c r="AE191" s="413"/>
      <c r="AF191" s="413"/>
      <c r="AG191" s="413"/>
      <c r="AH191" s="413"/>
      <c r="AI191" s="414"/>
      <c r="AJ191" s="413"/>
      <c r="AK191" s="413"/>
      <c r="AL191" s="413"/>
      <c r="AM191" s="413"/>
      <c r="AN191" s="414"/>
      <c r="AO191" s="413"/>
      <c r="AP191" s="413"/>
      <c r="AQ191" s="413"/>
      <c r="AR191" s="413"/>
      <c r="AS191" s="414"/>
      <c r="AT191" s="413"/>
      <c r="AU191" s="413"/>
      <c r="AV191" s="413"/>
      <c r="AW191" s="413"/>
      <c r="AX191" s="414"/>
    </row>
    <row r="192" ht="14.25" hidden="1" customHeight="1" outlineLevel="1" spans="1:50">
      <c r="A192" s="80"/>
      <c r="B192" s="408" t="s">
        <v>380</v>
      </c>
      <c r="C192" s="132">
        <v>35.3</v>
      </c>
      <c r="D192" s="98">
        <v>9.19429863940859</v>
      </c>
      <c r="E192" s="98">
        <v>9.05447092115693</v>
      </c>
      <c r="F192" s="98">
        <v>9.08904125176001</v>
      </c>
      <c r="G192" s="98">
        <v>10.0401359385123</v>
      </c>
      <c r="H192" s="132">
        <f>SUM(D192:G192)</f>
        <v>37.3779467508378</v>
      </c>
      <c r="I192" s="98">
        <v>10.3217945491769</v>
      </c>
      <c r="J192" s="98">
        <v>8.92391767096605</v>
      </c>
      <c r="K192" s="98">
        <v>9.21310444365837</v>
      </c>
      <c r="L192" s="98">
        <v>9.3563667167846</v>
      </c>
      <c r="M192" s="132">
        <f>SUM(I192:L192)</f>
        <v>37.8151833805859</v>
      </c>
      <c r="N192" s="98">
        <v>8.903103175994</v>
      </c>
      <c r="O192" s="98">
        <v>8.97191050145655</v>
      </c>
      <c r="P192" s="98">
        <v>10.3</v>
      </c>
      <c r="Q192" s="417">
        <v>14.5</v>
      </c>
      <c r="R192" s="132">
        <f>N192+O192+P192+Q192</f>
        <v>42.6750136774506</v>
      </c>
      <c r="S192" s="99"/>
      <c r="T192" s="99"/>
      <c r="U192" s="100"/>
      <c r="V192" s="100"/>
      <c r="W192" s="100"/>
      <c r="X192" s="100"/>
      <c r="Y192" s="99"/>
      <c r="Z192" s="98"/>
      <c r="AA192" s="409"/>
      <c r="AB192" s="409"/>
      <c r="AC192" s="409"/>
      <c r="AD192" s="132"/>
      <c r="AE192" s="409"/>
      <c r="AF192" s="409"/>
      <c r="AG192" s="409"/>
      <c r="AH192" s="409"/>
      <c r="AI192" s="132"/>
      <c r="AJ192" s="409"/>
      <c r="AK192" s="409"/>
      <c r="AL192" s="409"/>
      <c r="AM192" s="409"/>
      <c r="AN192" s="132"/>
      <c r="AO192" s="409"/>
      <c r="AP192" s="409"/>
      <c r="AQ192" s="409"/>
      <c r="AR192" s="409"/>
      <c r="AS192" s="132"/>
      <c r="AT192" s="409"/>
      <c r="AU192" s="409"/>
      <c r="AV192" s="409"/>
      <c r="AW192" s="409"/>
      <c r="AX192" s="132"/>
    </row>
    <row r="193" ht="14.25" hidden="1" customHeight="1" outlineLevel="1" spans="1:50">
      <c r="A193" s="80"/>
      <c r="B193" s="238" t="s">
        <v>381</v>
      </c>
      <c r="C193" s="227">
        <f t="shared" ref="C193:R193" si="567">C186-C192</f>
        <v>133.91382491768</v>
      </c>
      <c r="D193" s="103">
        <f t="shared" si="567"/>
        <v>44.1755142540506</v>
      </c>
      <c r="E193" s="103">
        <f t="shared" si="567"/>
        <v>-0.361287947824909</v>
      </c>
      <c r="F193" s="103">
        <f t="shared" si="567"/>
        <v>63.8154607795286</v>
      </c>
      <c r="G193" s="103">
        <f t="shared" si="567"/>
        <v>79.6708616741981</v>
      </c>
      <c r="H193" s="227">
        <f t="shared" si="567"/>
        <v>187.300548759952</v>
      </c>
      <c r="I193" s="103">
        <f t="shared" si="567"/>
        <v>63.1932522740775</v>
      </c>
      <c r="J193" s="103">
        <f t="shared" si="567"/>
        <v>-4.37155518434654</v>
      </c>
      <c r="K193" s="103">
        <f t="shared" si="567"/>
        <v>34.7295744805754</v>
      </c>
      <c r="L193" s="103">
        <f t="shared" si="567"/>
        <v>109.794366671277</v>
      </c>
      <c r="M193" s="227">
        <f t="shared" si="567"/>
        <v>203.345638241583</v>
      </c>
      <c r="N193" s="103">
        <f t="shared" si="567"/>
        <v>92.296896824006</v>
      </c>
      <c r="O193" s="103">
        <f t="shared" si="567"/>
        <v>48.8521371527652</v>
      </c>
      <c r="P193" s="103">
        <f t="shared" si="567"/>
        <v>72.87</v>
      </c>
      <c r="Q193" s="103">
        <f t="shared" ref="Q193" si="568">Q186-Q192</f>
        <v>140.405952345778</v>
      </c>
      <c r="R193" s="227">
        <f t="shared" si="567"/>
        <v>354.424986322549</v>
      </c>
      <c r="S193" s="104"/>
      <c r="T193" s="104"/>
      <c r="U193" s="105"/>
      <c r="V193" s="105"/>
      <c r="W193" s="105"/>
      <c r="X193" s="105"/>
      <c r="Y193" s="104"/>
      <c r="Z193" s="103"/>
      <c r="AA193" s="103"/>
      <c r="AB193" s="103"/>
      <c r="AC193" s="103"/>
      <c r="AD193" s="227"/>
      <c r="AE193" s="103"/>
      <c r="AF193" s="103"/>
      <c r="AG193" s="103"/>
      <c r="AH193" s="103"/>
      <c r="AI193" s="227"/>
      <c r="AJ193" s="103"/>
      <c r="AK193" s="103"/>
      <c r="AL193" s="103"/>
      <c r="AM193" s="103"/>
      <c r="AN193" s="227"/>
      <c r="AO193" s="103"/>
      <c r="AP193" s="103"/>
      <c r="AQ193" s="103"/>
      <c r="AR193" s="103"/>
      <c r="AS193" s="227"/>
      <c r="AT193" s="103"/>
      <c r="AU193" s="103"/>
      <c r="AV193" s="103"/>
      <c r="AW193" s="103"/>
      <c r="AX193" s="227"/>
    </row>
    <row r="194" ht="14.25" hidden="1" customHeight="1" outlineLevel="1" spans="1:50">
      <c r="A194" s="76"/>
      <c r="B194" s="119" t="s">
        <v>60</v>
      </c>
      <c r="C194" s="955" t="s">
        <v>61</v>
      </c>
      <c r="D194" s="108" t="s">
        <v>61</v>
      </c>
      <c r="E194" s="108" t="s">
        <v>61</v>
      </c>
      <c r="F194" s="108" t="s">
        <v>61</v>
      </c>
      <c r="G194" s="108" t="s">
        <v>61</v>
      </c>
      <c r="H194" s="261">
        <f t="shared" ref="H194:R194" si="569">H193/C193-1</f>
        <v>0.398664767249318</v>
      </c>
      <c r="I194" s="241">
        <f t="shared" si="569"/>
        <v>0.430504055044091</v>
      </c>
      <c r="J194" s="240">
        <f t="shared" si="569"/>
        <v>11.0999197749744</v>
      </c>
      <c r="K194" s="240">
        <f t="shared" si="569"/>
        <v>-0.455781184428643</v>
      </c>
      <c r="L194" s="240">
        <f t="shared" si="569"/>
        <v>0.378099400007298</v>
      </c>
      <c r="M194" s="261">
        <f t="shared" si="569"/>
        <v>0.0856649357829398</v>
      </c>
      <c r="N194" s="241">
        <f t="shared" si="569"/>
        <v>0.460549876808084</v>
      </c>
      <c r="O194" s="240">
        <f t="shared" si="569"/>
        <v>-12.175001822622</v>
      </c>
      <c r="P194" s="240">
        <f t="shared" si="569"/>
        <v>1.09821171407547</v>
      </c>
      <c r="Q194" s="240">
        <f t="shared" si="569"/>
        <v>0.278808345114393</v>
      </c>
      <c r="R194" s="261">
        <f t="shared" si="569"/>
        <v>0.74296822586122</v>
      </c>
      <c r="S194" s="374"/>
      <c r="T194" s="374"/>
      <c r="U194" s="375"/>
      <c r="V194" s="375"/>
      <c r="W194" s="375"/>
      <c r="X194" s="375"/>
      <c r="Y194" s="374"/>
      <c r="Z194" s="241"/>
      <c r="AA194" s="240"/>
      <c r="AB194" s="240"/>
      <c r="AC194" s="240"/>
      <c r="AD194" s="261"/>
      <c r="AE194" s="241"/>
      <c r="AF194" s="240"/>
      <c r="AG194" s="240"/>
      <c r="AH194" s="240"/>
      <c r="AI194" s="261"/>
      <c r="AJ194" s="241"/>
      <c r="AK194" s="240"/>
      <c r="AL194" s="240"/>
      <c r="AM194" s="240"/>
      <c r="AN194" s="261"/>
      <c r="AO194" s="241"/>
      <c r="AP194" s="240"/>
      <c r="AQ194" s="240"/>
      <c r="AR194" s="240"/>
      <c r="AS194" s="261"/>
      <c r="AT194" s="241"/>
      <c r="AU194" s="240"/>
      <c r="AV194" s="240"/>
      <c r="AW194" s="240"/>
      <c r="AX194" s="261"/>
    </row>
    <row r="195" ht="14.25" hidden="1" customHeight="1" outlineLevel="1" spans="1:50">
      <c r="A195" s="121"/>
      <c r="B195" s="203" t="s">
        <v>376</v>
      </c>
      <c r="C195" s="107">
        <f t="shared" ref="C195:R195" si="570">C193/C107</f>
        <v>0.195380544087656</v>
      </c>
      <c r="D195" s="108">
        <f t="shared" si="570"/>
        <v>0.217431285396715</v>
      </c>
      <c r="E195" s="108">
        <f t="shared" si="570"/>
        <v>-0.00244377670336113</v>
      </c>
      <c r="F195" s="108">
        <f t="shared" si="570"/>
        <v>0.267480345291008</v>
      </c>
      <c r="G195" s="108">
        <f t="shared" si="570"/>
        <v>0.220621570874496</v>
      </c>
      <c r="H195" s="107">
        <f t="shared" si="570"/>
        <v>0.197011232405205</v>
      </c>
      <c r="I195" s="108">
        <f t="shared" si="570"/>
        <v>0.241814255402686</v>
      </c>
      <c r="J195" s="108">
        <f t="shared" si="570"/>
        <v>-0.0257425798229994</v>
      </c>
      <c r="K195" s="108">
        <f t="shared" si="570"/>
        <v>0.152541275738877</v>
      </c>
      <c r="L195" s="108">
        <f t="shared" si="570"/>
        <v>0.251419067214807</v>
      </c>
      <c r="M195" s="107">
        <f t="shared" si="570"/>
        <v>0.185615678511024</v>
      </c>
      <c r="N195" s="108">
        <f t="shared" si="570"/>
        <v>0.259844867184702</v>
      </c>
      <c r="O195" s="108">
        <f t="shared" si="570"/>
        <v>0.161228175421667</v>
      </c>
      <c r="P195" s="108">
        <f t="shared" si="570"/>
        <v>0.189469578783151</v>
      </c>
      <c r="Q195" s="108">
        <f t="shared" si="570"/>
        <v>0.255283549719597</v>
      </c>
      <c r="R195" s="107">
        <f t="shared" si="570"/>
        <v>0.222516942693715</v>
      </c>
      <c r="S195" s="110"/>
      <c r="T195" s="110"/>
      <c r="U195" s="112"/>
      <c r="V195" s="112"/>
      <c r="W195" s="112"/>
      <c r="X195" s="112"/>
      <c r="Y195" s="110"/>
      <c r="Z195" s="108"/>
      <c r="AA195" s="108"/>
      <c r="AB195" s="108"/>
      <c r="AC195" s="108"/>
      <c r="AD195" s="107"/>
      <c r="AE195" s="108"/>
      <c r="AF195" s="108"/>
      <c r="AG195" s="108"/>
      <c r="AH195" s="108"/>
      <c r="AI195" s="107"/>
      <c r="AJ195" s="108"/>
      <c r="AK195" s="108"/>
      <c r="AL195" s="108"/>
      <c r="AM195" s="108"/>
      <c r="AN195" s="107"/>
      <c r="AO195" s="108"/>
      <c r="AP195" s="108"/>
      <c r="AQ195" s="108"/>
      <c r="AR195" s="108"/>
      <c r="AS195" s="107"/>
      <c r="AT195" s="108"/>
      <c r="AU195" s="108"/>
      <c r="AV195" s="108"/>
      <c r="AW195" s="108"/>
      <c r="AX195" s="107"/>
    </row>
    <row r="196" ht="14.25" hidden="1" customHeight="1" outlineLevel="1" spans="1:50">
      <c r="A196" s="76"/>
      <c r="B196" s="213" t="s">
        <v>65</v>
      </c>
      <c r="C196" s="955" t="s">
        <v>61</v>
      </c>
      <c r="D196" s="108" t="s">
        <v>61</v>
      </c>
      <c r="E196" s="108" t="s">
        <v>61</v>
      </c>
      <c r="F196" s="108" t="s">
        <v>61</v>
      </c>
      <c r="G196" s="108" t="s">
        <v>61</v>
      </c>
      <c r="H196" s="397">
        <f t="shared" ref="H196:R196" si="571">(H195-C195)*100*100</f>
        <v>16.3068831754856</v>
      </c>
      <c r="I196" s="398">
        <f t="shared" si="571"/>
        <v>243.829700059706</v>
      </c>
      <c r="J196" s="398">
        <f t="shared" si="571"/>
        <v>-232.988031196383</v>
      </c>
      <c r="K196" s="399">
        <f t="shared" si="571"/>
        <v>-1149.39069552131</v>
      </c>
      <c r="L196" s="399">
        <f t="shared" si="571"/>
        <v>307.974963403108</v>
      </c>
      <c r="M196" s="397">
        <f t="shared" si="571"/>
        <v>-113.955538941814</v>
      </c>
      <c r="N196" s="400">
        <f t="shared" si="571"/>
        <v>180.306117820158</v>
      </c>
      <c r="O196" s="400">
        <f t="shared" si="571"/>
        <v>1869.70755244667</v>
      </c>
      <c r="P196" s="400">
        <f t="shared" si="571"/>
        <v>369.283030442746</v>
      </c>
      <c r="Q196" s="400">
        <f t="shared" si="571"/>
        <v>38.6448250478988</v>
      </c>
      <c r="R196" s="397">
        <f t="shared" si="571"/>
        <v>369.012641826915</v>
      </c>
      <c r="S196" s="401"/>
      <c r="T196" s="401"/>
      <c r="U196" s="418"/>
      <c r="V196" s="418"/>
      <c r="W196" s="418"/>
      <c r="X196" s="418"/>
      <c r="Y196" s="401"/>
      <c r="Z196" s="400"/>
      <c r="AA196" s="400"/>
      <c r="AB196" s="400"/>
      <c r="AC196" s="400"/>
      <c r="AD196" s="397"/>
      <c r="AE196" s="400"/>
      <c r="AF196" s="400"/>
      <c r="AG196" s="400"/>
      <c r="AH196" s="400"/>
      <c r="AI196" s="397"/>
      <c r="AJ196" s="400"/>
      <c r="AK196" s="400"/>
      <c r="AL196" s="400"/>
      <c r="AM196" s="400"/>
      <c r="AN196" s="397"/>
      <c r="AO196" s="400"/>
      <c r="AP196" s="400"/>
      <c r="AQ196" s="400"/>
      <c r="AR196" s="400"/>
      <c r="AS196" s="397"/>
      <c r="AT196" s="400"/>
      <c r="AU196" s="400"/>
      <c r="AV196" s="400"/>
      <c r="AW196" s="400"/>
      <c r="AX196" s="397"/>
    </row>
    <row r="197" ht="14.25" hidden="1" customHeight="1" outlineLevel="1" spans="1:50">
      <c r="A197" s="76"/>
      <c r="B197" s="213" t="s">
        <v>114</v>
      </c>
      <c r="C197" s="955" t="s">
        <v>61</v>
      </c>
      <c r="D197" s="108" t="s">
        <v>61</v>
      </c>
      <c r="E197" s="108" t="s">
        <v>61</v>
      </c>
      <c r="F197" s="108" t="s">
        <v>61</v>
      </c>
      <c r="G197" s="108" t="s">
        <v>61</v>
      </c>
      <c r="H197" s="261">
        <f t="shared" ref="H197:R197" si="572">(H193-C193)/(H151-C151)</f>
        <v>0.201223941209426</v>
      </c>
      <c r="I197" s="94">
        <f t="shared" si="572"/>
        <v>0.326603823730669</v>
      </c>
      <c r="J197" s="94">
        <f t="shared" si="572"/>
        <v>-0.183561637416162</v>
      </c>
      <c r="K197" s="94">
        <f t="shared" si="572"/>
        <v>2.71064631994531</v>
      </c>
      <c r="L197" s="94">
        <f t="shared" si="572"/>
        <v>0.399175970611251</v>
      </c>
      <c r="M197" s="109">
        <f t="shared" si="572"/>
        <v>0.110801183401622</v>
      </c>
      <c r="N197" s="94">
        <f t="shared" si="572"/>
        <v>0.310269318243365</v>
      </c>
      <c r="O197" s="94">
        <f t="shared" si="572"/>
        <v>0.399325396774928</v>
      </c>
      <c r="P197" s="94">
        <f t="shared" si="572"/>
        <v>0.243319726042031</v>
      </c>
      <c r="Q197" s="94">
        <f t="shared" si="572"/>
        <v>0.269905888278626</v>
      </c>
      <c r="R197" s="109">
        <f t="shared" si="572"/>
        <v>0.303828987430824</v>
      </c>
      <c r="S197" s="111"/>
      <c r="T197" s="111"/>
      <c r="U197" s="113"/>
      <c r="V197" s="113"/>
      <c r="W197" s="113"/>
      <c r="X197" s="113"/>
      <c r="Y197" s="111"/>
      <c r="Z197" s="94"/>
      <c r="AA197" s="94"/>
      <c r="AB197" s="94"/>
      <c r="AC197" s="94"/>
      <c r="AD197" s="109"/>
      <c r="AE197" s="94"/>
      <c r="AF197" s="94"/>
      <c r="AG197" s="94"/>
      <c r="AH197" s="94"/>
      <c r="AI197" s="109"/>
      <c r="AJ197" s="94"/>
      <c r="AK197" s="94"/>
      <c r="AL197" s="94"/>
      <c r="AM197" s="94"/>
      <c r="AN197" s="109"/>
      <c r="AO197" s="94"/>
      <c r="AP197" s="94"/>
      <c r="AQ197" s="94"/>
      <c r="AR197" s="94"/>
      <c r="AS197" s="109"/>
      <c r="AT197" s="94"/>
      <c r="AU197" s="94"/>
      <c r="AV197" s="94"/>
      <c r="AW197" s="94"/>
      <c r="AX197" s="109"/>
    </row>
    <row r="198" ht="14.25" customHeight="1" collapsed="1" spans="1:50">
      <c r="A198" s="76"/>
      <c r="B198" s="213"/>
      <c r="C198" s="107"/>
      <c r="D198" s="108"/>
      <c r="E198" s="108"/>
      <c r="F198" s="108"/>
      <c r="G198" s="108"/>
      <c r="H198" s="261"/>
      <c r="I198" s="94"/>
      <c r="J198" s="94"/>
      <c r="K198" s="94"/>
      <c r="L198" s="94"/>
      <c r="M198" s="109"/>
      <c r="N198" s="94"/>
      <c r="O198" s="94"/>
      <c r="P198" s="94"/>
      <c r="Q198" s="94"/>
      <c r="R198" s="109"/>
      <c r="S198" s="111"/>
      <c r="T198" s="111"/>
      <c r="U198" s="113"/>
      <c r="V198" s="113"/>
      <c r="W198" s="113"/>
      <c r="X198" s="113"/>
      <c r="Y198" s="111"/>
      <c r="Z198" s="94"/>
      <c r="AA198" s="94"/>
      <c r="AB198" s="94"/>
      <c r="AC198" s="94"/>
      <c r="AD198" s="109"/>
      <c r="AE198" s="94"/>
      <c r="AF198" s="94"/>
      <c r="AG198" s="94"/>
      <c r="AH198" s="94"/>
      <c r="AI198" s="109"/>
      <c r="AJ198" s="94"/>
      <c r="AK198" s="94"/>
      <c r="AL198" s="94"/>
      <c r="AM198" s="94"/>
      <c r="AN198" s="109"/>
      <c r="AO198" s="94"/>
      <c r="AP198" s="94"/>
      <c r="AQ198" s="94"/>
      <c r="AR198" s="94"/>
      <c r="AS198" s="109"/>
      <c r="AT198" s="94"/>
      <c r="AU198" s="94"/>
      <c r="AV198" s="94"/>
      <c r="AW198" s="94"/>
      <c r="AX198" s="109"/>
    </row>
    <row r="199" ht="14.25" customHeight="1" spans="1:50">
      <c r="A199" s="76"/>
      <c r="B199" s="238" t="s">
        <v>382</v>
      </c>
      <c r="C199" s="107"/>
      <c r="D199" s="108"/>
      <c r="E199" s="108"/>
      <c r="F199" s="108"/>
      <c r="G199" s="108"/>
      <c r="H199" s="261"/>
      <c r="I199" s="94"/>
      <c r="J199" s="94"/>
      <c r="K199" s="94"/>
      <c r="L199" s="94"/>
      <c r="M199" s="109"/>
      <c r="N199" s="94"/>
      <c r="O199" s="94"/>
      <c r="P199" s="94"/>
      <c r="Q199" s="94"/>
      <c r="R199" s="109"/>
      <c r="S199" s="111"/>
      <c r="T199" s="111"/>
      <c r="U199" s="113"/>
      <c r="V199" s="113"/>
      <c r="W199" s="113"/>
      <c r="X199" s="113"/>
      <c r="Y199" s="111"/>
      <c r="Z199" s="94"/>
      <c r="AA199" s="94"/>
      <c r="AB199" s="94"/>
      <c r="AC199" s="94"/>
      <c r="AD199" s="109"/>
      <c r="AE199" s="103">
        <f>AE178+AE184</f>
        <v>191.9</v>
      </c>
      <c r="AF199" s="103">
        <f t="shared" ref="AF199:AJ199" si="573">AF178+AF184</f>
        <v>108.4</v>
      </c>
      <c r="AG199" s="103">
        <f t="shared" si="573"/>
        <v>169.6</v>
      </c>
      <c r="AH199" s="103">
        <f t="shared" si="573"/>
        <v>305.9</v>
      </c>
      <c r="AI199" s="227">
        <f t="shared" si="573"/>
        <v>775.8</v>
      </c>
      <c r="AJ199" s="103">
        <f t="shared" si="573"/>
        <v>280.8</v>
      </c>
      <c r="AK199" s="103">
        <f t="shared" ref="AK199:AX199" si="574">AK178+AK184</f>
        <v>177.5</v>
      </c>
      <c r="AL199" s="103">
        <f t="shared" si="574"/>
        <v>199.067907244199</v>
      </c>
      <c r="AM199" s="103">
        <f t="shared" si="574"/>
        <v>372.387134858036</v>
      </c>
      <c r="AN199" s="227">
        <f t="shared" si="574"/>
        <v>1029.75504210224</v>
      </c>
      <c r="AO199" s="103">
        <f t="shared" si="574"/>
        <v>334.733123804512</v>
      </c>
      <c r="AP199" s="103">
        <f t="shared" si="574"/>
        <v>196.9857042439</v>
      </c>
      <c r="AQ199" s="103">
        <f t="shared" si="574"/>
        <v>236.099226348705</v>
      </c>
      <c r="AR199" s="103">
        <f t="shared" si="574"/>
        <v>441.591525183977</v>
      </c>
      <c r="AS199" s="227">
        <f t="shared" si="574"/>
        <v>1209.40957958109</v>
      </c>
      <c r="AT199" s="103">
        <f t="shared" si="574"/>
        <v>390.913379090799</v>
      </c>
      <c r="AU199" s="103">
        <f t="shared" si="574"/>
        <v>232.962560783924</v>
      </c>
      <c r="AV199" s="103">
        <f t="shared" si="574"/>
        <v>277.156696047977</v>
      </c>
      <c r="AW199" s="103">
        <f t="shared" si="574"/>
        <v>517.992556598426</v>
      </c>
      <c r="AX199" s="227">
        <f t="shared" si="574"/>
        <v>1419.02519252113</v>
      </c>
    </row>
    <row r="200" ht="14.25" customHeight="1" spans="1:50">
      <c r="A200" s="76"/>
      <c r="B200" s="119" t="s">
        <v>60</v>
      </c>
      <c r="C200" s="107"/>
      <c r="D200" s="108"/>
      <c r="E200" s="108"/>
      <c r="F200" s="108"/>
      <c r="G200" s="108"/>
      <c r="H200" s="261"/>
      <c r="I200" s="94"/>
      <c r="J200" s="94"/>
      <c r="K200" s="94"/>
      <c r="L200" s="94"/>
      <c r="M200" s="109"/>
      <c r="N200" s="94"/>
      <c r="O200" s="94"/>
      <c r="P200" s="94"/>
      <c r="Q200" s="94"/>
      <c r="R200" s="109"/>
      <c r="S200" s="111"/>
      <c r="T200" s="111"/>
      <c r="U200" s="113"/>
      <c r="V200" s="113"/>
      <c r="W200" s="113"/>
      <c r="X200" s="113"/>
      <c r="Y200" s="111"/>
      <c r="Z200" s="94"/>
      <c r="AA200" s="94"/>
      <c r="AB200" s="94"/>
      <c r="AC200" s="94"/>
      <c r="AD200" s="109"/>
      <c r="AE200" s="978" t="s">
        <v>61</v>
      </c>
      <c r="AF200" s="978" t="s">
        <v>61</v>
      </c>
      <c r="AG200" s="978" t="s">
        <v>61</v>
      </c>
      <c r="AH200" s="978" t="s">
        <v>61</v>
      </c>
      <c r="AI200" s="260" t="s">
        <v>61</v>
      </c>
      <c r="AJ200" s="241">
        <f>AJ199/AE199-1</f>
        <v>0.463262115685253</v>
      </c>
      <c r="AK200" s="240">
        <f t="shared" ref="AK200" si="575">AK199/AF199-1</f>
        <v>0.637453874538745</v>
      </c>
      <c r="AL200" s="240">
        <f t="shared" ref="AL200" si="576">AL199/AG199-1</f>
        <v>0.173749453090799</v>
      </c>
      <c r="AM200" s="240">
        <f t="shared" ref="AM200" si="577">AM199/AH199-1</f>
        <v>0.217349247656214</v>
      </c>
      <c r="AN200" s="261">
        <f t="shared" ref="AN200" si="578">AN199/AI199-1</f>
        <v>0.327346019724459</v>
      </c>
      <c r="AO200" s="241">
        <f t="shared" ref="AO200" si="579">AO199/AJ199-1</f>
        <v>0.192069529218348</v>
      </c>
      <c r="AP200" s="240">
        <f t="shared" ref="AP200" si="580">AP199/AK199-1</f>
        <v>0.10977861545859</v>
      </c>
      <c r="AQ200" s="240">
        <f t="shared" ref="AQ200" si="581">AQ199/AL199-1</f>
        <v>0.186023551546554</v>
      </c>
      <c r="AR200" s="240">
        <f t="shared" ref="AR200" si="582">AR199/AM199-1</f>
        <v>0.185839906505696</v>
      </c>
      <c r="AS200" s="261">
        <f t="shared" ref="AS200" si="583">AS199/AN199-1</f>
        <v>0.174463372485262</v>
      </c>
      <c r="AT200" s="241">
        <f t="shared" ref="AT200" si="584">AT199/AO199-1</f>
        <v>0.167835960324909</v>
      </c>
      <c r="AU200" s="240">
        <f t="shared" ref="AU200" si="585">AU199/AP199-1</f>
        <v>0.182636890723192</v>
      </c>
      <c r="AV200" s="240">
        <f t="shared" ref="AV200" si="586">AV199/AQ199-1</f>
        <v>0.173899213200434</v>
      </c>
      <c r="AW200" s="240">
        <f t="shared" ref="AW200" si="587">AW199/AR199-1</f>
        <v>0.173012902325556</v>
      </c>
      <c r="AX200" s="261">
        <f t="shared" ref="AX200" si="588">AX199/AS199-1</f>
        <v>0.173320615678136</v>
      </c>
    </row>
    <row r="201" ht="14.25" customHeight="1" spans="1:50">
      <c r="A201" s="76"/>
      <c r="B201" s="203" t="s">
        <v>376</v>
      </c>
      <c r="C201" s="107"/>
      <c r="D201" s="108"/>
      <c r="E201" s="108"/>
      <c r="F201" s="108"/>
      <c r="G201" s="108"/>
      <c r="H201" s="261"/>
      <c r="I201" s="94"/>
      <c r="J201" s="94"/>
      <c r="K201" s="94"/>
      <c r="L201" s="94"/>
      <c r="M201" s="109"/>
      <c r="N201" s="94"/>
      <c r="O201" s="94"/>
      <c r="P201" s="94"/>
      <c r="Q201" s="94"/>
      <c r="R201" s="109"/>
      <c r="S201" s="111"/>
      <c r="T201" s="111"/>
      <c r="U201" s="113"/>
      <c r="V201" s="113"/>
      <c r="W201" s="113"/>
      <c r="X201" s="113"/>
      <c r="Y201" s="111"/>
      <c r="Z201" s="94"/>
      <c r="AA201" s="94"/>
      <c r="AB201" s="94"/>
      <c r="AC201" s="94"/>
      <c r="AD201" s="109"/>
      <c r="AE201" s="94">
        <f t="shared" ref="AE201:AX201" si="589">AE199/AE107</f>
        <v>0.289093100331425</v>
      </c>
      <c r="AF201" s="94">
        <f t="shared" si="589"/>
        <v>0.21300844959717</v>
      </c>
      <c r="AG201" s="94">
        <f t="shared" si="589"/>
        <v>0.248207229620957</v>
      </c>
      <c r="AH201" s="94">
        <f t="shared" si="589"/>
        <v>0.305961192238448</v>
      </c>
      <c r="AI201" s="109">
        <f t="shared" si="589"/>
        <v>0.271657679109181</v>
      </c>
      <c r="AJ201" s="94">
        <f t="shared" si="589"/>
        <v>0.31728813559322</v>
      </c>
      <c r="AK201" s="94">
        <f t="shared" si="589"/>
        <v>0.263274992583803</v>
      </c>
      <c r="AL201" s="94">
        <f t="shared" si="589"/>
        <v>0.235545905205414</v>
      </c>
      <c r="AM201" s="94">
        <f t="shared" si="589"/>
        <v>0.309350862206339</v>
      </c>
      <c r="AN201" s="109">
        <f t="shared" si="589"/>
        <v>0.285400619596231</v>
      </c>
      <c r="AO201" s="94">
        <f t="shared" si="589"/>
        <v>0.323744647507144</v>
      </c>
      <c r="AP201" s="94">
        <f t="shared" si="589"/>
        <v>0.250435785233381</v>
      </c>
      <c r="AQ201" s="94">
        <f t="shared" si="589"/>
        <v>0.243670987532992</v>
      </c>
      <c r="AR201" s="94">
        <f t="shared" si="589"/>
        <v>0.316210843497147</v>
      </c>
      <c r="AS201" s="109">
        <f t="shared" si="589"/>
        <v>0.288921202875871</v>
      </c>
      <c r="AT201" s="94">
        <f t="shared" si="589"/>
        <v>0.331039376013295</v>
      </c>
      <c r="AU201" s="94">
        <f t="shared" si="589"/>
        <v>0.25867568662479</v>
      </c>
      <c r="AV201" s="94">
        <f t="shared" si="589"/>
        <v>0.252250613768995</v>
      </c>
      <c r="AW201" s="94">
        <f t="shared" si="589"/>
        <v>0.323277624681357</v>
      </c>
      <c r="AX201" s="109">
        <f t="shared" si="589"/>
        <v>0.296711133995403</v>
      </c>
    </row>
    <row r="202" ht="14.25" customHeight="1" spans="1:50">
      <c r="A202" s="76"/>
      <c r="B202" s="213" t="s">
        <v>65</v>
      </c>
      <c r="C202" s="107"/>
      <c r="D202" s="108"/>
      <c r="E202" s="108"/>
      <c r="F202" s="108"/>
      <c r="G202" s="108"/>
      <c r="H202" s="261"/>
      <c r="I202" s="94"/>
      <c r="J202" s="94"/>
      <c r="K202" s="94"/>
      <c r="L202" s="94"/>
      <c r="M202" s="109"/>
      <c r="N202" s="94"/>
      <c r="O202" s="94"/>
      <c r="P202" s="94"/>
      <c r="Q202" s="94"/>
      <c r="R202" s="109"/>
      <c r="S202" s="111"/>
      <c r="T202" s="111"/>
      <c r="U202" s="113"/>
      <c r="V202" s="113"/>
      <c r="W202" s="113"/>
      <c r="X202" s="113"/>
      <c r="Y202" s="111"/>
      <c r="Z202" s="94"/>
      <c r="AA202" s="94"/>
      <c r="AB202" s="94"/>
      <c r="AC202" s="94"/>
      <c r="AD202" s="109"/>
      <c r="AE202" s="979" t="s">
        <v>61</v>
      </c>
      <c r="AF202" s="979" t="s">
        <v>61</v>
      </c>
      <c r="AG202" s="979" t="s">
        <v>61</v>
      </c>
      <c r="AH202" s="979" t="s">
        <v>61</v>
      </c>
      <c r="AI202" s="260" t="s">
        <v>61</v>
      </c>
      <c r="AJ202" s="400">
        <f>(AJ201-AE201)*100*100</f>
        <v>281.950352617951</v>
      </c>
      <c r="AK202" s="400">
        <f t="shared" ref="AK202" si="590">(AK201-AF201)*100*100</f>
        <v>502.665429866326</v>
      </c>
      <c r="AL202" s="400">
        <f t="shared" ref="AL202" si="591">(AL201-AG201)*100*100</f>
        <v>-126.613244155427</v>
      </c>
      <c r="AM202" s="400">
        <f t="shared" ref="AM202" si="592">(AM201-AH201)*100*100</f>
        <v>33.8966996789147</v>
      </c>
      <c r="AN202" s="397">
        <f t="shared" ref="AN202" si="593">(AN201-AI201)*100*100</f>
        <v>137.429404870497</v>
      </c>
      <c r="AO202" s="400">
        <f t="shared" ref="AO202" si="594">(AO201-AJ201)*100*100</f>
        <v>64.5651191392405</v>
      </c>
      <c r="AP202" s="400">
        <f t="shared" ref="AP202" si="595">(AP201-AK201)*100*100</f>
        <v>-128.392073504216</v>
      </c>
      <c r="AQ202" s="400">
        <f t="shared" ref="AQ202" si="596">(AQ201-AL201)*100*100</f>
        <v>81.250823275773</v>
      </c>
      <c r="AR202" s="400">
        <f t="shared" ref="AR202" si="597">(AR201-AM201)*100*100</f>
        <v>68.5998129080761</v>
      </c>
      <c r="AS202" s="397">
        <f t="shared" ref="AS202" si="598">(AS201-AN201)*100*100</f>
        <v>35.205832796395</v>
      </c>
      <c r="AT202" s="400">
        <f t="shared" ref="AT202" si="599">(AT201-AO201)*100*100</f>
        <v>72.9472850615076</v>
      </c>
      <c r="AU202" s="400">
        <f t="shared" ref="AU202" si="600">(AU201-AP201)*100*100</f>
        <v>82.3990139140834</v>
      </c>
      <c r="AV202" s="400">
        <f t="shared" ref="AV202" si="601">(AV201-AQ201)*100*100</f>
        <v>85.796262360035</v>
      </c>
      <c r="AW202" s="400">
        <f t="shared" ref="AW202" si="602">(AW201-AR201)*100*100</f>
        <v>70.6678118421028</v>
      </c>
      <c r="AX202" s="397">
        <f t="shared" ref="AX202" si="603">(AX201-AS201)*100*100</f>
        <v>77.8993111953213</v>
      </c>
    </row>
    <row r="203" ht="14.25" customHeight="1" spans="1:50">
      <c r="A203" s="76"/>
      <c r="B203" s="119" t="s">
        <v>114</v>
      </c>
      <c r="C203" s="107"/>
      <c r="D203" s="108"/>
      <c r="E203" s="108"/>
      <c r="F203" s="108"/>
      <c r="G203" s="108"/>
      <c r="H203" s="261"/>
      <c r="I203" s="94"/>
      <c r="J203" s="94"/>
      <c r="K203" s="94"/>
      <c r="L203" s="94"/>
      <c r="M203" s="109"/>
      <c r="N203" s="94"/>
      <c r="O203" s="94"/>
      <c r="P203" s="94"/>
      <c r="Q203" s="94"/>
      <c r="R203" s="109"/>
      <c r="S203" s="111"/>
      <c r="T203" s="111"/>
      <c r="U203" s="113"/>
      <c r="V203" s="113"/>
      <c r="W203" s="113"/>
      <c r="X203" s="113"/>
      <c r="Y203" s="111"/>
      <c r="Z203" s="94"/>
      <c r="AA203" s="94"/>
      <c r="AB203" s="94"/>
      <c r="AC203" s="94"/>
      <c r="AD203" s="109"/>
      <c r="AE203" s="960" t="s">
        <v>61</v>
      </c>
      <c r="AF203" s="960" t="s">
        <v>61</v>
      </c>
      <c r="AG203" s="960" t="s">
        <v>61</v>
      </c>
      <c r="AH203" s="960" t="s">
        <v>61</v>
      </c>
      <c r="AI203" s="260" t="s">
        <v>61</v>
      </c>
      <c r="AJ203" s="94">
        <f t="shared" ref="AJ203:AX203" si="604">(AJ199-AE199)/(AJ107-AE107)</f>
        <v>0.401898734177215</v>
      </c>
      <c r="AK203" s="94">
        <f t="shared" si="604"/>
        <v>0.418027828191167</v>
      </c>
      <c r="AL203" s="94">
        <f t="shared" si="604"/>
        <v>0.182086986354435</v>
      </c>
      <c r="AM203" s="94">
        <f t="shared" si="604"/>
        <v>0.3259660518264</v>
      </c>
      <c r="AN203" s="109">
        <f t="shared" si="604"/>
        <v>0.337569826677862</v>
      </c>
      <c r="AO203" s="94">
        <f t="shared" si="604"/>
        <v>0.36210871332131</v>
      </c>
      <c r="AP203" s="94">
        <f t="shared" si="604"/>
        <v>0.173403999650928</v>
      </c>
      <c r="AQ203" s="94">
        <f t="shared" si="604"/>
        <v>0.299141306926479</v>
      </c>
      <c r="AR203" s="94">
        <f t="shared" si="604"/>
        <v>0.359055224481571</v>
      </c>
      <c r="AS203" s="109">
        <f t="shared" si="604"/>
        <v>0.310903934894869</v>
      </c>
      <c r="AT203" s="94">
        <f t="shared" si="604"/>
        <v>0.382373929984965</v>
      </c>
      <c r="AU203" s="94">
        <f t="shared" si="604"/>
        <v>0.315516326811504</v>
      </c>
      <c r="AV203" s="94">
        <f t="shared" si="604"/>
        <v>0.316290966713925</v>
      </c>
      <c r="AW203" s="94">
        <f t="shared" si="604"/>
        <v>0.371229915601354</v>
      </c>
      <c r="AX203" s="109">
        <f t="shared" si="604"/>
        <v>0.351371198541621</v>
      </c>
    </row>
    <row r="204" ht="14.25" customHeight="1" spans="1:50">
      <c r="A204" s="76"/>
      <c r="B204" s="213"/>
      <c r="C204" s="107"/>
      <c r="D204" s="108"/>
      <c r="E204" s="108"/>
      <c r="F204" s="108"/>
      <c r="G204" s="108"/>
      <c r="H204" s="261"/>
      <c r="I204" s="94"/>
      <c r="J204" s="94"/>
      <c r="K204" s="94"/>
      <c r="L204" s="94"/>
      <c r="M204" s="109"/>
      <c r="N204" s="94"/>
      <c r="O204" s="94"/>
      <c r="P204" s="94"/>
      <c r="Q204" s="94"/>
      <c r="R204" s="109"/>
      <c r="S204" s="111"/>
      <c r="T204" s="111"/>
      <c r="U204" s="113"/>
      <c r="V204" s="113"/>
      <c r="W204" s="113"/>
      <c r="X204" s="113"/>
      <c r="Y204" s="111"/>
      <c r="Z204" s="94"/>
      <c r="AA204" s="94"/>
      <c r="AB204" s="94"/>
      <c r="AC204" s="94"/>
      <c r="AD204" s="109"/>
      <c r="AE204" s="94"/>
      <c r="AF204" s="94"/>
      <c r="AG204" s="94"/>
      <c r="AH204" s="94"/>
      <c r="AI204" s="109"/>
      <c r="AJ204" s="94"/>
      <c r="AK204" s="94"/>
      <c r="AL204" s="94"/>
      <c r="AM204" s="94"/>
      <c r="AN204" s="109"/>
      <c r="AO204" s="94"/>
      <c r="AP204" s="94"/>
      <c r="AQ204" s="94"/>
      <c r="AR204" s="94"/>
      <c r="AS204" s="109"/>
      <c r="AT204" s="94"/>
      <c r="AU204" s="94"/>
      <c r="AV204" s="94"/>
      <c r="AW204" s="94"/>
      <c r="AX204" s="109"/>
    </row>
    <row r="205" ht="14.25" customHeight="1" spans="1:50">
      <c r="A205" s="76"/>
      <c r="B205" s="10"/>
      <c r="C205" s="190"/>
      <c r="D205" s="189"/>
      <c r="E205" s="189"/>
      <c r="F205" s="189"/>
      <c r="G205" s="189"/>
      <c r="H205" s="190"/>
      <c r="I205" s="189"/>
      <c r="J205" s="189"/>
      <c r="K205" s="189"/>
      <c r="L205" s="189"/>
      <c r="M205" s="190"/>
      <c r="N205" s="189"/>
      <c r="O205" s="189"/>
      <c r="P205" s="189"/>
      <c r="Q205" s="189"/>
      <c r="R205" s="190"/>
      <c r="S205" s="194"/>
      <c r="T205" s="194"/>
      <c r="U205" s="195"/>
      <c r="V205" s="195"/>
      <c r="W205" s="195"/>
      <c r="X205" s="195"/>
      <c r="Y205" s="194"/>
      <c r="Z205" s="363"/>
      <c r="AA205" s="189"/>
      <c r="AB205" s="189"/>
      <c r="AC205" s="189"/>
      <c r="AD205" s="190"/>
      <c r="AE205" s="189"/>
      <c r="AF205" s="189"/>
      <c r="AG205" s="189"/>
      <c r="AH205" s="189"/>
      <c r="AI205" s="190"/>
      <c r="AJ205" s="189"/>
      <c r="AK205" s="189"/>
      <c r="AL205" s="189"/>
      <c r="AM205" s="189"/>
      <c r="AN205" s="190"/>
      <c r="AO205" s="189"/>
      <c r="AP205" s="189"/>
      <c r="AQ205" s="189"/>
      <c r="AR205" s="189"/>
      <c r="AS205" s="190"/>
      <c r="AT205" s="189"/>
      <c r="AU205" s="189"/>
      <c r="AV205" s="189"/>
      <c r="AW205" s="189"/>
      <c r="AX205" s="190"/>
    </row>
    <row r="206" ht="14.25" customHeight="1" spans="1:50">
      <c r="A206" s="80"/>
      <c r="B206" s="253" t="s">
        <v>280</v>
      </c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54"/>
      <c r="T206" s="254"/>
      <c r="U206" s="254"/>
      <c r="V206" s="254"/>
      <c r="W206" s="254"/>
      <c r="X206" s="254"/>
      <c r="Y206" s="254"/>
      <c r="Z206" s="254"/>
      <c r="AA206" s="254"/>
      <c r="AB206" s="254"/>
      <c r="AC206" s="254"/>
      <c r="AD206" s="254"/>
      <c r="AE206" s="254"/>
      <c r="AF206" s="254"/>
      <c r="AG206" s="254"/>
      <c r="AH206" s="254"/>
      <c r="AI206" s="254"/>
      <c r="AJ206" s="254"/>
      <c r="AK206" s="254"/>
      <c r="AL206" s="254"/>
      <c r="AM206" s="254"/>
      <c r="AN206" s="254"/>
      <c r="AO206" s="254"/>
      <c r="AP206" s="254"/>
      <c r="AQ206" s="254"/>
      <c r="AR206" s="254"/>
      <c r="AS206" s="254"/>
      <c r="AT206" s="254"/>
      <c r="AU206" s="254"/>
      <c r="AV206" s="254"/>
      <c r="AW206" s="254"/>
      <c r="AX206" s="255"/>
    </row>
    <row r="207" ht="14.25" customHeight="1" spans="1:50">
      <c r="A207" s="76"/>
      <c r="B207" s="256" t="s">
        <v>303</v>
      </c>
      <c r="C207" s="157">
        <v>928.8</v>
      </c>
      <c r="D207" s="224">
        <v>218.54</v>
      </c>
      <c r="E207" s="98">
        <v>164.91</v>
      </c>
      <c r="F207" s="98">
        <v>298.67</v>
      </c>
      <c r="G207" s="98">
        <v>345.76</v>
      </c>
      <c r="H207" s="131">
        <f>D207+E207+F207+G207</f>
        <v>1027.88</v>
      </c>
      <c r="I207" s="98">
        <v>210.195698</v>
      </c>
      <c r="J207" s="98">
        <v>197.57856</v>
      </c>
      <c r="K207" s="98">
        <v>340.036585</v>
      </c>
      <c r="L207" s="98">
        <v>430.282182</v>
      </c>
      <c r="M207" s="131">
        <f>I207+J207+K207+L207</f>
        <v>1178.093025</v>
      </c>
      <c r="N207" s="98">
        <v>302</v>
      </c>
      <c r="O207" s="98">
        <v>198.5</v>
      </c>
      <c r="P207" s="98">
        <v>416.3</v>
      </c>
      <c r="Q207" s="98">
        <f>1329.6-N207-O207-P207</f>
        <v>412.8</v>
      </c>
      <c r="R207" s="131">
        <f>N207+O207+P207+Q207</f>
        <v>1329.6</v>
      </c>
      <c r="S207" s="258">
        <f>H207</f>
        <v>1027.88</v>
      </c>
      <c r="T207" s="258">
        <f>M207</f>
        <v>1178.093025</v>
      </c>
      <c r="U207" s="188">
        <f t="shared" ref="U207" si="605">N207</f>
        <v>302</v>
      </c>
      <c r="V207" s="188">
        <f t="shared" ref="V207" si="606">O207</f>
        <v>198.5</v>
      </c>
      <c r="W207" s="188">
        <f t="shared" ref="W207" si="607">P207</f>
        <v>416.3</v>
      </c>
      <c r="X207" s="188">
        <f t="shared" ref="X207" si="608">Q207</f>
        <v>412.8</v>
      </c>
      <c r="Y207" s="258">
        <f>U207+V207+W207+X207</f>
        <v>1329.6</v>
      </c>
      <c r="Z207" s="98">
        <v>293.1</v>
      </c>
      <c r="AA207" s="98">
        <v>187.9</v>
      </c>
      <c r="AB207" s="98">
        <v>411.7</v>
      </c>
      <c r="AC207" s="98">
        <f>1309.8-Z207-AA207-AB207</f>
        <v>417.1</v>
      </c>
      <c r="AD207" s="131">
        <f>Z207+AA207+AB207+AC207</f>
        <v>1309.8</v>
      </c>
      <c r="AE207" s="98">
        <v>320.3</v>
      </c>
      <c r="AF207" s="98">
        <v>221.4</v>
      </c>
      <c r="AG207" s="98">
        <v>520.4</v>
      </c>
      <c r="AH207" s="98">
        <f>1551.1-AG207-AF207-AE207</f>
        <v>489</v>
      </c>
      <c r="AI207" s="131">
        <f>AE207+AF207+AG207+AH207</f>
        <v>1551.1</v>
      </c>
      <c r="AJ207" s="98">
        <v>427.9</v>
      </c>
      <c r="AK207" s="98">
        <v>276.1</v>
      </c>
      <c r="AL207" s="98">
        <f>AG207*(1+AL208)</f>
        <v>604.48</v>
      </c>
      <c r="AM207" s="98">
        <f>AH207*(1+AM208)</f>
        <v>557.9</v>
      </c>
      <c r="AN207" s="131">
        <f>AJ207+AK207+AL207+AM207</f>
        <v>1866.38</v>
      </c>
      <c r="AO207" s="98">
        <f>AJ207*(1+AO208)</f>
        <v>479.248</v>
      </c>
      <c r="AP207" s="98">
        <f>AK207*(1+AP208)</f>
        <v>309.232</v>
      </c>
      <c r="AQ207" s="98">
        <f>AL207*(1+AQ208)</f>
        <v>677.0176</v>
      </c>
      <c r="AR207" s="98">
        <f>AM207*(1+AR208)</f>
        <v>624.848</v>
      </c>
      <c r="AS207" s="131">
        <f>AO207+AP207+AQ207+AR207</f>
        <v>2090.3456</v>
      </c>
      <c r="AT207" s="98">
        <f>AO207*(1+AT208)</f>
        <v>536.75776</v>
      </c>
      <c r="AU207" s="98">
        <f>AP207*(1+AU208)</f>
        <v>346.33984</v>
      </c>
      <c r="AV207" s="98">
        <f>AQ207*(1+AV208)</f>
        <v>758.259712</v>
      </c>
      <c r="AW207" s="98">
        <f>AR207*(1+AW208)</f>
        <v>699.82976</v>
      </c>
      <c r="AX207" s="131">
        <f>AT207+AU207+AV207+AW207</f>
        <v>2341.187072</v>
      </c>
    </row>
    <row r="208" ht="14.25" customHeight="1" spans="1:50">
      <c r="A208" s="142"/>
      <c r="B208" s="259" t="s">
        <v>60</v>
      </c>
      <c r="C208" s="969" t="s">
        <v>61</v>
      </c>
      <c r="D208" s="960" t="s">
        <v>61</v>
      </c>
      <c r="E208" s="960" t="s">
        <v>61</v>
      </c>
      <c r="F208" s="960" t="s">
        <v>61</v>
      </c>
      <c r="G208" s="960" t="s">
        <v>61</v>
      </c>
      <c r="H208" s="261">
        <f t="shared" ref="H208:Q208" si="609">H207/C207-1</f>
        <v>0.106675279931094</v>
      </c>
      <c r="I208" s="108">
        <f t="shared" si="609"/>
        <v>-0.0381820353253409</v>
      </c>
      <c r="J208" s="108">
        <f t="shared" si="609"/>
        <v>0.198099326905585</v>
      </c>
      <c r="K208" s="108">
        <f t="shared" si="609"/>
        <v>0.138502645059765</v>
      </c>
      <c r="L208" s="108">
        <f t="shared" si="609"/>
        <v>0.244453326006479</v>
      </c>
      <c r="M208" s="261">
        <f t="shared" si="609"/>
        <v>0.14613867863953</v>
      </c>
      <c r="N208" s="108">
        <f t="shared" si="609"/>
        <v>0.436756331711413</v>
      </c>
      <c r="O208" s="108">
        <f t="shared" si="609"/>
        <v>0.00466366391171191</v>
      </c>
      <c r="P208" s="108">
        <f t="shared" si="609"/>
        <v>0.224280028573984</v>
      </c>
      <c r="Q208" s="108">
        <f t="shared" si="609"/>
        <v>-0.0406295745706711</v>
      </c>
      <c r="R208" s="107">
        <f t="shared" ref="R208" si="610">R207/M207-1</f>
        <v>0.128603575256716</v>
      </c>
      <c r="S208" s="110">
        <f>S207/C207-1</f>
        <v>0.106675279931094</v>
      </c>
      <c r="T208" s="110">
        <f>T207/S207-1</f>
        <v>0.14613867863953</v>
      </c>
      <c r="U208" s="112">
        <f>U207/I207-1</f>
        <v>0.436756331711413</v>
      </c>
      <c r="V208" s="112">
        <f t="shared" ref="V208" si="611">V207/J207-1</f>
        <v>0.00466366391171191</v>
      </c>
      <c r="W208" s="112">
        <f t="shared" ref="W208" si="612">W207/K207-1</f>
        <v>0.224280028573984</v>
      </c>
      <c r="X208" s="112">
        <f t="shared" ref="X208" si="613">X207/L207-1</f>
        <v>-0.0406295745706711</v>
      </c>
      <c r="Y208" s="110">
        <f>Y207/T207-1</f>
        <v>0.128603575256716</v>
      </c>
      <c r="Z208" s="108">
        <f>Z207/U207-1</f>
        <v>-0.0294701986754966</v>
      </c>
      <c r="AA208" s="108">
        <f t="shared" ref="AA208:AE208" si="614">AA207/V207-1</f>
        <v>-0.0534005037783375</v>
      </c>
      <c r="AB208" s="108">
        <f t="shared" si="614"/>
        <v>-0.0110497237569062</v>
      </c>
      <c r="AC208" s="108">
        <f t="shared" si="614"/>
        <v>0.0104166666666667</v>
      </c>
      <c r="AD208" s="107">
        <f t="shared" si="614"/>
        <v>-0.0148916967509025</v>
      </c>
      <c r="AE208" s="108">
        <f t="shared" si="614"/>
        <v>0.0928010917775504</v>
      </c>
      <c r="AF208" s="108">
        <f t="shared" ref="AF208:AK208" si="615">AF207/AA207-1</f>
        <v>0.178286322511974</v>
      </c>
      <c r="AG208" s="108">
        <f t="shared" si="615"/>
        <v>0.264027204274957</v>
      </c>
      <c r="AH208" s="419">
        <f t="shared" si="615"/>
        <v>0.172380724046991</v>
      </c>
      <c r="AI208" s="107">
        <f t="shared" si="615"/>
        <v>0.184226599480837</v>
      </c>
      <c r="AJ208" s="108">
        <f t="shared" si="615"/>
        <v>0.335935060880425</v>
      </c>
      <c r="AK208" s="108">
        <f t="shared" si="615"/>
        <v>0.24706413730804</v>
      </c>
      <c r="AL208" s="141">
        <f>20%-20/AG207</f>
        <v>0.161568024596464</v>
      </c>
      <c r="AM208" s="141">
        <f>10%+20/AH207</f>
        <v>0.140899795501023</v>
      </c>
      <c r="AN208" s="107">
        <f>AN207/AI207-1</f>
        <v>0.203262201018632</v>
      </c>
      <c r="AO208" s="141">
        <v>0.12</v>
      </c>
      <c r="AP208" s="141">
        <v>0.12</v>
      </c>
      <c r="AQ208" s="141">
        <v>0.12</v>
      </c>
      <c r="AR208" s="141">
        <v>0.12</v>
      </c>
      <c r="AS208" s="107">
        <f>AS207/AN207-1</f>
        <v>0.12</v>
      </c>
      <c r="AT208" s="141">
        <v>0.12</v>
      </c>
      <c r="AU208" s="141">
        <v>0.12</v>
      </c>
      <c r="AV208" s="141">
        <v>0.12</v>
      </c>
      <c r="AW208" s="141">
        <v>0.12</v>
      </c>
      <c r="AX208" s="107">
        <f>AX207/AS207-1</f>
        <v>0.12</v>
      </c>
    </row>
    <row r="209" ht="14.25" customHeight="1" spans="1:50">
      <c r="A209" s="142"/>
      <c r="B209" s="259" t="s">
        <v>69</v>
      </c>
      <c r="C209" s="261">
        <f t="shared" ref="C209:AN209" si="616">C207/C213</f>
        <v>0.85086112128985</v>
      </c>
      <c r="D209" s="94">
        <f t="shared" si="616"/>
        <v>0.834727474122455</v>
      </c>
      <c r="E209" s="94">
        <f t="shared" si="616"/>
        <v>0.779347826086957</v>
      </c>
      <c r="F209" s="94">
        <f t="shared" si="616"/>
        <v>0.859482014388489</v>
      </c>
      <c r="G209" s="94">
        <f t="shared" si="616"/>
        <v>0.833759344104172</v>
      </c>
      <c r="H209" s="263">
        <f t="shared" si="616"/>
        <v>0.831880609577456</v>
      </c>
      <c r="I209" s="94">
        <f t="shared" si="616"/>
        <v>0.798108950351227</v>
      </c>
      <c r="J209" s="94">
        <f t="shared" si="616"/>
        <v>0.801875791002275</v>
      </c>
      <c r="K209" s="94">
        <f t="shared" si="616"/>
        <v>0.865853884385859</v>
      </c>
      <c r="L209" s="94">
        <f t="shared" si="616"/>
        <v>0.837568991106082</v>
      </c>
      <c r="M209" s="263">
        <f t="shared" si="616"/>
        <v>0.831864230350572</v>
      </c>
      <c r="N209" s="94">
        <f t="shared" si="616"/>
        <v>0.8</v>
      </c>
      <c r="O209" s="94">
        <f t="shared" si="616"/>
        <v>0.725511695906433</v>
      </c>
      <c r="P209" s="94">
        <f t="shared" si="616"/>
        <v>0.844079480940795</v>
      </c>
      <c r="Q209" s="94">
        <f t="shared" ref="Q209" si="617">Q207/Q213</f>
        <v>0.788689338937715</v>
      </c>
      <c r="R209" s="107">
        <f t="shared" si="616"/>
        <v>0.797265695268933</v>
      </c>
      <c r="S209" s="110"/>
      <c r="T209" s="110"/>
      <c r="U209" s="112"/>
      <c r="V209" s="112"/>
      <c r="W209" s="112"/>
      <c r="X209" s="112"/>
      <c r="Y209" s="110"/>
      <c r="Z209" s="94">
        <f t="shared" ref="Z209:AB209" si="618">Z207/Z213</f>
        <v>0.729467396714784</v>
      </c>
      <c r="AA209" s="94">
        <f t="shared" si="618"/>
        <v>0.61465489041544</v>
      </c>
      <c r="AB209" s="94">
        <f t="shared" si="618"/>
        <v>0.771551724137931</v>
      </c>
      <c r="AC209" s="94">
        <f t="shared" ref="AC209" si="619">AC207/AC213</f>
        <v>0.70171601615074</v>
      </c>
      <c r="AD209" s="107">
        <f t="shared" si="616"/>
        <v>0.713593026423318</v>
      </c>
      <c r="AE209" s="94">
        <f t="shared" si="616"/>
        <v>0.637539808917198</v>
      </c>
      <c r="AF209" s="94">
        <f t="shared" si="616"/>
        <v>0.535170413343002</v>
      </c>
      <c r="AG209" s="94">
        <f t="shared" si="616"/>
        <v>0.719281271596406</v>
      </c>
      <c r="AH209" s="94">
        <f t="shared" si="616"/>
        <v>0.639968590498626</v>
      </c>
      <c r="AI209" s="107">
        <f t="shared" si="616"/>
        <v>0.64529683404751</v>
      </c>
      <c r="AJ209" s="94">
        <f t="shared" si="616"/>
        <v>0.599635650224215</v>
      </c>
      <c r="AK209" s="94">
        <f t="shared" si="616"/>
        <v>0.485664028144239</v>
      </c>
      <c r="AL209" s="94">
        <f t="shared" si="616"/>
        <v>0.661254083921403</v>
      </c>
      <c r="AM209" s="94">
        <f t="shared" si="616"/>
        <v>0.614140034140267</v>
      </c>
      <c r="AN209" s="107">
        <f t="shared" si="616"/>
        <v>0.601153127216789</v>
      </c>
      <c r="AO209" s="94">
        <f t="shared" ref="AO209:AS209" si="620">AO207/AO213</f>
        <v>0.567486671734555</v>
      </c>
      <c r="AP209" s="94">
        <f t="shared" si="620"/>
        <v>0.45420254303264</v>
      </c>
      <c r="AQ209" s="94">
        <f t="shared" si="620"/>
        <v>0.638007969917263</v>
      </c>
      <c r="AR209" s="94">
        <f t="shared" si="620"/>
        <v>0.591692575474217</v>
      </c>
      <c r="AS209" s="107">
        <f t="shared" si="620"/>
        <v>0.573874817724436</v>
      </c>
      <c r="AT209" s="94">
        <f t="shared" ref="AT209:AX209" si="621">AT207/AT213</f>
        <v>0.547481212483723</v>
      </c>
      <c r="AU209" s="94">
        <f t="shared" si="621"/>
        <v>0.433766674909851</v>
      </c>
      <c r="AV209" s="94">
        <f t="shared" si="621"/>
        <v>0.618290737627139</v>
      </c>
      <c r="AW209" s="94">
        <f t="shared" si="621"/>
        <v>0.570724041941054</v>
      </c>
      <c r="AX209" s="107">
        <f t="shared" si="621"/>
        <v>0.553281826079127</v>
      </c>
    </row>
    <row r="210" ht="14.25" customHeight="1" spans="1:50">
      <c r="A210" s="76"/>
      <c r="B210" s="256" t="s">
        <v>304</v>
      </c>
      <c r="C210" s="157">
        <v>162.8</v>
      </c>
      <c r="D210" s="98">
        <v>43.27</v>
      </c>
      <c r="E210" s="98">
        <v>46.69</v>
      </c>
      <c r="F210" s="98">
        <v>48.83</v>
      </c>
      <c r="G210" s="98">
        <v>68.94</v>
      </c>
      <c r="H210" s="131">
        <f>D210+E210+F210+G210</f>
        <v>207.73</v>
      </c>
      <c r="I210" s="98">
        <v>53.171475</v>
      </c>
      <c r="J210" s="98">
        <v>48.816907</v>
      </c>
      <c r="K210" s="98">
        <v>52.681622</v>
      </c>
      <c r="L210" s="98">
        <v>83.445268</v>
      </c>
      <c r="M210" s="131">
        <f>I210+J210+K210+L210</f>
        <v>238.115272</v>
      </c>
      <c r="N210" s="98">
        <v>75.5</v>
      </c>
      <c r="O210" s="98">
        <v>75.1</v>
      </c>
      <c r="P210" s="98">
        <v>76.9</v>
      </c>
      <c r="Q210" s="98">
        <f>338.1-N210-O210-P210</f>
        <v>110.6</v>
      </c>
      <c r="R210" s="131">
        <f>N210+O210+P210+Q210</f>
        <v>338.1</v>
      </c>
      <c r="S210" s="187">
        <f>H210+5</f>
        <v>212.73</v>
      </c>
      <c r="T210" s="187">
        <f>M210+5.8</f>
        <v>243.915272</v>
      </c>
      <c r="U210" s="188">
        <f>N210+1.5</f>
        <v>77</v>
      </c>
      <c r="V210" s="188">
        <f>O210+1.3</f>
        <v>76.4</v>
      </c>
      <c r="W210" s="188">
        <f>P210+1.3</f>
        <v>78.2</v>
      </c>
      <c r="X210" s="188">
        <f>Q210+2.2</f>
        <v>112.8</v>
      </c>
      <c r="Y210" s="187">
        <f>U210+V210+W210+X210</f>
        <v>344.4</v>
      </c>
      <c r="Z210" s="98">
        <f>106.9+1.8</f>
        <v>108.7</v>
      </c>
      <c r="AA210" s="98">
        <f>116.1+1.7</f>
        <v>117.8</v>
      </c>
      <c r="AB210" s="98">
        <v>121.9</v>
      </c>
      <c r="AC210" s="98">
        <f>525.7-Z210-AA210-AB210</f>
        <v>177.3</v>
      </c>
      <c r="AD210" s="131">
        <f>Z210+AA210+AB210+AC210</f>
        <v>525.7</v>
      </c>
      <c r="AE210" s="98">
        <v>182.1</v>
      </c>
      <c r="AF210" s="98">
        <v>192.3</v>
      </c>
      <c r="AG210" s="98">
        <v>203.1</v>
      </c>
      <c r="AH210" s="98">
        <f>852.6-AG210-AF210-AE210</f>
        <v>275.1</v>
      </c>
      <c r="AI210" s="131">
        <f>AE210+AF210+AG210+AH210</f>
        <v>852.6</v>
      </c>
      <c r="AJ210" s="98">
        <v>285.7</v>
      </c>
      <c r="AK210" s="98">
        <v>292.4</v>
      </c>
      <c r="AL210" s="98">
        <f>AG210*(1+AL241)*(1+AL238*AL240)</f>
        <v>309.661802218115</v>
      </c>
      <c r="AM210" s="98">
        <f>AH210*(1+AM241)*(1+AM238*AM240)</f>
        <v>350.524738636364</v>
      </c>
      <c r="AN210" s="131">
        <f>AJ210+AK210+AL210+AM210</f>
        <v>1238.28654085448</v>
      </c>
      <c r="AO210" s="98">
        <f>AJ210*(1+AO241)*(1+AO238*AO240)</f>
        <v>365.261701937407</v>
      </c>
      <c r="AP210" s="98">
        <f>AK210*(1+AP241)*(1+AP238*AP240)</f>
        <v>371.592017266187</v>
      </c>
      <c r="AQ210" s="98">
        <f>AL210*(1+AQ241)*(1+AQ238*AQ240)</f>
        <v>384.125257020729</v>
      </c>
      <c r="AR210" s="98">
        <f>AM210*(1+AR241)*(1+AR238*AR240)</f>
        <v>431.186883485247</v>
      </c>
      <c r="AS210" s="131">
        <f>AO210+AP210+AQ210+AR210</f>
        <v>1552.16585970957</v>
      </c>
      <c r="AT210" s="98">
        <f>AO210*(1+AT241)*(1+AT238*AT240)</f>
        <v>443.655353291917</v>
      </c>
      <c r="AU210" s="98">
        <f>AP210*(1+AU241)*(1+AU238*AU240)</f>
        <v>452.10748210463</v>
      </c>
      <c r="AV210" s="98">
        <f>AQ210*(1+AV241)*(1+AV238*AV240)</f>
        <v>468.120801009188</v>
      </c>
      <c r="AW210" s="98">
        <f>AR210*(1+AW241)*(1+AW238*AW240)</f>
        <v>526.384151752959</v>
      </c>
      <c r="AX210" s="131">
        <f>AT210+AU210+AV210+AW210</f>
        <v>1890.26778815869</v>
      </c>
    </row>
    <row r="211" ht="14.25" customHeight="1" spans="1:50">
      <c r="A211" s="142"/>
      <c r="B211" s="259" t="s">
        <v>60</v>
      </c>
      <c r="C211" s="969" t="s">
        <v>61</v>
      </c>
      <c r="D211" s="960" t="s">
        <v>61</v>
      </c>
      <c r="E211" s="960" t="s">
        <v>61</v>
      </c>
      <c r="F211" s="960" t="s">
        <v>61</v>
      </c>
      <c r="G211" s="960" t="s">
        <v>61</v>
      </c>
      <c r="H211" s="261">
        <f t="shared" ref="H211:R211" si="622">H210/C210-1</f>
        <v>0.275982800982801</v>
      </c>
      <c r="I211" s="94">
        <f t="shared" si="622"/>
        <v>0.22883002079963</v>
      </c>
      <c r="J211" s="94">
        <f t="shared" si="622"/>
        <v>0.0455538016705934</v>
      </c>
      <c r="K211" s="94">
        <f t="shared" si="622"/>
        <v>0.0788781896375179</v>
      </c>
      <c r="L211" s="94">
        <f t="shared" si="622"/>
        <v>0.21040423556716</v>
      </c>
      <c r="M211" s="261">
        <f t="shared" si="622"/>
        <v>0.146272911953016</v>
      </c>
      <c r="N211" s="94">
        <f t="shared" si="622"/>
        <v>0.419934278671036</v>
      </c>
      <c r="O211" s="94">
        <f t="shared" si="622"/>
        <v>0.53840143948489</v>
      </c>
      <c r="P211" s="94">
        <f t="shared" si="622"/>
        <v>0.459712079480013</v>
      </c>
      <c r="Q211" s="94">
        <f t="shared" si="622"/>
        <v>0.32541967508571</v>
      </c>
      <c r="R211" s="107">
        <f t="shared" si="622"/>
        <v>0.419900526161967</v>
      </c>
      <c r="S211" s="949" t="s">
        <v>61</v>
      </c>
      <c r="T211" s="110">
        <f>T210/S210-1</f>
        <v>0.146595553048465</v>
      </c>
      <c r="U211" s="950" t="s">
        <v>61</v>
      </c>
      <c r="V211" s="950" t="s">
        <v>61</v>
      </c>
      <c r="W211" s="950" t="s">
        <v>61</v>
      </c>
      <c r="X211" s="950" t="s">
        <v>61</v>
      </c>
      <c r="Y211" s="110">
        <f>Y210/T210-1</f>
        <v>0.41196570914182</v>
      </c>
      <c r="Z211" s="94">
        <f>Z210/U210-1</f>
        <v>0.411688311688312</v>
      </c>
      <c r="AA211" s="94">
        <f t="shared" ref="AA211:AE211" si="623">AA210/V210-1</f>
        <v>0.541884816753927</v>
      </c>
      <c r="AB211" s="94">
        <f t="shared" si="623"/>
        <v>0.558823529411765</v>
      </c>
      <c r="AC211" s="94">
        <f t="shared" si="623"/>
        <v>0.571808510638298</v>
      </c>
      <c r="AD211" s="107">
        <f t="shared" si="623"/>
        <v>0.526422764227642</v>
      </c>
      <c r="AE211" s="94">
        <f t="shared" si="623"/>
        <v>0.675252989880405</v>
      </c>
      <c r="AF211" s="94">
        <f t="shared" ref="AF211:AG211" si="624">AF210/AA210-1</f>
        <v>0.632427843803056</v>
      </c>
      <c r="AG211" s="94">
        <f t="shared" si="624"/>
        <v>0.666119770303527</v>
      </c>
      <c r="AH211" s="419">
        <f t="shared" ref="AH211" si="625">AH210/AC210-1</f>
        <v>0.55160744500846</v>
      </c>
      <c r="AI211" s="107">
        <f t="shared" ref="AI211" si="626">AI210/AD210-1</f>
        <v>0.621837549933422</v>
      </c>
      <c r="AJ211" s="94">
        <f t="shared" ref="AJ211" si="627">AJ210/AE210-1</f>
        <v>0.56891817682592</v>
      </c>
      <c r="AK211" s="94">
        <f t="shared" ref="AK211" si="628">AK210/AF210-1</f>
        <v>0.520540821632865</v>
      </c>
      <c r="AL211" s="94">
        <f t="shared" ref="AL211" si="629">AL210/AG210-1</f>
        <v>0.524676524953789</v>
      </c>
      <c r="AM211" s="94">
        <f t="shared" ref="AM211" si="630">AM210/AH210-1</f>
        <v>0.274172077922078</v>
      </c>
      <c r="AN211" s="107">
        <f t="shared" ref="AN211" si="631">AN210/AI210-1</f>
        <v>0.452365166378699</v>
      </c>
      <c r="AO211" s="94">
        <f t="shared" ref="AO211" si="632">AO210/AJ210-1</f>
        <v>0.278479880774963</v>
      </c>
      <c r="AP211" s="94">
        <f t="shared" ref="AP211" si="633">AP210/AK210-1</f>
        <v>0.270834532374101</v>
      </c>
      <c r="AQ211" s="94">
        <f t="shared" ref="AQ211" si="634">AQ210/AL210-1</f>
        <v>0.240467032967033</v>
      </c>
      <c r="AR211" s="94">
        <f t="shared" ref="AR211" si="635">AR210/AM210-1</f>
        <v>0.23011826544021</v>
      </c>
      <c r="AS211" s="107">
        <f t="shared" ref="AS211" si="636">AS210/AN210-1</f>
        <v>0.253478745427128</v>
      </c>
      <c r="AT211" s="94">
        <f t="shared" ref="AT211" si="637">AT210/AO210-1</f>
        <v>0.214623243933588</v>
      </c>
      <c r="AU211" s="94">
        <f t="shared" ref="AU211" si="638">AU210/AP210-1</f>
        <v>0.216677057356608</v>
      </c>
      <c r="AV211" s="94">
        <f t="shared" ref="AV211" si="639">AV210/AQ210-1</f>
        <v>0.218667068757539</v>
      </c>
      <c r="AW211" s="94">
        <f t="shared" ref="AW211" si="640">AW210/AR210-1</f>
        <v>0.220779601406799</v>
      </c>
      <c r="AX211" s="107">
        <f t="shared" ref="AX211" si="641">AX210/AS210-1</f>
        <v>0.217825902002759</v>
      </c>
    </row>
    <row r="212" ht="14.25" customHeight="1" spans="1:50">
      <c r="A212" s="142"/>
      <c r="B212" s="259" t="s">
        <v>69</v>
      </c>
      <c r="C212" s="261">
        <f t="shared" ref="C212:AN212" si="642">C210/C213</f>
        <v>0.14913887871015</v>
      </c>
      <c r="D212" s="94">
        <f t="shared" si="642"/>
        <v>0.165272525877545</v>
      </c>
      <c r="E212" s="94">
        <f t="shared" si="642"/>
        <v>0.220652173913043</v>
      </c>
      <c r="F212" s="94">
        <f t="shared" si="642"/>
        <v>0.140517985611511</v>
      </c>
      <c r="G212" s="94">
        <f t="shared" si="642"/>
        <v>0.166240655895828</v>
      </c>
      <c r="H212" s="261">
        <f t="shared" si="642"/>
        <v>0.168119390422544</v>
      </c>
      <c r="I212" s="94">
        <f t="shared" si="642"/>
        <v>0.201891049648773</v>
      </c>
      <c r="J212" s="94">
        <f t="shared" si="642"/>
        <v>0.198124208997725</v>
      </c>
      <c r="K212" s="94">
        <f t="shared" si="642"/>
        <v>0.134146115614141</v>
      </c>
      <c r="L212" s="94">
        <f t="shared" si="642"/>
        <v>0.162431008893918</v>
      </c>
      <c r="M212" s="261">
        <f t="shared" si="642"/>
        <v>0.168135769649428</v>
      </c>
      <c r="N212" s="94">
        <f t="shared" si="642"/>
        <v>0.2</v>
      </c>
      <c r="O212" s="94">
        <f t="shared" si="642"/>
        <v>0.274488304093567</v>
      </c>
      <c r="P212" s="94">
        <f t="shared" si="642"/>
        <v>0.155920519059205</v>
      </c>
      <c r="Q212" s="94">
        <f t="shared" si="642"/>
        <v>0.211310661062285</v>
      </c>
      <c r="R212" s="107">
        <f t="shared" si="642"/>
        <v>0.202734304731067</v>
      </c>
      <c r="S212" s="110">
        <f t="shared" si="642"/>
        <v>0.171472098403205</v>
      </c>
      <c r="T212" s="110">
        <f t="shared" ref="T212" si="643">T210/T213</f>
        <v>0.17152872631938</v>
      </c>
      <c r="U212" s="112">
        <f t="shared" ref="U212" si="644">U210/U213</f>
        <v>0.203166226912929</v>
      </c>
      <c r="V212" s="112">
        <f t="shared" ref="V212" si="645">V210/V213</f>
        <v>0.277919243361222</v>
      </c>
      <c r="W212" s="112">
        <f t="shared" ref="W212" si="646">W210/W213</f>
        <v>0.158139534883721</v>
      </c>
      <c r="X212" s="112">
        <f t="shared" ref="X212" si="647">X210/X213</f>
        <v>0.214611872146119</v>
      </c>
      <c r="Y212" s="110">
        <f t="shared" ref="Y212" si="648">Y210/Y213</f>
        <v>0.20573476702509</v>
      </c>
      <c r="Z212" s="94">
        <f t="shared" ref="Z212:AB212" si="649">Z210/Z213</f>
        <v>0.270532603285216</v>
      </c>
      <c r="AA212" s="94">
        <f t="shared" si="649"/>
        <v>0.38534510958456</v>
      </c>
      <c r="AB212" s="94">
        <f t="shared" si="649"/>
        <v>0.228448275862069</v>
      </c>
      <c r="AC212" s="94">
        <f t="shared" ref="AC212" si="650">AC210/AC213</f>
        <v>0.29828398384926</v>
      </c>
      <c r="AD212" s="107">
        <f t="shared" si="642"/>
        <v>0.286406973576682</v>
      </c>
      <c r="AE212" s="94">
        <f t="shared" si="642"/>
        <v>0.362460191082803</v>
      </c>
      <c r="AF212" s="94">
        <f t="shared" si="642"/>
        <v>0.464829586656998</v>
      </c>
      <c r="AG212" s="94">
        <f t="shared" si="642"/>
        <v>0.280718728403594</v>
      </c>
      <c r="AH212" s="94">
        <f t="shared" si="642"/>
        <v>0.360031409501374</v>
      </c>
      <c r="AI212" s="107">
        <f t="shared" si="642"/>
        <v>0.35470316595249</v>
      </c>
      <c r="AJ212" s="94">
        <f t="shared" si="642"/>
        <v>0.400364349775785</v>
      </c>
      <c r="AK212" s="94">
        <f t="shared" si="642"/>
        <v>0.514335971855761</v>
      </c>
      <c r="AL212" s="94">
        <f t="shared" si="642"/>
        <v>0.338745916078597</v>
      </c>
      <c r="AM212" s="94">
        <f t="shared" si="642"/>
        <v>0.385859965859733</v>
      </c>
      <c r="AN212" s="107">
        <f t="shared" si="642"/>
        <v>0.398846872783211</v>
      </c>
      <c r="AO212" s="94">
        <f t="shared" ref="AO212:AS212" si="651">AO210/AO213</f>
        <v>0.432513328265445</v>
      </c>
      <c r="AP212" s="94">
        <f t="shared" si="651"/>
        <v>0.54579745696736</v>
      </c>
      <c r="AQ212" s="94">
        <f t="shared" si="651"/>
        <v>0.361992030082737</v>
      </c>
      <c r="AR212" s="94">
        <f t="shared" si="651"/>
        <v>0.408307424525783</v>
      </c>
      <c r="AS212" s="107">
        <f t="shared" si="651"/>
        <v>0.426125182275564</v>
      </c>
      <c r="AT212" s="94">
        <f t="shared" ref="AT212:AX212" si="652">AT210/AT213</f>
        <v>0.452518787516277</v>
      </c>
      <c r="AU212" s="94">
        <f t="shared" si="652"/>
        <v>0.566233325090149</v>
      </c>
      <c r="AV212" s="94">
        <f t="shared" si="652"/>
        <v>0.381709262372861</v>
      </c>
      <c r="AW212" s="94">
        <f t="shared" si="652"/>
        <v>0.429275958058946</v>
      </c>
      <c r="AX212" s="107">
        <f t="shared" si="652"/>
        <v>0.446718173920873</v>
      </c>
    </row>
    <row r="213" ht="14.25" customHeight="1" spans="1:50">
      <c r="A213" s="88"/>
      <c r="B213" s="238" t="s">
        <v>383</v>
      </c>
      <c r="C213" s="264">
        <f t="shared" ref="C213:AN213" si="653">C207+C210</f>
        <v>1091.6</v>
      </c>
      <c r="D213" s="103">
        <f t="shared" si="653"/>
        <v>261.81</v>
      </c>
      <c r="E213" s="103">
        <f t="shared" si="653"/>
        <v>211.6</v>
      </c>
      <c r="F213" s="103">
        <f t="shared" si="653"/>
        <v>347.5</v>
      </c>
      <c r="G213" s="103">
        <f t="shared" si="653"/>
        <v>414.7</v>
      </c>
      <c r="H213" s="265">
        <f t="shared" si="653"/>
        <v>1235.61</v>
      </c>
      <c r="I213" s="103">
        <f t="shared" si="653"/>
        <v>263.367173</v>
      </c>
      <c r="J213" s="103">
        <f t="shared" si="653"/>
        <v>246.395467</v>
      </c>
      <c r="K213" s="103">
        <f t="shared" si="653"/>
        <v>392.718207</v>
      </c>
      <c r="L213" s="103">
        <f t="shared" si="653"/>
        <v>513.72745</v>
      </c>
      <c r="M213" s="265">
        <f t="shared" si="653"/>
        <v>1416.208297</v>
      </c>
      <c r="N213" s="103">
        <f t="shared" si="653"/>
        <v>377.5</v>
      </c>
      <c r="O213" s="103">
        <f t="shared" si="653"/>
        <v>273.6</v>
      </c>
      <c r="P213" s="103">
        <f t="shared" si="653"/>
        <v>493.2</v>
      </c>
      <c r="Q213" s="103">
        <f t="shared" si="653"/>
        <v>523.4</v>
      </c>
      <c r="R213" s="264">
        <f t="shared" si="653"/>
        <v>1667.7</v>
      </c>
      <c r="S213" s="266">
        <f t="shared" ref="S213:Y213" si="654">S207+S210</f>
        <v>1240.61</v>
      </c>
      <c r="T213" s="266">
        <f t="shared" si="654"/>
        <v>1422.008297</v>
      </c>
      <c r="U213" s="267">
        <f t="shared" si="654"/>
        <v>379</v>
      </c>
      <c r="V213" s="267">
        <f t="shared" si="654"/>
        <v>274.9</v>
      </c>
      <c r="W213" s="267">
        <f t="shared" si="654"/>
        <v>494.5</v>
      </c>
      <c r="X213" s="267">
        <f t="shared" si="654"/>
        <v>525.6</v>
      </c>
      <c r="Y213" s="266">
        <f t="shared" si="654"/>
        <v>1674</v>
      </c>
      <c r="Z213" s="103">
        <v>401.8</v>
      </c>
      <c r="AA213" s="103">
        <v>305.7</v>
      </c>
      <c r="AB213" s="103">
        <v>533.6</v>
      </c>
      <c r="AC213" s="103">
        <f>1835.5-Z213-AA213-AB213</f>
        <v>594.4</v>
      </c>
      <c r="AD213" s="264">
        <f t="shared" si="653"/>
        <v>1835.5</v>
      </c>
      <c r="AE213" s="103">
        <v>502.4</v>
      </c>
      <c r="AF213" s="103">
        <v>413.7</v>
      </c>
      <c r="AG213" s="103">
        <v>723.5</v>
      </c>
      <c r="AH213" s="103">
        <v>764.1</v>
      </c>
      <c r="AI213" s="264">
        <f t="shared" si="653"/>
        <v>2403.7</v>
      </c>
      <c r="AJ213" s="103">
        <v>713.6</v>
      </c>
      <c r="AK213" s="103">
        <v>568.5</v>
      </c>
      <c r="AL213" s="103">
        <f t="shared" si="653"/>
        <v>914.141802218115</v>
      </c>
      <c r="AM213" s="103">
        <f t="shared" si="653"/>
        <v>908.424738636363</v>
      </c>
      <c r="AN213" s="264">
        <f t="shared" si="653"/>
        <v>3104.66654085448</v>
      </c>
      <c r="AO213" s="103">
        <f t="shared" ref="AO213:AS213" si="655">AO207+AO210</f>
        <v>844.509701937407</v>
      </c>
      <c r="AP213" s="103">
        <f t="shared" si="655"/>
        <v>680.824017266187</v>
      </c>
      <c r="AQ213" s="103">
        <f t="shared" si="655"/>
        <v>1061.14285702073</v>
      </c>
      <c r="AR213" s="103">
        <f t="shared" si="655"/>
        <v>1056.03488348525</v>
      </c>
      <c r="AS213" s="264">
        <f t="shared" si="655"/>
        <v>3642.51145970957</v>
      </c>
      <c r="AT213" s="103">
        <f t="shared" ref="AT213:AX213" si="656">AT207+AT210</f>
        <v>980.413113291917</v>
      </c>
      <c r="AU213" s="103">
        <f t="shared" si="656"/>
        <v>798.44732210463</v>
      </c>
      <c r="AV213" s="103">
        <f t="shared" si="656"/>
        <v>1226.38051300919</v>
      </c>
      <c r="AW213" s="103">
        <f t="shared" si="656"/>
        <v>1226.21391175296</v>
      </c>
      <c r="AX213" s="264">
        <f t="shared" si="656"/>
        <v>4231.45486015869</v>
      </c>
    </row>
    <row r="214" ht="14.25" customHeight="1" spans="1:50">
      <c r="A214" s="121"/>
      <c r="B214" s="268" t="s">
        <v>60</v>
      </c>
      <c r="C214" s="269"/>
      <c r="D214" s="108" t="s">
        <v>61</v>
      </c>
      <c r="E214" s="108" t="s">
        <v>61</v>
      </c>
      <c r="F214" s="108" t="s">
        <v>61</v>
      </c>
      <c r="G214" s="108" t="s">
        <v>61</v>
      </c>
      <c r="H214" s="107">
        <f t="shared" ref="H214" si="657">H213/C213-1</f>
        <v>0.131925613777941</v>
      </c>
      <c r="I214" s="108">
        <f t="shared" ref="I214" si="658">I213/D213-1</f>
        <v>0.00594772163018975</v>
      </c>
      <c r="J214" s="108">
        <f t="shared" ref="J214" si="659">J213/E213-1</f>
        <v>0.164439825141777</v>
      </c>
      <c r="K214" s="108">
        <f t="shared" ref="K214" si="660">K213/F213-1</f>
        <v>0.130124336690647</v>
      </c>
      <c r="L214" s="108">
        <f t="shared" ref="L214" si="661">L213/G213-1</f>
        <v>0.23879298287919</v>
      </c>
      <c r="M214" s="107">
        <f t="shared" ref="M214" si="662">M213/H213-1</f>
        <v>0.146161245862367</v>
      </c>
      <c r="N214" s="108">
        <f t="shared" ref="N214" si="663">N213/I213-1</f>
        <v>0.433360109765844</v>
      </c>
      <c r="O214" s="108">
        <f t="shared" ref="O214:P214" si="664">O213/J213-1</f>
        <v>0.110410038509353</v>
      </c>
      <c r="P214" s="108">
        <f t="shared" si="664"/>
        <v>0.255862323694099</v>
      </c>
      <c r="Q214" s="108">
        <f t="shared" ref="Q214" si="665">Q213/L213-1</f>
        <v>0.0188281743558767</v>
      </c>
      <c r="R214" s="107">
        <f t="shared" ref="R214" si="666">R213/M213-1</f>
        <v>0.177581012293702</v>
      </c>
      <c r="S214" s="949" t="s">
        <v>61</v>
      </c>
      <c r="T214" s="110">
        <f>T213/S213-1</f>
        <v>0.146217019853137</v>
      </c>
      <c r="U214" s="950" t="s">
        <v>61</v>
      </c>
      <c r="V214" s="950" t="s">
        <v>61</v>
      </c>
      <c r="W214" s="950" t="s">
        <v>61</v>
      </c>
      <c r="X214" s="950" t="s">
        <v>61</v>
      </c>
      <c r="Y214" s="110">
        <f>Y213/T213-1</f>
        <v>0.17720832116917</v>
      </c>
      <c r="Z214" s="108">
        <f>Z213/U213-1</f>
        <v>0.0601583113456465</v>
      </c>
      <c r="AA214" s="108">
        <f t="shared" ref="AA214:AE214" si="667">AA213/V213-1</f>
        <v>0.112040742088032</v>
      </c>
      <c r="AB214" s="108">
        <f t="shared" si="667"/>
        <v>0.0790697674418606</v>
      </c>
      <c r="AC214" s="108">
        <f t="shared" si="667"/>
        <v>0.13089802130898</v>
      </c>
      <c r="AD214" s="107">
        <f t="shared" si="667"/>
        <v>0.0964755077658304</v>
      </c>
      <c r="AE214" s="108">
        <f t="shared" si="667"/>
        <v>0.250373320059731</v>
      </c>
      <c r="AF214" s="108">
        <f t="shared" ref="AF214:AG214" si="668">AF213/AA213-1</f>
        <v>0.353287536800785</v>
      </c>
      <c r="AG214" s="108">
        <f t="shared" si="668"/>
        <v>0.355884557721139</v>
      </c>
      <c r="AH214" s="108">
        <f t="shared" ref="AH214" si="669">AH213/AC213-1</f>
        <v>0.28549798115747</v>
      </c>
      <c r="AI214" s="107">
        <f t="shared" ref="AI214" si="670">AI213/AD213-1</f>
        <v>0.309561427403977</v>
      </c>
      <c r="AJ214" s="108">
        <f t="shared" ref="AJ214" si="671">AJ213/AE213-1</f>
        <v>0.420382165605096</v>
      </c>
      <c r="AK214" s="108">
        <f t="shared" ref="AK214" si="672">AK213/AF213-1</f>
        <v>0.374184191443075</v>
      </c>
      <c r="AL214" s="108">
        <f t="shared" ref="AL214" si="673">AL213/AG213-1</f>
        <v>0.263499381089308</v>
      </c>
      <c r="AM214" s="108">
        <f t="shared" ref="AM214" si="674">AM213/AH213-1</f>
        <v>0.18888200318854</v>
      </c>
      <c r="AN214" s="107">
        <f t="shared" ref="AN214" si="675">AN213/AI213-1</f>
        <v>0.291619811480001</v>
      </c>
      <c r="AO214" s="108">
        <f t="shared" ref="AO214" si="676">AO213/AJ213-1</f>
        <v>0.183449694419012</v>
      </c>
      <c r="AP214" s="108">
        <f t="shared" ref="AP214" si="677">AP213/AK213-1</f>
        <v>0.197579625798042</v>
      </c>
      <c r="AQ214" s="108">
        <f t="shared" ref="AQ214" si="678">AQ213/AL213-1</f>
        <v>0.160807715439688</v>
      </c>
      <c r="AR214" s="108">
        <f t="shared" ref="AR214" si="679">AR213/AM213-1</f>
        <v>0.162490230143292</v>
      </c>
      <c r="AS214" s="107">
        <f t="shared" ref="AS214" si="680">AS213/AN213-1</f>
        <v>0.173237580196636</v>
      </c>
      <c r="AT214" s="108">
        <f t="shared" ref="AT214" si="681">AT213/AO213-1</f>
        <v>0.16092581416499</v>
      </c>
      <c r="AU214" s="108">
        <f t="shared" ref="AU214" si="682">AU213/AP213-1</f>
        <v>0.172766092052324</v>
      </c>
      <c r="AV214" s="108">
        <f t="shared" ref="AV214" si="683">AV213/AQ213-1</f>
        <v>0.155716692521855</v>
      </c>
      <c r="AW214" s="108">
        <f t="shared" ref="AW214" si="684">AW213/AR213-1</f>
        <v>0.161149059495145</v>
      </c>
      <c r="AX214" s="107">
        <f t="shared" ref="AX214" si="685">AX213/AS213-1</f>
        <v>0.161686080322197</v>
      </c>
    </row>
    <row r="215" ht="14.25" customHeight="1" spans="1:50">
      <c r="A215" s="121"/>
      <c r="B215" s="268" t="s">
        <v>283</v>
      </c>
      <c r="C215" s="269"/>
      <c r="D215" s="108"/>
      <c r="E215" s="108"/>
      <c r="F215" s="108"/>
      <c r="G215" s="108"/>
      <c r="H215" s="107"/>
      <c r="I215" s="108"/>
      <c r="J215" s="108"/>
      <c r="K215" s="108"/>
      <c r="L215" s="108"/>
      <c r="M215" s="107"/>
      <c r="N215" s="108"/>
      <c r="O215" s="108"/>
      <c r="P215" s="108"/>
      <c r="Q215" s="108"/>
      <c r="R215" s="107"/>
      <c r="S215" s="110"/>
      <c r="T215" s="110"/>
      <c r="U215" s="112"/>
      <c r="V215" s="112"/>
      <c r="W215" s="112"/>
      <c r="X215" s="112"/>
      <c r="Y215" s="110"/>
      <c r="Z215" s="114">
        <v>0.064</v>
      </c>
      <c r="AA215" s="114">
        <v>0.133</v>
      </c>
      <c r="AB215" s="108">
        <v>0.068</v>
      </c>
      <c r="AC215" s="114">
        <f>(AD215*Y213-Z215*U213-AA215*V213-AB215*W213)/X213</f>
        <v>0.138805745814307</v>
      </c>
      <c r="AD215" s="107">
        <v>0.1</v>
      </c>
      <c r="AE215" s="108">
        <v>0.286</v>
      </c>
      <c r="AF215" s="108">
        <v>0.324</v>
      </c>
      <c r="AG215" s="108">
        <v>0.324</v>
      </c>
      <c r="AH215" s="114">
        <f>(AI215*AD213-AE215*Z213-AF215*AA213-AG215*AB213)/AC213</f>
        <v>0.235431527590848</v>
      </c>
      <c r="AI215" s="107">
        <v>0.287</v>
      </c>
      <c r="AJ215" s="108">
        <v>0.331</v>
      </c>
      <c r="AK215" s="108">
        <v>0.346</v>
      </c>
      <c r="AL215" s="108"/>
      <c r="AM215" s="108"/>
      <c r="AN215" s="107"/>
      <c r="AO215" s="108"/>
      <c r="AP215" s="108"/>
      <c r="AQ215" s="108"/>
      <c r="AR215" s="108"/>
      <c r="AS215" s="107"/>
      <c r="AT215" s="108"/>
      <c r="AU215" s="108"/>
      <c r="AV215" s="108"/>
      <c r="AW215" s="108"/>
      <c r="AX215" s="107"/>
    </row>
    <row r="216" ht="14.25" customHeight="1" spans="1:50">
      <c r="A216" s="121"/>
      <c r="B216" s="268" t="s">
        <v>284</v>
      </c>
      <c r="C216" s="269"/>
      <c r="D216" s="108"/>
      <c r="E216" s="108"/>
      <c r="F216" s="108"/>
      <c r="G216" s="108"/>
      <c r="H216" s="107"/>
      <c r="I216" s="108"/>
      <c r="J216" s="108"/>
      <c r="K216" s="108"/>
      <c r="L216" s="108"/>
      <c r="M216" s="107"/>
      <c r="N216" s="108"/>
      <c r="O216" s="108"/>
      <c r="P216" s="108"/>
      <c r="Q216" s="108"/>
      <c r="R216" s="107"/>
      <c r="S216" s="110"/>
      <c r="T216" s="110"/>
      <c r="U216" s="112"/>
      <c r="V216" s="112"/>
      <c r="W216" s="112"/>
      <c r="X216" s="112"/>
      <c r="Y216" s="110"/>
      <c r="Z216" s="108">
        <f>Z214-Z215</f>
        <v>-0.00384168865435347</v>
      </c>
      <c r="AA216" s="108">
        <f>AA214-AA215</f>
        <v>-0.020959257911968</v>
      </c>
      <c r="AB216" s="108">
        <f>AB214-AB215</f>
        <v>0.0110697674418606</v>
      </c>
      <c r="AC216" s="108">
        <f>AC214-AC215</f>
        <v>-0.00790772450532717</v>
      </c>
      <c r="AD216" s="107">
        <f>SUMPRODUCT(Z216:AC216,U213:X213)/Y213</f>
        <v>-0.00352449223416958</v>
      </c>
      <c r="AE216" s="108">
        <f>AE214-AE215</f>
        <v>-0.0356266799402689</v>
      </c>
      <c r="AF216" s="108">
        <f>AF214-AF215</f>
        <v>0.0292875368007851</v>
      </c>
      <c r="AG216" s="108">
        <f>AG214-AG215</f>
        <v>0.0318845577211394</v>
      </c>
      <c r="AH216" s="108">
        <f>AH214-AH215</f>
        <v>0.050066453566622</v>
      </c>
      <c r="AI216" s="107">
        <f>SUMPRODUCT(AE216:AH216,Z213:AC213)/AD213</f>
        <v>0.0225614274039771</v>
      </c>
      <c r="AJ216" s="108">
        <f>AJ214-AJ215</f>
        <v>0.0893821656050957</v>
      </c>
      <c r="AK216" s="108">
        <f>AK214-AK215</f>
        <v>0.0281841914430748</v>
      </c>
      <c r="AL216" s="108"/>
      <c r="AM216" s="108"/>
      <c r="AN216" s="107"/>
      <c r="AO216" s="108"/>
      <c r="AP216" s="108"/>
      <c r="AQ216" s="108"/>
      <c r="AR216" s="108"/>
      <c r="AS216" s="107"/>
      <c r="AT216" s="108"/>
      <c r="AU216" s="108"/>
      <c r="AV216" s="108"/>
      <c r="AW216" s="108"/>
      <c r="AX216" s="107"/>
    </row>
    <row r="217" ht="14.25" customHeight="1" spans="1:50">
      <c r="A217" s="420"/>
      <c r="B217" s="421"/>
      <c r="C217" s="422"/>
      <c r="D217" s="423"/>
      <c r="E217" s="423"/>
      <c r="F217" s="423"/>
      <c r="G217" s="423"/>
      <c r="H217" s="422"/>
      <c r="I217" s="423"/>
      <c r="J217" s="423"/>
      <c r="K217" s="423"/>
      <c r="L217" s="423"/>
      <c r="M217" s="422"/>
      <c r="N217" s="423"/>
      <c r="O217" s="423"/>
      <c r="P217" s="423"/>
      <c r="Q217" s="423"/>
      <c r="R217" s="422"/>
      <c r="S217" s="424"/>
      <c r="T217" s="424"/>
      <c r="U217" s="425"/>
      <c r="V217" s="425"/>
      <c r="W217" s="425"/>
      <c r="X217" s="425"/>
      <c r="Y217" s="424"/>
      <c r="Z217" s="423"/>
      <c r="AA217" s="423"/>
      <c r="AB217" s="423"/>
      <c r="AC217" s="423"/>
      <c r="AD217" s="422"/>
      <c r="AE217" s="423"/>
      <c r="AF217" s="426"/>
      <c r="AG217" s="423"/>
      <c r="AH217" s="423"/>
      <c r="AI217" s="422"/>
      <c r="AJ217" s="423"/>
      <c r="AK217" s="423"/>
      <c r="AL217" s="423"/>
      <c r="AM217" s="423"/>
      <c r="AN217" s="422"/>
      <c r="AO217" s="423"/>
      <c r="AP217" s="423"/>
      <c r="AQ217" s="423"/>
      <c r="AR217" s="423"/>
      <c r="AS217" s="422"/>
      <c r="AT217" s="423"/>
      <c r="AU217" s="423"/>
      <c r="AV217" s="423"/>
      <c r="AW217" s="423"/>
      <c r="AX217" s="422"/>
    </row>
    <row r="218" ht="14.25" customHeight="1" spans="1:50">
      <c r="A218" s="121"/>
      <c r="B218" s="275" t="s">
        <v>384</v>
      </c>
      <c r="C218" s="269"/>
      <c r="D218" s="272"/>
      <c r="E218" s="272"/>
      <c r="F218" s="272"/>
      <c r="G218" s="272"/>
      <c r="H218" s="269"/>
      <c r="I218" s="272"/>
      <c r="J218" s="272"/>
      <c r="K218" s="272"/>
      <c r="L218" s="272"/>
      <c r="M218" s="269"/>
      <c r="N218" s="108"/>
      <c r="O218" s="108"/>
      <c r="P218" s="241"/>
      <c r="Q218" s="108"/>
      <c r="R218" s="269"/>
      <c r="S218" s="273"/>
      <c r="T218" s="273"/>
      <c r="U218" s="274"/>
      <c r="V218" s="274"/>
      <c r="W218" s="274"/>
      <c r="X218" s="274"/>
      <c r="Y218" s="273"/>
      <c r="Z218" s="272"/>
      <c r="AA218" s="272"/>
      <c r="AB218" s="142"/>
      <c r="AC218" s="272"/>
      <c r="AD218" s="107"/>
      <c r="AE218" s="108"/>
      <c r="AF218" s="108"/>
      <c r="AG218" s="241"/>
      <c r="AH218" s="108"/>
      <c r="AI218" s="107"/>
      <c r="AJ218" s="108"/>
      <c r="AK218" s="108"/>
      <c r="AL218" s="241"/>
      <c r="AM218" s="108"/>
      <c r="AN218" s="269"/>
      <c r="AO218" s="108"/>
      <c r="AP218" s="108"/>
      <c r="AQ218" s="241"/>
      <c r="AR218" s="108"/>
      <c r="AS218" s="269"/>
      <c r="AT218" s="108"/>
      <c r="AU218" s="108"/>
      <c r="AV218" s="241"/>
      <c r="AW218" s="108"/>
      <c r="AX218" s="269"/>
    </row>
    <row r="219" s="59" customFormat="1" ht="14.25" customHeight="1" spans="1:50">
      <c r="A219" s="276"/>
      <c r="B219" s="277" t="s">
        <v>293</v>
      </c>
      <c r="C219" s="278"/>
      <c r="D219" s="279"/>
      <c r="E219" s="279"/>
      <c r="F219" s="279"/>
      <c r="G219" s="279"/>
      <c r="H219" s="278"/>
      <c r="I219" s="279"/>
      <c r="J219" s="279"/>
      <c r="K219" s="279"/>
      <c r="L219" s="279"/>
      <c r="M219" s="278"/>
      <c r="N219" s="279"/>
      <c r="O219" s="279"/>
      <c r="P219" s="280"/>
      <c r="Q219" s="279"/>
      <c r="R219" s="278"/>
      <c r="S219" s="281"/>
      <c r="T219" s="281"/>
      <c r="U219" s="282"/>
      <c r="V219" s="282"/>
      <c r="W219" s="282"/>
      <c r="X219" s="282"/>
      <c r="Y219" s="281"/>
      <c r="Z219" s="279"/>
      <c r="AA219" s="279"/>
      <c r="AB219" s="280"/>
      <c r="AC219" s="279"/>
      <c r="AD219" s="278">
        <v>0.18</v>
      </c>
      <c r="AE219" s="279"/>
      <c r="AF219" s="279"/>
      <c r="AG219" s="280"/>
      <c r="AH219" s="279"/>
      <c r="AI219" s="278">
        <v>0.25</v>
      </c>
      <c r="AJ219" s="279"/>
      <c r="AK219" s="279"/>
      <c r="AL219" s="280"/>
      <c r="AM219" s="279"/>
      <c r="AN219" s="278"/>
      <c r="AO219" s="279"/>
      <c r="AP219" s="279"/>
      <c r="AQ219" s="280"/>
      <c r="AR219" s="279"/>
      <c r="AS219" s="278"/>
      <c r="AT219" s="279"/>
      <c r="AU219" s="279"/>
      <c r="AV219" s="280"/>
      <c r="AW219" s="279"/>
      <c r="AX219" s="278"/>
    </row>
    <row r="220" s="59" customFormat="1" ht="14.25" customHeight="1" spans="1:50">
      <c r="A220" s="276"/>
      <c r="B220" s="277" t="s">
        <v>291</v>
      </c>
      <c r="C220" s="278"/>
      <c r="D220" s="279"/>
      <c r="E220" s="279"/>
      <c r="F220" s="279"/>
      <c r="G220" s="279"/>
      <c r="H220" s="278"/>
      <c r="I220" s="279"/>
      <c r="J220" s="279"/>
      <c r="K220" s="279"/>
      <c r="L220" s="279"/>
      <c r="M220" s="278"/>
      <c r="N220" s="279"/>
      <c r="O220" s="279"/>
      <c r="P220" s="280"/>
      <c r="Q220" s="279"/>
      <c r="R220" s="278"/>
      <c r="S220" s="281"/>
      <c r="T220" s="281"/>
      <c r="U220" s="282"/>
      <c r="V220" s="282"/>
      <c r="W220" s="282"/>
      <c r="X220" s="282"/>
      <c r="Y220" s="281"/>
      <c r="Z220" s="279"/>
      <c r="AA220" s="279"/>
      <c r="AB220" s="280"/>
      <c r="AC220" s="279"/>
      <c r="AD220" s="278">
        <v>0.2</v>
      </c>
      <c r="AE220" s="279"/>
      <c r="AF220" s="279"/>
      <c r="AG220" s="280"/>
      <c r="AH220" s="279"/>
      <c r="AI220" s="278">
        <v>0.17</v>
      </c>
      <c r="AJ220" s="279"/>
      <c r="AK220" s="279"/>
      <c r="AL220" s="280"/>
      <c r="AM220" s="279"/>
      <c r="AN220" s="278"/>
      <c r="AO220" s="279"/>
      <c r="AP220" s="279"/>
      <c r="AQ220" s="280"/>
      <c r="AR220" s="279"/>
      <c r="AS220" s="278"/>
      <c r="AT220" s="279"/>
      <c r="AU220" s="279"/>
      <c r="AV220" s="280"/>
      <c r="AW220" s="279"/>
      <c r="AX220" s="278"/>
    </row>
    <row r="221" s="59" customFormat="1" ht="14.25" customHeight="1" spans="1:50">
      <c r="A221" s="276"/>
      <c r="B221" s="277" t="s">
        <v>292</v>
      </c>
      <c r="C221" s="278"/>
      <c r="D221" s="279"/>
      <c r="E221" s="279"/>
      <c r="F221" s="279"/>
      <c r="G221" s="279"/>
      <c r="H221" s="278"/>
      <c r="I221" s="279"/>
      <c r="J221" s="279"/>
      <c r="K221" s="279"/>
      <c r="L221" s="279"/>
      <c r="M221" s="278"/>
      <c r="N221" s="279"/>
      <c r="O221" s="279"/>
      <c r="P221" s="280"/>
      <c r="Q221" s="279"/>
      <c r="R221" s="278"/>
      <c r="S221" s="281"/>
      <c r="T221" s="281"/>
      <c r="U221" s="282"/>
      <c r="V221" s="282"/>
      <c r="W221" s="282"/>
      <c r="X221" s="282"/>
      <c r="Y221" s="281"/>
      <c r="Z221" s="279"/>
      <c r="AA221" s="279"/>
      <c r="AB221" s="280"/>
      <c r="AC221" s="279"/>
      <c r="AD221" s="278">
        <v>0.51</v>
      </c>
      <c r="AE221" s="279"/>
      <c r="AF221" s="279"/>
      <c r="AG221" s="280"/>
      <c r="AH221" s="279"/>
      <c r="AI221" s="278">
        <v>0.45</v>
      </c>
      <c r="AJ221" s="279"/>
      <c r="AK221" s="279"/>
      <c r="AL221" s="280"/>
      <c r="AM221" s="279"/>
      <c r="AN221" s="278"/>
      <c r="AO221" s="279"/>
      <c r="AP221" s="279"/>
      <c r="AQ221" s="280"/>
      <c r="AR221" s="279"/>
      <c r="AS221" s="278"/>
      <c r="AT221" s="279"/>
      <c r="AU221" s="279"/>
      <c r="AV221" s="280"/>
      <c r="AW221" s="279"/>
      <c r="AX221" s="278"/>
    </row>
    <row r="222" s="59" customFormat="1" ht="14.25" customHeight="1" spans="1:50">
      <c r="A222" s="276"/>
      <c r="B222" s="277" t="s">
        <v>336</v>
      </c>
      <c r="C222" s="278"/>
      <c r="D222" s="279"/>
      <c r="E222" s="279"/>
      <c r="F222" s="279"/>
      <c r="G222" s="279"/>
      <c r="H222" s="278"/>
      <c r="I222" s="279"/>
      <c r="J222" s="279"/>
      <c r="K222" s="279"/>
      <c r="L222" s="279"/>
      <c r="M222" s="278"/>
      <c r="N222" s="279"/>
      <c r="O222" s="279"/>
      <c r="P222" s="280"/>
      <c r="Q222" s="279"/>
      <c r="R222" s="278"/>
      <c r="S222" s="281"/>
      <c r="T222" s="281"/>
      <c r="U222" s="282"/>
      <c r="V222" s="282"/>
      <c r="W222" s="282"/>
      <c r="X222" s="282"/>
      <c r="Y222" s="281"/>
      <c r="Z222" s="279"/>
      <c r="AA222" s="279"/>
      <c r="AB222" s="280"/>
      <c r="AC222" s="279"/>
      <c r="AD222" s="278">
        <v>0.11</v>
      </c>
      <c r="AE222" s="279"/>
      <c r="AF222" s="279"/>
      <c r="AG222" s="280"/>
      <c r="AH222" s="279"/>
      <c r="AI222" s="278">
        <v>0.13</v>
      </c>
      <c r="AJ222" s="279"/>
      <c r="AK222" s="279"/>
      <c r="AL222" s="280"/>
      <c r="AM222" s="279"/>
      <c r="AN222" s="278"/>
      <c r="AO222" s="279"/>
      <c r="AP222" s="279"/>
      <c r="AQ222" s="280"/>
      <c r="AR222" s="279"/>
      <c r="AS222" s="278"/>
      <c r="AT222" s="279"/>
      <c r="AU222" s="279"/>
      <c r="AV222" s="280"/>
      <c r="AW222" s="279"/>
      <c r="AX222" s="278"/>
    </row>
    <row r="223" ht="14.25" customHeight="1" spans="1:50">
      <c r="A223" s="121"/>
      <c r="B223" s="427"/>
      <c r="C223" s="269"/>
      <c r="D223" s="272"/>
      <c r="E223" s="272"/>
      <c r="F223" s="272"/>
      <c r="G223" s="272"/>
      <c r="H223" s="269"/>
      <c r="I223" s="272"/>
      <c r="J223" s="272"/>
      <c r="K223" s="272"/>
      <c r="L223" s="272"/>
      <c r="M223" s="269"/>
      <c r="N223" s="108"/>
      <c r="O223" s="108"/>
      <c r="P223" s="241"/>
      <c r="Q223" s="108"/>
      <c r="R223" s="269"/>
      <c r="S223" s="273"/>
      <c r="T223" s="273"/>
      <c r="U223" s="274"/>
      <c r="V223" s="274"/>
      <c r="W223" s="274"/>
      <c r="X223" s="274"/>
      <c r="Y223" s="273"/>
      <c r="Z223" s="272"/>
      <c r="AA223" s="272"/>
      <c r="AB223" s="142"/>
      <c r="AC223" s="272"/>
      <c r="AD223" s="107"/>
      <c r="AE223" s="108"/>
      <c r="AF223" s="108"/>
      <c r="AG223" s="241"/>
      <c r="AH223" s="108"/>
      <c r="AI223" s="107"/>
      <c r="AJ223" s="108"/>
      <c r="AK223" s="108"/>
      <c r="AL223" s="241"/>
      <c r="AM223" s="108"/>
      <c r="AN223" s="269"/>
      <c r="AO223" s="108"/>
      <c r="AP223" s="108"/>
      <c r="AQ223" s="241"/>
      <c r="AR223" s="108"/>
      <c r="AS223" s="269"/>
      <c r="AT223" s="108"/>
      <c r="AU223" s="108"/>
      <c r="AV223" s="241"/>
      <c r="AW223" s="108"/>
      <c r="AX223" s="269"/>
    </row>
    <row r="224" ht="14.25" customHeight="1" spans="1:50">
      <c r="A224" s="121"/>
      <c r="B224" s="427" t="s">
        <v>385</v>
      </c>
      <c r="C224" s="269"/>
      <c r="D224" s="272"/>
      <c r="E224" s="272"/>
      <c r="F224" s="272"/>
      <c r="G224" s="272"/>
      <c r="H224" s="269"/>
      <c r="I224" s="272"/>
      <c r="J224" s="272"/>
      <c r="K224" s="272"/>
      <c r="L224" s="272"/>
      <c r="M224" s="269"/>
      <c r="N224" s="108"/>
      <c r="O224" s="108"/>
      <c r="P224" s="283"/>
      <c r="Q224" s="108"/>
      <c r="R224" s="269"/>
      <c r="S224" s="273"/>
      <c r="T224" s="281">
        <v>0.54</v>
      </c>
      <c r="U224" s="274"/>
      <c r="V224" s="274"/>
      <c r="W224" s="274"/>
      <c r="X224" s="274"/>
      <c r="Y224" s="273"/>
      <c r="Z224" s="272"/>
      <c r="AA224" s="272"/>
      <c r="AB224" s="284"/>
      <c r="AC224" s="272"/>
      <c r="AD224" s="107"/>
      <c r="AE224" s="108"/>
      <c r="AF224" s="108"/>
      <c r="AH224" s="108"/>
      <c r="AI224" s="107"/>
      <c r="AJ224" s="108"/>
      <c r="AK224" s="108"/>
      <c r="AL224" s="283"/>
      <c r="AM224" s="108"/>
      <c r="AN224" s="269"/>
      <c r="AO224" s="108"/>
      <c r="AP224" s="108"/>
      <c r="AQ224" s="283"/>
      <c r="AR224" s="108"/>
      <c r="AS224" s="269"/>
      <c r="AT224" s="108"/>
      <c r="AU224" s="108"/>
      <c r="AV224" s="283"/>
      <c r="AW224" s="108"/>
      <c r="AX224" s="269"/>
    </row>
    <row r="225" ht="14.25" customHeight="1" spans="1:50">
      <c r="A225" s="121"/>
      <c r="B225" s="427" t="s">
        <v>386</v>
      </c>
      <c r="C225" s="269"/>
      <c r="D225" s="272"/>
      <c r="E225" s="272"/>
      <c r="F225" s="272"/>
      <c r="G225" s="272"/>
      <c r="H225" s="269"/>
      <c r="I225" s="272"/>
      <c r="J225" s="272"/>
      <c r="K225" s="272"/>
      <c r="L225" s="272"/>
      <c r="M225" s="269"/>
      <c r="N225" s="108"/>
      <c r="O225" s="108"/>
      <c r="P225" s="283"/>
      <c r="Q225" s="108"/>
      <c r="R225" s="269"/>
      <c r="S225" s="273"/>
      <c r="T225" s="281"/>
      <c r="U225" s="274"/>
      <c r="V225" s="274"/>
      <c r="W225" s="274"/>
      <c r="X225" s="274"/>
      <c r="Y225" s="273"/>
      <c r="Z225" s="272"/>
      <c r="AA225" s="272"/>
      <c r="AB225" s="981" t="s">
        <v>387</v>
      </c>
      <c r="AC225" s="272"/>
      <c r="AD225" s="107"/>
      <c r="AE225" s="108"/>
      <c r="AF225" s="108"/>
      <c r="AG225" s="978" t="s">
        <v>387</v>
      </c>
      <c r="AH225" s="108"/>
      <c r="AI225" s="107"/>
      <c r="AJ225" s="108"/>
      <c r="AK225" s="108"/>
      <c r="AL225" s="283"/>
      <c r="AM225" s="108"/>
      <c r="AN225" s="269"/>
      <c r="AO225" s="108"/>
      <c r="AP225" s="108"/>
      <c r="AQ225" s="283"/>
      <c r="AR225" s="108"/>
      <c r="AS225" s="269"/>
      <c r="AT225" s="108"/>
      <c r="AU225" s="108"/>
      <c r="AV225" s="283"/>
      <c r="AW225" s="108"/>
      <c r="AX225" s="269"/>
    </row>
    <row r="226" ht="14.25" customHeight="1" spans="1:50">
      <c r="A226" s="121"/>
      <c r="B226" s="427" t="s">
        <v>388</v>
      </c>
      <c r="C226" s="269"/>
      <c r="D226" s="272"/>
      <c r="E226" s="272"/>
      <c r="F226" s="272"/>
      <c r="G226" s="272"/>
      <c r="H226" s="269"/>
      <c r="I226" s="272"/>
      <c r="J226" s="272"/>
      <c r="K226" s="272"/>
      <c r="L226" s="272"/>
      <c r="M226" s="269"/>
      <c r="N226" s="108"/>
      <c r="O226" s="108"/>
      <c r="P226" s="283"/>
      <c r="Q226" s="108"/>
      <c r="R226" s="269"/>
      <c r="S226" s="273"/>
      <c r="T226" s="281">
        <v>0.46</v>
      </c>
      <c r="U226" s="274"/>
      <c r="V226" s="274"/>
      <c r="W226" s="274"/>
      <c r="X226" s="274"/>
      <c r="Y226" s="273"/>
      <c r="Z226" s="272"/>
      <c r="AA226" s="272"/>
      <c r="AC226" s="272"/>
      <c r="AD226" s="107"/>
      <c r="AE226" s="108"/>
      <c r="AF226" s="108"/>
      <c r="AH226" s="108"/>
      <c r="AI226" s="107"/>
      <c r="AJ226" s="108"/>
      <c r="AK226" s="108"/>
      <c r="AL226" s="283"/>
      <c r="AM226" s="108"/>
      <c r="AN226" s="269"/>
      <c r="AO226" s="108"/>
      <c r="AP226" s="108"/>
      <c r="AQ226" s="283"/>
      <c r="AR226" s="108"/>
      <c r="AS226" s="269"/>
      <c r="AT226" s="108"/>
      <c r="AU226" s="108"/>
      <c r="AV226" s="283"/>
      <c r="AW226" s="108"/>
      <c r="AX226" s="269"/>
    </row>
    <row r="227" ht="14.25" customHeight="1" spans="1:50">
      <c r="A227" s="121"/>
      <c r="B227" s="427" t="s">
        <v>389</v>
      </c>
      <c r="C227" s="269"/>
      <c r="D227" s="272"/>
      <c r="E227" s="272"/>
      <c r="F227" s="272"/>
      <c r="G227" s="272"/>
      <c r="H227" s="269"/>
      <c r="I227" s="272"/>
      <c r="J227" s="272"/>
      <c r="K227" s="272"/>
      <c r="L227" s="272"/>
      <c r="M227" s="269"/>
      <c r="N227" s="108"/>
      <c r="O227" s="108"/>
      <c r="P227" s="283"/>
      <c r="Q227" s="108"/>
      <c r="R227" s="269"/>
      <c r="S227" s="273"/>
      <c r="T227" s="281"/>
      <c r="U227" s="274"/>
      <c r="V227" s="274"/>
      <c r="W227" s="274"/>
      <c r="X227" s="274"/>
      <c r="Y227" s="273"/>
      <c r="Z227" s="272"/>
      <c r="AA227" s="272"/>
      <c r="AB227" s="284"/>
      <c r="AC227" s="272" t="s">
        <v>390</v>
      </c>
      <c r="AD227" s="107"/>
      <c r="AE227" s="108"/>
      <c r="AF227" s="108"/>
      <c r="AG227" s="978" t="s">
        <v>387</v>
      </c>
      <c r="AH227" s="960" t="s">
        <v>391</v>
      </c>
      <c r="AI227" s="107"/>
      <c r="AJ227" s="108"/>
      <c r="AK227" s="108"/>
      <c r="AL227" s="283"/>
      <c r="AM227" s="108"/>
      <c r="AN227" s="269"/>
      <c r="AO227" s="108"/>
      <c r="AP227" s="108"/>
      <c r="AQ227" s="283"/>
      <c r="AR227" s="108"/>
      <c r="AS227" s="269"/>
      <c r="AT227" s="108"/>
      <c r="AU227" s="108"/>
      <c r="AV227" s="283"/>
      <c r="AW227" s="108"/>
      <c r="AX227" s="269"/>
    </row>
    <row r="228" ht="14.25" customHeight="1" spans="1:50">
      <c r="A228" s="121"/>
      <c r="B228" s="427"/>
      <c r="C228" s="269"/>
      <c r="D228" s="272"/>
      <c r="E228" s="272"/>
      <c r="F228" s="272"/>
      <c r="G228" s="272"/>
      <c r="H228" s="269"/>
      <c r="I228" s="272"/>
      <c r="J228" s="272"/>
      <c r="K228" s="272"/>
      <c r="L228" s="272"/>
      <c r="M228" s="269"/>
      <c r="N228" s="108"/>
      <c r="O228" s="108"/>
      <c r="P228" s="241"/>
      <c r="Q228" s="108"/>
      <c r="R228" s="269"/>
      <c r="S228" s="273"/>
      <c r="T228" s="273"/>
      <c r="U228" s="274"/>
      <c r="V228" s="274"/>
      <c r="W228" s="274"/>
      <c r="X228" s="274"/>
      <c r="Y228" s="273"/>
      <c r="Z228" s="272"/>
      <c r="AA228" s="272"/>
      <c r="AB228" s="142"/>
      <c r="AC228" s="272"/>
      <c r="AD228" s="107"/>
      <c r="AE228" s="108"/>
      <c r="AF228" s="108"/>
      <c r="AG228" s="241"/>
      <c r="AH228" s="108"/>
      <c r="AI228" s="107"/>
      <c r="AJ228" s="108"/>
      <c r="AK228" s="108"/>
      <c r="AL228" s="241"/>
      <c r="AM228" s="108"/>
      <c r="AN228" s="269"/>
      <c r="AO228" s="108"/>
      <c r="AP228" s="108"/>
      <c r="AQ228" s="241"/>
      <c r="AR228" s="108"/>
      <c r="AS228" s="269"/>
      <c r="AT228" s="108"/>
      <c r="AU228" s="108"/>
      <c r="AV228" s="241"/>
      <c r="AW228" s="108"/>
      <c r="AX228" s="269"/>
    </row>
    <row r="229" ht="14.25" customHeight="1" spans="1:50">
      <c r="A229" s="420"/>
      <c r="B229" s="428" t="s">
        <v>351</v>
      </c>
      <c r="C229" s="422"/>
      <c r="D229" s="423"/>
      <c r="E229" s="423"/>
      <c r="F229" s="423"/>
      <c r="G229" s="423"/>
      <c r="H229" s="422"/>
      <c r="I229" s="423"/>
      <c r="J229" s="423"/>
      <c r="K229" s="423"/>
      <c r="L229" s="423"/>
      <c r="M229" s="422"/>
      <c r="N229" s="423"/>
      <c r="O229" s="423"/>
      <c r="P229" s="423"/>
      <c r="Q229" s="423"/>
      <c r="R229" s="422"/>
      <c r="S229" s="424"/>
      <c r="T229" s="424"/>
      <c r="U229" s="425"/>
      <c r="V229" s="425"/>
      <c r="W229" s="425"/>
      <c r="X229" s="425"/>
      <c r="Y229" s="424"/>
      <c r="Z229" s="423"/>
      <c r="AA229" s="423"/>
      <c r="AB229" s="423"/>
      <c r="AC229" s="423"/>
      <c r="AD229" s="422"/>
      <c r="AE229" s="423"/>
      <c r="AF229" s="423"/>
      <c r="AG229" s="423"/>
      <c r="AH229" s="426"/>
      <c r="AI229" s="422"/>
      <c r="AJ229" s="423"/>
      <c r="AK229" s="423"/>
      <c r="AL229" s="423"/>
      <c r="AM229" s="423"/>
      <c r="AN229" s="422"/>
      <c r="AO229" s="423"/>
      <c r="AP229" s="423"/>
      <c r="AQ229" s="423"/>
      <c r="AR229" s="423"/>
      <c r="AS229" s="422"/>
      <c r="AT229" s="423"/>
      <c r="AU229" s="423"/>
      <c r="AV229" s="423"/>
      <c r="AW229" s="423"/>
      <c r="AX229" s="422"/>
    </row>
    <row r="230" ht="14.25" customHeight="1" spans="1:50">
      <c r="A230" s="420"/>
      <c r="B230" s="429" t="s">
        <v>392</v>
      </c>
      <c r="C230" s="422"/>
      <c r="D230" s="423"/>
      <c r="E230" s="423"/>
      <c r="F230" s="423"/>
      <c r="G230" s="423"/>
      <c r="H230" s="422"/>
      <c r="I230" s="423"/>
      <c r="J230" s="423"/>
      <c r="K230" s="423"/>
      <c r="L230" s="423"/>
      <c r="M230" s="422"/>
      <c r="N230" s="423"/>
      <c r="O230" s="295">
        <v>111</v>
      </c>
      <c r="P230" s="295"/>
      <c r="Q230" s="295"/>
      <c r="R230" s="296"/>
      <c r="S230" s="298"/>
      <c r="T230" s="298"/>
      <c r="U230" s="299"/>
      <c r="V230" s="299">
        <v>111</v>
      </c>
      <c r="W230" s="299">
        <v>114</v>
      </c>
      <c r="X230" s="299">
        <v>124</v>
      </c>
      <c r="Y230" s="298">
        <f>X230</f>
        <v>124</v>
      </c>
      <c r="Z230" s="295">
        <v>137</v>
      </c>
      <c r="AA230" s="295">
        <v>160</v>
      </c>
      <c r="AB230" s="295">
        <v>194</v>
      </c>
      <c r="AC230" s="295">
        <v>227</v>
      </c>
      <c r="AD230" s="296">
        <f>AC230</f>
        <v>227</v>
      </c>
      <c r="AE230" s="295">
        <v>241</v>
      </c>
      <c r="AF230" s="295">
        <v>254</v>
      </c>
      <c r="AG230" s="295">
        <v>283</v>
      </c>
      <c r="AH230" s="295">
        <v>329</v>
      </c>
      <c r="AI230" s="296">
        <f>AH230</f>
        <v>329</v>
      </c>
      <c r="AJ230" s="295">
        <v>338</v>
      </c>
      <c r="AK230" s="295">
        <v>353</v>
      </c>
      <c r="AL230" s="295"/>
      <c r="AM230" s="295"/>
      <c r="AN230" s="296"/>
      <c r="AO230" s="295"/>
      <c r="AP230" s="295"/>
      <c r="AQ230" s="295"/>
      <c r="AR230" s="295"/>
      <c r="AS230" s="296"/>
      <c r="AT230" s="295"/>
      <c r="AU230" s="295"/>
      <c r="AV230" s="295"/>
      <c r="AW230" s="295"/>
      <c r="AX230" s="296"/>
    </row>
    <row r="231" ht="14.25" customHeight="1" spans="1:50">
      <c r="A231" s="420"/>
      <c r="B231" s="429" t="s">
        <v>393</v>
      </c>
      <c r="C231" s="422"/>
      <c r="D231" s="423"/>
      <c r="E231" s="423"/>
      <c r="F231" s="423"/>
      <c r="G231" s="423"/>
      <c r="H231" s="422"/>
      <c r="I231" s="423"/>
      <c r="J231" s="423"/>
      <c r="K231" s="423"/>
      <c r="L231" s="423"/>
      <c r="M231" s="422"/>
      <c r="N231" s="423"/>
      <c r="O231" s="295">
        <v>2</v>
      </c>
      <c r="P231" s="295"/>
      <c r="Q231" s="295"/>
      <c r="R231" s="296"/>
      <c r="S231" s="298"/>
      <c r="T231" s="298"/>
      <c r="U231" s="299"/>
      <c r="V231" s="299">
        <v>2</v>
      </c>
      <c r="W231" s="299">
        <v>2</v>
      </c>
      <c r="X231" s="299">
        <v>2</v>
      </c>
      <c r="Y231" s="298">
        <f>X231</f>
        <v>2</v>
      </c>
      <c r="Z231" s="295">
        <v>2</v>
      </c>
      <c r="AA231" s="295">
        <v>2</v>
      </c>
      <c r="AB231" s="295">
        <v>2</v>
      </c>
      <c r="AC231" s="295">
        <v>2</v>
      </c>
      <c r="AD231" s="296">
        <f>AC231</f>
        <v>2</v>
      </c>
      <c r="AE231" s="295">
        <v>2</v>
      </c>
      <c r="AF231" s="295">
        <v>2</v>
      </c>
      <c r="AG231" s="295">
        <v>2</v>
      </c>
      <c r="AH231" s="295">
        <v>2</v>
      </c>
      <c r="AI231" s="296">
        <f>AH231</f>
        <v>2</v>
      </c>
      <c r="AJ231" s="295">
        <v>2</v>
      </c>
      <c r="AK231" s="295">
        <v>2</v>
      </c>
      <c r="AL231" s="295"/>
      <c r="AM231" s="295"/>
      <c r="AN231" s="296"/>
      <c r="AO231" s="295"/>
      <c r="AP231" s="295"/>
      <c r="AQ231" s="295"/>
      <c r="AR231" s="295"/>
      <c r="AS231" s="296"/>
      <c r="AT231" s="295"/>
      <c r="AU231" s="295"/>
      <c r="AV231" s="295"/>
      <c r="AW231" s="295"/>
      <c r="AX231" s="296"/>
    </row>
    <row r="232" ht="14.25" customHeight="1" spans="1:50">
      <c r="A232" s="420"/>
      <c r="B232" s="428"/>
      <c r="C232" s="422"/>
      <c r="D232" s="423"/>
      <c r="E232" s="423"/>
      <c r="F232" s="423"/>
      <c r="G232" s="423"/>
      <c r="H232" s="422"/>
      <c r="I232" s="423"/>
      <c r="J232" s="423"/>
      <c r="K232" s="423"/>
      <c r="L232" s="423"/>
      <c r="M232" s="422"/>
      <c r="N232" s="423"/>
      <c r="O232" s="423"/>
      <c r="P232" s="423"/>
      <c r="Q232" s="423"/>
      <c r="R232" s="422"/>
      <c r="S232" s="424"/>
      <c r="T232" s="424"/>
      <c r="U232" s="425"/>
      <c r="V232" s="425"/>
      <c r="W232" s="425"/>
      <c r="X232" s="425"/>
      <c r="Y232" s="424"/>
      <c r="Z232" s="423"/>
      <c r="AA232" s="423"/>
      <c r="AB232" s="423"/>
      <c r="AC232" s="423"/>
      <c r="AD232" s="422"/>
      <c r="AE232" s="423"/>
      <c r="AF232" s="423"/>
      <c r="AG232" s="423"/>
      <c r="AH232" s="423"/>
      <c r="AI232" s="422"/>
      <c r="AJ232" s="423"/>
      <c r="AK232" s="423"/>
      <c r="AL232" s="423"/>
      <c r="AM232" s="423"/>
      <c r="AN232" s="422"/>
      <c r="AO232" s="423"/>
      <c r="AP232" s="423"/>
      <c r="AQ232" s="423"/>
      <c r="AR232" s="423"/>
      <c r="AS232" s="422"/>
      <c r="AT232" s="423"/>
      <c r="AU232" s="423"/>
      <c r="AV232" s="423"/>
      <c r="AW232" s="423"/>
      <c r="AX232" s="422"/>
    </row>
    <row r="233" s="62" customFormat="1" ht="14.25" customHeight="1" spans="1:50">
      <c r="A233" s="301"/>
      <c r="B233" s="430" t="s">
        <v>356</v>
      </c>
      <c r="C233" s="296"/>
      <c r="D233" s="295"/>
      <c r="E233" s="295"/>
      <c r="F233" s="295"/>
      <c r="G233" s="295"/>
      <c r="H233" s="296"/>
      <c r="I233" s="295"/>
      <c r="J233" s="295"/>
      <c r="K233" s="295"/>
      <c r="L233" s="295"/>
      <c r="M233" s="296"/>
      <c r="N233" s="295"/>
      <c r="O233" s="960" t="s">
        <v>61</v>
      </c>
      <c r="P233" s="295"/>
      <c r="Q233" s="295"/>
      <c r="R233" s="107"/>
      <c r="S233" s="110"/>
      <c r="T233" s="110"/>
      <c r="U233" s="112"/>
      <c r="V233" s="431" t="s">
        <v>61</v>
      </c>
      <c r="W233" s="432">
        <f>V235</f>
        <v>113</v>
      </c>
      <c r="X233" s="432">
        <f>W235</f>
        <v>116</v>
      </c>
      <c r="Y233" s="433" t="s">
        <v>61</v>
      </c>
      <c r="Z233" s="295">
        <f>Y235</f>
        <v>126</v>
      </c>
      <c r="AA233" s="295">
        <f>Z235</f>
        <v>139</v>
      </c>
      <c r="AB233" s="295">
        <f>AA235</f>
        <v>162</v>
      </c>
      <c r="AC233" s="295">
        <f>AB235</f>
        <v>196</v>
      </c>
      <c r="AD233" s="296">
        <f>Y235</f>
        <v>126</v>
      </c>
      <c r="AE233" s="295">
        <f>AD235</f>
        <v>229</v>
      </c>
      <c r="AF233" s="295">
        <f>AE235</f>
        <v>246</v>
      </c>
      <c r="AG233" s="295">
        <f>AF235</f>
        <v>256</v>
      </c>
      <c r="AH233" s="295">
        <f t="shared" ref="AH233" si="686">AG235</f>
        <v>285</v>
      </c>
      <c r="AI233" s="296">
        <f>AD235</f>
        <v>229</v>
      </c>
      <c r="AJ233" s="295">
        <f t="shared" ref="AJ233:AM233" si="687">AI235</f>
        <v>331</v>
      </c>
      <c r="AK233" s="295">
        <f t="shared" si="687"/>
        <v>340</v>
      </c>
      <c r="AL233" s="295">
        <f t="shared" si="687"/>
        <v>355</v>
      </c>
      <c r="AM233" s="295">
        <f t="shared" si="687"/>
        <v>373</v>
      </c>
      <c r="AN233" s="296">
        <f>AI235</f>
        <v>331</v>
      </c>
      <c r="AO233" s="295">
        <f t="shared" ref="AO233" si="688">AN235</f>
        <v>388</v>
      </c>
      <c r="AP233" s="295">
        <f t="shared" ref="AP233" si="689">AO235</f>
        <v>395</v>
      </c>
      <c r="AQ233" s="295">
        <f t="shared" ref="AQ233" si="690">AP235</f>
        <v>407</v>
      </c>
      <c r="AR233" s="295">
        <f t="shared" ref="AR233" si="691">AQ235</f>
        <v>422</v>
      </c>
      <c r="AS233" s="296">
        <f>AN235</f>
        <v>388</v>
      </c>
      <c r="AT233" s="295">
        <f t="shared" ref="AT233" si="692">AS235</f>
        <v>431</v>
      </c>
      <c r="AU233" s="295">
        <f t="shared" ref="AU233" si="693">AT235</f>
        <v>440</v>
      </c>
      <c r="AV233" s="295">
        <f t="shared" ref="AV233" si="694">AU235</f>
        <v>455</v>
      </c>
      <c r="AW233" s="295">
        <f t="shared" ref="AW233" si="695">AV235</f>
        <v>473</v>
      </c>
      <c r="AX233" s="296">
        <f>AS235</f>
        <v>431</v>
      </c>
    </row>
    <row r="234" s="62" customFormat="1" ht="14.25" customHeight="1" spans="1:50">
      <c r="A234" s="301"/>
      <c r="B234" s="434" t="s">
        <v>357</v>
      </c>
      <c r="C234" s="296"/>
      <c r="D234" s="295"/>
      <c r="E234" s="295"/>
      <c r="F234" s="295"/>
      <c r="G234" s="295"/>
      <c r="H234" s="296"/>
      <c r="I234" s="295"/>
      <c r="J234" s="295"/>
      <c r="K234" s="295"/>
      <c r="L234" s="295"/>
      <c r="M234" s="296"/>
      <c r="N234" s="295"/>
      <c r="O234" s="960" t="s">
        <v>61</v>
      </c>
      <c r="P234" s="295"/>
      <c r="Q234" s="295"/>
      <c r="R234" s="107"/>
      <c r="S234" s="110"/>
      <c r="T234" s="110"/>
      <c r="U234" s="112"/>
      <c r="V234" s="431" t="s">
        <v>61</v>
      </c>
      <c r="W234" s="432">
        <f>W235-W233</f>
        <v>3</v>
      </c>
      <c r="X234" s="432">
        <f>X235-X233</f>
        <v>10</v>
      </c>
      <c r="Y234" s="433" t="s">
        <v>61</v>
      </c>
      <c r="Z234" s="295">
        <f t="shared" ref="Z234:AB234" si="696">Z235-Z233</f>
        <v>13</v>
      </c>
      <c r="AA234" s="295">
        <f t="shared" si="696"/>
        <v>23</v>
      </c>
      <c r="AB234" s="295">
        <f t="shared" si="696"/>
        <v>34</v>
      </c>
      <c r="AC234" s="295">
        <f t="shared" ref="AC234:AE234" si="697">AC235-AC233</f>
        <v>33</v>
      </c>
      <c r="AD234" s="296">
        <f t="shared" si="697"/>
        <v>103</v>
      </c>
      <c r="AE234" s="295">
        <f t="shared" si="697"/>
        <v>17</v>
      </c>
      <c r="AF234" s="295">
        <f t="shared" ref="AF234:AK234" si="698">AF235-AF233</f>
        <v>10</v>
      </c>
      <c r="AG234" s="295">
        <f t="shared" si="698"/>
        <v>29</v>
      </c>
      <c r="AH234" s="295">
        <f t="shared" si="698"/>
        <v>46</v>
      </c>
      <c r="AI234" s="296">
        <f t="shared" si="698"/>
        <v>102</v>
      </c>
      <c r="AJ234" s="295">
        <f t="shared" si="698"/>
        <v>9</v>
      </c>
      <c r="AK234" s="295">
        <f t="shared" si="698"/>
        <v>15</v>
      </c>
      <c r="AL234" s="435">
        <v>18</v>
      </c>
      <c r="AM234" s="435">
        <v>15</v>
      </c>
      <c r="AN234" s="296">
        <f>AN235-AN233</f>
        <v>57</v>
      </c>
      <c r="AO234" s="435">
        <v>7</v>
      </c>
      <c r="AP234" s="435">
        <v>12</v>
      </c>
      <c r="AQ234" s="435">
        <v>15</v>
      </c>
      <c r="AR234" s="435">
        <v>9</v>
      </c>
      <c r="AS234" s="296">
        <f>AS235-AS233</f>
        <v>43</v>
      </c>
      <c r="AT234" s="435">
        <v>9</v>
      </c>
      <c r="AU234" s="435">
        <v>15</v>
      </c>
      <c r="AV234" s="435">
        <v>18</v>
      </c>
      <c r="AW234" s="435">
        <v>12</v>
      </c>
      <c r="AX234" s="296">
        <f>AX235-AX233</f>
        <v>54</v>
      </c>
    </row>
    <row r="235" s="62" customFormat="1" ht="14.25" customHeight="1" spans="1:50">
      <c r="A235" s="301"/>
      <c r="B235" s="430" t="s">
        <v>358</v>
      </c>
      <c r="C235" s="296"/>
      <c r="D235" s="295"/>
      <c r="E235" s="295"/>
      <c r="F235" s="295"/>
      <c r="G235" s="295"/>
      <c r="H235" s="296"/>
      <c r="I235" s="295"/>
      <c r="J235" s="295"/>
      <c r="K235" s="295"/>
      <c r="L235" s="295"/>
      <c r="M235" s="296"/>
      <c r="N235" s="295"/>
      <c r="O235" s="295">
        <v>113</v>
      </c>
      <c r="P235" s="295"/>
      <c r="Q235" s="295"/>
      <c r="R235" s="296"/>
      <c r="S235" s="298"/>
      <c r="T235" s="298"/>
      <c r="U235" s="299"/>
      <c r="V235" s="299">
        <v>113</v>
      </c>
      <c r="W235" s="299">
        <v>116</v>
      </c>
      <c r="X235" s="299">
        <v>126</v>
      </c>
      <c r="Y235" s="298">
        <f>X235</f>
        <v>126</v>
      </c>
      <c r="Z235" s="295">
        <v>139</v>
      </c>
      <c r="AA235" s="295">
        <v>162</v>
      </c>
      <c r="AB235" s="295">
        <v>196</v>
      </c>
      <c r="AC235" s="295">
        <v>229</v>
      </c>
      <c r="AD235" s="296">
        <f>AC235</f>
        <v>229</v>
      </c>
      <c r="AE235" s="295">
        <v>246</v>
      </c>
      <c r="AF235" s="295">
        <v>256</v>
      </c>
      <c r="AG235" s="295">
        <v>285</v>
      </c>
      <c r="AH235" s="295">
        <v>331</v>
      </c>
      <c r="AI235" s="296">
        <f>AH235</f>
        <v>331</v>
      </c>
      <c r="AJ235" s="295">
        <v>340</v>
      </c>
      <c r="AK235" s="295">
        <v>355</v>
      </c>
      <c r="AL235" s="295">
        <f t="shared" ref="AL235:AM235" si="699">AL233+AL234</f>
        <v>373</v>
      </c>
      <c r="AM235" s="295">
        <f t="shared" si="699"/>
        <v>388</v>
      </c>
      <c r="AN235" s="296">
        <f>AM235</f>
        <v>388</v>
      </c>
      <c r="AO235" s="295">
        <f t="shared" ref="AO235:AR235" si="700">AO233+AO234</f>
        <v>395</v>
      </c>
      <c r="AP235" s="295">
        <f t="shared" si="700"/>
        <v>407</v>
      </c>
      <c r="AQ235" s="295">
        <f t="shared" si="700"/>
        <v>422</v>
      </c>
      <c r="AR235" s="295">
        <f t="shared" si="700"/>
        <v>431</v>
      </c>
      <c r="AS235" s="296">
        <f>AR235</f>
        <v>431</v>
      </c>
      <c r="AT235" s="295">
        <f t="shared" ref="AT235:AW235" si="701">AT233+AT234</f>
        <v>440</v>
      </c>
      <c r="AU235" s="295">
        <f t="shared" si="701"/>
        <v>455</v>
      </c>
      <c r="AV235" s="295">
        <f t="shared" si="701"/>
        <v>473</v>
      </c>
      <c r="AW235" s="295">
        <f t="shared" si="701"/>
        <v>485</v>
      </c>
      <c r="AX235" s="296">
        <f>AW235</f>
        <v>485</v>
      </c>
    </row>
    <row r="236" ht="14.25" customHeight="1" spans="1:50">
      <c r="A236" s="420"/>
      <c r="B236" s="436" t="s">
        <v>60</v>
      </c>
      <c r="C236" s="107"/>
      <c r="D236" s="108"/>
      <c r="E236" s="108"/>
      <c r="F236" s="108"/>
      <c r="G236" s="108"/>
      <c r="H236" s="107"/>
      <c r="I236" s="108"/>
      <c r="J236" s="108"/>
      <c r="K236" s="108"/>
      <c r="L236" s="108"/>
      <c r="M236" s="107"/>
      <c r="N236" s="108"/>
      <c r="O236" s="960" t="s">
        <v>61</v>
      </c>
      <c r="P236" s="108"/>
      <c r="Q236" s="108"/>
      <c r="R236" s="107"/>
      <c r="S236" s="110"/>
      <c r="T236" s="110"/>
      <c r="U236" s="112"/>
      <c r="V236" s="112" t="s">
        <v>61</v>
      </c>
      <c r="W236" s="112" t="s">
        <v>61</v>
      </c>
      <c r="X236" s="112" t="s">
        <v>61</v>
      </c>
      <c r="Y236" s="110" t="s">
        <v>61</v>
      </c>
      <c r="Z236" s="960" t="s">
        <v>61</v>
      </c>
      <c r="AA236" s="108">
        <f>AA235/V235-1</f>
        <v>0.433628318584071</v>
      </c>
      <c r="AB236" s="108">
        <f t="shared" ref="AB236:AF236" si="702">AB235/W235-1</f>
        <v>0.689655172413793</v>
      </c>
      <c r="AC236" s="108">
        <f t="shared" si="702"/>
        <v>0.817460317460317</v>
      </c>
      <c r="AD236" s="107">
        <f t="shared" si="702"/>
        <v>0.817460317460317</v>
      </c>
      <c r="AE236" s="108">
        <f t="shared" si="702"/>
        <v>0.769784172661871</v>
      </c>
      <c r="AF236" s="108">
        <f t="shared" si="702"/>
        <v>0.580246913580247</v>
      </c>
      <c r="AG236" s="108">
        <f t="shared" ref="AG236" si="703">AG235/AB235-1</f>
        <v>0.454081632653061</v>
      </c>
      <c r="AH236" s="108">
        <f t="shared" ref="AH236" si="704">AH235/AC235-1</f>
        <v>0.445414847161572</v>
      </c>
      <c r="AI236" s="107">
        <f t="shared" ref="AI236:AJ236" si="705">AI235/AD235-1</f>
        <v>0.445414847161572</v>
      </c>
      <c r="AJ236" s="108">
        <f t="shared" si="705"/>
        <v>0.382113821138211</v>
      </c>
      <c r="AK236" s="108">
        <f t="shared" ref="AK236" si="706">AK235/AF235-1</f>
        <v>0.38671875</v>
      </c>
      <c r="AL236" s="108">
        <f t="shared" ref="AL236" si="707">AL235/AG235-1</f>
        <v>0.308771929824561</v>
      </c>
      <c r="AM236" s="108">
        <f t="shared" ref="AM236" si="708">AM235/AH235-1</f>
        <v>0.172205438066465</v>
      </c>
      <c r="AN236" s="107">
        <f t="shared" ref="AN236" si="709">AN235/AI235-1</f>
        <v>0.172205438066465</v>
      </c>
      <c r="AO236" s="108">
        <f t="shared" ref="AO236" si="710">AO235/AJ235-1</f>
        <v>0.161764705882353</v>
      </c>
      <c r="AP236" s="108">
        <f t="shared" ref="AP236" si="711">AP235/AK235-1</f>
        <v>0.146478873239437</v>
      </c>
      <c r="AQ236" s="108">
        <f t="shared" ref="AQ236" si="712">AQ235/AL235-1</f>
        <v>0.131367292225201</v>
      </c>
      <c r="AR236" s="108">
        <f t="shared" ref="AR236" si="713">AR235/AM235-1</f>
        <v>0.110824742268041</v>
      </c>
      <c r="AS236" s="107">
        <f t="shared" ref="AS236" si="714">AS235/AN235-1</f>
        <v>0.110824742268041</v>
      </c>
      <c r="AT236" s="108">
        <f t="shared" ref="AT236" si="715">AT235/AO235-1</f>
        <v>0.113924050632911</v>
      </c>
      <c r="AU236" s="108">
        <f t="shared" ref="AU236" si="716">AU235/AP235-1</f>
        <v>0.117936117936118</v>
      </c>
      <c r="AV236" s="108">
        <f t="shared" ref="AV236" si="717">AV235/AQ235-1</f>
        <v>0.12085308056872</v>
      </c>
      <c r="AW236" s="108">
        <f t="shared" ref="AW236" si="718">AW235/AR235-1</f>
        <v>0.125290023201856</v>
      </c>
      <c r="AX236" s="107">
        <f t="shared" ref="AX236" si="719">AX235/AS235-1</f>
        <v>0.125290023201856</v>
      </c>
    </row>
    <row r="237" s="60" customFormat="1" ht="14.25" customHeight="1" spans="1:50">
      <c r="A237" s="437"/>
      <c r="B237" s="359" t="s">
        <v>359</v>
      </c>
      <c r="C237" s="438"/>
      <c r="D237" s="439"/>
      <c r="E237" s="439"/>
      <c r="F237" s="439"/>
      <c r="G237" s="439"/>
      <c r="H237" s="440"/>
      <c r="I237" s="439"/>
      <c r="J237" s="439"/>
      <c r="K237" s="439"/>
      <c r="L237" s="439"/>
      <c r="M237" s="440"/>
      <c r="N237" s="441"/>
      <c r="O237" s="442">
        <f>O235</f>
        <v>113</v>
      </c>
      <c r="P237" s="443"/>
      <c r="Q237" s="443"/>
      <c r="R237" s="444"/>
      <c r="S237" s="445"/>
      <c r="T237" s="445"/>
      <c r="U237" s="446"/>
      <c r="V237" s="446">
        <f>V235</f>
        <v>113</v>
      </c>
      <c r="W237" s="447">
        <f>AVERAGE(V235:W235)</f>
        <v>114.5</v>
      </c>
      <c r="X237" s="447">
        <f>AVERAGE(W235:X235)</f>
        <v>121</v>
      </c>
      <c r="Y237" s="445">
        <f>Y235</f>
        <v>126</v>
      </c>
      <c r="Z237" s="448">
        <f>AVERAGE(Y235:Z235)</f>
        <v>132.5</v>
      </c>
      <c r="AA237" s="443">
        <f>AVERAGE(Z235:AA235)</f>
        <v>150.5</v>
      </c>
      <c r="AB237" s="443">
        <f>AVERAGE(AA235:AB235)</f>
        <v>179</v>
      </c>
      <c r="AC237" s="443">
        <f>AVERAGE(AB235:AC235)</f>
        <v>212.5</v>
      </c>
      <c r="AD237" s="449">
        <f>AVERAGE(Y235,AD235)</f>
        <v>177.5</v>
      </c>
      <c r="AE237" s="443">
        <f>AVERAGE(AD235:AE235)</f>
        <v>237.5</v>
      </c>
      <c r="AF237" s="443">
        <f>AVERAGE(AE235:AF235)</f>
        <v>251</v>
      </c>
      <c r="AG237" s="443">
        <f>AVERAGE(AF235:AG235)</f>
        <v>270.5</v>
      </c>
      <c r="AH237" s="443">
        <f>AVERAGE(AG235:AH235)</f>
        <v>308</v>
      </c>
      <c r="AI237" s="449">
        <f>AVERAGE(AD235,AI235)</f>
        <v>280</v>
      </c>
      <c r="AJ237" s="443">
        <f>AVERAGE(AI235:AJ235)</f>
        <v>335.5</v>
      </c>
      <c r="AK237" s="443">
        <f>AVERAGE(AJ235:AK235)</f>
        <v>347.5</v>
      </c>
      <c r="AL237" s="443">
        <f>AVERAGE(AK235:AL235)</f>
        <v>364</v>
      </c>
      <c r="AM237" s="443">
        <f>AVERAGE(AL235:AM235)</f>
        <v>380.5</v>
      </c>
      <c r="AN237" s="449">
        <f>AVERAGE(AI235,AN235)</f>
        <v>359.5</v>
      </c>
      <c r="AO237" s="448">
        <f>AVERAGE(AN235:AO235)</f>
        <v>391.5</v>
      </c>
      <c r="AP237" s="443">
        <f>AVERAGE(AO235:AP235)</f>
        <v>401</v>
      </c>
      <c r="AQ237" s="443">
        <f>AVERAGE(AP235:AQ235)</f>
        <v>414.5</v>
      </c>
      <c r="AR237" s="443">
        <f>AVERAGE(AQ235:AR235)</f>
        <v>426.5</v>
      </c>
      <c r="AS237" s="449">
        <f>AVERAGE(AN235,AS235)</f>
        <v>409.5</v>
      </c>
      <c r="AT237" s="448">
        <f>AVERAGE(AS235:AT235)</f>
        <v>435.5</v>
      </c>
      <c r="AU237" s="443">
        <f>AVERAGE(AT235:AU235)</f>
        <v>447.5</v>
      </c>
      <c r="AV237" s="443">
        <f>AVERAGE(AU235:AV235)</f>
        <v>464</v>
      </c>
      <c r="AW237" s="443">
        <f>AVERAGE(AV235:AW235)</f>
        <v>479</v>
      </c>
      <c r="AX237" s="449">
        <f>AVERAGE(AS235,AX235)</f>
        <v>458</v>
      </c>
    </row>
    <row r="238" ht="14.25" customHeight="1" spans="1:50">
      <c r="A238" s="420"/>
      <c r="B238" s="436" t="s">
        <v>60</v>
      </c>
      <c r="C238" s="107"/>
      <c r="D238" s="108"/>
      <c r="E238" s="108"/>
      <c r="F238" s="108"/>
      <c r="G238" s="108"/>
      <c r="H238" s="107"/>
      <c r="I238" s="108"/>
      <c r="J238" s="108"/>
      <c r="K238" s="108"/>
      <c r="L238" s="108"/>
      <c r="M238" s="107"/>
      <c r="N238" s="108"/>
      <c r="O238" s="960" t="s">
        <v>61</v>
      </c>
      <c r="P238" s="108"/>
      <c r="Q238" s="108"/>
      <c r="R238" s="107"/>
      <c r="S238" s="110"/>
      <c r="T238" s="110"/>
      <c r="U238" s="112"/>
      <c r="V238" s="112" t="s">
        <v>61</v>
      </c>
      <c r="W238" s="112" t="s">
        <v>61</v>
      </c>
      <c r="X238" s="112" t="s">
        <v>61</v>
      </c>
      <c r="Y238" s="110" t="s">
        <v>61</v>
      </c>
      <c r="Z238" s="960" t="s">
        <v>61</v>
      </c>
      <c r="AA238" s="108">
        <f>AA237/V237-1</f>
        <v>0.331858407079646</v>
      </c>
      <c r="AB238" s="108">
        <f>AB237/W237-1</f>
        <v>0.563318777292577</v>
      </c>
      <c r="AC238" s="108">
        <f>AC237/X237-1</f>
        <v>0.756198347107438</v>
      </c>
      <c r="AD238" s="107">
        <f t="shared" ref="AD238:AG238" si="720">AD237/Y237-1</f>
        <v>0.408730158730159</v>
      </c>
      <c r="AE238" s="108">
        <f t="shared" si="720"/>
        <v>0.792452830188679</v>
      </c>
      <c r="AF238" s="108">
        <f t="shared" si="720"/>
        <v>0.667774086378738</v>
      </c>
      <c r="AG238" s="108">
        <f t="shared" si="720"/>
        <v>0.511173184357542</v>
      </c>
      <c r="AH238" s="108">
        <f t="shared" ref="AH238" si="721">AH237/AC237-1</f>
        <v>0.449411764705882</v>
      </c>
      <c r="AI238" s="107">
        <f t="shared" ref="AI238:AJ238" si="722">AI237/AD237-1</f>
        <v>0.577464788732394</v>
      </c>
      <c r="AJ238" s="108">
        <f t="shared" si="722"/>
        <v>0.412631578947368</v>
      </c>
      <c r="AK238" s="108">
        <f t="shared" ref="AK238" si="723">AK237/AF237-1</f>
        <v>0.384462151394422</v>
      </c>
      <c r="AL238" s="108">
        <f t="shared" ref="AL238" si="724">AL237/AG237-1</f>
        <v>0.345656192236599</v>
      </c>
      <c r="AM238" s="108">
        <f t="shared" ref="AM238" si="725">AM237/AH237-1</f>
        <v>0.23538961038961</v>
      </c>
      <c r="AN238" s="107">
        <f t="shared" ref="AN238" si="726">AN237/AI237-1</f>
        <v>0.283928571428572</v>
      </c>
      <c r="AO238" s="108">
        <f t="shared" ref="AO238" si="727">AO237/AJ237-1</f>
        <v>0.166915052160954</v>
      </c>
      <c r="AP238" s="108">
        <f t="shared" ref="AP238" si="728">AP237/AK237-1</f>
        <v>0.153956834532374</v>
      </c>
      <c r="AQ238" s="108">
        <f t="shared" ref="AQ238" si="729">AQ237/AL237-1</f>
        <v>0.138736263736264</v>
      </c>
      <c r="AR238" s="108">
        <f t="shared" ref="AR238" si="730">AR237/AM237-1</f>
        <v>0.120893561103811</v>
      </c>
      <c r="AS238" s="107">
        <f t="shared" ref="AS238" si="731">AS237/AN237-1</f>
        <v>0.139082058414465</v>
      </c>
      <c r="AT238" s="108">
        <f t="shared" ref="AT238" si="732">AT237/AO237-1</f>
        <v>0.112388250319285</v>
      </c>
      <c r="AU238" s="108">
        <f t="shared" ref="AU238" si="733">AU237/AP237-1</f>
        <v>0.115960099750623</v>
      </c>
      <c r="AV238" s="108">
        <f t="shared" ref="AV238" si="734">AV237/AQ237-1</f>
        <v>0.119420989143546</v>
      </c>
      <c r="AW238" s="108">
        <f t="shared" ref="AW238" si="735">AW237/AR237-1</f>
        <v>0.123094958968347</v>
      </c>
      <c r="AX238" s="107">
        <f t="shared" ref="AX238" si="736">AX237/AS237-1</f>
        <v>0.118437118437118</v>
      </c>
    </row>
    <row r="239" ht="14.25" customHeight="1" spans="1:50">
      <c r="A239" s="420"/>
      <c r="B239" s="317"/>
      <c r="C239" s="422"/>
      <c r="D239" s="423"/>
      <c r="E239" s="423"/>
      <c r="F239" s="423"/>
      <c r="G239" s="423"/>
      <c r="H239" s="422"/>
      <c r="I239" s="423"/>
      <c r="J239" s="423"/>
      <c r="K239" s="423"/>
      <c r="L239" s="423"/>
      <c r="M239" s="422"/>
      <c r="N239" s="423"/>
      <c r="O239" s="423"/>
      <c r="P239" s="423"/>
      <c r="Q239" s="423"/>
      <c r="R239" s="422"/>
      <c r="S239" s="424"/>
      <c r="T239" s="424"/>
      <c r="U239" s="425"/>
      <c r="V239" s="425"/>
      <c r="W239" s="425"/>
      <c r="X239" s="425"/>
      <c r="Y239" s="424"/>
      <c r="Z239" s="423"/>
      <c r="AA239" s="423"/>
      <c r="AB239" s="423"/>
      <c r="AC239" s="423"/>
      <c r="AD239" s="422"/>
      <c r="AE239" s="423"/>
      <c r="AF239" s="423"/>
      <c r="AG239" s="423"/>
      <c r="AH239" s="423"/>
      <c r="AI239" s="422"/>
      <c r="AJ239" s="423"/>
      <c r="AK239" s="423"/>
      <c r="AL239" s="423"/>
      <c r="AM239" s="423"/>
      <c r="AN239" s="422"/>
      <c r="AO239" s="423"/>
      <c r="AP239" s="423"/>
      <c r="AQ239" s="423"/>
      <c r="AR239" s="423"/>
      <c r="AS239" s="422"/>
      <c r="AT239" s="423"/>
      <c r="AU239" s="423"/>
      <c r="AV239" s="423"/>
      <c r="AW239" s="423"/>
      <c r="AX239" s="422"/>
    </row>
    <row r="240" ht="14.25" customHeight="1" spans="1:50">
      <c r="A240" s="420"/>
      <c r="B240" s="323" t="s">
        <v>360</v>
      </c>
      <c r="C240" s="422"/>
      <c r="D240" s="423"/>
      <c r="E240" s="423"/>
      <c r="F240" s="423"/>
      <c r="G240" s="423"/>
      <c r="H240" s="422"/>
      <c r="I240" s="423"/>
      <c r="J240" s="423"/>
      <c r="K240" s="423"/>
      <c r="L240" s="423"/>
      <c r="M240" s="422"/>
      <c r="N240" s="423"/>
      <c r="O240" s="960" t="s">
        <v>61</v>
      </c>
      <c r="P240" s="108"/>
      <c r="Q240" s="108"/>
      <c r="R240" s="107"/>
      <c r="S240" s="110"/>
      <c r="T240" s="110"/>
      <c r="U240" s="112"/>
      <c r="V240" s="112"/>
      <c r="W240" s="950" t="s">
        <v>61</v>
      </c>
      <c r="X240" s="112"/>
      <c r="Y240" s="110"/>
      <c r="Z240" s="960" t="s">
        <v>61</v>
      </c>
      <c r="AA240" s="325">
        <f>(((AA211+1)/(1+AA241))-1)/AA238</f>
        <v>0.506524935216035</v>
      </c>
      <c r="AB240" s="325">
        <f>(((AB211+1)/(1+AB241))-1)/AB238</f>
        <v>0.476404136692048</v>
      </c>
      <c r="AC240" s="325">
        <f>(((AC211+1)/(1+AC241))-1)/AC238</f>
        <v>0.340448785024997</v>
      </c>
      <c r="AD240" s="422"/>
      <c r="AE240" s="325">
        <f>(((AE211+1)/(1+AE241))-1)/AE238</f>
        <v>0.389665336005607</v>
      </c>
      <c r="AF240" s="325">
        <f>(((AF211+1)/(1+AF241))-1)/AF238</f>
        <v>0.410825579303793</v>
      </c>
      <c r="AG240" s="325">
        <f>(((AG211+1)/(1+AG241))-1)/AG238</f>
        <v>0.494395323426035</v>
      </c>
      <c r="AH240" s="325">
        <f>(((AH211+1)/(1+AH241))-1)/AH238</f>
        <v>0.472157903012907</v>
      </c>
      <c r="AI240" s="326">
        <f>SUMPRODUCT(AE240:AH240,Z210:AC210)/AD210</f>
        <v>0.446513717701385</v>
      </c>
      <c r="AJ240" s="325">
        <f>(((AJ211+1)/(1+AJ241))-1)/AJ238</f>
        <v>0.523991986996962</v>
      </c>
      <c r="AK240" s="325">
        <f>(((AK211+1)/(1+AK241))-1)/AK238</f>
        <v>0.50091026093548</v>
      </c>
      <c r="AL240" s="335">
        <v>0.5</v>
      </c>
      <c r="AM240" s="335">
        <v>0.5</v>
      </c>
      <c r="AN240" s="326">
        <f>SUMPRODUCT(AJ240:AM240,AE210:AH210)/AI210</f>
        <v>0.505329561353553</v>
      </c>
      <c r="AO240" s="335">
        <v>0.5</v>
      </c>
      <c r="AP240" s="335">
        <v>0.5</v>
      </c>
      <c r="AQ240" s="335">
        <v>0.5</v>
      </c>
      <c r="AR240" s="335">
        <v>0.5</v>
      </c>
      <c r="AS240" s="326">
        <f>SUMPRODUCT(AO240:AR240,AJ210:AM210)/AN210</f>
        <v>0.5</v>
      </c>
      <c r="AT240" s="335">
        <v>0.5</v>
      </c>
      <c r="AU240" s="335">
        <v>0.5</v>
      </c>
      <c r="AV240" s="335">
        <v>0.5</v>
      </c>
      <c r="AW240" s="335">
        <v>0.5</v>
      </c>
      <c r="AX240" s="326">
        <f>SUMPRODUCT(AT240:AW240,AO210:AR210)/AS210</f>
        <v>0.5</v>
      </c>
    </row>
    <row r="241" s="63" customFormat="1" ht="14.25" customHeight="1" spans="1:50">
      <c r="A241" s="450"/>
      <c r="B241" s="328" t="s">
        <v>361</v>
      </c>
      <c r="C241" s="451"/>
      <c r="D241" s="452"/>
      <c r="E241" s="452"/>
      <c r="F241" s="452"/>
      <c r="G241" s="452"/>
      <c r="H241" s="451"/>
      <c r="I241" s="452"/>
      <c r="J241" s="452"/>
      <c r="K241" s="452"/>
      <c r="L241" s="452"/>
      <c r="M241" s="451"/>
      <c r="N241" s="452"/>
      <c r="O241" s="452">
        <v>0.36</v>
      </c>
      <c r="P241" s="452"/>
      <c r="Q241" s="452"/>
      <c r="R241" s="451"/>
      <c r="S241" s="453"/>
      <c r="T241" s="453"/>
      <c r="U241" s="454"/>
      <c r="V241" s="454"/>
      <c r="W241" s="454">
        <v>0.29</v>
      </c>
      <c r="X241" s="454">
        <v>0.26</v>
      </c>
      <c r="Y241" s="453">
        <v>0.31</v>
      </c>
      <c r="Z241" s="452">
        <v>0.32</v>
      </c>
      <c r="AA241" s="452">
        <v>0.32</v>
      </c>
      <c r="AB241" s="452">
        <v>0.229</v>
      </c>
      <c r="AC241" s="452">
        <v>0.25</v>
      </c>
      <c r="AD241" s="451">
        <v>0.283</v>
      </c>
      <c r="AE241" s="452">
        <v>0.28</v>
      </c>
      <c r="AF241" s="452">
        <v>0.281</v>
      </c>
      <c r="AG241" s="452">
        <v>0.33</v>
      </c>
      <c r="AH241" s="452">
        <v>0.28</v>
      </c>
      <c r="AI241" s="451">
        <v>0.29</v>
      </c>
      <c r="AJ241" s="452">
        <v>0.29</v>
      </c>
      <c r="AK241" s="452">
        <v>0.275</v>
      </c>
      <c r="AL241" s="455">
        <v>0.3</v>
      </c>
      <c r="AM241" s="455">
        <v>0.14</v>
      </c>
      <c r="AN241" s="451">
        <f>SUMPRODUCT(AJ241:AM241,AE210:AH210)/AI210</f>
        <v>0.240599929627023</v>
      </c>
      <c r="AO241" s="455">
        <v>0.18</v>
      </c>
      <c r="AP241" s="455">
        <v>0.18</v>
      </c>
      <c r="AQ241" s="455">
        <v>0.16</v>
      </c>
      <c r="AR241" s="455">
        <v>0.16</v>
      </c>
      <c r="AS241" s="451">
        <f>SUMPRODUCT(AO241:AR241,AJ210:AM210)/AN210</f>
        <v>0.1693370957517</v>
      </c>
      <c r="AT241" s="455">
        <v>0.15</v>
      </c>
      <c r="AU241" s="455">
        <v>0.15</v>
      </c>
      <c r="AV241" s="455">
        <v>0.15</v>
      </c>
      <c r="AW241" s="455">
        <v>0.15</v>
      </c>
      <c r="AX241" s="451">
        <f>SUMPRODUCT(AT241:AW241,AO210:AR210)/AS210</f>
        <v>0.15</v>
      </c>
    </row>
    <row r="242" ht="14.25" hidden="1" customHeight="1" outlineLevel="1" spans="1:50">
      <c r="A242" s="76"/>
      <c r="B242" s="143"/>
      <c r="C242" s="355"/>
      <c r="D242" s="356"/>
      <c r="E242" s="356"/>
      <c r="F242" s="356"/>
      <c r="G242" s="356"/>
      <c r="H242" s="355"/>
      <c r="I242" s="356"/>
      <c r="J242" s="356"/>
      <c r="K242" s="356"/>
      <c r="L242" s="356"/>
      <c r="M242" s="355"/>
      <c r="N242" s="356"/>
      <c r="O242" s="356"/>
      <c r="P242" s="356"/>
      <c r="Q242" s="356"/>
      <c r="R242" s="355"/>
      <c r="S242" s="194"/>
      <c r="T242" s="194"/>
      <c r="U242" s="357"/>
      <c r="V242" s="357"/>
      <c r="W242" s="357"/>
      <c r="X242" s="357"/>
      <c r="Y242" s="194"/>
      <c r="Z242" s="356"/>
      <c r="AA242" s="356"/>
      <c r="AB242" s="356"/>
      <c r="AC242" s="356"/>
      <c r="AD242" s="355"/>
      <c r="AE242" s="356"/>
      <c r="AF242" s="356"/>
      <c r="AG242" s="356"/>
      <c r="AH242" s="356"/>
      <c r="AI242" s="355"/>
      <c r="AJ242" s="356"/>
      <c r="AK242" s="356"/>
      <c r="AL242" s="356"/>
      <c r="AM242" s="356"/>
      <c r="AN242" s="355"/>
      <c r="AO242" s="356"/>
      <c r="AP242" s="356"/>
      <c r="AQ242" s="356"/>
      <c r="AR242" s="356"/>
      <c r="AS242" s="355"/>
      <c r="AT242" s="356"/>
      <c r="AU242" s="356"/>
      <c r="AV242" s="356"/>
      <c r="AW242" s="356"/>
      <c r="AX242" s="355"/>
    </row>
    <row r="243" ht="14.25" hidden="1" customHeight="1" outlineLevel="1" spans="1:50">
      <c r="A243" s="76"/>
      <c r="B243" s="10"/>
      <c r="C243" s="190"/>
      <c r="D243" s="189"/>
      <c r="E243" s="189"/>
      <c r="F243" s="189"/>
      <c r="G243" s="189"/>
      <c r="H243" s="190"/>
      <c r="I243" s="189"/>
      <c r="J243" s="189"/>
      <c r="K243" s="189"/>
      <c r="L243" s="189"/>
      <c r="M243" s="190"/>
      <c r="N243" s="189"/>
      <c r="O243" s="189"/>
      <c r="P243" s="189"/>
      <c r="Q243" s="189"/>
      <c r="R243" s="190"/>
      <c r="S243" s="233"/>
      <c r="T243" s="233"/>
      <c r="U243" s="195"/>
      <c r="V243" s="195"/>
      <c r="W243" s="195"/>
      <c r="X243" s="195"/>
      <c r="Y243" s="233"/>
      <c r="Z243" s="189"/>
      <c r="AA243" s="189"/>
      <c r="AB243" s="189"/>
      <c r="AC243" s="189"/>
      <c r="AD243" s="190"/>
      <c r="AE243" s="76"/>
      <c r="AF243" s="76"/>
      <c r="AG243" s="76"/>
      <c r="AH243" s="76"/>
      <c r="AI243" s="190"/>
      <c r="AJ243" s="189"/>
      <c r="AK243" s="189"/>
      <c r="AL243" s="189"/>
      <c r="AM243" s="189"/>
      <c r="AN243" s="190"/>
      <c r="AO243" s="189"/>
      <c r="AP243" s="189"/>
      <c r="AQ243" s="189"/>
      <c r="AR243" s="189"/>
      <c r="AS243" s="190"/>
      <c r="AT243" s="189"/>
      <c r="AU243" s="189"/>
      <c r="AV243" s="189"/>
      <c r="AW243" s="189"/>
      <c r="AX243" s="190"/>
    </row>
    <row r="244" ht="14.25" hidden="1" customHeight="1" outlineLevel="1" spans="1:50">
      <c r="A244" s="76"/>
      <c r="B244" s="96" t="s">
        <v>291</v>
      </c>
      <c r="C244" s="190"/>
      <c r="D244" s="186">
        <v>67.6</v>
      </c>
      <c r="E244" s="186">
        <v>56.22</v>
      </c>
      <c r="F244" s="186">
        <v>121.9</v>
      </c>
      <c r="G244" s="186">
        <v>122.05</v>
      </c>
      <c r="H244" s="131">
        <f>D244+E244+F244+G244</f>
        <v>367.77</v>
      </c>
      <c r="I244" s="186">
        <v>79.0236538494363</v>
      </c>
      <c r="J244" s="186">
        <v>77.1412686395124</v>
      </c>
      <c r="K244" s="186">
        <v>152.052445839145</v>
      </c>
      <c r="L244" s="186">
        <v>134.557470543661</v>
      </c>
      <c r="M244" s="131">
        <f>I244+J244+K244+L244</f>
        <v>442.774838871755</v>
      </c>
      <c r="N244" s="232">
        <v>86.1</v>
      </c>
      <c r="O244" s="232">
        <v>88.6</v>
      </c>
      <c r="P244" s="232">
        <v>150.5</v>
      </c>
      <c r="Q244" s="358">
        <f>Q213-Q246-Q248-Q250</f>
        <v>134.803373966354</v>
      </c>
      <c r="R244" s="131">
        <f>N244+O244+P244+Q244</f>
        <v>460.003373966354</v>
      </c>
      <c r="S244" s="187"/>
      <c r="T244" s="187"/>
      <c r="U244" s="188"/>
      <c r="V244" s="188"/>
      <c r="W244" s="188"/>
      <c r="X244" s="188"/>
      <c r="Y244" s="187"/>
      <c r="Z244" s="358"/>
      <c r="AA244" s="358"/>
      <c r="AB244" s="186"/>
      <c r="AC244" s="186"/>
      <c r="AD244" s="131"/>
      <c r="AE244" s="186"/>
      <c r="AF244" s="186"/>
      <c r="AG244" s="186"/>
      <c r="AH244" s="186"/>
      <c r="AI244" s="131"/>
      <c r="AJ244" s="186"/>
      <c r="AK244" s="186"/>
      <c r="AL244" s="186"/>
      <c r="AM244" s="186"/>
      <c r="AN244" s="131"/>
      <c r="AO244" s="186"/>
      <c r="AP244" s="186"/>
      <c r="AQ244" s="186"/>
      <c r="AR244" s="186"/>
      <c r="AS244" s="131"/>
      <c r="AT244" s="186"/>
      <c r="AU244" s="186"/>
      <c r="AV244" s="186"/>
      <c r="AW244" s="186"/>
      <c r="AX244" s="131"/>
    </row>
    <row r="245" ht="14.25" hidden="1" customHeight="1" outlineLevel="1" spans="1:50">
      <c r="A245" s="121"/>
      <c r="B245" s="268" t="s">
        <v>364</v>
      </c>
      <c r="C245" s="269"/>
      <c r="D245" s="108" t="s">
        <v>61</v>
      </c>
      <c r="E245" s="108" t="s">
        <v>61</v>
      </c>
      <c r="F245" s="108" t="s">
        <v>61</v>
      </c>
      <c r="G245" s="108" t="s">
        <v>61</v>
      </c>
      <c r="H245" s="107" t="s">
        <v>61</v>
      </c>
      <c r="I245" s="108">
        <f t="shared" ref="I245:Q251" si="737">I244/D244-1</f>
        <v>0.168988962269767</v>
      </c>
      <c r="J245" s="108">
        <f t="shared" si="737"/>
        <v>0.372132135174537</v>
      </c>
      <c r="K245" s="108">
        <f t="shared" si="737"/>
        <v>0.247353944537691</v>
      </c>
      <c r="L245" s="108">
        <f t="shared" si="737"/>
        <v>0.102478251074653</v>
      </c>
      <c r="M245" s="107">
        <f t="shared" si="737"/>
        <v>0.203944962535701</v>
      </c>
      <c r="N245" s="108">
        <f t="shared" si="737"/>
        <v>0.0895471900609188</v>
      </c>
      <c r="O245" s="108">
        <f t="shared" si="737"/>
        <v>0.148542168965812</v>
      </c>
      <c r="P245" s="108">
        <f t="shared" si="737"/>
        <v>-0.0102099366476938</v>
      </c>
      <c r="Q245" s="108">
        <f t="shared" si="737"/>
        <v>0.00182749736375643</v>
      </c>
      <c r="R245" s="107">
        <f>R244/M244-1</f>
        <v>0.0389103751660764</v>
      </c>
      <c r="S245" s="110"/>
      <c r="T245" s="110"/>
      <c r="U245" s="112"/>
      <c r="V245" s="112"/>
      <c r="W245" s="112"/>
      <c r="X245" s="112"/>
      <c r="Y245" s="110"/>
      <c r="Z245" s="108"/>
      <c r="AA245" s="108"/>
      <c r="AB245" s="262"/>
      <c r="AC245" s="262"/>
      <c r="AD245" s="107"/>
      <c r="AE245" s="262"/>
      <c r="AF245" s="262"/>
      <c r="AG245" s="262"/>
      <c r="AH245" s="262"/>
      <c r="AI245" s="107"/>
      <c r="AJ245" s="262"/>
      <c r="AK245" s="262"/>
      <c r="AL245" s="262"/>
      <c r="AM245" s="262"/>
      <c r="AN245" s="107"/>
      <c r="AO245" s="262"/>
      <c r="AP245" s="262"/>
      <c r="AQ245" s="262"/>
      <c r="AR245" s="262"/>
      <c r="AS245" s="107"/>
      <c r="AT245" s="262"/>
      <c r="AU245" s="262"/>
      <c r="AV245" s="262"/>
      <c r="AW245" s="262"/>
      <c r="AX245" s="107"/>
    </row>
    <row r="246" ht="14.25" hidden="1" customHeight="1" outlineLevel="1" spans="1:50">
      <c r="A246" s="76"/>
      <c r="B246" s="96" t="s">
        <v>292</v>
      </c>
      <c r="C246" s="190"/>
      <c r="D246" s="186">
        <v>170.79</v>
      </c>
      <c r="E246" s="186">
        <v>131.51</v>
      </c>
      <c r="F246" s="186">
        <v>201.59</v>
      </c>
      <c r="G246" s="186">
        <v>253.69</v>
      </c>
      <c r="H246" s="131">
        <f>D246+E246+F246+G246</f>
        <v>757.58</v>
      </c>
      <c r="I246" s="186">
        <v>156.212562255536</v>
      </c>
      <c r="J246" s="186">
        <v>141.074722399294</v>
      </c>
      <c r="K246" s="186">
        <v>206.20730983201</v>
      </c>
      <c r="L246" s="186">
        <v>320.69102568779</v>
      </c>
      <c r="M246" s="131">
        <f>I246+J246+K246+L246</f>
        <v>824.18562017463</v>
      </c>
      <c r="N246" s="232">
        <v>230</v>
      </c>
      <c r="O246" s="232">
        <v>128.5</v>
      </c>
      <c r="P246" s="232">
        <v>278.3</v>
      </c>
      <c r="Q246" s="358">
        <v>291.828833375889</v>
      </c>
      <c r="R246" s="131">
        <f>N246+O246+P246+Q246</f>
        <v>928.628833375889</v>
      </c>
      <c r="S246" s="187"/>
      <c r="T246" s="187"/>
      <c r="U246" s="188"/>
      <c r="V246" s="188"/>
      <c r="W246" s="188"/>
      <c r="X246" s="188"/>
      <c r="Y246" s="187"/>
      <c r="Z246" s="358"/>
      <c r="AA246" s="358"/>
      <c r="AB246" s="186"/>
      <c r="AC246" s="186"/>
      <c r="AD246" s="131"/>
      <c r="AE246" s="186"/>
      <c r="AF246" s="186"/>
      <c r="AG246" s="186"/>
      <c r="AH246" s="186"/>
      <c r="AI246" s="131"/>
      <c r="AJ246" s="186"/>
      <c r="AK246" s="186"/>
      <c r="AL246" s="186"/>
      <c r="AM246" s="186"/>
      <c r="AN246" s="131"/>
      <c r="AO246" s="186"/>
      <c r="AP246" s="186"/>
      <c r="AQ246" s="186"/>
      <c r="AR246" s="186"/>
      <c r="AS246" s="131"/>
      <c r="AT246" s="186"/>
      <c r="AU246" s="186"/>
      <c r="AV246" s="186"/>
      <c r="AW246" s="186"/>
      <c r="AX246" s="131"/>
    </row>
    <row r="247" ht="14.25" hidden="1" customHeight="1" outlineLevel="1" spans="1:50">
      <c r="A247" s="121"/>
      <c r="B247" s="268" t="s">
        <v>365</v>
      </c>
      <c r="C247" s="269"/>
      <c r="D247" s="108" t="s">
        <v>61</v>
      </c>
      <c r="E247" s="108" t="s">
        <v>61</v>
      </c>
      <c r="F247" s="108" t="s">
        <v>61</v>
      </c>
      <c r="G247" s="108" t="s">
        <v>61</v>
      </c>
      <c r="H247" s="107" t="s">
        <v>61</v>
      </c>
      <c r="I247" s="108">
        <f t="shared" ref="I247:P247" si="738">I246/D246-1</f>
        <v>-0.0853529934098263</v>
      </c>
      <c r="J247" s="108">
        <f t="shared" si="738"/>
        <v>0.0727300007550336</v>
      </c>
      <c r="K247" s="108">
        <f t="shared" si="738"/>
        <v>0.0229044587132803</v>
      </c>
      <c r="L247" s="108">
        <f t="shared" si="738"/>
        <v>0.264105899672001</v>
      </c>
      <c r="M247" s="107">
        <f t="shared" si="738"/>
        <v>0.087918926284525</v>
      </c>
      <c r="N247" s="108">
        <f t="shared" si="738"/>
        <v>0.472352778029216</v>
      </c>
      <c r="O247" s="108">
        <f t="shared" si="738"/>
        <v>-0.0891351915171823</v>
      </c>
      <c r="P247" s="108">
        <f t="shared" si="738"/>
        <v>0.349612679718877</v>
      </c>
      <c r="Q247" s="108">
        <f t="shared" si="737"/>
        <v>-0.09</v>
      </c>
      <c r="R247" s="107">
        <f>R246/M246-1</f>
        <v>0.126722925812669</v>
      </c>
      <c r="S247" s="110"/>
      <c r="T247" s="110"/>
      <c r="U247" s="112"/>
      <c r="V247" s="112"/>
      <c r="W247" s="112"/>
      <c r="X247" s="112"/>
      <c r="Y247" s="110"/>
      <c r="Z247" s="108"/>
      <c r="AA247" s="108"/>
      <c r="AB247" s="262"/>
      <c r="AC247" s="262"/>
      <c r="AD247" s="107"/>
      <c r="AE247" s="262"/>
      <c r="AF247" s="262"/>
      <c r="AG247" s="262"/>
      <c r="AH247" s="262"/>
      <c r="AI247" s="107"/>
      <c r="AJ247" s="262"/>
      <c r="AK247" s="262"/>
      <c r="AL247" s="262"/>
      <c r="AM247" s="262"/>
      <c r="AN247" s="107"/>
      <c r="AO247" s="262"/>
      <c r="AP247" s="262"/>
      <c r="AQ247" s="262"/>
      <c r="AR247" s="262"/>
      <c r="AS247" s="107"/>
      <c r="AT247" s="262"/>
      <c r="AU247" s="262"/>
      <c r="AV247" s="262"/>
      <c r="AW247" s="262"/>
      <c r="AX247" s="107"/>
    </row>
    <row r="248" ht="14.25" hidden="1" customHeight="1" outlineLevel="1" spans="1:50">
      <c r="A248" s="76"/>
      <c r="B248" s="96" t="s">
        <v>293</v>
      </c>
      <c r="C248" s="190"/>
      <c r="D248" s="186">
        <v>6.81</v>
      </c>
      <c r="E248" s="186">
        <v>9.35</v>
      </c>
      <c r="F248" s="186">
        <v>8.06</v>
      </c>
      <c r="G248" s="186">
        <v>11.69</v>
      </c>
      <c r="H248" s="131">
        <f>D248+E248+F248+G248</f>
        <v>35.91</v>
      </c>
      <c r="I248" s="186">
        <v>12.8414855210457</v>
      </c>
      <c r="J248" s="186">
        <v>9.62766739639752</v>
      </c>
      <c r="K248" s="186">
        <v>15.0736689118098</v>
      </c>
      <c r="L248" s="186">
        <v>22.8343542871612</v>
      </c>
      <c r="M248" s="131">
        <f>I248+J248+K248+L248</f>
        <v>60.3771761164142</v>
      </c>
      <c r="N248" s="232">
        <v>29.4</v>
      </c>
      <c r="O248" s="232">
        <v>32</v>
      </c>
      <c r="P248" s="232">
        <v>33.4</v>
      </c>
      <c r="Q248" s="358">
        <v>44.9836779457075</v>
      </c>
      <c r="R248" s="131">
        <f>N248+O248+P248+Q248</f>
        <v>139.783677945708</v>
      </c>
      <c r="S248" s="187"/>
      <c r="T248" s="187"/>
      <c r="U248" s="188"/>
      <c r="V248" s="188"/>
      <c r="W248" s="188"/>
      <c r="X248" s="188"/>
      <c r="Y248" s="187"/>
      <c r="Z248" s="358"/>
      <c r="AA248" s="358"/>
      <c r="AB248" s="186"/>
      <c r="AC248" s="186"/>
      <c r="AD248" s="131"/>
      <c r="AE248" s="186"/>
      <c r="AF248" s="186"/>
      <c r="AG248" s="186"/>
      <c r="AH248" s="186"/>
      <c r="AI248" s="131"/>
      <c r="AJ248" s="186"/>
      <c r="AK248" s="186"/>
      <c r="AL248" s="186"/>
      <c r="AM248" s="186"/>
      <c r="AN248" s="131"/>
      <c r="AO248" s="186"/>
      <c r="AP248" s="186"/>
      <c r="AQ248" s="186"/>
      <c r="AR248" s="186"/>
      <c r="AS248" s="131"/>
      <c r="AT248" s="186"/>
      <c r="AU248" s="186"/>
      <c r="AV248" s="186"/>
      <c r="AW248" s="186"/>
      <c r="AX248" s="131"/>
    </row>
    <row r="249" ht="14.25" hidden="1" customHeight="1" outlineLevel="1" spans="1:50">
      <c r="A249" s="121"/>
      <c r="B249" s="268" t="s">
        <v>297</v>
      </c>
      <c r="C249" s="269"/>
      <c r="D249" s="108" t="s">
        <v>61</v>
      </c>
      <c r="E249" s="108" t="s">
        <v>61</v>
      </c>
      <c r="F249" s="108" t="s">
        <v>61</v>
      </c>
      <c r="G249" s="108" t="s">
        <v>61</v>
      </c>
      <c r="H249" s="107" t="s">
        <v>61</v>
      </c>
      <c r="I249" s="108">
        <f t="shared" ref="I249:P249" si="739">I248/D248-1</f>
        <v>0.885680693251938</v>
      </c>
      <c r="J249" s="108">
        <f t="shared" si="739"/>
        <v>0.0296970477430503</v>
      </c>
      <c r="K249" s="108">
        <f t="shared" si="739"/>
        <v>0.870182247122804</v>
      </c>
      <c r="L249" s="108">
        <f t="shared" si="739"/>
        <v>0.953323720030898</v>
      </c>
      <c r="M249" s="107">
        <f t="shared" si="739"/>
        <v>0.681347148883715</v>
      </c>
      <c r="N249" s="108">
        <f t="shared" si="739"/>
        <v>1.28945474819224</v>
      </c>
      <c r="O249" s="108">
        <f t="shared" si="739"/>
        <v>2.32375420571485</v>
      </c>
      <c r="P249" s="108">
        <f t="shared" si="739"/>
        <v>1.21578437176844</v>
      </c>
      <c r="Q249" s="108">
        <f t="shared" si="737"/>
        <v>0.97</v>
      </c>
      <c r="R249" s="107">
        <f>R248/M248-1</f>
        <v>1.31517415912577</v>
      </c>
      <c r="S249" s="110"/>
      <c r="T249" s="110"/>
      <c r="U249" s="112"/>
      <c r="V249" s="112"/>
      <c r="W249" s="112"/>
      <c r="X249" s="112"/>
      <c r="Y249" s="110"/>
      <c r="Z249" s="108"/>
      <c r="AA249" s="108"/>
      <c r="AB249" s="262"/>
      <c r="AC249" s="262"/>
      <c r="AD249" s="107"/>
      <c r="AE249" s="262"/>
      <c r="AF249" s="262"/>
      <c r="AG249" s="262"/>
      <c r="AH249" s="262"/>
      <c r="AI249" s="107"/>
      <c r="AJ249" s="262"/>
      <c r="AK249" s="262"/>
      <c r="AL249" s="262"/>
      <c r="AM249" s="262"/>
      <c r="AN249" s="107"/>
      <c r="AO249" s="262"/>
      <c r="AP249" s="262"/>
      <c r="AQ249" s="262"/>
      <c r="AR249" s="262"/>
      <c r="AS249" s="107"/>
      <c r="AT249" s="262"/>
      <c r="AU249" s="262"/>
      <c r="AV249" s="262"/>
      <c r="AW249" s="262"/>
      <c r="AX249" s="107"/>
    </row>
    <row r="250" ht="14.25" hidden="1" customHeight="1" outlineLevel="1" spans="1:50">
      <c r="A250" s="76"/>
      <c r="B250" s="96" t="s">
        <v>366</v>
      </c>
      <c r="C250" s="190"/>
      <c r="D250" s="186">
        <v>16.62</v>
      </c>
      <c r="E250" s="186">
        <v>14.5</v>
      </c>
      <c r="F250" s="186">
        <v>15.94</v>
      </c>
      <c r="G250" s="186">
        <v>27.26</v>
      </c>
      <c r="H250" s="131">
        <f>D250+E250+F250+G250</f>
        <v>74.32</v>
      </c>
      <c r="I250" s="186">
        <v>15.1985563466841</v>
      </c>
      <c r="J250" s="186">
        <v>18.6514522562883</v>
      </c>
      <c r="K250" s="186">
        <v>19.380731025782</v>
      </c>
      <c r="L250" s="186">
        <v>35.9611907722567</v>
      </c>
      <c r="M250" s="131">
        <f>I250+J250+K250+L250</f>
        <v>89.191930401011</v>
      </c>
      <c r="N250" s="232">
        <v>32</v>
      </c>
      <c r="O250" s="232">
        <v>24.5</v>
      </c>
      <c r="P250" s="232">
        <v>31</v>
      </c>
      <c r="Q250" s="358">
        <f>1.44*L250</f>
        <v>51.7841147120497</v>
      </c>
      <c r="R250" s="131">
        <f>N250+O250+P250+Q250</f>
        <v>139.28411471205</v>
      </c>
      <c r="S250" s="187"/>
      <c r="T250" s="187"/>
      <c r="U250" s="188"/>
      <c r="V250" s="188"/>
      <c r="W250" s="188"/>
      <c r="X250" s="188"/>
      <c r="Y250" s="187"/>
      <c r="Z250" s="358"/>
      <c r="AA250" s="358"/>
      <c r="AB250" s="186"/>
      <c r="AC250" s="186"/>
      <c r="AD250" s="131"/>
      <c r="AE250" s="186"/>
      <c r="AF250" s="186"/>
      <c r="AG250" s="186"/>
      <c r="AH250" s="186"/>
      <c r="AI250" s="131"/>
      <c r="AJ250" s="186"/>
      <c r="AK250" s="186"/>
      <c r="AL250" s="186"/>
      <c r="AM250" s="186"/>
      <c r="AN250" s="131"/>
      <c r="AO250" s="186"/>
      <c r="AP250" s="186"/>
      <c r="AQ250" s="186"/>
      <c r="AR250" s="186"/>
      <c r="AS250" s="131"/>
      <c r="AT250" s="186"/>
      <c r="AU250" s="186"/>
      <c r="AV250" s="186"/>
      <c r="AW250" s="186"/>
      <c r="AX250" s="131"/>
    </row>
    <row r="251" ht="14.25" hidden="1" customHeight="1" outlineLevel="1" spans="1:50">
      <c r="A251" s="121"/>
      <c r="B251" s="268" t="s">
        <v>298</v>
      </c>
      <c r="C251" s="269"/>
      <c r="D251" s="108" t="s">
        <v>61</v>
      </c>
      <c r="E251" s="108" t="s">
        <v>61</v>
      </c>
      <c r="F251" s="108" t="s">
        <v>61</v>
      </c>
      <c r="G251" s="108" t="s">
        <v>61</v>
      </c>
      <c r="H251" s="107" t="s">
        <v>61</v>
      </c>
      <c r="I251" s="108">
        <f t="shared" ref="I251:R251" si="740">I250/D250-1</f>
        <v>-0.0855260922572774</v>
      </c>
      <c r="J251" s="108">
        <f t="shared" si="740"/>
        <v>0.286307052157811</v>
      </c>
      <c r="K251" s="108">
        <f t="shared" si="740"/>
        <v>0.215855145908532</v>
      </c>
      <c r="L251" s="108">
        <f t="shared" si="740"/>
        <v>0.319192618204575</v>
      </c>
      <c r="M251" s="107">
        <f t="shared" si="740"/>
        <v>0.200106706149233</v>
      </c>
      <c r="N251" s="108">
        <f t="shared" si="740"/>
        <v>1.10546312887024</v>
      </c>
      <c r="O251" s="108">
        <f t="shared" si="740"/>
        <v>0.313570635859732</v>
      </c>
      <c r="P251" s="108">
        <f t="shared" si="740"/>
        <v>0.599526868143467</v>
      </c>
      <c r="Q251" s="108">
        <f t="shared" si="737"/>
        <v>0.44</v>
      </c>
      <c r="R251" s="107">
        <f t="shared" si="740"/>
        <v>0.56162238092417</v>
      </c>
      <c r="S251" s="110"/>
      <c r="T251" s="110"/>
      <c r="U251" s="112"/>
      <c r="V251" s="112"/>
      <c r="W251" s="112"/>
      <c r="X251" s="112"/>
      <c r="Y251" s="110"/>
      <c r="Z251" s="108"/>
      <c r="AA251" s="108"/>
      <c r="AB251" s="108"/>
      <c r="AC251" s="108"/>
      <c r="AD251" s="107"/>
      <c r="AE251" s="108"/>
      <c r="AF251" s="108"/>
      <c r="AG251" s="108"/>
      <c r="AH251" s="108"/>
      <c r="AI251" s="107"/>
      <c r="AJ251" s="108"/>
      <c r="AK251" s="108"/>
      <c r="AL251" s="108"/>
      <c r="AM251" s="108"/>
      <c r="AN251" s="107"/>
      <c r="AO251" s="108"/>
      <c r="AP251" s="108"/>
      <c r="AQ251" s="108"/>
      <c r="AR251" s="108"/>
      <c r="AS251" s="107"/>
      <c r="AT251" s="108"/>
      <c r="AU251" s="108"/>
      <c r="AV251" s="108"/>
      <c r="AW251" s="108"/>
      <c r="AX251" s="107"/>
    </row>
    <row r="252" ht="14.25" hidden="1" customHeight="1" outlineLevel="1" spans="1:50">
      <c r="A252" s="76"/>
      <c r="B252" s="359" t="s">
        <v>394</v>
      </c>
      <c r="C252" s="360">
        <v>1091.6</v>
      </c>
      <c r="D252" s="171">
        <f t="shared" ref="D252:P252" si="741">D244+D246+D248+D250</f>
        <v>261.82</v>
      </c>
      <c r="E252" s="171">
        <f t="shared" si="741"/>
        <v>211.58</v>
      </c>
      <c r="F252" s="171">
        <f t="shared" si="741"/>
        <v>347.49</v>
      </c>
      <c r="G252" s="171">
        <f t="shared" si="741"/>
        <v>414.69</v>
      </c>
      <c r="H252" s="360">
        <f t="shared" si="741"/>
        <v>1235.58</v>
      </c>
      <c r="I252" s="171">
        <f t="shared" si="741"/>
        <v>263.276257972702</v>
      </c>
      <c r="J252" s="171">
        <f t="shared" si="741"/>
        <v>246.495110691493</v>
      </c>
      <c r="K252" s="171">
        <f t="shared" si="741"/>
        <v>392.714155608747</v>
      </c>
      <c r="L252" s="171">
        <f t="shared" si="741"/>
        <v>514.044041290869</v>
      </c>
      <c r="M252" s="360">
        <f t="shared" si="741"/>
        <v>1416.52956556381</v>
      </c>
      <c r="N252" s="171">
        <f t="shared" si="741"/>
        <v>377.5</v>
      </c>
      <c r="O252" s="171">
        <f t="shared" si="741"/>
        <v>273.6</v>
      </c>
      <c r="P252" s="171">
        <f t="shared" si="741"/>
        <v>493.2</v>
      </c>
      <c r="Q252" s="171">
        <f t="shared" ref="Q252:R252" si="742">Q244+Q246+Q248+Q250</f>
        <v>523.4</v>
      </c>
      <c r="R252" s="360">
        <f t="shared" si="742"/>
        <v>1667.7</v>
      </c>
      <c r="S252" s="361"/>
      <c r="T252" s="361"/>
      <c r="U252" s="362"/>
      <c r="V252" s="362"/>
      <c r="W252" s="362"/>
      <c r="X252" s="362"/>
      <c r="Y252" s="361"/>
      <c r="Z252" s="171"/>
      <c r="AA252" s="171"/>
      <c r="AB252" s="171"/>
      <c r="AC252" s="171"/>
      <c r="AD252" s="360"/>
      <c r="AE252" s="171"/>
      <c r="AF252" s="171"/>
      <c r="AG252" s="171"/>
      <c r="AH252" s="171"/>
      <c r="AI252" s="360"/>
      <c r="AJ252" s="171"/>
      <c r="AK252" s="171"/>
      <c r="AL252" s="171"/>
      <c r="AM252" s="171"/>
      <c r="AN252" s="360"/>
      <c r="AO252" s="171"/>
      <c r="AP252" s="171"/>
      <c r="AQ252" s="171"/>
      <c r="AR252" s="171"/>
      <c r="AS252" s="360"/>
      <c r="AT252" s="171"/>
      <c r="AU252" s="171"/>
      <c r="AV252" s="171"/>
      <c r="AW252" s="171"/>
      <c r="AX252" s="360"/>
    </row>
    <row r="253" ht="14.25" hidden="1" customHeight="1" outlineLevel="1" spans="1:50">
      <c r="A253" s="121"/>
      <c r="B253" s="268" t="s">
        <v>60</v>
      </c>
      <c r="C253" s="269"/>
      <c r="D253" s="108" t="s">
        <v>61</v>
      </c>
      <c r="E253" s="108" t="s">
        <v>61</v>
      </c>
      <c r="F253" s="108" t="s">
        <v>61</v>
      </c>
      <c r="G253" s="108" t="s">
        <v>61</v>
      </c>
      <c r="H253" s="107">
        <f t="shared" ref="H253:R253" si="743">H252/C252-1</f>
        <v>0.131898131183584</v>
      </c>
      <c r="I253" s="108">
        <f t="shared" si="743"/>
        <v>0.00556205779811236</v>
      </c>
      <c r="J253" s="108">
        <f t="shared" si="743"/>
        <v>0.165020846448118</v>
      </c>
      <c r="K253" s="108">
        <f t="shared" si="743"/>
        <v>0.130145200174815</v>
      </c>
      <c r="L253" s="108">
        <f t="shared" si="743"/>
        <v>0.239586296488629</v>
      </c>
      <c r="M253" s="107">
        <f t="shared" si="743"/>
        <v>0.146449089143406</v>
      </c>
      <c r="N253" s="108">
        <f t="shared" si="743"/>
        <v>0.433855080237207</v>
      </c>
      <c r="O253" s="108">
        <f t="shared" si="743"/>
        <v>0.10996116406719</v>
      </c>
      <c r="P253" s="108">
        <f t="shared" si="743"/>
        <v>0.255875279655989</v>
      </c>
      <c r="Q253" s="108">
        <f t="shared" si="743"/>
        <v>0.0182006947996824</v>
      </c>
      <c r="R253" s="107">
        <f t="shared" si="743"/>
        <v>0.17731393720414</v>
      </c>
      <c r="S253" s="110"/>
      <c r="T253" s="110"/>
      <c r="U253" s="112"/>
      <c r="V253" s="112"/>
      <c r="W253" s="112"/>
      <c r="X253" s="112"/>
      <c r="Y253" s="110"/>
      <c r="Z253" s="108"/>
      <c r="AA253" s="108"/>
      <c r="AB253" s="108"/>
      <c r="AC253" s="108"/>
      <c r="AD253" s="107"/>
      <c r="AE253" s="108"/>
      <c r="AF253" s="108"/>
      <c r="AG253" s="108"/>
      <c r="AH253" s="108"/>
      <c r="AI253" s="107"/>
      <c r="AJ253" s="108"/>
      <c r="AK253" s="108"/>
      <c r="AL253" s="108"/>
      <c r="AM253" s="108"/>
      <c r="AN253" s="107"/>
      <c r="AO253" s="108"/>
      <c r="AP253" s="108"/>
      <c r="AQ253" s="108"/>
      <c r="AR253" s="108"/>
      <c r="AS253" s="107"/>
      <c r="AT253" s="108"/>
      <c r="AU253" s="108"/>
      <c r="AV253" s="108"/>
      <c r="AW253" s="108"/>
      <c r="AX253" s="107"/>
    </row>
    <row r="254" ht="14.25" hidden="1" customHeight="1" outlineLevel="1" spans="1:50">
      <c r="A254" s="76"/>
      <c r="B254" s="10"/>
      <c r="C254" s="190"/>
      <c r="D254" s="189"/>
      <c r="E254" s="189"/>
      <c r="F254" s="189"/>
      <c r="G254" s="189"/>
      <c r="H254" s="190"/>
      <c r="I254" s="189"/>
      <c r="J254" s="189"/>
      <c r="K254" s="189"/>
      <c r="L254" s="189"/>
      <c r="M254" s="190"/>
      <c r="N254" s="189"/>
      <c r="O254" s="189"/>
      <c r="P254" s="354"/>
      <c r="Q254" s="189"/>
      <c r="R254" s="190"/>
      <c r="S254" s="233"/>
      <c r="T254" s="233"/>
      <c r="U254" s="195"/>
      <c r="V254" s="195"/>
      <c r="W254" s="195"/>
      <c r="X254" s="195"/>
      <c r="Y254" s="233"/>
      <c r="Z254" s="354"/>
      <c r="AA254" s="189"/>
      <c r="AB254" s="354"/>
      <c r="AC254" s="189"/>
      <c r="AD254" s="190"/>
      <c r="AE254" s="189"/>
      <c r="AF254" s="189"/>
      <c r="AG254" s="189"/>
      <c r="AH254" s="189"/>
      <c r="AI254" s="190"/>
      <c r="AJ254" s="189"/>
      <c r="AK254" s="189"/>
      <c r="AL254" s="189"/>
      <c r="AM254" s="189"/>
      <c r="AN254" s="190"/>
      <c r="AO254" s="189"/>
      <c r="AP254" s="189"/>
      <c r="AQ254" s="189"/>
      <c r="AR254" s="189"/>
      <c r="AS254" s="190"/>
      <c r="AT254" s="189"/>
      <c r="AU254" s="189"/>
      <c r="AV254" s="189"/>
      <c r="AW254" s="189"/>
      <c r="AX254" s="190"/>
    </row>
    <row r="255" ht="14.25" hidden="1" customHeight="1" outlineLevel="1" spans="1:50">
      <c r="A255" s="121"/>
      <c r="B255" s="268" t="s">
        <v>367</v>
      </c>
      <c r="C255" s="269"/>
      <c r="D255" s="108">
        <f t="shared" ref="D255:R255" si="744">D244/D252</f>
        <v>0.258192651439921</v>
      </c>
      <c r="E255" s="108">
        <f t="shared" si="744"/>
        <v>0.265715095944796</v>
      </c>
      <c r="F255" s="108">
        <f t="shared" si="744"/>
        <v>0.350801461912573</v>
      </c>
      <c r="G255" s="108">
        <f t="shared" si="744"/>
        <v>0.29431623622465</v>
      </c>
      <c r="H255" s="109">
        <f t="shared" si="744"/>
        <v>0.297649686786772</v>
      </c>
      <c r="I255" s="108">
        <f t="shared" si="744"/>
        <v>0.300154880876611</v>
      </c>
      <c r="J255" s="108">
        <f t="shared" si="744"/>
        <v>0.312952530470515</v>
      </c>
      <c r="K255" s="108">
        <f t="shared" si="744"/>
        <v>0.387183511639523</v>
      </c>
      <c r="L255" s="108">
        <f t="shared" si="744"/>
        <v>0.261762533431494</v>
      </c>
      <c r="M255" s="107">
        <f t="shared" si="744"/>
        <v>0.312577195447043</v>
      </c>
      <c r="N255" s="108">
        <f t="shared" si="744"/>
        <v>0.228079470198675</v>
      </c>
      <c r="O255" s="108">
        <f t="shared" si="744"/>
        <v>0.323830409356725</v>
      </c>
      <c r="P255" s="108">
        <f t="shared" si="744"/>
        <v>0.3051500405515</v>
      </c>
      <c r="Q255" s="108">
        <f t="shared" si="744"/>
        <v>0.257553255571941</v>
      </c>
      <c r="R255" s="107">
        <f t="shared" si="744"/>
        <v>0.275831009154137</v>
      </c>
      <c r="S255" s="110"/>
      <c r="T255" s="110"/>
      <c r="U255" s="112"/>
      <c r="V255" s="112"/>
      <c r="W255" s="112"/>
      <c r="X255" s="112"/>
      <c r="Y255" s="110"/>
      <c r="Z255" s="108"/>
      <c r="AA255" s="108"/>
      <c r="AB255" s="108"/>
      <c r="AC255" s="108"/>
      <c r="AD255" s="107"/>
      <c r="AE255" s="108"/>
      <c r="AF255" s="108"/>
      <c r="AG255" s="108"/>
      <c r="AH255" s="108"/>
      <c r="AI255" s="107"/>
      <c r="AJ255" s="108"/>
      <c r="AK255" s="108"/>
      <c r="AL255" s="108"/>
      <c r="AM255" s="108"/>
      <c r="AN255" s="107"/>
      <c r="AO255" s="108"/>
      <c r="AP255" s="108"/>
      <c r="AQ255" s="108"/>
      <c r="AR255" s="108"/>
      <c r="AS255" s="107"/>
      <c r="AT255" s="108"/>
      <c r="AU255" s="108"/>
      <c r="AV255" s="108"/>
      <c r="AW255" s="108"/>
      <c r="AX255" s="107"/>
    </row>
    <row r="256" ht="14.25" hidden="1" customHeight="1" outlineLevel="1" spans="1:50">
      <c r="A256" s="121"/>
      <c r="B256" s="268" t="s">
        <v>368</v>
      </c>
      <c r="C256" s="269"/>
      <c r="D256" s="108">
        <f t="shared" ref="D256:R256" si="745">D246/D252</f>
        <v>0.65231838667787</v>
      </c>
      <c r="E256" s="108">
        <f t="shared" si="745"/>
        <v>0.621561584270725</v>
      </c>
      <c r="F256" s="108">
        <f t="shared" si="745"/>
        <v>0.580131802354025</v>
      </c>
      <c r="G256" s="108">
        <f t="shared" si="745"/>
        <v>0.611758180809762</v>
      </c>
      <c r="H256" s="109">
        <f t="shared" si="745"/>
        <v>0.613137150164295</v>
      </c>
      <c r="I256" s="108">
        <f t="shared" si="745"/>
        <v>0.593340863541645</v>
      </c>
      <c r="J256" s="108">
        <f t="shared" si="745"/>
        <v>0.572322599030616</v>
      </c>
      <c r="K256" s="108">
        <f t="shared" si="745"/>
        <v>0.525082447085128</v>
      </c>
      <c r="L256" s="108">
        <f t="shared" si="745"/>
        <v>0.623859046945607</v>
      </c>
      <c r="M256" s="107">
        <f t="shared" si="745"/>
        <v>0.581834393161138</v>
      </c>
      <c r="N256" s="108">
        <f t="shared" si="745"/>
        <v>0.609271523178808</v>
      </c>
      <c r="O256" s="108">
        <f t="shared" si="745"/>
        <v>0.469663742690058</v>
      </c>
      <c r="P256" s="108">
        <f t="shared" si="745"/>
        <v>0.564274128142741</v>
      </c>
      <c r="Q256" s="108">
        <f t="shared" si="745"/>
        <v>0.557563686235936</v>
      </c>
      <c r="R256" s="107">
        <f t="shared" si="745"/>
        <v>0.556832064145763</v>
      </c>
      <c r="S256" s="110"/>
      <c r="T256" s="110"/>
      <c r="U256" s="112"/>
      <c r="V256" s="112"/>
      <c r="W256" s="112"/>
      <c r="X256" s="112"/>
      <c r="Y256" s="110"/>
      <c r="Z256" s="108"/>
      <c r="AA256" s="108"/>
      <c r="AB256" s="108"/>
      <c r="AC256" s="108"/>
      <c r="AD256" s="107"/>
      <c r="AE256" s="108"/>
      <c r="AF256" s="108"/>
      <c r="AG256" s="108"/>
      <c r="AH256" s="108"/>
      <c r="AI256" s="107"/>
      <c r="AJ256" s="108"/>
      <c r="AK256" s="108"/>
      <c r="AL256" s="108"/>
      <c r="AM256" s="108"/>
      <c r="AN256" s="107"/>
      <c r="AO256" s="108"/>
      <c r="AP256" s="108"/>
      <c r="AQ256" s="108"/>
      <c r="AR256" s="108"/>
      <c r="AS256" s="107"/>
      <c r="AT256" s="108"/>
      <c r="AU256" s="108"/>
      <c r="AV256" s="108"/>
      <c r="AW256" s="108"/>
      <c r="AX256" s="107"/>
    </row>
    <row r="257" ht="14.25" hidden="1" customHeight="1" outlineLevel="1" spans="1:50">
      <c r="A257" s="121"/>
      <c r="B257" s="268" t="s">
        <v>369</v>
      </c>
      <c r="C257" s="269"/>
      <c r="D257" s="108">
        <f t="shared" ref="D257:R257" si="746">D248/D252</f>
        <v>0.0260102360400275</v>
      </c>
      <c r="E257" s="108">
        <f t="shared" si="746"/>
        <v>0.0441913224312317</v>
      </c>
      <c r="F257" s="108">
        <f t="shared" si="746"/>
        <v>0.023194912083801</v>
      </c>
      <c r="G257" s="108">
        <f t="shared" si="746"/>
        <v>0.0281897320890304</v>
      </c>
      <c r="H257" s="109">
        <f t="shared" si="746"/>
        <v>0.0290632739280338</v>
      </c>
      <c r="I257" s="108">
        <f t="shared" si="746"/>
        <v>0.0487757066281958</v>
      </c>
      <c r="J257" s="108">
        <f t="shared" si="746"/>
        <v>0.0390582489420947</v>
      </c>
      <c r="K257" s="108">
        <f t="shared" si="746"/>
        <v>0.0383833093269686</v>
      </c>
      <c r="L257" s="108">
        <f t="shared" si="746"/>
        <v>0.0444210076432741</v>
      </c>
      <c r="M257" s="107">
        <f t="shared" si="746"/>
        <v>0.0426233081075034</v>
      </c>
      <c r="N257" s="108">
        <f t="shared" si="746"/>
        <v>0.0778807947019867</v>
      </c>
      <c r="O257" s="108">
        <f t="shared" si="746"/>
        <v>0.116959064327485</v>
      </c>
      <c r="P257" s="108">
        <f t="shared" si="746"/>
        <v>0.0677210056772101</v>
      </c>
      <c r="Q257" s="108">
        <f t="shared" si="746"/>
        <v>0.0859451240842712</v>
      </c>
      <c r="R257" s="107">
        <f t="shared" si="746"/>
        <v>0.08381823945896</v>
      </c>
      <c r="S257" s="110"/>
      <c r="T257" s="110"/>
      <c r="U257" s="112"/>
      <c r="V257" s="112"/>
      <c r="W257" s="112"/>
      <c r="X257" s="112"/>
      <c r="Y257" s="110"/>
      <c r="Z257" s="108"/>
      <c r="AA257" s="108"/>
      <c r="AB257" s="108"/>
      <c r="AC257" s="108"/>
      <c r="AD257" s="107"/>
      <c r="AE257" s="108"/>
      <c r="AF257" s="108"/>
      <c r="AG257" s="108"/>
      <c r="AH257" s="108"/>
      <c r="AI257" s="107"/>
      <c r="AJ257" s="108"/>
      <c r="AK257" s="108"/>
      <c r="AL257" s="108"/>
      <c r="AM257" s="108"/>
      <c r="AN257" s="107"/>
      <c r="AO257" s="108"/>
      <c r="AP257" s="108"/>
      <c r="AQ257" s="108"/>
      <c r="AR257" s="108"/>
      <c r="AS257" s="107"/>
      <c r="AT257" s="108"/>
      <c r="AU257" s="108"/>
      <c r="AV257" s="108"/>
      <c r="AW257" s="108"/>
      <c r="AX257" s="107"/>
    </row>
    <row r="258" ht="14.25" hidden="1" customHeight="1" outlineLevel="1" spans="1:50">
      <c r="A258" s="121"/>
      <c r="B258" s="268" t="s">
        <v>370</v>
      </c>
      <c r="C258" s="269"/>
      <c r="D258" s="108">
        <f t="shared" ref="D258:R258" si="747">D250/D252</f>
        <v>0.0634787258421817</v>
      </c>
      <c r="E258" s="108">
        <f t="shared" si="747"/>
        <v>0.068531997353247</v>
      </c>
      <c r="F258" s="108">
        <f t="shared" si="747"/>
        <v>0.0458718236496014</v>
      </c>
      <c r="G258" s="108">
        <f t="shared" si="747"/>
        <v>0.0657358508765584</v>
      </c>
      <c r="H258" s="109">
        <f t="shared" si="747"/>
        <v>0.0601498891208987</v>
      </c>
      <c r="I258" s="108">
        <f t="shared" si="747"/>
        <v>0.057728548953548</v>
      </c>
      <c r="J258" s="108">
        <f t="shared" si="747"/>
        <v>0.0756666215567739</v>
      </c>
      <c r="K258" s="108">
        <f t="shared" si="747"/>
        <v>0.0493507319483809</v>
      </c>
      <c r="L258" s="108">
        <f t="shared" si="747"/>
        <v>0.069957411979625</v>
      </c>
      <c r="M258" s="107">
        <f t="shared" si="747"/>
        <v>0.0629651032843149</v>
      </c>
      <c r="N258" s="108">
        <f t="shared" si="747"/>
        <v>0.0847682119205298</v>
      </c>
      <c r="O258" s="108">
        <f t="shared" si="747"/>
        <v>0.089546783625731</v>
      </c>
      <c r="P258" s="108">
        <f t="shared" si="747"/>
        <v>0.0628548256285483</v>
      </c>
      <c r="Q258" s="108">
        <f t="shared" si="747"/>
        <v>0.0989379341078519</v>
      </c>
      <c r="R258" s="107">
        <f t="shared" si="747"/>
        <v>0.0835186872411403</v>
      </c>
      <c r="S258" s="110"/>
      <c r="T258" s="110"/>
      <c r="U258" s="112"/>
      <c r="V258" s="112"/>
      <c r="W258" s="112"/>
      <c r="X258" s="112"/>
      <c r="Y258" s="110"/>
      <c r="Z258" s="108"/>
      <c r="AA258" s="108"/>
      <c r="AB258" s="108"/>
      <c r="AC258" s="108"/>
      <c r="AD258" s="107"/>
      <c r="AE258" s="108"/>
      <c r="AF258" s="108"/>
      <c r="AG258" s="108"/>
      <c r="AH258" s="108"/>
      <c r="AI258" s="107"/>
      <c r="AJ258" s="108"/>
      <c r="AK258" s="108"/>
      <c r="AL258" s="108"/>
      <c r="AM258" s="108"/>
      <c r="AN258" s="107"/>
      <c r="AO258" s="108"/>
      <c r="AP258" s="108"/>
      <c r="AQ258" s="108"/>
      <c r="AR258" s="108"/>
      <c r="AS258" s="107"/>
      <c r="AT258" s="108"/>
      <c r="AU258" s="108"/>
      <c r="AV258" s="108"/>
      <c r="AW258" s="108"/>
      <c r="AX258" s="107"/>
    </row>
    <row r="259" ht="14.25" hidden="1" customHeight="1" outlineLevel="1" spans="1:50">
      <c r="A259" s="121"/>
      <c r="B259" s="271"/>
      <c r="C259" s="269"/>
      <c r="D259" s="272"/>
      <c r="E259" s="272"/>
      <c r="F259" s="272"/>
      <c r="G259" s="272"/>
      <c r="H259" s="269"/>
      <c r="I259" s="272"/>
      <c r="J259" s="272"/>
      <c r="K259" s="272"/>
      <c r="L259" s="272"/>
      <c r="M259" s="269"/>
      <c r="N259" s="272"/>
      <c r="O259" s="272"/>
      <c r="P259" s="272"/>
      <c r="Q259" s="272"/>
      <c r="R259" s="269"/>
      <c r="S259" s="273"/>
      <c r="T259" s="273"/>
      <c r="U259" s="274"/>
      <c r="V259" s="274"/>
      <c r="W259" s="274"/>
      <c r="X259" s="274"/>
      <c r="Y259" s="273"/>
      <c r="Z259" s="368"/>
      <c r="AA259" s="272"/>
      <c r="AB259" s="368"/>
      <c r="AC259" s="272"/>
      <c r="AD259" s="269"/>
      <c r="AE259" s="368"/>
      <c r="AF259" s="368"/>
      <c r="AG259" s="368"/>
      <c r="AH259" s="272"/>
      <c r="AI259" s="269"/>
      <c r="AJ259" s="368"/>
      <c r="AK259" s="368"/>
      <c r="AL259" s="368"/>
      <c r="AM259" s="368"/>
      <c r="AN259" s="269"/>
      <c r="AO259" s="368"/>
      <c r="AP259" s="368"/>
      <c r="AQ259" s="368"/>
      <c r="AR259" s="368"/>
      <c r="AS259" s="269"/>
      <c r="AT259" s="368"/>
      <c r="AU259" s="368"/>
      <c r="AV259" s="368"/>
      <c r="AW259" s="368"/>
      <c r="AX259" s="269"/>
    </row>
    <row r="260" ht="14.25" hidden="1" customHeight="1" outlineLevel="1" spans="1:50">
      <c r="A260" s="121"/>
      <c r="B260" s="268" t="s">
        <v>371</v>
      </c>
      <c r="C260" s="269"/>
      <c r="D260" s="108">
        <f t="shared" ref="D260:R260" si="748">D244/D$25</f>
        <v>0.269810591769333</v>
      </c>
      <c r="E260" s="108">
        <f t="shared" si="748"/>
        <v>0.219325015986418</v>
      </c>
      <c r="F260" s="108">
        <f t="shared" si="748"/>
        <v>0.376921298097631</v>
      </c>
      <c r="G260" s="108">
        <f t="shared" si="748"/>
        <v>0.288727001497259</v>
      </c>
      <c r="H260" s="107">
        <f t="shared" si="748"/>
        <v>0.293510311666102</v>
      </c>
      <c r="I260" s="108">
        <f t="shared" si="748"/>
        <v>0.225437416100023</v>
      </c>
      <c r="J260" s="108">
        <f t="shared" si="748"/>
        <v>0.240226499078273</v>
      </c>
      <c r="K260" s="108">
        <f t="shared" si="748"/>
        <v>0.427055579064014</v>
      </c>
      <c r="L260" s="108">
        <f t="shared" si="748"/>
        <v>0.282303986355281</v>
      </c>
      <c r="M260" s="107">
        <f t="shared" si="748"/>
        <v>0.294331157128793</v>
      </c>
      <c r="N260" s="108">
        <f t="shared" si="748"/>
        <v>0.210205078125</v>
      </c>
      <c r="O260" s="108">
        <f t="shared" si="748"/>
        <v>0.242142661929489</v>
      </c>
      <c r="P260" s="108">
        <f t="shared" si="748"/>
        <v>0.333850931677019</v>
      </c>
      <c r="Q260" s="108">
        <f t="shared" si="748"/>
        <v>0.269337410522185</v>
      </c>
      <c r="R260" s="107">
        <f t="shared" si="748"/>
        <v>0.266390649737291</v>
      </c>
      <c r="S260" s="110"/>
      <c r="T260" s="110"/>
      <c r="U260" s="112"/>
      <c r="V260" s="112"/>
      <c r="W260" s="112"/>
      <c r="X260" s="112"/>
      <c r="Y260" s="110"/>
      <c r="Z260" s="108"/>
      <c r="AA260" s="108"/>
      <c r="AB260" s="108"/>
      <c r="AC260" s="108"/>
      <c r="AD260" s="107"/>
      <c r="AE260" s="108"/>
      <c r="AF260" s="108"/>
      <c r="AG260" s="108"/>
      <c r="AH260" s="108"/>
      <c r="AI260" s="107"/>
      <c r="AJ260" s="108"/>
      <c r="AK260" s="108"/>
      <c r="AL260" s="108"/>
      <c r="AM260" s="108"/>
      <c r="AN260" s="107"/>
      <c r="AO260" s="108"/>
      <c r="AP260" s="108"/>
      <c r="AQ260" s="108"/>
      <c r="AR260" s="108"/>
      <c r="AS260" s="107"/>
      <c r="AT260" s="108"/>
      <c r="AU260" s="108"/>
      <c r="AV260" s="108"/>
      <c r="AW260" s="108"/>
      <c r="AX260" s="107"/>
    </row>
    <row r="261" ht="14.25" hidden="1" customHeight="1" outlineLevel="1" spans="1:50">
      <c r="A261" s="121"/>
      <c r="B261" s="268" t="s">
        <v>372</v>
      </c>
      <c r="C261" s="269"/>
      <c r="D261" s="108">
        <f t="shared" ref="D261:R261" si="749">D246/D$26</f>
        <v>0.602740430584981</v>
      </c>
      <c r="E261" s="108">
        <f t="shared" si="749"/>
        <v>0.586208397727635</v>
      </c>
      <c r="F261" s="108">
        <f t="shared" si="749"/>
        <v>0.611901276012505</v>
      </c>
      <c r="G261" s="108">
        <f t="shared" si="749"/>
        <v>0.653031387730225</v>
      </c>
      <c r="H261" s="107">
        <f t="shared" si="749"/>
        <v>0.618117312563417</v>
      </c>
      <c r="I261" s="108">
        <f t="shared" si="749"/>
        <v>0.561691165674965</v>
      </c>
      <c r="J261" s="108">
        <f t="shared" si="749"/>
        <v>0.58878651250523</v>
      </c>
      <c r="K261" s="108">
        <f t="shared" si="749"/>
        <v>0.695004516089364</v>
      </c>
      <c r="L261" s="108">
        <f t="shared" si="749"/>
        <v>0.702676847658634</v>
      </c>
      <c r="M261" s="107">
        <f t="shared" si="749"/>
        <v>0.648557711781136</v>
      </c>
      <c r="N261" s="108">
        <f t="shared" si="749"/>
        <v>0.644438217988232</v>
      </c>
      <c r="O261" s="108">
        <f t="shared" si="749"/>
        <v>0.55845284658844</v>
      </c>
      <c r="P261" s="108">
        <f t="shared" si="749"/>
        <v>0.676141885325559</v>
      </c>
      <c r="Q261" s="108">
        <f t="shared" si="749"/>
        <v>0.646067817967432</v>
      </c>
      <c r="R261" s="107">
        <f t="shared" si="749"/>
        <v>0.640301202079493</v>
      </c>
      <c r="S261" s="110"/>
      <c r="T261" s="110"/>
      <c r="U261" s="112"/>
      <c r="V261" s="112"/>
      <c r="W261" s="112"/>
      <c r="X261" s="112"/>
      <c r="Y261" s="110"/>
      <c r="Z261" s="108"/>
      <c r="AA261" s="108"/>
      <c r="AB261" s="108"/>
      <c r="AC261" s="108"/>
      <c r="AD261" s="107"/>
      <c r="AE261" s="108"/>
      <c r="AF261" s="108"/>
      <c r="AG261" s="108"/>
      <c r="AH261" s="108"/>
      <c r="AI261" s="107"/>
      <c r="AJ261" s="108"/>
      <c r="AK261" s="108"/>
      <c r="AL261" s="108"/>
      <c r="AM261" s="108"/>
      <c r="AN261" s="107"/>
      <c r="AO261" s="108"/>
      <c r="AP261" s="108"/>
      <c r="AQ261" s="108"/>
      <c r="AR261" s="108"/>
      <c r="AS261" s="107"/>
      <c r="AT261" s="108"/>
      <c r="AU261" s="108"/>
      <c r="AV261" s="108"/>
      <c r="AW261" s="108"/>
      <c r="AX261" s="107"/>
    </row>
    <row r="262" ht="14.25" hidden="1" customHeight="1" outlineLevel="1" spans="1:50">
      <c r="A262" s="121"/>
      <c r="B262" s="268" t="s">
        <v>373</v>
      </c>
      <c r="C262" s="269"/>
      <c r="D262" s="108">
        <f t="shared" ref="D262:R262" si="750">D248/D$27</f>
        <v>0.0833433886326495</v>
      </c>
      <c r="E262" s="108">
        <f t="shared" si="750"/>
        <v>0.130669121502969</v>
      </c>
      <c r="F262" s="108">
        <f t="shared" si="750"/>
        <v>0.0802519189860166</v>
      </c>
      <c r="G262" s="108">
        <f t="shared" si="750"/>
        <v>0.0981002974799926</v>
      </c>
      <c r="H262" s="107">
        <f t="shared" si="750"/>
        <v>0.0963089840556316</v>
      </c>
      <c r="I262" s="108">
        <f t="shared" si="750"/>
        <v>0.0983280976077825</v>
      </c>
      <c r="J262" s="108">
        <f t="shared" si="750"/>
        <v>0.115531265222575</v>
      </c>
      <c r="K262" s="108">
        <f t="shared" si="750"/>
        <v>0.107782346489934</v>
      </c>
      <c r="L262" s="108">
        <f t="shared" si="750"/>
        <v>0.134327119518335</v>
      </c>
      <c r="M262" s="107">
        <f t="shared" si="750"/>
        <v>0.115272960144746</v>
      </c>
      <c r="N262" s="108">
        <f t="shared" si="750"/>
        <v>0.142996108949416</v>
      </c>
      <c r="O262" s="108">
        <f t="shared" si="750"/>
        <v>0.170575692963753</v>
      </c>
      <c r="P262" s="108">
        <f t="shared" si="750"/>
        <v>0.167083541770885</v>
      </c>
      <c r="Q262" s="108">
        <f t="shared" si="750"/>
        <v>0.181166644968617</v>
      </c>
      <c r="R262" s="107">
        <f t="shared" si="750"/>
        <v>0.166132253322685</v>
      </c>
      <c r="S262" s="110"/>
      <c r="T262" s="110"/>
      <c r="U262" s="112"/>
      <c r="V262" s="112"/>
      <c r="W262" s="112"/>
      <c r="X262" s="112"/>
      <c r="Y262" s="110"/>
      <c r="Z262" s="108"/>
      <c r="AA262" s="108"/>
      <c r="AB262" s="108"/>
      <c r="AC262" s="108"/>
      <c r="AD262" s="107"/>
      <c r="AE262" s="108"/>
      <c r="AF262" s="108"/>
      <c r="AG262" s="108"/>
      <c r="AH262" s="108"/>
      <c r="AI262" s="107"/>
      <c r="AJ262" s="108"/>
      <c r="AK262" s="108"/>
      <c r="AL262" s="108"/>
      <c r="AM262" s="108"/>
      <c r="AN262" s="107"/>
      <c r="AO262" s="108"/>
      <c r="AP262" s="108"/>
      <c r="AQ262" s="108"/>
      <c r="AR262" s="108"/>
      <c r="AS262" s="107"/>
      <c r="AT262" s="108"/>
      <c r="AU262" s="108"/>
      <c r="AV262" s="108"/>
      <c r="AW262" s="108"/>
      <c r="AX262" s="107"/>
    </row>
    <row r="263" ht="14.25" hidden="1" customHeight="1" outlineLevel="1" spans="1:50">
      <c r="A263" s="121"/>
      <c r="B263" s="268" t="s">
        <v>374</v>
      </c>
      <c r="C263" s="269"/>
      <c r="D263" s="108">
        <f t="shared" ref="D263:R263" si="751">D250/D$28</f>
        <v>0.346736337467594</v>
      </c>
      <c r="E263" s="108">
        <f t="shared" si="751"/>
        <v>0.317726406231815</v>
      </c>
      <c r="F263" s="108">
        <f t="shared" si="751"/>
        <v>0.301426692586491</v>
      </c>
      <c r="G263" s="108">
        <f t="shared" si="751"/>
        <v>0.397584357251254</v>
      </c>
      <c r="H263" s="107">
        <f t="shared" si="751"/>
        <v>0.345649765527012</v>
      </c>
      <c r="I263" s="108">
        <f t="shared" si="751"/>
        <v>0.300212954308631</v>
      </c>
      <c r="J263" s="108">
        <f t="shared" si="751"/>
        <v>0.38304577039229</v>
      </c>
      <c r="K263" s="108">
        <f t="shared" si="751"/>
        <v>0.353879053482586</v>
      </c>
      <c r="L263" s="108">
        <f t="shared" si="751"/>
        <v>0.375400748383695</v>
      </c>
      <c r="M263" s="107">
        <f t="shared" si="751"/>
        <v>0.356940361057931</v>
      </c>
      <c r="N263" s="108">
        <f t="shared" si="751"/>
        <v>0.40920716112532</v>
      </c>
      <c r="O263" s="108">
        <f t="shared" si="751"/>
        <v>0.334699453551913</v>
      </c>
      <c r="P263" s="108">
        <f t="shared" si="751"/>
        <v>0.369047619047619</v>
      </c>
      <c r="Q263" s="108">
        <f t="shared" si="751"/>
        <v>0.451868365724692</v>
      </c>
      <c r="R263" s="107">
        <f t="shared" si="751"/>
        <v>0.397954613462999</v>
      </c>
      <c r="S263" s="110"/>
      <c r="T263" s="110"/>
      <c r="U263" s="112"/>
      <c r="V263" s="112"/>
      <c r="W263" s="112"/>
      <c r="X263" s="112"/>
      <c r="Y263" s="110"/>
      <c r="Z263" s="108"/>
      <c r="AA263" s="108"/>
      <c r="AB263" s="108"/>
      <c r="AC263" s="108"/>
      <c r="AD263" s="107"/>
      <c r="AE263" s="108"/>
      <c r="AF263" s="108"/>
      <c r="AG263" s="108"/>
      <c r="AH263" s="108"/>
      <c r="AI263" s="107"/>
      <c r="AJ263" s="108"/>
      <c r="AK263" s="108"/>
      <c r="AL263" s="108"/>
      <c r="AM263" s="108"/>
      <c r="AN263" s="107"/>
      <c r="AO263" s="108"/>
      <c r="AP263" s="108"/>
      <c r="AQ263" s="108"/>
      <c r="AR263" s="108"/>
      <c r="AS263" s="107"/>
      <c r="AT263" s="108"/>
      <c r="AU263" s="108"/>
      <c r="AV263" s="108"/>
      <c r="AW263" s="108"/>
      <c r="AX263" s="107"/>
    </row>
    <row r="264" ht="14.25" hidden="1" customHeight="1" outlineLevel="1" spans="1:50">
      <c r="A264" s="76"/>
      <c r="B264" s="10"/>
      <c r="C264" s="190"/>
      <c r="D264" s="189"/>
      <c r="E264" s="189"/>
      <c r="F264" s="189"/>
      <c r="G264" s="189"/>
      <c r="H264" s="190"/>
      <c r="I264" s="189"/>
      <c r="J264" s="189"/>
      <c r="K264" s="189"/>
      <c r="L264" s="189"/>
      <c r="M264" s="190"/>
      <c r="N264" s="189"/>
      <c r="O264" s="189"/>
      <c r="P264" s="189"/>
      <c r="Q264" s="189"/>
      <c r="R264" s="190"/>
      <c r="S264" s="233"/>
      <c r="T264" s="233"/>
      <c r="U264" s="195"/>
      <c r="V264" s="195"/>
      <c r="W264" s="195"/>
      <c r="X264" s="195"/>
      <c r="Y264" s="233"/>
      <c r="Z264" s="189"/>
      <c r="AA264" s="189"/>
      <c r="AB264" s="189"/>
      <c r="AC264" s="189"/>
      <c r="AD264" s="190"/>
      <c r="AE264" s="189"/>
      <c r="AF264" s="189"/>
      <c r="AG264" s="189"/>
      <c r="AH264" s="189"/>
      <c r="AI264" s="190"/>
      <c r="AJ264" s="189"/>
      <c r="AK264" s="189"/>
      <c r="AL264" s="189"/>
      <c r="AM264" s="189"/>
      <c r="AN264" s="190"/>
      <c r="AO264" s="189"/>
      <c r="AP264" s="189"/>
      <c r="AQ264" s="189"/>
      <c r="AR264" s="189"/>
      <c r="AS264" s="190"/>
      <c r="AT264" s="189"/>
      <c r="AU264" s="189"/>
      <c r="AV264" s="189"/>
      <c r="AW264" s="189"/>
      <c r="AX264" s="190"/>
    </row>
    <row r="265" ht="14.25" hidden="1" customHeight="1" outlineLevel="1" spans="1:50">
      <c r="A265" s="80"/>
      <c r="B265" s="456" t="s">
        <v>317</v>
      </c>
      <c r="C265" s="152">
        <v>852.1</v>
      </c>
      <c r="D265" s="128">
        <v>223.098721523902</v>
      </c>
      <c r="E265" s="128">
        <v>191.496838766201</v>
      </c>
      <c r="F265" s="128">
        <v>259.520164488804</v>
      </c>
      <c r="G265" s="128">
        <v>287.550399074417</v>
      </c>
      <c r="H265" s="369">
        <f>SUM(D265:G265)</f>
        <v>961.666123853324</v>
      </c>
      <c r="I265" s="128">
        <v>203.149052691591</v>
      </c>
      <c r="J265" s="128">
        <v>225.459302490092</v>
      </c>
      <c r="K265" s="128">
        <v>276.906935256951</v>
      </c>
      <c r="L265" s="128">
        <v>368.138714616642</v>
      </c>
      <c r="M265" s="150">
        <f>I265+J265+K265+L265</f>
        <v>1073.65400505528</v>
      </c>
      <c r="N265" s="128">
        <v>326.7</v>
      </c>
      <c r="O265" s="128">
        <v>234.9</v>
      </c>
      <c r="P265" s="128">
        <v>387.8</v>
      </c>
      <c r="Q265" s="128">
        <f>1311.8-N265-O265-P265</f>
        <v>362.4</v>
      </c>
      <c r="R265" s="150">
        <f>N265+O265+P265+Q265</f>
        <v>1311.8</v>
      </c>
      <c r="S265" s="457"/>
      <c r="T265" s="457"/>
      <c r="U265" s="458"/>
      <c r="V265" s="458"/>
      <c r="W265" s="458"/>
      <c r="X265" s="458"/>
      <c r="Y265" s="457"/>
      <c r="Z265" s="459"/>
      <c r="AA265" s="459"/>
      <c r="AB265" s="460"/>
      <c r="AC265" s="460"/>
      <c r="AD265" s="181"/>
      <c r="AE265" s="460"/>
      <c r="AF265" s="460"/>
      <c r="AG265" s="460"/>
      <c r="AH265" s="460"/>
      <c r="AI265" s="181"/>
      <c r="AJ265" s="460"/>
      <c r="AK265" s="459"/>
      <c r="AL265" s="459"/>
      <c r="AM265" s="459"/>
      <c r="AN265" s="181"/>
      <c r="AO265" s="459"/>
      <c r="AP265" s="459"/>
      <c r="AQ265" s="459"/>
      <c r="AR265" s="459"/>
      <c r="AS265" s="181"/>
      <c r="AT265" s="459"/>
      <c r="AU265" s="459"/>
      <c r="AV265" s="459"/>
      <c r="AW265" s="459"/>
      <c r="AX265" s="181"/>
    </row>
    <row r="266" ht="14.25" hidden="1" customHeight="1" outlineLevel="1" spans="1:50">
      <c r="A266" s="142"/>
      <c r="B266" s="259" t="s">
        <v>60</v>
      </c>
      <c r="C266" s="969" t="s">
        <v>61</v>
      </c>
      <c r="D266" s="960" t="s">
        <v>61</v>
      </c>
      <c r="E266" s="960" t="s">
        <v>61</v>
      </c>
      <c r="F266" s="960" t="s">
        <v>61</v>
      </c>
      <c r="G266" s="960" t="s">
        <v>61</v>
      </c>
      <c r="H266" s="261">
        <f t="shared" ref="H266:R266" si="752">H265/C265-1</f>
        <v>0.128583644939942</v>
      </c>
      <c r="I266" s="94">
        <f t="shared" si="752"/>
        <v>-0.0894208119887141</v>
      </c>
      <c r="J266" s="94">
        <f t="shared" si="752"/>
        <v>0.177352607712524</v>
      </c>
      <c r="K266" s="94">
        <f t="shared" si="752"/>
        <v>0.0669958375003159</v>
      </c>
      <c r="L266" s="94">
        <f t="shared" si="752"/>
        <v>0.280258054941417</v>
      </c>
      <c r="M266" s="261">
        <f t="shared" si="752"/>
        <v>0.116451935265458</v>
      </c>
      <c r="N266" s="94">
        <f t="shared" si="752"/>
        <v>0.608178801089351</v>
      </c>
      <c r="O266" s="94">
        <f t="shared" si="752"/>
        <v>0.04187317802211</v>
      </c>
      <c r="P266" s="94">
        <f t="shared" si="752"/>
        <v>0.400470521405136</v>
      </c>
      <c r="Q266" s="94">
        <f t="shared" si="752"/>
        <v>-0.0155884572548092</v>
      </c>
      <c r="R266" s="261">
        <f t="shared" si="752"/>
        <v>0.22180888239919</v>
      </c>
      <c r="S266" s="374"/>
      <c r="T266" s="374"/>
      <c r="U266" s="375"/>
      <c r="V266" s="375"/>
      <c r="W266" s="375"/>
      <c r="X266" s="375"/>
      <c r="Y266" s="374"/>
      <c r="Z266" s="176"/>
      <c r="AA266" s="176"/>
      <c r="AB266" s="176"/>
      <c r="AC266" s="176"/>
      <c r="AD266" s="269"/>
      <c r="AE266" s="176"/>
      <c r="AF266" s="176"/>
      <c r="AG266" s="176"/>
      <c r="AH266" s="176"/>
      <c r="AI266" s="269"/>
      <c r="AJ266" s="176"/>
      <c r="AK266" s="176"/>
      <c r="AL266" s="176"/>
      <c r="AM266" s="176"/>
      <c r="AN266" s="269"/>
      <c r="AO266" s="176"/>
      <c r="AP266" s="176"/>
      <c r="AQ266" s="176"/>
      <c r="AR266" s="176"/>
      <c r="AS266" s="269"/>
      <c r="AT266" s="176"/>
      <c r="AU266" s="176"/>
      <c r="AV266" s="176"/>
      <c r="AW266" s="176"/>
      <c r="AX266" s="269"/>
    </row>
    <row r="267" ht="14.25" hidden="1" customHeight="1" outlineLevel="1" spans="1:50">
      <c r="A267" s="142"/>
      <c r="B267" s="259" t="s">
        <v>69</v>
      </c>
      <c r="C267" s="263">
        <f t="shared" ref="C267:O267" si="753">C265/C274</f>
        <v>0.780597288384023</v>
      </c>
      <c r="D267" s="94">
        <f t="shared" si="753"/>
        <v>0.852062078284497</v>
      </c>
      <c r="E267" s="94">
        <f t="shared" si="753"/>
        <v>0.904918598102693</v>
      </c>
      <c r="F267" s="94">
        <f t="shared" si="753"/>
        <v>0.746799284487069</v>
      </c>
      <c r="G267" s="94">
        <f t="shared" si="753"/>
        <v>0.693351707470542</v>
      </c>
      <c r="H267" s="263">
        <f t="shared" si="753"/>
        <v>0.778244280848034</v>
      </c>
      <c r="I267" s="94">
        <f t="shared" si="753"/>
        <v>0.771352974311677</v>
      </c>
      <c r="J267" s="94">
        <f t="shared" si="753"/>
        <v>0.914611923241438</v>
      </c>
      <c r="K267" s="94">
        <f t="shared" si="753"/>
        <v>0.70472798157318</v>
      </c>
      <c r="L267" s="94">
        <f t="shared" si="753"/>
        <v>0.716449336397499</v>
      </c>
      <c r="M267" s="263">
        <f t="shared" si="753"/>
        <v>0.757887421590142</v>
      </c>
      <c r="N267" s="94">
        <f t="shared" si="753"/>
        <v>0.865430463576159</v>
      </c>
      <c r="O267" s="94">
        <f t="shared" si="753"/>
        <v>0.858552631578947</v>
      </c>
      <c r="P267" s="94">
        <f t="shared" ref="P267:R267" si="754">P265/P274</f>
        <v>0.786293592862936</v>
      </c>
      <c r="Q267" s="94">
        <f t="shared" si="754"/>
        <v>0.692263610315186</v>
      </c>
      <c r="R267" s="263">
        <f t="shared" si="754"/>
        <v>0.786545149298477</v>
      </c>
      <c r="S267" s="376"/>
      <c r="T267" s="376"/>
      <c r="U267" s="377"/>
      <c r="V267" s="377"/>
      <c r="W267" s="377"/>
      <c r="X267" s="377"/>
      <c r="Y267" s="376"/>
      <c r="Z267" s="176"/>
      <c r="AA267" s="176"/>
      <c r="AB267" s="176"/>
      <c r="AC267" s="176"/>
      <c r="AD267" s="269"/>
      <c r="AE267" s="176"/>
      <c r="AF267" s="176"/>
      <c r="AG267" s="176"/>
      <c r="AH267" s="176"/>
      <c r="AI267" s="269"/>
      <c r="AJ267" s="176"/>
      <c r="AK267" s="176"/>
      <c r="AL267" s="176"/>
      <c r="AM267" s="176"/>
      <c r="AN267" s="269"/>
      <c r="AO267" s="176"/>
      <c r="AP267" s="176"/>
      <c r="AQ267" s="176"/>
      <c r="AR267" s="176"/>
      <c r="AS267" s="269"/>
      <c r="AT267" s="176"/>
      <c r="AU267" s="176"/>
      <c r="AV267" s="176"/>
      <c r="AW267" s="176"/>
      <c r="AX267" s="269"/>
    </row>
    <row r="268" ht="14.25" hidden="1" customHeight="1" outlineLevel="1" spans="1:50">
      <c r="A268" s="80"/>
      <c r="B268" s="256" t="s">
        <v>318</v>
      </c>
      <c r="C268" s="157">
        <v>194.6</v>
      </c>
      <c r="D268" s="225">
        <v>27.6308454288543</v>
      </c>
      <c r="E268" s="225">
        <v>10.8141085905361</v>
      </c>
      <c r="F268" s="225">
        <v>68.9934814702798</v>
      </c>
      <c r="G268" s="225">
        <v>110.580812046182</v>
      </c>
      <c r="H268" s="161">
        <f>SUM(D268:G268)</f>
        <v>218.019247535852</v>
      </c>
      <c r="I268" s="225">
        <v>50.365185521574</v>
      </c>
      <c r="J268" s="225">
        <v>10.4798878697885</v>
      </c>
      <c r="K268" s="225">
        <v>96.0137205117827</v>
      </c>
      <c r="L268" s="225">
        <v>129.151556403842</v>
      </c>
      <c r="M268" s="155">
        <f>I268+J268+K268+L268</f>
        <v>286.010350306987</v>
      </c>
      <c r="N268" s="225">
        <v>40.9</v>
      </c>
      <c r="O268" s="225">
        <v>23.5</v>
      </c>
      <c r="P268" s="225">
        <v>83</v>
      </c>
      <c r="Q268" s="225">
        <f>305.6-N268-O268-P268</f>
        <v>158.2</v>
      </c>
      <c r="R268" s="155">
        <f>N268+O268+P268+Q268</f>
        <v>305.6</v>
      </c>
      <c r="S268" s="461"/>
      <c r="T268" s="461"/>
      <c r="U268" s="462"/>
      <c r="V268" s="462"/>
      <c r="W268" s="462"/>
      <c r="X268" s="462"/>
      <c r="Y268" s="461"/>
      <c r="Z268" s="463"/>
      <c r="AA268" s="463"/>
      <c r="AB268" s="464"/>
      <c r="AC268" s="464"/>
      <c r="AD268" s="190"/>
      <c r="AE268" s="464"/>
      <c r="AF268" s="464"/>
      <c r="AG268" s="464"/>
      <c r="AH268" s="464"/>
      <c r="AI268" s="190"/>
      <c r="AJ268" s="464"/>
      <c r="AK268" s="463"/>
      <c r="AL268" s="463"/>
      <c r="AM268" s="463"/>
      <c r="AN268" s="190"/>
      <c r="AO268" s="463"/>
      <c r="AP268" s="463"/>
      <c r="AQ268" s="463"/>
      <c r="AR268" s="463"/>
      <c r="AS268" s="190"/>
      <c r="AT268" s="463"/>
      <c r="AU268" s="463"/>
      <c r="AV268" s="463"/>
      <c r="AW268" s="463"/>
      <c r="AX268" s="190"/>
    </row>
    <row r="269" ht="14.25" hidden="1" customHeight="1" outlineLevel="1" spans="1:50">
      <c r="A269" s="212"/>
      <c r="B269" s="259" t="s">
        <v>60</v>
      </c>
      <c r="C269" s="969" t="s">
        <v>61</v>
      </c>
      <c r="D269" s="960" t="s">
        <v>61</v>
      </c>
      <c r="E269" s="960" t="s">
        <v>61</v>
      </c>
      <c r="F269" s="960" t="s">
        <v>61</v>
      </c>
      <c r="G269" s="960" t="s">
        <v>61</v>
      </c>
      <c r="H269" s="261">
        <f t="shared" ref="H269:R269" si="755">H268/C268-1</f>
        <v>0.120345568015683</v>
      </c>
      <c r="I269" s="94">
        <f t="shared" si="755"/>
        <v>0.822788435889798</v>
      </c>
      <c r="J269" s="94">
        <f t="shared" si="755"/>
        <v>-0.0309059889633599</v>
      </c>
      <c r="K269" s="94">
        <f t="shared" si="755"/>
        <v>0.391634665561011</v>
      </c>
      <c r="L269" s="94">
        <f t="shared" si="755"/>
        <v>0.167938216531673</v>
      </c>
      <c r="M269" s="261">
        <f t="shared" si="755"/>
        <v>0.311858258110693</v>
      </c>
      <c r="N269" s="94">
        <f t="shared" si="755"/>
        <v>-0.187931115979303</v>
      </c>
      <c r="O269" s="94">
        <f t="shared" si="755"/>
        <v>1.24239040455252</v>
      </c>
      <c r="P269" s="94">
        <f t="shared" si="755"/>
        <v>-0.135540216985817</v>
      </c>
      <c r="Q269" s="94">
        <f t="shared" si="755"/>
        <v>0.224917487678797</v>
      </c>
      <c r="R269" s="261">
        <f t="shared" si="755"/>
        <v>0.0684927999003777</v>
      </c>
      <c r="S269" s="374"/>
      <c r="T269" s="374"/>
      <c r="U269" s="375"/>
      <c r="V269" s="375"/>
      <c r="W269" s="375"/>
      <c r="X269" s="375"/>
      <c r="Y269" s="374"/>
      <c r="Z269" s="176"/>
      <c r="AA269" s="176"/>
      <c r="AB269" s="463"/>
      <c r="AC269" s="463"/>
      <c r="AD269" s="364"/>
      <c r="AE269" s="176"/>
      <c r="AF269" s="176"/>
      <c r="AG269" s="176"/>
      <c r="AH269" s="176"/>
      <c r="AI269" s="364"/>
      <c r="AJ269" s="176"/>
      <c r="AK269" s="176"/>
      <c r="AL269" s="176"/>
      <c r="AM269" s="176"/>
      <c r="AN269" s="364"/>
      <c r="AO269" s="176"/>
      <c r="AP269" s="176"/>
      <c r="AQ269" s="176"/>
      <c r="AR269" s="176"/>
      <c r="AS269" s="364"/>
      <c r="AT269" s="176"/>
      <c r="AU269" s="176"/>
      <c r="AV269" s="176"/>
      <c r="AW269" s="176"/>
      <c r="AX269" s="364"/>
    </row>
    <row r="270" ht="14.25" hidden="1" customHeight="1" outlineLevel="1" spans="1:50">
      <c r="A270" s="465"/>
      <c r="B270" s="259" t="s">
        <v>69</v>
      </c>
      <c r="C270" s="263">
        <f t="shared" ref="C270:O270" si="756">C268/C274</f>
        <v>0.178270428728472</v>
      </c>
      <c r="D270" s="94">
        <f t="shared" si="756"/>
        <v>0.105528151035796</v>
      </c>
      <c r="E270" s="94">
        <f t="shared" si="756"/>
        <v>0.0511020863243903</v>
      </c>
      <c r="F270" s="94">
        <f t="shared" si="756"/>
        <v>0.198536721405707</v>
      </c>
      <c r="G270" s="94">
        <f t="shared" si="756"/>
        <v>0.266636370850095</v>
      </c>
      <c r="H270" s="263">
        <f t="shared" si="756"/>
        <v>0.176435696652914</v>
      </c>
      <c r="I270" s="94">
        <f t="shared" si="756"/>
        <v>0.191235623002409</v>
      </c>
      <c r="J270" s="94">
        <f t="shared" si="756"/>
        <v>0.0425133507204169</v>
      </c>
      <c r="K270" s="94">
        <f t="shared" si="756"/>
        <v>0.244354860223392</v>
      </c>
      <c r="L270" s="94">
        <f t="shared" si="756"/>
        <v>0.251346960279883</v>
      </c>
      <c r="M270" s="263">
        <f t="shared" si="756"/>
        <v>0.201893390162593</v>
      </c>
      <c r="N270" s="94">
        <f t="shared" si="756"/>
        <v>0.108344370860927</v>
      </c>
      <c r="O270" s="94">
        <f t="shared" si="756"/>
        <v>0.0858918128654971</v>
      </c>
      <c r="P270" s="94">
        <f t="shared" ref="P270:R270" si="757">P268/P274</f>
        <v>0.168288726682887</v>
      </c>
      <c r="Q270" s="94">
        <f t="shared" si="757"/>
        <v>0.302196752626552</v>
      </c>
      <c r="R270" s="263">
        <f t="shared" si="757"/>
        <v>0.183235399928049</v>
      </c>
      <c r="S270" s="376"/>
      <c r="T270" s="376"/>
      <c r="U270" s="377"/>
      <c r="V270" s="377"/>
      <c r="W270" s="377"/>
      <c r="X270" s="377"/>
      <c r="Y270" s="376"/>
      <c r="Z270" s="176"/>
      <c r="AA270" s="176"/>
      <c r="AB270" s="412"/>
      <c r="AC270" s="412"/>
      <c r="AD270" s="269"/>
      <c r="AE270" s="176"/>
      <c r="AF270" s="176"/>
      <c r="AG270" s="176"/>
      <c r="AH270" s="176"/>
      <c r="AI270" s="269"/>
      <c r="AJ270" s="176"/>
      <c r="AK270" s="176"/>
      <c r="AL270" s="176"/>
      <c r="AM270" s="176"/>
      <c r="AN270" s="269"/>
      <c r="AO270" s="176"/>
      <c r="AP270" s="176"/>
      <c r="AQ270" s="176"/>
      <c r="AR270" s="176"/>
      <c r="AS270" s="269"/>
      <c r="AT270" s="176"/>
      <c r="AU270" s="176"/>
      <c r="AV270" s="176"/>
      <c r="AW270" s="176"/>
      <c r="AX270" s="269"/>
    </row>
    <row r="271" ht="14.25" hidden="1" customHeight="1" outlineLevel="1" spans="1:50">
      <c r="A271" s="80"/>
      <c r="B271" s="256" t="s">
        <v>319</v>
      </c>
      <c r="C271" s="157">
        <v>44.9</v>
      </c>
      <c r="D271" s="225">
        <v>11.1043148849131</v>
      </c>
      <c r="E271" s="225">
        <v>9.30680386166504</v>
      </c>
      <c r="F271" s="225">
        <v>18.9962805763339</v>
      </c>
      <c r="G271" s="225">
        <v>16.5939506929446</v>
      </c>
      <c r="H271" s="161">
        <f>SUM(D271:G271)</f>
        <v>56.0013500158566</v>
      </c>
      <c r="I271" s="225">
        <v>9.85293538576038</v>
      </c>
      <c r="J271" s="225">
        <v>10.5689698345012</v>
      </c>
      <c r="K271" s="225">
        <v>20.0067467147115</v>
      </c>
      <c r="L271" s="225">
        <v>16.5474784395733</v>
      </c>
      <c r="M271" s="155">
        <f>I271+J271+K271+L271</f>
        <v>56.9761303745463</v>
      </c>
      <c r="N271" s="225">
        <v>9.9</v>
      </c>
      <c r="O271" s="225">
        <v>15.2</v>
      </c>
      <c r="P271" s="225">
        <v>22.4</v>
      </c>
      <c r="Q271" s="225">
        <f>50.4-N271-O271-P271</f>
        <v>2.9</v>
      </c>
      <c r="R271" s="155">
        <f>N271+O271+P271+Q271</f>
        <v>50.4</v>
      </c>
      <c r="S271" s="461"/>
      <c r="T271" s="461"/>
      <c r="U271" s="462"/>
      <c r="V271" s="462"/>
      <c r="W271" s="462"/>
      <c r="X271" s="462"/>
      <c r="Y271" s="461"/>
      <c r="Z271" s="463"/>
      <c r="AA271" s="463"/>
      <c r="AB271" s="464"/>
      <c r="AC271" s="464"/>
      <c r="AD271" s="190"/>
      <c r="AE271" s="464"/>
      <c r="AF271" s="464"/>
      <c r="AG271" s="464"/>
      <c r="AH271" s="464"/>
      <c r="AI271" s="190"/>
      <c r="AJ271" s="464"/>
      <c r="AK271" s="463"/>
      <c r="AL271" s="463"/>
      <c r="AM271" s="463"/>
      <c r="AN271" s="190"/>
      <c r="AO271" s="463"/>
      <c r="AP271" s="463"/>
      <c r="AQ271" s="463"/>
      <c r="AR271" s="463"/>
      <c r="AS271" s="190"/>
      <c r="AT271" s="463"/>
      <c r="AU271" s="463"/>
      <c r="AV271" s="463"/>
      <c r="AW271" s="463"/>
      <c r="AX271" s="190"/>
    </row>
    <row r="272" ht="14.25" hidden="1" customHeight="1" outlineLevel="1" spans="1:50">
      <c r="A272" s="212"/>
      <c r="B272" s="259" t="s">
        <v>60</v>
      </c>
      <c r="C272" s="969" t="s">
        <v>61</v>
      </c>
      <c r="D272" s="960" t="s">
        <v>61</v>
      </c>
      <c r="E272" s="960" t="s">
        <v>61</v>
      </c>
      <c r="F272" s="960" t="s">
        <v>61</v>
      </c>
      <c r="G272" s="960" t="s">
        <v>61</v>
      </c>
      <c r="H272" s="261">
        <f t="shared" ref="H272:R272" si="758">H271/C271-1</f>
        <v>0.247246102803042</v>
      </c>
      <c r="I272" s="94">
        <f t="shared" si="758"/>
        <v>-0.112693084816325</v>
      </c>
      <c r="J272" s="94">
        <f t="shared" si="758"/>
        <v>0.135617553737757</v>
      </c>
      <c r="K272" s="94">
        <f t="shared" si="758"/>
        <v>0.0531928413205509</v>
      </c>
      <c r="L272" s="94">
        <f t="shared" si="758"/>
        <v>-0.00280055390251732</v>
      </c>
      <c r="M272" s="261">
        <f t="shared" si="758"/>
        <v>0.017406372496622</v>
      </c>
      <c r="N272" s="94">
        <f t="shared" si="758"/>
        <v>0.00477670992419554</v>
      </c>
      <c r="O272" s="94">
        <f t="shared" si="758"/>
        <v>0.438172332593986</v>
      </c>
      <c r="P272" s="94">
        <f t="shared" si="758"/>
        <v>0.119622311384025</v>
      </c>
      <c r="Q272" s="94">
        <f t="shared" si="758"/>
        <v>-0.824746712280667</v>
      </c>
      <c r="R272" s="261">
        <f t="shared" si="758"/>
        <v>-0.115419041821838</v>
      </c>
      <c r="S272" s="374"/>
      <c r="T272" s="374"/>
      <c r="U272" s="375"/>
      <c r="V272" s="375"/>
      <c r="W272" s="375"/>
      <c r="X272" s="375"/>
      <c r="Y272" s="374"/>
      <c r="Z272" s="176"/>
      <c r="AA272" s="176"/>
      <c r="AB272" s="176"/>
      <c r="AC272" s="176"/>
      <c r="AD272" s="364"/>
      <c r="AE272" s="176"/>
      <c r="AF272" s="176"/>
      <c r="AG272" s="176"/>
      <c r="AH272" s="176"/>
      <c r="AI272" s="364"/>
      <c r="AJ272" s="176"/>
      <c r="AK272" s="176"/>
      <c r="AL272" s="176"/>
      <c r="AM272" s="176"/>
      <c r="AN272" s="364"/>
      <c r="AO272" s="176"/>
      <c r="AP272" s="176"/>
      <c r="AQ272" s="176"/>
      <c r="AR272" s="176"/>
      <c r="AS272" s="364"/>
      <c r="AT272" s="176"/>
      <c r="AU272" s="176"/>
      <c r="AV272" s="176"/>
      <c r="AW272" s="176"/>
      <c r="AX272" s="364"/>
    </row>
    <row r="273" ht="14.25" hidden="1" customHeight="1" outlineLevel="1" spans="1:50">
      <c r="A273" s="465"/>
      <c r="B273" s="259" t="s">
        <v>69</v>
      </c>
      <c r="C273" s="263">
        <f t="shared" ref="C273:O273" si="759">C271/C274</f>
        <v>0.0411322828875046</v>
      </c>
      <c r="D273" s="94">
        <f t="shared" si="759"/>
        <v>0.042409770679707</v>
      </c>
      <c r="E273" s="94">
        <f t="shared" si="759"/>
        <v>0.0439793155729164</v>
      </c>
      <c r="F273" s="94">
        <f t="shared" si="759"/>
        <v>0.0546639941072239</v>
      </c>
      <c r="G273" s="94">
        <f t="shared" si="759"/>
        <v>0.0400119216793628</v>
      </c>
      <c r="H273" s="263">
        <f t="shared" si="759"/>
        <v>0.0453200224990526</v>
      </c>
      <c r="I273" s="94">
        <f t="shared" si="759"/>
        <v>0.0374114026859139</v>
      </c>
      <c r="J273" s="94">
        <f t="shared" si="759"/>
        <v>0.0428747260381446</v>
      </c>
      <c r="K273" s="94">
        <f t="shared" si="759"/>
        <v>0.0509171582034277</v>
      </c>
      <c r="L273" s="94">
        <f t="shared" si="759"/>
        <v>0.0322037033226178</v>
      </c>
      <c r="M273" s="263">
        <f t="shared" si="759"/>
        <v>0.0402191882472655</v>
      </c>
      <c r="N273" s="94">
        <f t="shared" si="759"/>
        <v>0.0262251655629139</v>
      </c>
      <c r="O273" s="94">
        <f t="shared" si="759"/>
        <v>0.0555555555555556</v>
      </c>
      <c r="P273" s="94">
        <f t="shared" ref="P273:R273" si="760">P271/P274</f>
        <v>0.0454176804541768</v>
      </c>
      <c r="Q273" s="94">
        <f t="shared" si="760"/>
        <v>0.00553963705826171</v>
      </c>
      <c r="R273" s="263">
        <f t="shared" si="760"/>
        <v>0.030219450773474</v>
      </c>
      <c r="S273" s="376"/>
      <c r="T273" s="376"/>
      <c r="U273" s="377"/>
      <c r="V273" s="377"/>
      <c r="W273" s="377"/>
      <c r="X273" s="377"/>
      <c r="Y273" s="376"/>
      <c r="Z273" s="176"/>
      <c r="AA273" s="176"/>
      <c r="AB273" s="176"/>
      <c r="AC273" s="176"/>
      <c r="AD273" s="269"/>
      <c r="AE273" s="176"/>
      <c r="AF273" s="176"/>
      <c r="AG273" s="176"/>
      <c r="AH273" s="176"/>
      <c r="AI273" s="269"/>
      <c r="AJ273" s="176"/>
      <c r="AK273" s="176"/>
      <c r="AL273" s="176"/>
      <c r="AM273" s="176"/>
      <c r="AN273" s="269"/>
      <c r="AO273" s="176"/>
      <c r="AP273" s="176"/>
      <c r="AQ273" s="176"/>
      <c r="AR273" s="176"/>
      <c r="AS273" s="269"/>
      <c r="AT273" s="176"/>
      <c r="AU273" s="176"/>
      <c r="AV273" s="176"/>
      <c r="AW273" s="176"/>
      <c r="AX273" s="269"/>
    </row>
    <row r="274" ht="12.75" hidden="1" customHeight="1" outlineLevel="1" spans="1:50">
      <c r="A274" s="80"/>
      <c r="B274" s="169" t="s">
        <v>383</v>
      </c>
      <c r="C274" s="265">
        <f t="shared" ref="C274:O274" si="761">C265+C268+C271</f>
        <v>1091.6</v>
      </c>
      <c r="D274" s="171">
        <f t="shared" si="761"/>
        <v>261.83388183767</v>
      </c>
      <c r="E274" s="171">
        <f t="shared" si="761"/>
        <v>211.617751218402</v>
      </c>
      <c r="F274" s="171">
        <f t="shared" si="761"/>
        <v>347.509926535417</v>
      </c>
      <c r="G274" s="171">
        <f t="shared" si="761"/>
        <v>414.725161813544</v>
      </c>
      <c r="H274" s="265">
        <f t="shared" si="761"/>
        <v>1235.68672140503</v>
      </c>
      <c r="I274" s="171">
        <f t="shared" si="761"/>
        <v>263.367173598925</v>
      </c>
      <c r="J274" s="171">
        <f t="shared" si="761"/>
        <v>246.508160194381</v>
      </c>
      <c r="K274" s="171">
        <f t="shared" si="761"/>
        <v>392.927402483445</v>
      </c>
      <c r="L274" s="171">
        <f t="shared" si="761"/>
        <v>513.837749460057</v>
      </c>
      <c r="M274" s="265">
        <f t="shared" si="761"/>
        <v>1416.64048573681</v>
      </c>
      <c r="N274" s="171">
        <f t="shared" si="761"/>
        <v>377.5</v>
      </c>
      <c r="O274" s="171">
        <f t="shared" si="761"/>
        <v>273.6</v>
      </c>
      <c r="P274" s="171">
        <f t="shared" ref="P274:R274" si="762">P265+P268+P271</f>
        <v>493.2</v>
      </c>
      <c r="Q274" s="171">
        <f t="shared" si="762"/>
        <v>523.5</v>
      </c>
      <c r="R274" s="265">
        <f t="shared" si="762"/>
        <v>1667.8</v>
      </c>
      <c r="S274" s="266"/>
      <c r="T274" s="266"/>
      <c r="U274" s="267"/>
      <c r="V274" s="267"/>
      <c r="W274" s="267"/>
      <c r="X274" s="267"/>
      <c r="Y274" s="266"/>
      <c r="Z274" s="319"/>
      <c r="AA274" s="319"/>
      <c r="AB274" s="319"/>
      <c r="AC274" s="319"/>
      <c r="AD274" s="384"/>
      <c r="AE274" s="319"/>
      <c r="AF274" s="319"/>
      <c r="AG274" s="319"/>
      <c r="AH274" s="319"/>
      <c r="AI274" s="384"/>
      <c r="AJ274" s="319"/>
      <c r="AK274" s="319"/>
      <c r="AL274" s="319"/>
      <c r="AM274" s="319"/>
      <c r="AN274" s="384"/>
      <c r="AO274" s="319"/>
      <c r="AP274" s="319"/>
      <c r="AQ274" s="319"/>
      <c r="AR274" s="319"/>
      <c r="AS274" s="384"/>
      <c r="AT274" s="319"/>
      <c r="AU274" s="319"/>
      <c r="AV274" s="319"/>
      <c r="AW274" s="319"/>
      <c r="AX274" s="384"/>
    </row>
    <row r="275" ht="14.25" customHeight="1" collapsed="1" spans="1:50">
      <c r="A275" s="76"/>
      <c r="B275" s="143"/>
      <c r="C275" s="355"/>
      <c r="D275" s="356"/>
      <c r="E275" s="356"/>
      <c r="F275" s="356"/>
      <c r="G275" s="356"/>
      <c r="H275" s="355"/>
      <c r="I275" s="356"/>
      <c r="J275" s="356"/>
      <c r="K275" s="356"/>
      <c r="L275" s="356"/>
      <c r="M275" s="355"/>
      <c r="N275" s="356"/>
      <c r="O275" s="356"/>
      <c r="P275" s="356"/>
      <c r="Q275" s="466"/>
      <c r="R275" s="467"/>
      <c r="S275" s="468"/>
      <c r="T275" s="468"/>
      <c r="U275" s="469"/>
      <c r="V275" s="469"/>
      <c r="W275" s="469"/>
      <c r="X275" s="469"/>
      <c r="Y275" s="468"/>
      <c r="Z275" s="466"/>
      <c r="AA275" s="466"/>
      <c r="AB275" s="466"/>
      <c r="AC275" s="466"/>
      <c r="AD275" s="467"/>
      <c r="AE275" s="466"/>
      <c r="AF275" s="466"/>
      <c r="AG275" s="466"/>
      <c r="AH275" s="356"/>
      <c r="AI275" s="467"/>
      <c r="AJ275" s="356"/>
      <c r="AK275" s="356"/>
      <c r="AL275" s="356"/>
      <c r="AM275" s="356"/>
      <c r="AN275" s="355"/>
      <c r="AO275" s="356"/>
      <c r="AP275" s="356"/>
      <c r="AQ275" s="356"/>
      <c r="AR275" s="356"/>
      <c r="AS275" s="355"/>
      <c r="AT275" s="356"/>
      <c r="AU275" s="356"/>
      <c r="AV275" s="356"/>
      <c r="AW275" s="356"/>
      <c r="AX275" s="355"/>
    </row>
    <row r="276" ht="14.25" customHeight="1" spans="1:50">
      <c r="A276" s="80"/>
      <c r="B276" s="238" t="s">
        <v>395</v>
      </c>
      <c r="C276" s="387">
        <v>81.8</v>
      </c>
      <c r="D276" s="103">
        <v>11.8</v>
      </c>
      <c r="E276" s="103">
        <v>-12.2</v>
      </c>
      <c r="F276" s="103">
        <v>50.8</v>
      </c>
      <c r="G276" s="103">
        <v>41.4</v>
      </c>
      <c r="H276" s="264">
        <f>D276+E276+F276+G276</f>
        <v>91.8</v>
      </c>
      <c r="I276" s="226">
        <v>-14.2218488524277</v>
      </c>
      <c r="J276" s="226">
        <v>-6.38928150437764</v>
      </c>
      <c r="K276" s="103">
        <v>67.6</v>
      </c>
      <c r="L276" s="103">
        <v>70.7</v>
      </c>
      <c r="M276" s="264">
        <f>I276+J276+K276+L276</f>
        <v>117.688869643195</v>
      </c>
      <c r="N276" s="226">
        <v>31.1</v>
      </c>
      <c r="O276" s="226">
        <v>-16.2</v>
      </c>
      <c r="P276" s="103">
        <v>88.3</v>
      </c>
      <c r="Q276" s="103">
        <f>151.3-N276-O276-P276</f>
        <v>48.1</v>
      </c>
      <c r="R276" s="264">
        <f>N276+O276+P276+Q276</f>
        <v>151.3</v>
      </c>
      <c r="S276" s="388">
        <f>H276</f>
        <v>91.8</v>
      </c>
      <c r="T276" s="388">
        <f>M276</f>
        <v>117.688869643195</v>
      </c>
      <c r="U276" s="389">
        <f t="shared" ref="U276" si="763">N276</f>
        <v>31.1</v>
      </c>
      <c r="V276" s="389">
        <f t="shared" ref="V276" si="764">O276</f>
        <v>-16.2</v>
      </c>
      <c r="W276" s="389">
        <f t="shared" ref="W276" si="765">P276</f>
        <v>88.3</v>
      </c>
      <c r="X276" s="389">
        <f t="shared" ref="X276" si="766">Q276</f>
        <v>48.1</v>
      </c>
      <c r="Y276" s="388">
        <f>U276+V276+W276+X276</f>
        <v>151.3</v>
      </c>
      <c r="Z276" s="103">
        <v>19.4</v>
      </c>
      <c r="AA276" s="103">
        <v>-6.5</v>
      </c>
      <c r="AB276" s="103">
        <v>93.4</v>
      </c>
      <c r="AC276" s="103">
        <v>66</v>
      </c>
      <c r="AD276" s="264">
        <f>Z276+AA276+AB276+AC276</f>
        <v>172.3</v>
      </c>
      <c r="AE276" s="390">
        <v>73.8</v>
      </c>
      <c r="AF276" s="391">
        <v>21.3</v>
      </c>
      <c r="AG276" s="391">
        <v>156.9</v>
      </c>
      <c r="AH276" s="392">
        <v>47.7</v>
      </c>
      <c r="AI276" s="264">
        <f>AE276+AF276+AG276+AH276</f>
        <v>299.7</v>
      </c>
      <c r="AJ276" s="241"/>
      <c r="AK276" s="240"/>
      <c r="AL276" s="240"/>
      <c r="AM276" s="240"/>
      <c r="AN276" s="261"/>
      <c r="AO276" s="241"/>
      <c r="AP276" s="240"/>
      <c r="AQ276" s="240"/>
      <c r="AR276" s="240"/>
      <c r="AS276" s="261"/>
      <c r="AT276" s="241"/>
      <c r="AU276" s="240"/>
      <c r="AV276" s="240"/>
      <c r="AW276" s="240"/>
      <c r="AX276" s="261"/>
    </row>
    <row r="277" ht="14.25" customHeight="1" spans="1:50">
      <c r="A277" s="142"/>
      <c r="B277" s="119" t="s">
        <v>60</v>
      </c>
      <c r="C277" s="969" t="s">
        <v>61</v>
      </c>
      <c r="D277" s="960" t="s">
        <v>61</v>
      </c>
      <c r="E277" s="960" t="s">
        <v>61</v>
      </c>
      <c r="F277" s="960" t="s">
        <v>61</v>
      </c>
      <c r="G277" s="960" t="s">
        <v>61</v>
      </c>
      <c r="H277" s="261">
        <f t="shared" ref="H277:AI277" si="767">H276/C276-1</f>
        <v>0.122249388753056</v>
      </c>
      <c r="I277" s="241">
        <f t="shared" si="767"/>
        <v>-2.20524142817184</v>
      </c>
      <c r="J277" s="240">
        <f t="shared" si="767"/>
        <v>-0.476288401280521</v>
      </c>
      <c r="K277" s="240">
        <f t="shared" si="767"/>
        <v>0.330708661417323</v>
      </c>
      <c r="L277" s="240">
        <f t="shared" si="767"/>
        <v>0.707729468599034</v>
      </c>
      <c r="M277" s="261">
        <f t="shared" si="767"/>
        <v>0.282013830535889</v>
      </c>
      <c r="N277" s="241">
        <f t="shared" si="767"/>
        <v>-3.18677615848034</v>
      </c>
      <c r="O277" s="240">
        <f t="shared" si="767"/>
        <v>1.53549636041244</v>
      </c>
      <c r="P277" s="240">
        <f t="shared" si="767"/>
        <v>0.306213017751479</v>
      </c>
      <c r="Q277" s="240">
        <f t="shared" si="767"/>
        <v>-0.31966053748232</v>
      </c>
      <c r="R277" s="261">
        <f t="shared" si="767"/>
        <v>0.285593110535487</v>
      </c>
      <c r="S277" s="393">
        <f>S276/C276-1</f>
        <v>0.122249388753056</v>
      </c>
      <c r="T277" s="374">
        <f>T276/S276-1</f>
        <v>0.282013830535889</v>
      </c>
      <c r="U277" s="394">
        <f t="shared" ref="U277" si="768">U276/I276-1</f>
        <v>-3.18677615848034</v>
      </c>
      <c r="V277" s="394">
        <f t="shared" ref="V277" si="769">V276/J276-1</f>
        <v>1.53549636041244</v>
      </c>
      <c r="W277" s="394">
        <f t="shared" ref="W277:X277" si="770">W276/K276-1</f>
        <v>0.306213017751479</v>
      </c>
      <c r="X277" s="394">
        <f t="shared" si="770"/>
        <v>-0.31966053748232</v>
      </c>
      <c r="Y277" s="374">
        <f>Y276/T276-1</f>
        <v>0.285593110535487</v>
      </c>
      <c r="Z277" s="241">
        <f>Z276/U276-1</f>
        <v>-0.376205787781351</v>
      </c>
      <c r="AA277" s="240">
        <f t="shared" ref="AA277:AH277" si="771">AA276/V276-1</f>
        <v>-0.598765432098765</v>
      </c>
      <c r="AB277" s="240">
        <f t="shared" si="771"/>
        <v>0.057757644394111</v>
      </c>
      <c r="AC277" s="240">
        <f t="shared" si="771"/>
        <v>0.372141372141372</v>
      </c>
      <c r="AD277" s="261">
        <f t="shared" si="771"/>
        <v>0.138797091870456</v>
      </c>
      <c r="AE277" s="241">
        <f t="shared" si="771"/>
        <v>2.80412371134021</v>
      </c>
      <c r="AF277" s="240">
        <f t="shared" si="771"/>
        <v>-4.27692307692308</v>
      </c>
      <c r="AG277" s="240">
        <f t="shared" si="771"/>
        <v>0.679871520342612</v>
      </c>
      <c r="AH277" s="240">
        <f t="shared" si="771"/>
        <v>-0.277272727272727</v>
      </c>
      <c r="AI277" s="261">
        <f t="shared" si="767"/>
        <v>0.739408009286129</v>
      </c>
      <c r="AJ277" s="241"/>
      <c r="AK277" s="240"/>
      <c r="AL277" s="240"/>
      <c r="AM277" s="240"/>
      <c r="AN277" s="261"/>
      <c r="AO277" s="241"/>
      <c r="AP277" s="240"/>
      <c r="AQ277" s="240"/>
      <c r="AR277" s="240"/>
      <c r="AS277" s="261"/>
      <c r="AT277" s="241"/>
      <c r="AU277" s="240"/>
      <c r="AV277" s="240"/>
      <c r="AW277" s="240"/>
      <c r="AX277" s="261"/>
    </row>
    <row r="278" ht="14.25" customHeight="1" spans="1:50">
      <c r="A278" s="196"/>
      <c r="B278" s="203" t="s">
        <v>376</v>
      </c>
      <c r="C278" s="470">
        <f t="shared" ref="C278:AI278" si="772">C276/C213</f>
        <v>0.0749358739465006</v>
      </c>
      <c r="D278" s="94">
        <f t="shared" si="772"/>
        <v>0.0450708529085978</v>
      </c>
      <c r="E278" s="94">
        <f t="shared" si="772"/>
        <v>-0.05765595463138</v>
      </c>
      <c r="F278" s="94">
        <f t="shared" si="772"/>
        <v>0.146187050359712</v>
      </c>
      <c r="G278" s="94">
        <f t="shared" si="772"/>
        <v>0.0998312032794791</v>
      </c>
      <c r="H278" s="261">
        <f t="shared" si="772"/>
        <v>0.0742952873479496</v>
      </c>
      <c r="I278" s="94">
        <f t="shared" si="772"/>
        <v>-0.0540000816746731</v>
      </c>
      <c r="J278" s="94">
        <f t="shared" si="772"/>
        <v>-0.0259310026364147</v>
      </c>
      <c r="K278" s="94">
        <f t="shared" si="772"/>
        <v>0.172133603166507</v>
      </c>
      <c r="L278" s="94">
        <f t="shared" si="772"/>
        <v>0.137621612393887</v>
      </c>
      <c r="M278" s="471">
        <f t="shared" si="772"/>
        <v>0.0831013840919438</v>
      </c>
      <c r="N278" s="94">
        <f t="shared" si="772"/>
        <v>0.0823841059602649</v>
      </c>
      <c r="O278" s="94">
        <f t="shared" si="772"/>
        <v>-0.0592105263157895</v>
      </c>
      <c r="P278" s="94">
        <f t="shared" si="772"/>
        <v>0.179034874290349</v>
      </c>
      <c r="Q278" s="94">
        <f t="shared" si="772"/>
        <v>0.0918991211310661</v>
      </c>
      <c r="R278" s="261">
        <f t="shared" si="772"/>
        <v>0.09072375127421</v>
      </c>
      <c r="S278" s="374">
        <f t="shared" si="772"/>
        <v>0.073995856876859</v>
      </c>
      <c r="T278" s="374">
        <f t="shared" si="772"/>
        <v>0.0827624352765606</v>
      </c>
      <c r="U278" s="375">
        <f t="shared" si="772"/>
        <v>0.0820580474934037</v>
      </c>
      <c r="V278" s="375">
        <f t="shared" si="772"/>
        <v>-0.0589305201891597</v>
      </c>
      <c r="W278" s="375">
        <f t="shared" si="772"/>
        <v>0.178564206268959</v>
      </c>
      <c r="X278" s="375">
        <f t="shared" si="772"/>
        <v>0.0915144596651446</v>
      </c>
      <c r="Y278" s="374">
        <f t="shared" si="772"/>
        <v>0.0903823178016726</v>
      </c>
      <c r="Z278" s="94">
        <f t="shared" si="772"/>
        <v>0.0482827277252364</v>
      </c>
      <c r="AA278" s="94">
        <f t="shared" si="772"/>
        <v>-0.0212626758259732</v>
      </c>
      <c r="AB278" s="94">
        <f t="shared" si="772"/>
        <v>0.17503748125937</v>
      </c>
      <c r="AC278" s="94">
        <f t="shared" si="772"/>
        <v>0.111036339165545</v>
      </c>
      <c r="AD278" s="263">
        <f t="shared" si="772"/>
        <v>0.0938708798692454</v>
      </c>
      <c r="AE278" s="94">
        <f t="shared" si="772"/>
        <v>0.146894904458599</v>
      </c>
      <c r="AF278" s="94">
        <f t="shared" si="772"/>
        <v>0.0514865844815083</v>
      </c>
      <c r="AG278" s="94">
        <f t="shared" si="772"/>
        <v>0.216862474084312</v>
      </c>
      <c r="AH278" s="94">
        <f t="shared" si="772"/>
        <v>0.0624263839811543</v>
      </c>
      <c r="AI278" s="263">
        <f t="shared" si="772"/>
        <v>0.124682780713067</v>
      </c>
      <c r="AJ278" s="241"/>
      <c r="AK278" s="240"/>
      <c r="AL278" s="240"/>
      <c r="AM278" s="240"/>
      <c r="AN278" s="261"/>
      <c r="AO278" s="241"/>
      <c r="AP278" s="240"/>
      <c r="AQ278" s="240"/>
      <c r="AR278" s="240"/>
      <c r="AS278" s="261"/>
      <c r="AT278" s="241"/>
      <c r="AU278" s="240"/>
      <c r="AV278" s="240"/>
      <c r="AW278" s="240"/>
      <c r="AX278" s="261"/>
    </row>
    <row r="279" ht="14.25" customHeight="1" spans="1:50">
      <c r="A279" s="88"/>
      <c r="B279" s="205" t="s">
        <v>65</v>
      </c>
      <c r="C279" s="969" t="s">
        <v>61</v>
      </c>
      <c r="D279" s="960" t="s">
        <v>61</v>
      </c>
      <c r="E279" s="960" t="s">
        <v>61</v>
      </c>
      <c r="F279" s="960" t="s">
        <v>61</v>
      </c>
      <c r="G279" s="960" t="s">
        <v>61</v>
      </c>
      <c r="H279" s="472">
        <f t="shared" ref="H279:R279" si="773">(H278-C278)*100*100</f>
        <v>-6.40586598550971</v>
      </c>
      <c r="I279" s="398">
        <f t="shared" si="773"/>
        <v>-990.709345832709</v>
      </c>
      <c r="J279" s="398">
        <f t="shared" si="773"/>
        <v>317.249519949652</v>
      </c>
      <c r="K279" s="399">
        <f t="shared" si="773"/>
        <v>259.465528067944</v>
      </c>
      <c r="L279" s="399">
        <f t="shared" si="773"/>
        <v>377.90409114408</v>
      </c>
      <c r="M279" s="472">
        <f t="shared" si="773"/>
        <v>88.0609674399421</v>
      </c>
      <c r="N279" s="400">
        <f t="shared" si="773"/>
        <v>1363.84187634938</v>
      </c>
      <c r="O279" s="400">
        <f t="shared" si="773"/>
        <v>-332.795236793747</v>
      </c>
      <c r="P279" s="399">
        <f t="shared" si="773"/>
        <v>69.0127112384212</v>
      </c>
      <c r="Q279" s="399">
        <f t="shared" si="773"/>
        <v>-457.224912628209</v>
      </c>
      <c r="R279" s="397">
        <f t="shared" si="773"/>
        <v>76.2236718226621</v>
      </c>
      <c r="S279" s="976" t="s">
        <v>61</v>
      </c>
      <c r="T279" s="401">
        <f>(T278-S278)*100*100</f>
        <v>87.6657839970162</v>
      </c>
      <c r="U279" s="977" t="s">
        <v>61</v>
      </c>
      <c r="V279" s="977" t="s">
        <v>61</v>
      </c>
      <c r="W279" s="977" t="s">
        <v>61</v>
      </c>
      <c r="X279" s="977" t="s">
        <v>61</v>
      </c>
      <c r="Y279" s="401">
        <f>(Y278-T278)*100*100</f>
        <v>76.1988252511207</v>
      </c>
      <c r="Z279" s="400">
        <f>(Z278-U278)*100*100</f>
        <v>-337.753197681673</v>
      </c>
      <c r="AA279" s="400">
        <f t="shared" ref="AA279:AE279" si="774">(AA278-V278)*100*100</f>
        <v>376.678443631865</v>
      </c>
      <c r="AB279" s="399">
        <f t="shared" si="774"/>
        <v>-35.267250095882</v>
      </c>
      <c r="AC279" s="399">
        <f t="shared" si="774"/>
        <v>195.218795004005</v>
      </c>
      <c r="AD279" s="397">
        <f t="shared" si="774"/>
        <v>34.8856206757279</v>
      </c>
      <c r="AE279" s="400">
        <f t="shared" si="774"/>
        <v>986.121767333623</v>
      </c>
      <c r="AF279" s="400">
        <f t="shared" ref="AF279:AI279" si="775">(AF278-AA278)*100*100</f>
        <v>727.492603074815</v>
      </c>
      <c r="AG279" s="399">
        <f t="shared" si="775"/>
        <v>418.249928249421</v>
      </c>
      <c r="AH279" s="399">
        <f t="shared" si="775"/>
        <v>-486.099551843908</v>
      </c>
      <c r="AI279" s="397">
        <f t="shared" si="775"/>
        <v>308.119008438219</v>
      </c>
      <c r="AJ279" s="241"/>
      <c r="AK279" s="240"/>
      <c r="AL279" s="240"/>
      <c r="AM279" s="240"/>
      <c r="AN279" s="261"/>
      <c r="AO279" s="241"/>
      <c r="AP279" s="240"/>
      <c r="AQ279" s="240"/>
      <c r="AR279" s="240"/>
      <c r="AS279" s="261"/>
      <c r="AT279" s="241"/>
      <c r="AU279" s="240"/>
      <c r="AV279" s="240"/>
      <c r="AW279" s="240"/>
      <c r="AX279" s="261"/>
    </row>
    <row r="280" ht="14.25" customHeight="1" spans="1:50">
      <c r="A280" s="76"/>
      <c r="B280" s="213" t="s">
        <v>114</v>
      </c>
      <c r="C280" s="969" t="s">
        <v>61</v>
      </c>
      <c r="D280" s="960" t="s">
        <v>61</v>
      </c>
      <c r="E280" s="960" t="s">
        <v>61</v>
      </c>
      <c r="F280" s="960" t="s">
        <v>61</v>
      </c>
      <c r="G280" s="960" t="s">
        <v>61</v>
      </c>
      <c r="H280" s="261">
        <f t="shared" ref="H280:R280" si="776">(H276-C276)/(H213-C213)</f>
        <v>0.0694396222484549</v>
      </c>
      <c r="I280" s="241">
        <f t="shared" si="776"/>
        <v>-16.7109555922355</v>
      </c>
      <c r="J280" s="240">
        <f t="shared" si="776"/>
        <v>0.166996422138043</v>
      </c>
      <c r="K280" s="240">
        <f t="shared" si="776"/>
        <v>0.371531759319869</v>
      </c>
      <c r="L280" s="240">
        <f t="shared" si="776"/>
        <v>0.295877557182377</v>
      </c>
      <c r="M280" s="261">
        <f t="shared" si="776"/>
        <v>0.143350574580416</v>
      </c>
      <c r="N280" s="241">
        <f t="shared" si="776"/>
        <v>0.397097399965636</v>
      </c>
      <c r="O280" s="240">
        <f t="shared" si="776"/>
        <v>-0.360628079725623</v>
      </c>
      <c r="P280" s="240">
        <f t="shared" si="776"/>
        <v>0.206007470428001</v>
      </c>
      <c r="Q280" s="240">
        <f t="shared" si="776"/>
        <v>-2.33650898677187</v>
      </c>
      <c r="R280" s="261">
        <f t="shared" si="776"/>
        <v>0.133647074459571</v>
      </c>
      <c r="S280" s="976" t="s">
        <v>61</v>
      </c>
      <c r="T280" s="374">
        <f>(T276-S276)/(T213-S213)</f>
        <v>0.142718372064952</v>
      </c>
      <c r="U280" s="977" t="s">
        <v>61</v>
      </c>
      <c r="V280" s="977" t="s">
        <v>61</v>
      </c>
      <c r="W280" s="977" t="s">
        <v>61</v>
      </c>
      <c r="X280" s="977" t="s">
        <v>61</v>
      </c>
      <c r="Y280" s="374">
        <f t="shared" ref="Y280:AI280" si="777">(Y276-T276)/(Y213-T213)</f>
        <v>0.133381892961791</v>
      </c>
      <c r="Z280" s="241">
        <f t="shared" si="777"/>
        <v>-0.513157894736842</v>
      </c>
      <c r="AA280" s="240">
        <f t="shared" si="777"/>
        <v>0.314935064935065</v>
      </c>
      <c r="AB280" s="240">
        <f t="shared" si="777"/>
        <v>0.130434782608696</v>
      </c>
      <c r="AC280" s="240">
        <f t="shared" si="777"/>
        <v>0.260174418604651</v>
      </c>
      <c r="AD280" s="261">
        <f t="shared" si="777"/>
        <v>0.130030959752322</v>
      </c>
      <c r="AE280" s="241">
        <f t="shared" si="777"/>
        <v>0.540755467196819</v>
      </c>
      <c r="AF280" s="240">
        <f t="shared" si="777"/>
        <v>0.257407407407407</v>
      </c>
      <c r="AG280" s="240">
        <f t="shared" si="777"/>
        <v>0.334386519220642</v>
      </c>
      <c r="AH280" s="240">
        <f t="shared" si="777"/>
        <v>-0.107837360047142</v>
      </c>
      <c r="AI280" s="261">
        <f t="shared" si="777"/>
        <v>0.224216825061598</v>
      </c>
      <c r="AJ280" s="241"/>
      <c r="AK280" s="240"/>
      <c r="AL280" s="240"/>
      <c r="AM280" s="240"/>
      <c r="AN280" s="261"/>
      <c r="AO280" s="241"/>
      <c r="AP280" s="240"/>
      <c r="AQ280" s="240"/>
      <c r="AR280" s="240"/>
      <c r="AS280" s="261"/>
      <c r="AT280" s="241"/>
      <c r="AU280" s="240"/>
      <c r="AV280" s="240"/>
      <c r="AW280" s="240"/>
      <c r="AX280" s="261"/>
    </row>
    <row r="281" ht="14.25" customHeight="1" spans="1:50">
      <c r="A281" s="76"/>
      <c r="B281" s="213"/>
      <c r="C281" s="260"/>
      <c r="D281" s="108"/>
      <c r="E281" s="108"/>
      <c r="F281" s="108"/>
      <c r="G281" s="108"/>
      <c r="H281" s="261"/>
      <c r="I281" s="241"/>
      <c r="J281" s="240"/>
      <c r="K281" s="240"/>
      <c r="L281" s="240"/>
      <c r="M281" s="261"/>
      <c r="N281" s="241"/>
      <c r="O281" s="240"/>
      <c r="P281" s="240"/>
      <c r="Q281" s="240"/>
      <c r="R281" s="261"/>
      <c r="S281" s="393"/>
      <c r="T281" s="374"/>
      <c r="U281" s="394"/>
      <c r="V281" s="394"/>
      <c r="W281" s="394"/>
      <c r="X281" s="394"/>
      <c r="Y281" s="374"/>
      <c r="Z281" s="241"/>
      <c r="AA281" s="240"/>
      <c r="AB281" s="240"/>
      <c r="AC281" s="240"/>
      <c r="AD281" s="261"/>
      <c r="AE281" s="241"/>
      <c r="AF281" s="240"/>
      <c r="AG281" s="240"/>
      <c r="AH281" s="240"/>
      <c r="AI281" s="261"/>
      <c r="AJ281" s="241"/>
      <c r="AK281" s="240"/>
      <c r="AL281" s="240"/>
      <c r="AM281" s="240"/>
      <c r="AN281" s="261"/>
      <c r="AO281" s="241"/>
      <c r="AP281" s="240"/>
      <c r="AQ281" s="240"/>
      <c r="AR281" s="240"/>
      <c r="AS281" s="261"/>
      <c r="AT281" s="241"/>
      <c r="AU281" s="240"/>
      <c r="AV281" s="240"/>
      <c r="AW281" s="240"/>
      <c r="AX281" s="261"/>
    </row>
    <row r="282" ht="14.25" customHeight="1" spans="1:50">
      <c r="A282" s="76"/>
      <c r="B282" s="238" t="s">
        <v>396</v>
      </c>
      <c r="C282" s="260"/>
      <c r="D282" s="108"/>
      <c r="E282" s="108"/>
      <c r="F282" s="108"/>
      <c r="G282" s="108"/>
      <c r="H282" s="261"/>
      <c r="I282" s="241"/>
      <c r="J282" s="240"/>
      <c r="K282" s="240"/>
      <c r="L282" s="240"/>
      <c r="M282" s="261"/>
      <c r="N282" s="241"/>
      <c r="O282" s="240"/>
      <c r="P282" s="240"/>
      <c r="Q282" s="240"/>
      <c r="R282" s="261"/>
      <c r="S282" s="393"/>
      <c r="T282" s="374"/>
      <c r="U282" s="394"/>
      <c r="V282" s="394"/>
      <c r="W282" s="394"/>
      <c r="X282" s="394"/>
      <c r="Y282" s="374"/>
      <c r="Z282" s="241"/>
      <c r="AA282" s="240"/>
      <c r="AB282" s="240"/>
      <c r="AC282" s="240"/>
      <c r="AD282" s="261"/>
      <c r="AE282" s="103">
        <f>AE276+4.7</f>
        <v>78.5</v>
      </c>
      <c r="AF282" s="103">
        <f>AF276+6.2</f>
        <v>27.5</v>
      </c>
      <c r="AG282" s="103">
        <f>AG276+4.3</f>
        <v>161.2</v>
      </c>
      <c r="AH282" s="402">
        <f>AH276+8.9</f>
        <v>56.6</v>
      </c>
      <c r="AI282" s="264">
        <f>AE282+AF282+AG282+AH282</f>
        <v>323.8</v>
      </c>
      <c r="AJ282" s="103">
        <v>145.3</v>
      </c>
      <c r="AK282" s="103">
        <v>83</v>
      </c>
      <c r="AL282" s="103">
        <f>(AG284+AL285/100/100)*AL213</f>
        <v>188.592760494998</v>
      </c>
      <c r="AM282" s="103">
        <f>(AH284+AM285/100/100)*AM213</f>
        <v>97.2687377554713</v>
      </c>
      <c r="AN282" s="264">
        <f>AJ282+AK282+AL282+AM282</f>
        <v>514.161498250469</v>
      </c>
      <c r="AO282" s="103">
        <f>(AJ284+AO285/100/100)*AO213</f>
        <v>179.13357306555</v>
      </c>
      <c r="AP282" s="103">
        <f>(AK284+AP285/100/100)*AP213</f>
        <v>82.3785085095828</v>
      </c>
      <c r="AQ282" s="103">
        <f>(AL284+AQ285/100/100)*AQ213</f>
        <v>227.409074314828</v>
      </c>
      <c r="AR282" s="103">
        <f>(AM284+AR285/100/100)*AR213</f>
        <v>119.410166640017</v>
      </c>
      <c r="AS282" s="264">
        <f>AO282+AP282+AQ282+AR282</f>
        <v>608.331322529978</v>
      </c>
      <c r="AT282" s="103">
        <f>(AO284+AT285/100/100)*AT213</f>
        <v>212.862854721867</v>
      </c>
      <c r="AU282" s="103">
        <f>(AP284+AU285/100/100)*AU213</f>
        <v>100.602958104406</v>
      </c>
      <c r="AV282" s="103">
        <f>(AQ284+AV285/100/100)*AV213</f>
        <v>268.952365781636</v>
      </c>
      <c r="AW282" s="103">
        <f>(AR284+AW285/100/100)*AW213</f>
        <v>144.784072246979</v>
      </c>
      <c r="AX282" s="264">
        <f>AT282+AU282+AV282+AW282</f>
        <v>727.202250854888</v>
      </c>
    </row>
    <row r="283" ht="14.25" customHeight="1" spans="1:50">
      <c r="A283" s="76"/>
      <c r="B283" s="119" t="s">
        <v>60</v>
      </c>
      <c r="C283" s="260"/>
      <c r="D283" s="108"/>
      <c r="E283" s="108"/>
      <c r="F283" s="108"/>
      <c r="G283" s="108"/>
      <c r="H283" s="261"/>
      <c r="I283" s="241"/>
      <c r="J283" s="240"/>
      <c r="K283" s="240"/>
      <c r="L283" s="240"/>
      <c r="M283" s="261"/>
      <c r="N283" s="241"/>
      <c r="O283" s="240"/>
      <c r="P283" s="240"/>
      <c r="Q283" s="240"/>
      <c r="R283" s="261"/>
      <c r="S283" s="393"/>
      <c r="T283" s="374"/>
      <c r="U283" s="394"/>
      <c r="V283" s="394"/>
      <c r="W283" s="394"/>
      <c r="X283" s="394"/>
      <c r="Y283" s="374"/>
      <c r="Z283" s="241"/>
      <c r="AA283" s="240"/>
      <c r="AB283" s="240"/>
      <c r="AC283" s="240"/>
      <c r="AD283" s="261"/>
      <c r="AE283" s="978" t="s">
        <v>61</v>
      </c>
      <c r="AF283" s="978" t="s">
        <v>61</v>
      </c>
      <c r="AG283" s="978" t="s">
        <v>61</v>
      </c>
      <c r="AH283" s="978" t="s">
        <v>61</v>
      </c>
      <c r="AI283" s="969" t="s">
        <v>61</v>
      </c>
      <c r="AJ283" s="241">
        <f>AJ282/AE282-1</f>
        <v>0.850955414012739</v>
      </c>
      <c r="AK283" s="241">
        <f>AK282/AF282-1</f>
        <v>2.01818181818182</v>
      </c>
      <c r="AL283" s="241">
        <f t="shared" ref="AL283:AN283" si="778">AL282/AG282-1</f>
        <v>0.169930276023559</v>
      </c>
      <c r="AM283" s="241">
        <f t="shared" si="778"/>
        <v>0.718528935609034</v>
      </c>
      <c r="AN283" s="261">
        <f t="shared" si="778"/>
        <v>0.587898388667291</v>
      </c>
      <c r="AO283" s="241">
        <f t="shared" ref="AO283" si="779">AO282/AJ282-1</f>
        <v>0.232853221373368</v>
      </c>
      <c r="AP283" s="240">
        <f t="shared" ref="AP283" si="780">AP282/AK282-1</f>
        <v>-0.00748784928213464</v>
      </c>
      <c r="AQ283" s="240">
        <f t="shared" ref="AQ283" si="781">AQ282/AL282-1</f>
        <v>0.205820805199255</v>
      </c>
      <c r="AR283" s="240">
        <f t="shared" ref="AR283:AS283" si="782">AR282/AM282-1</f>
        <v>0.227631502119499</v>
      </c>
      <c r="AS283" s="261">
        <f t="shared" si="782"/>
        <v>0.183152228628437</v>
      </c>
      <c r="AT283" s="241">
        <f t="shared" ref="AT283" si="783">AT282/AO282-1</f>
        <v>0.188291234742325</v>
      </c>
      <c r="AU283" s="240">
        <f t="shared" ref="AU283" si="784">AU282/AP282-1</f>
        <v>0.221228205323758</v>
      </c>
      <c r="AV283" s="240">
        <f t="shared" ref="AV283" si="785">AV282/AQ282-1</f>
        <v>0.182680887259998</v>
      </c>
      <c r="AW283" s="240">
        <f t="shared" ref="AW283" si="786">AW282/AR282-1</f>
        <v>0.212493678896339</v>
      </c>
      <c r="AX283" s="261">
        <f t="shared" ref="AX283" si="787">AX282/AS282-1</f>
        <v>0.195404911636868</v>
      </c>
    </row>
    <row r="284" ht="14.25" customHeight="1" spans="1:50">
      <c r="A284" s="76"/>
      <c r="B284" s="203" t="s">
        <v>376</v>
      </c>
      <c r="C284" s="260"/>
      <c r="D284" s="108"/>
      <c r="E284" s="108"/>
      <c r="F284" s="108"/>
      <c r="G284" s="108"/>
      <c r="H284" s="261"/>
      <c r="I284" s="241"/>
      <c r="J284" s="240"/>
      <c r="K284" s="240"/>
      <c r="L284" s="240"/>
      <c r="M284" s="261"/>
      <c r="N284" s="241"/>
      <c r="O284" s="240"/>
      <c r="P284" s="240"/>
      <c r="Q284" s="240"/>
      <c r="R284" s="261"/>
      <c r="S284" s="393"/>
      <c r="T284" s="374"/>
      <c r="U284" s="394"/>
      <c r="V284" s="394"/>
      <c r="W284" s="394"/>
      <c r="X284" s="394"/>
      <c r="Y284" s="374"/>
      <c r="Z284" s="241"/>
      <c r="AA284" s="240"/>
      <c r="AB284" s="240"/>
      <c r="AC284" s="240"/>
      <c r="AD284" s="261"/>
      <c r="AE284" s="94">
        <f t="shared" ref="AE284:AX284" si="788">AE282/AE213</f>
        <v>0.15625</v>
      </c>
      <c r="AF284" s="94">
        <f t="shared" si="788"/>
        <v>0.0664732898235436</v>
      </c>
      <c r="AG284" s="94">
        <f t="shared" si="788"/>
        <v>0.222805805114029</v>
      </c>
      <c r="AH284" s="94">
        <f t="shared" si="788"/>
        <v>0.0740740740740741</v>
      </c>
      <c r="AI284" s="263">
        <f t="shared" si="788"/>
        <v>0.134708990306611</v>
      </c>
      <c r="AJ284" s="94">
        <f t="shared" si="788"/>
        <v>0.203615470852018</v>
      </c>
      <c r="AK284" s="94">
        <f t="shared" si="788"/>
        <v>0.145998240985048</v>
      </c>
      <c r="AL284" s="94">
        <f t="shared" si="788"/>
        <v>0.206305805114029</v>
      </c>
      <c r="AM284" s="94">
        <f t="shared" si="788"/>
        <v>0.107074074074074</v>
      </c>
      <c r="AN284" s="263">
        <f t="shared" si="788"/>
        <v>0.165609250296156</v>
      </c>
      <c r="AO284" s="94">
        <f t="shared" si="788"/>
        <v>0.212115470852018</v>
      </c>
      <c r="AP284" s="94">
        <f t="shared" si="788"/>
        <v>0.120998240985048</v>
      </c>
      <c r="AQ284" s="94">
        <f t="shared" si="788"/>
        <v>0.214305805114029</v>
      </c>
      <c r="AR284" s="94">
        <f t="shared" si="788"/>
        <v>0.113074074074074</v>
      </c>
      <c r="AS284" s="263">
        <f t="shared" si="788"/>
        <v>0.167008760098309</v>
      </c>
      <c r="AT284" s="94">
        <f t="shared" si="788"/>
        <v>0.217115470852018</v>
      </c>
      <c r="AU284" s="94">
        <f t="shared" si="788"/>
        <v>0.125998240985048</v>
      </c>
      <c r="AV284" s="94">
        <f t="shared" si="788"/>
        <v>0.219305805114029</v>
      </c>
      <c r="AW284" s="94">
        <f t="shared" si="788"/>
        <v>0.118074074074074</v>
      </c>
      <c r="AX284" s="263">
        <f t="shared" si="788"/>
        <v>0.171856317717546</v>
      </c>
    </row>
    <row r="285" ht="14.25" customHeight="1" spans="1:50">
      <c r="A285" s="76"/>
      <c r="B285" s="205" t="s">
        <v>65</v>
      </c>
      <c r="C285" s="260"/>
      <c r="D285" s="108"/>
      <c r="E285" s="108"/>
      <c r="F285" s="108"/>
      <c r="G285" s="108"/>
      <c r="H285" s="261"/>
      <c r="I285" s="241"/>
      <c r="J285" s="240"/>
      <c r="K285" s="240"/>
      <c r="L285" s="240"/>
      <c r="M285" s="261"/>
      <c r="N285" s="241"/>
      <c r="O285" s="240"/>
      <c r="P285" s="240"/>
      <c r="Q285" s="240"/>
      <c r="R285" s="261"/>
      <c r="S285" s="393"/>
      <c r="T285" s="374"/>
      <c r="U285" s="394"/>
      <c r="V285" s="394"/>
      <c r="W285" s="394"/>
      <c r="X285" s="394"/>
      <c r="Y285" s="374"/>
      <c r="Z285" s="241"/>
      <c r="AA285" s="240"/>
      <c r="AB285" s="240"/>
      <c r="AC285" s="240"/>
      <c r="AD285" s="261"/>
      <c r="AE285" s="979" t="s">
        <v>61</v>
      </c>
      <c r="AF285" s="979" t="s">
        <v>61</v>
      </c>
      <c r="AG285" s="979" t="s">
        <v>61</v>
      </c>
      <c r="AH285" s="979" t="s">
        <v>61</v>
      </c>
      <c r="AI285" s="969" t="s">
        <v>61</v>
      </c>
      <c r="AJ285" s="398">
        <f>(AJ284-AE284)*100*100</f>
        <v>473.654708520179</v>
      </c>
      <c r="AK285" s="398">
        <f>(AK284-AF284)*100*100</f>
        <v>795.249511615047</v>
      </c>
      <c r="AL285" s="404">
        <v>-165</v>
      </c>
      <c r="AM285" s="404">
        <v>330</v>
      </c>
      <c r="AN285" s="397">
        <f>(AN284-AI284)*100*100</f>
        <v>309.00259989545</v>
      </c>
      <c r="AO285" s="405">
        <v>85</v>
      </c>
      <c r="AP285" s="404">
        <v>-250</v>
      </c>
      <c r="AQ285" s="404">
        <v>80</v>
      </c>
      <c r="AR285" s="404">
        <v>60</v>
      </c>
      <c r="AS285" s="397">
        <f>(AS284-AN284)*100*100</f>
        <v>13.9950980215381</v>
      </c>
      <c r="AT285" s="405">
        <v>50</v>
      </c>
      <c r="AU285" s="404">
        <v>50</v>
      </c>
      <c r="AV285" s="404">
        <v>50</v>
      </c>
      <c r="AW285" s="404">
        <v>50</v>
      </c>
      <c r="AX285" s="397">
        <f>(AX284-AS284)*100*100</f>
        <v>48.4755761923683</v>
      </c>
    </row>
    <row r="286" ht="14.25" customHeight="1" spans="1:50">
      <c r="A286" s="76"/>
      <c r="B286" s="213" t="s">
        <v>114</v>
      </c>
      <c r="C286" s="260"/>
      <c r="D286" s="108"/>
      <c r="E286" s="108"/>
      <c r="F286" s="108"/>
      <c r="G286" s="108"/>
      <c r="H286" s="261"/>
      <c r="I286" s="241"/>
      <c r="J286" s="240"/>
      <c r="K286" s="240"/>
      <c r="L286" s="240"/>
      <c r="M286" s="261"/>
      <c r="N286" s="241"/>
      <c r="O286" s="240"/>
      <c r="P286" s="240"/>
      <c r="Q286" s="240"/>
      <c r="R286" s="261"/>
      <c r="S286" s="393"/>
      <c r="T286" s="374"/>
      <c r="U286" s="394"/>
      <c r="V286" s="394"/>
      <c r="W286" s="394"/>
      <c r="X286" s="394"/>
      <c r="Y286" s="374"/>
      <c r="Z286" s="241"/>
      <c r="AA286" s="240"/>
      <c r="AB286" s="240"/>
      <c r="AC286" s="240"/>
      <c r="AD286" s="261"/>
      <c r="AE286" s="979" t="s">
        <v>61</v>
      </c>
      <c r="AF286" s="979" t="s">
        <v>61</v>
      </c>
      <c r="AG286" s="979" t="s">
        <v>61</v>
      </c>
      <c r="AH286" s="979" t="s">
        <v>61</v>
      </c>
      <c r="AI286" s="969" t="s">
        <v>61</v>
      </c>
      <c r="AJ286" s="241">
        <f t="shared" ref="AJ286:AX286" si="789">(AJ282-AE282)/(AJ213-AE213)</f>
        <v>0.316287878787879</v>
      </c>
      <c r="AK286" s="241">
        <f t="shared" si="789"/>
        <v>0.358527131782946</v>
      </c>
      <c r="AL286" s="241">
        <f t="shared" si="789"/>
        <v>0.143687062209249</v>
      </c>
      <c r="AM286" s="241">
        <f t="shared" si="789"/>
        <v>0.28178632533636</v>
      </c>
      <c r="AN286" s="261">
        <f t="shared" si="789"/>
        <v>0.271570021043256</v>
      </c>
      <c r="AO286" s="241">
        <f t="shared" si="789"/>
        <v>0.258449699027866</v>
      </c>
      <c r="AP286" s="240">
        <f t="shared" si="789"/>
        <v>-0.00553302406327181</v>
      </c>
      <c r="AQ286" s="240">
        <f t="shared" si="789"/>
        <v>0.264054661865871</v>
      </c>
      <c r="AR286" s="240">
        <f t="shared" si="789"/>
        <v>0.149999371027059</v>
      </c>
      <c r="AS286" s="261">
        <f t="shared" si="789"/>
        <v>0.175087317883319</v>
      </c>
      <c r="AT286" s="241">
        <f t="shared" si="789"/>
        <v>0.248185688057032</v>
      </c>
      <c r="AU286" s="240">
        <f t="shared" si="789"/>
        <v>0.154939105136132</v>
      </c>
      <c r="AV286" s="240">
        <f t="shared" si="789"/>
        <v>0.251415400553184</v>
      </c>
      <c r="AW286" s="240">
        <f t="shared" si="789"/>
        <v>0.149101248639437</v>
      </c>
      <c r="AX286" s="261">
        <f t="shared" si="789"/>
        <v>0.201837609920171</v>
      </c>
    </row>
    <row r="287" ht="14.25" customHeight="1" spans="1:50">
      <c r="A287" s="76"/>
      <c r="B287" s="10"/>
      <c r="C287" s="190"/>
      <c r="D287" s="189"/>
      <c r="E287" s="189"/>
      <c r="F287" s="189"/>
      <c r="G287" s="189"/>
      <c r="H287" s="190"/>
      <c r="I287" s="189"/>
      <c r="J287" s="189"/>
      <c r="K287" s="189"/>
      <c r="L287" s="189"/>
      <c r="M287" s="190"/>
      <c r="N287" s="189"/>
      <c r="O287" s="189"/>
      <c r="P287" s="189"/>
      <c r="Q287" s="189"/>
      <c r="R287" s="190"/>
      <c r="S287" s="406"/>
      <c r="T287" s="406"/>
      <c r="U287" s="407"/>
      <c r="V287" s="407"/>
      <c r="W287" s="407"/>
      <c r="X287" s="407"/>
      <c r="Y287" s="406"/>
      <c r="Z287" s="189"/>
      <c r="AA287" s="189"/>
      <c r="AB287" s="189"/>
      <c r="AC287" s="189"/>
      <c r="AD287" s="190"/>
      <c r="AE287" s="189"/>
      <c r="AF287" s="473"/>
      <c r="AG287" s="189"/>
      <c r="AH287" s="474"/>
      <c r="AI287" s="190"/>
      <c r="AJ287" s="189"/>
      <c r="AK287" s="189"/>
      <c r="AL287" s="189"/>
      <c r="AM287" s="189"/>
      <c r="AN287" s="190"/>
      <c r="AO287" s="189"/>
      <c r="AP287" s="189"/>
      <c r="AQ287" s="189"/>
      <c r="AR287" s="189"/>
      <c r="AS287" s="190"/>
      <c r="AT287" s="189"/>
      <c r="AU287" s="189"/>
      <c r="AV287" s="189"/>
      <c r="AW287" s="189"/>
      <c r="AX287" s="190"/>
    </row>
    <row r="288" ht="14.25" customHeight="1" spans="1:50">
      <c r="A288" s="80"/>
      <c r="B288" s="408" t="s">
        <v>378</v>
      </c>
      <c r="C288" s="132">
        <v>54.4526161373729</v>
      </c>
      <c r="D288" s="225">
        <v>16.3541426070382</v>
      </c>
      <c r="E288" s="225">
        <v>16.2430318971462</v>
      </c>
      <c r="F288" s="225">
        <v>14.3425671129833</v>
      </c>
      <c r="G288" s="225">
        <v>13.6962272343646</v>
      </c>
      <c r="H288" s="132">
        <f>D288+E288+F288+G288</f>
        <v>60.6359688515323</v>
      </c>
      <c r="I288" s="225">
        <v>13.7253776950806</v>
      </c>
      <c r="J288" s="225">
        <v>13.0900979887373</v>
      </c>
      <c r="K288" s="225">
        <v>13.2270223944342</v>
      </c>
      <c r="L288" s="225">
        <v>13.083575104206</v>
      </c>
      <c r="M288" s="132">
        <f>I288+J288+K288+L288</f>
        <v>53.1260731824581</v>
      </c>
      <c r="N288" s="475">
        <f>23.7-N97</f>
        <v>15.8</v>
      </c>
      <c r="O288" s="475">
        <f>23.5-O97</f>
        <v>15.4511461004546</v>
      </c>
      <c r="P288" s="475">
        <v>15.37</v>
      </c>
      <c r="Q288" s="98">
        <f>94.7-N288-O288-P288-R97</f>
        <v>16.1788538995454</v>
      </c>
      <c r="R288" s="132">
        <f>N288+O288+P288+Q288</f>
        <v>62.8</v>
      </c>
      <c r="S288" s="99">
        <f>H288</f>
        <v>60.6359688515323</v>
      </c>
      <c r="T288" s="99">
        <f>M288</f>
        <v>53.1260731824581</v>
      </c>
      <c r="U288" s="100">
        <f t="shared" ref="U288" si="790">N288</f>
        <v>15.8</v>
      </c>
      <c r="V288" s="100">
        <f t="shared" ref="V288" si="791">O288</f>
        <v>15.4511461004546</v>
      </c>
      <c r="W288" s="100">
        <f t="shared" ref="W288" si="792">P288</f>
        <v>15.37</v>
      </c>
      <c r="X288" s="100">
        <f t="shared" ref="X288" si="793">Q288</f>
        <v>16.1788538995454</v>
      </c>
      <c r="Y288" s="99">
        <f>U288+V288+W288+X288</f>
        <v>62.8</v>
      </c>
      <c r="Z288" s="98">
        <f>25.3-Z97</f>
        <v>17.3</v>
      </c>
      <c r="AA288" s="98">
        <f>25.2-AA97</f>
        <v>17.2</v>
      </c>
      <c r="AB288" s="98">
        <f>27.4-AB97</f>
        <v>19.3</v>
      </c>
      <c r="AC288" s="98">
        <f>107.5-Z288-AA288-AB288-AD97</f>
        <v>21.7</v>
      </c>
      <c r="AD288" s="132">
        <f>Z288+AA288+AB288+AC288</f>
        <v>75.5</v>
      </c>
      <c r="AE288" s="98">
        <f>30.9-AE97</f>
        <v>23.1</v>
      </c>
      <c r="AF288" s="98">
        <f>28.8-AF97</f>
        <v>20.4</v>
      </c>
      <c r="AG288" s="98">
        <f>60.5-AG97</f>
        <v>22.4</v>
      </c>
      <c r="AH288" s="98">
        <f>163.8-AE288-AF288-AG288-AI97</f>
        <v>37.1</v>
      </c>
      <c r="AI288" s="132">
        <f>AE288+AF288+AG288+AH288</f>
        <v>103</v>
      </c>
      <c r="AJ288" s="98">
        <f>36.9-AJ97</f>
        <v>30.3</v>
      </c>
      <c r="AK288" s="98">
        <f>40.4-AK97</f>
        <v>33.9</v>
      </c>
      <c r="AL288" s="409">
        <v>31</v>
      </c>
      <c r="AM288" s="409">
        <v>31</v>
      </c>
      <c r="AN288" s="132">
        <f>AJ288+AK288+AL288+AM288</f>
        <v>126.2</v>
      </c>
      <c r="AO288" s="409">
        <f>AJ288*1.1</f>
        <v>33.33</v>
      </c>
      <c r="AP288" s="409">
        <f t="shared" ref="AP288:AR288" si="794">AK288*1.1</f>
        <v>37.29</v>
      </c>
      <c r="AQ288" s="409">
        <f t="shared" si="794"/>
        <v>34.1</v>
      </c>
      <c r="AR288" s="409">
        <f t="shared" si="794"/>
        <v>34.1</v>
      </c>
      <c r="AS288" s="132">
        <f>AO288+AP288+AQ288+AR288</f>
        <v>138.82</v>
      </c>
      <c r="AT288" s="409">
        <f t="shared" ref="AT288:AW288" si="795">AO288*1.1</f>
        <v>36.663</v>
      </c>
      <c r="AU288" s="409">
        <f t="shared" si="795"/>
        <v>41.019</v>
      </c>
      <c r="AV288" s="409">
        <f t="shared" si="795"/>
        <v>37.51</v>
      </c>
      <c r="AW288" s="409">
        <f t="shared" si="795"/>
        <v>37.51</v>
      </c>
      <c r="AX288" s="132">
        <f>AT288+AU288+AV288+AW288</f>
        <v>152.702</v>
      </c>
    </row>
    <row r="289" ht="14.25" customHeight="1" spans="1:50">
      <c r="A289" s="80"/>
      <c r="B289" s="268" t="s">
        <v>60</v>
      </c>
      <c r="C289" s="955" t="s">
        <v>61</v>
      </c>
      <c r="D289" s="108" t="s">
        <v>61</v>
      </c>
      <c r="E289" s="108" t="s">
        <v>61</v>
      </c>
      <c r="F289" s="108" t="s">
        <v>61</v>
      </c>
      <c r="G289" s="108" t="s">
        <v>61</v>
      </c>
      <c r="H289" s="109">
        <f t="shared" ref="H289:AN289" si="796">H288/C288-1</f>
        <v>0.113554740851387</v>
      </c>
      <c r="I289" s="240">
        <f t="shared" si="796"/>
        <v>-0.160740001791737</v>
      </c>
      <c r="J289" s="240">
        <f t="shared" si="796"/>
        <v>-0.194109937625801</v>
      </c>
      <c r="K289" s="240">
        <f t="shared" si="796"/>
        <v>-0.0777785949866114</v>
      </c>
      <c r="L289" s="240">
        <f t="shared" si="796"/>
        <v>-0.0447314519301664</v>
      </c>
      <c r="M289" s="109">
        <f t="shared" si="796"/>
        <v>-0.123852159226849</v>
      </c>
      <c r="N289" s="240">
        <f t="shared" si="796"/>
        <v>0.151152292564087</v>
      </c>
      <c r="O289" s="240">
        <f t="shared" si="796"/>
        <v>0.180369017386174</v>
      </c>
      <c r="P289" s="94">
        <f t="shared" si="796"/>
        <v>0.162015118872672</v>
      </c>
      <c r="Q289" s="94">
        <f t="shared" si="796"/>
        <v>0.236577446965884</v>
      </c>
      <c r="R289" s="109">
        <f t="shared" si="796"/>
        <v>0.18209376748621</v>
      </c>
      <c r="S289" s="110">
        <f>S288/C288-1</f>
        <v>0.113554740851387</v>
      </c>
      <c r="T289" s="111">
        <f>T288/S288-1</f>
        <v>-0.123852159226849</v>
      </c>
      <c r="U289" s="113">
        <f>U288/I288-1</f>
        <v>0.151152292564087</v>
      </c>
      <c r="V289" s="113">
        <f t="shared" ref="V289" si="797">V288/J288-1</f>
        <v>0.180369017386174</v>
      </c>
      <c r="W289" s="113">
        <f t="shared" ref="W289" si="798">W288/K288-1</f>
        <v>0.162015118872672</v>
      </c>
      <c r="X289" s="113">
        <f t="shared" ref="X289" si="799">X288/L288-1</f>
        <v>0.236577446965884</v>
      </c>
      <c r="Y289" s="111">
        <f>Y288/T288-1</f>
        <v>0.18209376748621</v>
      </c>
      <c r="Z289" s="94">
        <f>Z288/U288-1</f>
        <v>0.0949367088607596</v>
      </c>
      <c r="AA289" s="240">
        <f t="shared" ref="AA289:AG289" si="800">AA288/V288-1</f>
        <v>0.113186030872751</v>
      </c>
      <c r="AB289" s="94">
        <f t="shared" si="800"/>
        <v>0.255692908262849</v>
      </c>
      <c r="AC289" s="94">
        <f t="shared" si="800"/>
        <v>0.341256935425424</v>
      </c>
      <c r="AD289" s="109">
        <f t="shared" si="800"/>
        <v>0.202229299363057</v>
      </c>
      <c r="AE289" s="94">
        <f t="shared" si="800"/>
        <v>0.335260115606936</v>
      </c>
      <c r="AF289" s="94">
        <f t="shared" si="800"/>
        <v>0.186046511627907</v>
      </c>
      <c r="AG289" s="94">
        <f t="shared" si="800"/>
        <v>0.160621761658031</v>
      </c>
      <c r="AH289" s="94">
        <f t="shared" ref="AH289" si="801">AH288/AC288-1</f>
        <v>0.709677419354839</v>
      </c>
      <c r="AI289" s="109">
        <f t="shared" si="796"/>
        <v>0.364238410596027</v>
      </c>
      <c r="AJ289" s="94">
        <f t="shared" ref="AJ289:AK289" si="802">AJ288/AE288-1</f>
        <v>0.311688311688312</v>
      </c>
      <c r="AK289" s="94">
        <f t="shared" si="802"/>
        <v>0.661764705882353</v>
      </c>
      <c r="AL289" s="94">
        <f t="shared" ref="AL289" si="803">AL288/AG288-1</f>
        <v>0.383928571428572</v>
      </c>
      <c r="AM289" s="94">
        <f t="shared" ref="AM289" si="804">AM288/AH288-1</f>
        <v>-0.164420485175202</v>
      </c>
      <c r="AN289" s="109">
        <f t="shared" si="796"/>
        <v>0.225242718446602</v>
      </c>
      <c r="AO289" s="94">
        <f t="shared" ref="AO289" si="805">AO288/AJ288-1</f>
        <v>0.1</v>
      </c>
      <c r="AP289" s="94">
        <f t="shared" ref="AP289" si="806">AP288/AK288-1</f>
        <v>0.1</v>
      </c>
      <c r="AQ289" s="94">
        <f t="shared" ref="AQ289" si="807">AQ288/AL288-1</f>
        <v>0.1</v>
      </c>
      <c r="AR289" s="94">
        <f t="shared" ref="AR289" si="808">AR288/AM288-1</f>
        <v>0.1</v>
      </c>
      <c r="AS289" s="109">
        <f t="shared" ref="AS289" si="809">AS288/AN288-1</f>
        <v>0.1</v>
      </c>
      <c r="AT289" s="94">
        <f t="shared" ref="AT289" si="810">AT288/AO288-1</f>
        <v>0.1</v>
      </c>
      <c r="AU289" s="94">
        <f t="shared" ref="AU289" si="811">AU288/AP288-1</f>
        <v>0.1</v>
      </c>
      <c r="AV289" s="94">
        <f t="shared" ref="AV289" si="812">AV288/AQ288-1</f>
        <v>0.1</v>
      </c>
      <c r="AW289" s="94">
        <f t="shared" ref="AW289" si="813">AW288/AR288-1</f>
        <v>0.1</v>
      </c>
      <c r="AX289" s="109">
        <f t="shared" ref="AX289" si="814">AX288/AS288-1</f>
        <v>0.1</v>
      </c>
    </row>
    <row r="290" ht="14.25" customHeight="1" spans="1:50">
      <c r="A290" s="80"/>
      <c r="B290" s="238" t="s">
        <v>379</v>
      </c>
      <c r="C290" s="227">
        <f t="shared" ref="C290:AI290" si="815">C276+C288</f>
        <v>136.252616137373</v>
      </c>
      <c r="D290" s="226">
        <f t="shared" si="815"/>
        <v>28.1541426070382</v>
      </c>
      <c r="E290" s="226">
        <f t="shared" si="815"/>
        <v>4.04303189714623</v>
      </c>
      <c r="F290" s="226">
        <f t="shared" si="815"/>
        <v>65.1425671129833</v>
      </c>
      <c r="G290" s="226">
        <f t="shared" si="815"/>
        <v>55.0962272343646</v>
      </c>
      <c r="H290" s="227">
        <f t="shared" si="815"/>
        <v>152.435968851532</v>
      </c>
      <c r="I290" s="226">
        <f t="shared" si="815"/>
        <v>-0.496471157347159</v>
      </c>
      <c r="J290" s="226">
        <f t="shared" si="815"/>
        <v>6.70081648435965</v>
      </c>
      <c r="K290" s="226">
        <f t="shared" si="815"/>
        <v>80.8270223944342</v>
      </c>
      <c r="L290" s="226">
        <f t="shared" si="815"/>
        <v>83.783575104206</v>
      </c>
      <c r="M290" s="227">
        <f t="shared" si="815"/>
        <v>170.814942825653</v>
      </c>
      <c r="N290" s="226">
        <f t="shared" si="815"/>
        <v>46.9</v>
      </c>
      <c r="O290" s="226">
        <f t="shared" si="815"/>
        <v>-0.748853899545439</v>
      </c>
      <c r="P290" s="226">
        <f t="shared" si="815"/>
        <v>103.67</v>
      </c>
      <c r="Q290" s="226">
        <f t="shared" si="815"/>
        <v>64.2788538995455</v>
      </c>
      <c r="R290" s="227">
        <f t="shared" si="815"/>
        <v>214.1</v>
      </c>
      <c r="S290" s="104">
        <f t="shared" si="815"/>
        <v>152.435968851532</v>
      </c>
      <c r="T290" s="104">
        <f t="shared" si="815"/>
        <v>170.814942825653</v>
      </c>
      <c r="U290" s="105">
        <f t="shared" si="815"/>
        <v>46.9</v>
      </c>
      <c r="V290" s="105">
        <f t="shared" si="815"/>
        <v>-0.748853899545439</v>
      </c>
      <c r="W290" s="105">
        <f t="shared" si="815"/>
        <v>103.67</v>
      </c>
      <c r="X290" s="105">
        <f t="shared" si="815"/>
        <v>64.2788538995455</v>
      </c>
      <c r="Y290" s="104">
        <f t="shared" si="815"/>
        <v>214.1</v>
      </c>
      <c r="Z290" s="226">
        <f t="shared" si="815"/>
        <v>36.7</v>
      </c>
      <c r="AA290" s="226">
        <f t="shared" si="815"/>
        <v>10.7</v>
      </c>
      <c r="AB290" s="226">
        <f t="shared" si="815"/>
        <v>112.7</v>
      </c>
      <c r="AC290" s="226">
        <f t="shared" si="815"/>
        <v>87.7</v>
      </c>
      <c r="AD290" s="227">
        <f t="shared" si="815"/>
        <v>247.8</v>
      </c>
      <c r="AE290" s="226">
        <f t="shared" si="815"/>
        <v>96.9</v>
      </c>
      <c r="AF290" s="226">
        <f t="shared" si="815"/>
        <v>41.7</v>
      </c>
      <c r="AG290" s="226">
        <f t="shared" si="815"/>
        <v>179.3</v>
      </c>
      <c r="AH290" s="226">
        <f t="shared" si="815"/>
        <v>84.8</v>
      </c>
      <c r="AI290" s="227">
        <f t="shared" si="815"/>
        <v>402.7</v>
      </c>
      <c r="AJ290" s="108"/>
      <c r="AK290" s="108"/>
      <c r="AL290" s="108"/>
      <c r="AM290" s="108"/>
      <c r="AN290" s="107"/>
      <c r="AO290" s="108"/>
      <c r="AP290" s="108"/>
      <c r="AQ290" s="108"/>
      <c r="AR290" s="108"/>
      <c r="AS290" s="107"/>
      <c r="AT290" s="108"/>
      <c r="AU290" s="108"/>
      <c r="AV290" s="108"/>
      <c r="AW290" s="108"/>
      <c r="AX290" s="107"/>
    </row>
    <row r="291" ht="14.25" customHeight="1" spans="1:50">
      <c r="A291" s="80"/>
      <c r="B291" s="119" t="s">
        <v>60</v>
      </c>
      <c r="C291" s="955" t="s">
        <v>61</v>
      </c>
      <c r="D291" s="108" t="s">
        <v>61</v>
      </c>
      <c r="E291" s="108" t="s">
        <v>61</v>
      </c>
      <c r="F291" s="108" t="s">
        <v>61</v>
      </c>
      <c r="G291" s="108" t="s">
        <v>61</v>
      </c>
      <c r="H291" s="261">
        <f t="shared" ref="H291:AI291" si="816">H290/C290-1</f>
        <v>0.118774620061922</v>
      </c>
      <c r="I291" s="241">
        <f t="shared" si="816"/>
        <v>-1.0176340357537</v>
      </c>
      <c r="J291" s="240">
        <f t="shared" si="816"/>
        <v>0.657374132786192</v>
      </c>
      <c r="K291" s="240">
        <f t="shared" si="816"/>
        <v>0.240771218829124</v>
      </c>
      <c r="L291" s="240">
        <f t="shared" si="816"/>
        <v>0.520677173553338</v>
      </c>
      <c r="M291" s="261">
        <f t="shared" si="816"/>
        <v>0.120568485985227</v>
      </c>
      <c r="N291" s="241">
        <f t="shared" si="816"/>
        <v>-95.4667163559011</v>
      </c>
      <c r="O291" s="240">
        <f t="shared" si="816"/>
        <v>-1.11175561982534</v>
      </c>
      <c r="P291" s="240">
        <f t="shared" si="816"/>
        <v>0.282615602169439</v>
      </c>
      <c r="Q291" s="240">
        <f t="shared" si="816"/>
        <v>-0.232798865176158</v>
      </c>
      <c r="R291" s="261">
        <f t="shared" si="816"/>
        <v>0.253403223736272</v>
      </c>
      <c r="S291" s="393">
        <f>S290/C290-1</f>
        <v>0.118774620061922</v>
      </c>
      <c r="T291" s="374">
        <f>T290/S290-1</f>
        <v>0.120568485985227</v>
      </c>
      <c r="U291" s="394">
        <f t="shared" ref="U291" si="817">U290/I290-1</f>
        <v>-95.4667163559011</v>
      </c>
      <c r="V291" s="394">
        <f t="shared" ref="V291" si="818">V290/J290-1</f>
        <v>-1.11175561982534</v>
      </c>
      <c r="W291" s="394">
        <f t="shared" ref="W291:X291" si="819">W290/K290-1</f>
        <v>0.282615602169439</v>
      </c>
      <c r="X291" s="394">
        <f t="shared" si="819"/>
        <v>-0.232798865176158</v>
      </c>
      <c r="Y291" s="374">
        <f>Y290/T290-1</f>
        <v>0.253403223736272</v>
      </c>
      <c r="Z291" s="241">
        <f>Z290/U290-1</f>
        <v>-0.217484008528785</v>
      </c>
      <c r="AA291" s="240">
        <f t="shared" ref="AA291:AG291" si="820">AA290/V290-1</f>
        <v>-15.2885014106156</v>
      </c>
      <c r="AB291" s="240">
        <f t="shared" si="820"/>
        <v>0.087103308575287</v>
      </c>
      <c r="AC291" s="240">
        <f t="shared" si="820"/>
        <v>0.3643678236245</v>
      </c>
      <c r="AD291" s="261">
        <f t="shared" si="820"/>
        <v>0.157403082671649</v>
      </c>
      <c r="AE291" s="241">
        <f t="shared" si="820"/>
        <v>1.64032697547684</v>
      </c>
      <c r="AF291" s="240">
        <f t="shared" si="820"/>
        <v>2.89719626168224</v>
      </c>
      <c r="AG291" s="240">
        <f t="shared" si="820"/>
        <v>0.59094942324756</v>
      </c>
      <c r="AH291" s="240">
        <f t="shared" si="816"/>
        <v>-0.033067274800456</v>
      </c>
      <c r="AI291" s="261">
        <f t="shared" si="816"/>
        <v>0.625100887812752</v>
      </c>
      <c r="AJ291" s="108"/>
      <c r="AK291" s="108"/>
      <c r="AL291" s="108"/>
      <c r="AM291" s="108"/>
      <c r="AN291" s="107"/>
      <c r="AO291" s="108"/>
      <c r="AP291" s="108"/>
      <c r="AQ291" s="108"/>
      <c r="AR291" s="108"/>
      <c r="AS291" s="107"/>
      <c r="AT291" s="108"/>
      <c r="AU291" s="108"/>
      <c r="AV291" s="108"/>
      <c r="AW291" s="108"/>
      <c r="AX291" s="107"/>
    </row>
    <row r="292" ht="14.25" customHeight="1" spans="1:50">
      <c r="A292" s="121"/>
      <c r="B292" s="203" t="s">
        <v>376</v>
      </c>
      <c r="C292" s="107">
        <f t="shared" ref="C292:AI292" si="821">C290/C213</f>
        <v>0.124819179312361</v>
      </c>
      <c r="D292" s="108">
        <f t="shared" si="821"/>
        <v>0.107536544085551</v>
      </c>
      <c r="E292" s="108">
        <f t="shared" si="821"/>
        <v>0.0191069560356627</v>
      </c>
      <c r="F292" s="108">
        <f t="shared" si="821"/>
        <v>0.187460624785563</v>
      </c>
      <c r="G292" s="108">
        <f t="shared" si="821"/>
        <v>0.132858035289039</v>
      </c>
      <c r="H292" s="107">
        <f t="shared" si="821"/>
        <v>0.123368998997687</v>
      </c>
      <c r="I292" s="240">
        <f t="shared" si="821"/>
        <v>-0.00188509126514093</v>
      </c>
      <c r="J292" s="240">
        <f t="shared" si="821"/>
        <v>0.0271953724065859</v>
      </c>
      <c r="K292" s="240">
        <f t="shared" si="821"/>
        <v>0.205814298786596</v>
      </c>
      <c r="L292" s="240">
        <f t="shared" si="821"/>
        <v>0.163089543111247</v>
      </c>
      <c r="M292" s="109">
        <f t="shared" si="821"/>
        <v>0.12061427911946</v>
      </c>
      <c r="N292" s="240">
        <f t="shared" si="821"/>
        <v>0.124238410596026</v>
      </c>
      <c r="O292" s="240">
        <f t="shared" si="821"/>
        <v>-0.00273703910652573</v>
      </c>
      <c r="P292" s="240">
        <f t="shared" si="821"/>
        <v>0.210198702351987</v>
      </c>
      <c r="Q292" s="240">
        <f t="shared" si="821"/>
        <v>0.122810190866537</v>
      </c>
      <c r="R292" s="109">
        <f t="shared" si="821"/>
        <v>0.128380404149427</v>
      </c>
      <c r="S292" s="374">
        <f t="shared" si="821"/>
        <v>0.122871787952324</v>
      </c>
      <c r="T292" s="374">
        <f t="shared" si="821"/>
        <v>0.120122325014572</v>
      </c>
      <c r="U292" s="375">
        <f t="shared" si="821"/>
        <v>0.123746701846966</v>
      </c>
      <c r="V292" s="375">
        <f t="shared" si="821"/>
        <v>-0.0027240956694996</v>
      </c>
      <c r="W292" s="375">
        <f t="shared" si="821"/>
        <v>0.209646107178969</v>
      </c>
      <c r="X292" s="375">
        <f t="shared" si="821"/>
        <v>0.122296145166563</v>
      </c>
      <c r="Y292" s="374">
        <f t="shared" si="821"/>
        <v>0.1278972520908</v>
      </c>
      <c r="Z292" s="240">
        <f t="shared" si="821"/>
        <v>0.0913389746142359</v>
      </c>
      <c r="AA292" s="240">
        <f t="shared" si="821"/>
        <v>0.0350016355904482</v>
      </c>
      <c r="AB292" s="240">
        <f t="shared" si="821"/>
        <v>0.211206896551724</v>
      </c>
      <c r="AC292" s="240">
        <f t="shared" si="821"/>
        <v>0.147543741588156</v>
      </c>
      <c r="AD292" s="109">
        <f t="shared" si="821"/>
        <v>0.135004086080087</v>
      </c>
      <c r="AE292" s="240">
        <f t="shared" si="821"/>
        <v>0.192874203821656</v>
      </c>
      <c r="AF292" s="240">
        <f t="shared" si="821"/>
        <v>0.100797679477883</v>
      </c>
      <c r="AG292" s="240">
        <f t="shared" si="821"/>
        <v>0.247823082239115</v>
      </c>
      <c r="AH292" s="240">
        <f t="shared" si="821"/>
        <v>0.110980238188719</v>
      </c>
      <c r="AI292" s="109">
        <f t="shared" si="821"/>
        <v>0.167533386029871</v>
      </c>
      <c r="AJ292" s="108"/>
      <c r="AK292" s="108"/>
      <c r="AL292" s="108"/>
      <c r="AM292" s="108"/>
      <c r="AN292" s="107"/>
      <c r="AO292" s="108"/>
      <c r="AP292" s="108"/>
      <c r="AQ292" s="108"/>
      <c r="AR292" s="108"/>
      <c r="AS292" s="107"/>
      <c r="AT292" s="108"/>
      <c r="AU292" s="108"/>
      <c r="AV292" s="108"/>
      <c r="AW292" s="108"/>
      <c r="AX292" s="107"/>
    </row>
    <row r="293" ht="14.25" customHeight="1" spans="1:50">
      <c r="A293" s="80"/>
      <c r="B293" s="205" t="s">
        <v>65</v>
      </c>
      <c r="C293" s="955" t="s">
        <v>61</v>
      </c>
      <c r="D293" s="108" t="s">
        <v>61</v>
      </c>
      <c r="E293" s="108" t="s">
        <v>61</v>
      </c>
      <c r="F293" s="108" t="s">
        <v>61</v>
      </c>
      <c r="G293" s="108" t="s">
        <v>61</v>
      </c>
      <c r="H293" s="472">
        <f t="shared" ref="H293:AI293" si="822">(H292-C292)*100*100</f>
        <v>-14.5018031467346</v>
      </c>
      <c r="I293" s="398">
        <f t="shared" si="822"/>
        <v>-1094.21635350692</v>
      </c>
      <c r="J293" s="398">
        <f t="shared" si="822"/>
        <v>80.8841637092318</v>
      </c>
      <c r="K293" s="399">
        <f t="shared" si="822"/>
        <v>183.536740010326</v>
      </c>
      <c r="L293" s="399">
        <f t="shared" si="822"/>
        <v>302.315078222077</v>
      </c>
      <c r="M293" s="472">
        <f t="shared" si="822"/>
        <v>-27.5471987822749</v>
      </c>
      <c r="N293" s="400">
        <f t="shared" si="822"/>
        <v>1261.23501861167</v>
      </c>
      <c r="O293" s="400">
        <f t="shared" si="822"/>
        <v>-299.324115131116</v>
      </c>
      <c r="P293" s="400">
        <f t="shared" si="822"/>
        <v>43.8440356539105</v>
      </c>
      <c r="Q293" s="400">
        <f t="shared" si="822"/>
        <v>-402.7935224471</v>
      </c>
      <c r="R293" s="397">
        <f t="shared" si="822"/>
        <v>77.6612502996767</v>
      </c>
      <c r="S293" s="976" t="s">
        <v>61</v>
      </c>
      <c r="T293" s="401">
        <f>(T292-S292)*100*100</f>
        <v>-27.4946293775122</v>
      </c>
      <c r="U293" s="977" t="s">
        <v>61</v>
      </c>
      <c r="V293" s="977" t="s">
        <v>61</v>
      </c>
      <c r="W293" s="977" t="s">
        <v>61</v>
      </c>
      <c r="X293" s="977" t="s">
        <v>61</v>
      </c>
      <c r="Y293" s="401">
        <f>(Y292-T292)*100*100</f>
        <v>77.7492707622801</v>
      </c>
      <c r="Z293" s="400">
        <f>(Z292-U292)*100*100</f>
        <v>-324.077272327298</v>
      </c>
      <c r="AA293" s="400">
        <f t="shared" ref="AA293:AG293" si="823">(AA292-V292)*100*100</f>
        <v>377.257312599477</v>
      </c>
      <c r="AB293" s="400">
        <f t="shared" si="823"/>
        <v>15.6078937275547</v>
      </c>
      <c r="AC293" s="400">
        <f t="shared" si="823"/>
        <v>252.475964215932</v>
      </c>
      <c r="AD293" s="397">
        <f t="shared" si="823"/>
        <v>71.0683398928669</v>
      </c>
      <c r="AE293" s="400">
        <f t="shared" si="823"/>
        <v>1015.3522920742</v>
      </c>
      <c r="AF293" s="400">
        <f t="shared" si="823"/>
        <v>657.960438874344</v>
      </c>
      <c r="AG293" s="400">
        <f t="shared" si="823"/>
        <v>366.161856873913</v>
      </c>
      <c r="AH293" s="400">
        <f t="shared" si="822"/>
        <v>-365.635033994374</v>
      </c>
      <c r="AI293" s="397">
        <f t="shared" si="822"/>
        <v>325.292999497834</v>
      </c>
      <c r="AJ293" s="108"/>
      <c r="AK293" s="108"/>
      <c r="AL293" s="108"/>
      <c r="AM293" s="108"/>
      <c r="AN293" s="107"/>
      <c r="AO293" s="108"/>
      <c r="AP293" s="108"/>
      <c r="AQ293" s="108"/>
      <c r="AR293" s="108"/>
      <c r="AS293" s="107"/>
      <c r="AT293" s="108"/>
      <c r="AU293" s="108"/>
      <c r="AV293" s="108"/>
      <c r="AW293" s="108"/>
      <c r="AX293" s="107"/>
    </row>
    <row r="294" ht="14.25" customHeight="1" spans="1:50">
      <c r="A294" s="80"/>
      <c r="B294" s="213" t="s">
        <v>114</v>
      </c>
      <c r="C294" s="955" t="s">
        <v>61</v>
      </c>
      <c r="D294" s="108" t="s">
        <v>61</v>
      </c>
      <c r="E294" s="108" t="s">
        <v>61</v>
      </c>
      <c r="F294" s="108" t="s">
        <v>61</v>
      </c>
      <c r="G294" s="108" t="s">
        <v>61</v>
      </c>
      <c r="H294" s="261">
        <f t="shared" ref="H294:R294" si="824">(H290-C290)/(H213-C213)</f>
        <v>0.112376589918474</v>
      </c>
      <c r="I294" s="240">
        <f t="shared" si="824"/>
        <v>-18.3991205629598</v>
      </c>
      <c r="J294" s="240">
        <f t="shared" si="824"/>
        <v>0.0763830698755506</v>
      </c>
      <c r="K294" s="240">
        <f t="shared" si="824"/>
        <v>0.346861503850672</v>
      </c>
      <c r="L294" s="240">
        <f t="shared" si="824"/>
        <v>0.289690867227636</v>
      </c>
      <c r="M294" s="109">
        <f t="shared" si="824"/>
        <v>0.101767149964434</v>
      </c>
      <c r="N294" s="240">
        <f t="shared" si="824"/>
        <v>0.415274662015926</v>
      </c>
      <c r="O294" s="240">
        <f t="shared" si="824"/>
        <v>-0.27383930405661</v>
      </c>
      <c r="P294" s="240">
        <f t="shared" si="824"/>
        <v>0.227334494375173</v>
      </c>
      <c r="Q294" s="240">
        <f t="shared" si="824"/>
        <v>-2.01650249465351</v>
      </c>
      <c r="R294" s="109">
        <f t="shared" si="824"/>
        <v>0.172113261224953</v>
      </c>
      <c r="S294" s="976" t="s">
        <v>61</v>
      </c>
      <c r="T294" s="374">
        <f>(T290-S290)/(T213-S213)</f>
        <v>0.101318338033352</v>
      </c>
      <c r="U294" s="977" t="s">
        <v>61</v>
      </c>
      <c r="V294" s="977" t="s">
        <v>61</v>
      </c>
      <c r="W294" s="977" t="s">
        <v>61</v>
      </c>
      <c r="X294" s="977" t="s">
        <v>61</v>
      </c>
      <c r="Y294" s="374">
        <f t="shared" ref="Y294:AI294" si="825">(Y290-T290)/(Y213-T213)</f>
        <v>0.171771755415087</v>
      </c>
      <c r="Z294" s="240">
        <f t="shared" si="825"/>
        <v>-0.447368421052631</v>
      </c>
      <c r="AA294" s="240">
        <f t="shared" si="825"/>
        <v>0.371716035699527</v>
      </c>
      <c r="AB294" s="240">
        <f t="shared" si="825"/>
        <v>0.230946291560102</v>
      </c>
      <c r="AC294" s="240">
        <f t="shared" si="825"/>
        <v>0.340423635181025</v>
      </c>
      <c r="AD294" s="109">
        <f t="shared" si="825"/>
        <v>0.208668730650155</v>
      </c>
      <c r="AE294" s="240">
        <f t="shared" si="825"/>
        <v>0.598409542743539</v>
      </c>
      <c r="AF294" s="240">
        <f t="shared" si="825"/>
        <v>0.287037037037037</v>
      </c>
      <c r="AG294" s="240">
        <f t="shared" si="825"/>
        <v>0.350710900473934</v>
      </c>
      <c r="AH294" s="240">
        <f t="shared" si="825"/>
        <v>-0.0170889805539186</v>
      </c>
      <c r="AI294" s="109">
        <f t="shared" si="825"/>
        <v>0.272615276311158</v>
      </c>
      <c r="AJ294" s="108"/>
      <c r="AK294" s="108"/>
      <c r="AL294" s="108"/>
      <c r="AM294" s="108"/>
      <c r="AN294" s="107"/>
      <c r="AO294" s="108"/>
      <c r="AP294" s="108"/>
      <c r="AQ294" s="108"/>
      <c r="AR294" s="108"/>
      <c r="AS294" s="107"/>
      <c r="AT294" s="108"/>
      <c r="AU294" s="108"/>
      <c r="AV294" s="108"/>
      <c r="AW294" s="108"/>
      <c r="AX294" s="107"/>
    </row>
    <row r="295" ht="14.25" hidden="1" customHeight="1" outlineLevel="1" spans="1:50">
      <c r="A295" s="80"/>
      <c r="B295" s="476"/>
      <c r="C295" s="411"/>
      <c r="D295" s="477"/>
      <c r="E295" s="477"/>
      <c r="F295" s="477"/>
      <c r="G295" s="477"/>
      <c r="H295" s="411"/>
      <c r="I295" s="477"/>
      <c r="J295" s="477"/>
      <c r="K295" s="477"/>
      <c r="L295" s="477"/>
      <c r="M295" s="411"/>
      <c r="N295" s="477"/>
      <c r="O295" s="477"/>
      <c r="P295" s="477"/>
      <c r="Q295" s="477"/>
      <c r="R295" s="411"/>
      <c r="S295" s="478"/>
      <c r="T295" s="478"/>
      <c r="U295" s="479"/>
      <c r="V295" s="479"/>
      <c r="W295" s="479"/>
      <c r="X295" s="479"/>
      <c r="Y295" s="478"/>
      <c r="Z295" s="477"/>
      <c r="AA295" s="477"/>
      <c r="AB295" s="477"/>
      <c r="AC295" s="477"/>
      <c r="AD295" s="411"/>
      <c r="AE295" s="477"/>
      <c r="AF295" s="477"/>
      <c r="AG295" s="480"/>
      <c r="AH295" s="477"/>
      <c r="AI295" s="411"/>
      <c r="AJ295" s="477"/>
      <c r="AK295" s="477"/>
      <c r="AL295" s="477"/>
      <c r="AM295" s="477"/>
      <c r="AN295" s="411"/>
      <c r="AO295" s="477"/>
      <c r="AP295" s="477"/>
      <c r="AQ295" s="477"/>
      <c r="AR295" s="477"/>
      <c r="AS295" s="411"/>
      <c r="AT295" s="477"/>
      <c r="AU295" s="477"/>
      <c r="AV295" s="477"/>
      <c r="AW295" s="477"/>
      <c r="AX295" s="411"/>
    </row>
    <row r="296" ht="14.25" hidden="1" customHeight="1" outlineLevel="1" spans="1:50">
      <c r="A296" s="80"/>
      <c r="B296" s="408" t="s">
        <v>380</v>
      </c>
      <c r="C296" s="132">
        <v>22.7</v>
      </c>
      <c r="D296" s="225">
        <v>6.2777961356164</v>
      </c>
      <c r="E296" s="225">
        <v>6.71758833770274</v>
      </c>
      <c r="F296" s="225">
        <v>6.60042455632786</v>
      </c>
      <c r="G296" s="225">
        <v>5.51808518043668</v>
      </c>
      <c r="H296" s="132">
        <f>SUM(D296:G296)</f>
        <v>25.1138942100837</v>
      </c>
      <c r="I296" s="225">
        <v>5.73971833225431</v>
      </c>
      <c r="J296" s="225">
        <v>6.69930170576847</v>
      </c>
      <c r="K296" s="225">
        <v>5.90590397533687</v>
      </c>
      <c r="L296" s="225">
        <v>5.00096449900332</v>
      </c>
      <c r="M296" s="132">
        <f>SUM(I296:L296)</f>
        <v>23.345888512363</v>
      </c>
      <c r="N296" s="475">
        <v>6.54668980394222</v>
      </c>
      <c r="O296" s="475">
        <v>6.71688821005418</v>
      </c>
      <c r="P296" s="475">
        <v>6.97</v>
      </c>
      <c r="Q296" s="417">
        <v>8.25</v>
      </c>
      <c r="R296" s="132">
        <f>N296+O296+P296+Q296</f>
        <v>28.4835780139964</v>
      </c>
      <c r="S296" s="99"/>
      <c r="T296" s="99"/>
      <c r="U296" s="100"/>
      <c r="V296" s="100"/>
      <c r="W296" s="100"/>
      <c r="X296" s="100"/>
      <c r="Y296" s="99"/>
      <c r="Z296" s="98"/>
      <c r="AA296" s="409"/>
      <c r="AB296" s="409"/>
      <c r="AC296" s="409"/>
      <c r="AD296" s="132"/>
      <c r="AE296" s="409"/>
      <c r="AF296" s="409"/>
      <c r="AG296" s="409"/>
      <c r="AH296" s="409"/>
      <c r="AI296" s="132"/>
      <c r="AJ296" s="409"/>
      <c r="AK296" s="409"/>
      <c r="AL296" s="409"/>
      <c r="AM296" s="409"/>
      <c r="AN296" s="132"/>
      <c r="AO296" s="409"/>
      <c r="AP296" s="409"/>
      <c r="AQ296" s="409"/>
      <c r="AR296" s="409"/>
      <c r="AS296" s="132"/>
      <c r="AT296" s="409"/>
      <c r="AU296" s="409"/>
      <c r="AV296" s="409"/>
      <c r="AW296" s="409"/>
      <c r="AX296" s="132"/>
    </row>
    <row r="297" ht="14.25" hidden="1" customHeight="1" outlineLevel="1" spans="1:50">
      <c r="A297" s="80"/>
      <c r="B297" s="238" t="s">
        <v>381</v>
      </c>
      <c r="C297" s="227">
        <f t="shared" ref="C297:R297" si="826">C290-C296</f>
        <v>113.552616137373</v>
      </c>
      <c r="D297" s="226">
        <f t="shared" si="826"/>
        <v>21.8763464714218</v>
      </c>
      <c r="E297" s="226">
        <f t="shared" si="826"/>
        <v>-2.67455644055651</v>
      </c>
      <c r="F297" s="226">
        <f t="shared" si="826"/>
        <v>58.5421425566554</v>
      </c>
      <c r="G297" s="226">
        <f t="shared" si="826"/>
        <v>49.5781420539279</v>
      </c>
      <c r="H297" s="227">
        <f t="shared" si="826"/>
        <v>127.322074641449</v>
      </c>
      <c r="I297" s="226">
        <f t="shared" si="826"/>
        <v>-6.23618948960147</v>
      </c>
      <c r="J297" s="226">
        <f t="shared" si="826"/>
        <v>0.00151477859117666</v>
      </c>
      <c r="K297" s="226">
        <f t="shared" si="826"/>
        <v>74.9211184190974</v>
      </c>
      <c r="L297" s="226">
        <f t="shared" si="826"/>
        <v>78.7826106052027</v>
      </c>
      <c r="M297" s="227">
        <f t="shared" si="826"/>
        <v>147.46905431329</v>
      </c>
      <c r="N297" s="226">
        <f t="shared" si="826"/>
        <v>40.3533101960578</v>
      </c>
      <c r="O297" s="226">
        <f t="shared" si="826"/>
        <v>-7.46574210959962</v>
      </c>
      <c r="P297" s="226">
        <f t="shared" si="826"/>
        <v>96.7</v>
      </c>
      <c r="Q297" s="226">
        <f t="shared" ref="Q297" si="827">Q290-Q296</f>
        <v>56.0288538995455</v>
      </c>
      <c r="R297" s="227">
        <f t="shared" si="826"/>
        <v>185.616421986004</v>
      </c>
      <c r="S297" s="104"/>
      <c r="T297" s="104"/>
      <c r="U297" s="105"/>
      <c r="V297" s="105"/>
      <c r="W297" s="105"/>
      <c r="X297" s="105"/>
      <c r="Y297" s="104"/>
      <c r="Z297" s="226"/>
      <c r="AA297" s="226"/>
      <c r="AB297" s="226"/>
      <c r="AC297" s="226"/>
      <c r="AD297" s="227"/>
      <c r="AE297" s="226"/>
      <c r="AF297" s="226"/>
      <c r="AG297" s="226"/>
      <c r="AH297" s="226"/>
      <c r="AI297" s="227"/>
      <c r="AJ297" s="226"/>
      <c r="AK297" s="226"/>
      <c r="AL297" s="226"/>
      <c r="AM297" s="226"/>
      <c r="AN297" s="227"/>
      <c r="AO297" s="226"/>
      <c r="AP297" s="226"/>
      <c r="AQ297" s="226"/>
      <c r="AR297" s="226"/>
      <c r="AS297" s="227"/>
      <c r="AT297" s="226"/>
      <c r="AU297" s="226"/>
      <c r="AV297" s="226"/>
      <c r="AW297" s="226"/>
      <c r="AX297" s="227"/>
    </row>
    <row r="298" ht="14.25" hidden="1" customHeight="1" outlineLevel="1" spans="1:50">
      <c r="A298" s="76"/>
      <c r="B298" s="119" t="s">
        <v>60</v>
      </c>
      <c r="C298" s="955" t="s">
        <v>61</v>
      </c>
      <c r="D298" s="108" t="s">
        <v>61</v>
      </c>
      <c r="E298" s="108" t="s">
        <v>61</v>
      </c>
      <c r="F298" s="108" t="s">
        <v>61</v>
      </c>
      <c r="G298" s="108" t="s">
        <v>61</v>
      </c>
      <c r="H298" s="261">
        <f t="shared" ref="H298:R298" si="828">H297/C297-1</f>
        <v>0.121260601230163</v>
      </c>
      <c r="I298" s="241">
        <f t="shared" si="828"/>
        <v>-1.28506540147132</v>
      </c>
      <c r="J298" s="240">
        <f t="shared" si="828"/>
        <v>-1.00056636628347</v>
      </c>
      <c r="K298" s="240">
        <f t="shared" si="828"/>
        <v>0.279780943216946</v>
      </c>
      <c r="L298" s="240">
        <f t="shared" si="828"/>
        <v>0.589059358446874</v>
      </c>
      <c r="M298" s="261">
        <f t="shared" si="828"/>
        <v>0.15823634455044</v>
      </c>
      <c r="N298" s="241">
        <f t="shared" si="828"/>
        <v>-7.47082810157467</v>
      </c>
      <c r="O298" s="481">
        <f t="shared" si="828"/>
        <v>-4929.60286848941</v>
      </c>
      <c r="P298" s="240">
        <f t="shared" si="828"/>
        <v>0.290690823101103</v>
      </c>
      <c r="Q298" s="240">
        <f t="shared" si="828"/>
        <v>-0.288816993126585</v>
      </c>
      <c r="R298" s="261">
        <f t="shared" si="828"/>
        <v>0.258680493004803</v>
      </c>
      <c r="S298" s="374"/>
      <c r="T298" s="374"/>
      <c r="U298" s="375"/>
      <c r="V298" s="375"/>
      <c r="W298" s="375"/>
      <c r="X298" s="375"/>
      <c r="Y298" s="374"/>
      <c r="Z298" s="241"/>
      <c r="AA298" s="240"/>
      <c r="AB298" s="240"/>
      <c r="AC298" s="240"/>
      <c r="AD298" s="261"/>
      <c r="AE298" s="241"/>
      <c r="AF298" s="240"/>
      <c r="AG298" s="240"/>
      <c r="AH298" s="240"/>
      <c r="AI298" s="261"/>
      <c r="AJ298" s="241"/>
      <c r="AK298" s="240"/>
      <c r="AL298" s="240"/>
      <c r="AM298" s="240"/>
      <c r="AN298" s="261"/>
      <c r="AO298" s="241"/>
      <c r="AP298" s="240"/>
      <c r="AQ298" s="240"/>
      <c r="AR298" s="240"/>
      <c r="AS298" s="261"/>
      <c r="AT298" s="241"/>
      <c r="AU298" s="240"/>
      <c r="AV298" s="240"/>
      <c r="AW298" s="240"/>
      <c r="AX298" s="261"/>
    </row>
    <row r="299" ht="14.25" hidden="1" customHeight="1" outlineLevel="1" spans="1:50">
      <c r="A299" s="76"/>
      <c r="B299" s="203" t="s">
        <v>376</v>
      </c>
      <c r="C299" s="107">
        <f t="shared" ref="C299:R299" si="829">C297/C213</f>
        <v>0.104024016248967</v>
      </c>
      <c r="D299" s="108">
        <f t="shared" si="829"/>
        <v>0.083558101185676</v>
      </c>
      <c r="E299" s="108">
        <f t="shared" si="829"/>
        <v>-0.0126396807209665</v>
      </c>
      <c r="F299" s="108">
        <f t="shared" si="829"/>
        <v>0.168466597285339</v>
      </c>
      <c r="G299" s="108">
        <f t="shared" si="829"/>
        <v>0.119551825546004</v>
      </c>
      <c r="H299" s="107">
        <f t="shared" si="829"/>
        <v>0.103043901102653</v>
      </c>
      <c r="I299" s="108">
        <f t="shared" si="829"/>
        <v>-0.023678689407512</v>
      </c>
      <c r="J299" s="108">
        <f t="shared" si="829"/>
        <v>6.14775348597082e-6</v>
      </c>
      <c r="K299" s="108">
        <f t="shared" si="829"/>
        <v>0.190775770218103</v>
      </c>
      <c r="L299" s="108">
        <f t="shared" si="829"/>
        <v>0.153354878360506</v>
      </c>
      <c r="M299" s="107">
        <f t="shared" si="829"/>
        <v>0.104129494669448</v>
      </c>
      <c r="N299" s="108">
        <f t="shared" si="829"/>
        <v>0.106896185949822</v>
      </c>
      <c r="O299" s="108">
        <f t="shared" si="829"/>
        <v>-0.0272870691140337</v>
      </c>
      <c r="P299" s="108">
        <f t="shared" si="829"/>
        <v>0.196066504460665</v>
      </c>
      <c r="Q299" s="108">
        <f t="shared" si="829"/>
        <v>0.107047867595616</v>
      </c>
      <c r="R299" s="107">
        <f t="shared" si="829"/>
        <v>0.111300846666669</v>
      </c>
      <c r="S299" s="110"/>
      <c r="T299" s="110"/>
      <c r="U299" s="112"/>
      <c r="V299" s="112"/>
      <c r="W299" s="112"/>
      <c r="X299" s="112"/>
      <c r="Y299" s="110"/>
      <c r="Z299" s="108"/>
      <c r="AA299" s="108"/>
      <c r="AB299" s="108"/>
      <c r="AC299" s="108"/>
      <c r="AD299" s="107"/>
      <c r="AE299" s="108"/>
      <c r="AF299" s="108"/>
      <c r="AG299" s="108"/>
      <c r="AH299" s="108"/>
      <c r="AI299" s="107"/>
      <c r="AJ299" s="108"/>
      <c r="AK299" s="108"/>
      <c r="AL299" s="108"/>
      <c r="AM299" s="108"/>
      <c r="AN299" s="107"/>
      <c r="AO299" s="108"/>
      <c r="AP299" s="108"/>
      <c r="AQ299" s="108"/>
      <c r="AR299" s="108"/>
      <c r="AS299" s="107"/>
      <c r="AT299" s="108"/>
      <c r="AU299" s="108"/>
      <c r="AV299" s="108"/>
      <c r="AW299" s="108"/>
      <c r="AX299" s="107"/>
    </row>
    <row r="300" ht="14.25" hidden="1" customHeight="1" outlineLevel="1" spans="1:50">
      <c r="A300" s="76"/>
      <c r="B300" s="205" t="s">
        <v>65</v>
      </c>
      <c r="C300" s="955" t="s">
        <v>61</v>
      </c>
      <c r="D300" s="108" t="s">
        <v>61</v>
      </c>
      <c r="E300" s="108" t="s">
        <v>61</v>
      </c>
      <c r="F300" s="108" t="s">
        <v>61</v>
      </c>
      <c r="G300" s="108" t="s">
        <v>61</v>
      </c>
      <c r="H300" s="472">
        <f t="shared" ref="H300:R300" si="830">(H299-C299)*100*100</f>
        <v>-9.80115146314867</v>
      </c>
      <c r="I300" s="398">
        <f t="shared" si="830"/>
        <v>-1072.36790593188</v>
      </c>
      <c r="J300" s="398">
        <f t="shared" si="830"/>
        <v>126.458284744525</v>
      </c>
      <c r="K300" s="399">
        <f t="shared" si="830"/>
        <v>223.091729327636</v>
      </c>
      <c r="L300" s="399">
        <f t="shared" si="830"/>
        <v>338.030528145014</v>
      </c>
      <c r="M300" s="472">
        <f t="shared" si="830"/>
        <v>10.8559356679554</v>
      </c>
      <c r="N300" s="400">
        <f t="shared" si="830"/>
        <v>1305.74875357334</v>
      </c>
      <c r="O300" s="400">
        <f t="shared" si="830"/>
        <v>-272.932168675197</v>
      </c>
      <c r="P300" s="400">
        <f t="shared" si="830"/>
        <v>52.9073424256216</v>
      </c>
      <c r="Q300" s="400">
        <f t="shared" si="830"/>
        <v>-463.070107648894</v>
      </c>
      <c r="R300" s="397">
        <f t="shared" si="830"/>
        <v>71.7135199722067</v>
      </c>
      <c r="S300" s="401"/>
      <c r="T300" s="401"/>
      <c r="U300" s="418"/>
      <c r="V300" s="418"/>
      <c r="W300" s="418"/>
      <c r="X300" s="418"/>
      <c r="Y300" s="401"/>
      <c r="Z300" s="400"/>
      <c r="AA300" s="400"/>
      <c r="AB300" s="400"/>
      <c r="AC300" s="400"/>
      <c r="AD300" s="397"/>
      <c r="AE300" s="400"/>
      <c r="AF300" s="400"/>
      <c r="AG300" s="400"/>
      <c r="AH300" s="400"/>
      <c r="AI300" s="397"/>
      <c r="AJ300" s="400"/>
      <c r="AK300" s="400"/>
      <c r="AL300" s="400"/>
      <c r="AM300" s="400"/>
      <c r="AN300" s="397"/>
      <c r="AO300" s="400"/>
      <c r="AP300" s="400"/>
      <c r="AQ300" s="400"/>
      <c r="AR300" s="400"/>
      <c r="AS300" s="397"/>
      <c r="AT300" s="400"/>
      <c r="AU300" s="400"/>
      <c r="AV300" s="400"/>
      <c r="AW300" s="400"/>
      <c r="AX300" s="397"/>
    </row>
    <row r="301" ht="14.25" hidden="1" customHeight="1" outlineLevel="1" spans="1:50">
      <c r="A301" s="121"/>
      <c r="B301" s="119" t="s">
        <v>114</v>
      </c>
      <c r="C301" s="955" t="s">
        <v>61</v>
      </c>
      <c r="D301" s="108" t="s">
        <v>61</v>
      </c>
      <c r="E301" s="108" t="s">
        <v>61</v>
      </c>
      <c r="F301" s="108" t="s">
        <v>61</v>
      </c>
      <c r="G301" s="108" t="s">
        <v>61</v>
      </c>
      <c r="H301" s="261">
        <f t="shared" ref="H301:R301" si="831">(H297-C297)/(H252-C252)</f>
        <v>0.0956345221841626</v>
      </c>
      <c r="I301" s="108">
        <f t="shared" si="831"/>
        <v>-19.3046400349426</v>
      </c>
      <c r="J301" s="108">
        <f t="shared" si="831"/>
        <v>0.0766450733263672</v>
      </c>
      <c r="K301" s="108">
        <f t="shared" si="831"/>
        <v>0.362173171438368</v>
      </c>
      <c r="L301" s="108">
        <f t="shared" si="831"/>
        <v>0.293943438755306</v>
      </c>
      <c r="M301" s="107">
        <f t="shared" si="831"/>
        <v>0.111340304184021</v>
      </c>
      <c r="N301" s="108">
        <f t="shared" si="831"/>
        <v>0.407879297760398</v>
      </c>
      <c r="O301" s="108">
        <f t="shared" si="831"/>
        <v>-0.275494830589368</v>
      </c>
      <c r="P301" s="108">
        <f t="shared" si="831"/>
        <v>0.216735816998303</v>
      </c>
      <c r="Q301" s="108">
        <f t="shared" si="831"/>
        <v>-2.4320069608101</v>
      </c>
      <c r="R301" s="107">
        <f t="shared" si="831"/>
        <v>0.151878415779089</v>
      </c>
      <c r="S301" s="110"/>
      <c r="T301" s="110"/>
      <c r="U301" s="112"/>
      <c r="V301" s="112"/>
      <c r="W301" s="112"/>
      <c r="X301" s="112"/>
      <c r="Y301" s="110"/>
      <c r="Z301" s="108"/>
      <c r="AA301" s="108"/>
      <c r="AB301" s="108"/>
      <c r="AC301" s="108"/>
      <c r="AD301" s="107"/>
      <c r="AE301" s="108"/>
      <c r="AF301" s="108"/>
      <c r="AG301" s="108"/>
      <c r="AH301" s="108"/>
      <c r="AI301" s="107"/>
      <c r="AJ301" s="108"/>
      <c r="AK301" s="108"/>
      <c r="AL301" s="108"/>
      <c r="AM301" s="108"/>
      <c r="AN301" s="107"/>
      <c r="AO301" s="108"/>
      <c r="AP301" s="108"/>
      <c r="AQ301" s="108"/>
      <c r="AR301" s="108"/>
      <c r="AS301" s="107"/>
      <c r="AT301" s="108"/>
      <c r="AU301" s="108"/>
      <c r="AV301" s="108"/>
      <c r="AW301" s="108"/>
      <c r="AX301" s="107"/>
    </row>
    <row r="302" ht="14.25" customHeight="1" collapsed="1" spans="1:50">
      <c r="A302" s="121"/>
      <c r="B302" s="119"/>
      <c r="C302" s="107"/>
      <c r="D302" s="108"/>
      <c r="E302" s="108"/>
      <c r="F302" s="108"/>
      <c r="G302" s="108"/>
      <c r="H302" s="261"/>
      <c r="I302" s="108"/>
      <c r="J302" s="108"/>
      <c r="K302" s="108"/>
      <c r="L302" s="108"/>
      <c r="M302" s="107"/>
      <c r="N302" s="108"/>
      <c r="O302" s="108"/>
      <c r="P302" s="108"/>
      <c r="Q302" s="108"/>
      <c r="R302" s="107"/>
      <c r="S302" s="110"/>
      <c r="T302" s="110"/>
      <c r="U302" s="112"/>
      <c r="V302" s="112"/>
      <c r="W302" s="112"/>
      <c r="X302" s="112"/>
      <c r="Y302" s="110"/>
      <c r="Z302" s="108"/>
      <c r="AA302" s="108"/>
      <c r="AB302" s="108"/>
      <c r="AC302" s="108"/>
      <c r="AD302" s="107"/>
      <c r="AE302" s="108"/>
      <c r="AF302" s="108"/>
      <c r="AG302" s="108"/>
      <c r="AH302" s="108"/>
      <c r="AI302" s="107"/>
      <c r="AJ302" s="108"/>
      <c r="AK302" s="108"/>
      <c r="AL302" s="108"/>
      <c r="AM302" s="108"/>
      <c r="AN302" s="107"/>
      <c r="AO302" s="108"/>
      <c r="AP302" s="108"/>
      <c r="AQ302" s="108"/>
      <c r="AR302" s="108"/>
      <c r="AS302" s="107"/>
      <c r="AT302" s="108"/>
      <c r="AU302" s="108"/>
      <c r="AV302" s="108"/>
      <c r="AW302" s="108"/>
      <c r="AX302" s="107"/>
    </row>
    <row r="303" ht="14.25" customHeight="1" spans="1:50">
      <c r="A303" s="121"/>
      <c r="B303" s="238" t="s">
        <v>382</v>
      </c>
      <c r="C303" s="107"/>
      <c r="D303" s="108"/>
      <c r="E303" s="108"/>
      <c r="F303" s="108"/>
      <c r="G303" s="108"/>
      <c r="H303" s="261"/>
      <c r="I303" s="108"/>
      <c r="J303" s="108"/>
      <c r="K303" s="108"/>
      <c r="L303" s="108"/>
      <c r="M303" s="107"/>
      <c r="N303" s="108"/>
      <c r="O303" s="108"/>
      <c r="P303" s="108"/>
      <c r="Q303" s="108"/>
      <c r="R303" s="107"/>
      <c r="S303" s="110"/>
      <c r="T303" s="110"/>
      <c r="U303" s="112"/>
      <c r="V303" s="112"/>
      <c r="W303" s="112"/>
      <c r="X303" s="112"/>
      <c r="Y303" s="110"/>
      <c r="Z303" s="108"/>
      <c r="AA303" s="108"/>
      <c r="AB303" s="108"/>
      <c r="AC303" s="108"/>
      <c r="AD303" s="107"/>
      <c r="AE303" s="103">
        <f>AE282+AE288</f>
        <v>101.6</v>
      </c>
      <c r="AF303" s="103">
        <f t="shared" ref="AF303:AX303" si="832">AF282+AF288</f>
        <v>47.9</v>
      </c>
      <c r="AG303" s="103">
        <f t="shared" si="832"/>
        <v>183.6</v>
      </c>
      <c r="AH303" s="103">
        <f t="shared" si="832"/>
        <v>93.7</v>
      </c>
      <c r="AI303" s="227">
        <f t="shared" si="832"/>
        <v>426.8</v>
      </c>
      <c r="AJ303" s="226">
        <f t="shared" si="832"/>
        <v>175.6</v>
      </c>
      <c r="AK303" s="226">
        <f t="shared" si="832"/>
        <v>116.9</v>
      </c>
      <c r="AL303" s="226">
        <f t="shared" si="832"/>
        <v>219.592760494998</v>
      </c>
      <c r="AM303" s="226">
        <f t="shared" si="832"/>
        <v>128.268737755471</v>
      </c>
      <c r="AN303" s="227">
        <f t="shared" si="832"/>
        <v>640.361498250469</v>
      </c>
      <c r="AO303" s="226">
        <f t="shared" si="832"/>
        <v>212.46357306555</v>
      </c>
      <c r="AP303" s="226">
        <f t="shared" si="832"/>
        <v>119.668508509583</v>
      </c>
      <c r="AQ303" s="226">
        <f t="shared" si="832"/>
        <v>261.509074314828</v>
      </c>
      <c r="AR303" s="226">
        <f t="shared" si="832"/>
        <v>153.510166640017</v>
      </c>
      <c r="AS303" s="227">
        <f t="shared" si="832"/>
        <v>747.151322529978</v>
      </c>
      <c r="AT303" s="226">
        <f t="shared" si="832"/>
        <v>249.525854721867</v>
      </c>
      <c r="AU303" s="226">
        <f t="shared" si="832"/>
        <v>141.621958104406</v>
      </c>
      <c r="AV303" s="226">
        <f t="shared" si="832"/>
        <v>306.462365781636</v>
      </c>
      <c r="AW303" s="226">
        <f t="shared" si="832"/>
        <v>182.294072246979</v>
      </c>
      <c r="AX303" s="227">
        <f t="shared" si="832"/>
        <v>879.904250854888</v>
      </c>
    </row>
    <row r="304" ht="14.25" customHeight="1" spans="1:50">
      <c r="A304" s="121"/>
      <c r="B304" s="119" t="s">
        <v>60</v>
      </c>
      <c r="C304" s="107"/>
      <c r="D304" s="108"/>
      <c r="E304" s="108"/>
      <c r="F304" s="108"/>
      <c r="G304" s="108"/>
      <c r="H304" s="261"/>
      <c r="I304" s="108"/>
      <c r="J304" s="108"/>
      <c r="K304" s="108"/>
      <c r="L304" s="108"/>
      <c r="M304" s="107"/>
      <c r="N304" s="108"/>
      <c r="O304" s="108"/>
      <c r="P304" s="108"/>
      <c r="Q304" s="108"/>
      <c r="R304" s="107"/>
      <c r="S304" s="110"/>
      <c r="T304" s="110"/>
      <c r="U304" s="112"/>
      <c r="V304" s="112"/>
      <c r="W304" s="112"/>
      <c r="X304" s="112"/>
      <c r="Y304" s="110"/>
      <c r="Z304" s="108"/>
      <c r="AA304" s="108"/>
      <c r="AB304" s="108"/>
      <c r="AC304" s="108"/>
      <c r="AD304" s="107"/>
      <c r="AE304" s="978" t="s">
        <v>61</v>
      </c>
      <c r="AF304" s="978" t="s">
        <v>61</v>
      </c>
      <c r="AG304" s="978" t="s">
        <v>61</v>
      </c>
      <c r="AH304" s="978" t="s">
        <v>61</v>
      </c>
      <c r="AI304" s="260" t="s">
        <v>61</v>
      </c>
      <c r="AJ304" s="241">
        <f t="shared" ref="AJ304" si="833">AJ303/AE303-1</f>
        <v>0.728346456692914</v>
      </c>
      <c r="AK304" s="240">
        <f t="shared" ref="AK304" si="834">AK303/AF303-1</f>
        <v>1.44050104384134</v>
      </c>
      <c r="AL304" s="240">
        <f t="shared" ref="AL304" si="835">AL303/AG303-1</f>
        <v>0.196039000517416</v>
      </c>
      <c r="AM304" s="240">
        <f t="shared" ref="AM304" si="836">AM303/AH303-1</f>
        <v>0.368929965373227</v>
      </c>
      <c r="AN304" s="261">
        <f t="shared" ref="AN304" si="837">AN303/AI303-1</f>
        <v>0.500378393276637</v>
      </c>
      <c r="AO304" s="241">
        <f t="shared" ref="AO304" si="838">AO303/AJ303-1</f>
        <v>0.209929231580583</v>
      </c>
      <c r="AP304" s="240">
        <f t="shared" ref="AP304" si="839">AP303/AK303-1</f>
        <v>0.023682707524233</v>
      </c>
      <c r="AQ304" s="240">
        <f t="shared" ref="AQ304" si="840">AQ303/AL303-1</f>
        <v>0.19088203875822</v>
      </c>
      <c r="AR304" s="240">
        <f t="shared" ref="AR304" si="841">AR303/AM303-1</f>
        <v>0.19678550928493</v>
      </c>
      <c r="AS304" s="261">
        <f t="shared" ref="AS304" si="842">AS303/AN303-1</f>
        <v>0.166764904778426</v>
      </c>
      <c r="AT304" s="241">
        <f t="shared" ref="AT304" si="843">AT303/AO303-1</f>
        <v>0.174440639972115</v>
      </c>
      <c r="AU304" s="240">
        <f t="shared" ref="AU304" si="844">AU303/AP303-1</f>
        <v>0.183452186947453</v>
      </c>
      <c r="AV304" s="240">
        <f t="shared" ref="AV304" si="845">AV303/AQ303-1</f>
        <v>0.171899547212992</v>
      </c>
      <c r="AW304" s="240">
        <f t="shared" ref="AW304" si="846">AW303/AR303-1</f>
        <v>0.187504881513553</v>
      </c>
      <c r="AX304" s="261">
        <f t="shared" ref="AX304" si="847">AX303/AS303-1</f>
        <v>0.177678770446911</v>
      </c>
    </row>
    <row r="305" ht="14.25" customHeight="1" spans="1:50">
      <c r="A305" s="121"/>
      <c r="B305" s="203" t="s">
        <v>376</v>
      </c>
      <c r="C305" s="107"/>
      <c r="D305" s="108"/>
      <c r="E305" s="108"/>
      <c r="F305" s="108"/>
      <c r="G305" s="108"/>
      <c r="H305" s="261"/>
      <c r="I305" s="108"/>
      <c r="J305" s="108"/>
      <c r="K305" s="108"/>
      <c r="L305" s="108"/>
      <c r="M305" s="107"/>
      <c r="N305" s="108"/>
      <c r="O305" s="108"/>
      <c r="P305" s="108"/>
      <c r="Q305" s="108"/>
      <c r="R305" s="107"/>
      <c r="S305" s="110"/>
      <c r="T305" s="110"/>
      <c r="U305" s="112"/>
      <c r="V305" s="112"/>
      <c r="W305" s="112"/>
      <c r="X305" s="112"/>
      <c r="Y305" s="110"/>
      <c r="Z305" s="108"/>
      <c r="AA305" s="108"/>
      <c r="AB305" s="108"/>
      <c r="AC305" s="108"/>
      <c r="AD305" s="107"/>
      <c r="AE305" s="94">
        <f t="shared" ref="AE305:AX305" si="848">AE303/AE213</f>
        <v>0.202229299363057</v>
      </c>
      <c r="AF305" s="94">
        <f t="shared" si="848"/>
        <v>0.115784384819918</v>
      </c>
      <c r="AG305" s="94">
        <f t="shared" si="848"/>
        <v>0.253766413268832</v>
      </c>
      <c r="AH305" s="94">
        <f t="shared" si="848"/>
        <v>0.122627928281639</v>
      </c>
      <c r="AI305" s="109">
        <f t="shared" si="848"/>
        <v>0.177559595623414</v>
      </c>
      <c r="AJ305" s="240">
        <f t="shared" si="848"/>
        <v>0.246076233183857</v>
      </c>
      <c r="AK305" s="240">
        <f t="shared" si="848"/>
        <v>0.205628847845207</v>
      </c>
      <c r="AL305" s="240">
        <f t="shared" si="848"/>
        <v>0.240217392927627</v>
      </c>
      <c r="AM305" s="240">
        <f t="shared" si="848"/>
        <v>0.141199080452185</v>
      </c>
      <c r="AN305" s="109">
        <f t="shared" si="848"/>
        <v>0.20625773809326</v>
      </c>
      <c r="AO305" s="240">
        <f t="shared" si="848"/>
        <v>0.251582157763414</v>
      </c>
      <c r="AP305" s="240">
        <f t="shared" si="848"/>
        <v>0.175770104277616</v>
      </c>
      <c r="AQ305" s="240">
        <f t="shared" si="848"/>
        <v>0.246440969361131</v>
      </c>
      <c r="AR305" s="240">
        <f t="shared" si="848"/>
        <v>0.145364674065865</v>
      </c>
      <c r="AS305" s="109">
        <f t="shared" si="848"/>
        <v>0.205119827567969</v>
      </c>
      <c r="AT305" s="240">
        <f t="shared" si="848"/>
        <v>0.254510931503189</v>
      </c>
      <c r="AU305" s="240">
        <f t="shared" si="848"/>
        <v>0.177371699025934</v>
      </c>
      <c r="AV305" s="240">
        <f t="shared" si="848"/>
        <v>0.249891744471432</v>
      </c>
      <c r="AW305" s="240">
        <f t="shared" si="848"/>
        <v>0.148664169032609</v>
      </c>
      <c r="AX305" s="109">
        <f t="shared" si="848"/>
        <v>0.207943669478702</v>
      </c>
    </row>
    <row r="306" ht="14.25" customHeight="1" spans="1:50">
      <c r="A306" s="121"/>
      <c r="B306" s="205" t="s">
        <v>65</v>
      </c>
      <c r="C306" s="107"/>
      <c r="D306" s="108"/>
      <c r="E306" s="108"/>
      <c r="F306" s="108"/>
      <c r="G306" s="108"/>
      <c r="H306" s="261"/>
      <c r="I306" s="108"/>
      <c r="J306" s="108"/>
      <c r="K306" s="108"/>
      <c r="L306" s="108"/>
      <c r="M306" s="107"/>
      <c r="N306" s="108"/>
      <c r="O306" s="108"/>
      <c r="P306" s="108"/>
      <c r="Q306" s="108"/>
      <c r="R306" s="107"/>
      <c r="S306" s="110"/>
      <c r="T306" s="110"/>
      <c r="U306" s="112"/>
      <c r="V306" s="112"/>
      <c r="W306" s="112"/>
      <c r="X306" s="112"/>
      <c r="Y306" s="110"/>
      <c r="Z306" s="108"/>
      <c r="AA306" s="108"/>
      <c r="AB306" s="108"/>
      <c r="AC306" s="108"/>
      <c r="AD306" s="107"/>
      <c r="AE306" s="979" t="s">
        <v>61</v>
      </c>
      <c r="AF306" s="979" t="s">
        <v>61</v>
      </c>
      <c r="AG306" s="979" t="s">
        <v>61</v>
      </c>
      <c r="AH306" s="979" t="s">
        <v>61</v>
      </c>
      <c r="AI306" s="260" t="s">
        <v>61</v>
      </c>
      <c r="AJ306" s="400">
        <f t="shared" ref="AJ306" si="849">(AJ305-AE305)*100*100</f>
        <v>438.469338207992</v>
      </c>
      <c r="AK306" s="400">
        <f t="shared" ref="AK306" si="850">(AK305-AF305)*100*100</f>
        <v>898.444630252889</v>
      </c>
      <c r="AL306" s="400">
        <f t="shared" ref="AL306" si="851">(AL305-AG305)*100*100</f>
        <v>-135.490203412054</v>
      </c>
      <c r="AM306" s="400">
        <f t="shared" ref="AM306" si="852">(AM305-AH305)*100*100</f>
        <v>185.711521705469</v>
      </c>
      <c r="AN306" s="397">
        <f t="shared" ref="AN306" si="853">(AN305-AI305)*100*100</f>
        <v>286.981424698456</v>
      </c>
      <c r="AO306" s="400">
        <f t="shared" ref="AO306" si="854">(AO305-AJ305)*100*100</f>
        <v>55.0592457955745</v>
      </c>
      <c r="AP306" s="400">
        <f t="shared" ref="AP306" si="855">(AP305-AK305)*100*100</f>
        <v>-298.587435675911</v>
      </c>
      <c r="AQ306" s="400">
        <f t="shared" ref="AQ306" si="856">(AQ305-AL305)*100*100</f>
        <v>62.2357643350421</v>
      </c>
      <c r="AR306" s="400">
        <f t="shared" ref="AR306" si="857">(AR305-AM305)*100*100</f>
        <v>41.6559361367994</v>
      </c>
      <c r="AS306" s="397">
        <f t="shared" ref="AS306" si="858">(AS305-AN305)*100*100</f>
        <v>-11.3791052529039</v>
      </c>
      <c r="AT306" s="400">
        <f t="shared" ref="AT306" si="859">(AT305-AO305)*100*100</f>
        <v>29.2877373977507</v>
      </c>
      <c r="AU306" s="400">
        <f t="shared" ref="AU306" si="860">(AU305-AP305)*100*100</f>
        <v>16.0159474831878</v>
      </c>
      <c r="AV306" s="400">
        <f t="shared" ref="AV306" si="861">(AV305-AQ305)*100*100</f>
        <v>34.5077511030131</v>
      </c>
      <c r="AW306" s="400">
        <f t="shared" ref="AW306" si="862">(AW305-AR305)*100*100</f>
        <v>32.9949496674403</v>
      </c>
      <c r="AX306" s="397">
        <f t="shared" ref="AX306" si="863">(AX305-AS305)*100*100</f>
        <v>28.2384191073315</v>
      </c>
    </row>
    <row r="307" ht="14.25" customHeight="1" spans="1:50">
      <c r="A307" s="121"/>
      <c r="B307" s="213" t="s">
        <v>114</v>
      </c>
      <c r="C307" s="107"/>
      <c r="D307" s="108"/>
      <c r="E307" s="108"/>
      <c r="F307" s="108"/>
      <c r="G307" s="108"/>
      <c r="H307" s="261"/>
      <c r="I307" s="108"/>
      <c r="J307" s="108"/>
      <c r="K307" s="108"/>
      <c r="L307" s="108"/>
      <c r="M307" s="107"/>
      <c r="N307" s="108"/>
      <c r="O307" s="108"/>
      <c r="P307" s="108"/>
      <c r="Q307" s="108"/>
      <c r="R307" s="107"/>
      <c r="S307" s="110"/>
      <c r="T307" s="110"/>
      <c r="U307" s="112"/>
      <c r="V307" s="112"/>
      <c r="W307" s="112"/>
      <c r="X307" s="112"/>
      <c r="Y307" s="110"/>
      <c r="Z307" s="108"/>
      <c r="AA307" s="108"/>
      <c r="AB307" s="108"/>
      <c r="AC307" s="108"/>
      <c r="AD307" s="107"/>
      <c r="AE307" s="960" t="s">
        <v>61</v>
      </c>
      <c r="AF307" s="960" t="s">
        <v>61</v>
      </c>
      <c r="AG307" s="960" t="s">
        <v>61</v>
      </c>
      <c r="AH307" s="960" t="s">
        <v>61</v>
      </c>
      <c r="AI307" s="260" t="s">
        <v>61</v>
      </c>
      <c r="AJ307" s="240">
        <f t="shared" ref="AJ307:AX307" si="864">(AJ303-AE303)/(AJ213-AE213)</f>
        <v>0.350378787878788</v>
      </c>
      <c r="AK307" s="240">
        <f t="shared" si="864"/>
        <v>0.445736434108527</v>
      </c>
      <c r="AL307" s="240">
        <f t="shared" si="864"/>
        <v>0.188797840118077</v>
      </c>
      <c r="AM307" s="240">
        <f t="shared" si="864"/>
        <v>0.239520529065844</v>
      </c>
      <c r="AN307" s="109">
        <f t="shared" si="864"/>
        <v>0.304667178536279</v>
      </c>
      <c r="AO307" s="240">
        <f t="shared" si="864"/>
        <v>0.281595424326734</v>
      </c>
      <c r="AP307" s="240">
        <f t="shared" si="864"/>
        <v>0.0246475204231877</v>
      </c>
      <c r="AQ307" s="240">
        <f t="shared" si="864"/>
        <v>0.285142945920448</v>
      </c>
      <c r="AR307" s="240">
        <f t="shared" si="864"/>
        <v>0.171000637594297</v>
      </c>
      <c r="AS307" s="109">
        <f t="shared" si="864"/>
        <v>0.198551330570962</v>
      </c>
      <c r="AT307" s="240">
        <f t="shared" si="864"/>
        <v>0.27271045875102</v>
      </c>
      <c r="AU307" s="240">
        <f t="shared" si="864"/>
        <v>0.186642006233171</v>
      </c>
      <c r="AV307" s="240">
        <f t="shared" si="864"/>
        <v>0.272052343020088</v>
      </c>
      <c r="AW307" s="240">
        <f t="shared" si="864"/>
        <v>0.16913897029475</v>
      </c>
      <c r="AX307" s="109">
        <f t="shared" si="864"/>
        <v>0.225408635572914</v>
      </c>
    </row>
    <row r="308" ht="14.25" customHeight="1" spans="1:50">
      <c r="A308" s="76"/>
      <c r="B308" s="10"/>
      <c r="C308" s="190"/>
      <c r="D308" s="189"/>
      <c r="E308" s="189"/>
      <c r="F308" s="189"/>
      <c r="G308" s="189"/>
      <c r="H308" s="190"/>
      <c r="I308" s="189"/>
      <c r="J308" s="189"/>
      <c r="K308" s="189"/>
      <c r="L308" s="189"/>
      <c r="M308" s="190"/>
      <c r="N308" s="189"/>
      <c r="O308" s="189"/>
      <c r="P308" s="189"/>
      <c r="Q308" s="354"/>
      <c r="R308" s="482"/>
      <c r="S308" s="468"/>
      <c r="T308" s="468"/>
      <c r="U308" s="351"/>
      <c r="V308" s="351"/>
      <c r="W308" s="351"/>
      <c r="X308" s="351"/>
      <c r="Y308" s="468"/>
      <c r="Z308" s="354"/>
      <c r="AA308" s="354"/>
      <c r="AB308" s="354"/>
      <c r="AC308" s="354"/>
      <c r="AD308" s="482"/>
      <c r="AE308" s="483"/>
      <c r="AF308" s="483"/>
      <c r="AG308" s="483"/>
      <c r="AH308" s="483"/>
      <c r="AI308" s="482"/>
      <c r="AJ308" s="189"/>
      <c r="AK308" s="189"/>
      <c r="AL308" s="189"/>
      <c r="AM308" s="189"/>
      <c r="AN308" s="190"/>
      <c r="AO308" s="189"/>
      <c r="AP308" s="189"/>
      <c r="AQ308" s="189"/>
      <c r="AR308" s="189"/>
      <c r="AS308" s="190"/>
      <c r="AT308" s="189"/>
      <c r="AU308" s="189"/>
      <c r="AV308" s="189"/>
      <c r="AW308" s="189"/>
      <c r="AX308" s="190"/>
    </row>
    <row r="309" ht="14.25" customHeight="1" spans="1:50">
      <c r="A309" s="80"/>
      <c r="B309" s="253" t="s">
        <v>281</v>
      </c>
      <c r="C309" s="254"/>
      <c r="D309" s="254"/>
      <c r="E309" s="254"/>
      <c r="F309" s="254"/>
      <c r="G309" s="254"/>
      <c r="H309" s="254"/>
      <c r="I309" s="254"/>
      <c r="J309" s="254"/>
      <c r="K309" s="254"/>
      <c r="L309" s="254"/>
      <c r="M309" s="254"/>
      <c r="N309" s="254"/>
      <c r="O309" s="254"/>
      <c r="P309" s="254"/>
      <c r="Q309" s="254"/>
      <c r="R309" s="254"/>
      <c r="S309" s="254"/>
      <c r="T309" s="254"/>
      <c r="U309" s="254"/>
      <c r="V309" s="254"/>
      <c r="W309" s="254"/>
      <c r="X309" s="254"/>
      <c r="Y309" s="254"/>
      <c r="Z309" s="254"/>
      <c r="AA309" s="254"/>
      <c r="AB309" s="254"/>
      <c r="AC309" s="254"/>
      <c r="AD309" s="254"/>
      <c r="AE309" s="484"/>
      <c r="AF309" s="484"/>
      <c r="AG309" s="484"/>
      <c r="AH309" s="484"/>
      <c r="AI309" s="484"/>
      <c r="AJ309" s="484"/>
      <c r="AK309" s="484"/>
      <c r="AL309" s="484"/>
      <c r="AM309" s="484"/>
      <c r="AN309" s="254"/>
      <c r="AO309" s="254"/>
      <c r="AP309" s="254"/>
      <c r="AQ309" s="254"/>
      <c r="AR309" s="254"/>
      <c r="AS309" s="254"/>
      <c r="AT309" s="254"/>
      <c r="AU309" s="254"/>
      <c r="AV309" s="254"/>
      <c r="AW309" s="254"/>
      <c r="AX309" s="255"/>
    </row>
    <row r="310" ht="14.25" customHeight="1" spans="1:50">
      <c r="A310" s="76"/>
      <c r="B310" s="256" t="s">
        <v>303</v>
      </c>
      <c r="C310" s="157">
        <v>612.6</v>
      </c>
      <c r="D310" s="224">
        <v>179.27</v>
      </c>
      <c r="E310" s="98">
        <v>214.36</v>
      </c>
      <c r="F310" s="98">
        <v>197.14</v>
      </c>
      <c r="G310" s="98">
        <v>195.8</v>
      </c>
      <c r="H310" s="157">
        <f>D310+E310+F310+G310</f>
        <v>786.57</v>
      </c>
      <c r="I310" s="98">
        <v>252.647831</v>
      </c>
      <c r="J310" s="98">
        <v>246.557294</v>
      </c>
      <c r="K310" s="98">
        <v>197.035649</v>
      </c>
      <c r="L310" s="98">
        <v>212.015021</v>
      </c>
      <c r="M310" s="155">
        <f>I310+J310+K310+L310</f>
        <v>908.255795</v>
      </c>
      <c r="N310" s="98">
        <v>281.3</v>
      </c>
      <c r="O310" s="98">
        <v>242.8</v>
      </c>
      <c r="P310" s="98">
        <v>224.2</v>
      </c>
      <c r="Q310" s="98">
        <f>952-N310-O310-P310</f>
        <v>203.7</v>
      </c>
      <c r="R310" s="131">
        <f>N310+O310+P310+Q310</f>
        <v>952</v>
      </c>
      <c r="S310" s="258">
        <f>H310</f>
        <v>786.57</v>
      </c>
      <c r="T310" s="258">
        <f>M310</f>
        <v>908.255795</v>
      </c>
      <c r="U310" s="188">
        <f t="shared" ref="U310" si="865">N310</f>
        <v>281.3</v>
      </c>
      <c r="V310" s="188">
        <f t="shared" ref="V310" si="866">O310</f>
        <v>242.8</v>
      </c>
      <c r="W310" s="188">
        <f t="shared" ref="W310" si="867">P310</f>
        <v>224.2</v>
      </c>
      <c r="X310" s="188">
        <f t="shared" ref="X310" si="868">Q310</f>
        <v>203.7</v>
      </c>
      <c r="Y310" s="258">
        <f>U310+V310+W310+X310</f>
        <v>952</v>
      </c>
      <c r="Z310" s="98">
        <v>234.6</v>
      </c>
      <c r="AA310" s="98">
        <v>239.5</v>
      </c>
      <c r="AB310" s="98">
        <v>245.8</v>
      </c>
      <c r="AC310" s="98">
        <f>963.4-Z310-AA310-AB310</f>
        <v>243.5</v>
      </c>
      <c r="AD310" s="131">
        <f>Z310+AA310+AB310+AC310</f>
        <v>963.4</v>
      </c>
      <c r="AE310" s="98">
        <v>256.4</v>
      </c>
      <c r="AF310" s="98">
        <v>252.4</v>
      </c>
      <c r="AG310" s="98">
        <v>272</v>
      </c>
      <c r="AH310" s="98">
        <f>1045.3-AG310-AF310-AE310</f>
        <v>264.5</v>
      </c>
      <c r="AI310" s="131">
        <f>AE310+AF310+AG310+AH310</f>
        <v>1045.3</v>
      </c>
      <c r="AJ310" s="98">
        <v>279.6</v>
      </c>
      <c r="AK310" s="98">
        <v>304.7</v>
      </c>
      <c r="AL310" s="98">
        <f>AG310*(1+AL311)</f>
        <v>291.04</v>
      </c>
      <c r="AM310" s="98">
        <f>AH310*(1+AM311)</f>
        <v>280.37</v>
      </c>
      <c r="AN310" s="131">
        <f>AJ310+AK310+AL310+AM310</f>
        <v>1155.71</v>
      </c>
      <c r="AO310" s="98">
        <f>AJ310*(1+AO311)</f>
        <v>301.968</v>
      </c>
      <c r="AP310" s="98">
        <f>AK310*(1+AP311)</f>
        <v>329.076</v>
      </c>
      <c r="AQ310" s="98">
        <f>AL310*(1+AQ311)</f>
        <v>314.3232</v>
      </c>
      <c r="AR310" s="98">
        <f>AM310*(1+AR311)</f>
        <v>302.7996</v>
      </c>
      <c r="AS310" s="131">
        <f>AO310+AP310+AQ310+AR310</f>
        <v>1248.1668</v>
      </c>
      <c r="AT310" s="98">
        <f>AO310*(1+AT311)</f>
        <v>320.08608</v>
      </c>
      <c r="AU310" s="98">
        <f>AP310*(1+AU311)</f>
        <v>348.82056</v>
      </c>
      <c r="AV310" s="98">
        <f>AQ310*(1+AV311)</f>
        <v>333.182592</v>
      </c>
      <c r="AW310" s="98">
        <f>AR310*(1+AW311)</f>
        <v>320.967576</v>
      </c>
      <c r="AX310" s="131">
        <f>AT310+AU310+AV310+AW310</f>
        <v>1323.056808</v>
      </c>
    </row>
    <row r="311" ht="14.25" customHeight="1" spans="1:50">
      <c r="A311" s="465"/>
      <c r="B311" s="259" t="s">
        <v>60</v>
      </c>
      <c r="C311" s="969" t="s">
        <v>61</v>
      </c>
      <c r="D311" s="960" t="s">
        <v>61</v>
      </c>
      <c r="E311" s="960" t="s">
        <v>61</v>
      </c>
      <c r="F311" s="960" t="s">
        <v>61</v>
      </c>
      <c r="G311" s="960" t="s">
        <v>61</v>
      </c>
      <c r="H311" s="261">
        <f t="shared" ref="H311:Q311" si="869">H310/C310-1</f>
        <v>0.283986287952987</v>
      </c>
      <c r="I311" s="108">
        <f t="shared" si="869"/>
        <v>0.409314614826797</v>
      </c>
      <c r="J311" s="108">
        <f t="shared" si="869"/>
        <v>0.150201968650868</v>
      </c>
      <c r="K311" s="108">
        <f t="shared" si="869"/>
        <v>-0.000529324338033765</v>
      </c>
      <c r="L311" s="108">
        <f t="shared" si="869"/>
        <v>0.0828142032686414</v>
      </c>
      <c r="M311" s="261">
        <f t="shared" si="869"/>
        <v>0.154704342906544</v>
      </c>
      <c r="N311" s="108">
        <f t="shared" si="869"/>
        <v>0.113407539999819</v>
      </c>
      <c r="O311" s="108">
        <f t="shared" si="869"/>
        <v>-0.0152390300000615</v>
      </c>
      <c r="P311" s="108">
        <f t="shared" si="869"/>
        <v>0.137865158603862</v>
      </c>
      <c r="Q311" s="108">
        <f t="shared" si="869"/>
        <v>-0.0392190183543644</v>
      </c>
      <c r="R311" s="107">
        <f t="shared" ref="R311" si="870">R310/M310-1</f>
        <v>0.0481628691397449</v>
      </c>
      <c r="S311" s="110">
        <f>S310/C310-1</f>
        <v>0.283986287952987</v>
      </c>
      <c r="T311" s="110">
        <f>T310/S310-1</f>
        <v>0.154704342906544</v>
      </c>
      <c r="U311" s="112">
        <f>U310/I310-1</f>
        <v>0.113407539999819</v>
      </c>
      <c r="V311" s="112">
        <f t="shared" ref="V311" si="871">V310/J310-1</f>
        <v>-0.0152390300000615</v>
      </c>
      <c r="W311" s="112">
        <f t="shared" ref="W311" si="872">W310/K310-1</f>
        <v>0.137865158603862</v>
      </c>
      <c r="X311" s="112">
        <f t="shared" ref="X311" si="873">X310/L310-1</f>
        <v>-0.0392190183543644</v>
      </c>
      <c r="Y311" s="110">
        <f>Y310/T310-1</f>
        <v>0.0481628691397449</v>
      </c>
      <c r="Z311" s="108">
        <f>Z310/U310-1</f>
        <v>-0.16601493067899</v>
      </c>
      <c r="AA311" s="108">
        <f t="shared" ref="AA311:AE311" si="874">AA310/V310-1</f>
        <v>-0.0135914332784185</v>
      </c>
      <c r="AB311" s="108">
        <f t="shared" si="874"/>
        <v>0.0963425512934881</v>
      </c>
      <c r="AC311" s="108">
        <f t="shared" si="874"/>
        <v>0.195385370643102</v>
      </c>
      <c r="AD311" s="107">
        <f t="shared" si="874"/>
        <v>0.0119747899159666</v>
      </c>
      <c r="AE311" s="108">
        <f t="shared" si="874"/>
        <v>0.092924126172208</v>
      </c>
      <c r="AF311" s="108">
        <f t="shared" ref="AF311:AK311" si="875">AF310/AA310-1</f>
        <v>0.0538622129436326</v>
      </c>
      <c r="AG311" s="108">
        <f t="shared" si="875"/>
        <v>0.106590724165988</v>
      </c>
      <c r="AH311" s="108">
        <f t="shared" si="875"/>
        <v>0.0862422997946615</v>
      </c>
      <c r="AI311" s="107">
        <f t="shared" si="875"/>
        <v>0.0850114178949553</v>
      </c>
      <c r="AJ311" s="108">
        <f t="shared" si="875"/>
        <v>0.090483619344774</v>
      </c>
      <c r="AK311" s="108">
        <f t="shared" si="875"/>
        <v>0.207210776545166</v>
      </c>
      <c r="AL311" s="141">
        <v>0.07</v>
      </c>
      <c r="AM311" s="141">
        <v>0.06</v>
      </c>
      <c r="AN311" s="107">
        <f>AN310/AI310-1</f>
        <v>0.105625179374342</v>
      </c>
      <c r="AO311" s="141">
        <v>0.08</v>
      </c>
      <c r="AP311" s="141">
        <v>0.08</v>
      </c>
      <c r="AQ311" s="141">
        <v>0.08</v>
      </c>
      <c r="AR311" s="141">
        <v>0.08</v>
      </c>
      <c r="AS311" s="107">
        <f>AS310/AN310-1</f>
        <v>0.0800000000000001</v>
      </c>
      <c r="AT311" s="141">
        <v>0.06</v>
      </c>
      <c r="AU311" s="141">
        <v>0.06</v>
      </c>
      <c r="AV311" s="141">
        <v>0.06</v>
      </c>
      <c r="AW311" s="141">
        <v>0.06</v>
      </c>
      <c r="AX311" s="107">
        <f>AX310/AS310-1</f>
        <v>0.0600000000000001</v>
      </c>
    </row>
    <row r="312" ht="14.25" customHeight="1" spans="1:50">
      <c r="A312" s="465"/>
      <c r="B312" s="259" t="s">
        <v>69</v>
      </c>
      <c r="C312" s="261">
        <f t="shared" ref="C312:AN312" si="876">C310/C316</f>
        <v>0.915421398684997</v>
      </c>
      <c r="D312" s="94">
        <f t="shared" si="876"/>
        <v>0.903077930582842</v>
      </c>
      <c r="E312" s="94">
        <f t="shared" si="876"/>
        <v>0.899274237529891</v>
      </c>
      <c r="F312" s="94">
        <f t="shared" si="876"/>
        <v>0.895887298341286</v>
      </c>
      <c r="G312" s="94">
        <f t="shared" si="876"/>
        <v>0.877318756160946</v>
      </c>
      <c r="H312" s="263">
        <f t="shared" si="876"/>
        <v>0.893717830725705</v>
      </c>
      <c r="I312" s="94">
        <f t="shared" si="876"/>
        <v>0.888164222061625</v>
      </c>
      <c r="J312" s="94">
        <f t="shared" si="876"/>
        <v>0.889430498998885</v>
      </c>
      <c r="K312" s="94">
        <f t="shared" si="876"/>
        <v>0.868796348728099</v>
      </c>
      <c r="L312" s="94">
        <f t="shared" si="876"/>
        <v>0.853917071966373</v>
      </c>
      <c r="M312" s="263">
        <f t="shared" si="876"/>
        <v>0.876064329384072</v>
      </c>
      <c r="N312" s="94">
        <f t="shared" si="876"/>
        <v>0.885705289672544</v>
      </c>
      <c r="O312" s="94">
        <f t="shared" si="876"/>
        <v>0.866523911491792</v>
      </c>
      <c r="P312" s="94">
        <f t="shared" ref="P312:Q312" si="877">P310/P316</f>
        <v>0.835009310986965</v>
      </c>
      <c r="Q312" s="94">
        <f t="shared" si="877"/>
        <v>0.843478260869565</v>
      </c>
      <c r="R312" s="263">
        <f t="shared" si="876"/>
        <v>0.859360895468496</v>
      </c>
      <c r="S312" s="110"/>
      <c r="T312" s="110"/>
      <c r="U312" s="112"/>
      <c r="V312" s="112"/>
      <c r="W312" s="112"/>
      <c r="X312" s="112"/>
      <c r="Y312" s="110"/>
      <c r="Z312" s="94">
        <f t="shared" ref="Z312:AB312" si="878">Z310/Z316</f>
        <v>0.857456140350877</v>
      </c>
      <c r="AA312" s="94">
        <f t="shared" si="878"/>
        <v>0.844797178130511</v>
      </c>
      <c r="AB312" s="94">
        <f t="shared" si="878"/>
        <v>0.818787475016656</v>
      </c>
      <c r="AC312" s="94">
        <f t="shared" ref="AC312" si="879">AC310/AC316</f>
        <v>0.822079675894666</v>
      </c>
      <c r="AD312" s="263">
        <f t="shared" si="876"/>
        <v>0.835197225834417</v>
      </c>
      <c r="AE312" s="94">
        <f t="shared" si="876"/>
        <v>0.837087822396343</v>
      </c>
      <c r="AF312" s="94">
        <f t="shared" si="876"/>
        <v>0.804590372967804</v>
      </c>
      <c r="AG312" s="94">
        <f t="shared" si="876"/>
        <v>0.778254649499285</v>
      </c>
      <c r="AH312" s="94">
        <f t="shared" si="876"/>
        <v>0.784400948991696</v>
      </c>
      <c r="AI312" s="263">
        <f t="shared" si="876"/>
        <v>0.79995408280401</v>
      </c>
      <c r="AJ312" s="94">
        <f t="shared" ref="AJ312:AK312" si="880">AJ310/AJ316</f>
        <v>0.805995964254829</v>
      </c>
      <c r="AK312" s="94">
        <f t="shared" si="880"/>
        <v>0.781482431392665</v>
      </c>
      <c r="AL312" s="94">
        <f t="shared" si="876"/>
        <v>0.753818977259614</v>
      </c>
      <c r="AM312" s="94">
        <f t="shared" si="876"/>
        <v>0.761668708493272</v>
      </c>
      <c r="AN312" s="263">
        <f t="shared" si="876"/>
        <v>0.77513080613458</v>
      </c>
      <c r="AO312" s="94">
        <f t="shared" ref="AO312:AS312" si="881">AO310/AO316</f>
        <v>0.796992572981212</v>
      </c>
      <c r="AP312" s="94">
        <f t="shared" si="881"/>
        <v>0.772709179084687</v>
      </c>
      <c r="AQ312" s="94">
        <f t="shared" si="881"/>
        <v>0.746143613556043</v>
      </c>
      <c r="AR312" s="94">
        <f t="shared" si="881"/>
        <v>0.755118043125491</v>
      </c>
      <c r="AS312" s="263">
        <f t="shared" si="881"/>
        <v>0.767150239193372</v>
      </c>
      <c r="AT312" s="94">
        <f t="shared" ref="AT312:AX312" si="882">AT310/AT316</f>
        <v>0.793015973694725</v>
      </c>
      <c r="AU312" s="94">
        <f t="shared" si="882"/>
        <v>0.768527667257659</v>
      </c>
      <c r="AV312" s="94">
        <f t="shared" si="882"/>
        <v>0.741958040510332</v>
      </c>
      <c r="AW312" s="94">
        <f t="shared" si="882"/>
        <v>0.751340769130424</v>
      </c>
      <c r="AX312" s="263">
        <f t="shared" si="882"/>
        <v>0.763112171556922</v>
      </c>
    </row>
    <row r="313" ht="14.25" customHeight="1" spans="1:50">
      <c r="A313" s="76"/>
      <c r="B313" s="256" t="s">
        <v>304</v>
      </c>
      <c r="C313" s="157">
        <v>56.6</v>
      </c>
      <c r="D313" s="224">
        <v>19.24</v>
      </c>
      <c r="E313" s="98">
        <v>24.01</v>
      </c>
      <c r="F313" s="98">
        <v>22.91</v>
      </c>
      <c r="G313" s="98">
        <v>27.38</v>
      </c>
      <c r="H313" s="157">
        <f>D313+E313+F313+G313</f>
        <v>93.54</v>
      </c>
      <c r="I313" s="98">
        <v>31.8128855255413</v>
      </c>
      <c r="J313" s="98">
        <v>30.6507557324042</v>
      </c>
      <c r="K313" s="98">
        <v>29.7558761813115</v>
      </c>
      <c r="L313" s="98">
        <v>36.2702375576941</v>
      </c>
      <c r="M313" s="155">
        <f>I313+J313+K313+L313</f>
        <v>128.489754996951</v>
      </c>
      <c r="N313" s="98">
        <v>36.3</v>
      </c>
      <c r="O313" s="98">
        <v>37.4</v>
      </c>
      <c r="P313" s="98">
        <v>44.3</v>
      </c>
      <c r="Q313" s="98">
        <f>155.8-N313-O313-P313</f>
        <v>37.8</v>
      </c>
      <c r="R313" s="131">
        <f>N313+O313+P313+Q313</f>
        <v>155.8</v>
      </c>
      <c r="S313" s="187">
        <f>H313+3.5</f>
        <v>97.04</v>
      </c>
      <c r="T313" s="187">
        <f>M313+4</f>
        <v>132.489754996951</v>
      </c>
      <c r="U313" s="188">
        <f>N313+1</f>
        <v>37.3</v>
      </c>
      <c r="V313" s="188">
        <f>O313+0.9</f>
        <v>38.3</v>
      </c>
      <c r="W313" s="188">
        <f>P313+1.3</f>
        <v>45.6</v>
      </c>
      <c r="X313" s="188">
        <f>Q313+1.1</f>
        <v>38.9</v>
      </c>
      <c r="Y313" s="187">
        <f>U313+V313+W313+X313</f>
        <v>160.1</v>
      </c>
      <c r="Z313" s="98">
        <f>38+1</f>
        <v>39</v>
      </c>
      <c r="AA313" s="98">
        <f>43+1</f>
        <v>44</v>
      </c>
      <c r="AB313" s="98">
        <v>54.4</v>
      </c>
      <c r="AC313" s="98">
        <f>190.1-Z313-AA313-AB313</f>
        <v>52.7</v>
      </c>
      <c r="AD313" s="131">
        <f>Z313+AA313+AB313+AC313</f>
        <v>190.1</v>
      </c>
      <c r="AE313" s="98">
        <v>49.9</v>
      </c>
      <c r="AF313" s="98">
        <v>61.3</v>
      </c>
      <c r="AG313" s="98">
        <v>77.5</v>
      </c>
      <c r="AH313" s="98">
        <f>261.4-AG313-AF313-AE313</f>
        <v>72.7</v>
      </c>
      <c r="AI313" s="131">
        <f>AE313+AF313+AG313+AH313</f>
        <v>261.4</v>
      </c>
      <c r="AJ313" s="98">
        <v>67.3</v>
      </c>
      <c r="AK313" s="98">
        <v>85.2</v>
      </c>
      <c r="AL313" s="98">
        <f>AG313*(1+AL338)*(1+AL335*AL337)</f>
        <v>95.0473880597015</v>
      </c>
      <c r="AM313" s="98">
        <f>AH313*(1+AM338)*(1+AM335*AM337)</f>
        <v>87.7296696774194</v>
      </c>
      <c r="AN313" s="131">
        <f>AJ313+AK313+AL313+AM313</f>
        <v>335.277057737121</v>
      </c>
      <c r="AO313" s="98">
        <f>AJ313*(1+AO338)*(1+AO335*AO337)</f>
        <v>76.9163337278107</v>
      </c>
      <c r="AP313" s="98">
        <f>AK313*(1+AP338)*(1+AP335*AP337)</f>
        <v>96.7970307692308</v>
      </c>
      <c r="AQ313" s="98">
        <f>AL313*(1+AQ338)*(1+AQ335*AQ337)</f>
        <v>106.940474029143</v>
      </c>
      <c r="AR313" s="98">
        <f>AM313*(1+AR338)*(1+AR335*AR337)</f>
        <v>98.1967776612849</v>
      </c>
      <c r="AS313" s="131">
        <f>AO313+AP313+AQ313+AR313</f>
        <v>378.85061618747</v>
      </c>
      <c r="AT313" s="98">
        <f>AO313*(1+AT338)*(1+AT335*AT337)</f>
        <v>83.5452346489262</v>
      </c>
      <c r="AU313" s="98">
        <f>AP313*(1+AU338)*(1+AU335*AU337)</f>
        <v>105.06103055444</v>
      </c>
      <c r="AV313" s="98">
        <f>AQ313*(1+AV338)*(1+AV335*AV337)</f>
        <v>115.875944748023</v>
      </c>
      <c r="AW313" s="98">
        <f>AR313*(1+AW338)*(1+AW335*AW337)</f>
        <v>106.22550227722</v>
      </c>
      <c r="AX313" s="131">
        <f>AT313+AU313+AV313+AW313</f>
        <v>410.707712228609</v>
      </c>
    </row>
    <row r="314" ht="14.25" customHeight="1" spans="1:50">
      <c r="A314" s="80"/>
      <c r="B314" s="259" t="s">
        <v>60</v>
      </c>
      <c r="C314" s="969" t="s">
        <v>61</v>
      </c>
      <c r="D314" s="960" t="s">
        <v>61</v>
      </c>
      <c r="E314" s="960" t="s">
        <v>61</v>
      </c>
      <c r="F314" s="960" t="s">
        <v>61</v>
      </c>
      <c r="G314" s="960" t="s">
        <v>61</v>
      </c>
      <c r="H314" s="261">
        <f t="shared" ref="H314:R314" si="883">H313/C313-1</f>
        <v>0.652650176678445</v>
      </c>
      <c r="I314" s="94">
        <f t="shared" si="883"/>
        <v>0.653476378666389</v>
      </c>
      <c r="J314" s="94">
        <f t="shared" si="883"/>
        <v>0.276582912636578</v>
      </c>
      <c r="K314" s="94">
        <f t="shared" si="883"/>
        <v>0.298816070768724</v>
      </c>
      <c r="L314" s="94">
        <f t="shared" si="883"/>
        <v>0.324698230741202</v>
      </c>
      <c r="M314" s="261">
        <f t="shared" si="883"/>
        <v>0.373634327527808</v>
      </c>
      <c r="N314" s="94">
        <f t="shared" si="883"/>
        <v>0.141047075747221</v>
      </c>
      <c r="O314" s="94">
        <f t="shared" si="883"/>
        <v>0.220198298747343</v>
      </c>
      <c r="P314" s="94">
        <f t="shared" si="883"/>
        <v>0.488781568052872</v>
      </c>
      <c r="Q314" s="94">
        <f t="shared" si="883"/>
        <v>0.0421767968812599</v>
      </c>
      <c r="R314" s="107">
        <f t="shared" si="883"/>
        <v>0.21254803547331</v>
      </c>
      <c r="S314" s="949" t="s">
        <v>61</v>
      </c>
      <c r="T314" s="110">
        <f>T313/S313-1</f>
        <v>0.365310748113676</v>
      </c>
      <c r="U314" s="950" t="s">
        <v>61</v>
      </c>
      <c r="V314" s="950" t="s">
        <v>61</v>
      </c>
      <c r="W314" s="950" t="s">
        <v>61</v>
      </c>
      <c r="X314" s="950" t="s">
        <v>61</v>
      </c>
      <c r="Y314" s="110">
        <f>Y313/T313-1</f>
        <v>0.208395320858464</v>
      </c>
      <c r="Z314" s="94">
        <f>Z313/U313-1</f>
        <v>0.0455764075067024</v>
      </c>
      <c r="AA314" s="94">
        <f t="shared" ref="AA314:AE314" si="884">AA313/V313-1</f>
        <v>0.148825065274152</v>
      </c>
      <c r="AB314" s="94">
        <f t="shared" si="884"/>
        <v>0.192982456140351</v>
      </c>
      <c r="AC314" s="94">
        <f t="shared" si="884"/>
        <v>0.354755784061696</v>
      </c>
      <c r="AD314" s="107">
        <f t="shared" si="884"/>
        <v>0.187382885696439</v>
      </c>
      <c r="AE314" s="94">
        <f t="shared" si="884"/>
        <v>0.279487179487179</v>
      </c>
      <c r="AF314" s="94">
        <f t="shared" ref="AF314:AG314" si="885">AF313/AA313-1</f>
        <v>0.393181818181818</v>
      </c>
      <c r="AG314" s="94">
        <f t="shared" si="885"/>
        <v>0.424632352941176</v>
      </c>
      <c r="AH314" s="94">
        <f t="shared" ref="AH314" si="886">AH313/AC313-1</f>
        <v>0.379506641366224</v>
      </c>
      <c r="AI314" s="107">
        <f t="shared" ref="AI314" si="887">AI313/AD313-1</f>
        <v>0.37506575486586</v>
      </c>
      <c r="AJ314" s="94">
        <f t="shared" ref="AJ314" si="888">AJ313/AE313-1</f>
        <v>0.348697394789579</v>
      </c>
      <c r="AK314" s="94">
        <f t="shared" ref="AK314" si="889">AK313/AF313-1</f>
        <v>0.389885807504078</v>
      </c>
      <c r="AL314" s="94">
        <f t="shared" ref="AL314" si="890">AL313/AG313-1</f>
        <v>0.226417910447761</v>
      </c>
      <c r="AM314" s="94">
        <f t="shared" ref="AM314" si="891">AM313/AH313-1</f>
        <v>0.206735483870968</v>
      </c>
      <c r="AN314" s="107">
        <f t="shared" ref="AN314" si="892">AN313/AI313-1</f>
        <v>0.282620725849736</v>
      </c>
      <c r="AO314" s="94">
        <f t="shared" ref="AO314" si="893">AO313/AJ313-1</f>
        <v>0.142887573964497</v>
      </c>
      <c r="AP314" s="94">
        <f t="shared" ref="AP314" si="894">AP313/AK313-1</f>
        <v>0.136115384615385</v>
      </c>
      <c r="AQ314" s="94">
        <f t="shared" ref="AQ314" si="895">AQ313/AL313-1</f>
        <v>0.125127962085308</v>
      </c>
      <c r="AR314" s="94">
        <f t="shared" ref="AR314" si="896">AR313/AM313-1</f>
        <v>0.119310924369748</v>
      </c>
      <c r="AS314" s="107">
        <f t="shared" ref="AS314" si="897">AS313/AN313-1</f>
        <v>0.129962839522749</v>
      </c>
      <c r="AT314" s="94">
        <f t="shared" ref="AT314" si="898">AT313/AO313-1</f>
        <v>0.0861832669322711</v>
      </c>
      <c r="AU314" s="94">
        <f t="shared" ref="AU314" si="899">AU313/AP313-1</f>
        <v>0.0853745173745175</v>
      </c>
      <c r="AV314" s="94">
        <f t="shared" ref="AV314" si="900">AV313/AQ313-1</f>
        <v>0.0835555555555554</v>
      </c>
      <c r="AW314" s="94">
        <f t="shared" ref="AW314" si="901">AW313/AR313-1</f>
        <v>0.0817615894039734</v>
      </c>
      <c r="AX314" s="107">
        <f t="shared" ref="AX314" si="902">AX313/AS313-1</f>
        <v>0.0840888061941958</v>
      </c>
    </row>
    <row r="315" ht="14.25" customHeight="1" spans="1:50">
      <c r="A315" s="485"/>
      <c r="B315" s="259" t="s">
        <v>69</v>
      </c>
      <c r="C315" s="261">
        <f t="shared" ref="C315:AN315" si="903">C313/C316</f>
        <v>0.084578601315003</v>
      </c>
      <c r="D315" s="94">
        <f t="shared" si="903"/>
        <v>0.0969220694171578</v>
      </c>
      <c r="E315" s="94">
        <f t="shared" si="903"/>
        <v>0.10072576247011</v>
      </c>
      <c r="F315" s="94">
        <f t="shared" si="903"/>
        <v>0.104112701658714</v>
      </c>
      <c r="G315" s="94">
        <f t="shared" si="903"/>
        <v>0.122681243839054</v>
      </c>
      <c r="H315" s="261">
        <f t="shared" si="903"/>
        <v>0.106282169274295</v>
      </c>
      <c r="I315" s="94">
        <f t="shared" si="903"/>
        <v>0.111835777938374</v>
      </c>
      <c r="J315" s="94">
        <f t="shared" si="903"/>
        <v>0.110569501001115</v>
      </c>
      <c r="K315" s="94">
        <f t="shared" si="903"/>
        <v>0.131203651271902</v>
      </c>
      <c r="L315" s="94">
        <f t="shared" si="903"/>
        <v>0.146082928033627</v>
      </c>
      <c r="M315" s="261">
        <f t="shared" si="903"/>
        <v>0.123935670615928</v>
      </c>
      <c r="N315" s="94">
        <f t="shared" si="903"/>
        <v>0.114294710327456</v>
      </c>
      <c r="O315" s="94">
        <f t="shared" si="903"/>
        <v>0.133476088508208</v>
      </c>
      <c r="P315" s="94">
        <f t="shared" si="903"/>
        <v>0.164990689013035</v>
      </c>
      <c r="Q315" s="94">
        <f t="shared" ref="Q315" si="904">Q313/Q316</f>
        <v>0.156521739130435</v>
      </c>
      <c r="R315" s="107">
        <f t="shared" si="903"/>
        <v>0.140639104531504</v>
      </c>
      <c r="S315" s="110">
        <f t="shared" si="903"/>
        <v>0.109822206629622</v>
      </c>
      <c r="T315" s="110">
        <f t="shared" ref="T315" si="905">T313/T316</f>
        <v>0.127302735041566</v>
      </c>
      <c r="U315" s="112">
        <f t="shared" ref="U315" si="906">U313/U316</f>
        <v>0.117074701820465</v>
      </c>
      <c r="V315" s="112">
        <f t="shared" ref="V315" si="907">V313/V316</f>
        <v>0.136250444681608</v>
      </c>
      <c r="W315" s="112">
        <f t="shared" ref="W315" si="908">W313/W316</f>
        <v>0.169014084507042</v>
      </c>
      <c r="X315" s="112">
        <f t="shared" ref="X315" si="909">X313/X316</f>
        <v>0.160346248969497</v>
      </c>
      <c r="Y315" s="110">
        <f t="shared" ref="Y315" si="910">Y313/Y316</f>
        <v>0.1439618739322</v>
      </c>
      <c r="Z315" s="94">
        <f t="shared" ref="Z315:AC315" si="911">Z313/Z316</f>
        <v>0.142543859649123</v>
      </c>
      <c r="AA315" s="94">
        <f t="shared" si="911"/>
        <v>0.155202821869489</v>
      </c>
      <c r="AB315" s="94">
        <f t="shared" si="911"/>
        <v>0.181212524983344</v>
      </c>
      <c r="AC315" s="94">
        <f t="shared" si="911"/>
        <v>0.177920324105334</v>
      </c>
      <c r="AD315" s="107">
        <f t="shared" si="903"/>
        <v>0.164802774165583</v>
      </c>
      <c r="AE315" s="94">
        <f t="shared" si="903"/>
        <v>0.162912177603657</v>
      </c>
      <c r="AF315" s="94">
        <f t="shared" si="903"/>
        <v>0.195409627032196</v>
      </c>
      <c r="AG315" s="94">
        <f t="shared" si="903"/>
        <v>0.221745350500715</v>
      </c>
      <c r="AH315" s="94">
        <f t="shared" si="903"/>
        <v>0.215599051008304</v>
      </c>
      <c r="AI315" s="107">
        <f t="shared" si="903"/>
        <v>0.20004591719599</v>
      </c>
      <c r="AJ315" s="94">
        <f t="shared" si="903"/>
        <v>0.194004035745172</v>
      </c>
      <c r="AK315" s="94">
        <f t="shared" si="903"/>
        <v>0.218517568607335</v>
      </c>
      <c r="AL315" s="94">
        <f t="shared" si="903"/>
        <v>0.246181022740386</v>
      </c>
      <c r="AM315" s="94">
        <f t="shared" si="903"/>
        <v>0.238331291506728</v>
      </c>
      <c r="AN315" s="107">
        <f t="shared" si="903"/>
        <v>0.22486919386542</v>
      </c>
      <c r="AO315" s="94">
        <f t="shared" ref="AO315:AS315" si="912">AO313/AO316</f>
        <v>0.203007427018788</v>
      </c>
      <c r="AP315" s="94">
        <f t="shared" si="912"/>
        <v>0.227290820915313</v>
      </c>
      <c r="AQ315" s="94">
        <f t="shared" si="912"/>
        <v>0.253856386443957</v>
      </c>
      <c r="AR315" s="94">
        <f t="shared" si="912"/>
        <v>0.244881956874509</v>
      </c>
      <c r="AS315" s="107">
        <f t="shared" si="912"/>
        <v>0.232849760806628</v>
      </c>
      <c r="AT315" s="94">
        <f t="shared" ref="AT315:AX315" si="913">AT313/AT316</f>
        <v>0.206984026305275</v>
      </c>
      <c r="AU315" s="94">
        <f t="shared" si="913"/>
        <v>0.231472332742341</v>
      </c>
      <c r="AV315" s="94">
        <f t="shared" si="913"/>
        <v>0.258041959489668</v>
      </c>
      <c r="AW315" s="94">
        <f t="shared" si="913"/>
        <v>0.248659230869576</v>
      </c>
      <c r="AX315" s="107">
        <f t="shared" si="913"/>
        <v>0.236887828443077</v>
      </c>
    </row>
    <row r="316" ht="14.25" customHeight="1" spans="1:50">
      <c r="A316" s="80"/>
      <c r="B316" s="486" t="s">
        <v>397</v>
      </c>
      <c r="C316" s="264">
        <f t="shared" ref="C316:AN316" si="914">C310+C313</f>
        <v>669.2</v>
      </c>
      <c r="D316" s="103">
        <f t="shared" si="914"/>
        <v>198.51</v>
      </c>
      <c r="E316" s="103">
        <f t="shared" si="914"/>
        <v>238.37</v>
      </c>
      <c r="F316" s="103">
        <f t="shared" si="914"/>
        <v>220.05</v>
      </c>
      <c r="G316" s="103">
        <f t="shared" si="914"/>
        <v>223.18</v>
      </c>
      <c r="H316" s="265">
        <f t="shared" si="914"/>
        <v>880.11</v>
      </c>
      <c r="I316" s="103">
        <f t="shared" si="914"/>
        <v>284.460716525541</v>
      </c>
      <c r="J316" s="103">
        <f t="shared" si="914"/>
        <v>277.208049732404</v>
      </c>
      <c r="K316" s="103">
        <f t="shared" si="914"/>
        <v>226.791525181311</v>
      </c>
      <c r="L316" s="103">
        <f t="shared" si="914"/>
        <v>248.285258557694</v>
      </c>
      <c r="M316" s="265">
        <f t="shared" si="914"/>
        <v>1036.74554999695</v>
      </c>
      <c r="N316" s="103">
        <f t="shared" si="914"/>
        <v>317.6</v>
      </c>
      <c r="O316" s="103">
        <f t="shared" si="914"/>
        <v>280.2</v>
      </c>
      <c r="P316" s="103">
        <f t="shared" si="914"/>
        <v>268.5</v>
      </c>
      <c r="Q316" s="103">
        <f t="shared" si="914"/>
        <v>241.5</v>
      </c>
      <c r="R316" s="264">
        <f t="shared" si="914"/>
        <v>1107.8</v>
      </c>
      <c r="S316" s="266">
        <f t="shared" si="914"/>
        <v>883.61</v>
      </c>
      <c r="T316" s="266">
        <f t="shared" si="914"/>
        <v>1040.74554999695</v>
      </c>
      <c r="U316" s="267">
        <f t="shared" si="914"/>
        <v>318.6</v>
      </c>
      <c r="V316" s="267">
        <f t="shared" si="914"/>
        <v>281.1</v>
      </c>
      <c r="W316" s="267">
        <f t="shared" si="914"/>
        <v>269.8</v>
      </c>
      <c r="X316" s="267">
        <f t="shared" si="914"/>
        <v>242.6</v>
      </c>
      <c r="Y316" s="266">
        <f t="shared" si="914"/>
        <v>1112.1</v>
      </c>
      <c r="Z316" s="103">
        <v>273.6</v>
      </c>
      <c r="AA316" s="103">
        <v>283.5</v>
      </c>
      <c r="AB316" s="103">
        <v>300.2</v>
      </c>
      <c r="AC316" s="103">
        <f>1153.5-Z316-AA316-AB316</f>
        <v>296.2</v>
      </c>
      <c r="AD316" s="264">
        <f t="shared" si="914"/>
        <v>1153.5</v>
      </c>
      <c r="AE316" s="103">
        <v>306.3</v>
      </c>
      <c r="AF316" s="103">
        <v>313.7</v>
      </c>
      <c r="AG316" s="103">
        <v>349.5</v>
      </c>
      <c r="AH316" s="103">
        <v>337.2</v>
      </c>
      <c r="AI316" s="264">
        <f t="shared" si="914"/>
        <v>1306.7</v>
      </c>
      <c r="AJ316" s="103">
        <v>346.9</v>
      </c>
      <c r="AK316" s="103">
        <v>389.9</v>
      </c>
      <c r="AL316" s="103">
        <f t="shared" si="914"/>
        <v>386.087388059702</v>
      </c>
      <c r="AM316" s="103">
        <f t="shared" si="914"/>
        <v>368.099669677419</v>
      </c>
      <c r="AN316" s="264">
        <f t="shared" si="914"/>
        <v>1490.98705773712</v>
      </c>
      <c r="AO316" s="103">
        <f t="shared" ref="AO316:AS316" si="915">AO310+AO313</f>
        <v>378.884333727811</v>
      </c>
      <c r="AP316" s="103">
        <f t="shared" si="915"/>
        <v>425.873030769231</v>
      </c>
      <c r="AQ316" s="103">
        <f t="shared" si="915"/>
        <v>421.263674029143</v>
      </c>
      <c r="AR316" s="103">
        <f t="shared" si="915"/>
        <v>400.996377661285</v>
      </c>
      <c r="AS316" s="264">
        <f t="shared" si="915"/>
        <v>1627.01741618747</v>
      </c>
      <c r="AT316" s="103">
        <f t="shared" ref="AT316:AX316" si="916">AT310+AT313</f>
        <v>403.631314648926</v>
      </c>
      <c r="AU316" s="103">
        <f t="shared" si="916"/>
        <v>453.88159055444</v>
      </c>
      <c r="AV316" s="103">
        <f t="shared" si="916"/>
        <v>449.058536748023</v>
      </c>
      <c r="AW316" s="103">
        <f t="shared" si="916"/>
        <v>427.19307827722</v>
      </c>
      <c r="AX316" s="264">
        <f t="shared" si="916"/>
        <v>1733.76452022861</v>
      </c>
    </row>
    <row r="317" ht="14.25" customHeight="1" spans="1:50">
      <c r="A317" s="121"/>
      <c r="B317" s="106" t="s">
        <v>60</v>
      </c>
      <c r="C317" s="269"/>
      <c r="D317" s="108" t="s">
        <v>61</v>
      </c>
      <c r="E317" s="108" t="s">
        <v>61</v>
      </c>
      <c r="F317" s="108" t="s">
        <v>61</v>
      </c>
      <c r="G317" s="108" t="s">
        <v>61</v>
      </c>
      <c r="H317" s="107">
        <f t="shared" ref="H317" si="917">H316/C316-1</f>
        <v>0.315167364016736</v>
      </c>
      <c r="I317" s="108">
        <f t="shared" ref="I317" si="918">I316/D316-1</f>
        <v>0.432979278250674</v>
      </c>
      <c r="J317" s="108">
        <f t="shared" ref="J317" si="919">J316/E316-1</f>
        <v>0.162931785595521</v>
      </c>
      <c r="K317" s="108">
        <f t="shared" ref="K317" si="920">K316/F316-1</f>
        <v>0.0306363334756259</v>
      </c>
      <c r="L317" s="108">
        <f t="shared" ref="L317" si="921">L316/G316-1</f>
        <v>0.112488836623775</v>
      </c>
      <c r="M317" s="107">
        <f t="shared" ref="M317" si="922">M316/H316-1</f>
        <v>0.17797269659128</v>
      </c>
      <c r="N317" s="108">
        <f t="shared" ref="N317" si="923">N316/I316-1</f>
        <v>0.116498628981985</v>
      </c>
      <c r="O317" s="108">
        <f t="shared" ref="O317:P317" si="924">O316/J316-1</f>
        <v>0.0107931579565743</v>
      </c>
      <c r="P317" s="108">
        <f t="shared" si="924"/>
        <v>0.183906672814798</v>
      </c>
      <c r="Q317" s="108">
        <f t="shared" ref="Q317" si="925">Q316/L316-1</f>
        <v>-0.0273284793350603</v>
      </c>
      <c r="R317" s="107">
        <f t="shared" ref="R317" si="926">R316/M316-1</f>
        <v>0.068536054968606</v>
      </c>
      <c r="S317" s="949" t="s">
        <v>61</v>
      </c>
      <c r="T317" s="110">
        <f>T316/S316-1</f>
        <v>0.177833603056723</v>
      </c>
      <c r="U317" s="950" t="s">
        <v>61</v>
      </c>
      <c r="V317" s="950" t="s">
        <v>61</v>
      </c>
      <c r="W317" s="950" t="s">
        <v>61</v>
      </c>
      <c r="X317" s="950" t="s">
        <v>61</v>
      </c>
      <c r="Y317" s="110">
        <f>Y316/T316-1</f>
        <v>0.0685608984859534</v>
      </c>
      <c r="Z317" s="108">
        <f>Z316/U316-1</f>
        <v>-0.141242937853107</v>
      </c>
      <c r="AA317" s="108">
        <f t="shared" ref="AA317:AG317" si="927">AA316/V316-1</f>
        <v>0.00853788687299883</v>
      </c>
      <c r="AB317" s="108">
        <f t="shared" si="927"/>
        <v>0.112676056338028</v>
      </c>
      <c r="AC317" s="108">
        <f t="shared" si="927"/>
        <v>0.220939818631492</v>
      </c>
      <c r="AD317" s="107">
        <f t="shared" si="927"/>
        <v>0.0372268680874024</v>
      </c>
      <c r="AE317" s="108">
        <f t="shared" ref="AE317" si="928">AE316/Z316-1</f>
        <v>0.119517543859649</v>
      </c>
      <c r="AF317" s="108">
        <f t="shared" si="927"/>
        <v>0.10652557319224</v>
      </c>
      <c r="AG317" s="108">
        <f t="shared" si="927"/>
        <v>0.164223850766156</v>
      </c>
      <c r="AH317" s="108">
        <f t="shared" ref="AH317" si="929">AH316/AC316-1</f>
        <v>0.138419986495611</v>
      </c>
      <c r="AI317" s="107">
        <f t="shared" ref="AI317" si="930">AI316/AD316-1</f>
        <v>0.132813177286519</v>
      </c>
      <c r="AJ317" s="108">
        <f t="shared" ref="AJ317" si="931">AJ316/AE316-1</f>
        <v>0.132549787789749</v>
      </c>
      <c r="AK317" s="108">
        <f t="shared" ref="AK317" si="932">AK316/AF316-1</f>
        <v>0.242907236212942</v>
      </c>
      <c r="AL317" s="108">
        <f t="shared" ref="AL317" si="933">AL316/AG316-1</f>
        <v>0.104684944376829</v>
      </c>
      <c r="AM317" s="108">
        <f t="shared" ref="AM317" si="934">AM316/AH316-1</f>
        <v>0.0916360310718249</v>
      </c>
      <c r="AN317" s="107">
        <f t="shared" ref="AN317" si="935">AN316/AI316-1</f>
        <v>0.141032415808618</v>
      </c>
      <c r="AO317" s="108">
        <f t="shared" ref="AO317" si="936">AO316/AJ316-1</f>
        <v>0.0922004431473356</v>
      </c>
      <c r="AP317" s="108">
        <f t="shared" ref="AP317" si="937">AP316/AK316-1</f>
        <v>0.0922621974076194</v>
      </c>
      <c r="AQ317" s="108">
        <f t="shared" ref="AQ317" si="938">AQ316/AL316-1</f>
        <v>0.0911096478603506</v>
      </c>
      <c r="AR317" s="108">
        <f t="shared" ref="AR317" si="939">AR316/AM316-1</f>
        <v>0.0893690233753655</v>
      </c>
      <c r="AS317" s="107">
        <f t="shared" ref="AS317" si="940">AS316/AN316-1</f>
        <v>0.091235103446708</v>
      </c>
      <c r="AT317" s="108">
        <f t="shared" ref="AT317" si="941">AT316/AO316-1</f>
        <v>0.0653153976508667</v>
      </c>
      <c r="AU317" s="108">
        <f t="shared" ref="AU317" si="942">AU316/AP316-1</f>
        <v>0.065767394884384</v>
      </c>
      <c r="AV317" s="108">
        <f t="shared" ref="AV317" si="943">AV316/AQ316-1</f>
        <v>0.0659797282140133</v>
      </c>
      <c r="AW317" s="108">
        <f t="shared" ref="AW317" si="944">AW316/AR316-1</f>
        <v>0.0653290205979447</v>
      </c>
      <c r="AX317" s="107">
        <f t="shared" ref="AX317" si="945">AX316/AS316-1</f>
        <v>0.0656090727604357</v>
      </c>
    </row>
    <row r="318" ht="14.25" customHeight="1" spans="1:50">
      <c r="A318" s="121"/>
      <c r="B318" s="106" t="s">
        <v>283</v>
      </c>
      <c r="C318" s="269"/>
      <c r="D318" s="108"/>
      <c r="E318" s="108"/>
      <c r="F318" s="108"/>
      <c r="G318" s="108"/>
      <c r="H318" s="107"/>
      <c r="I318" s="108"/>
      <c r="J318" s="108"/>
      <c r="K318" s="108"/>
      <c r="L318" s="108"/>
      <c r="M318" s="107"/>
      <c r="N318" s="108"/>
      <c r="O318" s="108"/>
      <c r="P318" s="108"/>
      <c r="Q318" s="108"/>
      <c r="R318" s="107"/>
      <c r="S318" s="110"/>
      <c r="T318" s="110"/>
      <c r="U318" s="112"/>
      <c r="V318" s="112"/>
      <c r="W318" s="112"/>
      <c r="X318" s="112"/>
      <c r="Y318" s="110"/>
      <c r="Z318" s="114">
        <v>-0.14</v>
      </c>
      <c r="AA318" s="114">
        <v>0.016</v>
      </c>
      <c r="AB318" s="108">
        <v>0.112</v>
      </c>
      <c r="AC318" s="114">
        <f>(AD318*Y316-Z318*U316-AA318*V316-AB318*W316)/X316</f>
        <v>0.224125309150866</v>
      </c>
      <c r="AD318" s="107">
        <v>0.04</v>
      </c>
      <c r="AE318" s="108">
        <v>0.133</v>
      </c>
      <c r="AF318" s="108">
        <v>0.097</v>
      </c>
      <c r="AG318" s="108">
        <v>0.155</v>
      </c>
      <c r="AH318" s="114">
        <f>(AI318*AD316-AE318*Z316-AF318*AA316-AG318*AB316)/AC316</f>
        <v>0.125687711006077</v>
      </c>
      <c r="AI318" s="107">
        <v>0.128</v>
      </c>
      <c r="AJ318" s="108">
        <v>0.099</v>
      </c>
      <c r="AK318" s="108">
        <v>0.228</v>
      </c>
      <c r="AL318" s="108"/>
      <c r="AM318" s="108"/>
      <c r="AN318" s="107"/>
      <c r="AO318" s="108"/>
      <c r="AP318" s="108"/>
      <c r="AQ318" s="108"/>
      <c r="AR318" s="108"/>
      <c r="AS318" s="107"/>
      <c r="AT318" s="108"/>
      <c r="AU318" s="108"/>
      <c r="AV318" s="108"/>
      <c r="AW318" s="108"/>
      <c r="AX318" s="107"/>
    </row>
    <row r="319" ht="14.25" customHeight="1" spans="1:50">
      <c r="A319" s="121"/>
      <c r="B319" s="106" t="s">
        <v>284</v>
      </c>
      <c r="C319" s="269"/>
      <c r="D319" s="108"/>
      <c r="E319" s="108"/>
      <c r="F319" s="108"/>
      <c r="G319" s="108"/>
      <c r="H319" s="107"/>
      <c r="I319" s="108"/>
      <c r="J319" s="108"/>
      <c r="K319" s="108"/>
      <c r="L319" s="108"/>
      <c r="M319" s="107"/>
      <c r="N319" s="108"/>
      <c r="O319" s="108"/>
      <c r="P319" s="108"/>
      <c r="Q319" s="108"/>
      <c r="R319" s="107"/>
      <c r="S319" s="110"/>
      <c r="T319" s="110"/>
      <c r="U319" s="112"/>
      <c r="V319" s="112"/>
      <c r="W319" s="112"/>
      <c r="X319" s="112"/>
      <c r="Y319" s="110"/>
      <c r="Z319" s="108">
        <f>Z317-Z318</f>
        <v>-0.00124293785310736</v>
      </c>
      <c r="AA319" s="108">
        <f>AA317-AA318</f>
        <v>-0.00746211312700117</v>
      </c>
      <c r="AB319" s="108">
        <f>AB317-AB318</f>
        <v>0.000676056338028239</v>
      </c>
      <c r="AC319" s="108">
        <f>AC317-AC318</f>
        <v>-0.00318549051937383</v>
      </c>
      <c r="AD319" s="107">
        <f>SUMPRODUCT(Z319:AC319,U316:X316)/Y316</f>
        <v>-0.00277313191259788</v>
      </c>
      <c r="AE319" s="108">
        <f>AE317-AE318</f>
        <v>-0.013482456140351</v>
      </c>
      <c r="AF319" s="108">
        <f>AF317-AF318</f>
        <v>0.00952557319223987</v>
      </c>
      <c r="AG319" s="108">
        <f>AG317-AG318</f>
        <v>0.00922385076615598</v>
      </c>
      <c r="AH319" s="108">
        <f>AH317-AH318</f>
        <v>0.0127322754895341</v>
      </c>
      <c r="AI319" s="107">
        <f>SUMPRODUCT(AE319:AH319,Z316:AC316)/AD316</f>
        <v>0.00481317728651927</v>
      </c>
      <c r="AJ319" s="108">
        <f>AJ317-AJ318</f>
        <v>0.0335497877897486</v>
      </c>
      <c r="AK319" s="108">
        <f>AK317-AK318</f>
        <v>0.0149072362129423</v>
      </c>
      <c r="AL319" s="108"/>
      <c r="AM319" s="108"/>
      <c r="AN319" s="107"/>
      <c r="AO319" s="108"/>
      <c r="AP319" s="108"/>
      <c r="AQ319" s="108"/>
      <c r="AR319" s="108"/>
      <c r="AS319" s="107"/>
      <c r="AT319" s="108"/>
      <c r="AU319" s="108"/>
      <c r="AV319" s="108"/>
      <c r="AW319" s="108"/>
      <c r="AX319" s="107"/>
    </row>
    <row r="320" ht="14.25" customHeight="1" spans="1:50">
      <c r="A320" s="420"/>
      <c r="B320" s="421"/>
      <c r="C320" s="422"/>
      <c r="D320" s="423"/>
      <c r="E320" s="423"/>
      <c r="F320" s="423"/>
      <c r="G320" s="423"/>
      <c r="H320" s="422"/>
      <c r="I320" s="423"/>
      <c r="J320" s="423"/>
      <c r="K320" s="423"/>
      <c r="L320" s="423"/>
      <c r="M320" s="422"/>
      <c r="N320" s="423"/>
      <c r="O320" s="423"/>
      <c r="P320" s="423"/>
      <c r="Q320" s="423"/>
      <c r="R320" s="422"/>
      <c r="S320" s="424"/>
      <c r="T320" s="424"/>
      <c r="U320" s="425"/>
      <c r="V320" s="425"/>
      <c r="W320" s="425"/>
      <c r="X320" s="425"/>
      <c r="Y320" s="424"/>
      <c r="Z320" s="423"/>
      <c r="AA320" s="423"/>
      <c r="AB320" s="423"/>
      <c r="AC320" s="423"/>
      <c r="AD320" s="422"/>
      <c r="AE320" s="423"/>
      <c r="AF320" s="423"/>
      <c r="AG320" s="423"/>
      <c r="AI320" s="422"/>
      <c r="AJ320" s="423"/>
      <c r="AK320" s="423"/>
      <c r="AL320" s="423"/>
      <c r="AM320" s="423"/>
      <c r="AN320" s="422"/>
      <c r="AO320" s="423"/>
      <c r="AP320" s="423"/>
      <c r="AQ320" s="423"/>
      <c r="AR320" s="423"/>
      <c r="AS320" s="422"/>
      <c r="AT320" s="423"/>
      <c r="AU320" s="423"/>
      <c r="AV320" s="423"/>
      <c r="AW320" s="423"/>
      <c r="AX320" s="422"/>
    </row>
    <row r="321" ht="14.25" customHeight="1" spans="1:50">
      <c r="A321" s="121"/>
      <c r="B321" s="275" t="s">
        <v>398</v>
      </c>
      <c r="C321" s="269"/>
      <c r="D321" s="272"/>
      <c r="E321" s="272"/>
      <c r="F321" s="272"/>
      <c r="G321" s="272"/>
      <c r="H321" s="269"/>
      <c r="I321" s="272"/>
      <c r="J321" s="272"/>
      <c r="K321" s="272"/>
      <c r="L321" s="272"/>
      <c r="M321" s="269"/>
      <c r="N321" s="108"/>
      <c r="O321" s="108"/>
      <c r="P321" s="241"/>
      <c r="Q321" s="108"/>
      <c r="R321" s="269"/>
      <c r="S321" s="273"/>
      <c r="T321" s="273"/>
      <c r="U321" s="274"/>
      <c r="V321" s="274"/>
      <c r="W321" s="274"/>
      <c r="X321" s="274"/>
      <c r="Y321" s="273"/>
      <c r="Z321" s="272"/>
      <c r="AA321" s="272"/>
      <c r="AB321" s="142"/>
      <c r="AC321" s="272"/>
      <c r="AD321" s="107"/>
      <c r="AE321" s="108"/>
      <c r="AF321" s="108"/>
      <c r="AG321" s="241"/>
      <c r="AH321" s="108"/>
      <c r="AI321" s="107"/>
      <c r="AJ321" s="108"/>
      <c r="AK321" s="108"/>
      <c r="AL321" s="241"/>
      <c r="AM321" s="108"/>
      <c r="AN321" s="269"/>
      <c r="AO321" s="108"/>
      <c r="AP321" s="108"/>
      <c r="AQ321" s="241"/>
      <c r="AR321" s="108"/>
      <c r="AS321" s="269"/>
      <c r="AT321" s="108"/>
      <c r="AU321" s="108"/>
      <c r="AV321" s="241"/>
      <c r="AW321" s="108"/>
      <c r="AX321" s="269"/>
    </row>
    <row r="322" s="59" customFormat="1" ht="14.25" customHeight="1" spans="1:50">
      <c r="A322" s="276"/>
      <c r="B322" s="277" t="s">
        <v>293</v>
      </c>
      <c r="C322" s="278"/>
      <c r="D322" s="279"/>
      <c r="E322" s="279"/>
      <c r="F322" s="279"/>
      <c r="G322" s="279"/>
      <c r="H322" s="278"/>
      <c r="I322" s="279"/>
      <c r="J322" s="279"/>
      <c r="K322" s="279"/>
      <c r="L322" s="279"/>
      <c r="M322" s="278"/>
      <c r="N322" s="279"/>
      <c r="O322" s="279"/>
      <c r="P322" s="280"/>
      <c r="Q322" s="279"/>
      <c r="R322" s="278"/>
      <c r="S322" s="281"/>
      <c r="T322" s="281"/>
      <c r="U322" s="282"/>
      <c r="V322" s="282"/>
      <c r="W322" s="282"/>
      <c r="X322" s="282"/>
      <c r="Y322" s="281"/>
      <c r="Z322" s="279"/>
      <c r="AA322" s="279"/>
      <c r="AB322" s="280"/>
      <c r="AC322" s="279"/>
      <c r="AD322" s="278">
        <v>0.08</v>
      </c>
      <c r="AE322" s="279"/>
      <c r="AF322" s="279"/>
      <c r="AG322" s="280"/>
      <c r="AH322" s="279"/>
      <c r="AI322" s="278">
        <v>0.11</v>
      </c>
      <c r="AJ322" s="279"/>
      <c r="AK322" s="279"/>
      <c r="AL322" s="280"/>
      <c r="AM322" s="279"/>
      <c r="AN322" s="278"/>
      <c r="AO322" s="279"/>
      <c r="AP322" s="279"/>
      <c r="AQ322" s="280"/>
      <c r="AR322" s="279"/>
      <c r="AS322" s="278"/>
      <c r="AT322" s="279"/>
      <c r="AU322" s="279"/>
      <c r="AV322" s="280"/>
      <c r="AW322" s="279"/>
      <c r="AX322" s="278"/>
    </row>
    <row r="323" s="59" customFormat="1" ht="14.25" customHeight="1" spans="1:50">
      <c r="A323" s="276"/>
      <c r="B323" s="277" t="s">
        <v>291</v>
      </c>
      <c r="C323" s="278"/>
      <c r="D323" s="279"/>
      <c r="E323" s="279"/>
      <c r="F323" s="279"/>
      <c r="G323" s="279"/>
      <c r="H323" s="278"/>
      <c r="I323" s="279"/>
      <c r="J323" s="279"/>
      <c r="K323" s="279"/>
      <c r="L323" s="279"/>
      <c r="M323" s="278"/>
      <c r="N323" s="279"/>
      <c r="O323" s="279"/>
      <c r="P323" s="280"/>
      <c r="Q323" s="279"/>
      <c r="R323" s="278"/>
      <c r="S323" s="281"/>
      <c r="T323" s="281"/>
      <c r="U323" s="282"/>
      <c r="V323" s="282"/>
      <c r="W323" s="282"/>
      <c r="X323" s="282"/>
      <c r="Y323" s="281"/>
      <c r="Z323" s="279"/>
      <c r="AA323" s="279"/>
      <c r="AB323" s="280"/>
      <c r="AC323" s="279"/>
      <c r="AD323" s="278">
        <v>0.68</v>
      </c>
      <c r="AE323" s="279"/>
      <c r="AF323" s="279"/>
      <c r="AG323" s="280"/>
      <c r="AH323" s="279"/>
      <c r="AI323" s="278">
        <v>0.64</v>
      </c>
      <c r="AJ323" s="279"/>
      <c r="AK323" s="279"/>
      <c r="AL323" s="280"/>
      <c r="AM323" s="279"/>
      <c r="AN323" s="278"/>
      <c r="AO323" s="279"/>
      <c r="AP323" s="279"/>
      <c r="AQ323" s="280"/>
      <c r="AR323" s="279"/>
      <c r="AS323" s="278"/>
      <c r="AT323" s="279"/>
      <c r="AU323" s="279"/>
      <c r="AV323" s="280"/>
      <c r="AW323" s="279"/>
      <c r="AX323" s="278"/>
    </row>
    <row r="324" s="59" customFormat="1" ht="14.25" customHeight="1" spans="1:50">
      <c r="A324" s="276"/>
      <c r="B324" s="277" t="s">
        <v>292</v>
      </c>
      <c r="C324" s="278"/>
      <c r="D324" s="279"/>
      <c r="E324" s="279"/>
      <c r="F324" s="279"/>
      <c r="G324" s="279"/>
      <c r="H324" s="278"/>
      <c r="I324" s="279"/>
      <c r="J324" s="279"/>
      <c r="K324" s="279"/>
      <c r="L324" s="279"/>
      <c r="M324" s="278"/>
      <c r="N324" s="279"/>
      <c r="O324" s="279"/>
      <c r="P324" s="280"/>
      <c r="Q324" s="279"/>
      <c r="R324" s="278"/>
      <c r="S324" s="281"/>
      <c r="T324" s="281"/>
      <c r="U324" s="282"/>
      <c r="V324" s="282"/>
      <c r="W324" s="282"/>
      <c r="X324" s="282"/>
      <c r="Y324" s="281"/>
      <c r="Z324" s="279"/>
      <c r="AA324" s="279"/>
      <c r="AB324" s="280"/>
      <c r="AC324" s="279"/>
      <c r="AD324" s="278">
        <v>0.16</v>
      </c>
      <c r="AE324" s="279"/>
      <c r="AF324" s="279"/>
      <c r="AG324" s="280"/>
      <c r="AH324" s="279"/>
      <c r="AI324" s="278">
        <v>0.17</v>
      </c>
      <c r="AJ324" s="279"/>
      <c r="AK324" s="279"/>
      <c r="AL324" s="280"/>
      <c r="AM324" s="279"/>
      <c r="AN324" s="278"/>
      <c r="AO324" s="279"/>
      <c r="AP324" s="279"/>
      <c r="AQ324" s="280"/>
      <c r="AR324" s="279"/>
      <c r="AS324" s="278"/>
      <c r="AT324" s="279"/>
      <c r="AU324" s="279"/>
      <c r="AV324" s="280"/>
      <c r="AW324" s="279"/>
      <c r="AX324" s="278"/>
    </row>
    <row r="325" s="59" customFormat="1" ht="14.25" customHeight="1" spans="1:50">
      <c r="A325" s="276"/>
      <c r="B325" s="277" t="s">
        <v>336</v>
      </c>
      <c r="C325" s="278"/>
      <c r="D325" s="279"/>
      <c r="E325" s="279"/>
      <c r="F325" s="279"/>
      <c r="G325" s="279"/>
      <c r="H325" s="278"/>
      <c r="I325" s="279"/>
      <c r="J325" s="279"/>
      <c r="K325" s="279"/>
      <c r="L325" s="279"/>
      <c r="M325" s="278"/>
      <c r="N325" s="279"/>
      <c r="O325" s="279"/>
      <c r="P325" s="280"/>
      <c r="Q325" s="279"/>
      <c r="R325" s="278"/>
      <c r="S325" s="281"/>
      <c r="T325" s="281"/>
      <c r="U325" s="282"/>
      <c r="V325" s="282"/>
      <c r="W325" s="282"/>
      <c r="X325" s="282"/>
      <c r="Y325" s="281"/>
      <c r="Z325" s="279"/>
      <c r="AA325" s="279"/>
      <c r="AB325" s="280"/>
      <c r="AC325" s="279"/>
      <c r="AD325" s="278">
        <v>0.08</v>
      </c>
      <c r="AE325" s="279"/>
      <c r="AF325" s="279"/>
      <c r="AG325" s="280"/>
      <c r="AH325" s="279"/>
      <c r="AI325" s="278">
        <v>0.08</v>
      </c>
      <c r="AJ325" s="279"/>
      <c r="AK325" s="279"/>
      <c r="AL325" s="280"/>
      <c r="AM325" s="279"/>
      <c r="AN325" s="278"/>
      <c r="AO325" s="279"/>
      <c r="AP325" s="279"/>
      <c r="AQ325" s="280"/>
      <c r="AR325" s="279"/>
      <c r="AS325" s="278"/>
      <c r="AT325" s="279"/>
      <c r="AU325" s="279"/>
      <c r="AV325" s="280"/>
      <c r="AW325" s="279"/>
      <c r="AX325" s="278"/>
    </row>
    <row r="326" ht="14.25" customHeight="1" spans="1:50">
      <c r="A326" s="121"/>
      <c r="B326" s="427"/>
      <c r="C326" s="269"/>
      <c r="D326" s="272"/>
      <c r="E326" s="272"/>
      <c r="F326" s="272"/>
      <c r="G326" s="272"/>
      <c r="H326" s="269"/>
      <c r="I326" s="272"/>
      <c r="J326" s="272"/>
      <c r="K326" s="272"/>
      <c r="L326" s="272"/>
      <c r="M326" s="269"/>
      <c r="N326" s="108"/>
      <c r="O326" s="108"/>
      <c r="P326" s="241"/>
      <c r="Q326" s="108"/>
      <c r="R326" s="269"/>
      <c r="S326" s="273"/>
      <c r="T326" s="273"/>
      <c r="U326" s="274"/>
      <c r="V326" s="274"/>
      <c r="W326" s="274"/>
      <c r="X326" s="274"/>
      <c r="Y326" s="273"/>
      <c r="Z326" s="272"/>
      <c r="AA326" s="272"/>
      <c r="AB326" s="142"/>
      <c r="AC326" s="272"/>
      <c r="AD326" s="107"/>
      <c r="AE326" s="108"/>
      <c r="AF326" s="108"/>
      <c r="AG326" s="241"/>
      <c r="AH326" s="108"/>
      <c r="AI326" s="107"/>
      <c r="AJ326" s="108"/>
      <c r="AK326" s="108"/>
      <c r="AL326" s="241"/>
      <c r="AM326" s="108"/>
      <c r="AN326" s="269"/>
      <c r="AO326" s="108"/>
      <c r="AP326" s="108"/>
      <c r="AQ326" s="241"/>
      <c r="AR326" s="108"/>
      <c r="AS326" s="269"/>
      <c r="AT326" s="108"/>
      <c r="AU326" s="108"/>
      <c r="AV326" s="241"/>
      <c r="AW326" s="108"/>
      <c r="AX326" s="269"/>
    </row>
    <row r="327" ht="14.25" customHeight="1" spans="1:50">
      <c r="A327" s="121"/>
      <c r="B327" s="427" t="s">
        <v>385</v>
      </c>
      <c r="C327" s="269"/>
      <c r="D327" s="272"/>
      <c r="E327" s="272"/>
      <c r="F327" s="272"/>
      <c r="G327" s="272"/>
      <c r="H327" s="269"/>
      <c r="I327" s="272"/>
      <c r="J327" s="272"/>
      <c r="K327" s="272"/>
      <c r="L327" s="272"/>
      <c r="M327" s="269"/>
      <c r="N327" s="108"/>
      <c r="O327" s="108"/>
      <c r="P327" s="241"/>
      <c r="Q327" s="108"/>
      <c r="R327" s="269"/>
      <c r="S327" s="273"/>
      <c r="T327" s="273"/>
      <c r="U327" s="274"/>
      <c r="V327" s="274"/>
      <c r="W327" s="274"/>
      <c r="X327" s="274"/>
      <c r="Y327" s="273"/>
      <c r="Z327" s="272"/>
      <c r="AA327" s="272"/>
      <c r="AB327" s="142"/>
      <c r="AC327" s="272"/>
      <c r="AD327" s="107"/>
      <c r="AE327" s="108"/>
      <c r="AF327" s="108"/>
      <c r="AG327" s="241">
        <v>0.15</v>
      </c>
      <c r="AH327" s="241">
        <v>0.15</v>
      </c>
      <c r="AI327" s="107"/>
      <c r="AJ327" s="108"/>
      <c r="AK327" s="108"/>
      <c r="AL327" s="241"/>
      <c r="AM327" s="108"/>
      <c r="AN327" s="269"/>
      <c r="AO327" s="108"/>
      <c r="AP327" s="108"/>
      <c r="AQ327" s="241"/>
      <c r="AR327" s="108"/>
      <c r="AS327" s="269"/>
      <c r="AT327" s="108"/>
      <c r="AU327" s="108"/>
      <c r="AV327" s="241"/>
      <c r="AW327" s="108"/>
      <c r="AX327" s="269"/>
    </row>
    <row r="328" ht="14.25" customHeight="1" spans="1:50">
      <c r="A328" s="121"/>
      <c r="B328" s="427"/>
      <c r="C328" s="269"/>
      <c r="D328" s="272"/>
      <c r="E328" s="272"/>
      <c r="F328" s="272"/>
      <c r="G328" s="272"/>
      <c r="H328" s="269"/>
      <c r="I328" s="272"/>
      <c r="J328" s="272"/>
      <c r="K328" s="272"/>
      <c r="L328" s="272"/>
      <c r="M328" s="269"/>
      <c r="N328" s="108"/>
      <c r="O328" s="108"/>
      <c r="P328" s="241"/>
      <c r="Q328" s="108"/>
      <c r="R328" s="269"/>
      <c r="S328" s="273"/>
      <c r="T328" s="273"/>
      <c r="U328" s="274"/>
      <c r="V328" s="274"/>
      <c r="W328" s="274"/>
      <c r="X328" s="274"/>
      <c r="Y328" s="273"/>
      <c r="Z328" s="272"/>
      <c r="AA328" s="272"/>
      <c r="AB328" s="142"/>
      <c r="AC328" s="272"/>
      <c r="AD328" s="107"/>
      <c r="AE328" s="108"/>
      <c r="AF328" s="108"/>
      <c r="AG328" s="241"/>
      <c r="AH328" s="108"/>
      <c r="AI328" s="107"/>
      <c r="AJ328" s="108"/>
      <c r="AK328" s="108"/>
      <c r="AL328" s="241"/>
      <c r="AM328" s="108"/>
      <c r="AN328" s="269"/>
      <c r="AO328" s="108"/>
      <c r="AP328" s="108"/>
      <c r="AQ328" s="241"/>
      <c r="AR328" s="108"/>
      <c r="AS328" s="269"/>
      <c r="AT328" s="108"/>
      <c r="AU328" s="108"/>
      <c r="AV328" s="241"/>
      <c r="AW328" s="108"/>
      <c r="AX328" s="269"/>
    </row>
    <row r="329" ht="14.25" customHeight="1" spans="1:50">
      <c r="A329" s="420"/>
      <c r="B329" s="428" t="s">
        <v>351</v>
      </c>
      <c r="C329" s="422"/>
      <c r="D329" s="423"/>
      <c r="E329" s="423"/>
      <c r="F329" s="423"/>
      <c r="G329" s="423"/>
      <c r="H329" s="422"/>
      <c r="I329" s="423"/>
      <c r="J329" s="423"/>
      <c r="K329" s="423"/>
      <c r="L329" s="423"/>
      <c r="M329" s="422"/>
      <c r="N329" s="423"/>
      <c r="O329" s="423"/>
      <c r="P329" s="423"/>
      <c r="Q329" s="423"/>
      <c r="R329" s="422"/>
      <c r="S329" s="424"/>
      <c r="T329" s="424"/>
      <c r="U329" s="425"/>
      <c r="V329" s="425"/>
      <c r="W329" s="425"/>
      <c r="X329" s="425"/>
      <c r="Y329" s="424"/>
      <c r="Z329" s="423"/>
      <c r="AA329" s="423"/>
      <c r="AB329" s="423"/>
      <c r="AC329" s="423"/>
      <c r="AD329" s="422"/>
      <c r="AE329" s="423"/>
      <c r="AF329" s="423"/>
      <c r="AG329" s="423"/>
      <c r="AH329" s="423"/>
      <c r="AI329" s="422"/>
      <c r="AJ329" s="423"/>
      <c r="AK329" s="423"/>
      <c r="AL329" s="423"/>
      <c r="AM329" s="423"/>
      <c r="AN329" s="422"/>
      <c r="AO329" s="423"/>
      <c r="AP329" s="423"/>
      <c r="AQ329" s="423"/>
      <c r="AR329" s="423"/>
      <c r="AS329" s="422"/>
      <c r="AT329" s="423"/>
      <c r="AU329" s="423"/>
      <c r="AV329" s="423"/>
      <c r="AW329" s="423"/>
      <c r="AX329" s="422"/>
    </row>
    <row r="330" s="62" customFormat="1" ht="14.25" customHeight="1" spans="1:50">
      <c r="A330" s="301"/>
      <c r="B330" s="430" t="s">
        <v>356</v>
      </c>
      <c r="C330" s="296"/>
      <c r="D330" s="295"/>
      <c r="E330" s="295"/>
      <c r="F330" s="295"/>
      <c r="G330" s="295"/>
      <c r="H330" s="296"/>
      <c r="I330" s="295"/>
      <c r="J330" s="295"/>
      <c r="K330" s="295"/>
      <c r="L330" s="295"/>
      <c r="M330" s="296"/>
      <c r="N330" s="295"/>
      <c r="O330" s="960" t="s">
        <v>61</v>
      </c>
      <c r="P330" s="295"/>
      <c r="Q330" s="295"/>
      <c r="R330" s="107"/>
      <c r="S330" s="110"/>
      <c r="T330" s="110"/>
      <c r="U330" s="112"/>
      <c r="V330" s="431" t="s">
        <v>61</v>
      </c>
      <c r="W330" s="432">
        <f>V332</f>
        <v>12</v>
      </c>
      <c r="X330" s="432">
        <f>W332</f>
        <v>9</v>
      </c>
      <c r="Y330" s="433" t="s">
        <v>61</v>
      </c>
      <c r="Z330" s="295">
        <f>Y332</f>
        <v>12</v>
      </c>
      <c r="AA330" s="295">
        <f>Z332</f>
        <v>19</v>
      </c>
      <c r="AB330" s="295">
        <f t="shared" ref="AB330:AG330" si="946">AA332</f>
        <v>26</v>
      </c>
      <c r="AC330" s="295">
        <f t="shared" si="946"/>
        <v>45</v>
      </c>
      <c r="AD330" s="296">
        <f>Y332</f>
        <v>12</v>
      </c>
      <c r="AE330" s="295">
        <f t="shared" si="946"/>
        <v>53</v>
      </c>
      <c r="AF330" s="295">
        <f t="shared" si="946"/>
        <v>55</v>
      </c>
      <c r="AG330" s="295">
        <f t="shared" si="946"/>
        <v>63</v>
      </c>
      <c r="AH330" s="295">
        <f t="shared" ref="AH330" si="947">AG332</f>
        <v>71</v>
      </c>
      <c r="AI330" s="296">
        <f>AD332</f>
        <v>53</v>
      </c>
      <c r="AJ330" s="295">
        <f t="shared" ref="AJ330:AM330" si="948">AI332</f>
        <v>84</v>
      </c>
      <c r="AK330" s="295">
        <f t="shared" si="948"/>
        <v>85</v>
      </c>
      <c r="AL330" s="295">
        <f t="shared" si="948"/>
        <v>97</v>
      </c>
      <c r="AM330" s="295">
        <f t="shared" si="948"/>
        <v>114</v>
      </c>
      <c r="AN330" s="296">
        <f>AI332</f>
        <v>84</v>
      </c>
      <c r="AO330" s="295">
        <f t="shared" ref="AO330" si="949">AN332</f>
        <v>124</v>
      </c>
      <c r="AP330" s="295">
        <f t="shared" ref="AP330" si="950">AO332</f>
        <v>127</v>
      </c>
      <c r="AQ330" s="295">
        <f t="shared" ref="AQ330" si="951">AP332</f>
        <v>132</v>
      </c>
      <c r="AR330" s="295">
        <f t="shared" ref="AR330" si="952">AQ332</f>
        <v>147</v>
      </c>
      <c r="AS330" s="296">
        <f>AN332</f>
        <v>124</v>
      </c>
      <c r="AT330" s="295">
        <f t="shared" ref="AT330" si="953">AS332</f>
        <v>155</v>
      </c>
      <c r="AU330" s="295">
        <f t="shared" ref="AU330" si="954">AT332</f>
        <v>158</v>
      </c>
      <c r="AV330" s="295">
        <f t="shared" ref="AV330" si="955">AU332</f>
        <v>163</v>
      </c>
      <c r="AW330" s="295">
        <f t="shared" ref="AW330" si="956">AV332</f>
        <v>178</v>
      </c>
      <c r="AX330" s="296">
        <f>AS332</f>
        <v>155</v>
      </c>
    </row>
    <row r="331" s="62" customFormat="1" ht="14.25" customHeight="1" spans="1:50">
      <c r="A331" s="301"/>
      <c r="B331" s="434" t="s">
        <v>357</v>
      </c>
      <c r="C331" s="296"/>
      <c r="D331" s="295"/>
      <c r="E331" s="295"/>
      <c r="F331" s="295"/>
      <c r="G331" s="295"/>
      <c r="H331" s="296"/>
      <c r="I331" s="295"/>
      <c r="J331" s="295"/>
      <c r="K331" s="295"/>
      <c r="L331" s="295"/>
      <c r="M331" s="296"/>
      <c r="N331" s="295"/>
      <c r="O331" s="960" t="s">
        <v>61</v>
      </c>
      <c r="P331" s="295"/>
      <c r="Q331" s="295"/>
      <c r="R331" s="107"/>
      <c r="S331" s="110"/>
      <c r="T331" s="110"/>
      <c r="U331" s="112"/>
      <c r="V331" s="431" t="s">
        <v>61</v>
      </c>
      <c r="W331" s="432">
        <f>W332-W330</f>
        <v>-3</v>
      </c>
      <c r="X331" s="432">
        <f>X332-X330</f>
        <v>3</v>
      </c>
      <c r="Y331" s="433" t="s">
        <v>61</v>
      </c>
      <c r="Z331" s="295">
        <f t="shared" ref="Z331:AB331" si="957">Z332-Z330</f>
        <v>7</v>
      </c>
      <c r="AA331" s="295">
        <f t="shared" si="957"/>
        <v>7</v>
      </c>
      <c r="AB331" s="295">
        <f t="shared" si="957"/>
        <v>19</v>
      </c>
      <c r="AC331" s="295">
        <f t="shared" ref="AC331:AD331" si="958">AC332-AC330</f>
        <v>8</v>
      </c>
      <c r="AD331" s="296">
        <f t="shared" si="958"/>
        <v>41</v>
      </c>
      <c r="AE331" s="295">
        <f t="shared" ref="AE331:AK331" si="959">AE332-AE330</f>
        <v>2</v>
      </c>
      <c r="AF331" s="295">
        <f t="shared" si="959"/>
        <v>8</v>
      </c>
      <c r="AG331" s="295">
        <f t="shared" si="959"/>
        <v>8</v>
      </c>
      <c r="AH331" s="295">
        <f t="shared" si="959"/>
        <v>13</v>
      </c>
      <c r="AI331" s="296">
        <f t="shared" si="959"/>
        <v>31</v>
      </c>
      <c r="AJ331" s="295">
        <f t="shared" si="959"/>
        <v>1</v>
      </c>
      <c r="AK331" s="295">
        <f t="shared" si="959"/>
        <v>12</v>
      </c>
      <c r="AL331" s="435">
        <v>17</v>
      </c>
      <c r="AM331" s="435">
        <v>10</v>
      </c>
      <c r="AN331" s="296">
        <f>AN332-AN330</f>
        <v>40</v>
      </c>
      <c r="AO331" s="435">
        <v>3</v>
      </c>
      <c r="AP331" s="435">
        <v>5</v>
      </c>
      <c r="AQ331" s="435">
        <v>15</v>
      </c>
      <c r="AR331" s="435">
        <v>8</v>
      </c>
      <c r="AS331" s="296">
        <f>AS332-AS330</f>
        <v>31</v>
      </c>
      <c r="AT331" s="435">
        <v>3</v>
      </c>
      <c r="AU331" s="435">
        <v>5</v>
      </c>
      <c r="AV331" s="435">
        <v>15</v>
      </c>
      <c r="AW331" s="435">
        <v>8</v>
      </c>
      <c r="AX331" s="296">
        <f>AX332-AX330</f>
        <v>31</v>
      </c>
    </row>
    <row r="332" s="62" customFormat="1" ht="14.25" customHeight="1" spans="1:50">
      <c r="A332" s="301"/>
      <c r="B332" s="430" t="s">
        <v>358</v>
      </c>
      <c r="C332" s="296"/>
      <c r="D332" s="295"/>
      <c r="E332" s="295"/>
      <c r="F332" s="295"/>
      <c r="G332" s="295"/>
      <c r="H332" s="296"/>
      <c r="I332" s="295"/>
      <c r="J332" s="295"/>
      <c r="K332" s="295"/>
      <c r="L332" s="295"/>
      <c r="M332" s="296"/>
      <c r="N332" s="295"/>
      <c r="O332" s="295">
        <v>12</v>
      </c>
      <c r="P332" s="295"/>
      <c r="Q332" s="295"/>
      <c r="R332" s="296"/>
      <c r="S332" s="298"/>
      <c r="T332" s="298"/>
      <c r="U332" s="299"/>
      <c r="V332" s="299">
        <v>12</v>
      </c>
      <c r="W332" s="299">
        <v>9</v>
      </c>
      <c r="X332" s="299">
        <v>12</v>
      </c>
      <c r="Y332" s="298">
        <f>X332</f>
        <v>12</v>
      </c>
      <c r="Z332" s="295">
        <v>19</v>
      </c>
      <c r="AA332" s="295">
        <v>26</v>
      </c>
      <c r="AB332" s="295">
        <v>45</v>
      </c>
      <c r="AC332" s="295">
        <v>53</v>
      </c>
      <c r="AD332" s="296">
        <f>AC332</f>
        <v>53</v>
      </c>
      <c r="AE332" s="295">
        <v>55</v>
      </c>
      <c r="AF332" s="295">
        <v>63</v>
      </c>
      <c r="AG332" s="295">
        <v>71</v>
      </c>
      <c r="AH332" s="295">
        <v>84</v>
      </c>
      <c r="AI332" s="296">
        <f>AH332</f>
        <v>84</v>
      </c>
      <c r="AJ332" s="295">
        <v>85</v>
      </c>
      <c r="AK332" s="487">
        <v>97</v>
      </c>
      <c r="AL332" s="295">
        <f t="shared" ref="AL332:AM332" si="960">AL330+AL331</f>
        <v>114</v>
      </c>
      <c r="AM332" s="295">
        <f t="shared" si="960"/>
        <v>124</v>
      </c>
      <c r="AN332" s="296">
        <f>AM332</f>
        <v>124</v>
      </c>
      <c r="AO332" s="295">
        <f t="shared" ref="AO332:AR332" si="961">AO330+AO331</f>
        <v>127</v>
      </c>
      <c r="AP332" s="295">
        <f t="shared" si="961"/>
        <v>132</v>
      </c>
      <c r="AQ332" s="295">
        <f t="shared" si="961"/>
        <v>147</v>
      </c>
      <c r="AR332" s="295">
        <f t="shared" si="961"/>
        <v>155</v>
      </c>
      <c r="AS332" s="296">
        <f>AR332</f>
        <v>155</v>
      </c>
      <c r="AT332" s="295">
        <f t="shared" ref="AT332:AW332" si="962">AT330+AT331</f>
        <v>158</v>
      </c>
      <c r="AU332" s="295">
        <f t="shared" si="962"/>
        <v>163</v>
      </c>
      <c r="AV332" s="295">
        <f t="shared" si="962"/>
        <v>178</v>
      </c>
      <c r="AW332" s="295">
        <f t="shared" si="962"/>
        <v>186</v>
      </c>
      <c r="AX332" s="296">
        <f>AW332</f>
        <v>186</v>
      </c>
    </row>
    <row r="333" ht="14.25" customHeight="1" spans="1:50">
      <c r="A333" s="420"/>
      <c r="B333" s="436" t="s">
        <v>60</v>
      </c>
      <c r="C333" s="107"/>
      <c r="D333" s="108"/>
      <c r="E333" s="108"/>
      <c r="F333" s="108"/>
      <c r="G333" s="108"/>
      <c r="H333" s="107"/>
      <c r="I333" s="108"/>
      <c r="J333" s="108"/>
      <c r="K333" s="108"/>
      <c r="L333" s="108"/>
      <c r="M333" s="107"/>
      <c r="N333" s="108"/>
      <c r="O333" s="960" t="s">
        <v>61</v>
      </c>
      <c r="P333" s="108"/>
      <c r="Q333" s="108"/>
      <c r="R333" s="107"/>
      <c r="S333" s="110"/>
      <c r="T333" s="110"/>
      <c r="U333" s="112"/>
      <c r="V333" s="112" t="s">
        <v>61</v>
      </c>
      <c r="W333" s="112" t="s">
        <v>61</v>
      </c>
      <c r="X333" s="112" t="s">
        <v>61</v>
      </c>
      <c r="Y333" s="110" t="s">
        <v>61</v>
      </c>
      <c r="Z333" s="960" t="s">
        <v>61</v>
      </c>
      <c r="AA333" s="108">
        <f>AA332/V332-1</f>
        <v>1.16666666666667</v>
      </c>
      <c r="AB333" s="108">
        <f t="shared" ref="AB333:AG333" si="963">AB332/W332-1</f>
        <v>4</v>
      </c>
      <c r="AC333" s="108">
        <f t="shared" si="963"/>
        <v>3.41666666666667</v>
      </c>
      <c r="AD333" s="107">
        <f t="shared" si="963"/>
        <v>3.41666666666667</v>
      </c>
      <c r="AE333" s="108">
        <f t="shared" si="963"/>
        <v>1.89473684210526</v>
      </c>
      <c r="AF333" s="108">
        <f t="shared" si="963"/>
        <v>1.42307692307692</v>
      </c>
      <c r="AG333" s="108">
        <f t="shared" si="963"/>
        <v>0.577777777777778</v>
      </c>
      <c r="AH333" s="108">
        <f t="shared" ref="AH333" si="964">AH332/AC332-1</f>
        <v>0.584905660377359</v>
      </c>
      <c r="AI333" s="107">
        <f t="shared" ref="AI333" si="965">AI332/AD332-1</f>
        <v>0.584905660377359</v>
      </c>
      <c r="AJ333" s="108">
        <f t="shared" ref="AJ333" si="966">AJ332/AE332-1</f>
        <v>0.545454545454545</v>
      </c>
      <c r="AK333" s="108">
        <f t="shared" ref="AK333" si="967">AK332/AF332-1</f>
        <v>0.53968253968254</v>
      </c>
      <c r="AL333" s="108">
        <f t="shared" ref="AL333" si="968">AL332/AG332-1</f>
        <v>0.605633802816901</v>
      </c>
      <c r="AM333" s="108">
        <f t="shared" ref="AM333" si="969">AM332/AH332-1</f>
        <v>0.476190476190476</v>
      </c>
      <c r="AN333" s="107">
        <f t="shared" ref="AN333" si="970">AN332/AI332-1</f>
        <v>0.476190476190476</v>
      </c>
      <c r="AO333" s="108">
        <f t="shared" ref="AO333" si="971">AO332/AJ332-1</f>
        <v>0.494117647058824</v>
      </c>
      <c r="AP333" s="108">
        <f t="shared" ref="AP333" si="972">AP332/AK332-1</f>
        <v>0.360824742268041</v>
      </c>
      <c r="AQ333" s="108">
        <f t="shared" ref="AQ333" si="973">AQ332/AL332-1</f>
        <v>0.289473684210526</v>
      </c>
      <c r="AR333" s="108">
        <f t="shared" ref="AR333" si="974">AR332/AM332-1</f>
        <v>0.25</v>
      </c>
      <c r="AS333" s="107">
        <f t="shared" ref="AS333" si="975">AS332/AN332-1</f>
        <v>0.25</v>
      </c>
      <c r="AT333" s="108">
        <f t="shared" ref="AT333" si="976">AT332/AO332-1</f>
        <v>0.244094488188976</v>
      </c>
      <c r="AU333" s="108">
        <f t="shared" ref="AU333" si="977">AU332/AP332-1</f>
        <v>0.234848484848485</v>
      </c>
      <c r="AV333" s="108">
        <f t="shared" ref="AV333" si="978">AV332/AQ332-1</f>
        <v>0.210884353741497</v>
      </c>
      <c r="AW333" s="108">
        <f t="shared" ref="AW333" si="979">AW332/AR332-1</f>
        <v>0.2</v>
      </c>
      <c r="AX333" s="107">
        <f t="shared" ref="AX333" si="980">AX332/AS332-1</f>
        <v>0.2</v>
      </c>
    </row>
    <row r="334" ht="14.25" customHeight="1" spans="1:50">
      <c r="A334" s="420"/>
      <c r="B334" s="488" t="s">
        <v>359</v>
      </c>
      <c r="C334" s="489"/>
      <c r="D334" s="490"/>
      <c r="E334" s="490"/>
      <c r="F334" s="490"/>
      <c r="G334" s="490"/>
      <c r="H334" s="491"/>
      <c r="I334" s="490"/>
      <c r="J334" s="490"/>
      <c r="K334" s="490"/>
      <c r="L334" s="490"/>
      <c r="M334" s="491"/>
      <c r="N334" s="492"/>
      <c r="O334" s="493">
        <f>O332</f>
        <v>12</v>
      </c>
      <c r="P334" s="494"/>
      <c r="Q334" s="494"/>
      <c r="R334" s="495"/>
      <c r="S334" s="496"/>
      <c r="T334" s="496"/>
      <c r="U334" s="497"/>
      <c r="V334" s="497">
        <f>V332</f>
        <v>12</v>
      </c>
      <c r="W334" s="498">
        <f>AVERAGE(V332:W332)</f>
        <v>10.5</v>
      </c>
      <c r="X334" s="498">
        <f>AVERAGE(W332:X332)</f>
        <v>10.5</v>
      </c>
      <c r="Y334" s="496">
        <f>Y332</f>
        <v>12</v>
      </c>
      <c r="Z334" s="499">
        <f>AVERAGE(Y332:Z332)</f>
        <v>15.5</v>
      </c>
      <c r="AA334" s="494">
        <f>AVERAGE(Z332:AA332)</f>
        <v>22.5</v>
      </c>
      <c r="AB334" s="494">
        <f>AVERAGE(AA332:AB332)</f>
        <v>35.5</v>
      </c>
      <c r="AC334" s="494">
        <f>AVERAGE(AB332:AC332)</f>
        <v>49</v>
      </c>
      <c r="AD334" s="500">
        <f>AVERAGE(Y332,AD332)</f>
        <v>32.5</v>
      </c>
      <c r="AE334" s="494">
        <f>AVERAGE(AD332:AE332)</f>
        <v>54</v>
      </c>
      <c r="AF334" s="494">
        <f>AVERAGE(AE332:AF332)</f>
        <v>59</v>
      </c>
      <c r="AG334" s="494">
        <f>AVERAGE(AF332:AG332)</f>
        <v>67</v>
      </c>
      <c r="AH334" s="494">
        <f>AVERAGE(AG332:AH332)</f>
        <v>77.5</v>
      </c>
      <c r="AI334" s="500">
        <f>AVERAGE(AD332,AI332)</f>
        <v>68.5</v>
      </c>
      <c r="AJ334" s="499">
        <f>AVERAGE(AI332:AJ332)</f>
        <v>84.5</v>
      </c>
      <c r="AK334" s="494">
        <f>AVERAGE(AJ332:AK332)</f>
        <v>91</v>
      </c>
      <c r="AL334" s="494">
        <f>AVERAGE(AK332:AL332)</f>
        <v>105.5</v>
      </c>
      <c r="AM334" s="494">
        <f>AVERAGE(AL332:AM332)</f>
        <v>119</v>
      </c>
      <c r="AN334" s="500">
        <f>AVERAGE(AI332,AN332)</f>
        <v>104</v>
      </c>
      <c r="AO334" s="499">
        <f>AVERAGE(AN332:AO332)</f>
        <v>125.5</v>
      </c>
      <c r="AP334" s="494">
        <f>AVERAGE(AO332:AP332)</f>
        <v>129.5</v>
      </c>
      <c r="AQ334" s="494">
        <f>AVERAGE(AP332:AQ332)</f>
        <v>139.5</v>
      </c>
      <c r="AR334" s="494">
        <f>AVERAGE(AQ332:AR332)</f>
        <v>151</v>
      </c>
      <c r="AS334" s="500">
        <f>AVERAGE(AN332,AS332)</f>
        <v>139.5</v>
      </c>
      <c r="AT334" s="499">
        <f>AVERAGE(AS332:AT332)</f>
        <v>156.5</v>
      </c>
      <c r="AU334" s="494">
        <f>AVERAGE(AT332:AU332)</f>
        <v>160.5</v>
      </c>
      <c r="AV334" s="494">
        <f>AVERAGE(AU332:AV332)</f>
        <v>170.5</v>
      </c>
      <c r="AW334" s="494">
        <f>AVERAGE(AV332:AW332)</f>
        <v>182</v>
      </c>
      <c r="AX334" s="500">
        <f>AVERAGE(AS332,AX332)</f>
        <v>170.5</v>
      </c>
    </row>
    <row r="335" ht="14.25" customHeight="1" spans="1:50">
      <c r="A335" s="420"/>
      <c r="B335" s="436" t="s">
        <v>60</v>
      </c>
      <c r="C335" s="107"/>
      <c r="D335" s="108"/>
      <c r="E335" s="108"/>
      <c r="F335" s="108"/>
      <c r="G335" s="108"/>
      <c r="H335" s="107"/>
      <c r="I335" s="108"/>
      <c r="J335" s="108"/>
      <c r="K335" s="108"/>
      <c r="L335" s="108"/>
      <c r="M335" s="107"/>
      <c r="N335" s="108"/>
      <c r="O335" s="960" t="s">
        <v>61</v>
      </c>
      <c r="P335" s="108"/>
      <c r="Q335" s="108"/>
      <c r="R335" s="107"/>
      <c r="S335" s="110"/>
      <c r="T335" s="110"/>
      <c r="U335" s="112"/>
      <c r="V335" s="112" t="s">
        <v>61</v>
      </c>
      <c r="W335" s="112" t="s">
        <v>61</v>
      </c>
      <c r="X335" s="112" t="s">
        <v>61</v>
      </c>
      <c r="Y335" s="110" t="s">
        <v>61</v>
      </c>
      <c r="Z335" s="960" t="s">
        <v>61</v>
      </c>
      <c r="AA335" s="108">
        <f>AA334/V334-1</f>
        <v>0.875</v>
      </c>
      <c r="AB335" s="108">
        <f t="shared" ref="AB335:AG335" si="981">AB334/W334-1</f>
        <v>2.38095238095238</v>
      </c>
      <c r="AC335" s="108">
        <f t="shared" si="981"/>
        <v>3.66666666666667</v>
      </c>
      <c r="AD335" s="107">
        <f t="shared" si="981"/>
        <v>1.70833333333333</v>
      </c>
      <c r="AE335" s="108">
        <f t="shared" si="981"/>
        <v>2.48387096774194</v>
      </c>
      <c r="AF335" s="108">
        <f t="shared" si="981"/>
        <v>1.62222222222222</v>
      </c>
      <c r="AG335" s="108">
        <f t="shared" si="981"/>
        <v>0.887323943661972</v>
      </c>
      <c r="AH335" s="108">
        <f t="shared" ref="AH335" si="982">AH334/AC334-1</f>
        <v>0.581632653061225</v>
      </c>
      <c r="AI335" s="107">
        <f t="shared" ref="AI335" si="983">AI334/AD334-1</f>
        <v>1.10769230769231</v>
      </c>
      <c r="AJ335" s="108">
        <f t="shared" ref="AJ335" si="984">AJ334/AE334-1</f>
        <v>0.564814814814815</v>
      </c>
      <c r="AK335" s="108">
        <f t="shared" ref="AK335" si="985">AK334/AF334-1</f>
        <v>0.542372881355932</v>
      </c>
      <c r="AL335" s="108">
        <f t="shared" ref="AL335" si="986">AL334/AG334-1</f>
        <v>0.574626865671642</v>
      </c>
      <c r="AM335" s="108">
        <f t="shared" ref="AM335" si="987">AM334/AH334-1</f>
        <v>0.535483870967742</v>
      </c>
      <c r="AN335" s="107">
        <f t="shared" ref="AN335" si="988">AN334/AI334-1</f>
        <v>0.518248175182482</v>
      </c>
      <c r="AO335" s="108">
        <f t="shared" ref="AO335" si="989">AO334/AJ334-1</f>
        <v>0.485207100591716</v>
      </c>
      <c r="AP335" s="108">
        <f t="shared" ref="AP335" si="990">AP334/AK334-1</f>
        <v>0.423076923076923</v>
      </c>
      <c r="AQ335" s="108">
        <f t="shared" ref="AQ335" si="991">AQ334/AL334-1</f>
        <v>0.322274881516588</v>
      </c>
      <c r="AR335" s="108">
        <f t="shared" ref="AR335" si="992">AR334/AM334-1</f>
        <v>0.26890756302521</v>
      </c>
      <c r="AS335" s="107">
        <f t="shared" ref="AS335" si="993">AS334/AN334-1</f>
        <v>0.341346153846154</v>
      </c>
      <c r="AT335" s="108">
        <f t="shared" ref="AT335" si="994">AT334/AO334-1</f>
        <v>0.247011952191235</v>
      </c>
      <c r="AU335" s="108">
        <f t="shared" ref="AU335" si="995">AU334/AP334-1</f>
        <v>0.239382239382239</v>
      </c>
      <c r="AV335" s="108">
        <f t="shared" ref="AV335" si="996">AV334/AQ334-1</f>
        <v>0.222222222222222</v>
      </c>
      <c r="AW335" s="108">
        <f t="shared" ref="AW335" si="997">AW334/AR334-1</f>
        <v>0.205298013245033</v>
      </c>
      <c r="AX335" s="107">
        <f t="shared" ref="AX335" si="998">AX334/AS334-1</f>
        <v>0.222222222222222</v>
      </c>
    </row>
    <row r="336" ht="14.25" customHeight="1" spans="1:50">
      <c r="A336" s="420"/>
      <c r="B336" s="317"/>
      <c r="C336" s="422"/>
      <c r="D336" s="423"/>
      <c r="E336" s="423"/>
      <c r="F336" s="423"/>
      <c r="G336" s="423"/>
      <c r="H336" s="422"/>
      <c r="I336" s="423"/>
      <c r="J336" s="423"/>
      <c r="K336" s="423"/>
      <c r="L336" s="423"/>
      <c r="M336" s="422"/>
      <c r="N336" s="423"/>
      <c r="O336" s="423"/>
      <c r="P336" s="423"/>
      <c r="Q336" s="423"/>
      <c r="R336" s="422"/>
      <c r="S336" s="424"/>
      <c r="T336" s="424"/>
      <c r="U336" s="425"/>
      <c r="V336" s="425"/>
      <c r="W336" s="425"/>
      <c r="X336" s="425"/>
      <c r="Y336" s="424"/>
      <c r="Z336" s="423"/>
      <c r="AA336" s="423"/>
      <c r="AB336" s="423"/>
      <c r="AC336" s="423"/>
      <c r="AD336" s="422"/>
      <c r="AE336" s="423"/>
      <c r="AF336" s="423"/>
      <c r="AG336" s="423"/>
      <c r="AH336" s="423"/>
      <c r="AI336" s="422"/>
      <c r="AJ336" s="423"/>
      <c r="AK336" s="423"/>
      <c r="AL336" s="423"/>
      <c r="AM336" s="423"/>
      <c r="AN336" s="422"/>
      <c r="AO336" s="423"/>
      <c r="AP336" s="423"/>
      <c r="AQ336" s="423"/>
      <c r="AR336" s="423"/>
      <c r="AS336" s="422"/>
      <c r="AT336" s="423"/>
      <c r="AU336" s="423"/>
      <c r="AV336" s="423"/>
      <c r="AW336" s="423"/>
      <c r="AX336" s="422"/>
    </row>
    <row r="337" ht="14.25" customHeight="1" spans="1:50">
      <c r="A337" s="420"/>
      <c r="B337" s="323" t="s">
        <v>360</v>
      </c>
      <c r="C337" s="422"/>
      <c r="D337" s="423"/>
      <c r="E337" s="423"/>
      <c r="F337" s="423"/>
      <c r="G337" s="423"/>
      <c r="H337" s="422"/>
      <c r="I337" s="423"/>
      <c r="J337" s="423"/>
      <c r="K337" s="423"/>
      <c r="L337" s="423"/>
      <c r="M337" s="422"/>
      <c r="N337" s="423"/>
      <c r="O337" s="960" t="s">
        <v>61</v>
      </c>
      <c r="P337" s="108"/>
      <c r="Q337" s="108"/>
      <c r="R337" s="107"/>
      <c r="S337" s="110"/>
      <c r="T337" s="110"/>
      <c r="U337" s="112"/>
      <c r="V337" s="112"/>
      <c r="W337" s="950" t="s">
        <v>61</v>
      </c>
      <c r="X337" s="112"/>
      <c r="Y337" s="110"/>
      <c r="Z337" s="960" t="s">
        <v>61</v>
      </c>
      <c r="AA337" s="325">
        <f>(((AA314+1)/(1+AA338))-1)/AA335</f>
        <v>0.157086353917003</v>
      </c>
      <c r="AB337" s="325">
        <f>(((AB314+1)/(1+AB338))-1)/AB335</f>
        <v>0.080552079499448</v>
      </c>
      <c r="AC337" s="325">
        <f>(((AC314+1)/(1+AC338))-1)/AC335</f>
        <v>0.0485586839672005</v>
      </c>
      <c r="AD337" s="422"/>
      <c r="AE337" s="325">
        <f>(((AE314+1)/(1+AE338))-1)/AE335</f>
        <v>0.0573295751867179</v>
      </c>
      <c r="AF337" s="325">
        <f>(((AF314+1)/(1+AF338))-1)/AF335</f>
        <v>0.105858287938314</v>
      </c>
      <c r="AG337" s="325">
        <f>(((AG314+1)/(1+AG338))-1)/AG335</f>
        <v>0.16780462184874</v>
      </c>
      <c r="AH337" s="325">
        <f>(((AH314+1)/(1+AH338))-1)/AH335</f>
        <v>0.257187877980847</v>
      </c>
      <c r="AI337" s="326">
        <f>SUMPRODUCT(AE337:AH337,Z313:AC313)/AD313</f>
        <v>0.155581224091162</v>
      </c>
      <c r="AJ337" s="325">
        <f>(((AJ314+1)/(1+AJ338))-1)/AJ335</f>
        <v>0.270412198924962</v>
      </c>
      <c r="AK337" s="325">
        <f>(((AK314+1)/(1+AK338))-1)/AK335</f>
        <v>0.249879050315069</v>
      </c>
      <c r="AL337" s="335">
        <v>0.2</v>
      </c>
      <c r="AM337" s="335">
        <v>0.2</v>
      </c>
      <c r="AN337" s="326">
        <f>SUMPRODUCT(AJ337:AM337,AE313:AH313)/AI313</f>
        <v>0.225138311058414</v>
      </c>
      <c r="AO337" s="335">
        <v>0.1</v>
      </c>
      <c r="AP337" s="335">
        <v>0.1</v>
      </c>
      <c r="AQ337" s="335">
        <v>0.1</v>
      </c>
      <c r="AR337" s="335">
        <v>0.1</v>
      </c>
      <c r="AS337" s="326">
        <f>SUMPRODUCT(AO337:AR337,AJ313:AM313)/AN313</f>
        <v>0.1</v>
      </c>
      <c r="AT337" s="335">
        <v>0.1</v>
      </c>
      <c r="AU337" s="335">
        <v>0.1</v>
      </c>
      <c r="AV337" s="335">
        <v>0.1</v>
      </c>
      <c r="AW337" s="335">
        <v>0.1</v>
      </c>
      <c r="AX337" s="326">
        <f>SUMPRODUCT(AT337:AW337,AO313:AR313)/AS313</f>
        <v>0.1</v>
      </c>
    </row>
    <row r="338" s="63" customFormat="1" ht="14.25" customHeight="1" spans="1:50">
      <c r="A338" s="450"/>
      <c r="B338" s="328" t="s">
        <v>361</v>
      </c>
      <c r="C338" s="451"/>
      <c r="D338" s="452"/>
      <c r="E338" s="452"/>
      <c r="F338" s="452"/>
      <c r="G338" s="452"/>
      <c r="H338" s="451"/>
      <c r="I338" s="452"/>
      <c r="J338" s="452"/>
      <c r="K338" s="452"/>
      <c r="L338" s="452"/>
      <c r="M338" s="451"/>
      <c r="N338" s="452"/>
      <c r="O338" s="452">
        <v>0.18</v>
      </c>
      <c r="P338" s="452"/>
      <c r="Q338" s="452"/>
      <c r="R338" s="451"/>
      <c r="S338" s="453"/>
      <c r="T338" s="453"/>
      <c r="U338" s="454"/>
      <c r="V338" s="454"/>
      <c r="W338" s="454">
        <v>0.49</v>
      </c>
      <c r="X338" s="454">
        <v>0.01</v>
      </c>
      <c r="Y338" s="453">
        <v>0.18</v>
      </c>
      <c r="Z338" s="452">
        <v>0</v>
      </c>
      <c r="AA338" s="452">
        <v>0.01</v>
      </c>
      <c r="AB338" s="452">
        <v>0.001</v>
      </c>
      <c r="AC338" s="452">
        <v>0.15</v>
      </c>
      <c r="AD338" s="451">
        <v>0.047</v>
      </c>
      <c r="AE338" s="452">
        <v>0.12</v>
      </c>
      <c r="AF338" s="452">
        <v>0.189</v>
      </c>
      <c r="AG338" s="452">
        <v>0.24</v>
      </c>
      <c r="AH338" s="452">
        <v>0.2</v>
      </c>
      <c r="AI338" s="451">
        <v>0.194</v>
      </c>
      <c r="AJ338" s="452">
        <v>0.17</v>
      </c>
      <c r="AK338" s="452">
        <v>0.224</v>
      </c>
      <c r="AL338" s="455">
        <v>0.1</v>
      </c>
      <c r="AM338" s="455">
        <v>0.09</v>
      </c>
      <c r="AN338" s="451">
        <f>SUMPRODUCT(AJ338:AM338,AE313:AH313)/AI313</f>
        <v>0.139660290742158</v>
      </c>
      <c r="AO338" s="455">
        <v>0.09</v>
      </c>
      <c r="AP338" s="455">
        <v>0.09</v>
      </c>
      <c r="AQ338" s="455">
        <v>0.09</v>
      </c>
      <c r="AR338" s="455">
        <v>0.09</v>
      </c>
      <c r="AS338" s="451">
        <f>SUMPRODUCT(AO338:AR338,AJ313:AM313)/AN313</f>
        <v>0.09</v>
      </c>
      <c r="AT338" s="455">
        <v>0.06</v>
      </c>
      <c r="AU338" s="455">
        <v>0.06</v>
      </c>
      <c r="AV338" s="455">
        <v>0.06</v>
      </c>
      <c r="AW338" s="455">
        <v>0.06</v>
      </c>
      <c r="AX338" s="451">
        <f>SUMPRODUCT(AT338:AW338,AO313:AR313)/AS313</f>
        <v>0.06</v>
      </c>
    </row>
    <row r="339" ht="14.25" customHeight="1" spans="1:50">
      <c r="A339" s="76"/>
      <c r="B339" s="143"/>
      <c r="C339" s="355"/>
      <c r="D339" s="356"/>
      <c r="E339" s="356"/>
      <c r="F339" s="356"/>
      <c r="G339" s="356"/>
      <c r="H339" s="355"/>
      <c r="I339" s="356"/>
      <c r="J339" s="356"/>
      <c r="K339" s="356"/>
      <c r="L339" s="356"/>
      <c r="M339" s="355"/>
      <c r="N339" s="356"/>
      <c r="O339" s="356"/>
      <c r="P339" s="356"/>
      <c r="Q339" s="356"/>
      <c r="R339" s="355"/>
      <c r="S339" s="194"/>
      <c r="T339" s="194"/>
      <c r="U339" s="357"/>
      <c r="V339" s="357"/>
      <c r="W339" s="357"/>
      <c r="X339" s="357"/>
      <c r="Y339" s="194"/>
      <c r="Z339" s="356"/>
      <c r="AA339" s="356"/>
      <c r="AB339" s="356"/>
      <c r="AC339" s="356"/>
      <c r="AD339" s="355"/>
      <c r="AE339" s="501"/>
      <c r="AF339" s="502"/>
      <c r="AG339" s="502"/>
      <c r="AH339" s="502"/>
      <c r="AI339" s="503"/>
      <c r="AJ339" s="502"/>
      <c r="AK339" s="502"/>
      <c r="AL339" s="502"/>
      <c r="AM339" s="502"/>
      <c r="AN339" s="355"/>
      <c r="AO339" s="356"/>
      <c r="AP339" s="356"/>
      <c r="AQ339" s="356"/>
      <c r="AR339" s="356"/>
      <c r="AS339" s="355"/>
      <c r="AT339" s="356"/>
      <c r="AU339" s="356"/>
      <c r="AV339" s="356"/>
      <c r="AW339" s="356"/>
      <c r="AX339" s="355"/>
    </row>
    <row r="340" ht="14.25" hidden="1" customHeight="1" outlineLevel="1" spans="1:50">
      <c r="A340" s="76"/>
      <c r="B340" s="10"/>
      <c r="C340" s="190"/>
      <c r="D340" s="189"/>
      <c r="E340" s="189"/>
      <c r="F340" s="189"/>
      <c r="G340" s="189"/>
      <c r="H340" s="190"/>
      <c r="I340" s="189"/>
      <c r="J340" s="189"/>
      <c r="K340" s="189"/>
      <c r="L340" s="189"/>
      <c r="M340" s="190"/>
      <c r="N340" s="189"/>
      <c r="O340" s="189"/>
      <c r="P340" s="189"/>
      <c r="Q340" s="189"/>
      <c r="R340" s="190"/>
      <c r="S340" s="233"/>
      <c r="T340" s="233"/>
      <c r="U340" s="195"/>
      <c r="V340" s="195"/>
      <c r="W340" s="195"/>
      <c r="X340" s="195"/>
      <c r="Y340" s="233"/>
      <c r="Z340" s="189"/>
      <c r="AA340" s="189"/>
      <c r="AB340" s="189"/>
      <c r="AC340" s="189"/>
      <c r="AD340" s="190"/>
      <c r="AE340" s="189"/>
      <c r="AF340" s="189"/>
      <c r="AG340" s="189"/>
      <c r="AH340" s="189"/>
      <c r="AI340" s="190"/>
      <c r="AJ340" s="189"/>
      <c r="AK340" s="189"/>
      <c r="AL340" s="189"/>
      <c r="AM340" s="189"/>
      <c r="AN340" s="190"/>
      <c r="AO340" s="189"/>
      <c r="AP340" s="189"/>
      <c r="AQ340" s="189"/>
      <c r="AR340" s="189"/>
      <c r="AS340" s="190"/>
      <c r="AT340" s="189"/>
      <c r="AU340" s="189"/>
      <c r="AV340" s="189"/>
      <c r="AW340" s="189"/>
      <c r="AX340" s="190"/>
    </row>
    <row r="341" ht="14.25" hidden="1" customHeight="1" outlineLevel="1" spans="1:50">
      <c r="A341" s="76"/>
      <c r="B341" s="96" t="s">
        <v>291</v>
      </c>
      <c r="C341" s="190"/>
      <c r="D341" s="186">
        <v>134.126131479496</v>
      </c>
      <c r="E341" s="186">
        <v>159.221908821024</v>
      </c>
      <c r="F341" s="186">
        <v>142.699689543267</v>
      </c>
      <c r="G341" s="186">
        <v>165.607651508457</v>
      </c>
      <c r="H341" s="131">
        <f>D341+E341+F341+G341</f>
        <v>601.655381352243</v>
      </c>
      <c r="I341" s="186">
        <v>204.105644455604</v>
      </c>
      <c r="J341" s="186">
        <v>194.307397050717</v>
      </c>
      <c r="K341" s="186">
        <v>148.694297324514</v>
      </c>
      <c r="L341" s="186">
        <v>181.784786085776</v>
      </c>
      <c r="M341" s="131">
        <f>I341+J341+K341+L341</f>
        <v>728.89212491661</v>
      </c>
      <c r="N341" s="232">
        <v>226.8</v>
      </c>
      <c r="O341" s="232">
        <v>188.212095500766</v>
      </c>
      <c r="P341" s="232">
        <v>188.7</v>
      </c>
      <c r="Q341" s="358">
        <f>Q316-Q343-Q345-Q347</f>
        <v>157.109106121428</v>
      </c>
      <c r="R341" s="131">
        <f>N341+O341+P341+Q341</f>
        <v>760.821201622194</v>
      </c>
      <c r="S341" s="187"/>
      <c r="T341" s="187"/>
      <c r="U341" s="188"/>
      <c r="V341" s="188"/>
      <c r="W341" s="188"/>
      <c r="X341" s="188"/>
      <c r="Y341" s="187"/>
      <c r="Z341" s="358"/>
      <c r="AA341" s="358"/>
      <c r="AB341" s="186"/>
      <c r="AC341" s="186"/>
      <c r="AD341" s="131"/>
      <c r="AE341" s="186"/>
      <c r="AF341" s="186"/>
      <c r="AG341" s="186"/>
      <c r="AH341" s="186"/>
      <c r="AI341" s="131"/>
      <c r="AJ341" s="186"/>
      <c r="AK341" s="186"/>
      <c r="AL341" s="186"/>
      <c r="AM341" s="186"/>
      <c r="AN341" s="131"/>
      <c r="AO341" s="186"/>
      <c r="AP341" s="186"/>
      <c r="AQ341" s="186"/>
      <c r="AR341" s="186"/>
      <c r="AS341" s="131"/>
      <c r="AT341" s="186"/>
      <c r="AU341" s="186"/>
      <c r="AV341" s="186"/>
      <c r="AW341" s="186"/>
      <c r="AX341" s="131"/>
    </row>
    <row r="342" ht="14.25" hidden="1" customHeight="1" outlineLevel="1" spans="1:50">
      <c r="A342" s="121"/>
      <c r="B342" s="268" t="s">
        <v>364</v>
      </c>
      <c r="C342" s="269"/>
      <c r="D342" s="108" t="s">
        <v>61</v>
      </c>
      <c r="E342" s="108" t="s">
        <v>61</v>
      </c>
      <c r="F342" s="108" t="s">
        <v>61</v>
      </c>
      <c r="G342" s="108" t="s">
        <v>61</v>
      </c>
      <c r="H342" s="107" t="s">
        <v>61</v>
      </c>
      <c r="I342" s="108">
        <f t="shared" ref="I342:Q346" si="999">I341/D341-1</f>
        <v>0.521744064368291</v>
      </c>
      <c r="J342" s="108">
        <f t="shared" si="999"/>
        <v>0.22035590761025</v>
      </c>
      <c r="K342" s="108">
        <f t="shared" si="999"/>
        <v>0.04200855517229</v>
      </c>
      <c r="L342" s="108">
        <f t="shared" si="999"/>
        <v>0.0976834972899392</v>
      </c>
      <c r="M342" s="107">
        <f t="shared" si="999"/>
        <v>0.21147777865528</v>
      </c>
      <c r="N342" s="108">
        <f t="shared" si="999"/>
        <v>0.111189259880232</v>
      </c>
      <c r="O342" s="108">
        <f t="shared" si="999"/>
        <v>-0.0313693747251412</v>
      </c>
      <c r="P342" s="108">
        <f t="shared" si="999"/>
        <v>0.269046650714361</v>
      </c>
      <c r="Q342" s="108">
        <f t="shared" si="999"/>
        <v>-0.135741172271173</v>
      </c>
      <c r="R342" s="107">
        <f>R341/M341-1</f>
        <v>0.0438049412445451</v>
      </c>
      <c r="S342" s="110"/>
      <c r="T342" s="110"/>
      <c r="U342" s="112"/>
      <c r="V342" s="112"/>
      <c r="W342" s="112"/>
      <c r="X342" s="112"/>
      <c r="Y342" s="110"/>
      <c r="Z342" s="108"/>
      <c r="AA342" s="108"/>
      <c r="AB342" s="262"/>
      <c r="AC342" s="262"/>
      <c r="AD342" s="107"/>
      <c r="AE342" s="262"/>
      <c r="AF342" s="262"/>
      <c r="AG342" s="262"/>
      <c r="AH342" s="262"/>
      <c r="AI342" s="107"/>
      <c r="AJ342" s="262"/>
      <c r="AK342" s="262"/>
      <c r="AL342" s="262"/>
      <c r="AM342" s="262"/>
      <c r="AN342" s="107"/>
      <c r="AO342" s="262"/>
      <c r="AP342" s="262"/>
      <c r="AQ342" s="262"/>
      <c r="AR342" s="262"/>
      <c r="AS342" s="107"/>
      <c r="AT342" s="262"/>
      <c r="AU342" s="262"/>
      <c r="AV342" s="262"/>
      <c r="AW342" s="262"/>
      <c r="AX342" s="107"/>
    </row>
    <row r="343" ht="14.25" hidden="1" customHeight="1" outlineLevel="1" spans="1:50">
      <c r="A343" s="76"/>
      <c r="B343" s="96" t="s">
        <v>292</v>
      </c>
      <c r="C343" s="190"/>
      <c r="D343" s="186">
        <v>42.2258051419287</v>
      </c>
      <c r="E343" s="186">
        <v>52.9200137387702</v>
      </c>
      <c r="F343" s="186">
        <v>48.6185694059577</v>
      </c>
      <c r="G343" s="186">
        <v>30.0105612204391</v>
      </c>
      <c r="H343" s="131">
        <f>D343+E343+F343+G343</f>
        <v>173.774949507096</v>
      </c>
      <c r="I343" s="186">
        <v>51.7113865201596</v>
      </c>
      <c r="J343" s="186">
        <v>55.1963491928206</v>
      </c>
      <c r="K343" s="186">
        <v>45.2026936657533</v>
      </c>
      <c r="L343" s="186">
        <v>34.0940700874203</v>
      </c>
      <c r="M343" s="131">
        <f>I343+J343+K343+L343</f>
        <v>186.204499466154</v>
      </c>
      <c r="N343" s="232">
        <v>54.3</v>
      </c>
      <c r="O343" s="232">
        <v>55.0176476893477</v>
      </c>
      <c r="P343" s="232">
        <v>44.2</v>
      </c>
      <c r="Q343" s="358">
        <f>Q26-Q145-Q246</f>
        <v>51.6770583309579</v>
      </c>
      <c r="R343" s="131">
        <f>N343+O343+P343+Q343</f>
        <v>205.194706020306</v>
      </c>
      <c r="S343" s="187"/>
      <c r="T343" s="187"/>
      <c r="U343" s="188"/>
      <c r="V343" s="188"/>
      <c r="W343" s="188"/>
      <c r="X343" s="188"/>
      <c r="Y343" s="187"/>
      <c r="Z343" s="358"/>
      <c r="AA343" s="358"/>
      <c r="AB343" s="186"/>
      <c r="AC343" s="186"/>
      <c r="AD343" s="131"/>
      <c r="AE343" s="186"/>
      <c r="AF343" s="186"/>
      <c r="AG343" s="186"/>
      <c r="AH343" s="186"/>
      <c r="AI343" s="131"/>
      <c r="AJ343" s="186"/>
      <c r="AK343" s="186"/>
      <c r="AL343" s="186"/>
      <c r="AM343" s="186"/>
      <c r="AN343" s="131"/>
      <c r="AO343" s="186"/>
      <c r="AP343" s="186"/>
      <c r="AQ343" s="186"/>
      <c r="AR343" s="186"/>
      <c r="AS343" s="131"/>
      <c r="AT343" s="186"/>
      <c r="AU343" s="186"/>
      <c r="AV343" s="186"/>
      <c r="AW343" s="186"/>
      <c r="AX343" s="131"/>
    </row>
    <row r="344" ht="14.25" hidden="1" customHeight="1" outlineLevel="1" spans="1:50">
      <c r="A344" s="121"/>
      <c r="B344" s="268" t="s">
        <v>365</v>
      </c>
      <c r="C344" s="269"/>
      <c r="D344" s="108" t="s">
        <v>61</v>
      </c>
      <c r="E344" s="108" t="s">
        <v>61</v>
      </c>
      <c r="F344" s="108" t="s">
        <v>61</v>
      </c>
      <c r="G344" s="108" t="s">
        <v>61</v>
      </c>
      <c r="H344" s="107" t="s">
        <v>61</v>
      </c>
      <c r="I344" s="108">
        <f t="shared" ref="I344:P344" si="1000">I343/D343-1</f>
        <v>0.224639443732289</v>
      </c>
      <c r="J344" s="108">
        <f t="shared" si="1000"/>
        <v>0.0430146421595263</v>
      </c>
      <c r="K344" s="108">
        <f t="shared" si="1000"/>
        <v>-0.0702586641676439</v>
      </c>
      <c r="L344" s="108">
        <f t="shared" si="1000"/>
        <v>0.136069060387982</v>
      </c>
      <c r="M344" s="107">
        <f t="shared" si="1000"/>
        <v>0.071526707355196</v>
      </c>
      <c r="N344" s="108">
        <f t="shared" si="1000"/>
        <v>0.0500588681533651</v>
      </c>
      <c r="O344" s="108">
        <f t="shared" si="1000"/>
        <v>-0.00323756020255317</v>
      </c>
      <c r="P344" s="108">
        <f t="shared" si="1000"/>
        <v>-0.0221821662480468</v>
      </c>
      <c r="Q344" s="108">
        <f t="shared" si="999"/>
        <v>0.515719836278077</v>
      </c>
      <c r="R344" s="107">
        <f>R343/M343-1</f>
        <v>0.101985755492464</v>
      </c>
      <c r="S344" s="110"/>
      <c r="T344" s="110"/>
      <c r="U344" s="112"/>
      <c r="V344" s="112"/>
      <c r="W344" s="112"/>
      <c r="X344" s="112"/>
      <c r="Y344" s="110"/>
      <c r="Z344" s="108"/>
      <c r="AA344" s="108"/>
      <c r="AB344" s="262"/>
      <c r="AC344" s="262"/>
      <c r="AD344" s="107"/>
      <c r="AE344" s="262"/>
      <c r="AF344" s="262"/>
      <c r="AG344" s="262"/>
      <c r="AH344" s="262"/>
      <c r="AI344" s="107"/>
      <c r="AJ344" s="262"/>
      <c r="AK344" s="262"/>
      <c r="AL344" s="262"/>
      <c r="AM344" s="262"/>
      <c r="AN344" s="107"/>
      <c r="AO344" s="262"/>
      <c r="AP344" s="262"/>
      <c r="AQ344" s="262"/>
      <c r="AR344" s="262"/>
      <c r="AS344" s="107"/>
      <c r="AT344" s="262"/>
      <c r="AU344" s="262"/>
      <c r="AV344" s="262"/>
      <c r="AW344" s="262"/>
      <c r="AX344" s="107"/>
    </row>
    <row r="345" ht="14.25" hidden="1" customHeight="1" outlineLevel="1" spans="1:50">
      <c r="A345" s="76"/>
      <c r="B345" s="96" t="s">
        <v>293</v>
      </c>
      <c r="C345" s="190"/>
      <c r="D345" s="186">
        <v>5.77014056095396</v>
      </c>
      <c r="E345" s="186">
        <v>8.14477814846661</v>
      </c>
      <c r="F345" s="186">
        <v>11.0037354400759</v>
      </c>
      <c r="G345" s="186">
        <v>10.5937568926247</v>
      </c>
      <c r="H345" s="131">
        <f>D345+E345+F345+G345</f>
        <v>35.5124110421212</v>
      </c>
      <c r="I345" s="186">
        <v>11.5202346421736</v>
      </c>
      <c r="J345" s="186">
        <v>10.810980061544</v>
      </c>
      <c r="K345" s="186">
        <v>13.9389285717084</v>
      </c>
      <c r="L345" s="186">
        <v>12.930915300557</v>
      </c>
      <c r="M345" s="131">
        <f>I345+J345+K345+L345</f>
        <v>49.2010585759831</v>
      </c>
      <c r="N345" s="232">
        <v>13.4</v>
      </c>
      <c r="O345" s="232">
        <v>16.929456847374</v>
      </c>
      <c r="P345" s="232">
        <v>14.7</v>
      </c>
      <c r="Q345" s="358">
        <f>Q27-Q147-Q248</f>
        <v>26.1388206214227</v>
      </c>
      <c r="R345" s="131">
        <f>N345+O345+P345+Q345</f>
        <v>71.1682774687967</v>
      </c>
      <c r="S345" s="187"/>
      <c r="T345" s="187"/>
      <c r="U345" s="188"/>
      <c r="V345" s="188"/>
      <c r="W345" s="188"/>
      <c r="X345" s="188"/>
      <c r="Y345" s="187"/>
      <c r="Z345" s="358"/>
      <c r="AA345" s="358"/>
      <c r="AB345" s="186"/>
      <c r="AC345" s="186"/>
      <c r="AD345" s="131"/>
      <c r="AE345" s="186"/>
      <c r="AF345" s="186"/>
      <c r="AG345" s="186"/>
      <c r="AH345" s="186"/>
      <c r="AI345" s="131"/>
      <c r="AJ345" s="186"/>
      <c r="AK345" s="186"/>
      <c r="AL345" s="186"/>
      <c r="AM345" s="186"/>
      <c r="AN345" s="131"/>
      <c r="AO345" s="186"/>
      <c r="AP345" s="186"/>
      <c r="AQ345" s="186"/>
      <c r="AR345" s="186"/>
      <c r="AS345" s="131"/>
      <c r="AT345" s="186"/>
      <c r="AU345" s="186"/>
      <c r="AV345" s="186"/>
      <c r="AW345" s="186"/>
      <c r="AX345" s="131"/>
    </row>
    <row r="346" ht="14.25" hidden="1" customHeight="1" outlineLevel="1" spans="1:50">
      <c r="A346" s="121"/>
      <c r="B346" s="268" t="s">
        <v>297</v>
      </c>
      <c r="C346" s="269"/>
      <c r="D346" s="108" t="s">
        <v>61</v>
      </c>
      <c r="E346" s="108" t="s">
        <v>61</v>
      </c>
      <c r="F346" s="108" t="s">
        <v>61</v>
      </c>
      <c r="G346" s="108" t="s">
        <v>61</v>
      </c>
      <c r="H346" s="107" t="s">
        <v>61</v>
      </c>
      <c r="I346" s="108">
        <f t="shared" ref="I346:P346" si="1001">I345/D345-1</f>
        <v>0.996525824713879</v>
      </c>
      <c r="J346" s="108">
        <f t="shared" si="1001"/>
        <v>0.327351078749681</v>
      </c>
      <c r="K346" s="108">
        <f t="shared" si="1001"/>
        <v>0.266745156462272</v>
      </c>
      <c r="L346" s="108">
        <f t="shared" si="1001"/>
        <v>0.220616579332628</v>
      </c>
      <c r="M346" s="107">
        <f t="shared" si="1001"/>
        <v>0.385460945403728</v>
      </c>
      <c r="N346" s="108">
        <f t="shared" si="1001"/>
        <v>0.163170752698463</v>
      </c>
      <c r="O346" s="108">
        <f t="shared" si="1001"/>
        <v>0.565950242346134</v>
      </c>
      <c r="P346" s="108">
        <f t="shared" si="1001"/>
        <v>0.0546004253035843</v>
      </c>
      <c r="Q346" s="108">
        <f t="shared" si="999"/>
        <v>1.02142075900046</v>
      </c>
      <c r="R346" s="107">
        <f>R345/M345-1</f>
        <v>0.446478582546934</v>
      </c>
      <c r="S346" s="110"/>
      <c r="T346" s="110"/>
      <c r="U346" s="112"/>
      <c r="V346" s="112"/>
      <c r="W346" s="112"/>
      <c r="X346" s="112"/>
      <c r="Y346" s="110"/>
      <c r="Z346" s="108"/>
      <c r="AA346" s="108"/>
      <c r="AB346" s="262"/>
      <c r="AC346" s="262"/>
      <c r="AD346" s="107"/>
      <c r="AE346" s="262"/>
      <c r="AF346" s="262"/>
      <c r="AG346" s="262"/>
      <c r="AH346" s="262"/>
      <c r="AI346" s="107"/>
      <c r="AJ346" s="262"/>
      <c r="AK346" s="262"/>
      <c r="AL346" s="262"/>
      <c r="AM346" s="262"/>
      <c r="AN346" s="107"/>
      <c r="AO346" s="262"/>
      <c r="AP346" s="262"/>
      <c r="AQ346" s="262"/>
      <c r="AR346" s="262"/>
      <c r="AS346" s="107"/>
      <c r="AT346" s="262"/>
      <c r="AU346" s="262"/>
      <c r="AV346" s="262"/>
      <c r="AW346" s="262"/>
      <c r="AX346" s="107"/>
    </row>
    <row r="347" ht="14.25" hidden="1" customHeight="1" outlineLevel="1" spans="1:50">
      <c r="A347" s="76"/>
      <c r="B347" s="96" t="s">
        <v>366</v>
      </c>
      <c r="C347" s="190"/>
      <c r="D347" s="186">
        <v>16.4326744966651</v>
      </c>
      <c r="E347" s="186">
        <v>18.1567482072633</v>
      </c>
      <c r="F347" s="186">
        <v>17.7818462068558</v>
      </c>
      <c r="G347" s="186">
        <v>16.9040657204555</v>
      </c>
      <c r="H347" s="131">
        <f>D347+E347+F347+G347</f>
        <v>69.2753346312396</v>
      </c>
      <c r="I347" s="186">
        <v>17.8578589694736</v>
      </c>
      <c r="J347" s="186">
        <v>16.2509448264784</v>
      </c>
      <c r="K347" s="186">
        <v>18.9671738976307</v>
      </c>
      <c r="L347" s="186">
        <v>19.3718885512116</v>
      </c>
      <c r="M347" s="131">
        <f>I347+J347+K347+L347</f>
        <v>72.4478662447943</v>
      </c>
      <c r="N347" s="232">
        <v>23.1</v>
      </c>
      <c r="O347" s="232">
        <v>20.072166469244</v>
      </c>
      <c r="P347" s="232">
        <v>20.9</v>
      </c>
      <c r="Q347" s="358">
        <f>Q28-Q149-Q250</f>
        <v>6.57501492619109</v>
      </c>
      <c r="R347" s="131">
        <f>N347+O347+P347+Q347</f>
        <v>70.6471813954351</v>
      </c>
      <c r="S347" s="187"/>
      <c r="T347" s="187"/>
      <c r="U347" s="188"/>
      <c r="V347" s="188"/>
      <c r="W347" s="188"/>
      <c r="X347" s="188"/>
      <c r="Y347" s="187"/>
      <c r="Z347" s="358"/>
      <c r="AA347" s="358"/>
      <c r="AB347" s="186"/>
      <c r="AC347" s="186"/>
      <c r="AD347" s="131"/>
      <c r="AE347" s="186"/>
      <c r="AF347" s="186"/>
      <c r="AG347" s="186"/>
      <c r="AH347" s="186"/>
      <c r="AI347" s="131"/>
      <c r="AJ347" s="186"/>
      <c r="AK347" s="186"/>
      <c r="AL347" s="186"/>
      <c r="AM347" s="186"/>
      <c r="AN347" s="131"/>
      <c r="AO347" s="186"/>
      <c r="AP347" s="186"/>
      <c r="AQ347" s="186"/>
      <c r="AR347" s="186"/>
      <c r="AS347" s="131"/>
      <c r="AT347" s="186"/>
      <c r="AU347" s="186"/>
      <c r="AV347" s="186"/>
      <c r="AW347" s="186"/>
      <c r="AX347" s="131"/>
    </row>
    <row r="348" ht="14.25" hidden="1" customHeight="1" outlineLevel="1" spans="1:50">
      <c r="A348" s="121"/>
      <c r="B348" s="268" t="s">
        <v>298</v>
      </c>
      <c r="C348" s="269"/>
      <c r="D348" s="108" t="s">
        <v>61</v>
      </c>
      <c r="E348" s="108" t="s">
        <v>61</v>
      </c>
      <c r="F348" s="108" t="s">
        <v>61</v>
      </c>
      <c r="G348" s="108" t="s">
        <v>61</v>
      </c>
      <c r="H348" s="107" t="s">
        <v>61</v>
      </c>
      <c r="I348" s="108">
        <f t="shared" ref="I348:R348" si="1002">I347/D347-1</f>
        <v>0.0867286985510349</v>
      </c>
      <c r="J348" s="108">
        <f t="shared" si="1002"/>
        <v>-0.104963915290874</v>
      </c>
      <c r="K348" s="108">
        <f t="shared" si="1002"/>
        <v>0.0666594276536907</v>
      </c>
      <c r="L348" s="108">
        <f t="shared" si="1002"/>
        <v>0.145989898026117</v>
      </c>
      <c r="M348" s="107">
        <f t="shared" si="1002"/>
        <v>0.045795976741829</v>
      </c>
      <c r="N348" s="108">
        <f t="shared" si="1002"/>
        <v>0.293548125757255</v>
      </c>
      <c r="O348" s="108">
        <f t="shared" si="1002"/>
        <v>0.23513842940009</v>
      </c>
      <c r="P348" s="108">
        <f t="shared" si="1002"/>
        <v>0.101903747643223</v>
      </c>
      <c r="Q348" s="108">
        <f t="shared" si="1002"/>
        <v>-0.660589884728617</v>
      </c>
      <c r="R348" s="107">
        <f t="shared" si="1002"/>
        <v>-0.0248549052262604</v>
      </c>
      <c r="S348" s="110"/>
      <c r="T348" s="110"/>
      <c r="U348" s="112"/>
      <c r="V348" s="112"/>
      <c r="W348" s="112"/>
      <c r="X348" s="112"/>
      <c r="Y348" s="110"/>
      <c r="Z348" s="108"/>
      <c r="AA348" s="108"/>
      <c r="AB348" s="108"/>
      <c r="AC348" s="108"/>
      <c r="AD348" s="107"/>
      <c r="AE348" s="108"/>
      <c r="AF348" s="108"/>
      <c r="AG348" s="108"/>
      <c r="AH348" s="108"/>
      <c r="AI348" s="107"/>
      <c r="AJ348" s="108"/>
      <c r="AK348" s="108"/>
      <c r="AL348" s="108"/>
      <c r="AM348" s="108"/>
      <c r="AN348" s="107"/>
      <c r="AO348" s="108"/>
      <c r="AP348" s="108"/>
      <c r="AQ348" s="108"/>
      <c r="AR348" s="108"/>
      <c r="AS348" s="107"/>
      <c r="AT348" s="108"/>
      <c r="AU348" s="108"/>
      <c r="AV348" s="108"/>
      <c r="AW348" s="108"/>
      <c r="AX348" s="107"/>
    </row>
    <row r="349" ht="14.25" hidden="1" customHeight="1" outlineLevel="1" spans="1:50">
      <c r="A349" s="76"/>
      <c r="B349" s="359" t="s">
        <v>397</v>
      </c>
      <c r="C349" s="360">
        <v>669.2</v>
      </c>
      <c r="D349" s="171">
        <f t="shared" ref="D349:P349" si="1003">D341+D343+D345+D347</f>
        <v>198.554751679044</v>
      </c>
      <c r="E349" s="171">
        <f t="shared" si="1003"/>
        <v>238.443448915524</v>
      </c>
      <c r="F349" s="171">
        <f t="shared" si="1003"/>
        <v>220.103840596156</v>
      </c>
      <c r="G349" s="171">
        <f t="shared" si="1003"/>
        <v>223.116035341976</v>
      </c>
      <c r="H349" s="360">
        <f t="shared" si="1003"/>
        <v>880.218076532699</v>
      </c>
      <c r="I349" s="171">
        <f t="shared" si="1003"/>
        <v>285.195124587411</v>
      </c>
      <c r="J349" s="171">
        <f t="shared" si="1003"/>
        <v>276.56567113156</v>
      </c>
      <c r="K349" s="171">
        <f t="shared" si="1003"/>
        <v>226.803093459606</v>
      </c>
      <c r="L349" s="171">
        <f t="shared" si="1003"/>
        <v>248.181660024965</v>
      </c>
      <c r="M349" s="360">
        <f t="shared" si="1003"/>
        <v>1036.74554920354</v>
      </c>
      <c r="N349" s="171">
        <f t="shared" si="1003"/>
        <v>317.6</v>
      </c>
      <c r="O349" s="171">
        <f t="shared" si="1003"/>
        <v>280.231366506732</v>
      </c>
      <c r="P349" s="171">
        <f t="shared" si="1003"/>
        <v>268.5</v>
      </c>
      <c r="Q349" s="171">
        <f t="shared" ref="Q349:R349" si="1004">Q341+Q343+Q345+Q347</f>
        <v>241.5</v>
      </c>
      <c r="R349" s="360">
        <f t="shared" si="1004"/>
        <v>1107.83136650673</v>
      </c>
      <c r="S349" s="361"/>
      <c r="T349" s="361"/>
      <c r="U349" s="362"/>
      <c r="V349" s="362"/>
      <c r="W349" s="362"/>
      <c r="X349" s="362"/>
      <c r="Y349" s="361"/>
      <c r="Z349" s="171"/>
      <c r="AA349" s="171"/>
      <c r="AB349" s="171"/>
      <c r="AC349" s="171"/>
      <c r="AD349" s="360"/>
      <c r="AE349" s="171"/>
      <c r="AF349" s="171"/>
      <c r="AG349" s="171"/>
      <c r="AH349" s="171"/>
      <c r="AI349" s="360"/>
      <c r="AJ349" s="171"/>
      <c r="AK349" s="171"/>
      <c r="AL349" s="171"/>
      <c r="AM349" s="171"/>
      <c r="AN349" s="360"/>
      <c r="AO349" s="171"/>
      <c r="AP349" s="171"/>
      <c r="AQ349" s="171"/>
      <c r="AR349" s="171"/>
      <c r="AS349" s="360"/>
      <c r="AT349" s="171"/>
      <c r="AU349" s="171"/>
      <c r="AV349" s="171"/>
      <c r="AW349" s="171"/>
      <c r="AX349" s="360"/>
    </row>
    <row r="350" ht="14.25" hidden="1" customHeight="1" outlineLevel="1" spans="1:50">
      <c r="A350" s="121"/>
      <c r="B350" s="106" t="s">
        <v>60</v>
      </c>
      <c r="C350" s="269"/>
      <c r="D350" s="108" t="s">
        <v>61</v>
      </c>
      <c r="E350" s="108" t="s">
        <v>61</v>
      </c>
      <c r="F350" s="108" t="s">
        <v>61</v>
      </c>
      <c r="G350" s="108" t="s">
        <v>61</v>
      </c>
      <c r="H350" s="107">
        <f t="shared" ref="H350:R350" si="1005">H349/C349-1</f>
        <v>0.315328865111625</v>
      </c>
      <c r="I350" s="108">
        <f t="shared" si="1005"/>
        <v>0.436355071715523</v>
      </c>
      <c r="J350" s="108">
        <f t="shared" si="1005"/>
        <v>0.159879511848288</v>
      </c>
      <c r="K350" s="108">
        <f t="shared" si="1005"/>
        <v>0.0304367831352006</v>
      </c>
      <c r="L350" s="108">
        <f t="shared" si="1005"/>
        <v>0.112343447859184</v>
      </c>
      <c r="M350" s="107">
        <f t="shared" si="1005"/>
        <v>0.177828059709277</v>
      </c>
      <c r="N350" s="108">
        <f t="shared" si="1005"/>
        <v>0.113623525154819</v>
      </c>
      <c r="O350" s="108">
        <f t="shared" si="1005"/>
        <v>0.0132543397746148</v>
      </c>
      <c r="P350" s="108">
        <f t="shared" si="1005"/>
        <v>0.183846286681357</v>
      </c>
      <c r="Q350" s="108">
        <f t="shared" si="1005"/>
        <v>-0.0269224568176903</v>
      </c>
      <c r="R350" s="107">
        <f t="shared" si="1005"/>
        <v>0.0685663105646321</v>
      </c>
      <c r="S350" s="110"/>
      <c r="T350" s="110"/>
      <c r="U350" s="112"/>
      <c r="V350" s="112"/>
      <c r="W350" s="112"/>
      <c r="X350" s="112"/>
      <c r="Y350" s="110"/>
      <c r="Z350" s="108"/>
      <c r="AA350" s="108"/>
      <c r="AB350" s="108"/>
      <c r="AC350" s="108"/>
      <c r="AD350" s="107"/>
      <c r="AE350" s="108"/>
      <c r="AF350" s="108"/>
      <c r="AG350" s="108"/>
      <c r="AH350" s="108"/>
      <c r="AI350" s="107"/>
      <c r="AJ350" s="108"/>
      <c r="AK350" s="108"/>
      <c r="AL350" s="108"/>
      <c r="AM350" s="108"/>
      <c r="AN350" s="107"/>
      <c r="AO350" s="108"/>
      <c r="AP350" s="108"/>
      <c r="AQ350" s="108"/>
      <c r="AR350" s="108"/>
      <c r="AS350" s="107"/>
      <c r="AT350" s="108"/>
      <c r="AU350" s="108"/>
      <c r="AV350" s="108"/>
      <c r="AW350" s="108"/>
      <c r="AX350" s="107"/>
    </row>
    <row r="351" ht="14.25" hidden="1" customHeight="1" outlineLevel="1" spans="1:50">
      <c r="A351" s="76"/>
      <c r="B351" s="10"/>
      <c r="C351" s="190"/>
      <c r="D351" s="189"/>
      <c r="E351" s="189"/>
      <c r="F351" s="189"/>
      <c r="G351" s="189"/>
      <c r="H351" s="190"/>
      <c r="I351" s="189"/>
      <c r="J351" s="189"/>
      <c r="K351" s="189"/>
      <c r="L351" s="189"/>
      <c r="M351" s="190"/>
      <c r="N351" s="354"/>
      <c r="O351" s="354"/>
      <c r="P351" s="354"/>
      <c r="Q351" s="354"/>
      <c r="R351" s="190"/>
      <c r="S351" s="233"/>
      <c r="T351" s="233"/>
      <c r="U351" s="195"/>
      <c r="V351" s="195"/>
      <c r="W351" s="195"/>
      <c r="X351" s="195"/>
      <c r="Y351" s="233"/>
      <c r="Z351" s="354"/>
      <c r="AA351" s="354"/>
      <c r="AB351" s="354"/>
      <c r="AC351" s="354"/>
      <c r="AD351" s="190"/>
      <c r="AE351" s="354"/>
      <c r="AF351" s="354"/>
      <c r="AG351" s="354"/>
      <c r="AH351" s="354"/>
      <c r="AI351" s="190"/>
      <c r="AJ351" s="354"/>
      <c r="AK351" s="354"/>
      <c r="AL351" s="354"/>
      <c r="AM351" s="354"/>
      <c r="AN351" s="190"/>
      <c r="AO351" s="354"/>
      <c r="AP351" s="354"/>
      <c r="AQ351" s="354"/>
      <c r="AR351" s="354"/>
      <c r="AS351" s="190"/>
      <c r="AT351" s="354"/>
      <c r="AU351" s="354"/>
      <c r="AV351" s="354"/>
      <c r="AW351" s="354"/>
      <c r="AX351" s="190"/>
    </row>
    <row r="352" ht="14.25" hidden="1" customHeight="1" outlineLevel="1" spans="1:50">
      <c r="A352" s="121"/>
      <c r="B352" s="268" t="s">
        <v>367</v>
      </c>
      <c r="C352" s="269"/>
      <c r="D352" s="108">
        <f t="shared" ref="D352:R352" si="1006">D341/D349</f>
        <v>0.675512070828231</v>
      </c>
      <c r="E352" s="108">
        <f t="shared" si="1006"/>
        <v>0.667755434444471</v>
      </c>
      <c r="F352" s="108">
        <f t="shared" si="1006"/>
        <v>0.648328939453131</v>
      </c>
      <c r="G352" s="108">
        <f t="shared" si="1006"/>
        <v>0.742248988310613</v>
      </c>
      <c r="H352" s="109">
        <f t="shared" si="1006"/>
        <v>0.683529908545217</v>
      </c>
      <c r="I352" s="108">
        <f t="shared" si="1006"/>
        <v>0.715670174063746</v>
      </c>
      <c r="J352" s="108">
        <f t="shared" si="1006"/>
        <v>0.702572362852245</v>
      </c>
      <c r="K352" s="108">
        <f t="shared" si="1006"/>
        <v>0.655609652656684</v>
      </c>
      <c r="L352" s="108">
        <f t="shared" si="1006"/>
        <v>0.732466637814777</v>
      </c>
      <c r="M352" s="107">
        <f t="shared" si="1006"/>
        <v>0.70305787710067</v>
      </c>
      <c r="N352" s="108">
        <f t="shared" si="1006"/>
        <v>0.714105793450882</v>
      </c>
      <c r="O352" s="108">
        <f t="shared" si="1006"/>
        <v>0.671631080585138</v>
      </c>
      <c r="P352" s="108">
        <f t="shared" si="1006"/>
        <v>0.702793296089386</v>
      </c>
      <c r="Q352" s="108">
        <f t="shared" si="1006"/>
        <v>0.650555304850635</v>
      </c>
      <c r="R352" s="107">
        <f t="shared" si="1006"/>
        <v>0.68676625759501</v>
      </c>
      <c r="S352" s="110"/>
      <c r="T352" s="110"/>
      <c r="U352" s="112"/>
      <c r="V352" s="112"/>
      <c r="W352" s="112"/>
      <c r="X352" s="112"/>
      <c r="Y352" s="110"/>
      <c r="Z352" s="108"/>
      <c r="AA352" s="108"/>
      <c r="AB352" s="108"/>
      <c r="AC352" s="108"/>
      <c r="AD352" s="107"/>
      <c r="AE352" s="108"/>
      <c r="AF352" s="108"/>
      <c r="AG352" s="108"/>
      <c r="AH352" s="108"/>
      <c r="AI352" s="107"/>
      <c r="AJ352" s="108"/>
      <c r="AK352" s="108"/>
      <c r="AL352" s="108"/>
      <c r="AM352" s="108"/>
      <c r="AN352" s="107"/>
      <c r="AO352" s="108"/>
      <c r="AP352" s="108"/>
      <c r="AQ352" s="108"/>
      <c r="AR352" s="108"/>
      <c r="AS352" s="107"/>
      <c r="AT352" s="108"/>
      <c r="AU352" s="108"/>
      <c r="AV352" s="108"/>
      <c r="AW352" s="108"/>
      <c r="AX352" s="107"/>
    </row>
    <row r="353" ht="14.25" hidden="1" customHeight="1" outlineLevel="1" spans="1:50">
      <c r="A353" s="121"/>
      <c r="B353" s="268" t="s">
        <v>368</v>
      </c>
      <c r="C353" s="269"/>
      <c r="D353" s="108">
        <f t="shared" ref="D353:R353" si="1007">D343/D349</f>
        <v>0.212665800162694</v>
      </c>
      <c r="E353" s="108">
        <f t="shared" si="1007"/>
        <v>0.221939474451734</v>
      </c>
      <c r="F353" s="108">
        <f t="shared" si="1007"/>
        <v>0.220889236981387</v>
      </c>
      <c r="G353" s="108">
        <f t="shared" si="1007"/>
        <v>0.134506518881268</v>
      </c>
      <c r="H353" s="109">
        <f t="shared" si="1007"/>
        <v>0.197422609396548</v>
      </c>
      <c r="I353" s="108">
        <f t="shared" si="1007"/>
        <v>0.18131932162224</v>
      </c>
      <c r="J353" s="108">
        <f t="shared" si="1007"/>
        <v>0.199577731274408</v>
      </c>
      <c r="K353" s="108">
        <f t="shared" si="1007"/>
        <v>0.19930369103984</v>
      </c>
      <c r="L353" s="108">
        <f t="shared" si="1007"/>
        <v>0.137375461522784</v>
      </c>
      <c r="M353" s="107">
        <f t="shared" si="1007"/>
        <v>0.179604821654842</v>
      </c>
      <c r="N353" s="108">
        <f t="shared" si="1007"/>
        <v>0.170969773299748</v>
      </c>
      <c r="O353" s="108">
        <f t="shared" si="1007"/>
        <v>0.196329370174292</v>
      </c>
      <c r="P353" s="108">
        <f t="shared" si="1007"/>
        <v>0.164618249534451</v>
      </c>
      <c r="Q353" s="108">
        <f t="shared" si="1007"/>
        <v>0.21398367838906</v>
      </c>
      <c r="R353" s="107">
        <f t="shared" si="1007"/>
        <v>0.185221968093696</v>
      </c>
      <c r="S353" s="110"/>
      <c r="T353" s="110"/>
      <c r="U353" s="112"/>
      <c r="V353" s="112"/>
      <c r="W353" s="112"/>
      <c r="X353" s="112"/>
      <c r="Y353" s="110"/>
      <c r="Z353" s="108"/>
      <c r="AA353" s="108"/>
      <c r="AB353" s="108"/>
      <c r="AC353" s="108"/>
      <c r="AD353" s="107"/>
      <c r="AE353" s="108"/>
      <c r="AF353" s="108"/>
      <c r="AG353" s="108"/>
      <c r="AH353" s="108"/>
      <c r="AI353" s="107"/>
      <c r="AJ353" s="108"/>
      <c r="AK353" s="108"/>
      <c r="AL353" s="108"/>
      <c r="AM353" s="108"/>
      <c r="AN353" s="107"/>
      <c r="AO353" s="108"/>
      <c r="AP353" s="108"/>
      <c r="AQ353" s="108"/>
      <c r="AR353" s="108"/>
      <c r="AS353" s="107"/>
      <c r="AT353" s="108"/>
      <c r="AU353" s="108"/>
      <c r="AV353" s="108"/>
      <c r="AW353" s="108"/>
      <c r="AX353" s="107"/>
    </row>
    <row r="354" ht="14.25" hidden="1" customHeight="1" outlineLevel="1" spans="1:50">
      <c r="A354" s="121"/>
      <c r="B354" s="268" t="s">
        <v>369</v>
      </c>
      <c r="C354" s="269"/>
      <c r="D354" s="108">
        <f t="shared" ref="D354:R354" si="1008">D345/D349</f>
        <v>0.0290607024619647</v>
      </c>
      <c r="E354" s="108">
        <f t="shared" si="1008"/>
        <v>0.0341581124812205</v>
      </c>
      <c r="F354" s="108">
        <f t="shared" si="1008"/>
        <v>0.049993382261173</v>
      </c>
      <c r="G354" s="108">
        <f t="shared" si="1008"/>
        <v>0.0474809301643756</v>
      </c>
      <c r="H354" s="109">
        <f t="shared" si="1008"/>
        <v>0.0403450144786955</v>
      </c>
      <c r="I354" s="108">
        <f t="shared" si="1008"/>
        <v>0.0403942201285518</v>
      </c>
      <c r="J354" s="108">
        <f t="shared" si="1008"/>
        <v>0.039090101158655</v>
      </c>
      <c r="K354" s="108">
        <f t="shared" si="1008"/>
        <v>0.0614582824206097</v>
      </c>
      <c r="L354" s="108">
        <f t="shared" si="1008"/>
        <v>0.0521026223261473</v>
      </c>
      <c r="M354" s="107">
        <f t="shared" si="1008"/>
        <v>0.0474572170710362</v>
      </c>
      <c r="N354" s="108">
        <f t="shared" si="1008"/>
        <v>0.042191435768262</v>
      </c>
      <c r="O354" s="108">
        <f t="shared" si="1008"/>
        <v>0.0604124265545675</v>
      </c>
      <c r="P354" s="108">
        <f t="shared" si="1008"/>
        <v>0.0547486033519553</v>
      </c>
      <c r="Q354" s="108">
        <f t="shared" si="1008"/>
        <v>0.108235282076284</v>
      </c>
      <c r="R354" s="107">
        <f t="shared" si="1008"/>
        <v>0.0642410746079595</v>
      </c>
      <c r="S354" s="110"/>
      <c r="T354" s="110"/>
      <c r="U354" s="112"/>
      <c r="V354" s="112"/>
      <c r="W354" s="112"/>
      <c r="X354" s="112"/>
      <c r="Y354" s="110"/>
      <c r="Z354" s="108"/>
      <c r="AA354" s="108"/>
      <c r="AB354" s="108"/>
      <c r="AC354" s="108"/>
      <c r="AD354" s="107"/>
      <c r="AE354" s="108"/>
      <c r="AF354" s="108"/>
      <c r="AG354" s="108"/>
      <c r="AH354" s="108"/>
      <c r="AI354" s="107"/>
      <c r="AJ354" s="108"/>
      <c r="AK354" s="108"/>
      <c r="AL354" s="108"/>
      <c r="AM354" s="108"/>
      <c r="AN354" s="107"/>
      <c r="AO354" s="108"/>
      <c r="AP354" s="108"/>
      <c r="AQ354" s="108"/>
      <c r="AR354" s="108"/>
      <c r="AS354" s="107"/>
      <c r="AT354" s="108"/>
      <c r="AU354" s="108"/>
      <c r="AV354" s="108"/>
      <c r="AW354" s="108"/>
      <c r="AX354" s="107"/>
    </row>
    <row r="355" ht="14.25" hidden="1" customHeight="1" outlineLevel="1" spans="1:50">
      <c r="A355" s="121"/>
      <c r="B355" s="268" t="s">
        <v>370</v>
      </c>
      <c r="C355" s="269"/>
      <c r="D355" s="108">
        <f t="shared" ref="D355:R355" si="1009">D347/D349</f>
        <v>0.0827614265471113</v>
      </c>
      <c r="E355" s="108">
        <f t="shared" si="1009"/>
        <v>0.0761469786225744</v>
      </c>
      <c r="F355" s="108">
        <f t="shared" si="1009"/>
        <v>0.0807884413043099</v>
      </c>
      <c r="G355" s="108">
        <f t="shared" si="1009"/>
        <v>0.0757635626437436</v>
      </c>
      <c r="H355" s="109">
        <f t="shared" si="1009"/>
        <v>0.0787024675795397</v>
      </c>
      <c r="I355" s="108">
        <f t="shared" si="1009"/>
        <v>0.0626162841854623</v>
      </c>
      <c r="J355" s="108">
        <f t="shared" si="1009"/>
        <v>0.0587598047146927</v>
      </c>
      <c r="K355" s="108">
        <f t="shared" si="1009"/>
        <v>0.0836283738828666</v>
      </c>
      <c r="L355" s="108">
        <f t="shared" si="1009"/>
        <v>0.0780552783362917</v>
      </c>
      <c r="M355" s="107">
        <f t="shared" si="1009"/>
        <v>0.0698800841734511</v>
      </c>
      <c r="N355" s="108">
        <f t="shared" si="1009"/>
        <v>0.0727329974811083</v>
      </c>
      <c r="O355" s="108">
        <f t="shared" si="1009"/>
        <v>0.0716271226860033</v>
      </c>
      <c r="P355" s="108">
        <f t="shared" si="1009"/>
        <v>0.0778398510242086</v>
      </c>
      <c r="Q355" s="108">
        <f t="shared" si="1009"/>
        <v>0.0272257346840211</v>
      </c>
      <c r="R355" s="107">
        <f t="shared" si="1009"/>
        <v>0.0637706997033342</v>
      </c>
      <c r="S355" s="110"/>
      <c r="T355" s="110"/>
      <c r="U355" s="112"/>
      <c r="V355" s="112"/>
      <c r="W355" s="112"/>
      <c r="X355" s="112"/>
      <c r="Y355" s="110"/>
      <c r="Z355" s="108"/>
      <c r="AA355" s="108"/>
      <c r="AB355" s="108"/>
      <c r="AC355" s="108"/>
      <c r="AD355" s="107"/>
      <c r="AE355" s="108"/>
      <c r="AF355" s="108"/>
      <c r="AG355" s="108"/>
      <c r="AH355" s="108"/>
      <c r="AI355" s="107"/>
      <c r="AJ355" s="108"/>
      <c r="AK355" s="108"/>
      <c r="AL355" s="108"/>
      <c r="AM355" s="108"/>
      <c r="AN355" s="107"/>
      <c r="AO355" s="108"/>
      <c r="AP355" s="108"/>
      <c r="AQ355" s="108"/>
      <c r="AR355" s="108"/>
      <c r="AS355" s="107"/>
      <c r="AT355" s="108"/>
      <c r="AU355" s="108"/>
      <c r="AV355" s="108"/>
      <c r="AW355" s="108"/>
      <c r="AX355" s="107"/>
    </row>
    <row r="356" ht="14.25" hidden="1" customHeight="1" outlineLevel="1" spans="1:50">
      <c r="A356" s="121"/>
      <c r="B356" s="271"/>
      <c r="C356" s="269"/>
      <c r="D356" s="272"/>
      <c r="E356" s="272"/>
      <c r="F356" s="272"/>
      <c r="G356" s="272"/>
      <c r="H356" s="269"/>
      <c r="I356" s="272"/>
      <c r="J356" s="272"/>
      <c r="K356" s="272"/>
      <c r="L356" s="272"/>
      <c r="M356" s="269"/>
      <c r="N356" s="272"/>
      <c r="O356" s="272"/>
      <c r="P356" s="272"/>
      <c r="Q356" s="272"/>
      <c r="R356" s="269"/>
      <c r="S356" s="273"/>
      <c r="T356" s="273"/>
      <c r="U356" s="274"/>
      <c r="V356" s="274"/>
      <c r="W356" s="274"/>
      <c r="X356" s="274"/>
      <c r="Y356" s="273"/>
      <c r="Z356" s="368"/>
      <c r="AA356" s="368"/>
      <c r="AB356" s="368"/>
      <c r="AC356" s="272"/>
      <c r="AD356" s="269"/>
      <c r="AE356" s="368"/>
      <c r="AF356" s="368"/>
      <c r="AG356" s="368"/>
      <c r="AH356" s="272"/>
      <c r="AI356" s="269"/>
      <c r="AJ356" s="368"/>
      <c r="AK356" s="368"/>
      <c r="AL356" s="368"/>
      <c r="AM356" s="368"/>
      <c r="AN356" s="269"/>
      <c r="AO356" s="368"/>
      <c r="AP356" s="368"/>
      <c r="AQ356" s="368"/>
      <c r="AR356" s="368"/>
      <c r="AS356" s="269"/>
      <c r="AT356" s="368"/>
      <c r="AU356" s="368"/>
      <c r="AV356" s="368"/>
      <c r="AW356" s="368"/>
      <c r="AX356" s="269"/>
    </row>
    <row r="357" ht="14.25" hidden="1" customHeight="1" outlineLevel="1" spans="1:50">
      <c r="A357" s="121"/>
      <c r="B357" s="268" t="s">
        <v>371</v>
      </c>
      <c r="C357" s="269"/>
      <c r="D357" s="108">
        <f t="shared" ref="D357:R357" si="1010">D341/D$25</f>
        <v>0.535335072577133</v>
      </c>
      <c r="E357" s="108">
        <f t="shared" si="1010"/>
        <v>0.621155241863375</v>
      </c>
      <c r="F357" s="108">
        <f t="shared" si="1010"/>
        <v>0.441235046930083</v>
      </c>
      <c r="G357" s="108">
        <f t="shared" si="1010"/>
        <v>0.391768952437851</v>
      </c>
      <c r="H357" s="107">
        <f t="shared" si="1010"/>
        <v>0.480169830318635</v>
      </c>
      <c r="I357" s="108">
        <f t="shared" si="1010"/>
        <v>0.58226931881902</v>
      </c>
      <c r="J357" s="108">
        <f t="shared" si="1010"/>
        <v>0.605094867659421</v>
      </c>
      <c r="K357" s="108">
        <f t="shared" si="1010"/>
        <v>0.417623859300587</v>
      </c>
      <c r="L357" s="108">
        <f t="shared" si="1010"/>
        <v>0.381387741337666</v>
      </c>
      <c r="M357" s="107">
        <f t="shared" si="1010"/>
        <v>0.48452541498391</v>
      </c>
      <c r="N357" s="108">
        <f t="shared" si="1010"/>
        <v>0.5537109375</v>
      </c>
      <c r="O357" s="108">
        <f t="shared" si="1010"/>
        <v>0.514381239411768</v>
      </c>
      <c r="P357" s="108">
        <f t="shared" si="1010"/>
        <v>0.418589174800355</v>
      </c>
      <c r="Q357" s="108">
        <f t="shared" si="1010"/>
        <v>0.313904307934922</v>
      </c>
      <c r="R357" s="107">
        <f t="shared" si="1010"/>
        <v>0.440596016691102</v>
      </c>
      <c r="S357" s="110"/>
      <c r="T357" s="110"/>
      <c r="U357" s="112"/>
      <c r="V357" s="112"/>
      <c r="W357" s="112"/>
      <c r="X357" s="112"/>
      <c r="Y357" s="110"/>
      <c r="Z357" s="108"/>
      <c r="AA357" s="108"/>
      <c r="AB357" s="108"/>
      <c r="AC357" s="108"/>
      <c r="AD357" s="107"/>
      <c r="AE357" s="108"/>
      <c r="AF357" s="108"/>
      <c r="AG357" s="108"/>
      <c r="AH357" s="108"/>
      <c r="AI357" s="107"/>
      <c r="AJ357" s="108"/>
      <c r="AK357" s="108"/>
      <c r="AL357" s="108"/>
      <c r="AM357" s="108"/>
      <c r="AN357" s="107"/>
      <c r="AO357" s="108"/>
      <c r="AP357" s="108"/>
      <c r="AQ357" s="108"/>
      <c r="AR357" s="108"/>
      <c r="AS357" s="107"/>
      <c r="AT357" s="108"/>
      <c r="AU357" s="108"/>
      <c r="AV357" s="108"/>
      <c r="AW357" s="108"/>
      <c r="AX357" s="107"/>
    </row>
    <row r="358" ht="14.25" hidden="1" customHeight="1" outlineLevel="1" spans="1:50">
      <c r="A358" s="121"/>
      <c r="B358" s="268" t="s">
        <v>372</v>
      </c>
      <c r="C358" s="269"/>
      <c r="D358" s="108">
        <f t="shared" ref="D358:R358" si="1011">D343/D$26</f>
        <v>0.149020434293832</v>
      </c>
      <c r="E358" s="108">
        <f t="shared" si="1011"/>
        <v>0.235891996513793</v>
      </c>
      <c r="F358" s="108">
        <f t="shared" si="1011"/>
        <v>0.147575597288596</v>
      </c>
      <c r="G358" s="108">
        <f t="shared" si="1011"/>
        <v>0.0772511271250196</v>
      </c>
      <c r="H358" s="107">
        <f t="shared" si="1011"/>
        <v>0.141784768315121</v>
      </c>
      <c r="I358" s="108">
        <f t="shared" si="1011"/>
        <v>0.185937856429647</v>
      </c>
      <c r="J358" s="108">
        <f t="shared" si="1011"/>
        <v>0.230366329215787</v>
      </c>
      <c r="K358" s="108">
        <f t="shared" si="1011"/>
        <v>0.152351903832586</v>
      </c>
      <c r="L358" s="108">
        <f t="shared" si="1011"/>
        <v>0.0747046589205291</v>
      </c>
      <c r="M358" s="107">
        <f t="shared" si="1011"/>
        <v>0.146525686861089</v>
      </c>
      <c r="N358" s="108">
        <f t="shared" si="1011"/>
        <v>0.152143457551135</v>
      </c>
      <c r="O358" s="108">
        <f t="shared" si="1011"/>
        <v>0.239103205951098</v>
      </c>
      <c r="P358" s="108">
        <f t="shared" si="1011"/>
        <v>0.107385811467444</v>
      </c>
      <c r="Q358" s="108">
        <f t="shared" si="1011"/>
        <v>0.114405708060567</v>
      </c>
      <c r="R358" s="107">
        <f t="shared" si="1011"/>
        <v>0.141484317741368</v>
      </c>
      <c r="S358" s="110"/>
      <c r="T358" s="110"/>
      <c r="U358" s="112"/>
      <c r="V358" s="112"/>
      <c r="W358" s="112"/>
      <c r="X358" s="112"/>
      <c r="Y358" s="110"/>
      <c r="Z358" s="108"/>
      <c r="AA358" s="108"/>
      <c r="AB358" s="108"/>
      <c r="AC358" s="108"/>
      <c r="AD358" s="107"/>
      <c r="AE358" s="108"/>
      <c r="AF358" s="108"/>
      <c r="AG358" s="108"/>
      <c r="AH358" s="108"/>
      <c r="AI358" s="107"/>
      <c r="AJ358" s="108"/>
      <c r="AK358" s="108"/>
      <c r="AL358" s="108"/>
      <c r="AM358" s="108"/>
      <c r="AN358" s="107"/>
      <c r="AO358" s="108"/>
      <c r="AP358" s="108"/>
      <c r="AQ358" s="108"/>
      <c r="AR358" s="108"/>
      <c r="AS358" s="107"/>
      <c r="AT358" s="108"/>
      <c r="AU358" s="108"/>
      <c r="AV358" s="108"/>
      <c r="AW358" s="108"/>
      <c r="AX358" s="107"/>
    </row>
    <row r="359" ht="14.25" hidden="1" customHeight="1" outlineLevel="1" spans="1:50">
      <c r="A359" s="121"/>
      <c r="B359" s="268" t="s">
        <v>373</v>
      </c>
      <c r="C359" s="269"/>
      <c r="D359" s="108">
        <f t="shared" ref="D359:R359" si="1012">D345/D$27</f>
        <v>0.070617190489956</v>
      </c>
      <c r="E359" s="108">
        <f t="shared" si="1012"/>
        <v>0.113825775988953</v>
      </c>
      <c r="F359" s="108">
        <f t="shared" si="1012"/>
        <v>0.109562144550935</v>
      </c>
      <c r="G359" s="108">
        <f t="shared" si="1012"/>
        <v>0.0889008299912068</v>
      </c>
      <c r="H359" s="107">
        <f t="shared" si="1012"/>
        <v>0.0952426685834778</v>
      </c>
      <c r="I359" s="108">
        <f t="shared" si="1012"/>
        <v>0.0882111928953811</v>
      </c>
      <c r="J359" s="108">
        <f t="shared" si="1012"/>
        <v>0.129730925818393</v>
      </c>
      <c r="K359" s="108">
        <f t="shared" si="1012"/>
        <v>0.0996685304555979</v>
      </c>
      <c r="L359" s="108">
        <f t="shared" si="1012"/>
        <v>0.0760683916530113</v>
      </c>
      <c r="M359" s="107">
        <f t="shared" si="1012"/>
        <v>0.0939353581786141</v>
      </c>
      <c r="N359" s="108">
        <f t="shared" si="1012"/>
        <v>0.0651750972762646</v>
      </c>
      <c r="O359" s="108">
        <f t="shared" si="1012"/>
        <v>0.0902423072887741</v>
      </c>
      <c r="P359" s="108">
        <f t="shared" si="1012"/>
        <v>0.0735367683841921</v>
      </c>
      <c r="Q359" s="108">
        <f t="shared" si="1012"/>
        <v>0.105271126143466</v>
      </c>
      <c r="R359" s="107">
        <f t="shared" si="1012"/>
        <v>0.08458316789731</v>
      </c>
      <c r="S359" s="110"/>
      <c r="T359" s="110"/>
      <c r="U359" s="112"/>
      <c r="V359" s="112"/>
      <c r="W359" s="112"/>
      <c r="X359" s="112"/>
      <c r="Y359" s="110"/>
      <c r="Z359" s="108"/>
      <c r="AA359" s="108"/>
      <c r="AB359" s="108"/>
      <c r="AC359" s="108"/>
      <c r="AD359" s="107"/>
      <c r="AE359" s="108"/>
      <c r="AF359" s="108"/>
      <c r="AG359" s="108"/>
      <c r="AH359" s="108"/>
      <c r="AI359" s="107"/>
      <c r="AJ359" s="108"/>
      <c r="AK359" s="108"/>
      <c r="AL359" s="108"/>
      <c r="AM359" s="108"/>
      <c r="AN359" s="107"/>
      <c r="AO359" s="108"/>
      <c r="AP359" s="108"/>
      <c r="AQ359" s="108"/>
      <c r="AR359" s="108"/>
      <c r="AS359" s="107"/>
      <c r="AT359" s="108"/>
      <c r="AU359" s="108"/>
      <c r="AV359" s="108"/>
      <c r="AW359" s="108"/>
      <c r="AX359" s="107"/>
    </row>
    <row r="360" ht="14.25" hidden="1" customHeight="1" outlineLevel="1" spans="1:50">
      <c r="A360" s="121"/>
      <c r="B360" s="268" t="s">
        <v>374</v>
      </c>
      <c r="C360" s="269"/>
      <c r="D360" s="108">
        <f t="shared" ref="D360:R360" si="1013">D347/D$28</f>
        <v>0.34282824126178</v>
      </c>
      <c r="E360" s="108">
        <f t="shared" si="1013"/>
        <v>0.397853679775842</v>
      </c>
      <c r="F360" s="108">
        <f t="shared" si="1013"/>
        <v>0.336256153714816</v>
      </c>
      <c r="G360" s="108">
        <f t="shared" si="1013"/>
        <v>0.246544097740288</v>
      </c>
      <c r="H360" s="107">
        <f t="shared" si="1013"/>
        <v>0.322187879064764</v>
      </c>
      <c r="I360" s="108">
        <f t="shared" si="1013"/>
        <v>0.352741436526123</v>
      </c>
      <c r="J360" s="108">
        <f t="shared" si="1013"/>
        <v>0.333746434064529</v>
      </c>
      <c r="K360" s="108">
        <f t="shared" si="1013"/>
        <v>0.346327779752175</v>
      </c>
      <c r="L360" s="108">
        <f t="shared" si="1013"/>
        <v>0.202224156196205</v>
      </c>
      <c r="M360" s="107">
        <f t="shared" si="1013"/>
        <v>0.289931694706323</v>
      </c>
      <c r="N360" s="108">
        <f t="shared" si="1013"/>
        <v>0.29539641943734</v>
      </c>
      <c r="O360" s="108">
        <f t="shared" si="1013"/>
        <v>0.274209924443224</v>
      </c>
      <c r="P360" s="108">
        <f t="shared" si="1013"/>
        <v>0.248809523809524</v>
      </c>
      <c r="Q360" s="108">
        <f t="shared" si="1013"/>
        <v>0.0573736031953848</v>
      </c>
      <c r="R360" s="107">
        <f t="shared" si="1013"/>
        <v>0.201849089701243</v>
      </c>
      <c r="S360" s="110"/>
      <c r="T360" s="110"/>
      <c r="U360" s="112"/>
      <c r="V360" s="112"/>
      <c r="W360" s="112"/>
      <c r="X360" s="112"/>
      <c r="Y360" s="110"/>
      <c r="Z360" s="108"/>
      <c r="AA360" s="108"/>
      <c r="AB360" s="108"/>
      <c r="AC360" s="108"/>
      <c r="AD360" s="107"/>
      <c r="AE360" s="108"/>
      <c r="AF360" s="108"/>
      <c r="AG360" s="108"/>
      <c r="AH360" s="108"/>
      <c r="AI360" s="107"/>
      <c r="AJ360" s="108"/>
      <c r="AK360" s="108"/>
      <c r="AL360" s="108"/>
      <c r="AM360" s="108"/>
      <c r="AN360" s="107"/>
      <c r="AO360" s="108"/>
      <c r="AP360" s="108"/>
      <c r="AQ360" s="108"/>
      <c r="AR360" s="108"/>
      <c r="AS360" s="107"/>
      <c r="AT360" s="108"/>
      <c r="AU360" s="108"/>
      <c r="AV360" s="108"/>
      <c r="AW360" s="108"/>
      <c r="AX360" s="107"/>
    </row>
    <row r="361" ht="14.25" hidden="1" customHeight="1" outlineLevel="1" spans="1:50">
      <c r="A361" s="504"/>
      <c r="B361" s="271"/>
      <c r="C361" s="269"/>
      <c r="D361" s="272"/>
      <c r="E361" s="272"/>
      <c r="F361" s="272"/>
      <c r="G361" s="272"/>
      <c r="H361" s="269"/>
      <c r="I361" s="272"/>
      <c r="J361" s="272"/>
      <c r="K361" s="272"/>
      <c r="L361" s="272"/>
      <c r="M361" s="269"/>
      <c r="N361" s="272"/>
      <c r="O361" s="272"/>
      <c r="P361" s="272"/>
      <c r="Q361" s="108"/>
      <c r="R361" s="107"/>
      <c r="S361" s="110"/>
      <c r="T361" s="110"/>
      <c r="U361" s="112"/>
      <c r="V361" s="112"/>
      <c r="W361" s="112"/>
      <c r="X361" s="112"/>
      <c r="Y361" s="110"/>
      <c r="Z361" s="108"/>
      <c r="AA361" s="108"/>
      <c r="AB361" s="108"/>
      <c r="AC361" s="108"/>
      <c r="AD361" s="107"/>
      <c r="AE361" s="505"/>
      <c r="AF361" s="505"/>
      <c r="AG361" s="505"/>
      <c r="AH361" s="505"/>
      <c r="AI361" s="107"/>
      <c r="AJ361" s="272"/>
      <c r="AK361" s="272"/>
      <c r="AL361" s="272"/>
      <c r="AM361" s="272"/>
      <c r="AN361" s="269"/>
      <c r="AO361" s="272"/>
      <c r="AP361" s="272"/>
      <c r="AQ361" s="272"/>
      <c r="AR361" s="272"/>
      <c r="AS361" s="269"/>
      <c r="AT361" s="272"/>
      <c r="AU361" s="272"/>
      <c r="AV361" s="272"/>
      <c r="AW361" s="272"/>
      <c r="AX361" s="269"/>
    </row>
    <row r="362" ht="14.25" customHeight="1" collapsed="1" spans="1:50">
      <c r="A362" s="80"/>
      <c r="B362" s="506" t="s">
        <v>399</v>
      </c>
      <c r="C362" s="507">
        <v>31.7</v>
      </c>
      <c r="D362" s="391">
        <v>17.6</v>
      </c>
      <c r="E362" s="391">
        <v>21.1</v>
      </c>
      <c r="F362" s="391">
        <v>12.4</v>
      </c>
      <c r="G362" s="391">
        <v>6.1</v>
      </c>
      <c r="H362" s="508">
        <f>D362+E362+F362+G362</f>
        <v>57.2</v>
      </c>
      <c r="I362" s="391">
        <v>36.1937740592503</v>
      </c>
      <c r="J362" s="391">
        <v>29.4495696169252</v>
      </c>
      <c r="K362" s="391">
        <v>-1.5</v>
      </c>
      <c r="L362" s="391">
        <v>-3.3</v>
      </c>
      <c r="M362" s="508">
        <f>I362+J362+K362+L362</f>
        <v>60.8433436761755</v>
      </c>
      <c r="N362" s="391">
        <v>45.8</v>
      </c>
      <c r="O362" s="391">
        <v>7.5</v>
      </c>
      <c r="P362" s="391">
        <v>2.4</v>
      </c>
      <c r="Q362" s="391">
        <f>30.6-N362-O362-P362</f>
        <v>-25.1</v>
      </c>
      <c r="R362" s="508">
        <f>N362+O362+P362+Q362</f>
        <v>30.6</v>
      </c>
      <c r="S362" s="388">
        <f>H362</f>
        <v>57.2</v>
      </c>
      <c r="T362" s="388">
        <f>M362</f>
        <v>60.8433436761755</v>
      </c>
      <c r="U362" s="389">
        <f t="shared" ref="U362:X362" si="1014">N362</f>
        <v>45.8</v>
      </c>
      <c r="V362" s="389">
        <f t="shared" si="1014"/>
        <v>7.5</v>
      </c>
      <c r="W362" s="389">
        <f t="shared" si="1014"/>
        <v>2.4</v>
      </c>
      <c r="X362" s="389">
        <f t="shared" si="1014"/>
        <v>-25.1</v>
      </c>
      <c r="Y362" s="388">
        <f>U362+V362+W362+X362</f>
        <v>30.6</v>
      </c>
      <c r="Z362" s="391">
        <v>10.8</v>
      </c>
      <c r="AA362" s="391">
        <v>3.2</v>
      </c>
      <c r="AB362" s="391">
        <v>20.7</v>
      </c>
      <c r="AC362" s="391">
        <v>-10.9</v>
      </c>
      <c r="AD362" s="508">
        <f>Z362+AA362+AB362+AC362</f>
        <v>23.8</v>
      </c>
      <c r="AE362" s="391">
        <v>20.2</v>
      </c>
      <c r="AF362" s="391">
        <v>9.7</v>
      </c>
      <c r="AG362" s="391">
        <v>26.4</v>
      </c>
      <c r="AH362" s="391">
        <v>-8.6</v>
      </c>
      <c r="AI362" s="508">
        <f>AE362+AF362+AG362+AH362</f>
        <v>47.7</v>
      </c>
      <c r="AJ362" s="509"/>
      <c r="AK362" s="510"/>
      <c r="AL362" s="510"/>
      <c r="AM362" s="510"/>
      <c r="AN362" s="511"/>
      <c r="AO362" s="512"/>
      <c r="AP362" s="510"/>
      <c r="AQ362" s="510"/>
      <c r="AR362" s="510"/>
      <c r="AS362" s="511"/>
      <c r="AT362" s="512"/>
      <c r="AU362" s="510"/>
      <c r="AV362" s="510"/>
      <c r="AW362" s="510"/>
      <c r="AX362" s="511"/>
    </row>
    <row r="363" ht="14.25" customHeight="1" spans="1:50">
      <c r="A363" s="142"/>
      <c r="B363" s="119" t="s">
        <v>60</v>
      </c>
      <c r="C363" s="969" t="s">
        <v>61</v>
      </c>
      <c r="D363" s="960" t="s">
        <v>61</v>
      </c>
      <c r="E363" s="960" t="s">
        <v>61</v>
      </c>
      <c r="F363" s="960" t="s">
        <v>61</v>
      </c>
      <c r="G363" s="960" t="s">
        <v>61</v>
      </c>
      <c r="H363" s="261">
        <f t="shared" ref="H363:AI363" si="1015">H362/C362-1</f>
        <v>0.804416403785489</v>
      </c>
      <c r="I363" s="505">
        <f t="shared" si="1015"/>
        <v>1.05646443518467</v>
      </c>
      <c r="J363" s="94">
        <f t="shared" si="1015"/>
        <v>0.395714199854273</v>
      </c>
      <c r="K363" s="94">
        <f t="shared" si="1015"/>
        <v>-1.12096774193548</v>
      </c>
      <c r="L363" s="94">
        <f t="shared" si="1015"/>
        <v>-1.54098360655738</v>
      </c>
      <c r="M363" s="261">
        <f t="shared" si="1015"/>
        <v>0.0636948195135567</v>
      </c>
      <c r="N363" s="505">
        <f t="shared" si="1015"/>
        <v>0.265411004804971</v>
      </c>
      <c r="O363" s="94">
        <f t="shared" si="1015"/>
        <v>-0.745327347816668</v>
      </c>
      <c r="P363" s="94">
        <f t="shared" si="1015"/>
        <v>-2.6</v>
      </c>
      <c r="Q363" s="94">
        <f t="shared" si="1015"/>
        <v>6.6060606060606</v>
      </c>
      <c r="R363" s="261">
        <f t="shared" si="1015"/>
        <v>-0.497069060456944</v>
      </c>
      <c r="S363" s="393">
        <f>S362/C362-1</f>
        <v>0.804416403785489</v>
      </c>
      <c r="T363" s="374">
        <f>T362/S362-1</f>
        <v>0.0636948195135567</v>
      </c>
      <c r="U363" s="394">
        <f t="shared" ref="U363:X363" si="1016">U362/I362-1</f>
        <v>0.265411004804971</v>
      </c>
      <c r="V363" s="394">
        <f t="shared" si="1016"/>
        <v>-0.745327347816668</v>
      </c>
      <c r="W363" s="394">
        <f t="shared" si="1016"/>
        <v>-2.6</v>
      </c>
      <c r="X363" s="394">
        <f t="shared" si="1016"/>
        <v>6.6060606060606</v>
      </c>
      <c r="Y363" s="374">
        <f>Y362/T362-1</f>
        <v>-0.497069060456944</v>
      </c>
      <c r="Z363" s="505">
        <f>Z362/U362-1</f>
        <v>-0.764192139737991</v>
      </c>
      <c r="AA363" s="94">
        <f t="shared" ref="AA363:AH363" si="1017">AA362/V362-1</f>
        <v>-0.573333333333333</v>
      </c>
      <c r="AB363" s="94">
        <f t="shared" si="1017"/>
        <v>7.625</v>
      </c>
      <c r="AC363" s="94">
        <f t="shared" si="1017"/>
        <v>-0.565737051792829</v>
      </c>
      <c r="AD363" s="261">
        <f t="shared" si="1017"/>
        <v>-0.222222222222222</v>
      </c>
      <c r="AE363" s="505">
        <f t="shared" si="1017"/>
        <v>0.87037037037037</v>
      </c>
      <c r="AF363" s="94">
        <f t="shared" si="1017"/>
        <v>2.03125</v>
      </c>
      <c r="AG363" s="94">
        <f t="shared" si="1017"/>
        <v>0.27536231884058</v>
      </c>
      <c r="AH363" s="94">
        <f t="shared" si="1017"/>
        <v>-0.211009174311927</v>
      </c>
      <c r="AI363" s="261">
        <f t="shared" si="1015"/>
        <v>1.00420168067227</v>
      </c>
      <c r="AJ363" s="505"/>
      <c r="AK363" s="94"/>
      <c r="AL363" s="94"/>
      <c r="AM363" s="94"/>
      <c r="AN363" s="261"/>
      <c r="AO363" s="505"/>
      <c r="AP363" s="94"/>
      <c r="AQ363" s="94"/>
      <c r="AR363" s="94"/>
      <c r="AS363" s="261"/>
      <c r="AT363" s="505"/>
      <c r="AU363" s="94"/>
      <c r="AV363" s="94"/>
      <c r="AW363" s="94"/>
      <c r="AX363" s="261"/>
    </row>
    <row r="364" ht="14.25" customHeight="1" spans="1:50">
      <c r="A364" s="196"/>
      <c r="B364" s="203" t="s">
        <v>376</v>
      </c>
      <c r="C364" s="513">
        <f t="shared" ref="C364:AI364" si="1018">C362/C316</f>
        <v>0.0473699940227137</v>
      </c>
      <c r="D364" s="94">
        <f t="shared" si="1018"/>
        <v>0.0886605208805602</v>
      </c>
      <c r="E364" s="94">
        <f t="shared" si="1018"/>
        <v>0.0885178504006377</v>
      </c>
      <c r="F364" s="94">
        <f t="shared" si="1018"/>
        <v>0.0563508293569643</v>
      </c>
      <c r="G364" s="94">
        <f t="shared" si="1018"/>
        <v>0.0273321982256475</v>
      </c>
      <c r="H364" s="471">
        <f t="shared" si="1018"/>
        <v>0.0649918760154981</v>
      </c>
      <c r="I364" s="94">
        <f t="shared" si="1018"/>
        <v>0.127236458170141</v>
      </c>
      <c r="J364" s="94">
        <f t="shared" si="1018"/>
        <v>0.1062363435887</v>
      </c>
      <c r="K364" s="94">
        <f t="shared" si="1018"/>
        <v>-0.00661400375874189</v>
      </c>
      <c r="L364" s="94">
        <f t="shared" si="1018"/>
        <v>-0.0132911636364153</v>
      </c>
      <c r="M364" s="471">
        <f t="shared" si="1018"/>
        <v>0.0586868626311966</v>
      </c>
      <c r="N364" s="94">
        <f t="shared" si="1018"/>
        <v>0.144206549118388</v>
      </c>
      <c r="O364" s="94">
        <f t="shared" si="1018"/>
        <v>0.0267665952890792</v>
      </c>
      <c r="P364" s="94">
        <f t="shared" si="1018"/>
        <v>0.00893854748603352</v>
      </c>
      <c r="Q364" s="94">
        <f t="shared" si="1018"/>
        <v>-0.103933747412008</v>
      </c>
      <c r="R364" s="261">
        <f t="shared" si="1018"/>
        <v>0.0276223144972017</v>
      </c>
      <c r="S364" s="374">
        <f t="shared" si="1018"/>
        <v>0.0647344416654407</v>
      </c>
      <c r="T364" s="374">
        <f t="shared" si="1018"/>
        <v>0.0584613056249471</v>
      </c>
      <c r="U364" s="375">
        <f t="shared" si="1018"/>
        <v>0.14375392341494</v>
      </c>
      <c r="V364" s="375">
        <f t="shared" si="1018"/>
        <v>0.0266808964781217</v>
      </c>
      <c r="W364" s="375">
        <f t="shared" si="1018"/>
        <v>0.00889547813194959</v>
      </c>
      <c r="X364" s="375">
        <f t="shared" si="1018"/>
        <v>-0.103462489694971</v>
      </c>
      <c r="Y364" s="374">
        <f t="shared" si="1018"/>
        <v>0.0275155111950364</v>
      </c>
      <c r="Z364" s="94">
        <f t="shared" si="1018"/>
        <v>0.0394736842105263</v>
      </c>
      <c r="AA364" s="94">
        <f t="shared" si="1018"/>
        <v>0.0112874779541446</v>
      </c>
      <c r="AB364" s="94">
        <f t="shared" si="1018"/>
        <v>0.0689540306462358</v>
      </c>
      <c r="AC364" s="94">
        <f t="shared" si="1018"/>
        <v>-0.0367994598244429</v>
      </c>
      <c r="AD364" s="263">
        <f t="shared" si="1018"/>
        <v>0.0206328565236238</v>
      </c>
      <c r="AE364" s="94">
        <f t="shared" si="1018"/>
        <v>0.0659484165850473</v>
      </c>
      <c r="AF364" s="94">
        <f t="shared" si="1018"/>
        <v>0.0309212623525661</v>
      </c>
      <c r="AG364" s="94">
        <f t="shared" si="1018"/>
        <v>0.0755364806866953</v>
      </c>
      <c r="AH364" s="94">
        <f t="shared" si="1018"/>
        <v>-0.0255041518386714</v>
      </c>
      <c r="AI364" s="263">
        <f t="shared" si="1018"/>
        <v>0.0365041708119691</v>
      </c>
      <c r="AJ364" s="505"/>
      <c r="AK364" s="94"/>
      <c r="AL364" s="94"/>
      <c r="AM364" s="94"/>
      <c r="AN364" s="261"/>
      <c r="AO364" s="505"/>
      <c r="AP364" s="94"/>
      <c r="AQ364" s="94"/>
      <c r="AR364" s="94"/>
      <c r="AS364" s="261"/>
      <c r="AT364" s="505"/>
      <c r="AU364" s="94"/>
      <c r="AV364" s="94"/>
      <c r="AW364" s="94"/>
      <c r="AX364" s="261"/>
    </row>
    <row r="365" ht="14.25" customHeight="1" spans="1:50">
      <c r="A365" s="88"/>
      <c r="B365" s="205" t="s">
        <v>65</v>
      </c>
      <c r="C365" s="969" t="s">
        <v>61</v>
      </c>
      <c r="D365" s="960" t="s">
        <v>61</v>
      </c>
      <c r="E365" s="960" t="s">
        <v>61</v>
      </c>
      <c r="F365" s="960" t="s">
        <v>61</v>
      </c>
      <c r="G365" s="960" t="s">
        <v>61</v>
      </c>
      <c r="H365" s="472">
        <f t="shared" ref="H365:R365" si="1019">(H364-C364)*100*100</f>
        <v>176.218819927844</v>
      </c>
      <c r="I365" s="398">
        <f t="shared" si="1019"/>
        <v>385.759372895805</v>
      </c>
      <c r="J365" s="398">
        <f t="shared" si="1019"/>
        <v>177.184931880625</v>
      </c>
      <c r="K365" s="514">
        <f t="shared" si="1019"/>
        <v>-629.648331157062</v>
      </c>
      <c r="L365" s="514">
        <f t="shared" si="1019"/>
        <v>-406.233618620628</v>
      </c>
      <c r="M365" s="472">
        <f t="shared" si="1019"/>
        <v>-63.0501338430147</v>
      </c>
      <c r="N365" s="400">
        <f t="shared" si="1019"/>
        <v>169.700909482473</v>
      </c>
      <c r="O365" s="400">
        <f t="shared" si="1019"/>
        <v>-794.697482996209</v>
      </c>
      <c r="P365" s="514">
        <f t="shared" si="1019"/>
        <v>155.525512447754</v>
      </c>
      <c r="Q365" s="514">
        <f t="shared" si="1019"/>
        <v>-906.425837755929</v>
      </c>
      <c r="R365" s="397">
        <f t="shared" si="1019"/>
        <v>-310.645481339949</v>
      </c>
      <c r="S365" s="976" t="s">
        <v>61</v>
      </c>
      <c r="T365" s="401">
        <f>(T364-S364)*100*100</f>
        <v>-62.7313604049353</v>
      </c>
      <c r="U365" s="977" t="s">
        <v>61</v>
      </c>
      <c r="V365" s="977" t="s">
        <v>61</v>
      </c>
      <c r="W365" s="977" t="s">
        <v>61</v>
      </c>
      <c r="X365" s="977" t="s">
        <v>61</v>
      </c>
      <c r="Y365" s="401">
        <f>(Y364-T364)*100*100</f>
        <v>-309.457944299107</v>
      </c>
      <c r="Z365" s="400">
        <f>(Z364-U364)*100*100</f>
        <v>-1042.80239204414</v>
      </c>
      <c r="AA365" s="400">
        <f t="shared" ref="AA365:AE365" si="1020">(AA364-V364)*100*100</f>
        <v>-153.93418523977</v>
      </c>
      <c r="AB365" s="514">
        <f t="shared" si="1020"/>
        <v>600.585525142862</v>
      </c>
      <c r="AC365" s="514">
        <f t="shared" si="1020"/>
        <v>666.630298705281</v>
      </c>
      <c r="AD365" s="397">
        <f t="shared" si="1020"/>
        <v>-68.8265467141266</v>
      </c>
      <c r="AE365" s="400">
        <f t="shared" si="1020"/>
        <v>264.74732374521</v>
      </c>
      <c r="AF365" s="400">
        <f t="shared" ref="AF365:AI365" si="1021">(AF364-AA364)*100*100</f>
        <v>196.337843984215</v>
      </c>
      <c r="AG365" s="514">
        <f t="shared" si="1021"/>
        <v>65.8245004045943</v>
      </c>
      <c r="AH365" s="514">
        <f t="shared" si="1021"/>
        <v>112.953079857715</v>
      </c>
      <c r="AI365" s="397">
        <f t="shared" si="1021"/>
        <v>158.713142883453</v>
      </c>
      <c r="AJ365" s="505"/>
      <c r="AK365" s="94"/>
      <c r="AL365" s="94"/>
      <c r="AM365" s="94"/>
      <c r="AN365" s="261"/>
      <c r="AO365" s="505"/>
      <c r="AP365" s="94"/>
      <c r="AQ365" s="94"/>
      <c r="AR365" s="94"/>
      <c r="AS365" s="261"/>
      <c r="AT365" s="505"/>
      <c r="AU365" s="94"/>
      <c r="AV365" s="94"/>
      <c r="AW365" s="94"/>
      <c r="AX365" s="261"/>
    </row>
    <row r="366" ht="14.25" customHeight="1" spans="1:50">
      <c r="A366" s="142"/>
      <c r="B366" s="119" t="s">
        <v>114</v>
      </c>
      <c r="C366" s="969" t="s">
        <v>61</v>
      </c>
      <c r="D366" s="960" t="s">
        <v>61</v>
      </c>
      <c r="E366" s="960" t="s">
        <v>61</v>
      </c>
      <c r="F366" s="960" t="s">
        <v>61</v>
      </c>
      <c r="G366" s="960" t="s">
        <v>61</v>
      </c>
      <c r="H366" s="261">
        <f t="shared" ref="H366:R366" si="1022">(H362-C362)/(H316-C316)</f>
        <v>0.120904651273055</v>
      </c>
      <c r="I366" s="505">
        <f t="shared" si="1022"/>
        <v>0.216330646338764</v>
      </c>
      <c r="J366" s="94">
        <f t="shared" si="1022"/>
        <v>0.214984266060064</v>
      </c>
      <c r="K366" s="94">
        <f t="shared" si="1022"/>
        <v>-2.06184796854766</v>
      </c>
      <c r="L366" s="94">
        <f t="shared" si="1022"/>
        <v>-0.374423548691919</v>
      </c>
      <c r="M366" s="261">
        <f t="shared" si="1022"/>
        <v>0.023260005000438</v>
      </c>
      <c r="N366" s="505">
        <f t="shared" si="1022"/>
        <v>0.289874280116934</v>
      </c>
      <c r="O366" s="94">
        <f t="shared" si="1022"/>
        <v>-7.33620804284395</v>
      </c>
      <c r="P366" s="94">
        <f t="shared" si="1022"/>
        <v>0.0935061763095808</v>
      </c>
      <c r="Q366" s="94">
        <f t="shared" si="1022"/>
        <v>3.21284735351465</v>
      </c>
      <c r="R366" s="261">
        <f t="shared" si="1022"/>
        <v>-0.425636165994921</v>
      </c>
      <c r="S366" s="976" t="s">
        <v>61</v>
      </c>
      <c r="T366" s="374">
        <f>(T362-S362)/(T316-S316)</f>
        <v>0.0231859924520335</v>
      </c>
      <c r="U366" s="977" t="s">
        <v>61</v>
      </c>
      <c r="V366" s="977" t="s">
        <v>61</v>
      </c>
      <c r="W366" s="977" t="s">
        <v>61</v>
      </c>
      <c r="X366" s="977" t="s">
        <v>61</v>
      </c>
      <c r="Y366" s="374">
        <f t="shared" ref="Y366:AI366" si="1023">(Y362-T362)/(Y316-T316)</f>
        <v>-0.423846637103688</v>
      </c>
      <c r="Z366" s="505">
        <f t="shared" si="1023"/>
        <v>0.777777777777778</v>
      </c>
      <c r="AA366" s="94">
        <f t="shared" si="1023"/>
        <v>-1.79166666666668</v>
      </c>
      <c r="AB366" s="94">
        <f t="shared" si="1023"/>
        <v>0.601973684210526</v>
      </c>
      <c r="AC366" s="94">
        <f t="shared" si="1023"/>
        <v>0.264925373134329</v>
      </c>
      <c r="AD366" s="261">
        <f t="shared" si="1023"/>
        <v>-0.164251207729468</v>
      </c>
      <c r="AE366" s="505">
        <f t="shared" si="1023"/>
        <v>0.287461773700306</v>
      </c>
      <c r="AF366" s="94">
        <f t="shared" si="1023"/>
        <v>0.21523178807947</v>
      </c>
      <c r="AG366" s="94">
        <f t="shared" si="1023"/>
        <v>0.115618661257606</v>
      </c>
      <c r="AH366" s="94">
        <f t="shared" si="1023"/>
        <v>0.0560975609756098</v>
      </c>
      <c r="AI366" s="261">
        <f t="shared" si="1023"/>
        <v>0.156005221932115</v>
      </c>
      <c r="AJ366" s="505"/>
      <c r="AK366" s="94"/>
      <c r="AL366" s="94"/>
      <c r="AM366" s="94"/>
      <c r="AN366" s="261"/>
      <c r="AO366" s="505"/>
      <c r="AP366" s="94"/>
      <c r="AQ366" s="94"/>
      <c r="AR366" s="94"/>
      <c r="AS366" s="261"/>
      <c r="AT366" s="505"/>
      <c r="AU366" s="94"/>
      <c r="AV366" s="94"/>
      <c r="AW366" s="94"/>
      <c r="AX366" s="261"/>
    </row>
    <row r="367" ht="14.25" customHeight="1" spans="1:50">
      <c r="A367" s="142"/>
      <c r="B367" s="119"/>
      <c r="C367" s="260"/>
      <c r="D367" s="108"/>
      <c r="E367" s="108"/>
      <c r="F367" s="108"/>
      <c r="G367" s="108"/>
      <c r="H367" s="261"/>
      <c r="I367" s="505"/>
      <c r="J367" s="94"/>
      <c r="K367" s="94"/>
      <c r="L367" s="94"/>
      <c r="M367" s="261"/>
      <c r="N367" s="505"/>
      <c r="O367" s="94"/>
      <c r="P367" s="94"/>
      <c r="Q367" s="94"/>
      <c r="R367" s="261"/>
      <c r="S367" s="393"/>
      <c r="T367" s="374"/>
      <c r="U367" s="394"/>
      <c r="V367" s="394"/>
      <c r="W367" s="394"/>
      <c r="X367" s="394"/>
      <c r="Y367" s="374"/>
      <c r="Z367" s="505"/>
      <c r="AA367" s="94"/>
      <c r="AB367" s="94"/>
      <c r="AC367" s="94"/>
      <c r="AD367" s="261"/>
      <c r="AE367" s="505"/>
      <c r="AF367" s="94"/>
      <c r="AG367" s="94"/>
      <c r="AH367" s="94"/>
      <c r="AI367" s="261"/>
      <c r="AJ367" s="505"/>
      <c r="AK367" s="94"/>
      <c r="AL367" s="94"/>
      <c r="AM367" s="94"/>
      <c r="AN367" s="261"/>
      <c r="AO367" s="505"/>
      <c r="AP367" s="94"/>
      <c r="AQ367" s="94"/>
      <c r="AR367" s="94"/>
      <c r="AS367" s="261"/>
      <c r="AT367" s="505"/>
      <c r="AU367" s="94"/>
      <c r="AV367" s="94"/>
      <c r="AW367" s="94"/>
      <c r="AX367" s="261"/>
    </row>
    <row r="368" ht="14.25" customHeight="1" spans="1:50">
      <c r="A368" s="142"/>
      <c r="B368" s="238" t="s">
        <v>400</v>
      </c>
      <c r="C368" s="260"/>
      <c r="D368" s="108"/>
      <c r="E368" s="108"/>
      <c r="F368" s="108"/>
      <c r="G368" s="108"/>
      <c r="H368" s="261"/>
      <c r="I368" s="505"/>
      <c r="J368" s="94"/>
      <c r="K368" s="94"/>
      <c r="L368" s="94"/>
      <c r="M368" s="261"/>
      <c r="N368" s="505"/>
      <c r="O368" s="94"/>
      <c r="P368" s="94"/>
      <c r="Q368" s="94"/>
      <c r="R368" s="261"/>
      <c r="S368" s="393"/>
      <c r="T368" s="374"/>
      <c r="U368" s="394"/>
      <c r="V368" s="394"/>
      <c r="W368" s="394"/>
      <c r="X368" s="394"/>
      <c r="Y368" s="374"/>
      <c r="Z368" s="505"/>
      <c r="AA368" s="94"/>
      <c r="AB368" s="94"/>
      <c r="AC368" s="94"/>
      <c r="AD368" s="261"/>
      <c r="AE368" s="515">
        <f>AE362+2.2</f>
        <v>22.4</v>
      </c>
      <c r="AF368" s="103">
        <f>AF362+3.5</f>
        <v>13.2</v>
      </c>
      <c r="AG368" s="103">
        <f>AG362+2.1</f>
        <v>28.5</v>
      </c>
      <c r="AH368" s="402">
        <f>AH362+2.3</f>
        <v>-6.3</v>
      </c>
      <c r="AI368" s="264">
        <f>AE368+AF368+AG368+AH368</f>
        <v>57.8</v>
      </c>
      <c r="AJ368" s="515">
        <v>12.4</v>
      </c>
      <c r="AK368" s="103">
        <v>67.2</v>
      </c>
      <c r="AL368" s="103">
        <f>(AG370+AL371/100/100)*AL316</f>
        <v>31.4835209147396</v>
      </c>
      <c r="AM368" s="103">
        <f>(AH370+AM371/100/100)*AM316</f>
        <v>-4.11655947317185</v>
      </c>
      <c r="AN368" s="264">
        <f>AJ368+AK368+AL368+AM368</f>
        <v>106.966961441568</v>
      </c>
      <c r="AO368" s="103">
        <f>(AJ370+AO371/100/100)*AO316</f>
        <v>16.7638023317134</v>
      </c>
      <c r="AP368" s="103">
        <f>(AK370+AP371/100/100)*AP316</f>
        <v>64.8825590504074</v>
      </c>
      <c r="AQ368" s="103">
        <f>(AL370+AQ371/100/100)*AQ316</f>
        <v>40.6709285291227</v>
      </c>
      <c r="AR368" s="103">
        <f>(AM370+AR371/100/100)*AR316</f>
        <v>-1.07598316283491</v>
      </c>
      <c r="AS368" s="264">
        <f>AO368+AP368+AQ368+AR368</f>
        <v>121.241306748409</v>
      </c>
      <c r="AT368" s="103">
        <f>(AO370+AT371/100/100)*AT316</f>
        <v>20.2805246350433</v>
      </c>
      <c r="AU368" s="103">
        <f>(AP370+AU371/100/100)*AU316</f>
        <v>71.8730054759116</v>
      </c>
      <c r="AV368" s="103">
        <f>(AQ370+AV371/100/100)*AV316</f>
        <v>46.0487365601739</v>
      </c>
      <c r="AW368" s="103">
        <f>(AR370+AW371/100/100)*AW316</f>
        <v>1.41688238062053</v>
      </c>
      <c r="AX368" s="264">
        <f>AT368+AU368+AV368+AW368</f>
        <v>139.619149051749</v>
      </c>
    </row>
    <row r="369" ht="14.25" customHeight="1" spans="1:50">
      <c r="A369" s="142"/>
      <c r="B369" s="119" t="s">
        <v>60</v>
      </c>
      <c r="C369" s="260"/>
      <c r="D369" s="108"/>
      <c r="E369" s="108"/>
      <c r="F369" s="108"/>
      <c r="G369" s="108"/>
      <c r="H369" s="261"/>
      <c r="I369" s="505"/>
      <c r="J369" s="94"/>
      <c r="K369" s="94"/>
      <c r="L369" s="94"/>
      <c r="M369" s="261"/>
      <c r="N369" s="505"/>
      <c r="O369" s="94"/>
      <c r="P369" s="94"/>
      <c r="Q369" s="94"/>
      <c r="R369" s="261"/>
      <c r="S369" s="393"/>
      <c r="T369" s="374"/>
      <c r="U369" s="394"/>
      <c r="V369" s="394"/>
      <c r="W369" s="394"/>
      <c r="X369" s="394"/>
      <c r="Y369" s="374"/>
      <c r="Z369" s="505"/>
      <c r="AA369" s="94"/>
      <c r="AB369" s="94"/>
      <c r="AC369" s="94"/>
      <c r="AD369" s="261"/>
      <c r="AE369" s="982" t="s">
        <v>61</v>
      </c>
      <c r="AF369" s="982" t="s">
        <v>61</v>
      </c>
      <c r="AG369" s="982" t="s">
        <v>61</v>
      </c>
      <c r="AH369" s="982" t="s">
        <v>61</v>
      </c>
      <c r="AI369" s="969" t="s">
        <v>61</v>
      </c>
      <c r="AJ369" s="505">
        <f>AJ368/AE368-1</f>
        <v>-0.446428571428571</v>
      </c>
      <c r="AK369" s="505">
        <f t="shared" ref="AK369:AN369" si="1024">AK368/AF368-1</f>
        <v>4.09090909090909</v>
      </c>
      <c r="AL369" s="505">
        <f t="shared" si="1024"/>
        <v>0.104684944376829</v>
      </c>
      <c r="AM369" s="505">
        <f t="shared" si="1024"/>
        <v>-0.346577861401293</v>
      </c>
      <c r="AN369" s="261">
        <f t="shared" si="1024"/>
        <v>0.850639471307401</v>
      </c>
      <c r="AO369" s="505">
        <f t="shared" ref="AO369" si="1025">AO368/AJ368-1</f>
        <v>0.351919542880109</v>
      </c>
      <c r="AP369" s="94">
        <f t="shared" ref="AP369" si="1026">AP368/AK368-1</f>
        <v>-0.0344857284165565</v>
      </c>
      <c r="AQ369" s="94">
        <f t="shared" ref="AQ369" si="1027">AQ368/AL368-1</f>
        <v>0.291816396243083</v>
      </c>
      <c r="AR369" s="94">
        <f t="shared" ref="AR369:AS369" si="1028">AR368/AM368-1</f>
        <v>-0.738620765751782</v>
      </c>
      <c r="AS369" s="261">
        <f t="shared" si="1028"/>
        <v>0.133446300749959</v>
      </c>
      <c r="AT369" s="505">
        <f t="shared" ref="AT369" si="1029">AT368/AO368-1</f>
        <v>0.209780706891126</v>
      </c>
      <c r="AU369" s="94">
        <f t="shared" ref="AU369" si="1030">AU368/AP368-1</f>
        <v>0.1077399925005</v>
      </c>
      <c r="AV369" s="94">
        <f t="shared" ref="AV369" si="1031">AV368/AQ368-1</f>
        <v>0.132227323681592</v>
      </c>
      <c r="AW369" s="94">
        <f t="shared" ref="AW369" si="1032">AW368/AR368-1</f>
        <v>-2.31682579203884</v>
      </c>
      <c r="AX369" s="261">
        <f t="shared" ref="AX369" si="1033">AX368/AS368-1</f>
        <v>0.151580701299081</v>
      </c>
    </row>
    <row r="370" ht="14.25" customHeight="1" spans="1:50">
      <c r="A370" s="142"/>
      <c r="B370" s="203" t="s">
        <v>376</v>
      </c>
      <c r="C370" s="260"/>
      <c r="D370" s="108"/>
      <c r="E370" s="108"/>
      <c r="F370" s="108"/>
      <c r="G370" s="108"/>
      <c r="H370" s="261"/>
      <c r="I370" s="505"/>
      <c r="J370" s="94"/>
      <c r="K370" s="94"/>
      <c r="L370" s="94"/>
      <c r="M370" s="261"/>
      <c r="N370" s="505"/>
      <c r="O370" s="94"/>
      <c r="P370" s="94"/>
      <c r="Q370" s="94"/>
      <c r="R370" s="261"/>
      <c r="S370" s="393"/>
      <c r="T370" s="374"/>
      <c r="U370" s="394"/>
      <c r="V370" s="394"/>
      <c r="W370" s="394"/>
      <c r="X370" s="394"/>
      <c r="Y370" s="374"/>
      <c r="Z370" s="505"/>
      <c r="AA370" s="94"/>
      <c r="AB370" s="94"/>
      <c r="AC370" s="94"/>
      <c r="AD370" s="261"/>
      <c r="AE370" s="94">
        <f t="shared" ref="AE370:AX370" si="1034">AE368/AE316</f>
        <v>0.0731309174012406</v>
      </c>
      <c r="AF370" s="94">
        <f t="shared" si="1034"/>
        <v>0.0420784188715333</v>
      </c>
      <c r="AG370" s="94">
        <f t="shared" si="1034"/>
        <v>0.0815450643776824</v>
      </c>
      <c r="AH370" s="94">
        <f t="shared" si="1034"/>
        <v>-0.0186832740213523</v>
      </c>
      <c r="AI370" s="263">
        <f t="shared" si="1034"/>
        <v>0.0442335654702686</v>
      </c>
      <c r="AJ370" s="94">
        <f t="shared" si="1034"/>
        <v>0.0357451715191698</v>
      </c>
      <c r="AK370" s="94">
        <f t="shared" si="1034"/>
        <v>0.172351885098743</v>
      </c>
      <c r="AL370" s="94">
        <f t="shared" si="1034"/>
        <v>0.0815450643776824</v>
      </c>
      <c r="AM370" s="94">
        <f t="shared" si="1034"/>
        <v>-0.0111832740213523</v>
      </c>
      <c r="AN370" s="263">
        <f t="shared" si="1034"/>
        <v>0.0717423809190618</v>
      </c>
      <c r="AO370" s="94">
        <f t="shared" si="1034"/>
        <v>0.0442451715191698</v>
      </c>
      <c r="AP370" s="94">
        <f t="shared" si="1034"/>
        <v>0.152351885098743</v>
      </c>
      <c r="AQ370" s="94">
        <f t="shared" si="1034"/>
        <v>0.0965450643776824</v>
      </c>
      <c r="AR370" s="94">
        <f t="shared" si="1034"/>
        <v>-0.00268327402135231</v>
      </c>
      <c r="AS370" s="263">
        <f t="shared" si="1034"/>
        <v>0.074517522395371</v>
      </c>
      <c r="AT370" s="94">
        <f t="shared" si="1034"/>
        <v>0.0502451715191698</v>
      </c>
      <c r="AU370" s="94">
        <f t="shared" si="1034"/>
        <v>0.158351885098743</v>
      </c>
      <c r="AV370" s="94">
        <f t="shared" si="1034"/>
        <v>0.102545064377682</v>
      </c>
      <c r="AW370" s="94">
        <f t="shared" si="1034"/>
        <v>0.00331672597864769</v>
      </c>
      <c r="AX370" s="263">
        <f t="shared" si="1034"/>
        <v>0.0805294764212498</v>
      </c>
    </row>
    <row r="371" ht="14.25" customHeight="1" spans="1:50">
      <c r="A371" s="142"/>
      <c r="B371" s="205" t="s">
        <v>65</v>
      </c>
      <c r="C371" s="260"/>
      <c r="D371" s="108"/>
      <c r="E371" s="108"/>
      <c r="F371" s="108"/>
      <c r="G371" s="108"/>
      <c r="H371" s="261"/>
      <c r="I371" s="505"/>
      <c r="J371" s="94"/>
      <c r="K371" s="94"/>
      <c r="L371" s="94"/>
      <c r="M371" s="261"/>
      <c r="N371" s="505"/>
      <c r="O371" s="94"/>
      <c r="P371" s="94"/>
      <c r="Q371" s="94"/>
      <c r="R371" s="261"/>
      <c r="S371" s="393"/>
      <c r="T371" s="374"/>
      <c r="U371" s="394"/>
      <c r="V371" s="394"/>
      <c r="W371" s="394"/>
      <c r="X371" s="394"/>
      <c r="Y371" s="374"/>
      <c r="Z371" s="505"/>
      <c r="AA371" s="94"/>
      <c r="AB371" s="94"/>
      <c r="AC371" s="94"/>
      <c r="AD371" s="261"/>
      <c r="AE371" s="979" t="s">
        <v>61</v>
      </c>
      <c r="AF371" s="979" t="s">
        <v>61</v>
      </c>
      <c r="AG371" s="979" t="s">
        <v>61</v>
      </c>
      <c r="AH371" s="979" t="s">
        <v>61</v>
      </c>
      <c r="AI371" s="969" t="s">
        <v>61</v>
      </c>
      <c r="AJ371" s="400">
        <f>(AJ370-AE370)*100*100</f>
        <v>-373.857458820708</v>
      </c>
      <c r="AK371" s="400">
        <f>(AK370-AF370)*100*100</f>
        <v>1302.7346622721</v>
      </c>
      <c r="AL371" s="517">
        <v>0</v>
      </c>
      <c r="AM371" s="517">
        <v>75</v>
      </c>
      <c r="AN371" s="397">
        <f>(AN370-AI370)*100*100</f>
        <v>275.088154487932</v>
      </c>
      <c r="AO371" s="405">
        <f>60+25</f>
        <v>85</v>
      </c>
      <c r="AP371" s="517">
        <v>-200</v>
      </c>
      <c r="AQ371" s="517">
        <v>150</v>
      </c>
      <c r="AR371" s="517">
        <v>85</v>
      </c>
      <c r="AS371" s="397">
        <f>(AS370-AN370)*100*100</f>
        <v>27.7514147630921</v>
      </c>
      <c r="AT371" s="405">
        <v>60</v>
      </c>
      <c r="AU371" s="517">
        <v>60</v>
      </c>
      <c r="AV371" s="517">
        <v>60</v>
      </c>
      <c r="AW371" s="517">
        <v>60</v>
      </c>
      <c r="AX371" s="397">
        <f>(AX370-AS370)*100*100</f>
        <v>60.1195402587872</v>
      </c>
    </row>
    <row r="372" ht="14.25" customHeight="1" spans="1:50">
      <c r="A372" s="142"/>
      <c r="B372" s="119" t="s">
        <v>114</v>
      </c>
      <c r="C372" s="260"/>
      <c r="D372" s="108"/>
      <c r="E372" s="108"/>
      <c r="F372" s="108"/>
      <c r="G372" s="108"/>
      <c r="H372" s="261"/>
      <c r="I372" s="505"/>
      <c r="J372" s="94"/>
      <c r="K372" s="94"/>
      <c r="L372" s="94"/>
      <c r="M372" s="261"/>
      <c r="N372" s="505"/>
      <c r="O372" s="94"/>
      <c r="P372" s="94"/>
      <c r="Q372" s="94"/>
      <c r="R372" s="261"/>
      <c r="S372" s="393"/>
      <c r="T372" s="374"/>
      <c r="U372" s="394"/>
      <c r="V372" s="394"/>
      <c r="W372" s="394"/>
      <c r="X372" s="394"/>
      <c r="Y372" s="374"/>
      <c r="Z372" s="505"/>
      <c r="AA372" s="94"/>
      <c r="AB372" s="94"/>
      <c r="AC372" s="94"/>
      <c r="AD372" s="261"/>
      <c r="AE372" s="982" t="s">
        <v>61</v>
      </c>
      <c r="AF372" s="982" t="s">
        <v>61</v>
      </c>
      <c r="AG372" s="982" t="s">
        <v>61</v>
      </c>
      <c r="AH372" s="982" t="s">
        <v>61</v>
      </c>
      <c r="AI372" s="969" t="s">
        <v>61</v>
      </c>
      <c r="AJ372" s="505">
        <f t="shared" ref="AJ372:AS372" si="1035">(AJ368-AE368)/(AJ316-AE316)</f>
        <v>-0.246305418719212</v>
      </c>
      <c r="AK372" s="505">
        <f t="shared" si="1035"/>
        <v>0.708661417322835</v>
      </c>
      <c r="AL372" s="505">
        <f t="shared" si="1035"/>
        <v>0.0815450643776824</v>
      </c>
      <c r="AM372" s="505">
        <f t="shared" si="1035"/>
        <v>0.0706622611057796</v>
      </c>
      <c r="AN372" s="261">
        <f t="shared" si="1035"/>
        <v>0.266795520235082</v>
      </c>
      <c r="AO372" s="505">
        <f t="shared" si="1035"/>
        <v>0.136435617788686</v>
      </c>
      <c r="AP372" s="94">
        <f t="shared" si="1035"/>
        <v>-0.0644216208653399</v>
      </c>
      <c r="AQ372" s="94">
        <f t="shared" si="1035"/>
        <v>0.261181854797413</v>
      </c>
      <c r="AR372" s="94">
        <f t="shared" si="1035"/>
        <v>0.0924279812991689</v>
      </c>
      <c r="AS372" s="261">
        <f t="shared" si="1035"/>
        <v>0.104934997374508</v>
      </c>
      <c r="AT372" s="505"/>
      <c r="AU372" s="94"/>
      <c r="AV372" s="94"/>
      <c r="AW372" s="94"/>
      <c r="AX372" s="261">
        <f>(AX368-AS368)/(AX316-AS316)</f>
        <v>0.172162443828527</v>
      </c>
    </row>
    <row r="373" ht="14.25" customHeight="1" spans="1:50">
      <c r="A373" s="76"/>
      <c r="B373" s="518"/>
      <c r="C373" s="519"/>
      <c r="D373" s="463"/>
      <c r="E373" s="520"/>
      <c r="F373" s="463"/>
      <c r="G373" s="463"/>
      <c r="H373" s="519"/>
      <c r="I373" s="166"/>
      <c r="J373" s="166"/>
      <c r="K373" s="521"/>
      <c r="L373" s="521"/>
      <c r="M373" s="519"/>
      <c r="N373" s="166"/>
      <c r="O373" s="166"/>
      <c r="P373" s="463"/>
      <c r="Q373" s="463"/>
      <c r="R373" s="519"/>
      <c r="S373" s="406"/>
      <c r="T373" s="406"/>
      <c r="U373" s="407"/>
      <c r="V373" s="407"/>
      <c r="W373" s="407"/>
      <c r="X373" s="407"/>
      <c r="Y373" s="406"/>
      <c r="Z373" s="522"/>
      <c r="AA373" s="463"/>
      <c r="AB373" s="463"/>
      <c r="AC373" s="463"/>
      <c r="AD373" s="519"/>
      <c r="AE373" s="76"/>
      <c r="AF373" s="523"/>
      <c r="AG373" s="463"/>
      <c r="AH373" s="463"/>
      <c r="AI373" s="524"/>
      <c r="AJ373" s="189"/>
      <c r="AK373" s="463"/>
      <c r="AL373" s="463"/>
      <c r="AM373" s="463"/>
      <c r="AN373" s="524"/>
      <c r="AO373" s="76"/>
      <c r="AP373" s="463"/>
      <c r="AQ373" s="463"/>
      <c r="AR373" s="463"/>
      <c r="AS373" s="524"/>
      <c r="AT373" s="76"/>
      <c r="AU373" s="463"/>
      <c r="AV373" s="463"/>
      <c r="AW373" s="463"/>
      <c r="AX373" s="524"/>
    </row>
    <row r="374" ht="14.25" customHeight="1" spans="1:50">
      <c r="A374" s="80"/>
      <c r="B374" s="408" t="s">
        <v>378</v>
      </c>
      <c r="C374" s="132">
        <v>19.9208</v>
      </c>
      <c r="D374" s="98">
        <v>4.24374240969838</v>
      </c>
      <c r="E374" s="98">
        <v>4.59547772982537</v>
      </c>
      <c r="F374" s="98">
        <v>6.46251976108168</v>
      </c>
      <c r="G374" s="98">
        <v>3.85298642635155</v>
      </c>
      <c r="H374" s="132">
        <f>D374+E374+F374+G374</f>
        <v>19.154726326957</v>
      </c>
      <c r="I374" s="98">
        <v>5.71113970743981</v>
      </c>
      <c r="J374" s="98">
        <v>4.83880631575716</v>
      </c>
      <c r="K374" s="98">
        <v>5.68207454052311</v>
      </c>
      <c r="L374" s="98">
        <v>5.94609645241135</v>
      </c>
      <c r="M374" s="132">
        <f>I374+J374+K374+L374</f>
        <v>22.1781170161314</v>
      </c>
      <c r="N374" s="186">
        <f>6.3-N98</f>
        <v>6</v>
      </c>
      <c r="O374" s="186">
        <f>6.7-O98</f>
        <v>6.38013955</v>
      </c>
      <c r="P374" s="186">
        <v>6.53</v>
      </c>
      <c r="Q374" s="98">
        <f>27.7-N374-O374-P374-R98</f>
        <v>7.48986045</v>
      </c>
      <c r="R374" s="132">
        <f>N374+O374+P374+Q374</f>
        <v>26.4</v>
      </c>
      <c r="S374" s="99">
        <f>H374</f>
        <v>19.154726326957</v>
      </c>
      <c r="T374" s="99">
        <f>M374</f>
        <v>22.1781170161314</v>
      </c>
      <c r="U374" s="100">
        <f t="shared" ref="U374:X374" si="1036">N374</f>
        <v>6</v>
      </c>
      <c r="V374" s="100">
        <f t="shared" si="1036"/>
        <v>6.38013955</v>
      </c>
      <c r="W374" s="100">
        <f t="shared" si="1036"/>
        <v>6.53</v>
      </c>
      <c r="X374" s="100">
        <f t="shared" si="1036"/>
        <v>7.48986045</v>
      </c>
      <c r="Y374" s="99">
        <f>U374+V374+W374+X374</f>
        <v>26.4</v>
      </c>
      <c r="Z374" s="98">
        <f>7.6-Z98</f>
        <v>7.3</v>
      </c>
      <c r="AA374" s="98">
        <f>8.1-AA98</f>
        <v>7.8</v>
      </c>
      <c r="AB374" s="98">
        <f>8.7-AB98</f>
        <v>8.4</v>
      </c>
      <c r="AC374" s="98">
        <f>34.1-Z374-AA374-AB374-AD98</f>
        <v>9.3</v>
      </c>
      <c r="AD374" s="132">
        <f>Z374+AA374+AB374+AC374</f>
        <v>32.8</v>
      </c>
      <c r="AE374" s="98">
        <f>9.7-AE98</f>
        <v>9.4</v>
      </c>
      <c r="AF374" s="98">
        <f>10.4-AF98</f>
        <v>10.1</v>
      </c>
      <c r="AG374" s="98">
        <f>8.8-AG98</f>
        <v>8.5</v>
      </c>
      <c r="AH374" s="98">
        <f>39.7-AE374-AF374-AG374-AI98</f>
        <v>10.4</v>
      </c>
      <c r="AI374" s="132">
        <f>AE374+AF374+AG374+AH374</f>
        <v>38.4</v>
      </c>
      <c r="AJ374" s="98">
        <f>10.5-AJ98</f>
        <v>10.2</v>
      </c>
      <c r="AK374" s="98">
        <f>11.3-AK98</f>
        <v>11.1</v>
      </c>
      <c r="AL374" s="409">
        <f>AG374*1.5</f>
        <v>12.75</v>
      </c>
      <c r="AM374" s="409">
        <f>AH374*1.5</f>
        <v>15.6</v>
      </c>
      <c r="AN374" s="132">
        <f>AJ374+AK374+AL374+AM374</f>
        <v>49.65</v>
      </c>
      <c r="AO374" s="409">
        <f>AJ374*1.2</f>
        <v>12.24</v>
      </c>
      <c r="AP374" s="409">
        <f t="shared" ref="AP374" si="1037">AK374*1.2</f>
        <v>13.32</v>
      </c>
      <c r="AQ374" s="409">
        <f t="shared" ref="AQ374" si="1038">AL374*1.2</f>
        <v>15.3</v>
      </c>
      <c r="AR374" s="409">
        <f t="shared" ref="AR374" si="1039">AM374*1.2</f>
        <v>18.72</v>
      </c>
      <c r="AS374" s="132">
        <f>AO374+AP374+AQ374+AR374</f>
        <v>59.58</v>
      </c>
      <c r="AT374" s="409">
        <f>AO374*1.2</f>
        <v>14.688</v>
      </c>
      <c r="AU374" s="409">
        <f t="shared" ref="AU374" si="1040">AP374*1.2</f>
        <v>15.984</v>
      </c>
      <c r="AV374" s="409">
        <f t="shared" ref="AV374" si="1041">AQ374*1.2</f>
        <v>18.36</v>
      </c>
      <c r="AW374" s="409">
        <f t="shared" ref="AW374" si="1042">AR374*1.2</f>
        <v>22.464</v>
      </c>
      <c r="AX374" s="132">
        <f>AT374+AU374+AV374+AW374</f>
        <v>71.496</v>
      </c>
    </row>
    <row r="375" ht="14.25" customHeight="1" spans="1:50">
      <c r="A375" s="80"/>
      <c r="B375" s="268" t="s">
        <v>60</v>
      </c>
      <c r="C375" s="955" t="s">
        <v>61</v>
      </c>
      <c r="D375" s="108" t="s">
        <v>61</v>
      </c>
      <c r="E375" s="108" t="s">
        <v>61</v>
      </c>
      <c r="F375" s="108" t="s">
        <v>61</v>
      </c>
      <c r="G375" s="108" t="s">
        <v>61</v>
      </c>
      <c r="H375" s="109">
        <f t="shared" ref="H375:AN375" si="1043">H374/C374-1</f>
        <v>-0.0384559692905421</v>
      </c>
      <c r="I375" s="240">
        <f t="shared" si="1043"/>
        <v>0.345779068585298</v>
      </c>
      <c r="J375" s="240">
        <f t="shared" si="1043"/>
        <v>0.0529495735236738</v>
      </c>
      <c r="K375" s="240">
        <f t="shared" si="1043"/>
        <v>-0.120764848605729</v>
      </c>
      <c r="L375" s="240">
        <f t="shared" si="1043"/>
        <v>0.543243550442973</v>
      </c>
      <c r="M375" s="109">
        <f t="shared" si="1043"/>
        <v>0.157840453450883</v>
      </c>
      <c r="N375" s="240">
        <f t="shared" si="1043"/>
        <v>0.0505783971952041</v>
      </c>
      <c r="O375" s="240">
        <f t="shared" si="1043"/>
        <v>0.318535839970204</v>
      </c>
      <c r="P375" s="94">
        <f t="shared" si="1043"/>
        <v>0.149228147823422</v>
      </c>
      <c r="Q375" s="240">
        <f t="shared" si="1043"/>
        <v>0.259626464175939</v>
      </c>
      <c r="R375" s="109">
        <f t="shared" si="1043"/>
        <v>0.190362553358238</v>
      </c>
      <c r="S375" s="110">
        <f>S374/C374-1</f>
        <v>-0.0384559692905421</v>
      </c>
      <c r="T375" s="111">
        <f>T374/S374-1</f>
        <v>0.157840453450883</v>
      </c>
      <c r="U375" s="113">
        <f>U374/I374-1</f>
        <v>0.0505783971952041</v>
      </c>
      <c r="V375" s="113">
        <f t="shared" ref="V375:X375" si="1044">V374/J374-1</f>
        <v>0.318535839970204</v>
      </c>
      <c r="W375" s="113">
        <f t="shared" si="1044"/>
        <v>0.149228147823422</v>
      </c>
      <c r="X375" s="113">
        <f t="shared" si="1044"/>
        <v>0.259626464175939</v>
      </c>
      <c r="Y375" s="111">
        <f>Y374/T374-1</f>
        <v>0.190362553358238</v>
      </c>
      <c r="Z375" s="94">
        <f>Z374/U374-1</f>
        <v>0.216666666666667</v>
      </c>
      <c r="AA375" s="240">
        <f t="shared" ref="AA375:AG375" si="1045">AA374/V374-1</f>
        <v>0.222543792165173</v>
      </c>
      <c r="AB375" s="94">
        <f t="shared" si="1045"/>
        <v>0.286370597243491</v>
      </c>
      <c r="AC375" s="94">
        <f t="shared" si="1045"/>
        <v>0.241678675067972</v>
      </c>
      <c r="AD375" s="109">
        <f t="shared" si="1045"/>
        <v>0.242424242424242</v>
      </c>
      <c r="AE375" s="94">
        <f t="shared" si="1045"/>
        <v>0.287671232876712</v>
      </c>
      <c r="AF375" s="94">
        <f t="shared" si="1045"/>
        <v>0.294871794871795</v>
      </c>
      <c r="AG375" s="94">
        <f t="shared" si="1045"/>
        <v>0.0119047619047621</v>
      </c>
      <c r="AH375" s="94">
        <f t="shared" ref="AH375" si="1046">AH374/AC374-1</f>
        <v>0.118279569892473</v>
      </c>
      <c r="AI375" s="109">
        <f t="shared" si="1043"/>
        <v>0.170731707317074</v>
      </c>
      <c r="AJ375" s="94">
        <f t="shared" si="1043"/>
        <v>0.0851063829787235</v>
      </c>
      <c r="AK375" s="94">
        <f t="shared" si="1043"/>
        <v>0.0990099009900991</v>
      </c>
      <c r="AL375" s="94">
        <f t="shared" ref="AL375" si="1047">AL374/AG374-1</f>
        <v>0.5</v>
      </c>
      <c r="AM375" s="94">
        <f t="shared" ref="AM375" si="1048">AM374/AH374-1</f>
        <v>0.5</v>
      </c>
      <c r="AN375" s="109">
        <f t="shared" si="1043"/>
        <v>0.29296875</v>
      </c>
      <c r="AO375" s="94">
        <f t="shared" ref="AO375" si="1049">AO374/AJ374-1</f>
        <v>0.2</v>
      </c>
      <c r="AP375" s="94">
        <f t="shared" ref="AP375" si="1050">AP374/AK374-1</f>
        <v>0.2</v>
      </c>
      <c r="AQ375" s="94">
        <f t="shared" ref="AQ375" si="1051">AQ374/AL374-1</f>
        <v>0.2</v>
      </c>
      <c r="AR375" s="94">
        <f t="shared" ref="AR375" si="1052">AR374/AM374-1</f>
        <v>0.2</v>
      </c>
      <c r="AS375" s="109">
        <f t="shared" ref="AS375" si="1053">AS374/AN374-1</f>
        <v>0.2</v>
      </c>
      <c r="AT375" s="94">
        <f t="shared" ref="AT375" si="1054">AT374/AO374-1</f>
        <v>0.2</v>
      </c>
      <c r="AU375" s="94">
        <f t="shared" ref="AU375" si="1055">AU374/AP374-1</f>
        <v>0.2</v>
      </c>
      <c r="AV375" s="94">
        <f t="shared" ref="AV375" si="1056">AV374/AQ374-1</f>
        <v>0.2</v>
      </c>
      <c r="AW375" s="94">
        <f t="shared" ref="AW375" si="1057">AW374/AR374-1</f>
        <v>0.2</v>
      </c>
      <c r="AX375" s="109">
        <f t="shared" ref="AX375" si="1058">AX374/AS374-1</f>
        <v>0.2</v>
      </c>
    </row>
    <row r="376" ht="14.25" customHeight="1" spans="1:50">
      <c r="A376" s="80"/>
      <c r="B376" s="238" t="s">
        <v>379</v>
      </c>
      <c r="C376" s="227">
        <f t="shared" ref="C376:AI376" si="1059">C362+C374</f>
        <v>51.6208</v>
      </c>
      <c r="D376" s="103">
        <f t="shared" si="1059"/>
        <v>21.8437424096984</v>
      </c>
      <c r="E376" s="103">
        <f t="shared" si="1059"/>
        <v>25.6954777298254</v>
      </c>
      <c r="F376" s="103">
        <f t="shared" si="1059"/>
        <v>18.8625197610817</v>
      </c>
      <c r="G376" s="103">
        <f t="shared" si="1059"/>
        <v>9.95298642635155</v>
      </c>
      <c r="H376" s="227">
        <f t="shared" si="1059"/>
        <v>76.354726326957</v>
      </c>
      <c r="I376" s="103">
        <f t="shared" si="1059"/>
        <v>41.9049137666901</v>
      </c>
      <c r="J376" s="103">
        <f t="shared" si="1059"/>
        <v>34.2883759326823</v>
      </c>
      <c r="K376" s="103">
        <f t="shared" si="1059"/>
        <v>4.18207454052311</v>
      </c>
      <c r="L376" s="103">
        <f t="shared" si="1059"/>
        <v>2.64609645241135</v>
      </c>
      <c r="M376" s="227">
        <f t="shared" si="1059"/>
        <v>83.0214606923069</v>
      </c>
      <c r="N376" s="103">
        <f t="shared" si="1059"/>
        <v>51.8</v>
      </c>
      <c r="O376" s="103">
        <f t="shared" si="1059"/>
        <v>13.88013955</v>
      </c>
      <c r="P376" s="103">
        <f t="shared" si="1059"/>
        <v>8.93</v>
      </c>
      <c r="Q376" s="103">
        <f t="shared" si="1059"/>
        <v>-17.61013955</v>
      </c>
      <c r="R376" s="227">
        <f t="shared" si="1059"/>
        <v>57</v>
      </c>
      <c r="S376" s="104">
        <f t="shared" si="1059"/>
        <v>76.354726326957</v>
      </c>
      <c r="T376" s="104">
        <f t="shared" si="1059"/>
        <v>83.0214606923069</v>
      </c>
      <c r="U376" s="105">
        <f t="shared" si="1059"/>
        <v>51.8</v>
      </c>
      <c r="V376" s="105">
        <f t="shared" si="1059"/>
        <v>13.88013955</v>
      </c>
      <c r="W376" s="105">
        <f t="shared" si="1059"/>
        <v>8.93</v>
      </c>
      <c r="X376" s="105">
        <f t="shared" si="1059"/>
        <v>-17.61013955</v>
      </c>
      <c r="Y376" s="104">
        <f t="shared" si="1059"/>
        <v>57</v>
      </c>
      <c r="Z376" s="103">
        <f t="shared" si="1059"/>
        <v>18.1</v>
      </c>
      <c r="AA376" s="103">
        <f t="shared" si="1059"/>
        <v>11</v>
      </c>
      <c r="AB376" s="103">
        <f t="shared" si="1059"/>
        <v>29.1</v>
      </c>
      <c r="AC376" s="103">
        <f t="shared" si="1059"/>
        <v>-1.6</v>
      </c>
      <c r="AD376" s="227">
        <f t="shared" si="1059"/>
        <v>56.6</v>
      </c>
      <c r="AE376" s="103">
        <f t="shared" si="1059"/>
        <v>29.6</v>
      </c>
      <c r="AF376" s="103">
        <f t="shared" si="1059"/>
        <v>19.8</v>
      </c>
      <c r="AG376" s="103">
        <f t="shared" si="1059"/>
        <v>34.9</v>
      </c>
      <c r="AH376" s="103">
        <f t="shared" si="1059"/>
        <v>1.8</v>
      </c>
      <c r="AI376" s="227">
        <f t="shared" si="1059"/>
        <v>86.1</v>
      </c>
      <c r="AJ376" s="505"/>
      <c r="AK376" s="94"/>
      <c r="AL376" s="94"/>
      <c r="AM376" s="94"/>
      <c r="AN376" s="261"/>
      <c r="AO376" s="505"/>
      <c r="AP376" s="94"/>
      <c r="AQ376" s="94"/>
      <c r="AR376" s="94"/>
      <c r="AS376" s="261"/>
      <c r="AT376" s="505"/>
      <c r="AU376" s="94"/>
      <c r="AV376" s="94"/>
      <c r="AW376" s="94"/>
      <c r="AX376" s="261"/>
    </row>
    <row r="377" ht="14.25" customHeight="1" spans="1:50">
      <c r="A377" s="121"/>
      <c r="B377" s="119" t="s">
        <v>60</v>
      </c>
      <c r="C377" s="969" t="s">
        <v>61</v>
      </c>
      <c r="D377" s="960" t="s">
        <v>61</v>
      </c>
      <c r="E377" s="960" t="s">
        <v>61</v>
      </c>
      <c r="F377" s="960" t="s">
        <v>61</v>
      </c>
      <c r="G377" s="960" t="s">
        <v>61</v>
      </c>
      <c r="H377" s="261">
        <f t="shared" ref="H377:AI377" si="1060">H376/C376-1</f>
        <v>0.479146513168277</v>
      </c>
      <c r="I377" s="94">
        <f t="shared" si="1060"/>
        <v>0.918394429888752</v>
      </c>
      <c r="J377" s="94">
        <f t="shared" si="1060"/>
        <v>0.334412860239721</v>
      </c>
      <c r="K377" s="94">
        <f t="shared" si="1060"/>
        <v>-0.778286538941005</v>
      </c>
      <c r="L377" s="94">
        <f t="shared" si="1060"/>
        <v>-0.734140454024379</v>
      </c>
      <c r="M377" s="109">
        <f t="shared" si="1060"/>
        <v>0.0873126613905</v>
      </c>
      <c r="N377" s="94">
        <f t="shared" si="1060"/>
        <v>0.23613188392182</v>
      </c>
      <c r="O377" s="94">
        <f t="shared" si="1060"/>
        <v>-0.595194022100942</v>
      </c>
      <c r="P377" s="525">
        <f t="shared" si="1060"/>
        <v>1.13530388171489</v>
      </c>
      <c r="Q377" s="94">
        <f t="shared" si="1060"/>
        <v>-7.65513894399131</v>
      </c>
      <c r="R377" s="109">
        <f t="shared" si="1060"/>
        <v>-0.313430533205713</v>
      </c>
      <c r="S377" s="393">
        <f>S376/C376-1</f>
        <v>0.479146513168277</v>
      </c>
      <c r="T377" s="374">
        <f>T376/S376-1</f>
        <v>0.0873126613905</v>
      </c>
      <c r="U377" s="394">
        <f t="shared" ref="U377" si="1061">U376/I376-1</f>
        <v>0.23613188392182</v>
      </c>
      <c r="V377" s="394">
        <f t="shared" ref="V377" si="1062">V376/J376-1</f>
        <v>-0.595194022100942</v>
      </c>
      <c r="W377" s="394">
        <f t="shared" ref="W377:X377" si="1063">W376/K376-1</f>
        <v>1.13530388171489</v>
      </c>
      <c r="X377" s="394">
        <f t="shared" si="1063"/>
        <v>-7.65513894399131</v>
      </c>
      <c r="Y377" s="374">
        <f>Y376/T376-1</f>
        <v>-0.313430533205713</v>
      </c>
      <c r="Z377" s="94">
        <f>Z376/U376-1</f>
        <v>-0.650579150579151</v>
      </c>
      <c r="AA377" s="94">
        <f t="shared" ref="AA377:AG377" si="1064">AA376/V376-1</f>
        <v>-0.207500763203782</v>
      </c>
      <c r="AB377" s="94">
        <f t="shared" si="1064"/>
        <v>2.25867861142217</v>
      </c>
      <c r="AC377" s="94">
        <f t="shared" si="1064"/>
        <v>-0.909143252643901</v>
      </c>
      <c r="AD377" s="109">
        <f t="shared" si="1064"/>
        <v>-0.00701754385964914</v>
      </c>
      <c r="AE377" s="94">
        <f t="shared" si="1064"/>
        <v>0.635359116022099</v>
      </c>
      <c r="AF377" s="94">
        <f t="shared" si="1064"/>
        <v>0.8</v>
      </c>
      <c r="AG377" s="94">
        <f t="shared" si="1064"/>
        <v>0.199312714776632</v>
      </c>
      <c r="AH377" s="94">
        <f t="shared" si="1060"/>
        <v>-2.125</v>
      </c>
      <c r="AI377" s="109">
        <f t="shared" si="1060"/>
        <v>0.521201413427562</v>
      </c>
      <c r="AJ377" s="505"/>
      <c r="AK377" s="94"/>
      <c r="AL377" s="94"/>
      <c r="AM377" s="94"/>
      <c r="AN377" s="261"/>
      <c r="AO377" s="505"/>
      <c r="AP377" s="94"/>
      <c r="AQ377" s="94"/>
      <c r="AR377" s="94"/>
      <c r="AS377" s="261"/>
      <c r="AT377" s="505"/>
      <c r="AU377" s="94"/>
      <c r="AV377" s="94"/>
      <c r="AW377" s="94"/>
      <c r="AX377" s="261"/>
    </row>
    <row r="378" ht="14.25" customHeight="1" spans="1:50">
      <c r="A378" s="121"/>
      <c r="B378" s="203" t="s">
        <v>376</v>
      </c>
      <c r="C378" s="109">
        <f t="shared" ref="C378:AI378" si="1065">C376/C316</f>
        <v>0.0771380753138075</v>
      </c>
      <c r="D378" s="94">
        <f t="shared" si="1065"/>
        <v>0.110038498865036</v>
      </c>
      <c r="E378" s="94">
        <f t="shared" si="1065"/>
        <v>0.107796609178275</v>
      </c>
      <c r="F378" s="94">
        <f t="shared" si="1065"/>
        <v>0.0857192445402485</v>
      </c>
      <c r="G378" s="94">
        <f t="shared" si="1065"/>
        <v>0.0445962291708556</v>
      </c>
      <c r="H378" s="109">
        <f t="shared" si="1065"/>
        <v>0.0867558899762041</v>
      </c>
      <c r="I378" s="94">
        <f t="shared" si="1065"/>
        <v>0.147313535164099</v>
      </c>
      <c r="J378" s="94">
        <f t="shared" si="1065"/>
        <v>0.123691847930757</v>
      </c>
      <c r="K378" s="94">
        <f t="shared" si="1065"/>
        <v>0.0184401711535724</v>
      </c>
      <c r="L378" s="94">
        <f t="shared" si="1065"/>
        <v>0.0106574851353749</v>
      </c>
      <c r="M378" s="109">
        <f t="shared" si="1065"/>
        <v>0.0800789168495114</v>
      </c>
      <c r="N378" s="94">
        <f t="shared" si="1065"/>
        <v>0.163098236775819</v>
      </c>
      <c r="O378" s="94">
        <f t="shared" si="1065"/>
        <v>0.0495365437187723</v>
      </c>
      <c r="P378" s="94">
        <f t="shared" si="1065"/>
        <v>0.0332588454376164</v>
      </c>
      <c r="Q378" s="94">
        <f t="shared" si="1065"/>
        <v>-0.0729198325051759</v>
      </c>
      <c r="R378" s="109">
        <f t="shared" si="1065"/>
        <v>0.05145333092616</v>
      </c>
      <c r="S378" s="374">
        <f t="shared" si="1065"/>
        <v>0.0864122478547742</v>
      </c>
      <c r="T378" s="374">
        <f t="shared" si="1065"/>
        <v>0.0797711416518188</v>
      </c>
      <c r="U378" s="375">
        <f t="shared" si="1065"/>
        <v>0.162586315128688</v>
      </c>
      <c r="V378" s="375">
        <f t="shared" si="1065"/>
        <v>0.049377942191391</v>
      </c>
      <c r="W378" s="375">
        <f t="shared" si="1065"/>
        <v>0.0330985915492958</v>
      </c>
      <c r="X378" s="375">
        <f t="shared" si="1065"/>
        <v>-0.0725891984748557</v>
      </c>
      <c r="Y378" s="374">
        <f t="shared" si="1065"/>
        <v>0.0512543835985973</v>
      </c>
      <c r="Z378" s="94">
        <f t="shared" si="1065"/>
        <v>0.0661549707602339</v>
      </c>
      <c r="AA378" s="94">
        <f t="shared" si="1065"/>
        <v>0.0388007054673721</v>
      </c>
      <c r="AB378" s="94">
        <f t="shared" si="1065"/>
        <v>0.0969353764157228</v>
      </c>
      <c r="AC378" s="94">
        <f t="shared" si="1065"/>
        <v>-0.00540175557056043</v>
      </c>
      <c r="AD378" s="109">
        <f t="shared" si="1065"/>
        <v>0.0490680537494582</v>
      </c>
      <c r="AE378" s="94">
        <f t="shared" si="1065"/>
        <v>0.0966372837087822</v>
      </c>
      <c r="AF378" s="94">
        <f t="shared" si="1065"/>
        <v>0.0631176283073</v>
      </c>
      <c r="AG378" s="94">
        <f t="shared" si="1065"/>
        <v>0.0998569384835479</v>
      </c>
      <c r="AH378" s="94">
        <f t="shared" si="1065"/>
        <v>0.00533807829181495</v>
      </c>
      <c r="AI378" s="109">
        <f t="shared" si="1065"/>
        <v>0.0658911762455039</v>
      </c>
      <c r="AJ378" s="505"/>
      <c r="AK378" s="94"/>
      <c r="AL378" s="94"/>
      <c r="AM378" s="94"/>
      <c r="AN378" s="261"/>
      <c r="AO378" s="505"/>
      <c r="AP378" s="94"/>
      <c r="AQ378" s="94"/>
      <c r="AR378" s="94"/>
      <c r="AS378" s="261"/>
      <c r="AT378" s="505"/>
      <c r="AU378" s="94"/>
      <c r="AV378" s="94"/>
      <c r="AW378" s="94"/>
      <c r="AX378" s="261"/>
    </row>
    <row r="379" ht="14.25" customHeight="1" spans="1:50">
      <c r="A379" s="80"/>
      <c r="B379" s="205" t="s">
        <v>65</v>
      </c>
      <c r="C379" s="969" t="s">
        <v>61</v>
      </c>
      <c r="D379" s="960" t="s">
        <v>61</v>
      </c>
      <c r="E379" s="960" t="s">
        <v>61</v>
      </c>
      <c r="F379" s="960" t="s">
        <v>61</v>
      </c>
      <c r="G379" s="960" t="s">
        <v>61</v>
      </c>
      <c r="H379" s="472">
        <f t="shared" ref="H379:AI379" si="1066">(H378-C378)*100*100</f>
        <v>96.1781466239656</v>
      </c>
      <c r="I379" s="398">
        <f t="shared" si="1066"/>
        <v>372.750362990624</v>
      </c>
      <c r="J379" s="398">
        <f t="shared" si="1066"/>
        <v>158.952387524824</v>
      </c>
      <c r="K379" s="514">
        <f t="shared" si="1066"/>
        <v>-672.790733866761</v>
      </c>
      <c r="L379" s="514">
        <f t="shared" si="1066"/>
        <v>-339.387440354806</v>
      </c>
      <c r="M379" s="472">
        <f t="shared" si="1066"/>
        <v>-66.7697312669264</v>
      </c>
      <c r="N379" s="400">
        <f t="shared" si="1066"/>
        <v>157.847016117198</v>
      </c>
      <c r="O379" s="400">
        <f t="shared" si="1066"/>
        <v>-741.553042119849</v>
      </c>
      <c r="P379" s="400">
        <f t="shared" si="1066"/>
        <v>148.18674284044</v>
      </c>
      <c r="Q379" s="514">
        <f t="shared" si="1066"/>
        <v>-835.773176405509</v>
      </c>
      <c r="R379" s="397">
        <f t="shared" si="1066"/>
        <v>-286.255859233515</v>
      </c>
      <c r="S379" s="976" t="s">
        <v>61</v>
      </c>
      <c r="T379" s="401">
        <f>(T378-S378)*100*100</f>
        <v>-66.4110620295534</v>
      </c>
      <c r="U379" s="977" t="s">
        <v>61</v>
      </c>
      <c r="V379" s="977" t="s">
        <v>61</v>
      </c>
      <c r="W379" s="977" t="s">
        <v>61</v>
      </c>
      <c r="X379" s="977" t="s">
        <v>61</v>
      </c>
      <c r="Y379" s="401">
        <f>(Y378-T378)*100*100</f>
        <v>-285.167580532216</v>
      </c>
      <c r="Z379" s="400">
        <f>(Z378-U378)*100*100</f>
        <v>-964.313443684541</v>
      </c>
      <c r="AA379" s="400">
        <f t="shared" ref="AA379:AG379" si="1067">(AA378-V378)*100*100</f>
        <v>-105.772367240188</v>
      </c>
      <c r="AB379" s="400">
        <f t="shared" si="1067"/>
        <v>638.367848664271</v>
      </c>
      <c r="AC379" s="400">
        <f t="shared" si="1067"/>
        <v>671.874429042953</v>
      </c>
      <c r="AD379" s="397">
        <f t="shared" si="1067"/>
        <v>-21.8632984913909</v>
      </c>
      <c r="AE379" s="400">
        <f t="shared" si="1067"/>
        <v>304.823129485483</v>
      </c>
      <c r="AF379" s="400">
        <f t="shared" si="1067"/>
        <v>243.169228399278</v>
      </c>
      <c r="AG379" s="400">
        <f t="shared" si="1067"/>
        <v>29.2156206782507</v>
      </c>
      <c r="AH379" s="400">
        <f t="shared" si="1066"/>
        <v>107.398338623754</v>
      </c>
      <c r="AI379" s="397">
        <f t="shared" si="1066"/>
        <v>168.231224960458</v>
      </c>
      <c r="AJ379" s="505"/>
      <c r="AK379" s="94"/>
      <c r="AL379" s="94"/>
      <c r="AM379" s="94"/>
      <c r="AN379" s="261"/>
      <c r="AO379" s="505"/>
      <c r="AP379" s="94"/>
      <c r="AQ379" s="94"/>
      <c r="AR379" s="94"/>
      <c r="AS379" s="261"/>
      <c r="AT379" s="505"/>
      <c r="AU379" s="94"/>
      <c r="AV379" s="94"/>
      <c r="AW379" s="94"/>
      <c r="AX379" s="261"/>
    </row>
    <row r="380" ht="14.25" customHeight="1" spans="1:50">
      <c r="A380" s="121"/>
      <c r="B380" s="119" t="s">
        <v>114</v>
      </c>
      <c r="C380" s="969" t="s">
        <v>61</v>
      </c>
      <c r="D380" s="960" t="s">
        <v>61</v>
      </c>
      <c r="E380" s="960" t="s">
        <v>61</v>
      </c>
      <c r="F380" s="960" t="s">
        <v>61</v>
      </c>
      <c r="G380" s="960" t="s">
        <v>61</v>
      </c>
      <c r="H380" s="261">
        <f t="shared" ref="H380:R380" si="1068">(H376-C376)/(H316-C316)</f>
        <v>0.117272421065654</v>
      </c>
      <c r="I380" s="94">
        <f t="shared" si="1068"/>
        <v>0.233403189268705</v>
      </c>
      <c r="J380" s="94">
        <f t="shared" si="1068"/>
        <v>0.221249477305436</v>
      </c>
      <c r="K380" s="94">
        <f t="shared" si="1068"/>
        <v>-2.17761483132258</v>
      </c>
      <c r="L380" s="94">
        <f t="shared" si="1068"/>
        <v>-0.291050178079159</v>
      </c>
      <c r="M380" s="109">
        <f t="shared" si="1068"/>
        <v>0.0425620771624299</v>
      </c>
      <c r="N380" s="94">
        <f t="shared" si="1068"/>
        <v>0.298590832265167</v>
      </c>
      <c r="O380" s="94">
        <f t="shared" si="1068"/>
        <v>-6.82104799792736</v>
      </c>
      <c r="P380" s="525">
        <f t="shared" si="1068"/>
        <v>0.113835988491947</v>
      </c>
      <c r="Q380" s="94">
        <f t="shared" si="1068"/>
        <v>2.98533001066585</v>
      </c>
      <c r="R380" s="109">
        <f t="shared" si="1068"/>
        <v>-0.366218592800175</v>
      </c>
      <c r="S380" s="976" t="s">
        <v>61</v>
      </c>
      <c r="T380" s="374">
        <f>(T376-S376)/(T316-S316)</f>
        <v>0.0424266460739103</v>
      </c>
      <c r="U380" s="977" t="s">
        <v>61</v>
      </c>
      <c r="V380" s="977" t="s">
        <v>61</v>
      </c>
      <c r="W380" s="977" t="s">
        <v>61</v>
      </c>
      <c r="X380" s="977" t="s">
        <v>61</v>
      </c>
      <c r="Y380" s="374">
        <f t="shared" ref="Y380:AI380" si="1069">(Y376-T376)/(Y316-T316)</f>
        <v>-0.36467887694734</v>
      </c>
      <c r="Z380" s="94">
        <f t="shared" si="1069"/>
        <v>0.748888888888889</v>
      </c>
      <c r="AA380" s="94">
        <f t="shared" si="1069"/>
        <v>-1.20005814583334</v>
      </c>
      <c r="AB380" s="94">
        <f t="shared" si="1069"/>
        <v>0.663486842105262</v>
      </c>
      <c r="AC380" s="94">
        <f t="shared" si="1069"/>
        <v>0.298696633395523</v>
      </c>
      <c r="AD380" s="109">
        <f t="shared" si="1069"/>
        <v>-0.00966183574879221</v>
      </c>
      <c r="AE380" s="94">
        <f t="shared" si="1069"/>
        <v>0.351681957186544</v>
      </c>
      <c r="AF380" s="94">
        <f t="shared" si="1069"/>
        <v>0.291390728476821</v>
      </c>
      <c r="AG380" s="94">
        <f t="shared" si="1069"/>
        <v>0.117647058823529</v>
      </c>
      <c r="AH380" s="94">
        <f t="shared" si="1069"/>
        <v>0.0829268292682927</v>
      </c>
      <c r="AI380" s="109">
        <f t="shared" si="1069"/>
        <v>0.192558746736293</v>
      </c>
      <c r="AJ380" s="505"/>
      <c r="AK380" s="94"/>
      <c r="AL380" s="94"/>
      <c r="AM380" s="94"/>
      <c r="AN380" s="261"/>
      <c r="AO380" s="505"/>
      <c r="AP380" s="94"/>
      <c r="AQ380" s="94"/>
      <c r="AR380" s="94"/>
      <c r="AS380" s="261"/>
      <c r="AT380" s="505"/>
      <c r="AU380" s="94"/>
      <c r="AV380" s="94"/>
      <c r="AW380" s="94"/>
      <c r="AX380" s="261"/>
    </row>
    <row r="381" ht="14.25" hidden="1" customHeight="1" outlineLevel="1" spans="1:50">
      <c r="A381" s="80"/>
      <c r="B381" s="476"/>
      <c r="C381" s="411"/>
      <c r="D381" s="412"/>
      <c r="E381" s="412"/>
      <c r="F381" s="412"/>
      <c r="G381" s="412"/>
      <c r="H381" s="411"/>
      <c r="I381" s="412"/>
      <c r="J381" s="412"/>
      <c r="K381" s="412"/>
      <c r="L381" s="412"/>
      <c r="M381" s="411"/>
      <c r="N381" s="412"/>
      <c r="O381" s="412"/>
      <c r="P381" s="526"/>
      <c r="Q381" s="412"/>
      <c r="R381" s="411"/>
      <c r="S381" s="478"/>
      <c r="T381" s="478"/>
      <c r="U381" s="479"/>
      <c r="V381" s="479"/>
      <c r="W381" s="479"/>
      <c r="X381" s="479"/>
      <c r="Y381" s="478"/>
      <c r="Z381" s="412"/>
      <c r="AA381" s="412"/>
      <c r="AB381" s="412"/>
      <c r="AC381" s="412"/>
      <c r="AD381" s="411"/>
      <c r="AE381" s="412"/>
      <c r="AF381" s="527"/>
      <c r="AG381" s="412"/>
      <c r="AH381" s="412"/>
      <c r="AI381" s="411"/>
      <c r="AJ381" s="412"/>
      <c r="AK381" s="412"/>
      <c r="AL381" s="412"/>
      <c r="AM381" s="412"/>
      <c r="AN381" s="411"/>
      <c r="AO381" s="412"/>
      <c r="AP381" s="412"/>
      <c r="AQ381" s="412"/>
      <c r="AR381" s="412"/>
      <c r="AS381" s="411"/>
      <c r="AT381" s="412"/>
      <c r="AU381" s="412"/>
      <c r="AV381" s="412"/>
      <c r="AW381" s="412"/>
      <c r="AX381" s="411"/>
    </row>
    <row r="382" ht="14.25" hidden="1" customHeight="1" outlineLevel="1" spans="1:50">
      <c r="A382" s="80"/>
      <c r="B382" s="408" t="s">
        <v>380</v>
      </c>
      <c r="C382" s="132">
        <v>9.3</v>
      </c>
      <c r="D382" s="98">
        <v>2.0936334261964</v>
      </c>
      <c r="E382" s="98">
        <v>2.19125172851274</v>
      </c>
      <c r="F382" s="98">
        <v>2.54253775070639</v>
      </c>
      <c r="G382" s="98">
        <v>2.7864961594876</v>
      </c>
      <c r="H382" s="132">
        <f>SUM(D382:G382)</f>
        <v>9.61391906490313</v>
      </c>
      <c r="I382" s="98">
        <v>2.45729568116796</v>
      </c>
      <c r="J382" s="98">
        <v>2.82263505928987</v>
      </c>
      <c r="K382" s="98">
        <v>2.43343797697389</v>
      </c>
      <c r="L382" s="98">
        <v>2.46681140914699</v>
      </c>
      <c r="M382" s="132">
        <f>SUM(I382:L382)</f>
        <v>10.1801801265787</v>
      </c>
      <c r="N382" s="186">
        <v>2.86555199558386</v>
      </c>
      <c r="O382" s="186">
        <v>3.1653151376762</v>
      </c>
      <c r="P382" s="186">
        <v>3.53</v>
      </c>
      <c r="Q382" s="417">
        <v>4.25</v>
      </c>
      <c r="R382" s="132">
        <f>N382+O382+P382+Q382</f>
        <v>13.8108671332601</v>
      </c>
      <c r="S382" s="99"/>
      <c r="T382" s="99"/>
      <c r="U382" s="100"/>
      <c r="V382" s="100"/>
      <c r="W382" s="100"/>
      <c r="X382" s="100"/>
      <c r="Y382" s="99"/>
      <c r="Z382" s="98"/>
      <c r="AA382" s="409"/>
      <c r="AB382" s="409"/>
      <c r="AC382" s="409"/>
      <c r="AD382" s="132"/>
      <c r="AE382" s="409"/>
      <c r="AF382" s="409"/>
      <c r="AG382" s="409"/>
      <c r="AH382" s="409"/>
      <c r="AI382" s="132"/>
      <c r="AJ382" s="409"/>
      <c r="AK382" s="409"/>
      <c r="AL382" s="409"/>
      <c r="AM382" s="409"/>
      <c r="AN382" s="132"/>
      <c r="AO382" s="409"/>
      <c r="AP382" s="409"/>
      <c r="AQ382" s="409"/>
      <c r="AR382" s="409"/>
      <c r="AS382" s="132"/>
      <c r="AT382" s="409"/>
      <c r="AU382" s="409"/>
      <c r="AV382" s="409"/>
      <c r="AW382" s="409"/>
      <c r="AX382" s="132"/>
    </row>
    <row r="383" ht="14.25" hidden="1" customHeight="1" outlineLevel="1" spans="1:50">
      <c r="A383" s="80"/>
      <c r="B383" s="238" t="s">
        <v>381</v>
      </c>
      <c r="C383" s="227">
        <f t="shared" ref="C383:R383" si="1070">C376-C382</f>
        <v>42.3208</v>
      </c>
      <c r="D383" s="103">
        <f t="shared" si="1070"/>
        <v>19.750108983502</v>
      </c>
      <c r="E383" s="103">
        <f t="shared" si="1070"/>
        <v>23.5042260013126</v>
      </c>
      <c r="F383" s="103">
        <f t="shared" si="1070"/>
        <v>16.3199820103753</v>
      </c>
      <c r="G383" s="103">
        <f t="shared" si="1070"/>
        <v>7.16649026686395</v>
      </c>
      <c r="H383" s="227">
        <f t="shared" si="1070"/>
        <v>66.7408072620538</v>
      </c>
      <c r="I383" s="103">
        <f t="shared" si="1070"/>
        <v>39.4476180855221</v>
      </c>
      <c r="J383" s="103">
        <f t="shared" si="1070"/>
        <v>31.4657408733925</v>
      </c>
      <c r="K383" s="103">
        <f t="shared" si="1070"/>
        <v>1.74863656354922</v>
      </c>
      <c r="L383" s="103">
        <f t="shared" si="1070"/>
        <v>0.17928504326436</v>
      </c>
      <c r="M383" s="227">
        <f t="shared" si="1070"/>
        <v>72.8412805657282</v>
      </c>
      <c r="N383" s="103">
        <f t="shared" si="1070"/>
        <v>48.9344480044161</v>
      </c>
      <c r="O383" s="103">
        <f t="shared" si="1070"/>
        <v>10.7148244123238</v>
      </c>
      <c r="P383" s="103">
        <f t="shared" si="1070"/>
        <v>5.4</v>
      </c>
      <c r="Q383" s="103">
        <f t="shared" ref="Q383" si="1071">Q376-Q382</f>
        <v>-21.86013955</v>
      </c>
      <c r="R383" s="227">
        <f t="shared" si="1070"/>
        <v>43.1891328667399</v>
      </c>
      <c r="S383" s="104"/>
      <c r="T383" s="104"/>
      <c r="U383" s="105"/>
      <c r="V383" s="105"/>
      <c r="W383" s="105"/>
      <c r="X383" s="105"/>
      <c r="Y383" s="104"/>
      <c r="Z383" s="103"/>
      <c r="AA383" s="103"/>
      <c r="AB383" s="103"/>
      <c r="AC383" s="103"/>
      <c r="AD383" s="227"/>
      <c r="AE383" s="103"/>
      <c r="AF383" s="103"/>
      <c r="AG383" s="103"/>
      <c r="AH383" s="103"/>
      <c r="AI383" s="227"/>
      <c r="AJ383" s="103"/>
      <c r="AK383" s="103"/>
      <c r="AL383" s="103"/>
      <c r="AM383" s="103"/>
      <c r="AN383" s="227"/>
      <c r="AO383" s="103"/>
      <c r="AP383" s="103"/>
      <c r="AQ383" s="103"/>
      <c r="AR383" s="103"/>
      <c r="AS383" s="227"/>
      <c r="AT383" s="103"/>
      <c r="AU383" s="103"/>
      <c r="AV383" s="103"/>
      <c r="AW383" s="103"/>
      <c r="AX383" s="227"/>
    </row>
    <row r="384" ht="14.25" hidden="1" customHeight="1" outlineLevel="1" spans="1:50">
      <c r="A384" s="528"/>
      <c r="B384" s="529" t="s">
        <v>60</v>
      </c>
      <c r="C384" s="983" t="s">
        <v>61</v>
      </c>
      <c r="D384" s="960" t="s">
        <v>61</v>
      </c>
      <c r="E384" s="960" t="s">
        <v>61</v>
      </c>
      <c r="F384" s="960" t="s">
        <v>61</v>
      </c>
      <c r="G384" s="960" t="s">
        <v>61</v>
      </c>
      <c r="H384" s="263">
        <f t="shared" ref="H384:R384" si="1072">H383/C383-1</f>
        <v>0.57702139992755</v>
      </c>
      <c r="I384" s="94">
        <f t="shared" si="1072"/>
        <v>0.99733672955801</v>
      </c>
      <c r="J384" s="94">
        <f t="shared" si="1072"/>
        <v>0.338726953682083</v>
      </c>
      <c r="K384" s="94">
        <f t="shared" si="1072"/>
        <v>-0.892853033634624</v>
      </c>
      <c r="L384" s="94">
        <f t="shared" si="1072"/>
        <v>-0.974982866565336</v>
      </c>
      <c r="M384" s="263">
        <f t="shared" si="1072"/>
        <v>0.0914054467414691</v>
      </c>
      <c r="N384" s="94">
        <f t="shared" si="1072"/>
        <v>0.240491831428875</v>
      </c>
      <c r="O384" s="94">
        <f t="shared" si="1072"/>
        <v>-0.659476493643145</v>
      </c>
      <c r="P384" s="94">
        <f t="shared" si="1072"/>
        <v>2.08812026041567</v>
      </c>
      <c r="Q384" s="531">
        <f t="shared" si="1072"/>
        <v>-122.929521570669</v>
      </c>
      <c r="R384" s="263">
        <f t="shared" si="1072"/>
        <v>-0.40707889082526</v>
      </c>
      <c r="S384" s="376"/>
      <c r="T384" s="376"/>
      <c r="U384" s="377"/>
      <c r="V384" s="377"/>
      <c r="W384" s="377"/>
      <c r="X384" s="377"/>
      <c r="Y384" s="376"/>
      <c r="Z384" s="94"/>
      <c r="AA384" s="94"/>
      <c r="AB384" s="94"/>
      <c r="AC384" s="94"/>
      <c r="AD384" s="263"/>
      <c r="AE384" s="94"/>
      <c r="AF384" s="94"/>
      <c r="AG384" s="94"/>
      <c r="AH384" s="94"/>
      <c r="AI384" s="263"/>
      <c r="AJ384" s="94"/>
      <c r="AK384" s="94"/>
      <c r="AL384" s="94"/>
      <c r="AM384" s="94"/>
      <c r="AN384" s="263"/>
      <c r="AO384" s="94"/>
      <c r="AP384" s="94"/>
      <c r="AQ384" s="94"/>
      <c r="AR384" s="94"/>
      <c r="AS384" s="263"/>
      <c r="AT384" s="94"/>
      <c r="AU384" s="94"/>
      <c r="AV384" s="94"/>
      <c r="AW384" s="94"/>
      <c r="AX384" s="263"/>
    </row>
    <row r="385" ht="14.25" hidden="1" customHeight="1" outlineLevel="1" spans="1:50">
      <c r="A385" s="142"/>
      <c r="B385" s="203" t="s">
        <v>376</v>
      </c>
      <c r="C385" s="261">
        <f t="shared" ref="C385:R385" si="1073">C383/C316</f>
        <v>0.0632408846383742</v>
      </c>
      <c r="D385" s="94">
        <f t="shared" si="1073"/>
        <v>0.0994917585184725</v>
      </c>
      <c r="E385" s="532">
        <f t="shared" si="1073"/>
        <v>0.0986039602354014</v>
      </c>
      <c r="F385" s="94">
        <f t="shared" si="1073"/>
        <v>0.0741648807560795</v>
      </c>
      <c r="G385" s="94">
        <f t="shared" si="1073"/>
        <v>0.0321108086157539</v>
      </c>
      <c r="H385" s="261">
        <f t="shared" si="1073"/>
        <v>0.0758323473907283</v>
      </c>
      <c r="I385" s="94">
        <f t="shared" si="1073"/>
        <v>0.138675099209982</v>
      </c>
      <c r="J385" s="94">
        <f t="shared" si="1073"/>
        <v>0.113509477462026</v>
      </c>
      <c r="K385" s="94">
        <f t="shared" si="1073"/>
        <v>0.00771032586932538</v>
      </c>
      <c r="L385" s="94">
        <f t="shared" si="1073"/>
        <v>0.000722092984117699</v>
      </c>
      <c r="M385" s="261">
        <f t="shared" si="1073"/>
        <v>0.0702595545897857</v>
      </c>
      <c r="N385" s="94">
        <f t="shared" si="1073"/>
        <v>0.154075717898036</v>
      </c>
      <c r="O385" s="94">
        <f t="shared" si="1073"/>
        <v>0.038239915818429</v>
      </c>
      <c r="P385" s="94">
        <f t="shared" si="1073"/>
        <v>0.0201117318435754</v>
      </c>
      <c r="Q385" s="94">
        <f t="shared" si="1073"/>
        <v>-0.0905181761904762</v>
      </c>
      <c r="R385" s="261">
        <f t="shared" si="1073"/>
        <v>0.0389863990492327</v>
      </c>
      <c r="S385" s="374"/>
      <c r="T385" s="374"/>
      <c r="U385" s="375"/>
      <c r="V385" s="375"/>
      <c r="W385" s="375"/>
      <c r="X385" s="375"/>
      <c r="Y385" s="374"/>
      <c r="Z385" s="94"/>
      <c r="AA385" s="94"/>
      <c r="AB385" s="94"/>
      <c r="AC385" s="94"/>
      <c r="AD385" s="261"/>
      <c r="AE385" s="94"/>
      <c r="AF385" s="94"/>
      <c r="AG385" s="94"/>
      <c r="AH385" s="94"/>
      <c r="AI385" s="261"/>
      <c r="AJ385" s="94"/>
      <c r="AK385" s="94"/>
      <c r="AL385" s="94"/>
      <c r="AM385" s="94"/>
      <c r="AN385" s="261"/>
      <c r="AO385" s="94"/>
      <c r="AP385" s="94"/>
      <c r="AQ385" s="94"/>
      <c r="AR385" s="94"/>
      <c r="AS385" s="261"/>
      <c r="AT385" s="94"/>
      <c r="AU385" s="94"/>
      <c r="AV385" s="94"/>
      <c r="AW385" s="94"/>
      <c r="AX385" s="261"/>
    </row>
    <row r="386" ht="14.25" hidden="1" customHeight="1" outlineLevel="1" spans="1:50">
      <c r="A386" s="76"/>
      <c r="B386" s="205" t="s">
        <v>65</v>
      </c>
      <c r="C386" s="969" t="s">
        <v>61</v>
      </c>
      <c r="D386" s="960" t="s">
        <v>61</v>
      </c>
      <c r="E386" s="960" t="s">
        <v>61</v>
      </c>
      <c r="F386" s="960" t="s">
        <v>61</v>
      </c>
      <c r="G386" s="960" t="s">
        <v>61</v>
      </c>
      <c r="H386" s="472">
        <f t="shared" ref="H386:R386" si="1074">(H385-C385)*100*100</f>
        <v>125.914627523541</v>
      </c>
      <c r="I386" s="398">
        <f t="shared" si="1074"/>
        <v>391.833406915098</v>
      </c>
      <c r="J386" s="398">
        <f t="shared" si="1074"/>
        <v>149.055172266244</v>
      </c>
      <c r="K386" s="514">
        <f t="shared" si="1074"/>
        <v>-664.545548867541</v>
      </c>
      <c r="L386" s="514">
        <f t="shared" si="1074"/>
        <v>-313.887156316362</v>
      </c>
      <c r="M386" s="472">
        <f t="shared" si="1074"/>
        <v>-55.7279280094258</v>
      </c>
      <c r="N386" s="400">
        <f t="shared" si="1074"/>
        <v>154.006186880533</v>
      </c>
      <c r="O386" s="400">
        <f t="shared" si="1074"/>
        <v>-752.695616435968</v>
      </c>
      <c r="P386" s="400">
        <f t="shared" si="1074"/>
        <v>124.0140597425</v>
      </c>
      <c r="Q386" s="514">
        <f t="shared" si="1074"/>
        <v>-912.402691745939</v>
      </c>
      <c r="R386" s="397">
        <f t="shared" si="1074"/>
        <v>-312.73155540553</v>
      </c>
      <c r="S386" s="401"/>
      <c r="T386" s="401"/>
      <c r="U386" s="418"/>
      <c r="V386" s="418"/>
      <c r="W386" s="418"/>
      <c r="X386" s="418"/>
      <c r="Y386" s="401"/>
      <c r="Z386" s="400"/>
      <c r="AA386" s="400"/>
      <c r="AB386" s="400"/>
      <c r="AC386" s="400"/>
      <c r="AD386" s="397"/>
      <c r="AE386" s="400"/>
      <c r="AF386" s="400"/>
      <c r="AG386" s="400"/>
      <c r="AH386" s="400"/>
      <c r="AI386" s="397"/>
      <c r="AJ386" s="400"/>
      <c r="AK386" s="400"/>
      <c r="AL386" s="400"/>
      <c r="AM386" s="400"/>
      <c r="AN386" s="397"/>
      <c r="AO386" s="400"/>
      <c r="AP386" s="400"/>
      <c r="AQ386" s="400"/>
      <c r="AR386" s="400"/>
      <c r="AS386" s="397"/>
      <c r="AT386" s="400"/>
      <c r="AU386" s="400"/>
      <c r="AV386" s="400"/>
      <c r="AW386" s="400"/>
      <c r="AX386" s="397"/>
    </row>
    <row r="387" ht="14.25" hidden="1" customHeight="1" outlineLevel="1" spans="1:50">
      <c r="A387" s="528"/>
      <c r="B387" s="529" t="s">
        <v>114</v>
      </c>
      <c r="C387" s="983" t="s">
        <v>61</v>
      </c>
      <c r="D387" s="960" t="s">
        <v>61</v>
      </c>
      <c r="E387" s="960" t="s">
        <v>61</v>
      </c>
      <c r="F387" s="960" t="s">
        <v>61</v>
      </c>
      <c r="G387" s="960" t="s">
        <v>61</v>
      </c>
      <c r="H387" s="263">
        <f t="shared" ref="H387:R387" si="1075">(H383-C383)/(H349-C349)</f>
        <v>0.115724717347946</v>
      </c>
      <c r="I387" s="94">
        <f t="shared" si="1075"/>
        <v>0.227347926155081</v>
      </c>
      <c r="J387" s="94">
        <f t="shared" si="1075"/>
        <v>0.208841835792323</v>
      </c>
      <c r="K387" s="94">
        <f t="shared" si="1075"/>
        <v>-2.17507022705844</v>
      </c>
      <c r="L387" s="94">
        <f t="shared" si="1075"/>
        <v>-0.278756476727329</v>
      </c>
      <c r="M387" s="263">
        <f t="shared" si="1075"/>
        <v>0.0389738184587115</v>
      </c>
      <c r="N387" s="94">
        <f t="shared" si="1075"/>
        <v>0.292759339392749</v>
      </c>
      <c r="O387" s="94">
        <f t="shared" si="1075"/>
        <v>-5.6608403965086</v>
      </c>
      <c r="P387" s="94">
        <f t="shared" si="1075"/>
        <v>0.0875691685404421</v>
      </c>
      <c r="Q387" s="94">
        <f t="shared" si="1075"/>
        <v>3.29849536057177</v>
      </c>
      <c r="R387" s="263">
        <f t="shared" si="1075"/>
        <v>-0.417131698331862</v>
      </c>
      <c r="S387" s="376"/>
      <c r="T387" s="376"/>
      <c r="U387" s="377"/>
      <c r="V387" s="377"/>
      <c r="W387" s="377"/>
      <c r="X387" s="377"/>
      <c r="Y387" s="376"/>
      <c r="Z387" s="94"/>
      <c r="AA387" s="94"/>
      <c r="AB387" s="94"/>
      <c r="AC387" s="94"/>
      <c r="AD387" s="263"/>
      <c r="AE387" s="94"/>
      <c r="AF387" s="94"/>
      <c r="AG387" s="94"/>
      <c r="AH387" s="94"/>
      <c r="AI387" s="263"/>
      <c r="AJ387" s="94"/>
      <c r="AK387" s="94"/>
      <c r="AL387" s="94"/>
      <c r="AM387" s="94"/>
      <c r="AN387" s="263"/>
      <c r="AO387" s="94"/>
      <c r="AP387" s="94"/>
      <c r="AQ387" s="94"/>
      <c r="AR387" s="94"/>
      <c r="AS387" s="263"/>
      <c r="AT387" s="94"/>
      <c r="AU387" s="94"/>
      <c r="AV387" s="94"/>
      <c r="AW387" s="94"/>
      <c r="AX387" s="263"/>
    </row>
    <row r="388" ht="14.25" customHeight="1" collapsed="1" spans="1:50">
      <c r="A388" s="528"/>
      <c r="B388" s="529"/>
      <c r="C388" s="530"/>
      <c r="D388" s="108"/>
      <c r="E388" s="108"/>
      <c r="F388" s="108"/>
      <c r="G388" s="108"/>
      <c r="H388" s="263"/>
      <c r="I388" s="94"/>
      <c r="J388" s="94"/>
      <c r="K388" s="94"/>
      <c r="L388" s="94"/>
      <c r="M388" s="263"/>
      <c r="N388" s="94"/>
      <c r="O388" s="94"/>
      <c r="P388" s="94"/>
      <c r="Q388" s="94"/>
      <c r="R388" s="263"/>
      <c r="S388" s="376"/>
      <c r="T388" s="376"/>
      <c r="U388" s="377"/>
      <c r="V388" s="377"/>
      <c r="W388" s="377"/>
      <c r="X388" s="377"/>
      <c r="Y388" s="376"/>
      <c r="Z388" s="94"/>
      <c r="AA388" s="94"/>
      <c r="AB388" s="94"/>
      <c r="AC388" s="94"/>
      <c r="AD388" s="263"/>
      <c r="AE388" s="94"/>
      <c r="AF388" s="94"/>
      <c r="AG388" s="94"/>
      <c r="AH388" s="94"/>
      <c r="AI388" s="263"/>
      <c r="AJ388" s="94"/>
      <c r="AK388" s="94"/>
      <c r="AL388" s="94"/>
      <c r="AM388" s="94"/>
      <c r="AN388" s="263"/>
      <c r="AO388" s="94"/>
      <c r="AP388" s="94"/>
      <c r="AQ388" s="94"/>
      <c r="AR388" s="94"/>
      <c r="AS388" s="263"/>
      <c r="AT388" s="94"/>
      <c r="AU388" s="94"/>
      <c r="AV388" s="94"/>
      <c r="AW388" s="94"/>
      <c r="AX388" s="263"/>
    </row>
    <row r="389" ht="14.25" customHeight="1" spans="1:50">
      <c r="A389" s="528"/>
      <c r="B389" s="238" t="s">
        <v>382</v>
      </c>
      <c r="C389" s="530"/>
      <c r="D389" s="108"/>
      <c r="E389" s="108"/>
      <c r="F389" s="108"/>
      <c r="G389" s="108"/>
      <c r="H389" s="263"/>
      <c r="I389" s="94"/>
      <c r="J389" s="94"/>
      <c r="K389" s="94"/>
      <c r="L389" s="94"/>
      <c r="M389" s="263"/>
      <c r="N389" s="94"/>
      <c r="O389" s="94"/>
      <c r="P389" s="94"/>
      <c r="Q389" s="94"/>
      <c r="R389" s="263"/>
      <c r="S389" s="376"/>
      <c r="T389" s="376"/>
      <c r="U389" s="377"/>
      <c r="V389" s="377"/>
      <c r="W389" s="377"/>
      <c r="X389" s="377"/>
      <c r="Y389" s="376"/>
      <c r="Z389" s="94"/>
      <c r="AA389" s="94"/>
      <c r="AB389" s="94"/>
      <c r="AC389" s="94"/>
      <c r="AD389" s="263"/>
      <c r="AE389" s="103">
        <f>AE368+AE374</f>
        <v>31.8</v>
      </c>
      <c r="AF389" s="103">
        <f t="shared" ref="AF389:AX389" si="1076">AF368+AF374</f>
        <v>23.3</v>
      </c>
      <c r="AG389" s="103">
        <f t="shared" si="1076"/>
        <v>37</v>
      </c>
      <c r="AH389" s="103">
        <f t="shared" si="1076"/>
        <v>4.1</v>
      </c>
      <c r="AI389" s="227">
        <f t="shared" si="1076"/>
        <v>96.2</v>
      </c>
      <c r="AJ389" s="226">
        <f t="shared" si="1076"/>
        <v>22.6</v>
      </c>
      <c r="AK389" s="226">
        <f t="shared" si="1076"/>
        <v>78.3</v>
      </c>
      <c r="AL389" s="226">
        <f t="shared" si="1076"/>
        <v>44.2335209147396</v>
      </c>
      <c r="AM389" s="226">
        <f t="shared" si="1076"/>
        <v>11.4834405268282</v>
      </c>
      <c r="AN389" s="227">
        <f t="shared" si="1076"/>
        <v>156.616961441568</v>
      </c>
      <c r="AO389" s="226">
        <f t="shared" si="1076"/>
        <v>29.0038023317133</v>
      </c>
      <c r="AP389" s="226">
        <f t="shared" si="1076"/>
        <v>78.2025590504074</v>
      </c>
      <c r="AQ389" s="226">
        <f t="shared" si="1076"/>
        <v>55.9709285291227</v>
      </c>
      <c r="AR389" s="226">
        <f t="shared" si="1076"/>
        <v>17.6440168371651</v>
      </c>
      <c r="AS389" s="227">
        <f t="shared" si="1076"/>
        <v>180.821306748409</v>
      </c>
      <c r="AT389" s="226">
        <f t="shared" si="1076"/>
        <v>34.9685246350433</v>
      </c>
      <c r="AU389" s="226">
        <f t="shared" si="1076"/>
        <v>87.8570054759116</v>
      </c>
      <c r="AV389" s="226">
        <f t="shared" si="1076"/>
        <v>64.4087365601739</v>
      </c>
      <c r="AW389" s="226">
        <f t="shared" si="1076"/>
        <v>23.8808823806205</v>
      </c>
      <c r="AX389" s="227">
        <f t="shared" si="1076"/>
        <v>211.115149051749</v>
      </c>
    </row>
    <row r="390" ht="14.25" customHeight="1" spans="1:50">
      <c r="A390" s="528"/>
      <c r="B390" s="119" t="s">
        <v>60</v>
      </c>
      <c r="C390" s="530"/>
      <c r="D390" s="108"/>
      <c r="E390" s="108"/>
      <c r="F390" s="108"/>
      <c r="G390" s="108"/>
      <c r="H390" s="263"/>
      <c r="I390" s="94"/>
      <c r="J390" s="94"/>
      <c r="K390" s="94"/>
      <c r="L390" s="94"/>
      <c r="M390" s="263"/>
      <c r="N390" s="94"/>
      <c r="O390" s="94"/>
      <c r="P390" s="94"/>
      <c r="Q390" s="94"/>
      <c r="R390" s="263"/>
      <c r="S390" s="376"/>
      <c r="T390" s="376"/>
      <c r="U390" s="377"/>
      <c r="V390" s="377"/>
      <c r="W390" s="377"/>
      <c r="X390" s="377"/>
      <c r="Y390" s="376"/>
      <c r="Z390" s="94"/>
      <c r="AA390" s="94"/>
      <c r="AB390" s="94"/>
      <c r="AC390" s="94"/>
      <c r="AD390" s="263"/>
      <c r="AE390" s="978" t="s">
        <v>61</v>
      </c>
      <c r="AF390" s="978" t="s">
        <v>61</v>
      </c>
      <c r="AG390" s="978" t="s">
        <v>61</v>
      </c>
      <c r="AH390" s="978" t="s">
        <v>61</v>
      </c>
      <c r="AI390" s="260" t="s">
        <v>61</v>
      </c>
      <c r="AJ390" s="241">
        <f t="shared" ref="AJ390" si="1077">AJ389/AE389-1</f>
        <v>-0.289308176100629</v>
      </c>
      <c r="AK390" s="240">
        <f t="shared" ref="AK390" si="1078">AK389/AF389-1</f>
        <v>2.36051502145923</v>
      </c>
      <c r="AL390" s="240">
        <f t="shared" ref="AL390" si="1079">AL389/AG389-1</f>
        <v>0.195500565263233</v>
      </c>
      <c r="AM390" s="240">
        <f t="shared" ref="AM390" si="1080">AM389/AH389-1</f>
        <v>1.80083915288491</v>
      </c>
      <c r="AN390" s="261">
        <f t="shared" ref="AN390" si="1081">AN389/AI389-1</f>
        <v>0.628034942220039</v>
      </c>
      <c r="AO390" s="241">
        <f t="shared" ref="AO390" si="1082">AO389/AJ389-1</f>
        <v>0.283354085474042</v>
      </c>
      <c r="AP390" s="240">
        <f t="shared" ref="AP390" si="1083">AP389/AK389-1</f>
        <v>-0.00124445657206385</v>
      </c>
      <c r="AQ390" s="240">
        <f t="shared" ref="AQ390" si="1084">AQ389/AL389-1</f>
        <v>0.265350968488513</v>
      </c>
      <c r="AR390" s="240">
        <f t="shared" ref="AR390" si="1085">AR389/AM389-1</f>
        <v>0.536474786972103</v>
      </c>
      <c r="AS390" s="261">
        <f t="shared" ref="AS390" si="1086">AS389/AN389-1</f>
        <v>0.154544853150347</v>
      </c>
      <c r="AT390" s="241">
        <f t="shared" ref="AT390" si="1087">AT389/AO389-1</f>
        <v>0.205653115240273</v>
      </c>
      <c r="AU390" s="240">
        <f t="shared" ref="AU390" si="1088">AU389/AP389-1</f>
        <v>0.123454354214689</v>
      </c>
      <c r="AV390" s="240">
        <f t="shared" ref="AV390" si="1089">AV389/AQ389-1</f>
        <v>0.150753404540374</v>
      </c>
      <c r="AW390" s="240">
        <f t="shared" ref="AW390" si="1090">AW389/AR389-1</f>
        <v>0.353483313976339</v>
      </c>
      <c r="AX390" s="261">
        <f t="shared" ref="AX390" si="1091">AX389/AS389-1</f>
        <v>0.167534694047373</v>
      </c>
    </row>
    <row r="391" ht="14.25" customHeight="1" spans="1:50">
      <c r="A391" s="528"/>
      <c r="B391" s="203" t="s">
        <v>376</v>
      </c>
      <c r="C391" s="530"/>
      <c r="D391" s="108"/>
      <c r="E391" s="108"/>
      <c r="F391" s="108"/>
      <c r="G391" s="108"/>
      <c r="H391" s="263"/>
      <c r="I391" s="94"/>
      <c r="J391" s="94"/>
      <c r="K391" s="94"/>
      <c r="L391" s="94"/>
      <c r="M391" s="263"/>
      <c r="N391" s="94"/>
      <c r="O391" s="94"/>
      <c r="P391" s="94"/>
      <c r="Q391" s="94"/>
      <c r="R391" s="263"/>
      <c r="S391" s="376"/>
      <c r="T391" s="376"/>
      <c r="U391" s="377"/>
      <c r="V391" s="377"/>
      <c r="W391" s="377"/>
      <c r="X391" s="377"/>
      <c r="Y391" s="376"/>
      <c r="Z391" s="94"/>
      <c r="AA391" s="94"/>
      <c r="AB391" s="94"/>
      <c r="AC391" s="94"/>
      <c r="AD391" s="263"/>
      <c r="AE391" s="94">
        <f t="shared" ref="AE391:AX391" si="1092">AE389/AE316</f>
        <v>0.103819784524976</v>
      </c>
      <c r="AF391" s="94">
        <f t="shared" si="1092"/>
        <v>0.0742747848262671</v>
      </c>
      <c r="AG391" s="94">
        <f t="shared" si="1092"/>
        <v>0.105865522174535</v>
      </c>
      <c r="AH391" s="94">
        <f t="shared" si="1092"/>
        <v>0.0121589561091341</v>
      </c>
      <c r="AI391" s="109">
        <f t="shared" si="1092"/>
        <v>0.0736205709038035</v>
      </c>
      <c r="AJ391" s="240">
        <f t="shared" si="1092"/>
        <v>0.0651484577688095</v>
      </c>
      <c r="AK391" s="240">
        <f t="shared" si="1092"/>
        <v>0.200820723262375</v>
      </c>
      <c r="AL391" s="240">
        <f t="shared" si="1092"/>
        <v>0.114568676115107</v>
      </c>
      <c r="AM391" s="240">
        <f t="shared" si="1092"/>
        <v>0.0311965521101705</v>
      </c>
      <c r="AN391" s="109">
        <f t="shared" si="1092"/>
        <v>0.105042468765132</v>
      </c>
      <c r="AO391" s="240">
        <f t="shared" si="1092"/>
        <v>0.0765505452451607</v>
      </c>
      <c r="AP391" s="240">
        <f t="shared" si="1092"/>
        <v>0.183628812815769</v>
      </c>
      <c r="AQ391" s="240">
        <f t="shared" si="1092"/>
        <v>0.132864360208876</v>
      </c>
      <c r="AR391" s="240">
        <f t="shared" si="1092"/>
        <v>0.0440004394555123</v>
      </c>
      <c r="AS391" s="109">
        <f t="shared" si="1092"/>
        <v>0.111136675581581</v>
      </c>
      <c r="AT391" s="240">
        <f t="shared" si="1092"/>
        <v>0.0866348158974199</v>
      </c>
      <c r="AU391" s="240">
        <f t="shared" si="1092"/>
        <v>0.193568118435008</v>
      </c>
      <c r="AV391" s="240">
        <f t="shared" si="1092"/>
        <v>0.14343060267066</v>
      </c>
      <c r="AW391" s="240">
        <f t="shared" si="1092"/>
        <v>0.0559018476538223</v>
      </c>
      <c r="AX391" s="109">
        <f t="shared" si="1092"/>
        <v>0.121766910435976</v>
      </c>
    </row>
    <row r="392" ht="14.25" customHeight="1" spans="1:50">
      <c r="A392" s="528"/>
      <c r="B392" s="205" t="s">
        <v>65</v>
      </c>
      <c r="C392" s="530"/>
      <c r="D392" s="108"/>
      <c r="E392" s="108"/>
      <c r="F392" s="108"/>
      <c r="G392" s="108"/>
      <c r="H392" s="263"/>
      <c r="I392" s="94"/>
      <c r="J392" s="94"/>
      <c r="K392" s="94"/>
      <c r="L392" s="94"/>
      <c r="M392" s="263"/>
      <c r="N392" s="94"/>
      <c r="O392" s="94"/>
      <c r="P392" s="94"/>
      <c r="Q392" s="94"/>
      <c r="R392" s="263"/>
      <c r="S392" s="376"/>
      <c r="T392" s="376"/>
      <c r="U392" s="377"/>
      <c r="V392" s="377"/>
      <c r="W392" s="377"/>
      <c r="X392" s="377"/>
      <c r="Y392" s="376"/>
      <c r="Z392" s="94"/>
      <c r="AA392" s="94"/>
      <c r="AB392" s="94"/>
      <c r="AC392" s="94"/>
      <c r="AD392" s="263"/>
      <c r="AE392" s="979" t="s">
        <v>61</v>
      </c>
      <c r="AF392" s="979" t="s">
        <v>61</v>
      </c>
      <c r="AG392" s="979" t="s">
        <v>61</v>
      </c>
      <c r="AH392" s="979" t="s">
        <v>61</v>
      </c>
      <c r="AI392" s="260" t="s">
        <v>61</v>
      </c>
      <c r="AJ392" s="400">
        <f t="shared" ref="AJ392" si="1093">(AJ391-AE391)*100*100</f>
        <v>-386.71326756166</v>
      </c>
      <c r="AK392" s="400">
        <f t="shared" ref="AK392" si="1094">(AK391-AF391)*100*100</f>
        <v>1265.45938436108</v>
      </c>
      <c r="AL392" s="400">
        <f t="shared" ref="AL392" si="1095">(AL391-AG391)*100*100</f>
        <v>87.0315394057204</v>
      </c>
      <c r="AM392" s="400">
        <f t="shared" ref="AM392" si="1096">(AM391-AH391)*100*100</f>
        <v>190.375960010364</v>
      </c>
      <c r="AN392" s="397">
        <f t="shared" ref="AN392" si="1097">(AN391-AI391)*100*100</f>
        <v>314.218978613286</v>
      </c>
      <c r="AO392" s="400">
        <f t="shared" ref="AO392" si="1098">(AO391-AJ391)*100*100</f>
        <v>114.020874763513</v>
      </c>
      <c r="AP392" s="400">
        <f t="shared" ref="AP392" si="1099">(AP391-AK391)*100*100</f>
        <v>-171.919104466058</v>
      </c>
      <c r="AQ392" s="400">
        <f t="shared" ref="AQ392" si="1100">(AQ391-AL391)*100*100</f>
        <v>182.95684093769</v>
      </c>
      <c r="AR392" s="400">
        <f t="shared" ref="AR392" si="1101">(AR391-AM391)*100*100</f>
        <v>128.038873453418</v>
      </c>
      <c r="AS392" s="397">
        <f t="shared" ref="AS392" si="1102">(AS391-AN391)*100*100</f>
        <v>60.9420681644858</v>
      </c>
      <c r="AT392" s="400">
        <f t="shared" ref="AT392" si="1103">(AT391-AO391)*100*100</f>
        <v>100.842706522592</v>
      </c>
      <c r="AU392" s="400">
        <f t="shared" ref="AU392" si="1104">(AU391-AP391)*100*100</f>
        <v>99.3930561923847</v>
      </c>
      <c r="AV392" s="400">
        <f t="shared" ref="AV392" si="1105">(AV391-AQ391)*100*100</f>
        <v>105.662424617844</v>
      </c>
      <c r="AW392" s="400">
        <f t="shared" ref="AW392" si="1106">(AW391-AR391)*100*100</f>
        <v>119.0140819831</v>
      </c>
      <c r="AX392" s="397">
        <f t="shared" ref="AX392" si="1107">(AX391-AS391)*100*100</f>
        <v>106.302348543948</v>
      </c>
    </row>
    <row r="393" ht="14.25" customHeight="1" spans="1:50">
      <c r="A393" s="528"/>
      <c r="B393" s="119" t="s">
        <v>114</v>
      </c>
      <c r="C393" s="530"/>
      <c r="D393" s="108"/>
      <c r="E393" s="108"/>
      <c r="F393" s="108"/>
      <c r="G393" s="108"/>
      <c r="H393" s="263"/>
      <c r="I393" s="94"/>
      <c r="J393" s="94"/>
      <c r="K393" s="94"/>
      <c r="L393" s="94"/>
      <c r="M393" s="263"/>
      <c r="N393" s="94"/>
      <c r="O393" s="94"/>
      <c r="P393" s="94"/>
      <c r="Q393" s="94"/>
      <c r="R393" s="263"/>
      <c r="S393" s="376"/>
      <c r="T393" s="376"/>
      <c r="U393" s="377"/>
      <c r="V393" s="377"/>
      <c r="W393" s="377"/>
      <c r="X393" s="377"/>
      <c r="Y393" s="376"/>
      <c r="Z393" s="94"/>
      <c r="AA393" s="94"/>
      <c r="AB393" s="94"/>
      <c r="AC393" s="94"/>
      <c r="AD393" s="263"/>
      <c r="AE393" s="960" t="s">
        <v>61</v>
      </c>
      <c r="AF393" s="960" t="s">
        <v>61</v>
      </c>
      <c r="AG393" s="960" t="s">
        <v>61</v>
      </c>
      <c r="AH393" s="960" t="s">
        <v>61</v>
      </c>
      <c r="AI393" s="260" t="s">
        <v>61</v>
      </c>
      <c r="AJ393" s="240">
        <f t="shared" ref="AJ393:AX393" si="1108">(AJ389-AE389)/(AJ316-AE316)</f>
        <v>-0.226600985221675</v>
      </c>
      <c r="AK393" s="240">
        <f t="shared" si="1108"/>
        <v>0.721784776902887</v>
      </c>
      <c r="AL393" s="240">
        <f t="shared" si="1108"/>
        <v>0.197705310445673</v>
      </c>
      <c r="AM393" s="240">
        <f t="shared" si="1108"/>
        <v>0.238948849742034</v>
      </c>
      <c r="AN393" s="109">
        <f t="shared" si="1108"/>
        <v>0.327841586834331</v>
      </c>
      <c r="AO393" s="240">
        <f t="shared" si="1108"/>
        <v>0.200216843227382</v>
      </c>
      <c r="AP393" s="240">
        <f t="shared" si="1108"/>
        <v>-0.00270872227079461</v>
      </c>
      <c r="AQ393" s="240">
        <f t="shared" si="1108"/>
        <v>0.333673874057639</v>
      </c>
      <c r="AR393" s="240">
        <f t="shared" si="1108"/>
        <v>0.18727029809057</v>
      </c>
      <c r="AS393" s="109">
        <f t="shared" si="1108"/>
        <v>0.177933408266915</v>
      </c>
      <c r="AT393" s="240">
        <f t="shared" si="1108"/>
        <v>0.241028282292022</v>
      </c>
      <c r="AU393" s="240">
        <f t="shared" si="1108"/>
        <v>0.344696282120239</v>
      </c>
      <c r="AV393" s="240">
        <f t="shared" si="1108"/>
        <v>0.303574373307477</v>
      </c>
      <c r="AW393" s="240">
        <f t="shared" si="1108"/>
        <v>0.238078284547849</v>
      </c>
      <c r="AX393" s="109">
        <f t="shared" si="1108"/>
        <v>0.283790764868578</v>
      </c>
    </row>
    <row r="394" ht="14.25" customHeight="1" spans="1:50">
      <c r="A394" s="76"/>
      <c r="B394" s="533"/>
      <c r="C394" s="534"/>
      <c r="D394" s="535"/>
      <c r="E394" s="536"/>
      <c r="F394" s="535"/>
      <c r="G394" s="535"/>
      <c r="H394" s="534"/>
      <c r="I394" s="537"/>
      <c r="J394" s="537"/>
      <c r="K394" s="538"/>
      <c r="L394" s="538"/>
      <c r="M394" s="534"/>
      <c r="N394" s="537"/>
      <c r="O394" s="537"/>
      <c r="P394" s="535"/>
      <c r="Q394" s="539"/>
      <c r="R394" s="540"/>
      <c r="S394" s="541"/>
      <c r="T394" s="541"/>
      <c r="U394" s="542"/>
      <c r="V394" s="542"/>
      <c r="W394" s="542"/>
      <c r="X394" s="542"/>
      <c r="Y394" s="541"/>
      <c r="Z394" s="543"/>
      <c r="AA394" s="539"/>
      <c r="AB394" s="539"/>
      <c r="AC394" s="539"/>
      <c r="AD394" s="540"/>
      <c r="AE394" s="543"/>
      <c r="AF394" s="539"/>
      <c r="AG394" s="539"/>
      <c r="AH394" s="539"/>
      <c r="AI394" s="540"/>
      <c r="AJ394" s="544"/>
      <c r="AK394" s="535"/>
      <c r="AL394" s="535"/>
      <c r="AM394" s="535"/>
      <c r="AN394" s="534"/>
      <c r="AO394" s="544"/>
      <c r="AP394" s="535"/>
      <c r="AQ394" s="535"/>
      <c r="AR394" s="535"/>
      <c r="AS394" s="534"/>
      <c r="AT394" s="544"/>
      <c r="AU394" s="535"/>
      <c r="AV394" s="535"/>
      <c r="AW394" s="535"/>
      <c r="AX394" s="534"/>
    </row>
  </sheetData>
  <pageMargins left="0.7" right="0.7" top="0.75" bottom="0.75" header="0.3" footer="0.3"/>
  <pageSetup paperSize="9" orientation="portrait"/>
  <headerFooter/>
  <customProperties>
    <customPr name="Qube.Worksheet.Visibility" r:id="rId1"/>
    <customPr name="QXL_SHEET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1:AX70"/>
  <sheetViews>
    <sheetView showGridLines="0" zoomScale="85" zoomScaleNormal="85" workbookViewId="0">
      <pane xSplit="2" ySplit="6" topLeftCell="S7" activePane="bottomRight" state="frozen"/>
      <selection/>
      <selection pane="topRight"/>
      <selection pane="bottomLeft"/>
      <selection pane="bottomRight" activeCell="A1" sqref="A1"/>
    </sheetView>
  </sheetViews>
  <sheetFormatPr defaultColWidth="9.14423076923077" defaultRowHeight="15.2"/>
  <cols>
    <col min="1" max="1" width="2.71153846153846" style="1" customWidth="1"/>
    <col min="2" max="2" width="41.8557692307692" style="1" customWidth="1"/>
    <col min="3" max="3" width="9.14423076923077" style="1"/>
    <col min="4" max="7" width="9.14423076923077" style="1" hidden="1" customWidth="1" outlineLevel="1"/>
    <col min="8" max="8" width="9.14423076923077" style="1" collapsed="1"/>
    <col min="9" max="12" width="9.14423076923077" style="1" hidden="1" customWidth="1" outlineLevel="1"/>
    <col min="13" max="13" width="9.14423076923077" style="1" collapsed="1"/>
    <col min="14" max="17" width="9.14423076923077" style="1" hidden="1" customWidth="1" outlineLevel="1"/>
    <col min="18" max="18" width="9.14423076923077" style="1" collapsed="1"/>
    <col min="19" max="20" width="9.14423076923077" style="1"/>
    <col min="21" max="24" width="9.14423076923077" style="1" hidden="1" customWidth="1" outlineLevel="1"/>
    <col min="25" max="25" width="9.14423076923077" style="1" collapsed="1"/>
    <col min="26" max="29" width="9.14423076923077" style="1" hidden="1" customWidth="1" outlineLevel="1"/>
    <col min="30" max="30" width="9.14423076923077" style="1" collapsed="1"/>
    <col min="31" max="34" width="9.14423076923077" style="1" outlineLevel="1"/>
    <col min="35" max="35" width="9.14423076923077" style="1"/>
    <col min="36" max="39" width="9.14423076923077" style="1" customWidth="1" outlineLevel="1"/>
    <col min="40" max="40" width="9.14423076923077" style="1"/>
    <col min="41" max="44" width="9.14423076923077" style="1" outlineLevel="1"/>
    <col min="45" max="45" width="9.14423076923077" style="1"/>
    <col min="46" max="49" width="9.14423076923077" style="1" outlineLevel="1"/>
    <col min="50" max="16384" width="9.14423076923077" style="1"/>
  </cols>
  <sheetData>
    <row r="1" ht="12.75" customHeight="1" spans="2:50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spans="2:50">
      <c r="B2" s="4" t="s">
        <v>401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2:50">
      <c r="B3" s="4" t="s">
        <v>402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5" spans="2:50">
      <c r="B5" s="5"/>
      <c r="C5" s="6">
        <f>'2. Consolidated'!C5</f>
        <v>44196</v>
      </c>
      <c r="D5" s="7">
        <f>'2. Consolidated'!D5</f>
        <v>44286</v>
      </c>
      <c r="E5" s="7">
        <f>'2. Consolidated'!E5</f>
        <v>44377</v>
      </c>
      <c r="F5" s="7">
        <f>'2. Consolidated'!F5</f>
        <v>44469</v>
      </c>
      <c r="G5" s="7">
        <f>'2. Consolidated'!G5</f>
        <v>44561</v>
      </c>
      <c r="H5" s="6">
        <f>'2. Consolidated'!H5</f>
        <v>44561</v>
      </c>
      <c r="I5" s="7">
        <f>'2. Consolidated'!I5</f>
        <v>44651</v>
      </c>
      <c r="J5" s="7">
        <f>'2. Consolidated'!J5</f>
        <v>44742</v>
      </c>
      <c r="K5" s="7">
        <f>'2. Consolidated'!K5</f>
        <v>44834</v>
      </c>
      <c r="L5" s="7">
        <f>'2. Consolidated'!L5</f>
        <v>44926</v>
      </c>
      <c r="M5" s="6">
        <f>'2. Consolidated'!M5</f>
        <v>44926</v>
      </c>
      <c r="N5" s="7">
        <f>'2. Consolidated'!N5</f>
        <v>45016</v>
      </c>
      <c r="O5" s="7">
        <f>'2. Consolidated'!O5</f>
        <v>45107</v>
      </c>
      <c r="P5" s="7">
        <f>'2. Consolidated'!P5</f>
        <v>45199</v>
      </c>
      <c r="Q5" s="7">
        <f>'2. Consolidated'!Q5</f>
        <v>45291</v>
      </c>
      <c r="R5" s="6">
        <f>'2. Consolidated'!R5</f>
        <v>45291</v>
      </c>
      <c r="S5" s="8">
        <f>'2. Consolidated'!S5</f>
        <v>44561</v>
      </c>
      <c r="T5" s="8">
        <f>'2. Consolidated'!T5</f>
        <v>44926</v>
      </c>
      <c r="U5" s="9">
        <f>'2. Consolidated'!U5</f>
        <v>45016</v>
      </c>
      <c r="V5" s="9">
        <f>'2. Consolidated'!V5</f>
        <v>45107</v>
      </c>
      <c r="W5" s="9">
        <f>'2. Consolidated'!W5</f>
        <v>45199</v>
      </c>
      <c r="X5" s="9">
        <f>'2. Consolidated'!X5</f>
        <v>45291</v>
      </c>
      <c r="Y5" s="8">
        <f>'2. Consolidated'!Y5</f>
        <v>45291</v>
      </c>
      <c r="Z5" s="7">
        <f>'2. Consolidated'!Z5</f>
        <v>45382</v>
      </c>
      <c r="AA5" s="7">
        <f>'2. Consolidated'!AA5</f>
        <v>45473</v>
      </c>
      <c r="AB5" s="7">
        <f>'2. Consolidated'!AB5</f>
        <v>45565</v>
      </c>
      <c r="AC5" s="7">
        <f>'2. Consolidated'!AC5</f>
        <v>45657</v>
      </c>
      <c r="AD5" s="6">
        <f>'2. Consolidated'!AD5</f>
        <v>45657</v>
      </c>
      <c r="AE5" s="7">
        <f>'2. Consolidated'!AE5</f>
        <v>45747</v>
      </c>
      <c r="AF5" s="7">
        <f>'2. Consolidated'!AF5</f>
        <v>45838</v>
      </c>
      <c r="AG5" s="7">
        <f>'2. Consolidated'!AG5</f>
        <v>45930</v>
      </c>
      <c r="AH5" s="7">
        <f>'2. Consolidated'!AH5</f>
        <v>46022</v>
      </c>
      <c r="AI5" s="6">
        <f>'2. Consolidated'!AI5</f>
        <v>46022</v>
      </c>
      <c r="AJ5" s="7">
        <f>'2. Consolidated'!AJ5</f>
        <v>46112</v>
      </c>
      <c r="AK5" s="7">
        <f>'2. Consolidated'!AK5</f>
        <v>46203</v>
      </c>
      <c r="AL5" s="7">
        <f>'2. Consolidated'!AL5</f>
        <v>46295</v>
      </c>
      <c r="AM5" s="7">
        <f>'2. Consolidated'!AM5</f>
        <v>46387</v>
      </c>
      <c r="AN5" s="6">
        <f>'2. Consolidated'!AN5</f>
        <v>46387</v>
      </c>
      <c r="AO5" s="7">
        <f>'2. Consolidated'!AO5</f>
        <v>46477</v>
      </c>
      <c r="AP5" s="7">
        <f>'2. Consolidated'!AP5</f>
        <v>46568</v>
      </c>
      <c r="AQ5" s="7">
        <f>'2. Consolidated'!AQ5</f>
        <v>46660</v>
      </c>
      <c r="AR5" s="7">
        <f>'2. Consolidated'!AR5</f>
        <v>46752</v>
      </c>
      <c r="AS5" s="6">
        <f>'2. Consolidated'!AS5</f>
        <v>46752</v>
      </c>
      <c r="AT5" s="7">
        <f>'2. Consolidated'!AT5</f>
        <v>46843</v>
      </c>
      <c r="AU5" s="7">
        <f>'2. Consolidated'!AU5</f>
        <v>46934</v>
      </c>
      <c r="AV5" s="7">
        <f>'2. Consolidated'!AV5</f>
        <v>47026</v>
      </c>
      <c r="AW5" s="7">
        <f>'2. Consolidated'!AW5</f>
        <v>47118</v>
      </c>
      <c r="AX5" s="6">
        <f>'2. Consolidated'!AX5</f>
        <v>47118</v>
      </c>
    </row>
    <row r="6" spans="2:50">
      <c r="B6" s="10"/>
      <c r="C6" s="11" t="str">
        <f>'2. Consolidated'!C6</f>
        <v>FY20</v>
      </c>
      <c r="D6" s="12" t="str">
        <f>'2. Consolidated'!D6</f>
        <v>Q1'21</v>
      </c>
      <c r="E6" s="12" t="str">
        <f>'2. Consolidated'!E6</f>
        <v>Q2'21</v>
      </c>
      <c r="F6" s="12" t="str">
        <f>'2. Consolidated'!F6</f>
        <v>Q3'21</v>
      </c>
      <c r="G6" s="12" t="str">
        <f>'2. Consolidated'!G6</f>
        <v>Q4'21</v>
      </c>
      <c r="H6" s="11" t="str">
        <f>'2. Consolidated'!H6</f>
        <v>FY21</v>
      </c>
      <c r="I6" s="12" t="str">
        <f>'2. Consolidated'!I6</f>
        <v>Q1'22</v>
      </c>
      <c r="J6" s="12" t="str">
        <f>'2. Consolidated'!J6</f>
        <v>Q2'22</v>
      </c>
      <c r="K6" s="12" t="str">
        <f>'2. Consolidated'!K6</f>
        <v>Q3'22</v>
      </c>
      <c r="L6" s="12" t="str">
        <f>'2. Consolidated'!L6</f>
        <v>Q4'22</v>
      </c>
      <c r="M6" s="11" t="str">
        <f>'2. Consolidated'!M6</f>
        <v>FY22</v>
      </c>
      <c r="N6" s="12" t="str">
        <f>'2. Consolidated'!N6</f>
        <v>Q1'23</v>
      </c>
      <c r="O6" s="12" t="str">
        <f>'2. Consolidated'!O6</f>
        <v>Q2'23</v>
      </c>
      <c r="P6" s="12" t="str">
        <f>'2. Consolidated'!P6</f>
        <v>Q3'23</v>
      </c>
      <c r="Q6" s="12" t="str">
        <f>'2. Consolidated'!Q6</f>
        <v>Q4'23</v>
      </c>
      <c r="R6" s="11" t="str">
        <f>'2. Consolidated'!R6</f>
        <v>FY23</v>
      </c>
      <c r="S6" s="13" t="str">
        <f>'2. Consolidated'!S6</f>
        <v>FY21R</v>
      </c>
      <c r="T6" s="13" t="str">
        <f>'2. Consolidated'!T6</f>
        <v>FY22R</v>
      </c>
      <c r="U6" s="14" t="str">
        <f>'2. Consolidated'!U6</f>
        <v>Q1'23R</v>
      </c>
      <c r="V6" s="14" t="str">
        <f>'2. Consolidated'!V6</f>
        <v>Q2'23R</v>
      </c>
      <c r="W6" s="14" t="str">
        <f>'2. Consolidated'!W6</f>
        <v>Q3'23R</v>
      </c>
      <c r="X6" s="14" t="str">
        <f>'2. Consolidated'!X6</f>
        <v>Q4'23R</v>
      </c>
      <c r="Y6" s="13" t="str">
        <f>'2. Consolidated'!Y6</f>
        <v>FY23R</v>
      </c>
      <c r="Z6" s="12" t="str">
        <f>'2. Consolidated'!Z6</f>
        <v>Q1'24</v>
      </c>
      <c r="AA6" s="12" t="str">
        <f>'2. Consolidated'!AA6</f>
        <v>Q2'24</v>
      </c>
      <c r="AB6" s="12" t="str">
        <f>'2. Consolidated'!AB6</f>
        <v>Q3'24</v>
      </c>
      <c r="AC6" s="12" t="str">
        <f>'2. Consolidated'!AC6</f>
        <v>Q4'24</v>
      </c>
      <c r="AD6" s="11" t="str">
        <f>'2. Consolidated'!AD6</f>
        <v>FY24</v>
      </c>
      <c r="AE6" s="12" t="str">
        <f>'2. Consolidated'!AE6</f>
        <v>Q1'25</v>
      </c>
      <c r="AF6" s="12" t="str">
        <f>'2. Consolidated'!AF6</f>
        <v>Q2'25</v>
      </c>
      <c r="AG6" s="12" t="str">
        <f>'2. Consolidated'!AG6</f>
        <v>Q3'25</v>
      </c>
      <c r="AH6" s="12" t="str">
        <f>'2. Consolidated'!AH6</f>
        <v>Q4'25</v>
      </c>
      <c r="AI6" s="11" t="str">
        <f>'2. Consolidated'!AI6</f>
        <v>FY25</v>
      </c>
      <c r="AJ6" s="12" t="str">
        <f>'2. Consolidated'!AJ6</f>
        <v>Q1'26</v>
      </c>
      <c r="AK6" s="12" t="str">
        <f>'2. Consolidated'!AK6</f>
        <v>Q2'26</v>
      </c>
      <c r="AL6" s="12" t="str">
        <f>'2. Consolidated'!AL6</f>
        <v>Q3'26E</v>
      </c>
      <c r="AM6" s="12" t="str">
        <f>'2. Consolidated'!AM6</f>
        <v>Q4'26E</v>
      </c>
      <c r="AN6" s="11" t="str">
        <f>'2. Consolidated'!AN6</f>
        <v>FY26E</v>
      </c>
      <c r="AO6" s="12" t="str">
        <f>'2. Consolidated'!AO6</f>
        <v>Q1'27E</v>
      </c>
      <c r="AP6" s="12" t="str">
        <f>'2. Consolidated'!AP6</f>
        <v>Q2'27E</v>
      </c>
      <c r="AQ6" s="12" t="str">
        <f>'2. Consolidated'!AQ6</f>
        <v>Q3'27E</v>
      </c>
      <c r="AR6" s="12" t="str">
        <f>'2. Consolidated'!AR6</f>
        <v>Q4'27E</v>
      </c>
      <c r="AS6" s="11" t="str">
        <f>'2. Consolidated'!AS6</f>
        <v>FY27E</v>
      </c>
      <c r="AT6" s="12" t="str">
        <f>'2. Consolidated'!AT6</f>
        <v>Q1'28E</v>
      </c>
      <c r="AU6" s="12" t="str">
        <f>'2. Consolidated'!AU6</f>
        <v>Q2'28E</v>
      </c>
      <c r="AV6" s="12" t="str">
        <f>'2. Consolidated'!AV6</f>
        <v>Q3'28E</v>
      </c>
      <c r="AW6" s="12" t="str">
        <f>'2. Consolidated'!AW6</f>
        <v>Q4'28E</v>
      </c>
      <c r="AX6" s="11" t="str">
        <f>'2. Consolidated'!AX6</f>
        <v>FY28E</v>
      </c>
    </row>
    <row r="7" spans="2:50">
      <c r="B7" s="15" t="s">
        <v>403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7"/>
      <c r="AO7" s="17"/>
      <c r="AP7" s="17"/>
      <c r="AQ7" s="17"/>
      <c r="AR7" s="17"/>
      <c r="AS7" s="17"/>
      <c r="AT7" s="17"/>
      <c r="AU7" s="16"/>
      <c r="AV7" s="16"/>
      <c r="AW7" s="16"/>
      <c r="AX7" s="18"/>
    </row>
    <row r="8" spans="2:50">
      <c r="B8" s="19" t="s">
        <v>279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1"/>
    </row>
    <row r="9" spans="2:50">
      <c r="B9" s="22" t="s">
        <v>404</v>
      </c>
      <c r="C9" s="23">
        <f>'3. Segment Build'!C107</f>
        <v>685.4</v>
      </c>
      <c r="D9" s="24">
        <f>'3. Segment Build'!D107</f>
        <v>203.17</v>
      </c>
      <c r="E9" s="24">
        <f>'3. Segment Build'!E107</f>
        <v>147.84</v>
      </c>
      <c r="F9" s="24">
        <f>'3. Segment Build'!F107</f>
        <v>238.58</v>
      </c>
      <c r="G9" s="24">
        <f>'3. Segment Build'!G107</f>
        <v>361.12</v>
      </c>
      <c r="H9" s="23">
        <f>'3. Segment Build'!H107</f>
        <v>950.71</v>
      </c>
      <c r="I9" s="24">
        <f>'3. Segment Build'!I107</f>
        <v>261.329722554378</v>
      </c>
      <c r="J9" s="24">
        <f>'3. Segment Build'!J107</f>
        <v>169.818068523219</v>
      </c>
      <c r="K9" s="24">
        <f>'3. Segment Build'!K107</f>
        <v>227.673292440705</v>
      </c>
      <c r="L9" s="24">
        <f>'3. Segment Build'!L107</f>
        <v>436.698647750017</v>
      </c>
      <c r="M9" s="23">
        <f>'3. Segment Build'!M107</f>
        <v>1095.51973126832</v>
      </c>
      <c r="N9" s="24">
        <f>'3. Segment Build'!N107</f>
        <v>355.2</v>
      </c>
      <c r="O9" s="24">
        <f>'3. Segment Build'!O107</f>
        <v>303</v>
      </c>
      <c r="P9" s="24">
        <f>'3. Segment Build'!P107</f>
        <v>384.6</v>
      </c>
      <c r="Q9" s="24">
        <f>'3. Segment Build'!Q107</f>
        <v>550</v>
      </c>
      <c r="R9" s="23">
        <f>'3. Segment Build'!R107</f>
        <v>1592.8</v>
      </c>
      <c r="S9" s="25">
        <f>'3. Segment Build'!S107</f>
        <v>961.51</v>
      </c>
      <c r="T9" s="25">
        <f>'3. Segment Build'!T107</f>
        <v>1108.11973126832</v>
      </c>
      <c r="U9" s="26">
        <f>'3. Segment Build'!U107</f>
        <v>359.4</v>
      </c>
      <c r="V9" s="26">
        <f>'3. Segment Build'!V107</f>
        <v>306.8</v>
      </c>
      <c r="W9" s="26">
        <f>'3. Segment Build'!W107</f>
        <v>388.8</v>
      </c>
      <c r="X9" s="26">
        <f>'3. Segment Build'!X107</f>
        <v>559.2</v>
      </c>
      <c r="Y9" s="25">
        <f>'3. Segment Build'!Y107</f>
        <v>1614.2</v>
      </c>
      <c r="Z9" s="24">
        <f>'3. Segment Build'!Z107</f>
        <v>517</v>
      </c>
      <c r="AA9" s="24">
        <f>'3. Segment Build'!AA107</f>
        <v>412.1</v>
      </c>
      <c r="AB9" s="24">
        <f>'3. Segment Build'!AB107</f>
        <v>520</v>
      </c>
      <c r="AC9" s="24">
        <f>'3. Segment Build'!AC107</f>
        <v>745.2</v>
      </c>
      <c r="AD9" s="23">
        <f>'3. Segment Build'!AD107</f>
        <v>2194.3</v>
      </c>
      <c r="AE9" s="24">
        <f>'3. Segment Build'!AE107</f>
        <v>663.8</v>
      </c>
      <c r="AF9" s="24">
        <f>'3. Segment Build'!AF107</f>
        <v>508.9</v>
      </c>
      <c r="AG9" s="24">
        <f>'3. Segment Build'!AG107</f>
        <v>683.3</v>
      </c>
      <c r="AH9" s="24">
        <f>'3. Segment Build'!AH107</f>
        <v>999.8</v>
      </c>
      <c r="AI9" s="23">
        <f>'3. Segment Build'!AI107</f>
        <v>2855.8</v>
      </c>
      <c r="AJ9" s="24">
        <f>'3. Segment Build'!AJ107</f>
        <v>885</v>
      </c>
      <c r="AK9" s="24">
        <f>'3. Segment Build'!AK107</f>
        <v>674.2</v>
      </c>
      <c r="AL9" s="24">
        <f>'3. Segment Build'!AL107</f>
        <v>845.134230079681</v>
      </c>
      <c r="AM9" s="24">
        <f>'3. Segment Build'!AM107</f>
        <v>1203.76950690265</v>
      </c>
      <c r="AN9" s="23">
        <f>'3. Segment Build'!AN107</f>
        <v>3608.10373698234</v>
      </c>
      <c r="AO9" s="24">
        <f>'3. Segment Build'!AO107</f>
        <v>1033.94180068143</v>
      </c>
      <c r="AP9" s="24">
        <f>'3. Segment Build'!AP107</f>
        <v>786.571711627907</v>
      </c>
      <c r="AQ9" s="24">
        <f>'3. Segment Build'!AQ107</f>
        <v>968.92629171431</v>
      </c>
      <c r="AR9" s="24">
        <f>'3. Segment Build'!AR107</f>
        <v>1396.50974742099</v>
      </c>
      <c r="AS9" s="23">
        <f>'3. Segment Build'!AS107</f>
        <v>4185.94955144463</v>
      </c>
      <c r="AT9" s="24">
        <f>'3. Segment Build'!AT107</f>
        <v>1180.86671077793</v>
      </c>
      <c r="AU9" s="24">
        <f>'3. Segment Build'!AU107</f>
        <v>900.597051944186</v>
      </c>
      <c r="AV9" s="24">
        <f>'3. Segment Build'!AV107</f>
        <v>1098.7354675053</v>
      </c>
      <c r="AW9" s="24">
        <f>'3. Segment Build'!AW107</f>
        <v>1602.31490536653</v>
      </c>
      <c r="AX9" s="23">
        <f>'3. Segment Build'!AX107</f>
        <v>4782.51413559396</v>
      </c>
    </row>
    <row r="10" spans="2:50">
      <c r="B10" s="27" t="s">
        <v>405</v>
      </c>
      <c r="C10" s="28">
        <f>'3. Segment Build'!C101</f>
        <v>374.8</v>
      </c>
      <c r="D10" s="29">
        <f>'3. Segment Build'!D101</f>
        <v>100.73</v>
      </c>
      <c r="E10" s="29">
        <f>'3. Segment Build'!E101</f>
        <v>54.27</v>
      </c>
      <c r="F10" s="29">
        <f>'3. Segment Build'!F101</f>
        <v>138.4</v>
      </c>
      <c r="G10" s="29">
        <f>'3. Segment Build'!G101</f>
        <v>128.37</v>
      </c>
      <c r="H10" s="28">
        <f>'3. Segment Build'!H101</f>
        <v>421.77</v>
      </c>
      <c r="I10" s="29">
        <f>'3. Segment Build'!I101</f>
        <v>103.878424</v>
      </c>
      <c r="J10" s="29">
        <f>'3. Segment Build'!J101</f>
        <v>60.408413</v>
      </c>
      <c r="K10" s="29">
        <f>'3. Segment Build'!K101</f>
        <v>101.773186</v>
      </c>
      <c r="L10" s="29">
        <f>'3. Segment Build'!L101</f>
        <v>149.975361</v>
      </c>
      <c r="M10" s="28">
        <f>'3. Segment Build'!M101</f>
        <v>416.035384</v>
      </c>
      <c r="N10" s="29">
        <f>'3. Segment Build'!N101</f>
        <v>119.4</v>
      </c>
      <c r="O10" s="29">
        <f>'3. Segment Build'!O101</f>
        <v>94.6</v>
      </c>
      <c r="P10" s="29">
        <f>'3. Segment Build'!P101</f>
        <v>172</v>
      </c>
      <c r="Q10" s="29">
        <f>'3. Segment Build'!Q101</f>
        <v>142</v>
      </c>
      <c r="R10" s="28">
        <f>'3. Segment Build'!R101</f>
        <v>528</v>
      </c>
      <c r="S10" s="30">
        <f>'3. Segment Build'!S101</f>
        <v>421.77</v>
      </c>
      <c r="T10" s="30">
        <f>'3. Segment Build'!T101</f>
        <v>416.035384</v>
      </c>
      <c r="U10" s="31">
        <f>'3. Segment Build'!U101</f>
        <v>119.4</v>
      </c>
      <c r="V10" s="31">
        <f>'3. Segment Build'!V101</f>
        <v>94.6</v>
      </c>
      <c r="W10" s="31">
        <f>'3. Segment Build'!W101</f>
        <v>172</v>
      </c>
      <c r="X10" s="31">
        <f>'3. Segment Build'!X101</f>
        <v>142</v>
      </c>
      <c r="Y10" s="30">
        <f>'3. Segment Build'!Y101</f>
        <v>528</v>
      </c>
      <c r="Z10" s="29">
        <f>'3. Segment Build'!Z101</f>
        <v>166.8</v>
      </c>
      <c r="AA10" s="29">
        <f>'3. Segment Build'!AA101</f>
        <v>117.1</v>
      </c>
      <c r="AB10" s="29">
        <f>'3. Segment Build'!AB101</f>
        <v>216.5</v>
      </c>
      <c r="AC10" s="29">
        <f>'3. Segment Build'!AC101</f>
        <v>142.7</v>
      </c>
      <c r="AD10" s="28">
        <f>'3. Segment Build'!AD101</f>
        <v>643.1</v>
      </c>
      <c r="AE10" s="29">
        <f>'3. Segment Build'!AE101</f>
        <v>203.2</v>
      </c>
      <c r="AF10" s="29">
        <f>'3. Segment Build'!AF101</f>
        <v>121.6</v>
      </c>
      <c r="AG10" s="29">
        <f>'3. Segment Build'!AG101</f>
        <v>241.4</v>
      </c>
      <c r="AH10" s="29">
        <f>'3. Segment Build'!AH101</f>
        <v>194.9</v>
      </c>
      <c r="AI10" s="28">
        <f>'3. Segment Build'!AI101</f>
        <v>761.1</v>
      </c>
      <c r="AJ10" s="29">
        <f>'3. Segment Build'!AJ101</f>
        <v>236.5</v>
      </c>
      <c r="AK10" s="29">
        <f>'3. Segment Build'!AK101</f>
        <v>155</v>
      </c>
      <c r="AL10" s="29">
        <f>'3. Segment Build'!AL101</f>
        <v>269.938</v>
      </c>
      <c r="AM10" s="29">
        <f>'3. Segment Build'!AM101</f>
        <v>204.645</v>
      </c>
      <c r="AN10" s="28">
        <f>'3. Segment Build'!AN101</f>
        <v>866.083</v>
      </c>
      <c r="AO10" s="29">
        <f>'3. Segment Build'!AO101</f>
        <v>253.055</v>
      </c>
      <c r="AP10" s="29">
        <f>'3. Segment Build'!AP101</f>
        <v>165.85</v>
      </c>
      <c r="AQ10" s="29">
        <f>'3. Segment Build'!AQ101</f>
        <v>288.83366</v>
      </c>
      <c r="AR10" s="29">
        <f>'3. Segment Build'!AR101</f>
        <v>218.97015</v>
      </c>
      <c r="AS10" s="28">
        <f>'3. Segment Build'!AS101</f>
        <v>926.70881</v>
      </c>
      <c r="AT10" s="29">
        <f>'3. Segment Build'!AT101</f>
        <v>268.2383</v>
      </c>
      <c r="AU10" s="29">
        <f>'3. Segment Build'!AU101</f>
        <v>175.801</v>
      </c>
      <c r="AV10" s="29">
        <f>'3. Segment Build'!AV101</f>
        <v>306.1636796</v>
      </c>
      <c r="AW10" s="29">
        <f>'3. Segment Build'!AW101</f>
        <v>232.108359</v>
      </c>
      <c r="AX10" s="28">
        <f>'3. Segment Build'!AX101</f>
        <v>982.3113386</v>
      </c>
    </row>
    <row r="11" spans="2:50">
      <c r="B11" s="27" t="s">
        <v>406</v>
      </c>
      <c r="C11" s="28">
        <f>'3. Segment Build'!C104</f>
        <v>310.6</v>
      </c>
      <c r="D11" s="29">
        <f>'3. Segment Build'!D104</f>
        <v>102.44</v>
      </c>
      <c r="E11" s="29">
        <f>'3. Segment Build'!E104</f>
        <v>93.57</v>
      </c>
      <c r="F11" s="29">
        <f>'3. Segment Build'!F104</f>
        <v>100.18</v>
      </c>
      <c r="G11" s="29">
        <f>'3. Segment Build'!G104</f>
        <v>232.75</v>
      </c>
      <c r="H11" s="28">
        <f>'3. Segment Build'!H104</f>
        <v>528.94</v>
      </c>
      <c r="I11" s="29">
        <f>'3. Segment Build'!I104</f>
        <v>157.451298554378</v>
      </c>
      <c r="J11" s="29">
        <f>'3. Segment Build'!J104</f>
        <v>109.409655523219</v>
      </c>
      <c r="K11" s="29">
        <f>'3. Segment Build'!K104</f>
        <v>125.900106440705</v>
      </c>
      <c r="L11" s="29">
        <f>'3. Segment Build'!L104</f>
        <v>286.723286750017</v>
      </c>
      <c r="M11" s="28">
        <f>'3. Segment Build'!M104</f>
        <v>679.484347268318</v>
      </c>
      <c r="N11" s="29">
        <f>'3. Segment Build'!N104</f>
        <v>235.8</v>
      </c>
      <c r="O11" s="29">
        <f>'3. Segment Build'!O104</f>
        <v>208.4</v>
      </c>
      <c r="P11" s="29">
        <f>'3. Segment Build'!P104</f>
        <v>212.6</v>
      </c>
      <c r="Q11" s="29">
        <f>'3. Segment Build'!Q104</f>
        <v>408</v>
      </c>
      <c r="R11" s="28">
        <f>'3. Segment Build'!R104</f>
        <v>1064.8</v>
      </c>
      <c r="S11" s="30">
        <f>'3. Segment Build'!S104</f>
        <v>539.74</v>
      </c>
      <c r="T11" s="30">
        <f>'3. Segment Build'!T104</f>
        <v>692.084347268318</v>
      </c>
      <c r="U11" s="31">
        <f>'3. Segment Build'!U104</f>
        <v>240</v>
      </c>
      <c r="V11" s="31">
        <f>'3. Segment Build'!V104</f>
        <v>212.2</v>
      </c>
      <c r="W11" s="31">
        <f>'3. Segment Build'!W104</f>
        <v>216.8</v>
      </c>
      <c r="X11" s="31">
        <f>'3. Segment Build'!X104</f>
        <v>417.2</v>
      </c>
      <c r="Y11" s="30">
        <f>'3. Segment Build'!Y104</f>
        <v>1086.2</v>
      </c>
      <c r="Z11" s="29">
        <f>'3. Segment Build'!Z104</f>
        <v>350.2</v>
      </c>
      <c r="AA11" s="29">
        <f>'3. Segment Build'!AA104</f>
        <v>295</v>
      </c>
      <c r="AB11" s="29">
        <f>'3. Segment Build'!AB104</f>
        <v>303.5</v>
      </c>
      <c r="AC11" s="29">
        <f>'3. Segment Build'!AC104</f>
        <v>602.5</v>
      </c>
      <c r="AD11" s="28">
        <f>'3. Segment Build'!AD104</f>
        <v>1551.2</v>
      </c>
      <c r="AE11" s="29">
        <f>'3. Segment Build'!AE104</f>
        <v>460.6</v>
      </c>
      <c r="AF11" s="29">
        <f>'3. Segment Build'!AF104</f>
        <v>387.3</v>
      </c>
      <c r="AG11" s="29">
        <f>'3. Segment Build'!AG104</f>
        <v>441.9</v>
      </c>
      <c r="AH11" s="29">
        <f>'3. Segment Build'!AH104</f>
        <v>804.9</v>
      </c>
      <c r="AI11" s="28">
        <f>'3. Segment Build'!AI104</f>
        <v>2094.7</v>
      </c>
      <c r="AJ11" s="29">
        <f>'3. Segment Build'!AJ104</f>
        <v>648.5</v>
      </c>
      <c r="AK11" s="29">
        <f>'3. Segment Build'!AK104</f>
        <v>519.2</v>
      </c>
      <c r="AL11" s="29">
        <f>'3. Segment Build'!AL104</f>
        <v>575.196230079681</v>
      </c>
      <c r="AM11" s="29">
        <f>'3. Segment Build'!AM104</f>
        <v>999.124506902655</v>
      </c>
      <c r="AN11" s="28">
        <f>'3. Segment Build'!AN104</f>
        <v>2742.02073698234</v>
      </c>
      <c r="AO11" s="29">
        <f>'3. Segment Build'!AO104</f>
        <v>780.886800681431</v>
      </c>
      <c r="AP11" s="29">
        <f>'3. Segment Build'!AP104</f>
        <v>620.721711627907</v>
      </c>
      <c r="AQ11" s="29">
        <f>'3. Segment Build'!AQ104</f>
        <v>680.09263171431</v>
      </c>
      <c r="AR11" s="29">
        <f>'3. Segment Build'!AR104</f>
        <v>1177.53959742099</v>
      </c>
      <c r="AS11" s="28">
        <f>'3. Segment Build'!AS104</f>
        <v>3259.24074144463</v>
      </c>
      <c r="AT11" s="29">
        <f>'3. Segment Build'!AT104</f>
        <v>912.628410777932</v>
      </c>
      <c r="AU11" s="29">
        <f>'3. Segment Build'!AU104</f>
        <v>724.796051944186</v>
      </c>
      <c r="AV11" s="29">
        <f>'3. Segment Build'!AV104</f>
        <v>792.571787905303</v>
      </c>
      <c r="AW11" s="29">
        <f>'3. Segment Build'!AW104</f>
        <v>1370.20654636653</v>
      </c>
      <c r="AX11" s="28">
        <f>'3. Segment Build'!AX104</f>
        <v>3800.20279699396</v>
      </c>
    </row>
    <row r="12" spans="2:50">
      <c r="B12" s="32" t="s">
        <v>407</v>
      </c>
      <c r="C12" s="33">
        <f>'3. Segment Build'!C130</f>
        <v>153</v>
      </c>
      <c r="D12" s="34">
        <f>'3. Segment Build'!D130</f>
        <v>154</v>
      </c>
      <c r="E12" s="34">
        <f>'3. Segment Build'!E130</f>
        <v>156</v>
      </c>
      <c r="F12" s="34">
        <f>'3. Segment Build'!F130</f>
        <v>160</v>
      </c>
      <c r="G12" s="34">
        <f>'3. Segment Build'!G130</f>
        <v>167</v>
      </c>
      <c r="H12" s="33">
        <f>'3. Segment Build'!H130</f>
        <v>167</v>
      </c>
      <c r="I12" s="34">
        <f>'3. Segment Build'!I130</f>
        <v>161</v>
      </c>
      <c r="J12" s="34">
        <f>'3. Segment Build'!J130</f>
        <v>161</v>
      </c>
      <c r="K12" s="34">
        <f>'3. Segment Build'!K130</f>
        <v>167</v>
      </c>
      <c r="L12" s="34">
        <f>'3. Segment Build'!L130</f>
        <v>172</v>
      </c>
      <c r="M12" s="33">
        <f>'3. Segment Build'!M130</f>
        <v>172</v>
      </c>
      <c r="N12" s="34">
        <f>'3. Segment Build'!N130</f>
        <v>171</v>
      </c>
      <c r="O12" s="34">
        <f>'3. Segment Build'!O130</f>
        <v>173</v>
      </c>
      <c r="P12" s="34">
        <f>'3. Segment Build'!P130</f>
        <v>179</v>
      </c>
      <c r="Q12" s="34">
        <f>'3. Segment Build'!Q130</f>
        <v>187</v>
      </c>
      <c r="R12" s="33">
        <f>'3. Segment Build'!R130</f>
        <v>187</v>
      </c>
      <c r="S12" s="35">
        <f>'3. Segment Build'!S130</f>
        <v>167</v>
      </c>
      <c r="T12" s="35">
        <f>'3. Segment Build'!T130</f>
        <v>172</v>
      </c>
      <c r="U12" s="36">
        <f>'3. Segment Build'!U130</f>
        <v>171</v>
      </c>
      <c r="V12" s="36">
        <f>'3. Segment Build'!V130</f>
        <v>173</v>
      </c>
      <c r="W12" s="36">
        <f>'3. Segment Build'!W130</f>
        <v>179</v>
      </c>
      <c r="X12" s="36">
        <f>'3. Segment Build'!X130</f>
        <v>187</v>
      </c>
      <c r="Y12" s="35">
        <f>'3. Segment Build'!Y130</f>
        <v>187</v>
      </c>
      <c r="Z12" s="34">
        <f>'3. Segment Build'!Z130</f>
        <v>190</v>
      </c>
      <c r="AA12" s="34">
        <f>'3. Segment Build'!AA130</f>
        <v>203</v>
      </c>
      <c r="AB12" s="34">
        <f>'3. Segment Build'!AB130</f>
        <v>212</v>
      </c>
      <c r="AC12" s="34">
        <f>'3. Segment Build'!AC130</f>
        <v>223</v>
      </c>
      <c r="AD12" s="33">
        <f>'3. Segment Build'!AD130</f>
        <v>223</v>
      </c>
      <c r="AE12" s="34">
        <f>'3. Segment Build'!AE130</f>
        <v>220</v>
      </c>
      <c r="AF12" s="34">
        <f>'3. Segment Build'!AF130</f>
        <v>227</v>
      </c>
      <c r="AG12" s="34">
        <f>'3. Segment Build'!AG130</f>
        <v>275</v>
      </c>
      <c r="AH12" s="34">
        <f>'3. Segment Build'!AH130</f>
        <v>290</v>
      </c>
      <c r="AI12" s="33">
        <f>'3. Segment Build'!AI130</f>
        <v>290</v>
      </c>
      <c r="AJ12" s="34">
        <f>'3. Segment Build'!AJ130</f>
        <v>297</v>
      </c>
      <c r="AK12" s="34">
        <f>'3. Segment Build'!AK130</f>
        <v>305</v>
      </c>
      <c r="AL12" s="34">
        <f>'3. Segment Build'!AL130</f>
        <v>312</v>
      </c>
      <c r="AM12" s="34">
        <f>'3. Segment Build'!AM130</f>
        <v>325</v>
      </c>
      <c r="AN12" s="33">
        <f>'3. Segment Build'!AN130</f>
        <v>325</v>
      </c>
      <c r="AO12" s="34">
        <f>'3. Segment Build'!AO130</f>
        <v>325</v>
      </c>
      <c r="AP12" s="34">
        <f>'3. Segment Build'!AP130</f>
        <v>335</v>
      </c>
      <c r="AQ12" s="34">
        <f>'3. Segment Build'!AQ130</f>
        <v>348</v>
      </c>
      <c r="AR12" s="34">
        <f>'3. Segment Build'!AR130</f>
        <v>354</v>
      </c>
      <c r="AS12" s="33">
        <f>'3. Segment Build'!AS130</f>
        <v>354</v>
      </c>
      <c r="AT12" s="34">
        <f>'3. Segment Build'!AT130</f>
        <v>354</v>
      </c>
      <c r="AU12" s="34">
        <f>'3. Segment Build'!AU130</f>
        <v>364</v>
      </c>
      <c r="AV12" s="34">
        <f>'3. Segment Build'!AV130</f>
        <v>377</v>
      </c>
      <c r="AW12" s="34">
        <f>'3. Segment Build'!AW130</f>
        <v>383</v>
      </c>
      <c r="AX12" s="33">
        <f>'3. Segment Build'!AX130</f>
        <v>383</v>
      </c>
    </row>
    <row r="13" spans="2:50">
      <c r="B13" s="32" t="s">
        <v>408</v>
      </c>
      <c r="C13" s="37">
        <v>0</v>
      </c>
      <c r="D13" s="38" t="str">
        <f>'3. Segment Build'!D136</f>
        <v>--</v>
      </c>
      <c r="E13" s="38" t="str">
        <f>'3. Segment Build'!E136</f>
        <v>--</v>
      </c>
      <c r="F13" s="38" t="str">
        <f>'3. Segment Build'!F136</f>
        <v>--</v>
      </c>
      <c r="G13" s="38" t="str">
        <f>'3. Segment Build'!G136</f>
        <v>--</v>
      </c>
      <c r="H13" s="37">
        <f>'3. Segment Build'!H136</f>
        <v>0.489530498549511</v>
      </c>
      <c r="I13" s="38" t="str">
        <f>'3. Segment Build'!I136</f>
        <v>--</v>
      </c>
      <c r="J13" s="38" t="str">
        <f>'3. Segment Build'!J136</f>
        <v>--</v>
      </c>
      <c r="K13" s="38" t="str">
        <f>'3. Segment Build'!K136</f>
        <v>--</v>
      </c>
      <c r="L13" s="38" t="str">
        <f>'3. Segment Build'!L136</f>
        <v>--</v>
      </c>
      <c r="M13" s="37">
        <f>'3. Segment Build'!M136</f>
        <v>0.343236244348558</v>
      </c>
      <c r="N13" s="38">
        <f>'3. Segment Build'!N136</f>
        <v>0.610313073673568</v>
      </c>
      <c r="O13" s="38">
        <f>'3. Segment Build'!O136</f>
        <v>0.802708265646762</v>
      </c>
      <c r="P13" s="38">
        <f>'3. Segment Build'!P136</f>
        <v>0.531699072751847</v>
      </c>
      <c r="Q13" s="38">
        <f>'3. Segment Build'!Q136</f>
        <v>0.33</v>
      </c>
      <c r="R13" s="37">
        <f>'3. Segment Build'!R136</f>
        <v>0.50844184516532</v>
      </c>
      <c r="S13" s="39">
        <f>'3. Segment Build'!S136</f>
        <v>0</v>
      </c>
      <c r="T13" s="39">
        <f>'3. Segment Build'!T136</f>
        <v>0</v>
      </c>
      <c r="U13" s="40">
        <f>'3. Segment Build'!U136</f>
        <v>0</v>
      </c>
      <c r="V13" s="40">
        <f>'3. Segment Build'!V136</f>
        <v>0</v>
      </c>
      <c r="W13" s="40">
        <f>'3. Segment Build'!W136</f>
        <v>0.68</v>
      </c>
      <c r="X13" s="40">
        <f>'3. Segment Build'!X136</f>
        <v>0.33</v>
      </c>
      <c r="Y13" s="39">
        <f>'3. Segment Build'!Y136</f>
        <v>0.55</v>
      </c>
      <c r="Z13" s="38">
        <f>'3. Segment Build'!Z136</f>
        <v>0.36</v>
      </c>
      <c r="AA13" s="38">
        <f>'3. Segment Build'!AA136</f>
        <v>0.26</v>
      </c>
      <c r="AB13" s="38">
        <f>'3. Segment Build'!AB136</f>
        <v>0.195</v>
      </c>
      <c r="AC13" s="38">
        <f>'3. Segment Build'!AC136</f>
        <v>0.29</v>
      </c>
      <c r="AD13" s="37">
        <f>'3. Segment Build'!AD136</f>
        <v>0.283</v>
      </c>
      <c r="AE13" s="38">
        <f>'3. Segment Build'!AE136</f>
        <v>0.189</v>
      </c>
      <c r="AF13" s="38">
        <f>'3. Segment Build'!AF136</f>
        <v>0.151</v>
      </c>
      <c r="AG13" s="38">
        <f>'3. Segment Build'!AG136</f>
        <v>0.27</v>
      </c>
      <c r="AH13" s="38">
        <f>'3. Segment Build'!AH136</f>
        <v>0.16</v>
      </c>
      <c r="AI13" s="37">
        <f>'3. Segment Build'!AI136</f>
        <v>0.188</v>
      </c>
      <c r="AJ13" s="38">
        <f>'3. Segment Build'!AJ136</f>
        <v>0.19</v>
      </c>
      <c r="AK13" s="38">
        <f>'3. Segment Build'!AK136</f>
        <v>0.165</v>
      </c>
      <c r="AL13" s="38">
        <f>'3. Segment Build'!AL136</f>
        <v>0.18</v>
      </c>
      <c r="AM13" s="38">
        <f>'3. Segment Build'!AM136</f>
        <v>0.16</v>
      </c>
      <c r="AN13" s="37">
        <f>'3. Segment Build'!AN136</f>
        <v>0.171740344679429</v>
      </c>
      <c r="AO13" s="38">
        <f>'3. Segment Build'!AO136</f>
        <v>0.12</v>
      </c>
      <c r="AP13" s="38">
        <f>'3. Segment Build'!AP136</f>
        <v>0.12</v>
      </c>
      <c r="AQ13" s="38">
        <f>'3. Segment Build'!AQ136</f>
        <v>0.1</v>
      </c>
      <c r="AR13" s="38">
        <f>'3. Segment Build'!AR136</f>
        <v>0.1</v>
      </c>
      <c r="AS13" s="37">
        <f>'3. Segment Build'!AS136</f>
        <v>0.108517076360882</v>
      </c>
      <c r="AT13" s="38">
        <f>'3. Segment Build'!AT136</f>
        <v>0.1</v>
      </c>
      <c r="AU13" s="38">
        <f>'3. Segment Build'!AU136</f>
        <v>0.1</v>
      </c>
      <c r="AV13" s="38">
        <f>'3. Segment Build'!AV136</f>
        <v>0.1</v>
      </c>
      <c r="AW13" s="38">
        <f>'3. Segment Build'!AW136</f>
        <v>0.1</v>
      </c>
      <c r="AX13" s="37">
        <f>'3. Segment Build'!AX136</f>
        <v>0.1</v>
      </c>
    </row>
    <row r="14" spans="2:50">
      <c r="B14" s="22" t="s">
        <v>409</v>
      </c>
      <c r="C14" s="41">
        <f>'3. Segment Build'!C172</f>
        <v>117.2</v>
      </c>
      <c r="D14" s="42">
        <f>'3. Segment Build'!D172</f>
        <v>38.6</v>
      </c>
      <c r="E14" s="42">
        <f>'3. Segment Build'!E172</f>
        <v>-5.8</v>
      </c>
      <c r="F14" s="42">
        <f>'3. Segment Build'!F172</f>
        <v>59.1</v>
      </c>
      <c r="G14" s="42">
        <f>'3. Segment Build'!G172</f>
        <v>72.3</v>
      </c>
      <c r="H14" s="41">
        <f>'3. Segment Build'!H172</f>
        <v>164.2</v>
      </c>
      <c r="I14" s="42">
        <f>'3. Segment Build'!I172</f>
        <v>57.0174792181516</v>
      </c>
      <c r="J14" s="42">
        <f>'3. Segment Build'!J172</f>
        <v>-10.7030308364117</v>
      </c>
      <c r="K14" s="42">
        <f>'3. Segment Build'!K172</f>
        <v>25</v>
      </c>
      <c r="L14" s="42">
        <f>'3. Segment Build'!L172</f>
        <v>100.1</v>
      </c>
      <c r="M14" s="41">
        <f>'3. Segment Build'!M172</f>
        <v>171.41444838174</v>
      </c>
      <c r="N14" s="42">
        <f>'3. Segment Build'!N172</f>
        <v>83.1</v>
      </c>
      <c r="O14" s="42">
        <f>'3. Segment Build'!O172</f>
        <v>39.6</v>
      </c>
      <c r="P14" s="42">
        <f>'3. Segment Build'!P172</f>
        <v>63.3</v>
      </c>
      <c r="Q14" s="42">
        <f>'3. Segment Build'!Q172</f>
        <v>128.4</v>
      </c>
      <c r="R14" s="41">
        <f>'3. Segment Build'!R172</f>
        <v>314.4</v>
      </c>
      <c r="S14" s="43">
        <f>'3. Segment Build'!S172</f>
        <v>164.2</v>
      </c>
      <c r="T14" s="43">
        <f>'3. Segment Build'!T172</f>
        <v>171.41444838174</v>
      </c>
      <c r="U14" s="44">
        <f>'3. Segment Build'!U172</f>
        <v>83.1</v>
      </c>
      <c r="V14" s="44">
        <f>'3. Segment Build'!V172</f>
        <v>39.6</v>
      </c>
      <c r="W14" s="44">
        <f>'3. Segment Build'!W172</f>
        <v>63.3</v>
      </c>
      <c r="X14" s="44">
        <f>'3. Segment Build'!X172</f>
        <v>128.4</v>
      </c>
      <c r="Y14" s="43">
        <f>'3. Segment Build'!Y172</f>
        <v>314.4</v>
      </c>
      <c r="Z14" s="42">
        <f>'3. Segment Build'!Z172</f>
        <v>117.3</v>
      </c>
      <c r="AA14" s="42">
        <f>'3. Segment Build'!AA172</f>
        <v>57.8</v>
      </c>
      <c r="AB14" s="42">
        <f>'3. Segment Build'!AB172</f>
        <v>104</v>
      </c>
      <c r="AC14" s="42">
        <f>'3. Segment Build'!AC172</f>
        <v>181.3</v>
      </c>
      <c r="AD14" s="41">
        <f>'3. Segment Build'!AD172</f>
        <v>460.4</v>
      </c>
      <c r="AE14" s="42">
        <f>'3. Segment Build'!AE172</f>
        <v>157.8</v>
      </c>
      <c r="AF14" s="42">
        <f>'3. Segment Build'!AF172</f>
        <v>70.7</v>
      </c>
      <c r="AG14" s="42">
        <f>'3. Segment Build'!AG172</f>
        <v>129.6</v>
      </c>
      <c r="AH14" s="42">
        <f>'3. Segment Build'!AH172</f>
        <v>258.6</v>
      </c>
      <c r="AI14" s="41">
        <f>'3. Segment Build'!AI172</f>
        <v>616.7</v>
      </c>
      <c r="AJ14" s="42">
        <f>'3. Segment Build'!AJ172</f>
        <v>0</v>
      </c>
      <c r="AK14" s="42">
        <f>'3. Segment Build'!AK172</f>
        <v>0</v>
      </c>
      <c r="AL14" s="42">
        <f>'3. Segment Build'!AL172</f>
        <v>0</v>
      </c>
      <c r="AM14" s="42">
        <f>'3. Segment Build'!AM172</f>
        <v>0</v>
      </c>
      <c r="AN14" s="41">
        <f>'3. Segment Build'!AN172</f>
        <v>0</v>
      </c>
      <c r="AO14" s="42">
        <f>'3. Segment Build'!AO172</f>
        <v>0</v>
      </c>
      <c r="AP14" s="42">
        <f>'3. Segment Build'!AP172</f>
        <v>0</v>
      </c>
      <c r="AQ14" s="42">
        <f>'3. Segment Build'!AQ172</f>
        <v>0</v>
      </c>
      <c r="AR14" s="42">
        <f>'3. Segment Build'!AR172</f>
        <v>0</v>
      </c>
      <c r="AS14" s="41">
        <f>'3. Segment Build'!AS172</f>
        <v>0</v>
      </c>
      <c r="AT14" s="42">
        <f>'3. Segment Build'!AT172</f>
        <v>0</v>
      </c>
      <c r="AU14" s="42">
        <f>'3. Segment Build'!AU172</f>
        <v>0</v>
      </c>
      <c r="AV14" s="42">
        <f>'3. Segment Build'!AV172</f>
        <v>0</v>
      </c>
      <c r="AW14" s="42">
        <f>'3. Segment Build'!AW172</f>
        <v>0</v>
      </c>
      <c r="AX14" s="41">
        <f>'3. Segment Build'!AX172</f>
        <v>0</v>
      </c>
    </row>
    <row r="15" hidden="1" outlineLevel="1" spans="2:50">
      <c r="B15" s="22" t="s">
        <v>410</v>
      </c>
      <c r="C15" s="41">
        <f>'3. Segment Build'!C193</f>
        <v>133.91382491768</v>
      </c>
      <c r="D15" s="42">
        <f>'3. Segment Build'!D193</f>
        <v>44.1755142540506</v>
      </c>
      <c r="E15" s="42">
        <f>'3. Segment Build'!E193</f>
        <v>-0.361287947824909</v>
      </c>
      <c r="F15" s="42">
        <f>'3. Segment Build'!F193</f>
        <v>63.8154607795286</v>
      </c>
      <c r="G15" s="42">
        <f>'3. Segment Build'!G193</f>
        <v>79.6708616741981</v>
      </c>
      <c r="H15" s="41">
        <f>'3. Segment Build'!H193</f>
        <v>187.300548759952</v>
      </c>
      <c r="I15" s="42">
        <f>'3. Segment Build'!I193</f>
        <v>63.1932522740775</v>
      </c>
      <c r="J15" s="42">
        <f>'3. Segment Build'!J193</f>
        <v>-4.37155518434654</v>
      </c>
      <c r="K15" s="42">
        <f>'3. Segment Build'!K193</f>
        <v>34.7295744805754</v>
      </c>
      <c r="L15" s="42">
        <f>'3. Segment Build'!L193</f>
        <v>109.794366671277</v>
      </c>
      <c r="M15" s="41">
        <f>'3. Segment Build'!M193</f>
        <v>203.345638241583</v>
      </c>
      <c r="N15" s="42">
        <f>'3. Segment Build'!N193</f>
        <v>92.296896824006</v>
      </c>
      <c r="O15" s="42">
        <f>'3. Segment Build'!O193</f>
        <v>48.8521371527652</v>
      </c>
      <c r="P15" s="42">
        <f>'3. Segment Build'!P193</f>
        <v>72.87</v>
      </c>
      <c r="Q15" s="42">
        <f>'3. Segment Build'!Q193</f>
        <v>140.405952345778</v>
      </c>
      <c r="R15" s="41">
        <f>'3. Segment Build'!R193</f>
        <v>354.424986322549</v>
      </c>
      <c r="S15" s="43"/>
      <c r="T15" s="43"/>
      <c r="U15" s="44"/>
      <c r="V15" s="44"/>
      <c r="W15" s="44"/>
      <c r="X15" s="44"/>
      <c r="Y15" s="43"/>
      <c r="Z15" s="42"/>
      <c r="AA15" s="42"/>
      <c r="AB15" s="42"/>
      <c r="AC15" s="42"/>
      <c r="AD15" s="41"/>
      <c r="AE15" s="42"/>
      <c r="AF15" s="42"/>
      <c r="AG15" s="42"/>
      <c r="AH15" s="42"/>
      <c r="AI15" s="41"/>
      <c r="AJ15" s="42"/>
      <c r="AK15" s="42"/>
      <c r="AL15" s="42"/>
      <c r="AM15" s="42"/>
      <c r="AN15" s="41"/>
      <c r="AO15" s="42"/>
      <c r="AP15" s="42"/>
      <c r="AQ15" s="42"/>
      <c r="AR15" s="42"/>
      <c r="AS15" s="41"/>
      <c r="AT15" s="42"/>
      <c r="AU15" s="42"/>
      <c r="AV15" s="42"/>
      <c r="AW15" s="42"/>
      <c r="AX15" s="41"/>
    </row>
    <row r="16" collapsed="1" spans="2:50">
      <c r="B16" s="45"/>
      <c r="C16" s="28"/>
      <c r="D16" s="29"/>
      <c r="E16" s="29"/>
      <c r="F16" s="29"/>
      <c r="G16" s="29"/>
      <c r="H16" s="28"/>
      <c r="I16" s="29"/>
      <c r="J16" s="29"/>
      <c r="K16" s="29"/>
      <c r="L16" s="29"/>
      <c r="M16" s="28"/>
      <c r="N16" s="29"/>
      <c r="O16" s="29"/>
      <c r="P16" s="29"/>
      <c r="Q16" s="29"/>
      <c r="R16" s="28"/>
      <c r="S16" s="30"/>
      <c r="T16" s="30"/>
      <c r="U16" s="31"/>
      <c r="V16" s="31"/>
      <c r="W16" s="31"/>
      <c r="X16" s="31"/>
      <c r="Y16" s="30"/>
      <c r="Z16" s="29"/>
      <c r="AA16" s="29"/>
      <c r="AB16" s="29"/>
      <c r="AC16" s="29"/>
      <c r="AD16" s="28"/>
      <c r="AE16" s="29"/>
      <c r="AF16" s="29"/>
      <c r="AG16" s="29"/>
      <c r="AH16" s="29"/>
      <c r="AI16" s="28"/>
      <c r="AJ16" s="29"/>
      <c r="AK16" s="29"/>
      <c r="AL16" s="29"/>
      <c r="AM16" s="29"/>
      <c r="AN16" s="28"/>
      <c r="AO16" s="29"/>
      <c r="AP16" s="29"/>
      <c r="AQ16" s="29"/>
      <c r="AR16" s="29"/>
      <c r="AS16" s="28"/>
      <c r="AT16" s="29"/>
      <c r="AU16" s="29"/>
      <c r="AV16" s="29"/>
      <c r="AW16" s="29"/>
      <c r="AX16" s="28"/>
    </row>
    <row r="17" spans="2:50">
      <c r="B17" s="19" t="s">
        <v>280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1"/>
    </row>
    <row r="18" spans="2:50">
      <c r="B18" s="22" t="s">
        <v>404</v>
      </c>
      <c r="C18" s="41">
        <f>'3. Segment Build'!C213</f>
        <v>1091.6</v>
      </c>
      <c r="D18" s="42">
        <f>'3. Segment Build'!D213</f>
        <v>261.81</v>
      </c>
      <c r="E18" s="42">
        <f>'3. Segment Build'!E213</f>
        <v>211.6</v>
      </c>
      <c r="F18" s="42">
        <f>'3. Segment Build'!F213</f>
        <v>347.5</v>
      </c>
      <c r="G18" s="42">
        <f>'3. Segment Build'!G213</f>
        <v>414.7</v>
      </c>
      <c r="H18" s="41">
        <f>'3. Segment Build'!H213</f>
        <v>1235.61</v>
      </c>
      <c r="I18" s="42">
        <f>'3. Segment Build'!I213</f>
        <v>263.367173</v>
      </c>
      <c r="J18" s="42">
        <f>'3. Segment Build'!J213</f>
        <v>246.395467</v>
      </c>
      <c r="K18" s="42">
        <f>'3. Segment Build'!K213</f>
        <v>392.718207</v>
      </c>
      <c r="L18" s="42">
        <f>'3. Segment Build'!L213</f>
        <v>513.72745</v>
      </c>
      <c r="M18" s="41">
        <f>'3. Segment Build'!M213</f>
        <v>1416.208297</v>
      </c>
      <c r="N18" s="42">
        <f>'3. Segment Build'!N213</f>
        <v>377.5</v>
      </c>
      <c r="O18" s="42">
        <f>'3. Segment Build'!O213</f>
        <v>273.6</v>
      </c>
      <c r="P18" s="42">
        <f>'3. Segment Build'!P213</f>
        <v>493.2</v>
      </c>
      <c r="Q18" s="42">
        <f>'3. Segment Build'!Q213</f>
        <v>523.4</v>
      </c>
      <c r="R18" s="41">
        <f>'3. Segment Build'!R213</f>
        <v>1667.7</v>
      </c>
      <c r="S18" s="43">
        <f>'3. Segment Build'!S213</f>
        <v>1240.61</v>
      </c>
      <c r="T18" s="43">
        <f>'3. Segment Build'!T213</f>
        <v>1422.008297</v>
      </c>
      <c r="U18" s="44">
        <f>'3. Segment Build'!U213</f>
        <v>379</v>
      </c>
      <c r="V18" s="44">
        <f>'3. Segment Build'!V213</f>
        <v>274.9</v>
      </c>
      <c r="W18" s="44">
        <f>'3. Segment Build'!W213</f>
        <v>494.5</v>
      </c>
      <c r="X18" s="44">
        <f>'3. Segment Build'!X213</f>
        <v>525.6</v>
      </c>
      <c r="Y18" s="43">
        <f>'3. Segment Build'!Y213</f>
        <v>1674</v>
      </c>
      <c r="Z18" s="42">
        <f>'3. Segment Build'!Z213</f>
        <v>401.8</v>
      </c>
      <c r="AA18" s="42">
        <f>'3. Segment Build'!AA213</f>
        <v>305.7</v>
      </c>
      <c r="AB18" s="42">
        <f>'3. Segment Build'!AB213</f>
        <v>533.6</v>
      </c>
      <c r="AC18" s="42">
        <f>'3. Segment Build'!AC213</f>
        <v>594.4</v>
      </c>
      <c r="AD18" s="41">
        <f>'3. Segment Build'!AD213</f>
        <v>1835.5</v>
      </c>
      <c r="AE18" s="42">
        <f>'3. Segment Build'!AE213</f>
        <v>502.4</v>
      </c>
      <c r="AF18" s="42">
        <f>'3. Segment Build'!AF213</f>
        <v>413.7</v>
      </c>
      <c r="AG18" s="42">
        <f>'3. Segment Build'!AG213</f>
        <v>723.5</v>
      </c>
      <c r="AH18" s="42">
        <f>'3. Segment Build'!AH213</f>
        <v>764.1</v>
      </c>
      <c r="AI18" s="41">
        <f>'3. Segment Build'!AI213</f>
        <v>2403.7</v>
      </c>
      <c r="AJ18" s="42">
        <f>'3. Segment Build'!AJ213</f>
        <v>713.6</v>
      </c>
      <c r="AK18" s="42">
        <f>'3. Segment Build'!AK213</f>
        <v>568.5</v>
      </c>
      <c r="AL18" s="42">
        <f>'3. Segment Build'!AL213</f>
        <v>914.141802218115</v>
      </c>
      <c r="AM18" s="42">
        <f>'3. Segment Build'!AM213</f>
        <v>908.424738636363</v>
      </c>
      <c r="AN18" s="41">
        <f>'3. Segment Build'!AN213</f>
        <v>3104.66654085448</v>
      </c>
      <c r="AO18" s="42">
        <f>'3. Segment Build'!AO213</f>
        <v>844.509701937407</v>
      </c>
      <c r="AP18" s="42">
        <f>'3. Segment Build'!AP213</f>
        <v>680.824017266187</v>
      </c>
      <c r="AQ18" s="42">
        <f>'3. Segment Build'!AQ213</f>
        <v>1061.14285702073</v>
      </c>
      <c r="AR18" s="42">
        <f>'3. Segment Build'!AR213</f>
        <v>1056.03488348525</v>
      </c>
      <c r="AS18" s="41">
        <f>'3. Segment Build'!AS213</f>
        <v>3642.51145970957</v>
      </c>
      <c r="AT18" s="42">
        <f>'3. Segment Build'!AT213</f>
        <v>980.413113291917</v>
      </c>
      <c r="AU18" s="42">
        <f>'3. Segment Build'!AU213</f>
        <v>798.44732210463</v>
      </c>
      <c r="AV18" s="42">
        <f>'3. Segment Build'!AV213</f>
        <v>1226.38051300919</v>
      </c>
      <c r="AW18" s="42">
        <f>'3. Segment Build'!AW213</f>
        <v>1226.21391175296</v>
      </c>
      <c r="AX18" s="41">
        <f>'3. Segment Build'!AX213</f>
        <v>4231.45486015869</v>
      </c>
    </row>
    <row r="19" spans="2:50">
      <c r="B19" s="45" t="s">
        <v>405</v>
      </c>
      <c r="C19" s="28">
        <f>'3. Segment Build'!C207</f>
        <v>928.8</v>
      </c>
      <c r="D19" s="29">
        <f>'3. Segment Build'!D207</f>
        <v>218.54</v>
      </c>
      <c r="E19" s="29">
        <f>'3. Segment Build'!E207</f>
        <v>164.91</v>
      </c>
      <c r="F19" s="29">
        <f>'3. Segment Build'!F207</f>
        <v>298.67</v>
      </c>
      <c r="G19" s="29">
        <f>'3. Segment Build'!G207</f>
        <v>345.76</v>
      </c>
      <c r="H19" s="28">
        <f>'3. Segment Build'!H207</f>
        <v>1027.88</v>
      </c>
      <c r="I19" s="29">
        <f>'3. Segment Build'!I207</f>
        <v>210.195698</v>
      </c>
      <c r="J19" s="29">
        <f>'3. Segment Build'!J207</f>
        <v>197.57856</v>
      </c>
      <c r="K19" s="29">
        <f>'3. Segment Build'!K207</f>
        <v>340.036585</v>
      </c>
      <c r="L19" s="29">
        <f>'3. Segment Build'!L207</f>
        <v>430.282182</v>
      </c>
      <c r="M19" s="28">
        <f>'3. Segment Build'!M207</f>
        <v>1178.093025</v>
      </c>
      <c r="N19" s="29">
        <f>'3. Segment Build'!N207</f>
        <v>302</v>
      </c>
      <c r="O19" s="29">
        <f>'3. Segment Build'!O207</f>
        <v>198.5</v>
      </c>
      <c r="P19" s="29">
        <f>'3. Segment Build'!P207</f>
        <v>416.3</v>
      </c>
      <c r="Q19" s="29">
        <f>'3. Segment Build'!Q207</f>
        <v>412.8</v>
      </c>
      <c r="R19" s="28">
        <f>'3. Segment Build'!R207</f>
        <v>1329.6</v>
      </c>
      <c r="S19" s="30">
        <f>'3. Segment Build'!S207</f>
        <v>1027.88</v>
      </c>
      <c r="T19" s="30">
        <f>'3. Segment Build'!T207</f>
        <v>1178.093025</v>
      </c>
      <c r="U19" s="31">
        <f>'3. Segment Build'!U207</f>
        <v>302</v>
      </c>
      <c r="V19" s="31">
        <f>'3. Segment Build'!V207</f>
        <v>198.5</v>
      </c>
      <c r="W19" s="31">
        <f>'3. Segment Build'!W207</f>
        <v>416.3</v>
      </c>
      <c r="X19" s="31">
        <f>'3. Segment Build'!X207</f>
        <v>412.8</v>
      </c>
      <c r="Y19" s="30">
        <f>'3. Segment Build'!Y207</f>
        <v>1329.6</v>
      </c>
      <c r="Z19" s="29">
        <f>'3. Segment Build'!Z207</f>
        <v>293.1</v>
      </c>
      <c r="AA19" s="29">
        <f>'3. Segment Build'!AA207</f>
        <v>187.9</v>
      </c>
      <c r="AB19" s="29">
        <f>'3. Segment Build'!AB207</f>
        <v>411.7</v>
      </c>
      <c r="AC19" s="29">
        <f>'3. Segment Build'!AC207</f>
        <v>417.1</v>
      </c>
      <c r="AD19" s="28">
        <f>'3. Segment Build'!AD207</f>
        <v>1309.8</v>
      </c>
      <c r="AE19" s="29">
        <f>'3. Segment Build'!AE207</f>
        <v>320.3</v>
      </c>
      <c r="AF19" s="29">
        <f>'3. Segment Build'!AF207</f>
        <v>221.4</v>
      </c>
      <c r="AG19" s="29">
        <f>'3. Segment Build'!AG207</f>
        <v>520.4</v>
      </c>
      <c r="AH19" s="29">
        <f>'3. Segment Build'!AH207</f>
        <v>489</v>
      </c>
      <c r="AI19" s="28">
        <f>'3. Segment Build'!AI207</f>
        <v>1551.1</v>
      </c>
      <c r="AJ19" s="29">
        <f>'3. Segment Build'!AJ207</f>
        <v>427.9</v>
      </c>
      <c r="AK19" s="29">
        <f>'3. Segment Build'!AK207</f>
        <v>276.1</v>
      </c>
      <c r="AL19" s="29">
        <f>'3. Segment Build'!AL207</f>
        <v>604.48</v>
      </c>
      <c r="AM19" s="29">
        <f>'3. Segment Build'!AM207</f>
        <v>557.9</v>
      </c>
      <c r="AN19" s="28">
        <f>'3. Segment Build'!AN207</f>
        <v>1866.38</v>
      </c>
      <c r="AO19" s="29">
        <f>'3. Segment Build'!AO207</f>
        <v>479.248</v>
      </c>
      <c r="AP19" s="29">
        <f>'3. Segment Build'!AP207</f>
        <v>309.232</v>
      </c>
      <c r="AQ19" s="29">
        <f>'3. Segment Build'!AQ207</f>
        <v>677.0176</v>
      </c>
      <c r="AR19" s="29">
        <f>'3. Segment Build'!AR207</f>
        <v>624.848</v>
      </c>
      <c r="AS19" s="28">
        <f>'3. Segment Build'!AS207</f>
        <v>2090.3456</v>
      </c>
      <c r="AT19" s="29">
        <f>'3. Segment Build'!AT207</f>
        <v>536.75776</v>
      </c>
      <c r="AU19" s="29">
        <f>'3. Segment Build'!AU207</f>
        <v>346.33984</v>
      </c>
      <c r="AV19" s="29">
        <f>'3. Segment Build'!AV207</f>
        <v>758.259712</v>
      </c>
      <c r="AW19" s="29">
        <f>'3. Segment Build'!AW207</f>
        <v>699.82976</v>
      </c>
      <c r="AX19" s="28">
        <f>'3. Segment Build'!AX207</f>
        <v>2341.187072</v>
      </c>
    </row>
    <row r="20" spans="2:50">
      <c r="B20" s="45" t="s">
        <v>406</v>
      </c>
      <c r="C20" s="28">
        <f>'3. Segment Build'!C210</f>
        <v>162.8</v>
      </c>
      <c r="D20" s="29">
        <f>'3. Segment Build'!D210</f>
        <v>43.27</v>
      </c>
      <c r="E20" s="29">
        <f>'3. Segment Build'!E210</f>
        <v>46.69</v>
      </c>
      <c r="F20" s="29">
        <f>'3. Segment Build'!F210</f>
        <v>48.83</v>
      </c>
      <c r="G20" s="29">
        <f>'3. Segment Build'!G210</f>
        <v>68.94</v>
      </c>
      <c r="H20" s="28">
        <f>'3. Segment Build'!H210</f>
        <v>207.73</v>
      </c>
      <c r="I20" s="29">
        <f>'3. Segment Build'!I210</f>
        <v>53.171475</v>
      </c>
      <c r="J20" s="29">
        <f>'3. Segment Build'!J210</f>
        <v>48.816907</v>
      </c>
      <c r="K20" s="29">
        <f>'3. Segment Build'!K210</f>
        <v>52.681622</v>
      </c>
      <c r="L20" s="29">
        <f>'3. Segment Build'!L210</f>
        <v>83.445268</v>
      </c>
      <c r="M20" s="28">
        <f>'3. Segment Build'!M210</f>
        <v>238.115272</v>
      </c>
      <c r="N20" s="29">
        <f>'3. Segment Build'!N210</f>
        <v>75.5</v>
      </c>
      <c r="O20" s="29">
        <f>'3. Segment Build'!O210</f>
        <v>75.1</v>
      </c>
      <c r="P20" s="29">
        <f>'3. Segment Build'!P210</f>
        <v>76.9</v>
      </c>
      <c r="Q20" s="29">
        <f>'3. Segment Build'!Q210</f>
        <v>110.6</v>
      </c>
      <c r="R20" s="28">
        <f>'3. Segment Build'!R210</f>
        <v>338.1</v>
      </c>
      <c r="S20" s="30">
        <f>'3. Segment Build'!S210</f>
        <v>212.73</v>
      </c>
      <c r="T20" s="30">
        <f>'3. Segment Build'!T210</f>
        <v>243.915272</v>
      </c>
      <c r="U20" s="31">
        <f>'3. Segment Build'!U210</f>
        <v>77</v>
      </c>
      <c r="V20" s="31">
        <f>'3. Segment Build'!V210</f>
        <v>76.4</v>
      </c>
      <c r="W20" s="31">
        <f>'3. Segment Build'!W210</f>
        <v>78.2</v>
      </c>
      <c r="X20" s="31">
        <f>'3. Segment Build'!X210</f>
        <v>112.8</v>
      </c>
      <c r="Y20" s="30">
        <f>'3. Segment Build'!Y210</f>
        <v>344.4</v>
      </c>
      <c r="Z20" s="29">
        <f>'3. Segment Build'!Z210</f>
        <v>108.7</v>
      </c>
      <c r="AA20" s="29">
        <f>'3. Segment Build'!AA210</f>
        <v>117.8</v>
      </c>
      <c r="AB20" s="29">
        <f>'3. Segment Build'!AB210</f>
        <v>121.9</v>
      </c>
      <c r="AC20" s="29">
        <f>'3. Segment Build'!AC210</f>
        <v>177.3</v>
      </c>
      <c r="AD20" s="28">
        <f>'3. Segment Build'!AD210</f>
        <v>525.7</v>
      </c>
      <c r="AE20" s="29">
        <f>'3. Segment Build'!AE210</f>
        <v>182.1</v>
      </c>
      <c r="AF20" s="29">
        <f>'3. Segment Build'!AF210</f>
        <v>192.3</v>
      </c>
      <c r="AG20" s="29">
        <f>'3. Segment Build'!AG210</f>
        <v>203.1</v>
      </c>
      <c r="AH20" s="29">
        <f>'3. Segment Build'!AH210</f>
        <v>275.1</v>
      </c>
      <c r="AI20" s="28">
        <f>'3. Segment Build'!AI210</f>
        <v>852.6</v>
      </c>
      <c r="AJ20" s="29">
        <f>'3. Segment Build'!AJ210</f>
        <v>285.7</v>
      </c>
      <c r="AK20" s="29">
        <f>'3. Segment Build'!AK210</f>
        <v>292.4</v>
      </c>
      <c r="AL20" s="29">
        <f>'3. Segment Build'!AL210</f>
        <v>309.661802218115</v>
      </c>
      <c r="AM20" s="29">
        <f>'3. Segment Build'!AM210</f>
        <v>350.524738636364</v>
      </c>
      <c r="AN20" s="28">
        <f>'3. Segment Build'!AN210</f>
        <v>1238.28654085448</v>
      </c>
      <c r="AO20" s="29">
        <f>'3. Segment Build'!AO210</f>
        <v>365.261701937407</v>
      </c>
      <c r="AP20" s="29">
        <f>'3. Segment Build'!AP210</f>
        <v>371.592017266187</v>
      </c>
      <c r="AQ20" s="29">
        <f>'3. Segment Build'!AQ210</f>
        <v>384.125257020729</v>
      </c>
      <c r="AR20" s="29">
        <f>'3. Segment Build'!AR210</f>
        <v>431.186883485247</v>
      </c>
      <c r="AS20" s="28">
        <f>'3. Segment Build'!AS210</f>
        <v>1552.16585970957</v>
      </c>
      <c r="AT20" s="29">
        <f>'3. Segment Build'!AT210</f>
        <v>443.655353291917</v>
      </c>
      <c r="AU20" s="29">
        <f>'3. Segment Build'!AU210</f>
        <v>452.10748210463</v>
      </c>
      <c r="AV20" s="29">
        <f>'3. Segment Build'!AV210</f>
        <v>468.120801009188</v>
      </c>
      <c r="AW20" s="29">
        <f>'3. Segment Build'!AW210</f>
        <v>526.384151752959</v>
      </c>
      <c r="AX20" s="28">
        <f>'3. Segment Build'!AX210</f>
        <v>1890.26778815869</v>
      </c>
    </row>
    <row r="21" spans="2:50">
      <c r="B21" s="22" t="s">
        <v>409</v>
      </c>
      <c r="C21" s="41">
        <f>'3. Segment Build'!C276</f>
        <v>81.8</v>
      </c>
      <c r="D21" s="42">
        <f>'3. Segment Build'!D276</f>
        <v>11.8</v>
      </c>
      <c r="E21" s="42">
        <f>'3. Segment Build'!E276</f>
        <v>-12.2</v>
      </c>
      <c r="F21" s="42">
        <f>'3. Segment Build'!F276</f>
        <v>50.8</v>
      </c>
      <c r="G21" s="42">
        <f>'3. Segment Build'!G276</f>
        <v>41.4</v>
      </c>
      <c r="H21" s="41">
        <f>'3. Segment Build'!H276</f>
        <v>91.8</v>
      </c>
      <c r="I21" s="42">
        <f>'3. Segment Build'!I276</f>
        <v>-14.2218488524277</v>
      </c>
      <c r="J21" s="42">
        <f>'3. Segment Build'!J276</f>
        <v>-6.38928150437764</v>
      </c>
      <c r="K21" s="42">
        <f>'3. Segment Build'!K276</f>
        <v>67.6</v>
      </c>
      <c r="L21" s="42">
        <f>'3. Segment Build'!L276</f>
        <v>70.7</v>
      </c>
      <c r="M21" s="41">
        <f>'3. Segment Build'!M276</f>
        <v>117.688869643195</v>
      </c>
      <c r="N21" s="42">
        <f>'3. Segment Build'!N276</f>
        <v>31.1</v>
      </c>
      <c r="O21" s="42">
        <f>'3. Segment Build'!O276</f>
        <v>-16.2</v>
      </c>
      <c r="P21" s="42">
        <f>'3. Segment Build'!P276</f>
        <v>88.3</v>
      </c>
      <c r="Q21" s="42">
        <f>'3. Segment Build'!Q276</f>
        <v>48.1</v>
      </c>
      <c r="R21" s="41">
        <f>'3. Segment Build'!R276</f>
        <v>151.3</v>
      </c>
      <c r="S21" s="43">
        <f>'3. Segment Build'!S276</f>
        <v>91.8</v>
      </c>
      <c r="T21" s="43">
        <f>'3. Segment Build'!T276</f>
        <v>117.688869643195</v>
      </c>
      <c r="U21" s="44">
        <f>'3. Segment Build'!U276</f>
        <v>31.1</v>
      </c>
      <c r="V21" s="44">
        <f>'3. Segment Build'!V276</f>
        <v>-16.2</v>
      </c>
      <c r="W21" s="44">
        <f>'3. Segment Build'!W276</f>
        <v>88.3</v>
      </c>
      <c r="X21" s="44">
        <f>'3. Segment Build'!X276</f>
        <v>48.1</v>
      </c>
      <c r="Y21" s="43">
        <f>'3. Segment Build'!Y276</f>
        <v>151.3</v>
      </c>
      <c r="Z21" s="42">
        <f>'3. Segment Build'!Z276</f>
        <v>19.4</v>
      </c>
      <c r="AA21" s="42">
        <f>'3. Segment Build'!AA276</f>
        <v>-6.5</v>
      </c>
      <c r="AB21" s="42">
        <f>'3. Segment Build'!AB276</f>
        <v>93.4</v>
      </c>
      <c r="AC21" s="42">
        <f>'3. Segment Build'!AC276</f>
        <v>66</v>
      </c>
      <c r="AD21" s="41">
        <f>'3. Segment Build'!AD276</f>
        <v>172.3</v>
      </c>
      <c r="AE21" s="42">
        <f>'3. Segment Build'!AE276</f>
        <v>73.8</v>
      </c>
      <c r="AF21" s="42">
        <f>'3. Segment Build'!AF276</f>
        <v>21.3</v>
      </c>
      <c r="AG21" s="42">
        <f>'3. Segment Build'!AG276</f>
        <v>156.9</v>
      </c>
      <c r="AH21" s="42">
        <f>'3. Segment Build'!AH276</f>
        <v>47.7</v>
      </c>
      <c r="AI21" s="41">
        <f>'3. Segment Build'!AI276</f>
        <v>299.7</v>
      </c>
      <c r="AJ21" s="42">
        <f>'3. Segment Build'!AJ276</f>
        <v>0</v>
      </c>
      <c r="AK21" s="42">
        <f>'3. Segment Build'!AK276</f>
        <v>0</v>
      </c>
      <c r="AL21" s="42">
        <f>'3. Segment Build'!AL276</f>
        <v>0</v>
      </c>
      <c r="AM21" s="42">
        <f>'3. Segment Build'!AM276</f>
        <v>0</v>
      </c>
      <c r="AN21" s="41">
        <f>'3. Segment Build'!AN276</f>
        <v>0</v>
      </c>
      <c r="AO21" s="42">
        <f>'3. Segment Build'!AO276</f>
        <v>0</v>
      </c>
      <c r="AP21" s="42">
        <f>'3. Segment Build'!AP276</f>
        <v>0</v>
      </c>
      <c r="AQ21" s="42">
        <f>'3. Segment Build'!AQ276</f>
        <v>0</v>
      </c>
      <c r="AR21" s="42">
        <f>'3. Segment Build'!AR276</f>
        <v>0</v>
      </c>
      <c r="AS21" s="41">
        <f>'3. Segment Build'!AS276</f>
        <v>0</v>
      </c>
      <c r="AT21" s="42">
        <f>'3. Segment Build'!AT276</f>
        <v>0</v>
      </c>
      <c r="AU21" s="42">
        <f>'3. Segment Build'!AU276</f>
        <v>0</v>
      </c>
      <c r="AV21" s="42">
        <f>'3. Segment Build'!AV276</f>
        <v>0</v>
      </c>
      <c r="AW21" s="42">
        <f>'3. Segment Build'!AW276</f>
        <v>0</v>
      </c>
      <c r="AX21" s="41">
        <f>'3. Segment Build'!AX276</f>
        <v>0</v>
      </c>
    </row>
    <row r="22" hidden="1" outlineLevel="1" spans="2:50">
      <c r="B22" s="22" t="s">
        <v>410</v>
      </c>
      <c r="C22" s="41">
        <f>'3. Segment Build'!C297</f>
        <v>113.552616137373</v>
      </c>
      <c r="D22" s="42">
        <f>'3. Segment Build'!D297</f>
        <v>21.8763464714218</v>
      </c>
      <c r="E22" s="42">
        <f>'3. Segment Build'!E297</f>
        <v>-2.67455644055651</v>
      </c>
      <c r="F22" s="42">
        <f>'3. Segment Build'!F297</f>
        <v>58.5421425566554</v>
      </c>
      <c r="G22" s="42">
        <f>'3. Segment Build'!G297</f>
        <v>49.5781420539279</v>
      </c>
      <c r="H22" s="41">
        <f>'3. Segment Build'!H297</f>
        <v>127.322074641449</v>
      </c>
      <c r="I22" s="42">
        <f>'3. Segment Build'!I297</f>
        <v>-6.23618948960147</v>
      </c>
      <c r="J22" s="42">
        <f>'3. Segment Build'!J297</f>
        <v>0.00151477859117666</v>
      </c>
      <c r="K22" s="42">
        <f>'3. Segment Build'!K297</f>
        <v>74.9211184190974</v>
      </c>
      <c r="L22" s="42">
        <f>'3. Segment Build'!L297</f>
        <v>78.7826106052027</v>
      </c>
      <c r="M22" s="41">
        <f>'3. Segment Build'!M297</f>
        <v>147.46905431329</v>
      </c>
      <c r="N22" s="42">
        <f>'3. Segment Build'!N297</f>
        <v>40.3533101960578</v>
      </c>
      <c r="O22" s="42">
        <f>'3. Segment Build'!O297</f>
        <v>-7.46574210959962</v>
      </c>
      <c r="P22" s="42">
        <f>'3. Segment Build'!P297</f>
        <v>96.7</v>
      </c>
      <c r="Q22" s="42">
        <f>'3. Segment Build'!Q297</f>
        <v>56.0288538995455</v>
      </c>
      <c r="R22" s="41">
        <f>'3. Segment Build'!R297</f>
        <v>185.616421986004</v>
      </c>
      <c r="S22" s="43"/>
      <c r="T22" s="43"/>
      <c r="U22" s="44"/>
      <c r="V22" s="44"/>
      <c r="W22" s="44"/>
      <c r="X22" s="44"/>
      <c r="Y22" s="43"/>
      <c r="Z22" s="42"/>
      <c r="AA22" s="42"/>
      <c r="AB22" s="42"/>
      <c r="AC22" s="42"/>
      <c r="AD22" s="41"/>
      <c r="AE22" s="42"/>
      <c r="AF22" s="42"/>
      <c r="AG22" s="42"/>
      <c r="AH22" s="42"/>
      <c r="AI22" s="41"/>
      <c r="AJ22" s="42"/>
      <c r="AK22" s="42"/>
      <c r="AL22" s="42"/>
      <c r="AM22" s="42"/>
      <c r="AN22" s="41"/>
      <c r="AO22" s="42"/>
      <c r="AP22" s="42"/>
      <c r="AQ22" s="42"/>
      <c r="AR22" s="42"/>
      <c r="AS22" s="41"/>
      <c r="AT22" s="42"/>
      <c r="AU22" s="42"/>
      <c r="AV22" s="42"/>
      <c r="AW22" s="42"/>
      <c r="AX22" s="41"/>
    </row>
    <row r="23" collapsed="1" spans="2:50">
      <c r="B23" s="45"/>
      <c r="C23" s="28"/>
      <c r="D23" s="29"/>
      <c r="E23" s="29"/>
      <c r="F23" s="29"/>
      <c r="G23" s="29"/>
      <c r="H23" s="28"/>
      <c r="I23" s="29"/>
      <c r="J23" s="29"/>
      <c r="K23" s="29"/>
      <c r="L23" s="29"/>
      <c r="M23" s="28"/>
      <c r="N23" s="29"/>
      <c r="O23" s="29"/>
      <c r="P23" s="29"/>
      <c r="Q23" s="29"/>
      <c r="R23" s="28"/>
      <c r="S23" s="30"/>
      <c r="T23" s="30"/>
      <c r="U23" s="31"/>
      <c r="V23" s="31"/>
      <c r="W23" s="31"/>
      <c r="X23" s="31"/>
      <c r="Y23" s="30"/>
      <c r="Z23" s="29"/>
      <c r="AA23" s="29"/>
      <c r="AB23" s="29"/>
      <c r="AC23" s="29"/>
      <c r="AD23" s="28"/>
      <c r="AE23" s="29"/>
      <c r="AF23" s="29"/>
      <c r="AG23" s="29"/>
      <c r="AH23" s="29"/>
      <c r="AI23" s="28"/>
      <c r="AJ23" s="29"/>
      <c r="AK23" s="29"/>
      <c r="AL23" s="29"/>
      <c r="AM23" s="29"/>
      <c r="AN23" s="28"/>
      <c r="AO23" s="29"/>
      <c r="AP23" s="29"/>
      <c r="AQ23" s="29"/>
      <c r="AR23" s="29"/>
      <c r="AS23" s="28"/>
      <c r="AT23" s="29"/>
      <c r="AU23" s="29"/>
      <c r="AV23" s="29"/>
      <c r="AW23" s="29"/>
      <c r="AX23" s="28"/>
    </row>
    <row r="24" spans="2:50">
      <c r="B24" s="19" t="s">
        <v>281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1"/>
    </row>
    <row r="25" spans="2:50">
      <c r="B25" s="22" t="s">
        <v>404</v>
      </c>
      <c r="C25" s="41">
        <f>'3. Segment Build'!C316</f>
        <v>669.2</v>
      </c>
      <c r="D25" s="42">
        <f>'3. Segment Build'!D316</f>
        <v>198.51</v>
      </c>
      <c r="E25" s="42">
        <f>'3. Segment Build'!E316</f>
        <v>238.37</v>
      </c>
      <c r="F25" s="42">
        <f>'3. Segment Build'!F316</f>
        <v>220.05</v>
      </c>
      <c r="G25" s="42">
        <f>'3. Segment Build'!G316</f>
        <v>223.18</v>
      </c>
      <c r="H25" s="41">
        <f>'3. Segment Build'!H316</f>
        <v>880.11</v>
      </c>
      <c r="I25" s="42">
        <f>'3. Segment Build'!I316</f>
        <v>284.460716525541</v>
      </c>
      <c r="J25" s="42">
        <f>'3. Segment Build'!J316</f>
        <v>277.208049732404</v>
      </c>
      <c r="K25" s="42">
        <f>'3. Segment Build'!K316</f>
        <v>226.791525181311</v>
      </c>
      <c r="L25" s="42">
        <f>'3. Segment Build'!L316</f>
        <v>248.285258557694</v>
      </c>
      <c r="M25" s="41">
        <f>'3. Segment Build'!M316</f>
        <v>1036.74554999695</v>
      </c>
      <c r="N25" s="42">
        <f>'3. Segment Build'!N316</f>
        <v>317.6</v>
      </c>
      <c r="O25" s="42">
        <f>'3. Segment Build'!O316</f>
        <v>280.2</v>
      </c>
      <c r="P25" s="42">
        <f>'3. Segment Build'!P316</f>
        <v>268.5</v>
      </c>
      <c r="Q25" s="42">
        <f>'3. Segment Build'!Q316</f>
        <v>241.5</v>
      </c>
      <c r="R25" s="41">
        <f>'3. Segment Build'!R316</f>
        <v>1107.8</v>
      </c>
      <c r="S25" s="43">
        <f>'3. Segment Build'!S316</f>
        <v>883.61</v>
      </c>
      <c r="T25" s="43">
        <f>'3. Segment Build'!T316</f>
        <v>1040.74554999695</v>
      </c>
      <c r="U25" s="44">
        <f>'3. Segment Build'!U316</f>
        <v>318.6</v>
      </c>
      <c r="V25" s="44">
        <f>'3. Segment Build'!V316</f>
        <v>281.1</v>
      </c>
      <c r="W25" s="44">
        <f>'3. Segment Build'!W316</f>
        <v>269.8</v>
      </c>
      <c r="X25" s="44">
        <f>'3. Segment Build'!X316</f>
        <v>242.6</v>
      </c>
      <c r="Y25" s="43">
        <f>'3. Segment Build'!Y316</f>
        <v>1112.1</v>
      </c>
      <c r="Z25" s="42">
        <f>'3. Segment Build'!Z316</f>
        <v>273.6</v>
      </c>
      <c r="AA25" s="42">
        <f>'3. Segment Build'!AA316</f>
        <v>283.5</v>
      </c>
      <c r="AB25" s="42">
        <f>'3. Segment Build'!AB316</f>
        <v>300.2</v>
      </c>
      <c r="AC25" s="42">
        <f>'3. Segment Build'!AC316</f>
        <v>296.2</v>
      </c>
      <c r="AD25" s="41">
        <f>'3. Segment Build'!AD316</f>
        <v>1153.5</v>
      </c>
      <c r="AE25" s="42">
        <f>'3. Segment Build'!AE316</f>
        <v>306.3</v>
      </c>
      <c r="AF25" s="42">
        <f>'3. Segment Build'!AF316</f>
        <v>313.7</v>
      </c>
      <c r="AG25" s="42">
        <f>'3. Segment Build'!AG316</f>
        <v>349.5</v>
      </c>
      <c r="AH25" s="42">
        <f>'3. Segment Build'!AH316</f>
        <v>337.2</v>
      </c>
      <c r="AI25" s="41">
        <f>'3. Segment Build'!AI316</f>
        <v>1306.7</v>
      </c>
      <c r="AJ25" s="42">
        <f>'3. Segment Build'!AJ316</f>
        <v>346.9</v>
      </c>
      <c r="AK25" s="42">
        <f>'3. Segment Build'!AK316</f>
        <v>389.9</v>
      </c>
      <c r="AL25" s="42">
        <f>'3. Segment Build'!AL316</f>
        <v>386.087388059702</v>
      </c>
      <c r="AM25" s="42">
        <f>'3. Segment Build'!AM316</f>
        <v>368.099669677419</v>
      </c>
      <c r="AN25" s="41">
        <f>'3. Segment Build'!AN316</f>
        <v>1490.98705773712</v>
      </c>
      <c r="AO25" s="42">
        <f>'3. Segment Build'!AO316</f>
        <v>378.884333727811</v>
      </c>
      <c r="AP25" s="42">
        <f>'3. Segment Build'!AP316</f>
        <v>425.873030769231</v>
      </c>
      <c r="AQ25" s="42">
        <f>'3. Segment Build'!AQ316</f>
        <v>421.263674029143</v>
      </c>
      <c r="AR25" s="42">
        <f>'3. Segment Build'!AR316</f>
        <v>400.996377661285</v>
      </c>
      <c r="AS25" s="41">
        <f>'3. Segment Build'!AS316</f>
        <v>1627.01741618747</v>
      </c>
      <c r="AT25" s="42">
        <f>'3. Segment Build'!AT316</f>
        <v>403.631314648926</v>
      </c>
      <c r="AU25" s="42">
        <f>'3. Segment Build'!AU316</f>
        <v>453.88159055444</v>
      </c>
      <c r="AV25" s="42">
        <f>'3. Segment Build'!AV316</f>
        <v>449.058536748023</v>
      </c>
      <c r="AW25" s="42">
        <f>'3. Segment Build'!AW316</f>
        <v>427.19307827722</v>
      </c>
      <c r="AX25" s="41">
        <f>'3. Segment Build'!AX316</f>
        <v>1733.76452022861</v>
      </c>
    </row>
    <row r="26" spans="2:50">
      <c r="B26" s="27" t="s">
        <v>405</v>
      </c>
      <c r="C26" s="28">
        <f>'3. Segment Build'!C310</f>
        <v>612.6</v>
      </c>
      <c r="D26" s="29">
        <f>'3. Segment Build'!D310</f>
        <v>179.27</v>
      </c>
      <c r="E26" s="29">
        <f>'3. Segment Build'!E310</f>
        <v>214.36</v>
      </c>
      <c r="F26" s="29">
        <f>'3. Segment Build'!F310</f>
        <v>197.14</v>
      </c>
      <c r="G26" s="29">
        <f>'3. Segment Build'!G310</f>
        <v>195.8</v>
      </c>
      <c r="H26" s="28">
        <f>'3. Segment Build'!H310</f>
        <v>786.57</v>
      </c>
      <c r="I26" s="29">
        <f>'3. Segment Build'!I310</f>
        <v>252.647831</v>
      </c>
      <c r="J26" s="29">
        <f>'3. Segment Build'!J310</f>
        <v>246.557294</v>
      </c>
      <c r="K26" s="29">
        <f>'3. Segment Build'!K310</f>
        <v>197.035649</v>
      </c>
      <c r="L26" s="29">
        <f>'3. Segment Build'!L310</f>
        <v>212.015021</v>
      </c>
      <c r="M26" s="28">
        <f>'3. Segment Build'!M310</f>
        <v>908.255795</v>
      </c>
      <c r="N26" s="29">
        <f>'3. Segment Build'!N310</f>
        <v>281.3</v>
      </c>
      <c r="O26" s="29">
        <f>'3. Segment Build'!O310</f>
        <v>242.8</v>
      </c>
      <c r="P26" s="29">
        <f>'3. Segment Build'!P310</f>
        <v>224.2</v>
      </c>
      <c r="Q26" s="29">
        <f>'3. Segment Build'!Q310</f>
        <v>203.7</v>
      </c>
      <c r="R26" s="28">
        <f>'3. Segment Build'!R310</f>
        <v>952</v>
      </c>
      <c r="S26" s="30">
        <f>'3. Segment Build'!S310</f>
        <v>786.57</v>
      </c>
      <c r="T26" s="30">
        <f>'3. Segment Build'!T310</f>
        <v>908.255795</v>
      </c>
      <c r="U26" s="31">
        <f>'3. Segment Build'!U310</f>
        <v>281.3</v>
      </c>
      <c r="V26" s="31">
        <f>'3. Segment Build'!V310</f>
        <v>242.8</v>
      </c>
      <c r="W26" s="31">
        <f>'3. Segment Build'!W310</f>
        <v>224.2</v>
      </c>
      <c r="X26" s="31">
        <f>'3. Segment Build'!X310</f>
        <v>203.7</v>
      </c>
      <c r="Y26" s="30">
        <f>'3. Segment Build'!Y310</f>
        <v>952</v>
      </c>
      <c r="Z26" s="29">
        <f>'3. Segment Build'!Z310</f>
        <v>234.6</v>
      </c>
      <c r="AA26" s="29">
        <f>'3. Segment Build'!AA310</f>
        <v>239.5</v>
      </c>
      <c r="AB26" s="29">
        <f>'3. Segment Build'!AB310</f>
        <v>245.8</v>
      </c>
      <c r="AC26" s="29">
        <f>'3. Segment Build'!AC310</f>
        <v>243.5</v>
      </c>
      <c r="AD26" s="28">
        <f>'3. Segment Build'!AD310</f>
        <v>963.4</v>
      </c>
      <c r="AE26" s="29">
        <f>'3. Segment Build'!AE310</f>
        <v>256.4</v>
      </c>
      <c r="AF26" s="29">
        <f>'3. Segment Build'!AF310</f>
        <v>252.4</v>
      </c>
      <c r="AG26" s="29">
        <f>'3. Segment Build'!AG310</f>
        <v>272</v>
      </c>
      <c r="AH26" s="29">
        <f>'3. Segment Build'!AH310</f>
        <v>264.5</v>
      </c>
      <c r="AI26" s="28">
        <f>'3. Segment Build'!AI310</f>
        <v>1045.3</v>
      </c>
      <c r="AJ26" s="29">
        <f>'3. Segment Build'!AJ310</f>
        <v>279.6</v>
      </c>
      <c r="AK26" s="29">
        <f>'3. Segment Build'!AK310</f>
        <v>304.7</v>
      </c>
      <c r="AL26" s="29">
        <f>'3. Segment Build'!AL310</f>
        <v>291.04</v>
      </c>
      <c r="AM26" s="29">
        <f>'3. Segment Build'!AM310</f>
        <v>280.37</v>
      </c>
      <c r="AN26" s="28">
        <f>'3. Segment Build'!AN310</f>
        <v>1155.71</v>
      </c>
      <c r="AO26" s="29">
        <f>'3. Segment Build'!AO310</f>
        <v>301.968</v>
      </c>
      <c r="AP26" s="29">
        <f>'3. Segment Build'!AP310</f>
        <v>329.076</v>
      </c>
      <c r="AQ26" s="29">
        <f>'3. Segment Build'!AQ310</f>
        <v>314.3232</v>
      </c>
      <c r="AR26" s="29">
        <f>'3. Segment Build'!AR310</f>
        <v>302.7996</v>
      </c>
      <c r="AS26" s="28">
        <f>'3. Segment Build'!AS310</f>
        <v>1248.1668</v>
      </c>
      <c r="AT26" s="29">
        <f>'3. Segment Build'!AT310</f>
        <v>320.08608</v>
      </c>
      <c r="AU26" s="29">
        <f>'3. Segment Build'!AU310</f>
        <v>348.82056</v>
      </c>
      <c r="AV26" s="29">
        <f>'3. Segment Build'!AV310</f>
        <v>333.182592</v>
      </c>
      <c r="AW26" s="29">
        <f>'3. Segment Build'!AW310</f>
        <v>320.967576</v>
      </c>
      <c r="AX26" s="28">
        <f>'3. Segment Build'!AX310</f>
        <v>1323.056808</v>
      </c>
    </row>
    <row r="27" spans="2:50">
      <c r="B27" s="27" t="s">
        <v>406</v>
      </c>
      <c r="C27" s="28">
        <f>'3. Segment Build'!C313</f>
        <v>56.6</v>
      </c>
      <c r="D27" s="29">
        <f>'3. Segment Build'!D313</f>
        <v>19.24</v>
      </c>
      <c r="E27" s="29">
        <f>'3. Segment Build'!E313</f>
        <v>24.01</v>
      </c>
      <c r="F27" s="29">
        <f>'3. Segment Build'!F313</f>
        <v>22.91</v>
      </c>
      <c r="G27" s="29">
        <f>'3. Segment Build'!G313</f>
        <v>27.38</v>
      </c>
      <c r="H27" s="28">
        <f>'3. Segment Build'!H313</f>
        <v>93.54</v>
      </c>
      <c r="I27" s="29">
        <f>'3. Segment Build'!I313</f>
        <v>31.8128855255413</v>
      </c>
      <c r="J27" s="29">
        <f>'3. Segment Build'!J313</f>
        <v>30.6507557324042</v>
      </c>
      <c r="K27" s="29">
        <f>'3. Segment Build'!K313</f>
        <v>29.7558761813115</v>
      </c>
      <c r="L27" s="29">
        <f>'3. Segment Build'!L313</f>
        <v>36.2702375576941</v>
      </c>
      <c r="M27" s="28">
        <f>'3. Segment Build'!M313</f>
        <v>128.489754996951</v>
      </c>
      <c r="N27" s="29">
        <f>'3. Segment Build'!N313</f>
        <v>36.3</v>
      </c>
      <c r="O27" s="29">
        <f>'3. Segment Build'!O313</f>
        <v>37.4</v>
      </c>
      <c r="P27" s="29">
        <f>'3. Segment Build'!P313</f>
        <v>44.3</v>
      </c>
      <c r="Q27" s="29">
        <f>'3. Segment Build'!Q313</f>
        <v>37.8</v>
      </c>
      <c r="R27" s="28">
        <f>'3. Segment Build'!R313</f>
        <v>155.8</v>
      </c>
      <c r="S27" s="30">
        <f>'3. Segment Build'!S313</f>
        <v>97.04</v>
      </c>
      <c r="T27" s="30">
        <f>'3. Segment Build'!T313</f>
        <v>132.489754996951</v>
      </c>
      <c r="U27" s="31">
        <f>'3. Segment Build'!U313</f>
        <v>37.3</v>
      </c>
      <c r="V27" s="31">
        <f>'3. Segment Build'!V313</f>
        <v>38.3</v>
      </c>
      <c r="W27" s="31">
        <f>'3. Segment Build'!W313</f>
        <v>45.6</v>
      </c>
      <c r="X27" s="31">
        <f>'3. Segment Build'!X313</f>
        <v>38.9</v>
      </c>
      <c r="Y27" s="30">
        <f>'3. Segment Build'!Y313</f>
        <v>160.1</v>
      </c>
      <c r="Z27" s="29">
        <f>'3. Segment Build'!Z313</f>
        <v>39</v>
      </c>
      <c r="AA27" s="29">
        <f>'3. Segment Build'!AA313</f>
        <v>44</v>
      </c>
      <c r="AB27" s="29">
        <f>'3. Segment Build'!AB313</f>
        <v>54.4</v>
      </c>
      <c r="AC27" s="29">
        <f>'3. Segment Build'!AC313</f>
        <v>52.7</v>
      </c>
      <c r="AD27" s="28">
        <f>'3. Segment Build'!AD313</f>
        <v>190.1</v>
      </c>
      <c r="AE27" s="29">
        <f>'3. Segment Build'!AE313</f>
        <v>49.9</v>
      </c>
      <c r="AF27" s="29">
        <f>'3. Segment Build'!AF313</f>
        <v>61.3</v>
      </c>
      <c r="AG27" s="29">
        <f>'3. Segment Build'!AG313</f>
        <v>77.5</v>
      </c>
      <c r="AH27" s="29">
        <f>'3. Segment Build'!AH313</f>
        <v>72.7</v>
      </c>
      <c r="AI27" s="28">
        <f>'3. Segment Build'!AI313</f>
        <v>261.4</v>
      </c>
      <c r="AJ27" s="29">
        <f>'3. Segment Build'!AJ313</f>
        <v>67.3</v>
      </c>
      <c r="AK27" s="29">
        <f>'3. Segment Build'!AK313</f>
        <v>85.2</v>
      </c>
      <c r="AL27" s="29">
        <f>'3. Segment Build'!AL313</f>
        <v>95.0473880597015</v>
      </c>
      <c r="AM27" s="29">
        <f>'3. Segment Build'!AM313</f>
        <v>87.7296696774194</v>
      </c>
      <c r="AN27" s="28">
        <f>'3. Segment Build'!AN313</f>
        <v>335.277057737121</v>
      </c>
      <c r="AO27" s="29">
        <f>'3. Segment Build'!AO313</f>
        <v>76.9163337278107</v>
      </c>
      <c r="AP27" s="29">
        <f>'3. Segment Build'!AP313</f>
        <v>96.7970307692308</v>
      </c>
      <c r="AQ27" s="29">
        <f>'3. Segment Build'!AQ313</f>
        <v>106.940474029143</v>
      </c>
      <c r="AR27" s="29">
        <f>'3. Segment Build'!AR313</f>
        <v>98.1967776612849</v>
      </c>
      <c r="AS27" s="28">
        <f>'3. Segment Build'!AS313</f>
        <v>378.85061618747</v>
      </c>
      <c r="AT27" s="29">
        <f>'3. Segment Build'!AT313</f>
        <v>83.5452346489262</v>
      </c>
      <c r="AU27" s="29">
        <f>'3. Segment Build'!AU313</f>
        <v>105.06103055444</v>
      </c>
      <c r="AV27" s="29">
        <f>'3. Segment Build'!AV313</f>
        <v>115.875944748023</v>
      </c>
      <c r="AW27" s="29">
        <f>'3. Segment Build'!AW313</f>
        <v>106.22550227722</v>
      </c>
      <c r="AX27" s="28">
        <f>'3. Segment Build'!AX313</f>
        <v>410.707712228609</v>
      </c>
    </row>
    <row r="28" spans="2:50">
      <c r="B28" s="22" t="s">
        <v>409</v>
      </c>
      <c r="C28" s="41">
        <f>'3. Segment Build'!C362</f>
        <v>31.7</v>
      </c>
      <c r="D28" s="42">
        <f>'3. Segment Build'!D362</f>
        <v>17.6</v>
      </c>
      <c r="E28" s="42">
        <f>'3. Segment Build'!E362</f>
        <v>21.1</v>
      </c>
      <c r="F28" s="42">
        <f>'3. Segment Build'!F362</f>
        <v>12.4</v>
      </c>
      <c r="G28" s="42">
        <f>'3. Segment Build'!G362</f>
        <v>6.1</v>
      </c>
      <c r="H28" s="41">
        <f>'3. Segment Build'!H362</f>
        <v>57.2</v>
      </c>
      <c r="I28" s="42">
        <f>'3. Segment Build'!I362</f>
        <v>36.1937740592503</v>
      </c>
      <c r="J28" s="42">
        <f>'3. Segment Build'!J362</f>
        <v>29.4495696169252</v>
      </c>
      <c r="K28" s="42">
        <f>'3. Segment Build'!K362</f>
        <v>-1.5</v>
      </c>
      <c r="L28" s="42">
        <f>'3. Segment Build'!L362</f>
        <v>-3.3</v>
      </c>
      <c r="M28" s="41">
        <f>'3. Segment Build'!M362</f>
        <v>60.8433436761755</v>
      </c>
      <c r="N28" s="42">
        <f>'3. Segment Build'!N362</f>
        <v>45.8</v>
      </c>
      <c r="O28" s="42">
        <f>'3. Segment Build'!O362</f>
        <v>7.5</v>
      </c>
      <c r="P28" s="42">
        <f>'3. Segment Build'!P362</f>
        <v>2.4</v>
      </c>
      <c r="Q28" s="42">
        <f>'3. Segment Build'!Q362</f>
        <v>-25.1</v>
      </c>
      <c r="R28" s="41">
        <f>'3. Segment Build'!R362</f>
        <v>30.6</v>
      </c>
      <c r="S28" s="43">
        <f>'3. Segment Build'!S362</f>
        <v>57.2</v>
      </c>
      <c r="T28" s="43">
        <f>'3. Segment Build'!T362</f>
        <v>60.8433436761755</v>
      </c>
      <c r="U28" s="44">
        <f>'3. Segment Build'!U362</f>
        <v>45.8</v>
      </c>
      <c r="V28" s="44">
        <f>'3. Segment Build'!V362</f>
        <v>7.5</v>
      </c>
      <c r="W28" s="44">
        <f>'3. Segment Build'!W362</f>
        <v>2.4</v>
      </c>
      <c r="X28" s="44">
        <f>'3. Segment Build'!X362</f>
        <v>-25.1</v>
      </c>
      <c r="Y28" s="43">
        <f>'3. Segment Build'!Y362</f>
        <v>30.6</v>
      </c>
      <c r="Z28" s="42">
        <f>'3. Segment Build'!Z362</f>
        <v>10.8</v>
      </c>
      <c r="AA28" s="42">
        <f>'3. Segment Build'!AA362</f>
        <v>3.2</v>
      </c>
      <c r="AB28" s="42">
        <f>'3. Segment Build'!AB362</f>
        <v>20.7</v>
      </c>
      <c r="AC28" s="42">
        <f>'3. Segment Build'!AC362</f>
        <v>-10.9</v>
      </c>
      <c r="AD28" s="41">
        <f>'3. Segment Build'!AD362</f>
        <v>23.8</v>
      </c>
      <c r="AE28" s="42">
        <f>'3. Segment Build'!AE362</f>
        <v>20.2</v>
      </c>
      <c r="AF28" s="42">
        <f>'3. Segment Build'!AF362</f>
        <v>9.7</v>
      </c>
      <c r="AG28" s="42">
        <f>'3. Segment Build'!AG362</f>
        <v>26.4</v>
      </c>
      <c r="AH28" s="42">
        <f>'3. Segment Build'!AH362</f>
        <v>-8.6</v>
      </c>
      <c r="AI28" s="41">
        <f>'3. Segment Build'!AI362</f>
        <v>47.7</v>
      </c>
      <c r="AJ28" s="42">
        <f>'3. Segment Build'!AJ362</f>
        <v>0</v>
      </c>
      <c r="AK28" s="42">
        <f>'3. Segment Build'!AK362</f>
        <v>0</v>
      </c>
      <c r="AL28" s="42">
        <f>'3. Segment Build'!AL362</f>
        <v>0</v>
      </c>
      <c r="AM28" s="42">
        <f>'3. Segment Build'!AM362</f>
        <v>0</v>
      </c>
      <c r="AN28" s="41">
        <f>'3. Segment Build'!AN362</f>
        <v>0</v>
      </c>
      <c r="AO28" s="42">
        <f>'3. Segment Build'!AO362</f>
        <v>0</v>
      </c>
      <c r="AP28" s="42">
        <f>'3. Segment Build'!AP362</f>
        <v>0</v>
      </c>
      <c r="AQ28" s="42">
        <f>'3. Segment Build'!AQ362</f>
        <v>0</v>
      </c>
      <c r="AR28" s="42">
        <f>'3. Segment Build'!AR362</f>
        <v>0</v>
      </c>
      <c r="AS28" s="41">
        <f>'3. Segment Build'!AS362</f>
        <v>0</v>
      </c>
      <c r="AT28" s="42">
        <f>'3. Segment Build'!AT362</f>
        <v>0</v>
      </c>
      <c r="AU28" s="42">
        <f>'3. Segment Build'!AU362</f>
        <v>0</v>
      </c>
      <c r="AV28" s="42">
        <f>'3. Segment Build'!AV362</f>
        <v>0</v>
      </c>
      <c r="AW28" s="42">
        <f>'3. Segment Build'!AW362</f>
        <v>0</v>
      </c>
      <c r="AX28" s="41">
        <f>'3. Segment Build'!AX362</f>
        <v>0</v>
      </c>
    </row>
    <row r="29" hidden="1" outlineLevel="1" spans="2:50">
      <c r="B29" s="22" t="s">
        <v>410</v>
      </c>
      <c r="C29" s="41">
        <f>'3. Segment Build'!C383</f>
        <v>42.3208</v>
      </c>
      <c r="D29" s="42">
        <f>'3. Segment Build'!D383</f>
        <v>19.750108983502</v>
      </c>
      <c r="E29" s="42">
        <f>'3. Segment Build'!E383</f>
        <v>23.5042260013126</v>
      </c>
      <c r="F29" s="42">
        <f>'3. Segment Build'!F383</f>
        <v>16.3199820103753</v>
      </c>
      <c r="G29" s="42">
        <f>'3. Segment Build'!G383</f>
        <v>7.16649026686395</v>
      </c>
      <c r="H29" s="41">
        <f>'3. Segment Build'!H383</f>
        <v>66.7408072620538</v>
      </c>
      <c r="I29" s="42">
        <f>'3. Segment Build'!I383</f>
        <v>39.4476180855221</v>
      </c>
      <c r="J29" s="42">
        <f>'3. Segment Build'!J383</f>
        <v>31.4657408733925</v>
      </c>
      <c r="K29" s="42">
        <f>'3. Segment Build'!K383</f>
        <v>1.74863656354922</v>
      </c>
      <c r="L29" s="42">
        <f>'3. Segment Build'!L383</f>
        <v>0.17928504326436</v>
      </c>
      <c r="M29" s="41">
        <f>'3. Segment Build'!M383</f>
        <v>72.8412805657282</v>
      </c>
      <c r="N29" s="42">
        <f>'3. Segment Build'!N383</f>
        <v>48.9344480044161</v>
      </c>
      <c r="O29" s="42">
        <f>'3. Segment Build'!O383</f>
        <v>10.7148244123238</v>
      </c>
      <c r="P29" s="42">
        <f>'3. Segment Build'!P383</f>
        <v>5.4</v>
      </c>
      <c r="Q29" s="42">
        <f>'3. Segment Build'!Q383</f>
        <v>-21.86013955</v>
      </c>
      <c r="R29" s="41">
        <f>'3. Segment Build'!R383</f>
        <v>43.1891328667399</v>
      </c>
      <c r="S29" s="43"/>
      <c r="T29" s="43"/>
      <c r="U29" s="44"/>
      <c r="V29" s="44"/>
      <c r="W29" s="44"/>
      <c r="X29" s="44"/>
      <c r="Y29" s="43"/>
      <c r="Z29" s="42"/>
      <c r="AA29" s="42"/>
      <c r="AB29" s="42"/>
      <c r="AC29" s="42"/>
      <c r="AD29" s="41"/>
      <c r="AE29" s="42"/>
      <c r="AF29" s="42"/>
      <c r="AG29" s="42"/>
      <c r="AH29" s="42"/>
      <c r="AI29" s="41"/>
      <c r="AJ29" s="42"/>
      <c r="AK29" s="42"/>
      <c r="AL29" s="42"/>
      <c r="AM29" s="42"/>
      <c r="AN29" s="41"/>
      <c r="AO29" s="42"/>
      <c r="AP29" s="42"/>
      <c r="AQ29" s="42"/>
      <c r="AR29" s="42"/>
      <c r="AS29" s="41"/>
      <c r="AT29" s="42"/>
      <c r="AU29" s="42"/>
      <c r="AV29" s="42"/>
      <c r="AW29" s="42"/>
      <c r="AX29" s="41"/>
    </row>
    <row r="30" collapsed="1" spans="2:50">
      <c r="B30" s="45"/>
      <c r="C30" s="46"/>
      <c r="D30" s="47"/>
      <c r="E30" s="47"/>
      <c r="F30" s="47"/>
      <c r="G30" s="47"/>
      <c r="H30" s="46"/>
      <c r="I30" s="47"/>
      <c r="J30" s="47"/>
      <c r="K30" s="47"/>
      <c r="L30" s="47"/>
      <c r="M30" s="46"/>
      <c r="N30" s="47"/>
      <c r="O30" s="47"/>
      <c r="P30" s="47"/>
      <c r="Q30" s="47"/>
      <c r="R30" s="46"/>
      <c r="S30" s="48"/>
      <c r="T30" s="48"/>
      <c r="U30" s="49"/>
      <c r="V30" s="49"/>
      <c r="W30" s="49"/>
      <c r="X30" s="49"/>
      <c r="Y30" s="48"/>
      <c r="Z30" s="47"/>
      <c r="AA30" s="47"/>
      <c r="AB30" s="47"/>
      <c r="AC30" s="47"/>
      <c r="AD30" s="46"/>
      <c r="AE30" s="47"/>
      <c r="AF30" s="47"/>
      <c r="AG30" s="47"/>
      <c r="AH30" s="47"/>
      <c r="AI30" s="46"/>
      <c r="AJ30" s="47"/>
      <c r="AK30" s="47"/>
      <c r="AL30" s="47"/>
      <c r="AM30" s="47"/>
      <c r="AN30" s="46"/>
      <c r="AO30" s="47"/>
      <c r="AP30" s="47"/>
      <c r="AQ30" s="47"/>
      <c r="AR30" s="47"/>
      <c r="AS30" s="46"/>
      <c r="AT30" s="47"/>
      <c r="AU30" s="47"/>
      <c r="AV30" s="47"/>
      <c r="AW30" s="47"/>
      <c r="AX30" s="46"/>
    </row>
    <row r="31" spans="2:50">
      <c r="B31" s="50" t="s">
        <v>411</v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2"/>
    </row>
    <row r="32" spans="2:50">
      <c r="B32" s="45" t="str">
        <f>'3. Segment Build'!B25</f>
        <v>Americas</v>
      </c>
      <c r="C32" s="46">
        <f>'3. Segment Build'!C25</f>
        <v>984</v>
      </c>
      <c r="D32" s="47">
        <f>'3. Segment Build'!D25</f>
        <v>250.546131479496</v>
      </c>
      <c r="E32" s="47">
        <f>'3. Segment Build'!E25</f>
        <v>256.331908821023</v>
      </c>
      <c r="F32" s="47">
        <f>'3. Segment Build'!F25</f>
        <v>323.409689543267</v>
      </c>
      <c r="G32" s="47">
        <f>'3. Segment Build'!G25</f>
        <v>422.717651508457</v>
      </c>
      <c r="H32" s="46">
        <f>'3. Segment Build'!H25</f>
        <v>1253.00538135224</v>
      </c>
      <c r="I32" s="47">
        <f>'3. Segment Build'!I25</f>
        <v>350.534774646169</v>
      </c>
      <c r="J32" s="47">
        <f>'3. Segment Build'!J25</f>
        <v>321.118897937973</v>
      </c>
      <c r="K32" s="47">
        <f>'3. Segment Build'!K25</f>
        <v>356.048377057621</v>
      </c>
      <c r="L32" s="47">
        <f>'3. Segment Build'!L25</f>
        <v>476.640348869605</v>
      </c>
      <c r="M32" s="46">
        <f>'3. Segment Build'!M25</f>
        <v>1504.34239851137</v>
      </c>
      <c r="N32" s="47">
        <f>'3. Segment Build'!N25</f>
        <v>409.6</v>
      </c>
      <c r="O32" s="47">
        <f>'3. Segment Build'!O25</f>
        <v>365.9</v>
      </c>
      <c r="P32" s="47">
        <f>'3. Segment Build'!P25</f>
        <v>450.8</v>
      </c>
      <c r="Q32" s="47">
        <f>'3. Segment Build'!Q25</f>
        <v>500.5</v>
      </c>
      <c r="R32" s="46">
        <f>'3. Segment Build'!R25</f>
        <v>1726.8</v>
      </c>
      <c r="S32" s="984" t="s">
        <v>61</v>
      </c>
      <c r="T32" s="30" t="s">
        <v>61</v>
      </c>
      <c r="U32" s="31" t="s">
        <v>61</v>
      </c>
      <c r="V32" s="31" t="s">
        <v>61</v>
      </c>
      <c r="W32" s="49">
        <f>'3. Segment Build'!W25</f>
        <v>455</v>
      </c>
      <c r="X32" s="31">
        <f>'3. Segment Build'!X25</f>
        <v>507.9</v>
      </c>
      <c r="Y32" s="30">
        <f>'3. Segment Build'!Y25</f>
        <v>1745.6</v>
      </c>
      <c r="Z32" s="47">
        <f>'3. Segment Build'!Z25</f>
        <v>414.9</v>
      </c>
      <c r="AA32" s="47">
        <f>'3. Segment Build'!AA25</f>
        <v>371.9</v>
      </c>
      <c r="AB32" s="47">
        <f>'3. Segment Build'!AB25</f>
        <v>487.8</v>
      </c>
      <c r="AC32" s="47">
        <f>'3. Segment Build'!AC25</f>
        <v>584.4</v>
      </c>
      <c r="AD32" s="46">
        <f>'3. Segment Build'!AD25</f>
        <v>1859</v>
      </c>
      <c r="AE32" s="47">
        <f>'3. Segment Build'!AE25</f>
        <v>464.7</v>
      </c>
      <c r="AF32" s="47">
        <f>'3. Segment Build'!AF25</f>
        <v>395.4</v>
      </c>
      <c r="AG32" s="47">
        <f>'3. Segment Build'!AG25</f>
        <v>574.2</v>
      </c>
      <c r="AH32" s="47">
        <f>'3. Segment Build'!AH25</f>
        <v>691.3</v>
      </c>
      <c r="AI32" s="46">
        <f>'3. Segment Build'!AI25</f>
        <v>2125.6</v>
      </c>
      <c r="AJ32" s="47">
        <f>'3. Segment Build'!AJ25</f>
        <v>548.8</v>
      </c>
      <c r="AK32" s="47">
        <f>'3. Segment Build'!AK25</f>
        <v>496.7</v>
      </c>
      <c r="AL32" s="47">
        <f>'3. Segment Build'!AL25</f>
        <v>677.556</v>
      </c>
      <c r="AM32" s="47">
        <f>'3. Segment Build'!AM25</f>
        <v>788.082</v>
      </c>
      <c r="AN32" s="46">
        <f>'3. Segment Build'!AN25</f>
        <v>2511.138</v>
      </c>
      <c r="AO32" s="47">
        <f>'3. Segment Build'!AO25</f>
        <v>620.144</v>
      </c>
      <c r="AP32" s="47">
        <f>'3. Segment Build'!AP25</f>
        <v>561.271</v>
      </c>
      <c r="AQ32" s="47">
        <f>'3. Segment Build'!AQ25</f>
        <v>765.63828</v>
      </c>
      <c r="AR32" s="47">
        <f>'3. Segment Build'!AR25</f>
        <v>890.53266</v>
      </c>
      <c r="AS32" s="46">
        <f>'3. Segment Build'!AS25</f>
        <v>2837.58594</v>
      </c>
      <c r="AT32" s="47">
        <f>'3. Segment Build'!AT25</f>
        <v>688.35984</v>
      </c>
      <c r="AU32" s="47">
        <f>'3. Segment Build'!AU25</f>
        <v>623.01081</v>
      </c>
      <c r="AV32" s="47">
        <f>'3. Segment Build'!AV25</f>
        <v>849.8584908</v>
      </c>
      <c r="AW32" s="47">
        <f>'3. Segment Build'!AW25</f>
        <v>988.4912526</v>
      </c>
      <c r="AX32" s="46">
        <f>'3. Segment Build'!AX25</f>
        <v>3149.7203934</v>
      </c>
    </row>
    <row r="33" spans="2:50">
      <c r="B33" s="45" t="str">
        <f>'3. Segment Build'!B26</f>
        <v>EMEA</v>
      </c>
      <c r="C33" s="46">
        <f>'3. Segment Build'!C26</f>
        <v>1080.4</v>
      </c>
      <c r="D33" s="47">
        <f>'3. Segment Build'!D26</f>
        <v>283.355805141929</v>
      </c>
      <c r="E33" s="47">
        <f>'3. Segment Build'!E26</f>
        <v>224.34001373877</v>
      </c>
      <c r="F33" s="47">
        <f>'3. Segment Build'!F26</f>
        <v>329.448569405958</v>
      </c>
      <c r="G33" s="47">
        <f>'3. Segment Build'!G26</f>
        <v>388.480561220439</v>
      </c>
      <c r="H33" s="46">
        <f>'3. Segment Build'!H26</f>
        <v>1225.6249495071</v>
      </c>
      <c r="I33" s="47">
        <f>'3. Segment Build'!I26</f>
        <v>278.111125475546</v>
      </c>
      <c r="J33" s="47">
        <f>'3. Segment Build'!J26</f>
        <v>239.602503459251</v>
      </c>
      <c r="K33" s="47">
        <f>'3. Segment Build'!K26</f>
        <v>296.69923728308</v>
      </c>
      <c r="L33" s="47">
        <f>'3. Segment Build'!L26</f>
        <v>456.384790186775</v>
      </c>
      <c r="M33" s="46">
        <f>'3. Segment Build'!M26</f>
        <v>1270.79765640465</v>
      </c>
      <c r="N33" s="47">
        <f>'3. Segment Build'!N26</f>
        <v>356.9</v>
      </c>
      <c r="O33" s="47">
        <f>'3. Segment Build'!O26</f>
        <v>230.1</v>
      </c>
      <c r="P33" s="47">
        <f>'3. Segment Build'!P26</f>
        <v>411.6</v>
      </c>
      <c r="Q33" s="47">
        <f>'3. Segment Build'!Q26</f>
        <v>451.7</v>
      </c>
      <c r="R33" s="46">
        <f>'3. Segment Build'!R26</f>
        <v>1450.3</v>
      </c>
      <c r="S33" s="30" t="s">
        <v>61</v>
      </c>
      <c r="T33" s="30" t="s">
        <v>61</v>
      </c>
      <c r="U33" s="31" t="s">
        <v>61</v>
      </c>
      <c r="V33" s="31" t="s">
        <v>61</v>
      </c>
      <c r="W33" s="49">
        <f>'3. Segment Build'!W26</f>
        <v>413</v>
      </c>
      <c r="X33" s="31">
        <f>'3. Segment Build'!X26</f>
        <v>454.6</v>
      </c>
      <c r="Y33" s="30">
        <f>'3. Segment Build'!Y26</f>
        <v>1457.6</v>
      </c>
      <c r="Z33" s="47">
        <f>'3. Segment Build'!Z26</f>
        <v>360.6</v>
      </c>
      <c r="AA33" s="47">
        <f>'3. Segment Build'!AA26</f>
        <v>233.1</v>
      </c>
      <c r="AB33" s="47">
        <f>'3. Segment Build'!AB26</f>
        <v>428.5</v>
      </c>
      <c r="AC33" s="47">
        <f>'3. Segment Build'!AC26</f>
        <v>491.2</v>
      </c>
      <c r="AD33" s="46">
        <f>'3. Segment Build'!AD26</f>
        <v>1513.4</v>
      </c>
      <c r="AE33" s="47">
        <f>'3. Segment Build'!AE26</f>
        <v>404.9</v>
      </c>
      <c r="AF33" s="47">
        <f>'3. Segment Build'!AF26</f>
        <v>276.2</v>
      </c>
      <c r="AG33" s="47">
        <f>'3. Segment Build'!AG26</f>
        <v>528.5</v>
      </c>
      <c r="AH33" s="47">
        <f>'3. Segment Build'!AH26</f>
        <v>596.2</v>
      </c>
      <c r="AI33" s="46">
        <f>'3. Segment Build'!AI26</f>
        <v>1805.8</v>
      </c>
      <c r="AJ33" s="47">
        <f>'3. Segment Build'!AJ26</f>
        <v>512.8</v>
      </c>
      <c r="AK33" s="47">
        <f>'3. Segment Build'!AK26</f>
        <v>332.3</v>
      </c>
      <c r="AL33" s="47">
        <f>'3. Segment Build'!AL26</f>
        <v>602.49</v>
      </c>
      <c r="AM33" s="47">
        <f>'3. Segment Build'!AM26</f>
        <v>667.744</v>
      </c>
      <c r="AN33" s="46">
        <f>'3. Segment Build'!AN26</f>
        <v>2115.334</v>
      </c>
      <c r="AO33" s="47">
        <f>'3. Segment Build'!AO26</f>
        <v>579.464</v>
      </c>
      <c r="AP33" s="47">
        <f>'3. Segment Build'!AP26</f>
        <v>375.499</v>
      </c>
      <c r="AQ33" s="47">
        <f>'3. Segment Build'!AQ26</f>
        <v>680.8137</v>
      </c>
      <c r="AR33" s="47">
        <f>'3. Segment Build'!AR26</f>
        <v>754.55072</v>
      </c>
      <c r="AS33" s="46">
        <f>'3. Segment Build'!AS26</f>
        <v>2390.32742</v>
      </c>
      <c r="AT33" s="47">
        <f>'3. Segment Build'!AT26</f>
        <v>643.20504</v>
      </c>
      <c r="AU33" s="47">
        <f>'3. Segment Build'!AU26</f>
        <v>416.80389</v>
      </c>
      <c r="AV33" s="47">
        <f>'3. Segment Build'!AV26</f>
        <v>755.703207</v>
      </c>
      <c r="AW33" s="47">
        <f>'3. Segment Build'!AW26</f>
        <v>837.5512992</v>
      </c>
      <c r="AX33" s="46">
        <f>'3. Segment Build'!AX26</f>
        <v>2653.2634362</v>
      </c>
    </row>
    <row r="34" spans="2:50">
      <c r="B34" s="45" t="str">
        <f>'3. Segment Build'!B27</f>
        <v>Greater China</v>
      </c>
      <c r="C34" s="46">
        <f>'3. Segment Build'!C27</f>
        <v>202.3</v>
      </c>
      <c r="D34" s="47">
        <f>'3. Segment Build'!D27</f>
        <v>81.710140560954</v>
      </c>
      <c r="E34" s="47">
        <f>'3. Segment Build'!E27</f>
        <v>71.5547781484666</v>
      </c>
      <c r="F34" s="47">
        <f>'3. Segment Build'!F27</f>
        <v>100.433735440076</v>
      </c>
      <c r="G34" s="47">
        <f>'3. Segment Build'!G27</f>
        <v>119.163756892625</v>
      </c>
      <c r="H34" s="46">
        <f>'3. Segment Build'!H27</f>
        <v>372.862411042121</v>
      </c>
      <c r="I34" s="47">
        <f>'3. Segment Build'!I27</f>
        <v>130.598331844766</v>
      </c>
      <c r="J34" s="47">
        <f>'3. Segment Build'!J27</f>
        <v>83.3338696486139</v>
      </c>
      <c r="K34" s="47">
        <f>'3. Segment Build'!K27</f>
        <v>139.852855339512</v>
      </c>
      <c r="L34" s="47">
        <f>'3. Segment Build'!L27</f>
        <v>169.990649461104</v>
      </c>
      <c r="M34" s="46">
        <f>'3. Segment Build'!M27</f>
        <v>523.775706293996</v>
      </c>
      <c r="N34" s="47">
        <f>'3. Segment Build'!N27</f>
        <v>205.6</v>
      </c>
      <c r="O34" s="47">
        <f>'3. Segment Build'!O27</f>
        <v>187.6</v>
      </c>
      <c r="P34" s="47">
        <f>'3. Segment Build'!P27</f>
        <v>199.9</v>
      </c>
      <c r="Q34" s="47">
        <f>'3. Segment Build'!Q27</f>
        <v>248.3</v>
      </c>
      <c r="R34" s="46">
        <f>'3. Segment Build'!R27</f>
        <v>841.4</v>
      </c>
      <c r="S34" s="30" t="s">
        <v>61</v>
      </c>
      <c r="T34" s="30" t="s">
        <v>61</v>
      </c>
      <c r="U34" s="31" t="s">
        <v>61</v>
      </c>
      <c r="V34" s="31" t="s">
        <v>61</v>
      </c>
      <c r="W34" s="49">
        <f>'3. Segment Build'!W27</f>
        <v>200.5</v>
      </c>
      <c r="X34" s="31">
        <f>'3. Segment Build'!X27</f>
        <v>249.5</v>
      </c>
      <c r="Y34" s="30">
        <f>'3. Segment Build'!Y27</f>
        <v>844.8</v>
      </c>
      <c r="Z34" s="47">
        <f>'3. Segment Build'!Z27</f>
        <v>311.6</v>
      </c>
      <c r="AA34" s="47">
        <f>'3. Segment Build'!AA27</f>
        <v>289.6</v>
      </c>
      <c r="AB34" s="47">
        <f>'3. Segment Build'!AB27</f>
        <v>312.9</v>
      </c>
      <c r="AC34" s="47">
        <f>'3. Segment Build'!AC27</f>
        <v>383.9</v>
      </c>
      <c r="AD34" s="46">
        <f>'3. Segment Build'!AD27</f>
        <v>1298</v>
      </c>
      <c r="AE34" s="47">
        <f>'3. Segment Build'!AE27</f>
        <v>446</v>
      </c>
      <c r="AF34" s="47">
        <f>'3. Segment Build'!AF27</f>
        <v>410.2</v>
      </c>
      <c r="AG34" s="47">
        <f>'3. Segment Build'!AG27</f>
        <v>461.5</v>
      </c>
      <c r="AH34" s="47">
        <f>'3. Segment Build'!AH27</f>
        <v>544.2</v>
      </c>
      <c r="AI34" s="46">
        <f>'3. Segment Build'!AI27</f>
        <v>1861.9</v>
      </c>
      <c r="AJ34" s="47">
        <f>'3. Segment Build'!AJ27</f>
        <v>644.5</v>
      </c>
      <c r="AK34" s="47">
        <f>'3. Segment Build'!AK27</f>
        <v>556</v>
      </c>
      <c r="AL34" s="47">
        <f>'3. Segment Build'!AL27</f>
        <v>553.8</v>
      </c>
      <c r="AM34" s="47">
        <f>'3. Segment Build'!AM27</f>
        <v>669.366</v>
      </c>
      <c r="AN34" s="46">
        <f>'3. Segment Build'!AN27</f>
        <v>2423.666</v>
      </c>
      <c r="AO34" s="47">
        <f>'3. Segment Build'!AO27</f>
        <v>754.065</v>
      </c>
      <c r="AP34" s="47">
        <f>'3. Segment Build'!AP27</f>
        <v>650.52</v>
      </c>
      <c r="AQ34" s="47">
        <f>'3. Segment Build'!AQ27</f>
        <v>647.946</v>
      </c>
      <c r="AR34" s="47">
        <f>'3. Segment Build'!AR27</f>
        <v>783.15822</v>
      </c>
      <c r="AS34" s="46">
        <f>'3. Segment Build'!AS27</f>
        <v>2835.68922</v>
      </c>
      <c r="AT34" s="47">
        <f>'3. Segment Build'!AT27</f>
        <v>874.7154</v>
      </c>
      <c r="AU34" s="47">
        <f>'3. Segment Build'!AU27</f>
        <v>754.6032</v>
      </c>
      <c r="AV34" s="47">
        <f>'3. Segment Build'!AV27</f>
        <v>751.61736</v>
      </c>
      <c r="AW34" s="47">
        <f>'3. Segment Build'!AW27</f>
        <v>908.4635352</v>
      </c>
      <c r="AX34" s="46">
        <f>'3. Segment Build'!AX27</f>
        <v>3289.3994952</v>
      </c>
    </row>
    <row r="35" spans="2:50">
      <c r="B35" s="45" t="str">
        <f>'3. Segment Build'!B28</f>
        <v>APAC</v>
      </c>
      <c r="C35" s="46">
        <f>'3. Segment Build'!C28</f>
        <v>179.6</v>
      </c>
      <c r="D35" s="47">
        <f>'3. Segment Build'!D28</f>
        <v>47.9326744966651</v>
      </c>
      <c r="E35" s="47">
        <f>'3. Segment Build'!E28</f>
        <v>45.6367482072633</v>
      </c>
      <c r="F35" s="47">
        <f>'3. Segment Build'!F28</f>
        <v>52.8818462068558</v>
      </c>
      <c r="G35" s="47">
        <f>'3. Segment Build'!G28</f>
        <v>68.5640657204555</v>
      </c>
      <c r="H35" s="46">
        <f>'3. Segment Build'!H28</f>
        <v>215.01533463124</v>
      </c>
      <c r="I35" s="47">
        <f>'3. Segment Build'!I28</f>
        <v>50.6259177978687</v>
      </c>
      <c r="J35" s="47">
        <f>'3. Segment Build'!J28</f>
        <v>48.6924897700519</v>
      </c>
      <c r="K35" s="47">
        <f>'3. Segment Build'!K28</f>
        <v>54.7665391185288</v>
      </c>
      <c r="L35" s="47">
        <f>'3. Segment Build'!L28</f>
        <v>95.7941371376836</v>
      </c>
      <c r="M35" s="46">
        <f>'3. Segment Build'!M28</f>
        <v>249.879083824133</v>
      </c>
      <c r="N35" s="47">
        <f>'3. Segment Build'!N28</f>
        <v>78.2</v>
      </c>
      <c r="O35" s="47">
        <f>'3. Segment Build'!O28</f>
        <v>73.2</v>
      </c>
      <c r="P35" s="47">
        <f>'3. Segment Build'!P28</f>
        <v>84</v>
      </c>
      <c r="Q35" s="47">
        <f>'3. Segment Build'!Q28</f>
        <v>114.6</v>
      </c>
      <c r="R35" s="46">
        <f>'3. Segment Build'!R28</f>
        <v>350</v>
      </c>
      <c r="S35" s="30" t="s">
        <v>61</v>
      </c>
      <c r="T35" s="30" t="s">
        <v>61</v>
      </c>
      <c r="U35" s="31" t="s">
        <v>61</v>
      </c>
      <c r="V35" s="31" t="s">
        <v>61</v>
      </c>
      <c r="W35" s="49">
        <f>'3. Segment Build'!W28</f>
        <v>84.6</v>
      </c>
      <c r="X35" s="31">
        <f>'3. Segment Build'!X28</f>
        <v>115.5</v>
      </c>
      <c r="Y35" s="30">
        <f>'3. Segment Build'!Y28</f>
        <v>352.4</v>
      </c>
      <c r="Z35" s="47">
        <f>'3. Segment Build'!Z28</f>
        <v>105.4</v>
      </c>
      <c r="AA35" s="47">
        <f>'3. Segment Build'!AA28</f>
        <v>106.8</v>
      </c>
      <c r="AB35" s="47">
        <f>'3. Segment Build'!AB28</f>
        <v>124.6</v>
      </c>
      <c r="AC35" s="47">
        <f>'3. Segment Build'!AC28</f>
        <v>176</v>
      </c>
      <c r="AD35" s="46">
        <f>'3. Segment Build'!AD28</f>
        <v>512.8</v>
      </c>
      <c r="AE35" s="47">
        <f>'3. Segment Build'!AE28</f>
        <v>156.9</v>
      </c>
      <c r="AF35" s="47">
        <f>'3. Segment Build'!AF28</f>
        <v>154.5</v>
      </c>
      <c r="AG35" s="47">
        <f>'3. Segment Build'!AG28</f>
        <v>192.1</v>
      </c>
      <c r="AH35" s="47">
        <f>'3. Segment Build'!AH28</f>
        <v>269.4</v>
      </c>
      <c r="AI35" s="46">
        <f>'3. Segment Build'!AI28</f>
        <v>772.9</v>
      </c>
      <c r="AJ35" s="47">
        <f>'3. Segment Build'!AJ28</f>
        <v>239.4</v>
      </c>
      <c r="AK35" s="47">
        <f>'3. Segment Build'!AK28</f>
        <v>247.6</v>
      </c>
      <c r="AL35" s="47">
        <f>'3. Segment Build'!AL28</f>
        <v>311.517420357497</v>
      </c>
      <c r="AM35" s="47">
        <f>'3. Segment Build'!AM28</f>
        <v>355.101915216437</v>
      </c>
      <c r="AN35" s="46">
        <f>'3. Segment Build'!AN28</f>
        <v>1153.61933557393</v>
      </c>
      <c r="AO35" s="47">
        <f>'3. Segment Build'!AO28</f>
        <v>303.662836346649</v>
      </c>
      <c r="AP35" s="47">
        <f>'3. Segment Build'!AP28</f>
        <v>305.978759663325</v>
      </c>
      <c r="AQ35" s="47">
        <f>'3. Segment Build'!AQ28</f>
        <v>356.934842764182</v>
      </c>
      <c r="AR35" s="47">
        <f>'3. Segment Build'!AR28</f>
        <v>425.299408567517</v>
      </c>
      <c r="AS35" s="46">
        <f>'3. Segment Build'!AS28</f>
        <v>1391.87584734167</v>
      </c>
      <c r="AT35" s="47">
        <f>'3. Segment Build'!AT28</f>
        <v>358.630858718775</v>
      </c>
      <c r="AU35" s="47">
        <f>'3. Segment Build'!AU28</f>
        <v>358.508064603257</v>
      </c>
      <c r="AV35" s="47">
        <f>'3. Segment Build'!AV28</f>
        <v>416.995459462515</v>
      </c>
      <c r="AW35" s="47">
        <f>'3. Segment Build'!AW28</f>
        <v>521.215808396712</v>
      </c>
      <c r="AX35" s="46">
        <f>'3. Segment Build'!AX28</f>
        <v>1655.35019118126</v>
      </c>
    </row>
    <row r="36" spans="2:50">
      <c r="B36" s="45"/>
      <c r="C36" s="46"/>
      <c r="D36" s="47"/>
      <c r="E36" s="47"/>
      <c r="F36" s="47"/>
      <c r="G36" s="47"/>
      <c r="H36" s="46"/>
      <c r="I36" s="47"/>
      <c r="J36" s="47"/>
      <c r="K36" s="47"/>
      <c r="L36" s="47"/>
      <c r="M36" s="46"/>
      <c r="N36" s="47"/>
      <c r="O36" s="47"/>
      <c r="P36" s="47"/>
      <c r="Q36" s="47"/>
      <c r="R36" s="46"/>
      <c r="S36" s="48"/>
      <c r="T36" s="48"/>
      <c r="U36" s="49"/>
      <c r="V36" s="49"/>
      <c r="W36" s="49"/>
      <c r="X36" s="49"/>
      <c r="Y36" s="48"/>
      <c r="Z36" s="47"/>
      <c r="AA36" s="47"/>
      <c r="AB36" s="47"/>
      <c r="AC36" s="47"/>
      <c r="AD36" s="46"/>
      <c r="AE36" s="47"/>
      <c r="AF36" s="47"/>
      <c r="AG36" s="47"/>
      <c r="AH36" s="47"/>
      <c r="AI36" s="46"/>
      <c r="AJ36" s="47"/>
      <c r="AK36" s="47"/>
      <c r="AL36" s="47"/>
      <c r="AM36" s="47"/>
      <c r="AN36" s="46"/>
      <c r="AO36" s="47"/>
      <c r="AP36" s="47"/>
      <c r="AQ36" s="47"/>
      <c r="AR36" s="47"/>
      <c r="AS36" s="46"/>
      <c r="AT36" s="47"/>
      <c r="AU36" s="47"/>
      <c r="AV36" s="47"/>
      <c r="AW36" s="47"/>
      <c r="AX36" s="46"/>
    </row>
    <row r="37" spans="2:50">
      <c r="B37" s="45" t="str">
        <f>'3. Segment Build'!B40</f>
        <v>Wholesale</v>
      </c>
      <c r="C37" s="46">
        <f>'3. Segment Build'!C40</f>
        <v>1916.2</v>
      </c>
      <c r="D37" s="47">
        <f>'3. Segment Build'!D40</f>
        <v>498.54</v>
      </c>
      <c r="E37" s="47">
        <f>'3. Segment Build'!E40</f>
        <v>433.54</v>
      </c>
      <c r="F37" s="47">
        <f>'3. Segment Build'!F40</f>
        <v>634.21</v>
      </c>
      <c r="G37" s="47">
        <f>'3. Segment Build'!G40</f>
        <v>669.93</v>
      </c>
      <c r="H37" s="46">
        <f>'3. Segment Build'!H40</f>
        <v>2236.22</v>
      </c>
      <c r="I37" s="47">
        <f>'3. Segment Build'!I40</f>
        <v>566.721953</v>
      </c>
      <c r="J37" s="47">
        <f>'3. Segment Build'!J40</f>
        <v>504.544267</v>
      </c>
      <c r="K37" s="47">
        <f>'3. Segment Build'!K40</f>
        <v>638.84542</v>
      </c>
      <c r="L37" s="47">
        <f>'3. Segment Build'!L40</f>
        <v>792.272564</v>
      </c>
      <c r="M37" s="46">
        <f>'3. Segment Build'!M40</f>
        <v>2502.384204</v>
      </c>
      <c r="N37" s="47">
        <f>'3. Segment Build'!N40</f>
        <v>702.7</v>
      </c>
      <c r="O37" s="47">
        <f>'3. Segment Build'!O40</f>
        <v>535.9</v>
      </c>
      <c r="P37" s="47">
        <f>'3. Segment Build'!P40</f>
        <v>812.5</v>
      </c>
      <c r="Q37" s="47">
        <f>'3. Segment Build'!Q40</f>
        <v>758.5</v>
      </c>
      <c r="R37" s="46">
        <f>'3. Segment Build'!R40</f>
        <v>2809.6</v>
      </c>
      <c r="S37" s="48">
        <f>'3. Segment Build'!S40</f>
        <v>2236.22</v>
      </c>
      <c r="T37" s="48">
        <f>'3. Segment Build'!T40</f>
        <v>2502.384204</v>
      </c>
      <c r="U37" s="49">
        <f>'3. Segment Build'!U40</f>
        <v>702.7</v>
      </c>
      <c r="V37" s="49">
        <f>'3. Segment Build'!V40</f>
        <v>535.9</v>
      </c>
      <c r="W37" s="49">
        <f>'3. Segment Build'!W40</f>
        <v>812.5</v>
      </c>
      <c r="X37" s="49">
        <f>'3. Segment Build'!X40</f>
        <v>758.5</v>
      </c>
      <c r="Y37" s="48">
        <f>'3. Segment Build'!Y40</f>
        <v>2809.6</v>
      </c>
      <c r="Z37" s="47">
        <f>'3. Segment Build'!Z40</f>
        <v>694.5</v>
      </c>
      <c r="AA37" s="47">
        <f>'3. Segment Build'!AA40</f>
        <v>544.5</v>
      </c>
      <c r="AB37" s="47">
        <f>'3. Segment Build'!AB40</f>
        <v>874</v>
      </c>
      <c r="AC37" s="47">
        <f>'3. Segment Build'!AC40</f>
        <v>803.3</v>
      </c>
      <c r="AD37" s="46">
        <f>'3. Segment Build'!AD40</f>
        <v>2916.3</v>
      </c>
      <c r="AE37" s="47">
        <f>'3. Segment Build'!AE40</f>
        <v>779.9</v>
      </c>
      <c r="AF37" s="47">
        <f>'3. Segment Build'!AF40</f>
        <v>595.4</v>
      </c>
      <c r="AG37" s="47">
        <f>'3. Segment Build'!AG40</f>
        <v>1033.8</v>
      </c>
      <c r="AH37" s="47">
        <f>'3. Segment Build'!AH40</f>
        <v>948.4</v>
      </c>
      <c r="AI37" s="46">
        <f>'3. Segment Build'!AI40</f>
        <v>3357.5</v>
      </c>
      <c r="AJ37" s="47">
        <f>'3. Segment Build'!AJ40</f>
        <v>944</v>
      </c>
      <c r="AK37" s="47">
        <f>'3. Segment Build'!AK40</f>
        <v>735.8</v>
      </c>
      <c r="AL37" s="47">
        <f>'3. Segment Build'!AL40</f>
        <v>1165.458</v>
      </c>
      <c r="AM37" s="47">
        <f>'3. Segment Build'!AM40</f>
        <v>1042.915</v>
      </c>
      <c r="AN37" s="46">
        <f>'3. Segment Build'!AN40</f>
        <v>3888.173</v>
      </c>
      <c r="AO37" s="47">
        <f>'3. Segment Build'!AO40</f>
        <v>1034.271</v>
      </c>
      <c r="AP37" s="47">
        <f>'3. Segment Build'!AP40</f>
        <v>804.158</v>
      </c>
      <c r="AQ37" s="47">
        <f>'3. Segment Build'!AQ40</f>
        <v>1280.17446</v>
      </c>
      <c r="AR37" s="47">
        <f>'3. Segment Build'!AR40</f>
        <v>1146.61775</v>
      </c>
      <c r="AS37" s="46">
        <f>'3. Segment Build'!AS40</f>
        <v>4265.22121</v>
      </c>
      <c r="AT37" s="47">
        <f>'3. Segment Build'!AT40</f>
        <v>1125.08214</v>
      </c>
      <c r="AU37" s="47">
        <f>'3. Segment Build'!AU40</f>
        <v>870.9614</v>
      </c>
      <c r="AV37" s="47">
        <f>'3. Segment Build'!AV40</f>
        <v>1397.6059836</v>
      </c>
      <c r="AW37" s="47">
        <f>'3. Segment Build'!AW40</f>
        <v>1252.905695</v>
      </c>
      <c r="AX37" s="46">
        <f>'3. Segment Build'!AX40</f>
        <v>4646.5552186</v>
      </c>
    </row>
    <row r="38" spans="2:50">
      <c r="B38" s="45" t="str">
        <f>'3. Segment Build'!B41</f>
        <v>DTC</v>
      </c>
      <c r="C38" s="46">
        <f>'3. Segment Build'!C41</f>
        <v>530</v>
      </c>
      <c r="D38" s="47">
        <f>'3. Segment Build'!D41</f>
        <v>164.95</v>
      </c>
      <c r="E38" s="47">
        <f>'3. Segment Build'!E41</f>
        <v>164.27</v>
      </c>
      <c r="F38" s="47">
        <f>'3. Segment Build'!F41</f>
        <v>171.92</v>
      </c>
      <c r="G38" s="47">
        <f>'3. Segment Build'!G41</f>
        <v>329.07</v>
      </c>
      <c r="H38" s="46">
        <f>'3. Segment Build'!H41</f>
        <v>830.21</v>
      </c>
      <c r="I38" s="47">
        <f>'3. Segment Build'!I41</f>
        <v>242.43565907992</v>
      </c>
      <c r="J38" s="47">
        <f>'3. Segment Build'!J41</f>
        <v>188.877318255623</v>
      </c>
      <c r="K38" s="47">
        <f>'3. Segment Build'!K41</f>
        <v>208.337604622016</v>
      </c>
      <c r="L38" s="47">
        <f>'3. Segment Build'!L41</f>
        <v>406.438792307711</v>
      </c>
      <c r="M38" s="46">
        <f>'3. Segment Build'!M41</f>
        <v>1046.08937426527</v>
      </c>
      <c r="N38" s="47">
        <f>'3. Segment Build'!N41</f>
        <v>347.6</v>
      </c>
      <c r="O38" s="47">
        <f>'3. Segment Build'!O41</f>
        <v>320.9</v>
      </c>
      <c r="P38" s="47">
        <f>'3. Segment Build'!P41</f>
        <v>333.8</v>
      </c>
      <c r="Q38" s="47">
        <f>'3. Segment Build'!Q41</f>
        <v>556.4</v>
      </c>
      <c r="R38" s="46">
        <f>'3. Segment Build'!R41</f>
        <v>1558.7</v>
      </c>
      <c r="S38" s="48">
        <f>'3. Segment Build'!S41</f>
        <v>849.51</v>
      </c>
      <c r="T38" s="48">
        <f>'3. Segment Build'!T41</f>
        <v>1068.48937426527</v>
      </c>
      <c r="U38" s="49">
        <f>'3. Segment Build'!U41</f>
        <v>354.3</v>
      </c>
      <c r="V38" s="49">
        <f>'3. Segment Build'!V41</f>
        <v>326.9</v>
      </c>
      <c r="W38" s="49">
        <f>'3. Segment Build'!W41</f>
        <v>340.6</v>
      </c>
      <c r="X38" s="49">
        <f>'3. Segment Build'!X41</f>
        <v>568.9</v>
      </c>
      <c r="Y38" s="48">
        <f>'3. Segment Build'!Y41</f>
        <v>1590.7</v>
      </c>
      <c r="Z38" s="47">
        <f>'3. Segment Build'!Z41</f>
        <v>497.9</v>
      </c>
      <c r="AA38" s="47">
        <f>'3. Segment Build'!AA41</f>
        <v>456.8</v>
      </c>
      <c r="AB38" s="47">
        <f>'3. Segment Build'!AB41</f>
        <v>479.8</v>
      </c>
      <c r="AC38" s="47">
        <f>'3. Segment Build'!AC41</f>
        <v>832.5</v>
      </c>
      <c r="AD38" s="46">
        <f>'3. Segment Build'!AD41</f>
        <v>2267</v>
      </c>
      <c r="AE38" s="47">
        <f>'3. Segment Build'!AE41</f>
        <v>692.6</v>
      </c>
      <c r="AF38" s="47">
        <f>'3. Segment Build'!AF41</f>
        <v>640.9</v>
      </c>
      <c r="AG38" s="47">
        <f>'3. Segment Build'!AG41</f>
        <v>722.5</v>
      </c>
      <c r="AH38" s="47">
        <f>'3. Segment Build'!AH41</f>
        <v>1152.7</v>
      </c>
      <c r="AI38" s="46">
        <f>'3. Segment Build'!AI41</f>
        <v>3208.7</v>
      </c>
      <c r="AJ38" s="47">
        <f>'3. Segment Build'!AJ41</f>
        <v>1001.5</v>
      </c>
      <c r="AK38" s="47">
        <f>'3. Segment Build'!AK41</f>
        <v>896.8</v>
      </c>
      <c r="AL38" s="47">
        <f>'3. Segment Build'!AL41</f>
        <v>979.905420357497</v>
      </c>
      <c r="AM38" s="47">
        <f>'3. Segment Build'!AM41</f>
        <v>1437.37891521644</v>
      </c>
      <c r="AN38" s="46">
        <f>'3. Segment Build'!AN41</f>
        <v>4315.58433557393</v>
      </c>
      <c r="AO38" s="47">
        <f>'3. Segment Build'!AO41</f>
        <v>1223.06483634665</v>
      </c>
      <c r="AP38" s="47">
        <f>'3. Segment Build'!AP41</f>
        <v>1089.11075966333</v>
      </c>
      <c r="AQ38" s="47">
        <f>'3. Segment Build'!AQ41</f>
        <v>1171.15836276418</v>
      </c>
      <c r="AR38" s="47">
        <f>'3. Segment Build'!AR41</f>
        <v>1706.92325856752</v>
      </c>
      <c r="AS38" s="46">
        <f>'3. Segment Build'!AS41</f>
        <v>5190.25721734167</v>
      </c>
      <c r="AT38" s="47">
        <f>'3. Segment Build'!AT41</f>
        <v>1439.82899871877</v>
      </c>
      <c r="AU38" s="47">
        <f>'3. Segment Build'!AU41</f>
        <v>1281.96456460326</v>
      </c>
      <c r="AV38" s="47">
        <f>'3. Segment Build'!AV41</f>
        <v>1376.56853366251</v>
      </c>
      <c r="AW38" s="47">
        <f>'3. Segment Build'!AW41</f>
        <v>2002.81620039671</v>
      </c>
      <c r="AX38" s="46">
        <f>'3. Segment Build'!AX41</f>
        <v>6101.17829738126</v>
      </c>
    </row>
    <row r="39" spans="2:50">
      <c r="B39" s="45"/>
      <c r="C39" s="46"/>
      <c r="D39" s="47"/>
      <c r="E39" s="47"/>
      <c r="F39" s="47"/>
      <c r="G39" s="47"/>
      <c r="H39" s="46"/>
      <c r="I39" s="47"/>
      <c r="J39" s="47"/>
      <c r="K39" s="47"/>
      <c r="L39" s="47"/>
      <c r="M39" s="46"/>
      <c r="N39" s="47"/>
      <c r="O39" s="47"/>
      <c r="P39" s="47"/>
      <c r="Q39" s="47"/>
      <c r="R39" s="46"/>
      <c r="S39" s="48"/>
      <c r="T39" s="48"/>
      <c r="U39" s="49"/>
      <c r="V39" s="49"/>
      <c r="W39" s="49"/>
      <c r="X39" s="49"/>
      <c r="Y39" s="48"/>
      <c r="Z39" s="47"/>
      <c r="AA39" s="47"/>
      <c r="AB39" s="47"/>
      <c r="AC39" s="47"/>
      <c r="AD39" s="46"/>
      <c r="AE39" s="47"/>
      <c r="AF39" s="47"/>
      <c r="AG39" s="47"/>
      <c r="AH39" s="47"/>
      <c r="AI39" s="46"/>
      <c r="AJ39" s="47"/>
      <c r="AK39" s="47"/>
      <c r="AL39" s="47"/>
      <c r="AM39" s="47"/>
      <c r="AN39" s="46"/>
      <c r="AO39" s="47"/>
      <c r="AP39" s="47"/>
      <c r="AQ39" s="47"/>
      <c r="AR39" s="47"/>
      <c r="AS39" s="46"/>
      <c r="AT39" s="47"/>
      <c r="AU39" s="47"/>
      <c r="AV39" s="47"/>
      <c r="AW39" s="47"/>
      <c r="AX39" s="46"/>
    </row>
    <row r="40" spans="2:50">
      <c r="B40" s="50" t="s">
        <v>412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53"/>
    </row>
    <row r="41" spans="2:50">
      <c r="B41" s="45" t="str">
        <f>'2. Consolidated'!B8</f>
        <v>Net Sales</v>
      </c>
      <c r="C41" s="46">
        <f>'2. Consolidated'!C8</f>
        <v>2446.2</v>
      </c>
      <c r="D41" s="47">
        <f>'2. Consolidated'!D8</f>
        <v>663.49</v>
      </c>
      <c r="E41" s="47">
        <f>'2. Consolidated'!E8</f>
        <v>597.81</v>
      </c>
      <c r="F41" s="47">
        <f>'2. Consolidated'!F8</f>
        <v>806.13</v>
      </c>
      <c r="G41" s="47">
        <f>'2. Consolidated'!G8</f>
        <v>999</v>
      </c>
      <c r="H41" s="46">
        <f>'2. Consolidated'!H8</f>
        <v>3066.43</v>
      </c>
      <c r="I41" s="47">
        <f>'2. Consolidated'!I8</f>
        <v>809.15761207992</v>
      </c>
      <c r="J41" s="47">
        <f>'2. Consolidated'!J8</f>
        <v>693.421585255623</v>
      </c>
      <c r="K41" s="47">
        <f>'2. Consolidated'!K8</f>
        <v>847.183024622016</v>
      </c>
      <c r="L41" s="47">
        <f>'2. Consolidated'!L8</f>
        <v>1198.71135630771</v>
      </c>
      <c r="M41" s="46">
        <f>'2. Consolidated'!M8</f>
        <v>3548.47357826527</v>
      </c>
      <c r="N41" s="47">
        <f>'2. Consolidated'!N8</f>
        <v>1050.3</v>
      </c>
      <c r="O41" s="47">
        <f>'2. Consolidated'!O8</f>
        <v>856.8</v>
      </c>
      <c r="P41" s="47">
        <f>'2. Consolidated'!P8</f>
        <v>1146.3</v>
      </c>
      <c r="Q41" s="47">
        <f>'2. Consolidated'!Q8</f>
        <v>1315</v>
      </c>
      <c r="R41" s="46">
        <f>'2. Consolidated'!R8</f>
        <v>4368.4</v>
      </c>
      <c r="S41" s="48">
        <f>'2. Consolidated'!S8</f>
        <v>3085.73</v>
      </c>
      <c r="T41" s="48">
        <f>'2. Consolidated'!T8</f>
        <v>3570.87357826527</v>
      </c>
      <c r="U41" s="49">
        <f>'2. Consolidated'!U8</f>
        <v>1057</v>
      </c>
      <c r="V41" s="49">
        <f>'2. Consolidated'!V8</f>
        <v>862.8</v>
      </c>
      <c r="W41" s="49">
        <f>'2. Consolidated'!W8</f>
        <v>1153.1</v>
      </c>
      <c r="X41" s="49">
        <f>'2. Consolidated'!X8</f>
        <v>1327.5</v>
      </c>
      <c r="Y41" s="48">
        <f>'2. Consolidated'!Y8</f>
        <v>4400.4</v>
      </c>
      <c r="Z41" s="47">
        <f>'2. Consolidated'!Z8</f>
        <v>1192.4</v>
      </c>
      <c r="AA41" s="47">
        <f>'2. Consolidated'!AA8</f>
        <v>1001.4</v>
      </c>
      <c r="AB41" s="47">
        <f>'2. Consolidated'!AB8</f>
        <v>1353.8</v>
      </c>
      <c r="AC41" s="47">
        <f>'2. Consolidated'!AC8</f>
        <v>1635.5</v>
      </c>
      <c r="AD41" s="46">
        <f>'2. Consolidated'!AD8</f>
        <v>5183.1</v>
      </c>
      <c r="AE41" s="47">
        <f>'2. Consolidated'!AE8</f>
        <v>1472.5</v>
      </c>
      <c r="AF41" s="47">
        <f>'2. Consolidated'!AF8</f>
        <v>1236.3</v>
      </c>
      <c r="AG41" s="47">
        <f>'2. Consolidated'!AG8</f>
        <v>1756.3</v>
      </c>
      <c r="AH41" s="47">
        <f>'2. Consolidated'!AH8</f>
        <v>2101.1</v>
      </c>
      <c r="AI41" s="46">
        <f>'2. Consolidated'!AI8</f>
        <v>6566.2</v>
      </c>
      <c r="AJ41" s="47">
        <f>'2. Consolidated'!AJ8</f>
        <v>1945.5</v>
      </c>
      <c r="AK41" s="47">
        <f>'2. Consolidated'!AK8</f>
        <v>1632.6</v>
      </c>
      <c r="AL41" s="47">
        <f>'2. Consolidated'!AL8</f>
        <v>2145.3634203575</v>
      </c>
      <c r="AM41" s="47">
        <f>'2. Consolidated'!AM8</f>
        <v>2480.29391521644</v>
      </c>
      <c r="AN41" s="46">
        <f>'2. Consolidated'!AN8</f>
        <v>8203.75733557393</v>
      </c>
      <c r="AO41" s="47">
        <f>'2. Consolidated'!AO8</f>
        <v>2257.33583634665</v>
      </c>
      <c r="AP41" s="47">
        <f>'2. Consolidated'!AP8</f>
        <v>1893.26875966332</v>
      </c>
      <c r="AQ41" s="47">
        <f>'2. Consolidated'!AQ8</f>
        <v>2451.33282276418</v>
      </c>
      <c r="AR41" s="47">
        <f>'2. Consolidated'!AR8</f>
        <v>2853.54100856752</v>
      </c>
      <c r="AS41" s="46">
        <f>'2. Consolidated'!AS8</f>
        <v>9455.47842734167</v>
      </c>
      <c r="AT41" s="47">
        <f>'2. Consolidated'!AT8</f>
        <v>2564.91113871877</v>
      </c>
      <c r="AU41" s="47">
        <f>'2. Consolidated'!AU8</f>
        <v>2152.92596460326</v>
      </c>
      <c r="AV41" s="47">
        <f>'2. Consolidated'!AV8</f>
        <v>2774.17451726251</v>
      </c>
      <c r="AW41" s="47">
        <f>'2. Consolidated'!AW8</f>
        <v>3255.72189539671</v>
      </c>
      <c r="AX41" s="46">
        <f>'2. Consolidated'!AX8</f>
        <v>10747.7335159813</v>
      </c>
    </row>
    <row r="42" spans="2:50">
      <c r="B42" s="45" t="str">
        <f>'2. Consolidated'!B11</f>
        <v>COGS</v>
      </c>
      <c r="C42" s="46">
        <f>'2. Consolidated'!C11</f>
        <v>-1297.4</v>
      </c>
      <c r="D42" s="47">
        <f>'2. Consolidated'!D11</f>
        <v>-336.348777750282</v>
      </c>
      <c r="E42" s="47">
        <f>'2. Consolidated'!E11</f>
        <v>-323.565176589589</v>
      </c>
      <c r="F42" s="47">
        <f>'2. Consolidated'!F11</f>
        <v>-404.049457310645</v>
      </c>
      <c r="G42" s="47">
        <f>'2. Consolidated'!G11</f>
        <v>-496.93783217841</v>
      </c>
      <c r="H42" s="46">
        <f>'2. Consolidated'!H11</f>
        <v>-1560.90124382893</v>
      </c>
      <c r="I42" s="47">
        <f>'2. Consolidated'!I11</f>
        <v>-408.6</v>
      </c>
      <c r="J42" s="47">
        <f>'2. Consolidated'!J11</f>
        <v>-364.7</v>
      </c>
      <c r="K42" s="47">
        <f>'2. Consolidated'!K11</f>
        <v>-415.25413</v>
      </c>
      <c r="L42" s="47">
        <f>'2. Consolidated'!L11</f>
        <v>-596.68189</v>
      </c>
      <c r="M42" s="46">
        <f>'2. Consolidated'!M11</f>
        <v>-1785.23602</v>
      </c>
      <c r="N42" s="47">
        <f>'2. Consolidated'!N11</f>
        <v>-495.4</v>
      </c>
      <c r="O42" s="47">
        <f>'2. Consolidated'!O11</f>
        <v>-400.2</v>
      </c>
      <c r="P42" s="47">
        <f>'2. Consolidated'!P11</f>
        <v>-564.9</v>
      </c>
      <c r="Q42" s="47">
        <f>'2. Consolidated'!Q11</f>
        <v>-631.8</v>
      </c>
      <c r="R42" s="46">
        <f>'2. Consolidated'!R11</f>
        <v>-2092.3</v>
      </c>
      <c r="S42" s="48">
        <f>'2. Consolidated'!S11</f>
        <v>-1560.90124382893</v>
      </c>
      <c r="T42" s="48">
        <f>'2. Consolidated'!T11</f>
        <v>-1785.23602</v>
      </c>
      <c r="U42" s="49">
        <f>'2. Consolidated'!U11</f>
        <v>-495.4</v>
      </c>
      <c r="V42" s="49">
        <f>'2. Consolidated'!V11</f>
        <v>-400.2</v>
      </c>
      <c r="W42" s="49">
        <f>'2. Consolidated'!W11</f>
        <v>-564.9</v>
      </c>
      <c r="X42" s="49">
        <f>'2. Consolidated'!X11</f>
        <v>-631.8</v>
      </c>
      <c r="Y42" s="48">
        <f>'2. Consolidated'!Y11</f>
        <v>-2092.3</v>
      </c>
      <c r="Z42" s="47">
        <f>'2. Consolidated'!Z11</f>
        <v>-544.4</v>
      </c>
      <c r="AA42" s="47">
        <f>'2. Consolidated'!AA11</f>
        <v>-442.5</v>
      </c>
      <c r="AB42" s="47">
        <f>'2. Consolidated'!AB11</f>
        <v>-606.5</v>
      </c>
      <c r="AC42" s="47">
        <f>'2. Consolidated'!AC11</f>
        <v>-718</v>
      </c>
      <c r="AD42" s="46">
        <f>'2. Consolidated'!AD11</f>
        <v>-2311.4</v>
      </c>
      <c r="AE42" s="47">
        <f>'2. Consolidated'!AE11</f>
        <v>-621.4</v>
      </c>
      <c r="AF42" s="47">
        <f>'2. Consolidated'!AF11</f>
        <v>-513.4</v>
      </c>
      <c r="AG42" s="47">
        <f>'2. Consolidated'!AG11</f>
        <v>-758.1</v>
      </c>
      <c r="AH42" s="47">
        <f>'2. Consolidated'!AH11</f>
        <v>-889</v>
      </c>
      <c r="AI42" s="46">
        <f>'2. Consolidated'!AI11</f>
        <v>-2781.9</v>
      </c>
      <c r="AJ42" s="47">
        <f>'2. Consolidated'!AJ11</f>
        <v>-780.1</v>
      </c>
      <c r="AK42" s="47">
        <f>'2. Consolidated'!AK11</f>
        <v>-561</v>
      </c>
      <c r="AL42" s="47">
        <f>'2. Consolidated'!AL11</f>
        <v>-883.906955073507</v>
      </c>
      <c r="AM42" s="47">
        <f>'2. Consolidated'!AM11</f>
        <v>-994.029443099533</v>
      </c>
      <c r="AN42" s="46">
        <f>'2. Consolidated'!AN11</f>
        <v>-3219.03639817304</v>
      </c>
      <c r="AO42" s="47">
        <f>'2. Consolidated'!AO11</f>
        <v>-888.660058632823</v>
      </c>
      <c r="AP42" s="47">
        <f>'2. Consolidated'!AP11</f>
        <v>-702.25911680739</v>
      </c>
      <c r="AQ42" s="47">
        <f>'2. Consolidated'!AQ11</f>
        <v>-991.056119447552</v>
      </c>
      <c r="AR42" s="47">
        <f>'2. Consolidated'!AR11</f>
        <v>-1124.51117815078</v>
      </c>
      <c r="AS42" s="46">
        <f>'2. Consolidated'!AS11</f>
        <v>-3706.48647303854</v>
      </c>
      <c r="AT42" s="47">
        <f>'2. Consolidated'!AT11</f>
        <v>-990.004245088894</v>
      </c>
      <c r="AU42" s="47">
        <f>'2. Consolidated'!AU11</f>
        <v>-781.917855671517</v>
      </c>
      <c r="AV42" s="47">
        <f>'2. Consolidated'!AV11</f>
        <v>-1100.28507942901</v>
      </c>
      <c r="AW42" s="47">
        <f>'2. Consolidated'!AW11</f>
        <v>-1261.31721976999</v>
      </c>
      <c r="AX42" s="46">
        <f>'2. Consolidated'!AX11</f>
        <v>-4133.52439995941</v>
      </c>
    </row>
    <row r="43" spans="2:50">
      <c r="B43" s="45" t="str">
        <f>'2. Consolidated'!B12</f>
        <v>Gross Profit</v>
      </c>
      <c r="C43" s="46">
        <f>'2. Consolidated'!C12</f>
        <v>1148.8</v>
      </c>
      <c r="D43" s="47">
        <f>'2. Consolidated'!D12</f>
        <v>327.141222249718</v>
      </c>
      <c r="E43" s="47">
        <f>'2. Consolidated'!E12</f>
        <v>274.244823410411</v>
      </c>
      <c r="F43" s="47">
        <f>'2. Consolidated'!F12</f>
        <v>402.080542689355</v>
      </c>
      <c r="G43" s="47">
        <f>'2. Consolidated'!G12</f>
        <v>502.06216782159</v>
      </c>
      <c r="H43" s="46">
        <f>'2. Consolidated'!H12</f>
        <v>1505.52875617107</v>
      </c>
      <c r="I43" s="47">
        <f>'2. Consolidated'!I12</f>
        <v>400.55761207992</v>
      </c>
      <c r="J43" s="47">
        <f>'2. Consolidated'!J12</f>
        <v>328.721585255623</v>
      </c>
      <c r="K43" s="47">
        <f>'2. Consolidated'!K12</f>
        <v>431.928894622016</v>
      </c>
      <c r="L43" s="47">
        <f>'2. Consolidated'!L12</f>
        <v>602.029466307711</v>
      </c>
      <c r="M43" s="46">
        <f>'2. Consolidated'!M12</f>
        <v>1763.23755826527</v>
      </c>
      <c r="N43" s="47">
        <f>'2. Consolidated'!N12</f>
        <v>554.9</v>
      </c>
      <c r="O43" s="47">
        <f>'2. Consolidated'!O12</f>
        <v>456.6</v>
      </c>
      <c r="P43" s="47">
        <f>'2. Consolidated'!P12</f>
        <v>581.4</v>
      </c>
      <c r="Q43" s="47">
        <f>'2. Consolidated'!Q12</f>
        <v>683.2</v>
      </c>
      <c r="R43" s="46">
        <f>'2. Consolidated'!R12</f>
        <v>2276.1</v>
      </c>
      <c r="S43" s="48">
        <f>'2. Consolidated'!S12</f>
        <v>1524.82875617107</v>
      </c>
      <c r="T43" s="48">
        <f>'2. Consolidated'!T12</f>
        <v>1785.63755826527</v>
      </c>
      <c r="U43" s="49">
        <f>'2. Consolidated'!U12</f>
        <v>561.6</v>
      </c>
      <c r="V43" s="49">
        <f>'2. Consolidated'!V12</f>
        <v>462.6</v>
      </c>
      <c r="W43" s="49">
        <f>'2. Consolidated'!W12</f>
        <v>588.2</v>
      </c>
      <c r="X43" s="49">
        <f>'2. Consolidated'!X12</f>
        <v>695.7</v>
      </c>
      <c r="Y43" s="48">
        <f>'2. Consolidated'!Y12</f>
        <v>2308.1</v>
      </c>
      <c r="Z43" s="47">
        <f>'2. Consolidated'!Z12</f>
        <v>648</v>
      </c>
      <c r="AA43" s="47">
        <f>'2. Consolidated'!AA12</f>
        <v>558.9</v>
      </c>
      <c r="AB43" s="47">
        <f>'2. Consolidated'!AB12</f>
        <v>747.3</v>
      </c>
      <c r="AC43" s="47">
        <f>'2. Consolidated'!AC12</f>
        <v>917.5</v>
      </c>
      <c r="AD43" s="46">
        <f>'2. Consolidated'!AD12</f>
        <v>2871.7</v>
      </c>
      <c r="AE43" s="47">
        <f>'2. Consolidated'!AE12</f>
        <v>851.1</v>
      </c>
      <c r="AF43" s="47">
        <f>'2. Consolidated'!AF12</f>
        <v>722.9</v>
      </c>
      <c r="AG43" s="47">
        <f>'2. Consolidated'!AG12</f>
        <v>998.2</v>
      </c>
      <c r="AH43" s="47">
        <f>'2. Consolidated'!AH12</f>
        <v>1212.1</v>
      </c>
      <c r="AI43" s="46">
        <f>'2. Consolidated'!AI12</f>
        <v>3784.3</v>
      </c>
      <c r="AJ43" s="47">
        <f>'2. Consolidated'!AJ12</f>
        <v>1165.4</v>
      </c>
      <c r="AK43" s="47">
        <f>'2. Consolidated'!AK12</f>
        <v>1071.6</v>
      </c>
      <c r="AL43" s="47">
        <f>'2. Consolidated'!AL12</f>
        <v>1261.45646528399</v>
      </c>
      <c r="AM43" s="47">
        <f>'2. Consolidated'!AM12</f>
        <v>1486.2644721169</v>
      </c>
      <c r="AN43" s="46">
        <f>'2. Consolidated'!AN12</f>
        <v>4984.72093740089</v>
      </c>
      <c r="AO43" s="47">
        <f>'2. Consolidated'!AO12</f>
        <v>1368.67577771383</v>
      </c>
      <c r="AP43" s="47">
        <f>'2. Consolidated'!AP12</f>
        <v>1191.00964285593</v>
      </c>
      <c r="AQ43" s="47">
        <f>'2. Consolidated'!AQ12</f>
        <v>1460.27670331663</v>
      </c>
      <c r="AR43" s="47">
        <f>'2. Consolidated'!AR12</f>
        <v>1729.02983041674</v>
      </c>
      <c r="AS43" s="46">
        <f>'2. Consolidated'!AS12</f>
        <v>5748.99195430313</v>
      </c>
      <c r="AT43" s="47">
        <f>'2. Consolidated'!AT12</f>
        <v>1574.90689362988</v>
      </c>
      <c r="AU43" s="47">
        <f>'2. Consolidated'!AU12</f>
        <v>1371.00810893174</v>
      </c>
      <c r="AV43" s="47">
        <f>'2. Consolidated'!AV12</f>
        <v>1673.88943783351</v>
      </c>
      <c r="AW43" s="47">
        <f>'2. Consolidated'!AW12</f>
        <v>1994.40467562672</v>
      </c>
      <c r="AX43" s="46">
        <f>'2. Consolidated'!AX12</f>
        <v>6614.20911602185</v>
      </c>
    </row>
    <row r="44" spans="2:50">
      <c r="B44" s="45"/>
      <c r="C44" s="46"/>
      <c r="D44" s="47"/>
      <c r="E44" s="47"/>
      <c r="F44" s="47"/>
      <c r="G44" s="47"/>
      <c r="H44" s="46"/>
      <c r="I44" s="47"/>
      <c r="J44" s="47"/>
      <c r="K44" s="47"/>
      <c r="L44" s="47"/>
      <c r="M44" s="46"/>
      <c r="N44" s="47"/>
      <c r="O44" s="47"/>
      <c r="P44" s="47"/>
      <c r="Q44" s="47"/>
      <c r="R44" s="46"/>
      <c r="S44" s="48"/>
      <c r="T44" s="48"/>
      <c r="U44" s="49"/>
      <c r="V44" s="49"/>
      <c r="W44" s="49"/>
      <c r="X44" s="49"/>
      <c r="Y44" s="48"/>
      <c r="Z44" s="47"/>
      <c r="AA44" s="47"/>
      <c r="AB44" s="47"/>
      <c r="AC44" s="47"/>
      <c r="AD44" s="46"/>
      <c r="AE44" s="47"/>
      <c r="AF44" s="47"/>
      <c r="AG44" s="47"/>
      <c r="AH44" s="47"/>
      <c r="AI44" s="46"/>
      <c r="AJ44" s="47"/>
      <c r="AK44" s="47"/>
      <c r="AL44" s="47"/>
      <c r="AM44" s="47"/>
      <c r="AN44" s="46"/>
      <c r="AO44" s="47"/>
      <c r="AP44" s="47"/>
      <c r="AQ44" s="47"/>
      <c r="AR44" s="47"/>
      <c r="AS44" s="46"/>
      <c r="AT44" s="47"/>
      <c r="AU44" s="47"/>
      <c r="AV44" s="47"/>
      <c r="AW44" s="47"/>
      <c r="AX44" s="46"/>
    </row>
    <row r="45" spans="2:50">
      <c r="B45" s="45" t="str">
        <f>'2. Consolidated'!B40</f>
        <v>Total Adj. SG&amp;A</v>
      </c>
      <c r="C45" s="46">
        <f>'2. Consolidated'!C40</f>
        <v>-955.9</v>
      </c>
      <c r="D45" s="47">
        <f>'2. Consolidated'!D40</f>
        <v>-277.369357975821</v>
      </c>
      <c r="E45" s="47">
        <f>'2. Consolidated'!E40</f>
        <v>-273.71497817693</v>
      </c>
      <c r="F45" s="47">
        <f>'2. Consolidated'!F40</f>
        <v>-291.049201026724</v>
      </c>
      <c r="G45" s="47">
        <f>'2. Consolidated'!G40</f>
        <v>-401.031998450225</v>
      </c>
      <c r="H45" s="46">
        <f>'2. Consolidated'!H40</f>
        <v>-1243.1655356297</v>
      </c>
      <c r="I45" s="47">
        <f>'2. Consolidated'!I40</f>
        <v>-334.619037672273</v>
      </c>
      <c r="J45" s="47">
        <f>'2. Consolidated'!J40</f>
        <v>-330.42343383656</v>
      </c>
      <c r="K45" s="47">
        <f>'2. Consolidated'!K40</f>
        <v>-357.498545622016</v>
      </c>
      <c r="L45" s="47">
        <f>'2. Consolidated'!L40</f>
        <v>-460.964887307711</v>
      </c>
      <c r="M45" s="46">
        <f>'2. Consolidated'!M40</f>
        <v>-1483.50590443856</v>
      </c>
      <c r="N45" s="47">
        <f>'2. Consolidated'!N40</f>
        <v>-415.4</v>
      </c>
      <c r="O45" s="47">
        <f>'2. Consolidated'!O40</f>
        <v>-436.3</v>
      </c>
      <c r="P45" s="47">
        <f>'2. Consolidated'!P40</f>
        <v>-457.2</v>
      </c>
      <c r="Q45" s="47">
        <f>'2. Consolidated'!Q40</f>
        <v>-560</v>
      </c>
      <c r="R45" s="46">
        <f>'2. Consolidated'!R40</f>
        <v>-1868.9</v>
      </c>
      <c r="S45" s="48">
        <f>'2. Consolidated'!S40</f>
        <v>-1262.4655356297</v>
      </c>
      <c r="T45" s="48">
        <f>'2. Consolidated'!T40</f>
        <v>-1505.90590443856</v>
      </c>
      <c r="U45" s="49">
        <f>'2. Consolidated'!U40</f>
        <v>-422.1</v>
      </c>
      <c r="V45" s="49">
        <f>'2. Consolidated'!V40</f>
        <v>-442.3</v>
      </c>
      <c r="W45" s="49">
        <f>'2. Consolidated'!W40</f>
        <v>-464</v>
      </c>
      <c r="X45" s="49">
        <f>'2. Consolidated'!X40</f>
        <v>-572.5</v>
      </c>
      <c r="Y45" s="48">
        <f>'2. Consolidated'!Y40</f>
        <v>-1900.9</v>
      </c>
      <c r="Z45" s="47">
        <f>'2. Consolidated'!Z40</f>
        <v>-526.6</v>
      </c>
      <c r="AA45" s="47">
        <f>'2. Consolidated'!AA40</f>
        <v>-533.7</v>
      </c>
      <c r="AB45" s="47">
        <f>'2. Consolidated'!AB40</f>
        <v>-572.5</v>
      </c>
      <c r="AC45" s="47">
        <f>'2. Consolidated'!AC40</f>
        <v>-708.5</v>
      </c>
      <c r="AD45" s="46">
        <f>'2. Consolidated'!AD40</f>
        <v>-2341.3</v>
      </c>
      <c r="AE45" s="47">
        <f>'2. Consolidated'!AE40</f>
        <v>-626.8</v>
      </c>
      <c r="AF45" s="47">
        <f>'2. Consolidated'!AF40</f>
        <v>-676.6</v>
      </c>
      <c r="AG45" s="47">
        <f>'2. Consolidated'!AG40</f>
        <v>-742.5</v>
      </c>
      <c r="AH45" s="47">
        <f>'2. Consolidated'!AH40</f>
        <v>-956</v>
      </c>
      <c r="AI45" s="46">
        <f>'2. Consolidated'!AI40</f>
        <v>-3001.9</v>
      </c>
      <c r="AJ45" s="47">
        <f>'2. Consolidated'!AJ40</f>
        <v>-841.1</v>
      </c>
      <c r="AK45" s="47">
        <f>'2. Consolidated'!AK40</f>
        <v>-897</v>
      </c>
      <c r="AL45" s="47">
        <f>'2. Consolidated'!AL40</f>
        <v>-962.334776630054</v>
      </c>
      <c r="AM45" s="47">
        <f>'2. Consolidated'!AM40</f>
        <v>-1149.29765897657</v>
      </c>
      <c r="AN45" s="46">
        <f>'2. Consolidated'!AN40</f>
        <v>-3849.73243560662</v>
      </c>
      <c r="AO45" s="47">
        <f>'2. Consolidated'!AO40</f>
        <v>-973.34527851205</v>
      </c>
      <c r="AP45" s="47">
        <f>'2. Consolidated'!AP40</f>
        <v>-1021.56287105204</v>
      </c>
      <c r="AQ45" s="47">
        <f>'2. Consolidated'!AQ40</f>
        <v>-1097.43447412397</v>
      </c>
      <c r="AR45" s="47">
        <f>'2. Consolidated'!AR40</f>
        <v>-1320.70112175558</v>
      </c>
      <c r="AS45" s="46">
        <f>'2. Consolidated'!AS40</f>
        <v>-4413.04374544365</v>
      </c>
      <c r="AT45" s="47">
        <f>'2. Consolidated'!AT40</f>
        <v>-1107.55013518217</v>
      </c>
      <c r="AU45" s="47">
        <f>'2. Consolidated'!AU40</f>
        <v>-1162.6095845675</v>
      </c>
      <c r="AV45" s="47">
        <f>'2. Consolidated'!AV40</f>
        <v>-1246.64603944372</v>
      </c>
      <c r="AW45" s="47">
        <f>'2. Consolidated'!AW40</f>
        <v>-1507.4375644007</v>
      </c>
      <c r="AX45" s="46">
        <f>'2. Consolidated'!AX40</f>
        <v>-5024.24332359409</v>
      </c>
    </row>
    <row r="46" spans="2:50">
      <c r="B46" s="45" t="str">
        <f>'2. Consolidated'!B46</f>
        <v>Adjusted impairment losses</v>
      </c>
      <c r="C46" s="46">
        <f>'2. Consolidated'!C46</f>
        <v>-20.5</v>
      </c>
      <c r="D46" s="47">
        <f>'2. Consolidated'!D46</f>
        <v>7.20242037741745</v>
      </c>
      <c r="E46" s="47">
        <f>'2. Consolidated'!E46</f>
        <v>-6.77773852849159</v>
      </c>
      <c r="F46" s="47">
        <f>'2. Consolidated'!F46</f>
        <v>5.03490794624738</v>
      </c>
      <c r="G46" s="47">
        <f>'2. Consolidated'!G46</f>
        <v>-6.20199814875838</v>
      </c>
      <c r="H46" s="46">
        <f>'2. Consolidated'!H46</f>
        <v>-0.742408353585133</v>
      </c>
      <c r="I46" s="47">
        <f>'2. Consolidated'!I46</f>
        <v>-2.8</v>
      </c>
      <c r="J46" s="47">
        <f>'2. Consolidated'!J46</f>
        <v>-1.2</v>
      </c>
      <c r="K46" s="47">
        <f>'2. Consolidated'!K46</f>
        <v>2.641505</v>
      </c>
      <c r="L46" s="47">
        <f>'2. Consolidated'!L46</f>
        <v>-2.689075</v>
      </c>
      <c r="M46" s="46">
        <f>'2. Consolidated'!M46</f>
        <v>-4.04757</v>
      </c>
      <c r="N46" s="47">
        <f>'2. Consolidated'!N46</f>
        <v>-2.8</v>
      </c>
      <c r="O46" s="47">
        <f>'2. Consolidated'!O46</f>
        <v>-4.7</v>
      </c>
      <c r="P46" s="47">
        <f>'2. Consolidated'!P46</f>
        <v>2.9</v>
      </c>
      <c r="Q46" s="47">
        <f>'2. Consolidated'!Q46</f>
        <v>2.2</v>
      </c>
      <c r="R46" s="46">
        <f>'2. Consolidated'!R46</f>
        <v>-2.4</v>
      </c>
      <c r="S46" s="48">
        <f>'2. Consolidated'!S46</f>
        <v>-0.742408353585133</v>
      </c>
      <c r="T46" s="48">
        <f>'2. Consolidated'!T46</f>
        <v>-4.04757</v>
      </c>
      <c r="U46" s="49">
        <f>'2. Consolidated'!U46</f>
        <v>-2.8</v>
      </c>
      <c r="V46" s="49">
        <f>'2. Consolidated'!V46</f>
        <v>-4.7</v>
      </c>
      <c r="W46" s="49">
        <f>'2. Consolidated'!W46</f>
        <v>2.9</v>
      </c>
      <c r="X46" s="49">
        <f>'2. Consolidated'!X46</f>
        <v>2.2</v>
      </c>
      <c r="Y46" s="48">
        <f>'2. Consolidated'!Y46</f>
        <v>-2.4</v>
      </c>
      <c r="Z46" s="47">
        <f>'2. Consolidated'!Z46</f>
        <v>-1.3</v>
      </c>
      <c r="AA46" s="47">
        <f>'2. Consolidated'!AA46</f>
        <v>-1.2</v>
      </c>
      <c r="AB46" s="47">
        <f>'2. Consolidated'!AB46</f>
        <v>0</v>
      </c>
      <c r="AC46" s="47">
        <f>'2. Consolidated'!AC46</f>
        <v>0.6</v>
      </c>
      <c r="AD46" s="46">
        <f>'2. Consolidated'!AD46</f>
        <v>-1.9</v>
      </c>
      <c r="AE46" s="47">
        <f>'2. Consolidated'!AE46</f>
        <v>-0.3</v>
      </c>
      <c r="AF46" s="47">
        <f>'2. Consolidated'!AF46</f>
        <v>-2.6</v>
      </c>
      <c r="AG46" s="47">
        <f>'2. Consolidated'!AG46</f>
        <v>-3.5</v>
      </c>
      <c r="AH46" s="47">
        <f>'2. Consolidated'!AH46</f>
        <v>-0.9</v>
      </c>
      <c r="AI46" s="46">
        <f>'2. Consolidated'!AI46</f>
        <v>-7.3</v>
      </c>
      <c r="AJ46" s="47">
        <f>'2. Consolidated'!AJ46</f>
        <v>-0.7</v>
      </c>
      <c r="AK46" s="47">
        <f>'2. Consolidated'!AK46</f>
        <v>-0.5</v>
      </c>
      <c r="AL46" s="47">
        <f>'2. Consolidated'!AL46</f>
        <v>0</v>
      </c>
      <c r="AM46" s="47">
        <f>'2. Consolidated'!AM46</f>
        <v>0</v>
      </c>
      <c r="AN46" s="46">
        <f>'2. Consolidated'!AN46</f>
        <v>-1.2</v>
      </c>
      <c r="AO46" s="47">
        <f>'2. Consolidated'!AO46</f>
        <v>0</v>
      </c>
      <c r="AP46" s="47">
        <f>'2. Consolidated'!AP46</f>
        <v>0</v>
      </c>
      <c r="AQ46" s="47">
        <f>'2. Consolidated'!AQ46</f>
        <v>0</v>
      </c>
      <c r="AR46" s="47">
        <f>'2. Consolidated'!AR46</f>
        <v>0</v>
      </c>
      <c r="AS46" s="46">
        <f>'2. Consolidated'!AS46</f>
        <v>0</v>
      </c>
      <c r="AT46" s="47">
        <f>'2. Consolidated'!AT46</f>
        <v>0</v>
      </c>
      <c r="AU46" s="47">
        <f>'2. Consolidated'!AU46</f>
        <v>0</v>
      </c>
      <c r="AV46" s="47">
        <f>'2. Consolidated'!AV46</f>
        <v>0</v>
      </c>
      <c r="AW46" s="47">
        <f>'2. Consolidated'!AW46</f>
        <v>0</v>
      </c>
      <c r="AX46" s="46">
        <f>'2. Consolidated'!AX46</f>
        <v>0</v>
      </c>
    </row>
    <row r="47" spans="2:50">
      <c r="B47" s="45" t="str">
        <f>'2. Consolidated'!B48</f>
        <v>Other operating income</v>
      </c>
      <c r="C47" s="46">
        <f>'2. Consolidated'!C48</f>
        <v>7.2</v>
      </c>
      <c r="D47" s="47">
        <f>'2. Consolidated'!D48</f>
        <v>0.816715348686346</v>
      </c>
      <c r="E47" s="47">
        <f>'2. Consolidated'!E48</f>
        <v>0.825893295010516</v>
      </c>
      <c r="F47" s="47">
        <f>'2. Consolidated'!F48</f>
        <v>0.446750391120948</v>
      </c>
      <c r="G47" s="47">
        <f>'2. Consolidated'!G48</f>
        <v>6.89782877739367</v>
      </c>
      <c r="H47" s="46">
        <f>'2. Consolidated'!H48</f>
        <v>8.98718781221148</v>
      </c>
      <c r="I47" s="47">
        <f>'2. Consolidated'!I48</f>
        <v>0.5</v>
      </c>
      <c r="J47" s="47">
        <f>'2. Consolidated'!J48</f>
        <v>2.2</v>
      </c>
      <c r="K47" s="47">
        <f>'2. Consolidated'!K48</f>
        <v>-0.621854</v>
      </c>
      <c r="L47" s="47">
        <f>'2. Consolidated'!L48</f>
        <v>9.224496</v>
      </c>
      <c r="M47" s="46">
        <f>'2. Consolidated'!M48</f>
        <v>11.302642</v>
      </c>
      <c r="N47" s="47">
        <f>'2. Consolidated'!N48</f>
        <v>0.7</v>
      </c>
      <c r="O47" s="47">
        <f>'2. Consolidated'!O48</f>
        <v>0.9</v>
      </c>
      <c r="P47" s="47">
        <f>'2. Consolidated'!P48</f>
        <v>1.7</v>
      </c>
      <c r="Q47" s="47">
        <f>'2. Consolidated'!Q48</f>
        <v>7.9</v>
      </c>
      <c r="R47" s="46">
        <f>'2. Consolidated'!R48</f>
        <v>11.2</v>
      </c>
      <c r="S47" s="48">
        <f>'2. Consolidated'!S48</f>
        <v>8.98718781221148</v>
      </c>
      <c r="T47" s="48">
        <f>'2. Consolidated'!T48</f>
        <v>11.302642</v>
      </c>
      <c r="U47" s="49">
        <f>'2. Consolidated'!U48</f>
        <v>0.7</v>
      </c>
      <c r="V47" s="49">
        <f>'2. Consolidated'!V48</f>
        <v>0.9</v>
      </c>
      <c r="W47" s="49">
        <f>'2. Consolidated'!W48</f>
        <v>1.7</v>
      </c>
      <c r="X47" s="49">
        <f>'2. Consolidated'!X48</f>
        <v>7.9</v>
      </c>
      <c r="Y47" s="48">
        <f>'2. Consolidated'!Y48</f>
        <v>11.2</v>
      </c>
      <c r="Z47" s="47">
        <f>'2. Consolidated'!Z48</f>
        <v>6</v>
      </c>
      <c r="AA47" s="47">
        <f>'2. Consolidated'!AA48</f>
        <v>1.6</v>
      </c>
      <c r="AB47" s="47">
        <f>'2. Consolidated'!AB48</f>
        <v>15.9</v>
      </c>
      <c r="AC47" s="47">
        <f>'2. Consolidated'!AC48</f>
        <v>7.8</v>
      </c>
      <c r="AD47" s="46">
        <f>'2. Consolidated'!AD48</f>
        <v>31.3</v>
      </c>
      <c r="AE47" s="47">
        <f>'2. Consolidated'!AE48</f>
        <v>5.3</v>
      </c>
      <c r="AF47" s="47">
        <f>'2. Consolidated'!AF48</f>
        <v>21.2</v>
      </c>
      <c r="AG47" s="47">
        <f>'2. Consolidated'!AG48</f>
        <v>4.5</v>
      </c>
      <c r="AH47" s="47">
        <f>'2. Consolidated'!AH48</f>
        <v>5.1</v>
      </c>
      <c r="AI47" s="46">
        <f>'2. Consolidated'!AI48</f>
        <v>36.1</v>
      </c>
      <c r="AJ47" s="47">
        <f>'2. Consolidated'!AJ48</f>
        <v>12.6</v>
      </c>
      <c r="AK47" s="47">
        <f>'2. Consolidated'!AK48</f>
        <v>31.6</v>
      </c>
      <c r="AL47" s="47">
        <f>'2. Consolidated'!AL48</f>
        <v>0</v>
      </c>
      <c r="AM47" s="47">
        <f>'2. Consolidated'!AM48</f>
        <v>0</v>
      </c>
      <c r="AN47" s="46">
        <f>'2. Consolidated'!AN48</f>
        <v>44.2</v>
      </c>
      <c r="AO47" s="47">
        <f>'2. Consolidated'!AO48</f>
        <v>12.6</v>
      </c>
      <c r="AP47" s="47">
        <f>'2. Consolidated'!AP48</f>
        <v>31.6</v>
      </c>
      <c r="AQ47" s="47">
        <f>'2. Consolidated'!AQ48</f>
        <v>0</v>
      </c>
      <c r="AR47" s="47">
        <f>'2. Consolidated'!AR48</f>
        <v>0</v>
      </c>
      <c r="AS47" s="46">
        <f>'2. Consolidated'!AS48</f>
        <v>44.2</v>
      </c>
      <c r="AT47" s="47">
        <f>'2. Consolidated'!AT48</f>
        <v>12.6</v>
      </c>
      <c r="AU47" s="47">
        <f>'2. Consolidated'!AU48</f>
        <v>31.6</v>
      </c>
      <c r="AV47" s="47">
        <f>'2. Consolidated'!AV48</f>
        <v>0</v>
      </c>
      <c r="AW47" s="47">
        <f>'2. Consolidated'!AW48</f>
        <v>0</v>
      </c>
      <c r="AX47" s="46">
        <f>'2. Consolidated'!AX48</f>
        <v>44.2</v>
      </c>
    </row>
    <row r="48" spans="2:50">
      <c r="B48" s="22" t="str">
        <f>'2. Consolidated'!B50</f>
        <v>Operating profit (IFRS)</v>
      </c>
      <c r="C48" s="23">
        <f>'2. Consolidated'!C50</f>
        <v>125.187241055053</v>
      </c>
      <c r="D48" s="24">
        <f>'2. Consolidated'!D50</f>
        <v>43.841199178323</v>
      </c>
      <c r="E48" s="24">
        <f>'2. Consolidated'!E50</f>
        <v>-50.671668084026</v>
      </c>
      <c r="F48" s="24">
        <f>'2. Consolidated'!F50</f>
        <v>102.567746027273</v>
      </c>
      <c r="G48" s="24">
        <f>'2. Consolidated'!G50</f>
        <v>91.2535101240918</v>
      </c>
      <c r="H48" s="23">
        <f>'2. Consolidated'!H50</f>
        <v>186.990787245662</v>
      </c>
      <c r="I48" s="24">
        <f>'2. Consolidated'!I50</f>
        <v>49.4974489143109</v>
      </c>
      <c r="J48" s="24">
        <f>'2. Consolidated'!J50</f>
        <v>-10.9272248541434</v>
      </c>
      <c r="K48" s="24">
        <f>'2. Consolidated'!K50</f>
        <v>70.1998185085356</v>
      </c>
      <c r="L48" s="24">
        <f>'2. Consolidated'!L50</f>
        <v>-58.1317220393939</v>
      </c>
      <c r="M48" s="23">
        <f>'2. Consolidated'!M50</f>
        <v>50.6383205293096</v>
      </c>
      <c r="N48" s="24">
        <f>'2. Consolidated'!N50</f>
        <v>130.4</v>
      </c>
      <c r="O48" s="24">
        <f>'2. Consolidated'!O50</f>
        <v>7.45533330467627</v>
      </c>
      <c r="P48" s="24">
        <f>'2. Consolidated'!P50</f>
        <v>104.655333304676</v>
      </c>
      <c r="Q48" s="24">
        <f>'2. Consolidated'!Q50</f>
        <v>60.0893333906473</v>
      </c>
      <c r="R48" s="23">
        <f>'2. Consolidated'!R50</f>
        <v>302.6</v>
      </c>
      <c r="S48" s="25">
        <f>'2. Consolidated'!S50</f>
        <v>186.990787245662</v>
      </c>
      <c r="T48" s="25">
        <f>'2. Consolidated'!T50</f>
        <v>50.6383205293095</v>
      </c>
      <c r="U48" s="26">
        <f>'2. Consolidated'!U50</f>
        <v>130.4</v>
      </c>
      <c r="V48" s="26">
        <f>'2. Consolidated'!V50</f>
        <v>7.4553333046763</v>
      </c>
      <c r="W48" s="26">
        <f>'2. Consolidated'!W50</f>
        <v>104.655333304676</v>
      </c>
      <c r="X48" s="26">
        <f>'2. Consolidated'!X50</f>
        <v>60.0893333906473</v>
      </c>
      <c r="Y48" s="25">
        <f>'2. Consolidated'!Y50</f>
        <v>302.6</v>
      </c>
      <c r="Z48" s="24">
        <f>'2. Consolidated'!Z50</f>
        <v>109</v>
      </c>
      <c r="AA48" s="24">
        <f>'2. Consolidated'!AA50</f>
        <v>-8.50000000000009</v>
      </c>
      <c r="AB48" s="24">
        <f>'2. Consolidated'!AB50</f>
        <v>176.7</v>
      </c>
      <c r="AC48" s="24">
        <f>'2. Consolidated'!AC50</f>
        <v>193.6</v>
      </c>
      <c r="AD48" s="23">
        <f>'2. Consolidated'!AD50</f>
        <v>470.8</v>
      </c>
      <c r="AE48" s="24">
        <f>'2. Consolidated'!AE50</f>
        <v>214.2</v>
      </c>
      <c r="AF48" s="24">
        <f>'2. Consolidated'!AF50</f>
        <v>43.7</v>
      </c>
      <c r="AG48" s="24">
        <f>'2. Consolidated'!AG50</f>
        <v>215.9</v>
      </c>
      <c r="AH48" s="24">
        <f>'2. Consolidated'!AH50</f>
        <v>228</v>
      </c>
      <c r="AI48" s="23">
        <f>'2. Consolidated'!AI50</f>
        <v>701.800000000001</v>
      </c>
      <c r="AJ48" s="24">
        <f>'2. Consolidated'!AJ50</f>
        <v>321.1</v>
      </c>
      <c r="AK48" s="24">
        <f>'2. Consolidated'!AK50</f>
        <v>191.7</v>
      </c>
      <c r="AL48" s="24">
        <f>'2. Consolidated'!AL50</f>
        <v>289.821688653937</v>
      </c>
      <c r="AM48" s="24">
        <f>'2. Consolidated'!AM50</f>
        <v>327.666813140336</v>
      </c>
      <c r="AN48" s="23">
        <f>'2. Consolidated'!AN50</f>
        <v>1130.28850179427</v>
      </c>
      <c r="AO48" s="24">
        <f>'2. Consolidated'!AO50</f>
        <v>398.630499201776</v>
      </c>
      <c r="AP48" s="24">
        <f>'2. Consolidated'!AP50</f>
        <v>191.74677180389</v>
      </c>
      <c r="AQ48" s="24">
        <f>'2. Consolidated'!AQ50</f>
        <v>353.542229192657</v>
      </c>
      <c r="AR48" s="24">
        <f>'2. Consolidated'!AR50</f>
        <v>399.028708661159</v>
      </c>
      <c r="AS48" s="23">
        <f>'2. Consolidated'!AS50</f>
        <v>1342.94820885948</v>
      </c>
      <c r="AT48" s="24">
        <f>'2. Consolidated'!AT50</f>
        <v>470.65675844771</v>
      </c>
      <c r="AU48" s="24">
        <f>'2. Consolidated'!AU50</f>
        <v>230.698524364241</v>
      </c>
      <c r="AV48" s="24">
        <f>'2. Consolidated'!AV50</f>
        <v>417.943398389787</v>
      </c>
      <c r="AW48" s="24">
        <f>'2. Consolidated'!AW50</f>
        <v>477.667111226026</v>
      </c>
      <c r="AX48" s="23">
        <f>'2. Consolidated'!AX50</f>
        <v>1596.96579242776</v>
      </c>
    </row>
    <row r="49" spans="2:50">
      <c r="B49" s="22" t="str">
        <f>'2. Consolidated'!B55</f>
        <v>Adjusted Operating Profit</v>
      </c>
      <c r="C49" s="23">
        <f>'2. Consolidated'!C55</f>
        <v>179.6</v>
      </c>
      <c r="D49" s="24">
        <f>'2. Consolidated'!D55</f>
        <v>57.791</v>
      </c>
      <c r="E49" s="24">
        <f>'2. Consolidated'!E55</f>
        <v>-5.422</v>
      </c>
      <c r="F49" s="24">
        <f>'2. Consolidated'!F55</f>
        <v>116.513</v>
      </c>
      <c r="G49" s="24">
        <f>'2. Consolidated'!G55</f>
        <v>101.726</v>
      </c>
      <c r="H49" s="23">
        <f>'2. Consolidated'!H55</f>
        <v>270.608</v>
      </c>
      <c r="I49" s="24">
        <f>'2. Consolidated'!I55</f>
        <v>67.1385744076465</v>
      </c>
      <c r="J49" s="24">
        <f>'2. Consolidated'!J55</f>
        <v>3.04815141906237</v>
      </c>
      <c r="K49" s="24">
        <f>'2. Consolidated'!K55</f>
        <v>80.2</v>
      </c>
      <c r="L49" s="24">
        <f>'2. Consolidated'!L55</f>
        <v>150.6</v>
      </c>
      <c r="M49" s="23">
        <f>'2. Consolidated'!M55</f>
        <v>300.986725826709</v>
      </c>
      <c r="N49" s="24">
        <f>'2. Consolidated'!N55</f>
        <v>141.2</v>
      </c>
      <c r="O49" s="24">
        <f>'2. Consolidated'!O55</f>
        <v>20.9</v>
      </c>
      <c r="P49" s="24">
        <f>'2. Consolidated'!P55</f>
        <v>133.5</v>
      </c>
      <c r="Q49" s="24">
        <f>'2. Consolidated'!Q55</f>
        <v>137</v>
      </c>
      <c r="R49" s="23">
        <f>'2. Consolidated'!R55</f>
        <v>432.6</v>
      </c>
      <c r="S49" s="25">
        <f>'2. Consolidated'!S55</f>
        <v>0</v>
      </c>
      <c r="T49" s="25">
        <f>'2. Consolidated'!T55</f>
        <v>300.986725826709</v>
      </c>
      <c r="U49" s="26">
        <f>'2. Consolidated'!U55</f>
        <v>141.2</v>
      </c>
      <c r="V49" s="26">
        <f>'2. Consolidated'!V55</f>
        <v>20.9</v>
      </c>
      <c r="W49" s="26">
        <f>'2. Consolidated'!W55</f>
        <v>133.5</v>
      </c>
      <c r="X49" s="26">
        <f>'2. Consolidated'!X55</f>
        <v>137</v>
      </c>
      <c r="Y49" s="25">
        <f>'2. Consolidated'!Y55</f>
        <v>432.6</v>
      </c>
      <c r="Z49" s="24">
        <f>'2. Consolidated'!Z55</f>
        <v>129.8</v>
      </c>
      <c r="AA49" s="24">
        <f>'2. Consolidated'!AA55</f>
        <v>29.3</v>
      </c>
      <c r="AB49" s="24">
        <f>'2. Consolidated'!AB55</f>
        <v>195</v>
      </c>
      <c r="AC49" s="24">
        <f>'2. Consolidated'!AC55</f>
        <v>222.9</v>
      </c>
      <c r="AD49" s="23">
        <f>'2. Consolidated'!AD55</f>
        <v>577</v>
      </c>
      <c r="AE49" s="24">
        <f>'2. Consolidated'!AE55</f>
        <v>232.2</v>
      </c>
      <c r="AF49" s="24">
        <f>'2. Consolidated'!AF55</f>
        <v>67.4</v>
      </c>
      <c r="AG49" s="24">
        <f>'2. Consolidated'!AG55</f>
        <v>274.9</v>
      </c>
      <c r="AH49" s="24">
        <f>'2. Consolidated'!AH55</f>
        <v>263.2</v>
      </c>
      <c r="AI49" s="23">
        <f>'2. Consolidated'!AI55</f>
        <v>837.7</v>
      </c>
      <c r="AJ49" s="24">
        <f>'2. Consolidated'!AJ55</f>
        <v>339</v>
      </c>
      <c r="AK49" s="24">
        <f>'2. Consolidated'!AK55</f>
        <v>208.4</v>
      </c>
      <c r="AL49" s="24">
        <f>'2. Consolidated'!AL55</f>
        <v>302.821688653937</v>
      </c>
      <c r="AM49" s="24">
        <f>'2. Consolidated'!AM55</f>
        <v>340.666813140336</v>
      </c>
      <c r="AN49" s="23">
        <f>'2. Consolidated'!AN55</f>
        <v>1190.88850179427</v>
      </c>
      <c r="AO49" s="24">
        <f>'2. Consolidated'!AO55</f>
        <v>411.630499201776</v>
      </c>
      <c r="AP49" s="24">
        <f>'2. Consolidated'!AP55</f>
        <v>204.74677180389</v>
      </c>
      <c r="AQ49" s="24">
        <f>'2. Consolidated'!AQ55</f>
        <v>366.542229192657</v>
      </c>
      <c r="AR49" s="24">
        <f>'2. Consolidated'!AR55</f>
        <v>412.028708661159</v>
      </c>
      <c r="AS49" s="23">
        <f>'2. Consolidated'!AS55</f>
        <v>1394.94820885948</v>
      </c>
      <c r="AT49" s="24">
        <f>'2. Consolidated'!AT55</f>
        <v>483.65675844771</v>
      </c>
      <c r="AU49" s="24">
        <f>'2. Consolidated'!AU55</f>
        <v>243.698524364241</v>
      </c>
      <c r="AV49" s="24">
        <f>'2. Consolidated'!AV55</f>
        <v>430.943398389787</v>
      </c>
      <c r="AW49" s="24">
        <f>'2. Consolidated'!AW55</f>
        <v>490.667111226026</v>
      </c>
      <c r="AX49" s="23">
        <f>'2. Consolidated'!AX55</f>
        <v>1648.96579242776</v>
      </c>
    </row>
    <row r="50" spans="2:50">
      <c r="B50" s="45"/>
      <c r="C50" s="46"/>
      <c r="D50" s="47"/>
      <c r="E50" s="47"/>
      <c r="F50" s="47"/>
      <c r="G50" s="47"/>
      <c r="H50" s="46"/>
      <c r="I50" s="47"/>
      <c r="J50" s="47"/>
      <c r="K50" s="47"/>
      <c r="L50" s="47"/>
      <c r="M50" s="46"/>
      <c r="N50" s="47"/>
      <c r="O50" s="47"/>
      <c r="P50" s="47"/>
      <c r="Q50" s="47"/>
      <c r="R50" s="46"/>
      <c r="S50" s="48"/>
      <c r="T50" s="48"/>
      <c r="U50" s="49"/>
      <c r="V50" s="49"/>
      <c r="W50" s="49"/>
      <c r="X50" s="49"/>
      <c r="Y50" s="48"/>
      <c r="Z50" s="47"/>
      <c r="AA50" s="47"/>
      <c r="AB50" s="47"/>
      <c r="AC50" s="47"/>
      <c r="AD50" s="46"/>
      <c r="AE50" s="47"/>
      <c r="AF50" s="47"/>
      <c r="AG50" s="47"/>
      <c r="AH50" s="47"/>
      <c r="AI50" s="46"/>
      <c r="AJ50" s="47"/>
      <c r="AK50" s="47"/>
      <c r="AL50" s="47"/>
      <c r="AM50" s="47"/>
      <c r="AN50" s="46"/>
      <c r="AO50" s="47"/>
      <c r="AP50" s="47"/>
      <c r="AQ50" s="47"/>
      <c r="AR50" s="47"/>
      <c r="AS50" s="46"/>
      <c r="AT50" s="47"/>
      <c r="AU50" s="47"/>
      <c r="AV50" s="47"/>
      <c r="AW50" s="47"/>
      <c r="AX50" s="46"/>
    </row>
    <row r="51" spans="2:50">
      <c r="B51" s="45" t="str">
        <f>'2. Consolidated'!B62</f>
        <v>Net finance cost</v>
      </c>
      <c r="C51" s="46">
        <f>'2. Consolidated'!C62</f>
        <v>-272.5</v>
      </c>
      <c r="D51" s="47">
        <f>'2. Consolidated'!D62</f>
        <v>-74.7229826471473</v>
      </c>
      <c r="E51" s="47">
        <f>'2. Consolidated'!E62</f>
        <v>-78.1615869785822</v>
      </c>
      <c r="F51" s="47">
        <f>'2. Consolidated'!F62</f>
        <v>-67.2054740181026</v>
      </c>
      <c r="G51" s="47">
        <f>'2. Consolidated'!G62</f>
        <v>-56.6261767323573</v>
      </c>
      <c r="H51" s="46">
        <f>'2. Consolidated'!H62</f>
        <v>-276.716220376189</v>
      </c>
      <c r="I51" s="47">
        <f>'2. Consolidated'!I62</f>
        <v>-57</v>
      </c>
      <c r="J51" s="47">
        <f>'2. Consolidated'!J62</f>
        <v>-54.4</v>
      </c>
      <c r="K51" s="47">
        <f>'2. Consolidated'!K62</f>
        <v>-54.970333</v>
      </c>
      <c r="L51" s="47">
        <f>'2. Consolidated'!L62</f>
        <v>-66.766882</v>
      </c>
      <c r="M51" s="46">
        <f>'2. Consolidated'!M62</f>
        <v>-233.137215</v>
      </c>
      <c r="N51" s="47">
        <f>'2. Consolidated'!N62</f>
        <v>-84.8</v>
      </c>
      <c r="O51" s="47">
        <f>'2. Consolidated'!O62</f>
        <v>-99.3</v>
      </c>
      <c r="P51" s="47">
        <f>'2. Consolidated'!P62</f>
        <v>-108</v>
      </c>
      <c r="Q51" s="47">
        <f>'2. Consolidated'!Q62</f>
        <v>-114.9</v>
      </c>
      <c r="R51" s="46">
        <f>'2. Consolidated'!R62</f>
        <v>-407</v>
      </c>
      <c r="S51" s="48">
        <f>'2. Consolidated'!S62</f>
        <v>-276.716220376189</v>
      </c>
      <c r="T51" s="48">
        <f>'2. Consolidated'!T62</f>
        <v>-233.137215</v>
      </c>
      <c r="U51" s="49">
        <f>'2. Consolidated'!U62</f>
        <v>-84.8</v>
      </c>
      <c r="V51" s="49">
        <f>'2. Consolidated'!V62</f>
        <v>-99.3</v>
      </c>
      <c r="W51" s="49">
        <f>'2. Consolidated'!W62</f>
        <v>-108</v>
      </c>
      <c r="X51" s="49">
        <f>'2. Consolidated'!X62</f>
        <v>-114.9</v>
      </c>
      <c r="Y51" s="48">
        <f>'2. Consolidated'!Y62</f>
        <v>-407</v>
      </c>
      <c r="Z51" s="47">
        <f>'2. Consolidated'!Z62</f>
        <v>-93.9</v>
      </c>
      <c r="AA51" s="47">
        <f>'2. Consolidated'!AA62</f>
        <v>-45.2</v>
      </c>
      <c r="AB51" s="47">
        <f>'2. Consolidated'!AB62</f>
        <v>-47.8</v>
      </c>
      <c r="AC51" s="47">
        <f>'2. Consolidated'!AC62</f>
        <v>-122.7</v>
      </c>
      <c r="AD51" s="46">
        <f>'2. Consolidated'!AD62</f>
        <v>-309.6</v>
      </c>
      <c r="AE51" s="47">
        <f>'2. Consolidated'!AE62</f>
        <v>-16.6</v>
      </c>
      <c r="AF51" s="47">
        <f>'2. Consolidated'!AF62</f>
        <v>-21.9</v>
      </c>
      <c r="AG51" s="47">
        <f>'2. Consolidated'!AG62</f>
        <v>-18.2</v>
      </c>
      <c r="AH51" s="47">
        <f>'2. Consolidated'!AH62</f>
        <v>-20.6</v>
      </c>
      <c r="AI51" s="46">
        <f>'2. Consolidated'!AI62</f>
        <v>-77.3</v>
      </c>
      <c r="AJ51" s="47">
        <f>'2. Consolidated'!AJ62</f>
        <v>-80.5</v>
      </c>
      <c r="AK51" s="47">
        <f>'2. Consolidated'!AK62</f>
        <v>-30.9</v>
      </c>
      <c r="AL51" s="47">
        <f>'2. Consolidated'!AL62</f>
        <v>-17.6718390426561</v>
      </c>
      <c r="AM51" s="47">
        <f>'2. Consolidated'!AM62</f>
        <v>-16.5452723558076</v>
      </c>
      <c r="AN51" s="46">
        <f>'2. Consolidated'!AN62</f>
        <v>-145.617836876439</v>
      </c>
      <c r="AO51" s="47">
        <f>'2. Consolidated'!AO62</f>
        <v>-7.97949697260442</v>
      </c>
      <c r="AP51" s="47">
        <f>'2. Consolidated'!AP62</f>
        <v>-6.7299096777353</v>
      </c>
      <c r="AQ51" s="47">
        <f>'2. Consolidated'!AQ62</f>
        <v>-8.08272298982061</v>
      </c>
      <c r="AR51" s="47">
        <f>'2. Consolidated'!AR62</f>
        <v>-6.84936065105948</v>
      </c>
      <c r="AS51" s="46">
        <f>'2. Consolidated'!AS62</f>
        <v>-29.6479605501413</v>
      </c>
      <c r="AT51" s="47">
        <f>'2. Consolidated'!AT62</f>
        <v>-2.74658914568432</v>
      </c>
      <c r="AU51" s="47">
        <f>'2. Consolidated'!AU62</f>
        <v>-0.972720465489765</v>
      </c>
      <c r="AV51" s="47">
        <f>'2. Consolidated'!AV62</f>
        <v>-2.17341283292094</v>
      </c>
      <c r="AW51" s="47">
        <f>'2. Consolidated'!AW62</f>
        <v>-0.51378620346339</v>
      </c>
      <c r="AX51" s="46">
        <f>'2. Consolidated'!AX62</f>
        <v>-6.43340693209096</v>
      </c>
    </row>
    <row r="52" spans="2:50">
      <c r="B52" s="45" t="str">
        <f>'2. Consolidated'!B65</f>
        <v>Income/Loss before tax - IFRS</v>
      </c>
      <c r="C52" s="46">
        <f>'2. Consolidated'!C65</f>
        <v>-147.312758944947</v>
      </c>
      <c r="D52" s="47">
        <f>'2. Consolidated'!D65</f>
        <v>-30.8817834688243</v>
      </c>
      <c r="E52" s="47">
        <f>'2. Consolidated'!E65</f>
        <v>-128.833255062608</v>
      </c>
      <c r="F52" s="47">
        <f>'2. Consolidated'!F65</f>
        <v>35.3622720091701</v>
      </c>
      <c r="G52" s="47">
        <f>'2. Consolidated'!G65</f>
        <v>34.6273333917345</v>
      </c>
      <c r="H52" s="46">
        <f>'2. Consolidated'!H65</f>
        <v>-89.7254331305279</v>
      </c>
      <c r="I52" s="47">
        <f>'2. Consolidated'!I65</f>
        <v>-7.50255108568913</v>
      </c>
      <c r="J52" s="47">
        <f>'2. Consolidated'!J65</f>
        <v>-65.3272248541434</v>
      </c>
      <c r="K52" s="47">
        <f>'2. Consolidated'!K65</f>
        <v>15.2294855085356</v>
      </c>
      <c r="L52" s="47">
        <f>'2. Consolidated'!L65</f>
        <v>-124.898604039394</v>
      </c>
      <c r="M52" s="46">
        <f>'2. Consolidated'!M65</f>
        <v>-182.49889447069</v>
      </c>
      <c r="N52" s="47">
        <f>'2. Consolidated'!N65</f>
        <v>45.6</v>
      </c>
      <c r="O52" s="47">
        <f>'2. Consolidated'!O65</f>
        <v>-91.8446666953237</v>
      </c>
      <c r="P52" s="47">
        <f>'2. Consolidated'!P65</f>
        <v>-3.34466669532379</v>
      </c>
      <c r="Q52" s="47">
        <f>'2. Consolidated'!Q65</f>
        <v>-54.8106666093526</v>
      </c>
      <c r="R52" s="46">
        <f>'2. Consolidated'!R65</f>
        <v>-104.4</v>
      </c>
      <c r="S52" s="48">
        <f>'2. Consolidated'!S65</f>
        <v>-89.7254331305275</v>
      </c>
      <c r="T52" s="48">
        <f>'2. Consolidated'!T65</f>
        <v>-182.49889447069</v>
      </c>
      <c r="U52" s="49">
        <f>'2. Consolidated'!U65</f>
        <v>45.6</v>
      </c>
      <c r="V52" s="49">
        <f>'2. Consolidated'!V65</f>
        <v>-91.8446666953237</v>
      </c>
      <c r="W52" s="49">
        <f>'2. Consolidated'!W65</f>
        <v>-3.34466669532385</v>
      </c>
      <c r="X52" s="49">
        <f>'2. Consolidated'!X65</f>
        <v>-54.8106666093527</v>
      </c>
      <c r="Y52" s="48">
        <f>'2. Consolidated'!Y65</f>
        <v>-104.4</v>
      </c>
      <c r="Z52" s="47">
        <f>'2. Consolidated'!Z65</f>
        <v>15.1000000000001</v>
      </c>
      <c r="AA52" s="47">
        <f>'2. Consolidated'!AA65</f>
        <v>-53.7000000000001</v>
      </c>
      <c r="AB52" s="47">
        <f>'2. Consolidated'!AB65</f>
        <v>128.9</v>
      </c>
      <c r="AC52" s="47">
        <f>'2. Consolidated'!AC65</f>
        <v>70.9000000000001</v>
      </c>
      <c r="AD52" s="46">
        <f>'2. Consolidated'!AD65</f>
        <v>161.2</v>
      </c>
      <c r="AE52" s="47">
        <f>'2. Consolidated'!AE65</f>
        <v>197.6</v>
      </c>
      <c r="AF52" s="47">
        <f>'2. Consolidated'!AF65</f>
        <v>21.8</v>
      </c>
      <c r="AG52" s="47">
        <f>'2. Consolidated'!AG65</f>
        <v>197.7</v>
      </c>
      <c r="AH52" s="47">
        <f>'2. Consolidated'!AH65</f>
        <v>207.4</v>
      </c>
      <c r="AI52" s="46">
        <f>'2. Consolidated'!AI65</f>
        <v>624.500000000001</v>
      </c>
      <c r="AJ52" s="47">
        <f>'2. Consolidated'!AJ65</f>
        <v>240.6</v>
      </c>
      <c r="AK52" s="47">
        <f>'2. Consolidated'!AK65</f>
        <v>160.8</v>
      </c>
      <c r="AL52" s="47">
        <f>'2. Consolidated'!AL65</f>
        <v>272.149849611281</v>
      </c>
      <c r="AM52" s="47">
        <f>'2. Consolidated'!AM65</f>
        <v>311.121540784528</v>
      </c>
      <c r="AN52" s="46">
        <f>'2. Consolidated'!AN65</f>
        <v>984.670664917831</v>
      </c>
      <c r="AO52" s="47">
        <f>'2. Consolidated'!AO65</f>
        <v>390.651002229171</v>
      </c>
      <c r="AP52" s="47">
        <f>'2. Consolidated'!AP65</f>
        <v>185.016862126155</v>
      </c>
      <c r="AQ52" s="47">
        <f>'2. Consolidated'!AQ65</f>
        <v>345.459506202836</v>
      </c>
      <c r="AR52" s="47">
        <f>'2. Consolidated'!AR65</f>
        <v>392.1793480101</v>
      </c>
      <c r="AS52" s="46">
        <f>'2. Consolidated'!AS65</f>
        <v>1313.30024830934</v>
      </c>
      <c r="AT52" s="47">
        <f>'2. Consolidated'!AT65</f>
        <v>467.910169302025</v>
      </c>
      <c r="AU52" s="47">
        <f>'2. Consolidated'!AU65</f>
        <v>229.725803898751</v>
      </c>
      <c r="AV52" s="47">
        <f>'2. Consolidated'!AV65</f>
        <v>415.769985556866</v>
      </c>
      <c r="AW52" s="47">
        <f>'2. Consolidated'!AW65</f>
        <v>477.153325022563</v>
      </c>
      <c r="AX52" s="46">
        <f>'2. Consolidated'!AX65</f>
        <v>1590.53238549567</v>
      </c>
    </row>
    <row r="53" spans="2:50">
      <c r="B53" s="45" t="str">
        <f>'2. Consolidated'!B66</f>
        <v>Income tax expense - IFRS</v>
      </c>
      <c r="C53" s="46">
        <f>'2. Consolidated'!C66</f>
        <v>-26.2</v>
      </c>
      <c r="D53" s="47">
        <f>'2. Consolidated'!D66</f>
        <v>2.45041458478898</v>
      </c>
      <c r="E53" s="47">
        <f>'2. Consolidated'!E66</f>
        <v>-3.05357268921614</v>
      </c>
      <c r="F53" s="47">
        <f>'2. Consolidated'!F66</f>
        <v>-13.1567173447296</v>
      </c>
      <c r="G53" s="47">
        <f>'2. Consolidated'!G66</f>
        <v>-21.0115288660233</v>
      </c>
      <c r="H53" s="46">
        <f>'2. Consolidated'!H66</f>
        <v>-34.7714043151801</v>
      </c>
      <c r="I53" s="47">
        <f>'2. Consolidated'!I66</f>
        <v>-11.7</v>
      </c>
      <c r="J53" s="47">
        <f>'2. Consolidated'!J66</f>
        <v>3.8</v>
      </c>
      <c r="K53" s="47">
        <f>'2. Consolidated'!K66</f>
        <v>-17.011148</v>
      </c>
      <c r="L53" s="47">
        <f>'2. Consolidated'!L66</f>
        <v>-23.527994</v>
      </c>
      <c r="M53" s="46">
        <f>'2. Consolidated'!M66</f>
        <v>-48.439142</v>
      </c>
      <c r="N53" s="47">
        <f>'2. Consolidated'!N66</f>
        <v>-26.6</v>
      </c>
      <c r="O53" s="47">
        <f>'2. Consolidated'!O66</f>
        <v>-5.2</v>
      </c>
      <c r="P53" s="47">
        <f>'2. Consolidated'!P66</f>
        <v>-32.6</v>
      </c>
      <c r="Q53" s="47">
        <f>'2. Consolidated'!Q66</f>
        <v>-39.8</v>
      </c>
      <c r="R53" s="46">
        <f>'2. Consolidated'!R66</f>
        <v>-104.2</v>
      </c>
      <c r="S53" s="48">
        <f>'2. Consolidated'!S66</f>
        <v>-34.7714043151801</v>
      </c>
      <c r="T53" s="48">
        <f>'2. Consolidated'!T66</f>
        <v>-48.439142</v>
      </c>
      <c r="U53" s="49">
        <f>'2. Consolidated'!U66</f>
        <v>-26.6</v>
      </c>
      <c r="V53" s="49">
        <f>'2. Consolidated'!V66</f>
        <v>-5.2</v>
      </c>
      <c r="W53" s="49">
        <f>'2. Consolidated'!W66</f>
        <v>-32.6</v>
      </c>
      <c r="X53" s="49">
        <f>'2. Consolidated'!X66</f>
        <v>-39.8</v>
      </c>
      <c r="Y53" s="48">
        <f>'2. Consolidated'!Y66</f>
        <v>-104.2</v>
      </c>
      <c r="Z53" s="47">
        <f>'2. Consolidated'!Z66</f>
        <v>-8.2</v>
      </c>
      <c r="AA53" s="47">
        <f>'2. Consolidated'!AA66</f>
        <v>51.9</v>
      </c>
      <c r="AB53" s="47">
        <f>'2. Consolidated'!AB66</f>
        <v>-72.7</v>
      </c>
      <c r="AC53" s="47">
        <f>'2. Consolidated'!AC66</f>
        <v>-53.8</v>
      </c>
      <c r="AD53" s="46">
        <f>'2. Consolidated'!AD66</f>
        <v>-82.8</v>
      </c>
      <c r="AE53" s="47">
        <f>'2. Consolidated'!AE66</f>
        <v>-59.5</v>
      </c>
      <c r="AF53" s="47">
        <f>'2. Consolidated'!AF66</f>
        <v>0.6</v>
      </c>
      <c r="AG53" s="47">
        <f>'2. Consolidated'!AG66</f>
        <v>-51.3</v>
      </c>
      <c r="AH53" s="47">
        <f>'2. Consolidated'!AH66</f>
        <v>-73.9</v>
      </c>
      <c r="AI53" s="46">
        <f>'2. Consolidated'!AI66</f>
        <v>-184.1</v>
      </c>
      <c r="AJ53" s="47">
        <f>'2. Consolidated'!AJ66</f>
        <v>-70.5</v>
      </c>
      <c r="AK53" s="47">
        <f>'2. Consolidated'!AK66</f>
        <v>-43</v>
      </c>
      <c r="AL53" s="47">
        <f>'2. Consolidated'!AL66</f>
        <v>-76.2019578911586</v>
      </c>
      <c r="AM53" s="47">
        <f>'2. Consolidated'!AM66</f>
        <v>-86.3362275677065</v>
      </c>
      <c r="AN53" s="46">
        <f>'2. Consolidated'!AN66</f>
        <v>-276.038185458865</v>
      </c>
      <c r="AO53" s="47">
        <f>'2. Consolidated'!AO66</f>
        <v>-107.429025613022</v>
      </c>
      <c r="AP53" s="47">
        <f>'2. Consolidated'!AP66</f>
        <v>-50.8796370846926</v>
      </c>
      <c r="AQ53" s="47">
        <f>'2. Consolidated'!AQ66</f>
        <v>-95.0013642057799</v>
      </c>
      <c r="AR53" s="47">
        <f>'2. Consolidated'!AR66</f>
        <v>-107.849320702778</v>
      </c>
      <c r="AS53" s="46">
        <f>'2. Consolidated'!AS66</f>
        <v>-361.159347606272</v>
      </c>
      <c r="AT53" s="47">
        <f>'2. Consolidated'!AT66</f>
        <v>-126.335745711547</v>
      </c>
      <c r="AU53" s="47">
        <f>'2. Consolidated'!AU66</f>
        <v>-62.0259670526629</v>
      </c>
      <c r="AV53" s="47">
        <f>'2. Consolidated'!AV66</f>
        <v>-112.257896100354</v>
      </c>
      <c r="AW53" s="47">
        <f>'2. Consolidated'!AW66</f>
        <v>-128.831397756092</v>
      </c>
      <c r="AX53" s="46">
        <f>'2. Consolidated'!AX66</f>
        <v>-429.451006620655</v>
      </c>
    </row>
    <row r="54" spans="2:50">
      <c r="B54" s="22" t="str">
        <f>'2. Consolidated'!B70</f>
        <v>Net income/loss (IFRS)</v>
      </c>
      <c r="C54" s="23">
        <f>'2. Consolidated'!C70</f>
        <v>-237.112758944947</v>
      </c>
      <c r="D54" s="24">
        <f>'2. Consolidated'!D70</f>
        <v>-56.3313688840353</v>
      </c>
      <c r="E54" s="24">
        <f>'2. Consolidated'!E70</f>
        <v>-102.086827751824</v>
      </c>
      <c r="F54" s="24">
        <f>'2. Consolidated'!F70</f>
        <v>21.0055546644404</v>
      </c>
      <c r="G54" s="24">
        <f>'2. Consolidated'!G70</f>
        <v>11.1484930205338</v>
      </c>
      <c r="H54" s="23">
        <f>'2. Consolidated'!H70</f>
        <v>-126.264148950885</v>
      </c>
      <c r="I54" s="24">
        <f>'2. Consolidated'!I70</f>
        <v>-29.0025510856891</v>
      </c>
      <c r="J54" s="24">
        <f>'2. Consolidated'!J70</f>
        <v>-73.0272248541434</v>
      </c>
      <c r="K54" s="24">
        <f>'2. Consolidated'!K70</f>
        <v>-2.30146349146435</v>
      </c>
      <c r="L54" s="24">
        <f>'2. Consolidated'!L70</f>
        <v>-148.408788039394</v>
      </c>
      <c r="M54" s="23">
        <f>'2. Consolidated'!M70</f>
        <v>-252.74002747069</v>
      </c>
      <c r="N54" s="24">
        <f>'2. Consolidated'!N70</f>
        <v>19</v>
      </c>
      <c r="O54" s="24">
        <f>'2. Consolidated'!O70</f>
        <v>-97.0446666953237</v>
      </c>
      <c r="P54" s="24">
        <f>'2. Consolidated'!P70</f>
        <v>-35.9446666953238</v>
      </c>
      <c r="Q54" s="24">
        <f>'2. Consolidated'!Q70</f>
        <v>-92.7106666093526</v>
      </c>
      <c r="R54" s="23">
        <f>'2. Consolidated'!R70</f>
        <v>-206.7</v>
      </c>
      <c r="S54" s="25">
        <f>'2. Consolidated'!S70</f>
        <v>-126.264148950885</v>
      </c>
      <c r="T54" s="25">
        <f>'2. Consolidated'!T70</f>
        <v>-252.74002747069</v>
      </c>
      <c r="U54" s="26">
        <f>'2. Consolidated'!U70</f>
        <v>19</v>
      </c>
      <c r="V54" s="26">
        <f>'2. Consolidated'!V70</f>
        <v>-97.0446666953237</v>
      </c>
      <c r="W54" s="26">
        <f>'2. Consolidated'!W70</f>
        <v>-35.9446666953239</v>
      </c>
      <c r="X54" s="26">
        <f>'2. Consolidated'!X70</f>
        <v>-92.7106666093527</v>
      </c>
      <c r="Y54" s="25">
        <f>'2. Consolidated'!Y70</f>
        <v>-206.7</v>
      </c>
      <c r="Z54" s="24">
        <f>'2. Consolidated'!Z70</f>
        <v>5.10000000000008</v>
      </c>
      <c r="AA54" s="24">
        <f>'2. Consolidated'!AA70</f>
        <v>-3.7000000000001</v>
      </c>
      <c r="AB54" s="24">
        <f>'2. Consolidated'!AB70</f>
        <v>55.8</v>
      </c>
      <c r="AC54" s="24">
        <f>'2. Consolidated'!AC70</f>
        <v>15.4000000000001</v>
      </c>
      <c r="AD54" s="23">
        <f>'2. Consolidated'!AD70</f>
        <v>72.6000000000002</v>
      </c>
      <c r="AE54" s="24">
        <f>'2. Consolidated'!AE70</f>
        <v>134.6</v>
      </c>
      <c r="AF54" s="24">
        <f>'2. Consolidated'!AF70</f>
        <v>18.2</v>
      </c>
      <c r="AG54" s="24">
        <f>'2. Consolidated'!AG70</f>
        <v>143.1</v>
      </c>
      <c r="AH54" s="24">
        <f>'2. Consolidated'!AH70</f>
        <v>131.5</v>
      </c>
      <c r="AI54" s="23">
        <f>'2. Consolidated'!AI70</f>
        <v>427.400000000001</v>
      </c>
      <c r="AJ54" s="24">
        <f>'2. Consolidated'!AJ70</f>
        <v>164.6</v>
      </c>
      <c r="AK54" s="24">
        <f>'2. Consolidated'!AK70</f>
        <v>107.2</v>
      </c>
      <c r="AL54" s="24">
        <f>'2. Consolidated'!AL70</f>
        <v>189.197891720122</v>
      </c>
      <c r="AM54" s="24">
        <f>'2. Consolidated'!AM70</f>
        <v>218.035313216821</v>
      </c>
      <c r="AN54" s="23">
        <f>'2. Consolidated'!AN70</f>
        <v>679.032479458966</v>
      </c>
      <c r="AO54" s="24">
        <f>'2. Consolidated'!AO70</f>
        <v>283.221976616149</v>
      </c>
      <c r="AP54" s="24">
        <f>'2. Consolidated'!AP70</f>
        <v>134.137225041462</v>
      </c>
      <c r="AQ54" s="24">
        <f>'2. Consolidated'!AQ70</f>
        <v>250.458141997056</v>
      </c>
      <c r="AR54" s="24">
        <f>'2. Consolidated'!AR70</f>
        <v>284.330027307322</v>
      </c>
      <c r="AS54" s="23">
        <f>'2. Consolidated'!AS70</f>
        <v>952.140900703069</v>
      </c>
      <c r="AT54" s="24">
        <f>'2. Consolidated'!AT70</f>
        <v>341.574423590478</v>
      </c>
      <c r="AU54" s="24">
        <f>'2. Consolidated'!AU70</f>
        <v>167.699836846089</v>
      </c>
      <c r="AV54" s="24">
        <f>'2. Consolidated'!AV70</f>
        <v>303.512089456512</v>
      </c>
      <c r="AW54" s="24">
        <f>'2. Consolidated'!AW70</f>
        <v>348.321927266471</v>
      </c>
      <c r="AX54" s="23">
        <f>'2. Consolidated'!AX70</f>
        <v>1161.08137887502</v>
      </c>
    </row>
    <row r="55" spans="2:50">
      <c r="B55" s="22" t="str">
        <f>'2. Consolidated'!B120</f>
        <v>Adjusted Net Income</v>
      </c>
      <c r="C55" s="23">
        <f>'2. Consolidated'!C120</f>
        <v>-121.9</v>
      </c>
      <c r="D55" s="24">
        <f>'2. Consolidated'!D120</f>
        <v>-14.8315680623583</v>
      </c>
      <c r="E55" s="24">
        <f>'2. Consolidated'!E120</f>
        <v>-94.8121596677983</v>
      </c>
      <c r="F55" s="24">
        <f>'2. Consolidated'!F120</f>
        <v>35.6808086371677</v>
      </c>
      <c r="G55" s="24">
        <f>'2. Consolidated'!G120</f>
        <v>24.5209828964419</v>
      </c>
      <c r="H55" s="23">
        <f>'2. Consolidated'!H120</f>
        <v>-49.441936196547</v>
      </c>
      <c r="I55" s="24">
        <f>'2. Consolidated'!I120</f>
        <v>-2.93147059235344</v>
      </c>
      <c r="J55" s="24">
        <f>'2. Consolidated'!J120</f>
        <v>-48.4204765809376</v>
      </c>
      <c r="K55" s="24">
        <f>'2. Consolidated'!K120</f>
        <v>8.19351899999999</v>
      </c>
      <c r="L55" s="24">
        <f>'2. Consolidated'!L120</f>
        <v>55.470124</v>
      </c>
      <c r="M55" s="23">
        <f>'2. Consolidated'!M120</f>
        <v>12.311695826709</v>
      </c>
      <c r="N55" s="24">
        <f>'2. Consolidated'!N120</f>
        <v>27.1</v>
      </c>
      <c r="O55" s="24">
        <f>'2. Consolidated'!O120</f>
        <v>-86.3</v>
      </c>
      <c r="P55" s="24">
        <f>'2. Consolidated'!P120</f>
        <v>-2.80000000000008</v>
      </c>
      <c r="Q55" s="24">
        <f>'2. Consolidated'!Q120</f>
        <v>-30.7000000000001</v>
      </c>
      <c r="R55" s="23">
        <f>'2. Consolidated'!R120</f>
        <v>-92.7000000000002</v>
      </c>
      <c r="S55" s="25">
        <f>'2. Consolidated'!S120</f>
        <v>-49.4419361965466</v>
      </c>
      <c r="T55" s="25">
        <f>'2. Consolidated'!T120</f>
        <v>12.3116958267093</v>
      </c>
      <c r="U55" s="26">
        <f>'2. Consolidated'!U120</f>
        <v>27.1</v>
      </c>
      <c r="V55" s="26">
        <f>'2. Consolidated'!V120</f>
        <v>-86.3</v>
      </c>
      <c r="W55" s="26">
        <f>'2. Consolidated'!W120</f>
        <v>-2.80000000000013</v>
      </c>
      <c r="X55" s="26">
        <f>'2. Consolidated'!X120</f>
        <v>-30.7000000000002</v>
      </c>
      <c r="Y55" s="25">
        <f>'2. Consolidated'!Y120</f>
        <v>-92.7000000000003</v>
      </c>
      <c r="Z55" s="24">
        <f>'2. Consolidated'!Z120</f>
        <v>50.2000000000001</v>
      </c>
      <c r="AA55" s="24">
        <f>'2. Consolidated'!AA120</f>
        <v>24.6999999999999</v>
      </c>
      <c r="AB55" s="24">
        <f>'2. Consolidated'!AB120</f>
        <v>71.1</v>
      </c>
      <c r="AC55" s="24">
        <f>'2. Consolidated'!AC120</f>
        <v>90.2000000000001</v>
      </c>
      <c r="AD55" s="23">
        <f>'2. Consolidated'!AD120</f>
        <v>236.2</v>
      </c>
      <c r="AE55" s="24">
        <f>'2. Consolidated'!AE120</f>
        <v>148.1</v>
      </c>
      <c r="AF55" s="24">
        <f>'2. Consolidated'!AF120</f>
        <v>36</v>
      </c>
      <c r="AG55" s="24">
        <f>'2. Consolidated'!AG120</f>
        <v>185.4</v>
      </c>
      <c r="AH55" s="24">
        <f>'2. Consolidated'!AH120</f>
        <v>175.6</v>
      </c>
      <c r="AI55" s="23">
        <f>'2. Consolidated'!AI120</f>
        <v>545.1</v>
      </c>
      <c r="AJ55" s="24">
        <f>'2. Consolidated'!AJ120</f>
        <v>218</v>
      </c>
      <c r="AK55" s="24">
        <f>'2. Consolidated'!AK120</f>
        <v>126.8</v>
      </c>
      <c r="AL55" s="24">
        <f>'2. Consolidated'!AL120</f>
        <v>198.557891720122</v>
      </c>
      <c r="AM55" s="24">
        <f>'2. Consolidated'!AM120</f>
        <v>227.427813216821</v>
      </c>
      <c r="AN55" s="23">
        <f>'2. Consolidated'!AN120</f>
        <v>770.785704936943</v>
      </c>
      <c r="AO55" s="24">
        <f>'2. Consolidated'!AO120</f>
        <v>292.646976616149</v>
      </c>
      <c r="AP55" s="24">
        <f>'2. Consolidated'!AP120</f>
        <v>143.562225041462</v>
      </c>
      <c r="AQ55" s="24">
        <f>'2. Consolidated'!AQ120</f>
        <v>259.883141997056</v>
      </c>
      <c r="AR55" s="24">
        <f>'2. Consolidated'!AR120</f>
        <v>293.755027307323</v>
      </c>
      <c r="AS55" s="23">
        <f>'2. Consolidated'!AS120</f>
        <v>989.84737096199</v>
      </c>
      <c r="AT55" s="24">
        <f>'2. Consolidated'!AT120</f>
        <v>351.064423590478</v>
      </c>
      <c r="AU55" s="24">
        <f>'2. Consolidated'!AU120</f>
        <v>177.189836846089</v>
      </c>
      <c r="AV55" s="24">
        <f>'2. Consolidated'!AV120</f>
        <v>313.002089456512</v>
      </c>
      <c r="AW55" s="24">
        <f>'2. Consolidated'!AW120</f>
        <v>357.811927266471</v>
      </c>
      <c r="AX55" s="23">
        <f>'2. Consolidated'!AX120</f>
        <v>1199.06827715955</v>
      </c>
    </row>
    <row r="56" spans="2:50">
      <c r="B56" s="45"/>
      <c r="C56" s="46"/>
      <c r="D56" s="47"/>
      <c r="E56" s="47"/>
      <c r="F56" s="47"/>
      <c r="G56" s="47"/>
      <c r="H56" s="46"/>
      <c r="I56" s="47"/>
      <c r="J56" s="47"/>
      <c r="K56" s="47"/>
      <c r="L56" s="47"/>
      <c r="M56" s="46"/>
      <c r="N56" s="47"/>
      <c r="O56" s="47"/>
      <c r="P56" s="47"/>
      <c r="Q56" s="47"/>
      <c r="R56" s="46"/>
      <c r="S56" s="48"/>
      <c r="T56" s="48"/>
      <c r="U56" s="49"/>
      <c r="V56" s="49"/>
      <c r="W56" s="49"/>
      <c r="X56" s="49"/>
      <c r="Y56" s="48"/>
      <c r="Z56" s="47"/>
      <c r="AA56" s="47"/>
      <c r="AB56" s="47"/>
      <c r="AC56" s="47"/>
      <c r="AD56" s="46"/>
      <c r="AE56" s="47"/>
      <c r="AF56" s="47"/>
      <c r="AG56" s="47"/>
      <c r="AH56" s="47"/>
      <c r="AI56" s="46"/>
      <c r="AJ56" s="47"/>
      <c r="AK56" s="47"/>
      <c r="AL56" s="47"/>
      <c r="AM56" s="47"/>
      <c r="AN56" s="46"/>
      <c r="AO56" s="47"/>
      <c r="AP56" s="47"/>
      <c r="AQ56" s="47"/>
      <c r="AR56" s="47"/>
      <c r="AS56" s="46"/>
      <c r="AT56" s="47"/>
      <c r="AU56" s="47"/>
      <c r="AV56" s="47"/>
      <c r="AW56" s="47"/>
      <c r="AX56" s="46"/>
    </row>
    <row r="57" spans="2:50">
      <c r="B57" s="22" t="str">
        <f>'2. Consolidated'!B99</f>
        <v>Adjusted EBITDA</v>
      </c>
      <c r="C57" s="23">
        <f>'2. Consolidated'!C99</f>
        <v>311.387241055053</v>
      </c>
      <c r="D57" s="24">
        <f>'2. Consolidated'!D99</f>
        <v>94.628613763112</v>
      </c>
      <c r="E57" s="24">
        <f>'2. Consolidated'!E99</f>
        <v>31.2777592267579</v>
      </c>
      <c r="F57" s="24">
        <f>'2. Consolidated'!F99</f>
        <v>152.516028682543</v>
      </c>
      <c r="G57" s="24">
        <f>'2. Consolidated'!G99</f>
        <v>138.324669752891</v>
      </c>
      <c r="H57" s="23">
        <f>'2. Consolidated'!H99</f>
        <v>416.747071425304</v>
      </c>
      <c r="I57" s="24">
        <f>'2. Consolidated'!I99</f>
        <v>104.635027993971</v>
      </c>
      <c r="J57" s="24">
        <f>'2. Consolidated'!J99</f>
        <v>39.7958062630687</v>
      </c>
      <c r="K57" s="24">
        <f>'2. Consolidated'!K99</f>
        <v>117.865192998857</v>
      </c>
      <c r="L57" s="24">
        <f>'2. Consolidated'!L99</f>
        <v>190.888523278163</v>
      </c>
      <c r="M57" s="23">
        <f>'2. Consolidated'!M99</f>
        <v>453.18455053406</v>
      </c>
      <c r="N57" s="24">
        <f>'2. Consolidated'!N99</f>
        <v>182.6</v>
      </c>
      <c r="O57" s="24">
        <f>'2. Consolidated'!O99</f>
        <v>62.5553333046763</v>
      </c>
      <c r="P57" s="24">
        <f>'2. Consolidated'!P99</f>
        <v>176.87</v>
      </c>
      <c r="Q57" s="24">
        <f>'2. Consolidated'!Q99</f>
        <v>188.874666695324</v>
      </c>
      <c r="R57" s="23">
        <f>'2. Consolidated'!R99</f>
        <v>610.9</v>
      </c>
      <c r="S57" s="25">
        <f>'2. Consolidated'!S99</f>
        <v>416.747071425304</v>
      </c>
      <c r="T57" s="25">
        <f>'2. Consolidated'!T99</f>
        <v>453.184550534061</v>
      </c>
      <c r="U57" s="26">
        <f>'2. Consolidated'!U99</f>
        <v>182.6</v>
      </c>
      <c r="V57" s="26">
        <f>'2. Consolidated'!V99</f>
        <v>62.5553333046763</v>
      </c>
      <c r="W57" s="26">
        <f>'2. Consolidated'!W99</f>
        <v>176.87</v>
      </c>
      <c r="X57" s="26">
        <f>'2. Consolidated'!X99</f>
        <v>188.874666695324</v>
      </c>
      <c r="Y57" s="25">
        <f>'2. Consolidated'!Y99</f>
        <v>610.9</v>
      </c>
      <c r="Z57" s="24">
        <f>'2. Consolidated'!Z99</f>
        <v>181.6</v>
      </c>
      <c r="AA57" s="24">
        <f>'2. Consolidated'!AA99</f>
        <v>81.3999999999999</v>
      </c>
      <c r="AB57" s="24">
        <f>'2. Consolidated'!AB99</f>
        <v>255.4</v>
      </c>
      <c r="AC57" s="24">
        <f>'2. Consolidated'!AC99</f>
        <v>289.6</v>
      </c>
      <c r="AD57" s="23">
        <f>'2. Consolidated'!AD99</f>
        <v>808</v>
      </c>
      <c r="AE57" s="24">
        <f>'2. Consolidated'!AE99</f>
        <v>299.4</v>
      </c>
      <c r="AF57" s="24">
        <f>'2. Consolidated'!AF99</f>
        <v>137.8</v>
      </c>
      <c r="AG57" s="24">
        <f>'2. Consolidated'!AG99</f>
        <v>353.2</v>
      </c>
      <c r="AH57" s="24">
        <f>'2. Consolidated'!AH99</f>
        <v>360.3</v>
      </c>
      <c r="AI57" s="23">
        <f>'2. Consolidated'!AI99</f>
        <v>1150.7</v>
      </c>
      <c r="AJ57" s="24">
        <f>'2. Consolidated'!AJ99</f>
        <v>432.4</v>
      </c>
      <c r="AK57" s="24">
        <f>'2. Consolidated'!AK99</f>
        <v>311.9</v>
      </c>
      <c r="AL57" s="24">
        <f>'2. Consolidated'!AL99</f>
        <v>404.794343919203</v>
      </c>
      <c r="AM57" s="24">
        <f>'2. Consolidated'!AM99</f>
        <v>454.039883353044</v>
      </c>
      <c r="AN57" s="23">
        <f>'2. Consolidated'!AN99</f>
        <v>1603.13422727225</v>
      </c>
      <c r="AO57" s="24">
        <f>'2. Consolidated'!AO99</f>
        <v>515.851141446023</v>
      </c>
      <c r="AP57" s="24">
        <f>'2. Consolidated'!AP99</f>
        <v>318.207800647782</v>
      </c>
      <c r="AQ57" s="24">
        <f>'2. Consolidated'!AQ99</f>
        <v>485.481039065797</v>
      </c>
      <c r="AR57" s="24">
        <f>'2. Consolidated'!AR99</f>
        <v>544.648697958801</v>
      </c>
      <c r="AS57" s="23">
        <f>'2. Consolidated'!AS99</f>
        <v>1864.1886791184</v>
      </c>
      <c r="AT57" s="24">
        <f>'2. Consolidated'!AT99</f>
        <v>605.06205445181</v>
      </c>
      <c r="AU57" s="24">
        <f>'2. Consolidated'!AU99</f>
        <v>375.797178582945</v>
      </c>
      <c r="AV57" s="24">
        <f>'2. Consolidated'!AV99</f>
        <v>569.93519270439</v>
      </c>
      <c r="AW57" s="24">
        <f>'2. Consolidated'!AW99</f>
        <v>646.077064973151</v>
      </c>
      <c r="AX57" s="23">
        <f>'2. Consolidated'!AX99</f>
        <v>2196.8714907123</v>
      </c>
    </row>
    <row r="58" spans="2:50">
      <c r="B58" s="27" t="str">
        <f>'2. Consolidated'!B102</f>
        <v>IFRS16 depreciation</v>
      </c>
      <c r="C58" s="46">
        <f>'2. Consolidated'!C102</f>
        <v>69.2</v>
      </c>
      <c r="D58" s="47">
        <f>'2. Consolidated'!D102</f>
        <v>18.305</v>
      </c>
      <c r="E58" s="47">
        <f>'2. Consolidated'!E102</f>
        <v>18.105</v>
      </c>
      <c r="F58" s="47">
        <f>'2. Consolidated'!F102</f>
        <v>17.685</v>
      </c>
      <c r="G58" s="47">
        <f>'2. Consolidated'!G102</f>
        <v>21.332</v>
      </c>
      <c r="H58" s="46">
        <f>'2. Consolidated'!H102</f>
        <v>75.427</v>
      </c>
      <c r="I58" s="47">
        <f>'2. Consolidated'!I102</f>
        <v>19</v>
      </c>
      <c r="J58" s="47">
        <f>'2. Consolidated'!J102</f>
        <v>19.4</v>
      </c>
      <c r="K58" s="47">
        <f>'2. Consolidated'!K102</f>
        <v>17.605</v>
      </c>
      <c r="L58" s="47">
        <f>'2. Consolidated'!L102</f>
        <v>17.3</v>
      </c>
      <c r="M58" s="46">
        <f>'2. Consolidated'!M102</f>
        <v>73.305</v>
      </c>
      <c r="N58" s="47">
        <f>'2. Consolidated'!N102</f>
        <v>18.8</v>
      </c>
      <c r="O58" s="47">
        <f>'2. Consolidated'!O102</f>
        <v>19.344</v>
      </c>
      <c r="P58" s="47">
        <f>'2. Consolidated'!P102</f>
        <v>21.296</v>
      </c>
      <c r="Q58" s="47">
        <f>'2. Consolidated'!Q102</f>
        <v>27.96</v>
      </c>
      <c r="R58" s="46">
        <f>'2. Consolidated'!R102</f>
        <v>87.4</v>
      </c>
      <c r="S58" s="48">
        <f>'2. Consolidated'!S102</f>
        <v>75.427</v>
      </c>
      <c r="T58" s="48">
        <f>'2. Consolidated'!T102</f>
        <v>73.305</v>
      </c>
      <c r="U58" s="49">
        <f>'2. Consolidated'!U102</f>
        <v>18.8</v>
      </c>
      <c r="V58" s="49">
        <f>'2. Consolidated'!V102</f>
        <v>19.344</v>
      </c>
      <c r="W58" s="49">
        <f>'2. Consolidated'!W102</f>
        <v>21.296</v>
      </c>
      <c r="X58" s="49">
        <f>'2. Consolidated'!X102</f>
        <v>27.96</v>
      </c>
      <c r="Y58" s="48">
        <f>'2. Consolidated'!Y102</f>
        <v>87.4</v>
      </c>
      <c r="Z58" s="47">
        <f>'2. Consolidated'!Z102</f>
        <v>26.5</v>
      </c>
      <c r="AA58" s="47">
        <f>'2. Consolidated'!AA102</f>
        <v>29.2</v>
      </c>
      <c r="AB58" s="47">
        <f>'2. Consolidated'!AB102</f>
        <v>32.3</v>
      </c>
      <c r="AC58" s="47">
        <f>'2. Consolidated'!AC102</f>
        <v>36.7</v>
      </c>
      <c r="AD58" s="46">
        <f>'2. Consolidated'!AD102</f>
        <v>124.7</v>
      </c>
      <c r="AE58" s="47">
        <f>'2. Consolidated'!AE102</f>
        <v>35.9</v>
      </c>
      <c r="AF58" s="47">
        <f>'2. Consolidated'!AF102</f>
        <v>39.4</v>
      </c>
      <c r="AG58" s="47">
        <f>'2. Consolidated'!AG102</f>
        <v>42.8</v>
      </c>
      <c r="AH58" s="47">
        <f>'2. Consolidated'!AH102</f>
        <v>48</v>
      </c>
      <c r="AI58" s="46">
        <f>'2. Consolidated'!AI102</f>
        <v>166.1</v>
      </c>
      <c r="AJ58" s="47">
        <f>'2. Consolidated'!AJ102</f>
        <v>49.6</v>
      </c>
      <c r="AK58" s="47">
        <f>'2. Consolidated'!AK102</f>
        <v>55.2</v>
      </c>
      <c r="AL58" s="47">
        <f>'2. Consolidated'!AL102</f>
        <v>57.5</v>
      </c>
      <c r="AM58" s="47">
        <f>'2. Consolidated'!AM102</f>
        <v>57.5</v>
      </c>
      <c r="AN58" s="46">
        <f>'2. Consolidated'!AN102</f>
        <v>219.8</v>
      </c>
      <c r="AO58" s="47">
        <f>'2. Consolidated'!AO102</f>
        <v>60</v>
      </c>
      <c r="AP58" s="47">
        <f>'2. Consolidated'!AP102</f>
        <v>60</v>
      </c>
      <c r="AQ58" s="47">
        <f>'2. Consolidated'!AQ102</f>
        <v>60</v>
      </c>
      <c r="AR58" s="47">
        <f>'2. Consolidated'!AR102</f>
        <v>60</v>
      </c>
      <c r="AS58" s="46">
        <f>'2. Consolidated'!AS102</f>
        <v>240</v>
      </c>
      <c r="AT58" s="47">
        <f>'2. Consolidated'!AT102</f>
        <v>65</v>
      </c>
      <c r="AU58" s="47">
        <f>'2. Consolidated'!AU102</f>
        <v>65</v>
      </c>
      <c r="AV58" s="47">
        <f>'2. Consolidated'!AV102</f>
        <v>65</v>
      </c>
      <c r="AW58" s="47">
        <f>'2. Consolidated'!AW102</f>
        <v>65</v>
      </c>
      <c r="AX58" s="46">
        <f>'2. Consolidated'!AX102</f>
        <v>260</v>
      </c>
    </row>
    <row r="59" spans="2:50">
      <c r="B59" s="22" t="str">
        <f>'2. Consolidated'!B103</f>
        <v>Adjusted EBITDA without IFRS16</v>
      </c>
      <c r="C59" s="23">
        <f>'2. Consolidated'!C103</f>
        <v>242.187241055053</v>
      </c>
      <c r="D59" s="24">
        <f>'2. Consolidated'!D103</f>
        <v>76.323613763112</v>
      </c>
      <c r="E59" s="24">
        <f>'2. Consolidated'!E103</f>
        <v>13.1727592267579</v>
      </c>
      <c r="F59" s="24">
        <f>'2. Consolidated'!F103</f>
        <v>134.831028682543</v>
      </c>
      <c r="G59" s="24">
        <f>'2. Consolidated'!G103</f>
        <v>116.992669752891</v>
      </c>
      <c r="H59" s="23">
        <f>'2. Consolidated'!H103</f>
        <v>341.320071425304</v>
      </c>
      <c r="I59" s="24">
        <f>'2. Consolidated'!I103</f>
        <v>85.635027993971</v>
      </c>
      <c r="J59" s="24">
        <f>'2. Consolidated'!J103</f>
        <v>20.3958062630687</v>
      </c>
      <c r="K59" s="24">
        <f>'2. Consolidated'!K103</f>
        <v>100.260192998857</v>
      </c>
      <c r="L59" s="24">
        <f>'2. Consolidated'!L103</f>
        <v>173.588523278163</v>
      </c>
      <c r="M59" s="23">
        <f>'2. Consolidated'!M103</f>
        <v>379.87955053406</v>
      </c>
      <c r="N59" s="24">
        <f>'2. Consolidated'!N103</f>
        <v>163.8</v>
      </c>
      <c r="O59" s="24">
        <f>'2. Consolidated'!O103</f>
        <v>43.2113333046763</v>
      </c>
      <c r="P59" s="24">
        <f>'2. Consolidated'!P103</f>
        <v>155.574</v>
      </c>
      <c r="Q59" s="24">
        <f>'2. Consolidated'!Q103</f>
        <v>160.914666695324</v>
      </c>
      <c r="R59" s="23">
        <f>'2. Consolidated'!R103</f>
        <v>523.5</v>
      </c>
      <c r="S59" s="25">
        <f>'2. Consolidated'!S103</f>
        <v>341.320071425304</v>
      </c>
      <c r="T59" s="25">
        <f>'2. Consolidated'!T103</f>
        <v>379.879550534061</v>
      </c>
      <c r="U59" s="26">
        <f>'2. Consolidated'!U103</f>
        <v>163.8</v>
      </c>
      <c r="V59" s="26">
        <f>'2. Consolidated'!V103</f>
        <v>43.2113333046763</v>
      </c>
      <c r="W59" s="26">
        <f>'2. Consolidated'!W103</f>
        <v>155.574</v>
      </c>
      <c r="X59" s="26">
        <f>'2. Consolidated'!X103</f>
        <v>160.914666695324</v>
      </c>
      <c r="Y59" s="25">
        <f>'2. Consolidated'!Y103</f>
        <v>523.5</v>
      </c>
      <c r="Z59" s="24">
        <f>'2. Consolidated'!Z103</f>
        <v>155.1</v>
      </c>
      <c r="AA59" s="24">
        <f>'2. Consolidated'!AA103</f>
        <v>52.1999999999999</v>
      </c>
      <c r="AB59" s="24">
        <f>'2. Consolidated'!AB103</f>
        <v>223.1</v>
      </c>
      <c r="AC59" s="24">
        <f>'2. Consolidated'!AC103</f>
        <v>252.9</v>
      </c>
      <c r="AD59" s="23">
        <f>'2. Consolidated'!AD103</f>
        <v>683.3</v>
      </c>
      <c r="AE59" s="24">
        <f>'2. Consolidated'!AE103</f>
        <v>263.5</v>
      </c>
      <c r="AF59" s="24">
        <f>'2. Consolidated'!AF103</f>
        <v>98.4</v>
      </c>
      <c r="AG59" s="24">
        <f>'2. Consolidated'!AG103</f>
        <v>310.4</v>
      </c>
      <c r="AH59" s="24">
        <f>'2. Consolidated'!AH103</f>
        <v>312.3</v>
      </c>
      <c r="AI59" s="23">
        <f>'2. Consolidated'!AI103</f>
        <v>984.6</v>
      </c>
      <c r="AJ59" s="24">
        <f>'2. Consolidated'!AJ103</f>
        <v>382.8</v>
      </c>
      <c r="AK59" s="24">
        <f>'2. Consolidated'!AK103</f>
        <v>256.7</v>
      </c>
      <c r="AL59" s="24">
        <f>'2. Consolidated'!AL103</f>
        <v>347.294343919203</v>
      </c>
      <c r="AM59" s="24">
        <f>'2. Consolidated'!AM103</f>
        <v>396.539883353044</v>
      </c>
      <c r="AN59" s="23">
        <f>'2. Consolidated'!AN103</f>
        <v>1383.33422727225</v>
      </c>
      <c r="AO59" s="24">
        <f>'2. Consolidated'!AO103</f>
        <v>455.851141446023</v>
      </c>
      <c r="AP59" s="24">
        <f>'2. Consolidated'!AP103</f>
        <v>258.207800647782</v>
      </c>
      <c r="AQ59" s="24">
        <f>'2. Consolidated'!AQ103</f>
        <v>425.481039065797</v>
      </c>
      <c r="AR59" s="24">
        <f>'2. Consolidated'!AR103</f>
        <v>484.648697958801</v>
      </c>
      <c r="AS59" s="23">
        <f>'2. Consolidated'!AS103</f>
        <v>1624.1886791184</v>
      </c>
      <c r="AT59" s="24">
        <f>'2. Consolidated'!AT103</f>
        <v>540.06205445181</v>
      </c>
      <c r="AU59" s="24">
        <f>'2. Consolidated'!AU103</f>
        <v>310.797178582945</v>
      </c>
      <c r="AV59" s="24">
        <f>'2. Consolidated'!AV103</f>
        <v>504.93519270439</v>
      </c>
      <c r="AW59" s="24">
        <f>'2. Consolidated'!AW103</f>
        <v>581.077064973151</v>
      </c>
      <c r="AX59" s="23">
        <f>'2. Consolidated'!AX103</f>
        <v>1936.8714907123</v>
      </c>
    </row>
    <row r="60" spans="2:50">
      <c r="B60" s="45"/>
      <c r="C60" s="46"/>
      <c r="D60" s="47"/>
      <c r="E60" s="47"/>
      <c r="F60" s="47"/>
      <c r="G60" s="47"/>
      <c r="H60" s="46"/>
      <c r="I60" s="47"/>
      <c r="J60" s="47"/>
      <c r="K60" s="47"/>
      <c r="L60" s="47"/>
      <c r="M60" s="46"/>
      <c r="N60" s="47"/>
      <c r="O60" s="47"/>
      <c r="P60" s="47"/>
      <c r="Q60" s="47"/>
      <c r="R60" s="46"/>
      <c r="S60" s="48"/>
      <c r="T60" s="48"/>
      <c r="U60" s="49"/>
      <c r="V60" s="49"/>
      <c r="W60" s="49"/>
      <c r="X60" s="49"/>
      <c r="Y60" s="48"/>
      <c r="Z60" s="47"/>
      <c r="AA60" s="47"/>
      <c r="AB60" s="47"/>
      <c r="AC60" s="47"/>
      <c r="AD60" s="46"/>
      <c r="AE60" s="47"/>
      <c r="AF60" s="47"/>
      <c r="AG60" s="47"/>
      <c r="AH60" s="47"/>
      <c r="AI60" s="46"/>
      <c r="AJ60" s="47"/>
      <c r="AK60" s="47"/>
      <c r="AL60" s="47"/>
      <c r="AM60" s="47"/>
      <c r="AN60" s="46"/>
      <c r="AO60" s="47"/>
      <c r="AP60" s="47"/>
      <c r="AQ60" s="47"/>
      <c r="AR60" s="47"/>
      <c r="AS60" s="46"/>
      <c r="AT60" s="47"/>
      <c r="AU60" s="47"/>
      <c r="AV60" s="47"/>
      <c r="AW60" s="47"/>
      <c r="AX60" s="46"/>
    </row>
    <row r="61" spans="2:50">
      <c r="B61" s="50" t="s">
        <v>413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53"/>
    </row>
    <row r="62" spans="2:50">
      <c r="B62" s="45" t="str">
        <f>'2. Consolidated'!B230</f>
        <v>Cash and cash equivalents</v>
      </c>
      <c r="C62" s="46">
        <f>'2. Consolidated'!C230</f>
        <v>389.5</v>
      </c>
      <c r="D62" s="47">
        <f>'2. Consolidated'!D230</f>
        <v>318.354791164888</v>
      </c>
      <c r="E62" s="47">
        <f>'2. Consolidated'!E230</f>
        <v>469.241150200083</v>
      </c>
      <c r="F62" s="47">
        <f>'2. Consolidated'!F230</f>
        <v>363.094612759372</v>
      </c>
      <c r="G62" s="47">
        <f>'2. Consolidated'!G230</f>
        <v>566.7</v>
      </c>
      <c r="H62" s="46">
        <f>'2. Consolidated'!H230</f>
        <v>566.7</v>
      </c>
      <c r="I62" s="47">
        <f>'2. Consolidated'!I230</f>
        <v>478.34063</v>
      </c>
      <c r="J62" s="47">
        <f>'2. Consolidated'!J230</f>
        <v>329.917594</v>
      </c>
      <c r="K62" s="47">
        <f>'2. Consolidated'!K230</f>
        <v>279.613343</v>
      </c>
      <c r="L62" s="47">
        <f>'2. Consolidated'!L230</f>
        <v>402</v>
      </c>
      <c r="M62" s="46">
        <f>'2. Consolidated'!M230</f>
        <v>402</v>
      </c>
      <c r="N62" s="47">
        <f>'2. Consolidated'!N230</f>
        <v>348.3</v>
      </c>
      <c r="O62" s="47">
        <f>'2. Consolidated'!O230</f>
        <v>278.5</v>
      </c>
      <c r="P62" s="47">
        <f>'2. Consolidated'!P230</f>
        <v>284.2</v>
      </c>
      <c r="Q62" s="47">
        <f>'2. Consolidated'!Q230</f>
        <v>483.4</v>
      </c>
      <c r="R62" s="46">
        <f>'2. Consolidated'!R230</f>
        <v>483.4</v>
      </c>
      <c r="S62" s="48">
        <f>H62</f>
        <v>566.7</v>
      </c>
      <c r="T62" s="48">
        <f>M62</f>
        <v>402</v>
      </c>
      <c r="U62" s="49">
        <f t="shared" ref="U62:Y65" si="0">N62</f>
        <v>348.3</v>
      </c>
      <c r="V62" s="49">
        <f t="shared" si="0"/>
        <v>278.5</v>
      </c>
      <c r="W62" s="49">
        <f t="shared" si="0"/>
        <v>284.2</v>
      </c>
      <c r="X62" s="49">
        <f t="shared" si="0"/>
        <v>483.4</v>
      </c>
      <c r="Y62" s="48">
        <f t="shared" si="0"/>
        <v>483.4</v>
      </c>
      <c r="Z62" s="47">
        <f>'2. Consolidated'!Z230</f>
        <v>337.3</v>
      </c>
      <c r="AA62" s="47">
        <f>'2. Consolidated'!AA230</f>
        <v>255.9</v>
      </c>
      <c r="AB62" s="47">
        <f>'2. Consolidated'!AB230</f>
        <v>312</v>
      </c>
      <c r="AC62" s="47">
        <f>'2. Consolidated'!AC230</f>
        <v>345.4</v>
      </c>
      <c r="AD62" s="46">
        <f>'2. Consolidated'!AD230</f>
        <v>345.4</v>
      </c>
      <c r="AE62" s="47">
        <f>'2. Consolidated'!AE230</f>
        <v>422.1</v>
      </c>
      <c r="AF62" s="47">
        <f>'2. Consolidated'!AF230</f>
        <v>303.4</v>
      </c>
      <c r="AG62" s="47">
        <f>'2. Consolidated'!AG230</f>
        <v>353.3</v>
      </c>
      <c r="AH62" s="47">
        <f>'2. Consolidated'!AH230</f>
        <v>652.3</v>
      </c>
      <c r="AI62" s="46">
        <f>'2. Consolidated'!AI230</f>
        <v>652.3</v>
      </c>
      <c r="AJ62" s="47">
        <f>'2. Consolidated'!AJ230</f>
        <v>683.7</v>
      </c>
      <c r="AK62" s="47">
        <f>'2. Consolidated'!AK230</f>
        <v>720.4</v>
      </c>
      <c r="AL62" s="47">
        <f>'2. Consolidated'!AL230</f>
        <v>167.201138415449</v>
      </c>
      <c r="AM62" s="47">
        <f>'2. Consolidated'!AM230</f>
        <v>945.630347881319</v>
      </c>
      <c r="AN62" s="46">
        <f>'2. Consolidated'!AN230</f>
        <v>945.630347881319</v>
      </c>
      <c r="AO62" s="47">
        <f>'2. Consolidated'!AO230</f>
        <v>1217.52510272613</v>
      </c>
      <c r="AP62" s="47">
        <f>'2. Consolidated'!AP230</f>
        <v>1345.3745703531</v>
      </c>
      <c r="AQ62" s="47">
        <f>'2. Consolidated'!AQ230</f>
        <v>784.374913499393</v>
      </c>
      <c r="AR62" s="47">
        <f>'2. Consolidated'!AR230</f>
        <v>1739.6731029162</v>
      </c>
      <c r="AS62" s="46">
        <f>'2. Consolidated'!AS230</f>
        <v>1739.6731029162</v>
      </c>
      <c r="AT62" s="47">
        <f>'2. Consolidated'!AT230</f>
        <v>2096.84364915278</v>
      </c>
      <c r="AU62" s="47">
        <f>'2. Consolidated'!AU230</f>
        <v>2306.87645190526</v>
      </c>
      <c r="AV62" s="47">
        <f>'2. Consolidated'!AV230</f>
        <v>1712.06526088681</v>
      </c>
      <c r="AW62" s="47">
        <f>'2. Consolidated'!AW230</f>
        <v>2837.26595492499</v>
      </c>
      <c r="AX62" s="46">
        <f>'2. Consolidated'!AX230</f>
        <v>2837.26595492499</v>
      </c>
    </row>
    <row r="63" spans="2:50">
      <c r="B63" s="45" t="str">
        <f>'2. Consolidated'!B232</f>
        <v>Inventories</v>
      </c>
      <c r="C63" s="46">
        <f>'2. Consolidated'!C232</f>
        <v>569.5</v>
      </c>
      <c r="D63" s="47">
        <f>'2. Consolidated'!D232</f>
        <v>545.046966858407</v>
      </c>
      <c r="E63" s="47">
        <f>'2. Consolidated'!E232</f>
        <v>631.6448287762</v>
      </c>
      <c r="F63" s="47">
        <f>'2. Consolidated'!F232</f>
        <v>633.612900601777</v>
      </c>
      <c r="G63" s="47">
        <f>'2. Consolidated'!G232</f>
        <v>582.8</v>
      </c>
      <c r="H63" s="46">
        <f>'2. Consolidated'!H232</f>
        <v>582.8</v>
      </c>
      <c r="I63" s="47">
        <f>'2. Consolidated'!I232</f>
        <v>643.936708</v>
      </c>
      <c r="J63" s="47">
        <f>'2. Consolidated'!J232</f>
        <v>731.166829</v>
      </c>
      <c r="K63" s="47">
        <f>'2. Consolidated'!K232</f>
        <v>877.011787</v>
      </c>
      <c r="L63" s="47">
        <f>'2. Consolidated'!L232</f>
        <v>912.5</v>
      </c>
      <c r="M63" s="46">
        <f>'2. Consolidated'!M232</f>
        <v>912.5</v>
      </c>
      <c r="N63" s="47">
        <f>'2. Consolidated'!N232</f>
        <v>1035.1</v>
      </c>
      <c r="O63" s="47">
        <f>'2. Consolidated'!O232</f>
        <v>1219.2</v>
      </c>
      <c r="P63" s="47">
        <f>'2. Consolidated'!P232</f>
        <v>1197.5</v>
      </c>
      <c r="Q63" s="47">
        <f>'2. Consolidated'!Q232</f>
        <v>1099.6</v>
      </c>
      <c r="R63" s="46">
        <f>'2. Consolidated'!R232</f>
        <v>1099.6</v>
      </c>
      <c r="S63" s="48">
        <f t="shared" ref="S63:S65" si="1">H63</f>
        <v>582.8</v>
      </c>
      <c r="T63" s="48">
        <f t="shared" ref="T63:T65" si="2">M63</f>
        <v>912.5</v>
      </c>
      <c r="U63" s="49">
        <f t="shared" si="0"/>
        <v>1035.1</v>
      </c>
      <c r="V63" s="49">
        <f t="shared" si="0"/>
        <v>1219.2</v>
      </c>
      <c r="W63" s="49">
        <f t="shared" si="0"/>
        <v>1197.5</v>
      </c>
      <c r="X63" s="49">
        <f t="shared" si="0"/>
        <v>1099.6</v>
      </c>
      <c r="Y63" s="48">
        <f t="shared" si="0"/>
        <v>1099.6</v>
      </c>
      <c r="Z63" s="47">
        <f>'2. Consolidated'!Z232</f>
        <v>1100.6</v>
      </c>
      <c r="AA63" s="47">
        <f>'2. Consolidated'!AA232</f>
        <v>1241</v>
      </c>
      <c r="AB63" s="47">
        <f>'2. Consolidated'!AB232</f>
        <v>1338.5</v>
      </c>
      <c r="AC63" s="47">
        <f>'2. Consolidated'!AC232</f>
        <v>1223.3</v>
      </c>
      <c r="AD63" s="46">
        <f>'2. Consolidated'!AD232</f>
        <v>1223.3</v>
      </c>
      <c r="AE63" s="47">
        <f>'2. Consolidated'!AE232</f>
        <v>1267.2</v>
      </c>
      <c r="AF63" s="47">
        <f>'2. Consolidated'!AF232</f>
        <v>1597</v>
      </c>
      <c r="AG63" s="47">
        <f>'2. Consolidated'!AG232</f>
        <v>1710.4</v>
      </c>
      <c r="AH63" s="47">
        <f>'2. Consolidated'!AH232</f>
        <v>1622.1</v>
      </c>
      <c r="AI63" s="46">
        <f>'2. Consolidated'!AI232</f>
        <v>1622.1</v>
      </c>
      <c r="AJ63" s="47">
        <f>'2. Consolidated'!AJ232</f>
        <v>1687.9</v>
      </c>
      <c r="AK63" s="47">
        <f>'2. Consolidated'!AK232</f>
        <v>1896.7</v>
      </c>
      <c r="AL63" s="47">
        <f>'2. Consolidated'!AL232</f>
        <v>2008.84518302796</v>
      </c>
      <c r="AM63" s="47">
        <f>'2. Consolidated'!AM232</f>
        <v>1844.79980154416</v>
      </c>
      <c r="AN63" s="46">
        <f>'2. Consolidated'!AN232</f>
        <v>1844.79980154416</v>
      </c>
      <c r="AO63" s="47">
        <f>'2. Consolidated'!AO232</f>
        <v>1893.39740486234</v>
      </c>
      <c r="AP63" s="47">
        <f>'2. Consolidated'!AP232</f>
        <v>2184.44220445315</v>
      </c>
      <c r="AQ63" s="47">
        <f>'2. Consolidated'!AQ232</f>
        <v>2288.99982469543</v>
      </c>
      <c r="AR63" s="47">
        <f>'2. Consolidated'!AR232</f>
        <v>2105.62047058688</v>
      </c>
      <c r="AS63" s="46">
        <f>'2. Consolidated'!AS232</f>
        <v>2105.62047058688</v>
      </c>
      <c r="AT63" s="47">
        <f>'2. Consolidated'!AT232</f>
        <v>2147.61079432356</v>
      </c>
      <c r="AU63" s="47">
        <f>'2. Consolidated'!AU232</f>
        <v>2428.63100986054</v>
      </c>
      <c r="AV63" s="47">
        <f>'2. Consolidated'!AV232</f>
        <v>2538.31492622056</v>
      </c>
      <c r="AW63" s="47">
        <f>'2. Consolidated'!AW232</f>
        <v>2327.54912060434</v>
      </c>
      <c r="AX63" s="46">
        <f>'2. Consolidated'!AX232</f>
        <v>2327.54912060434</v>
      </c>
    </row>
    <row r="64" spans="2:50">
      <c r="B64" s="45" t="str">
        <f>'2. Consolidated'!B326</f>
        <v>Total Debt</v>
      </c>
      <c r="C64" s="46">
        <f>'2. Consolidated'!C326</f>
        <v>6724.5</v>
      </c>
      <c r="D64" s="47">
        <f>'2. Consolidated'!D326</f>
        <v>6408.33089285582</v>
      </c>
      <c r="E64" s="47">
        <f>'2. Consolidated'!E326</f>
        <v>6234.35427508327</v>
      </c>
      <c r="F64" s="47">
        <f>'2. Consolidated'!F326</f>
        <v>6077.59202549228</v>
      </c>
      <c r="G64" s="47">
        <f>'2. Consolidated'!G326</f>
        <v>6070.8</v>
      </c>
      <c r="H64" s="46">
        <f>'2. Consolidated'!H326</f>
        <v>6070.8</v>
      </c>
      <c r="I64" s="47">
        <f>'2. Consolidated'!I326</f>
        <v>5953.529808</v>
      </c>
      <c r="J64" s="47">
        <f>'2. Consolidated'!J326</f>
        <v>5585.600822</v>
      </c>
      <c r="K64" s="47">
        <f>'2. Consolidated'!K326</f>
        <v>5395.378714</v>
      </c>
      <c r="L64" s="47">
        <f>'2. Consolidated'!L326</f>
        <v>6039.5</v>
      </c>
      <c r="M64" s="46">
        <f>'2. Consolidated'!M326</f>
        <v>6039.5</v>
      </c>
      <c r="N64" s="47">
        <f>'2. Consolidated'!N326</f>
        <v>6118</v>
      </c>
      <c r="O64" s="47">
        <f>'2. Consolidated'!O326</f>
        <v>6213.2</v>
      </c>
      <c r="P64" s="47">
        <f>'2. Consolidated'!P326</f>
        <v>6179.6</v>
      </c>
      <c r="Q64" s="47">
        <f>'2. Consolidated'!Q326</f>
        <v>6321.4</v>
      </c>
      <c r="R64" s="46">
        <f>'2. Consolidated'!R326</f>
        <v>6321.4</v>
      </c>
      <c r="S64" s="48">
        <f t="shared" si="1"/>
        <v>6070.8</v>
      </c>
      <c r="T64" s="48">
        <f t="shared" si="2"/>
        <v>6039.5</v>
      </c>
      <c r="U64" s="49">
        <f t="shared" si="0"/>
        <v>6118</v>
      </c>
      <c r="V64" s="49">
        <f t="shared" si="0"/>
        <v>6213.2</v>
      </c>
      <c r="W64" s="49">
        <f t="shared" si="0"/>
        <v>6179.6</v>
      </c>
      <c r="X64" s="49">
        <f t="shared" si="0"/>
        <v>6321.4</v>
      </c>
      <c r="Y64" s="48">
        <f t="shared" si="0"/>
        <v>6321.4</v>
      </c>
      <c r="Z64" s="47">
        <f>'2. Consolidated'!Z326</f>
        <v>2027.2</v>
      </c>
      <c r="AA64" s="47">
        <f>'2. Consolidated'!AA326</f>
        <v>2045.5</v>
      </c>
      <c r="AB64" s="47">
        <f>'2. Consolidated'!AB326</f>
        <v>2270.8</v>
      </c>
      <c r="AC64" s="47">
        <f>'2. Consolidated'!AC326</f>
        <v>927.3</v>
      </c>
      <c r="AD64" s="46">
        <f>'2. Consolidated'!AD326</f>
        <v>927.3</v>
      </c>
      <c r="AE64" s="47">
        <f>'2. Consolidated'!AE326</f>
        <v>928.6</v>
      </c>
      <c r="AF64" s="47">
        <f>'2. Consolidated'!AF326</f>
        <v>934.7</v>
      </c>
      <c r="AG64" s="47">
        <f>'2. Consolidated'!AG326</f>
        <v>1145.3</v>
      </c>
      <c r="AH64" s="47">
        <f>'2. Consolidated'!AH326</f>
        <v>935.1</v>
      </c>
      <c r="AI64" s="46">
        <f>'2. Consolidated'!AI326</f>
        <v>935.1</v>
      </c>
      <c r="AJ64" s="47">
        <f>'2. Consolidated'!AJ326</f>
        <v>144.9</v>
      </c>
      <c r="AK64" s="47">
        <f>'2. Consolidated'!AK326</f>
        <v>147.4</v>
      </c>
      <c r="AL64" s="47">
        <f>'2. Consolidated'!AL326</f>
        <v>147.4</v>
      </c>
      <c r="AM64" s="47">
        <f>'2. Consolidated'!AM326</f>
        <v>147.4</v>
      </c>
      <c r="AN64" s="46">
        <f>'2. Consolidated'!AN326</f>
        <v>147.4</v>
      </c>
      <c r="AO64" s="47">
        <f>'2. Consolidated'!AO326</f>
        <v>147.4</v>
      </c>
      <c r="AP64" s="47">
        <f>'2. Consolidated'!AP326</f>
        <v>147.4</v>
      </c>
      <c r="AQ64" s="47">
        <f>'2. Consolidated'!AQ326</f>
        <v>147.4</v>
      </c>
      <c r="AR64" s="47">
        <f>'2. Consolidated'!AR326</f>
        <v>147.4</v>
      </c>
      <c r="AS64" s="46">
        <f>'2. Consolidated'!AS326</f>
        <v>147.4</v>
      </c>
      <c r="AT64" s="47">
        <f>'2. Consolidated'!AT326</f>
        <v>147.4</v>
      </c>
      <c r="AU64" s="47">
        <f>'2. Consolidated'!AU326</f>
        <v>147.4</v>
      </c>
      <c r="AV64" s="47">
        <f>'2. Consolidated'!AV326</f>
        <v>147.4</v>
      </c>
      <c r="AW64" s="47">
        <f>'2. Consolidated'!AW326</f>
        <v>147.4</v>
      </c>
      <c r="AX64" s="46">
        <f>'2. Consolidated'!AX326</f>
        <v>147.4</v>
      </c>
    </row>
    <row r="65" spans="2:50">
      <c r="B65" s="45" t="str">
        <f>'2. Consolidated'!B327</f>
        <v>Net Debt</v>
      </c>
      <c r="C65" s="46">
        <f>'2. Consolidated'!C327</f>
        <v>6335</v>
      </c>
      <c r="D65" s="47">
        <f>'2. Consolidated'!D327</f>
        <v>6089.97610169093</v>
      </c>
      <c r="E65" s="47">
        <f>'2. Consolidated'!E327</f>
        <v>5765.11312488319</v>
      </c>
      <c r="F65" s="47">
        <f>'2. Consolidated'!F327</f>
        <v>5714.49741273291</v>
      </c>
      <c r="G65" s="47">
        <f>'2. Consolidated'!G327</f>
        <v>5504.1</v>
      </c>
      <c r="H65" s="46">
        <f>'2. Consolidated'!H327</f>
        <v>5504.1</v>
      </c>
      <c r="I65" s="47">
        <f>'2. Consolidated'!I327</f>
        <v>5475.189178</v>
      </c>
      <c r="J65" s="47">
        <f>'2. Consolidated'!J327</f>
        <v>5255.683228</v>
      </c>
      <c r="K65" s="47">
        <f>'2. Consolidated'!K327</f>
        <v>5115.765371</v>
      </c>
      <c r="L65" s="47">
        <f>'2. Consolidated'!L327</f>
        <v>5637.5</v>
      </c>
      <c r="M65" s="46">
        <f>'2. Consolidated'!M327</f>
        <v>5637.5</v>
      </c>
      <c r="N65" s="47">
        <f>'2. Consolidated'!N327</f>
        <v>5769.7</v>
      </c>
      <c r="O65" s="47">
        <f>'2. Consolidated'!O327</f>
        <v>5934.7</v>
      </c>
      <c r="P65" s="47">
        <f>'2. Consolidated'!P327</f>
        <v>5895.4</v>
      </c>
      <c r="Q65" s="47">
        <f>'2. Consolidated'!Q327</f>
        <v>5838</v>
      </c>
      <c r="R65" s="46">
        <f>'2. Consolidated'!R327</f>
        <v>5838</v>
      </c>
      <c r="S65" s="48">
        <f t="shared" si="1"/>
        <v>5504.1</v>
      </c>
      <c r="T65" s="48">
        <f t="shared" si="2"/>
        <v>5637.5</v>
      </c>
      <c r="U65" s="49">
        <f t="shared" si="0"/>
        <v>5769.7</v>
      </c>
      <c r="V65" s="49">
        <f t="shared" si="0"/>
        <v>5934.7</v>
      </c>
      <c r="W65" s="49">
        <f t="shared" si="0"/>
        <v>5895.4</v>
      </c>
      <c r="X65" s="49">
        <f t="shared" si="0"/>
        <v>5838</v>
      </c>
      <c r="Y65" s="48">
        <f t="shared" si="0"/>
        <v>5838</v>
      </c>
      <c r="Z65" s="47">
        <f>'2. Consolidated'!Z327</f>
        <v>1689.9</v>
      </c>
      <c r="AA65" s="47">
        <f>'2. Consolidated'!AA327</f>
        <v>1789.6</v>
      </c>
      <c r="AB65" s="47">
        <f>'2. Consolidated'!AB327</f>
        <v>1958.8</v>
      </c>
      <c r="AC65" s="47">
        <f>'2. Consolidated'!AC327</f>
        <v>581.9</v>
      </c>
      <c r="AD65" s="46">
        <f>'2. Consolidated'!AD327</f>
        <v>581.9</v>
      </c>
      <c r="AE65" s="47">
        <f>'2. Consolidated'!AE327</f>
        <v>506.5</v>
      </c>
      <c r="AF65" s="47">
        <f>'2. Consolidated'!AF327</f>
        <v>631.3</v>
      </c>
      <c r="AG65" s="47">
        <f>'2. Consolidated'!AG327</f>
        <v>792</v>
      </c>
      <c r="AH65" s="47">
        <f>'2. Consolidated'!AH327</f>
        <v>282.8</v>
      </c>
      <c r="AI65" s="46">
        <f>'2. Consolidated'!AI327</f>
        <v>282.8</v>
      </c>
      <c r="AJ65" s="47">
        <f>'2. Consolidated'!AJ327</f>
        <v>-538.8</v>
      </c>
      <c r="AK65" s="47">
        <f>'2. Consolidated'!AK327</f>
        <v>-573</v>
      </c>
      <c r="AL65" s="47">
        <f>'2. Consolidated'!AL327</f>
        <v>-19.8011384154492</v>
      </c>
      <c r="AM65" s="47">
        <f>'2. Consolidated'!AM327</f>
        <v>-798.230347881319</v>
      </c>
      <c r="AN65" s="46">
        <f>'2. Consolidated'!AN327</f>
        <v>-798.230347881319</v>
      </c>
      <c r="AO65" s="47">
        <f>'2. Consolidated'!AO327</f>
        <v>-1070.12510272613</v>
      </c>
      <c r="AP65" s="47">
        <f>'2. Consolidated'!AP327</f>
        <v>-1197.9745703531</v>
      </c>
      <c r="AQ65" s="47">
        <f>'2. Consolidated'!AQ327</f>
        <v>-636.974913499393</v>
      </c>
      <c r="AR65" s="47">
        <f>'2. Consolidated'!AR327</f>
        <v>-1592.2731029162</v>
      </c>
      <c r="AS65" s="46">
        <f>'2. Consolidated'!AS327</f>
        <v>-1592.2731029162</v>
      </c>
      <c r="AT65" s="47">
        <f>'2. Consolidated'!AT327</f>
        <v>-1949.44364915278</v>
      </c>
      <c r="AU65" s="47">
        <f>'2. Consolidated'!AU327</f>
        <v>-2159.47645190526</v>
      </c>
      <c r="AV65" s="47">
        <f>'2. Consolidated'!AV327</f>
        <v>-1564.66526088681</v>
      </c>
      <c r="AW65" s="47">
        <f>'2. Consolidated'!AW327</f>
        <v>-2689.86595492499</v>
      </c>
      <c r="AX65" s="46">
        <f>'2. Consolidated'!AX327</f>
        <v>-2689.86595492499</v>
      </c>
    </row>
    <row r="66" spans="2:50">
      <c r="B66" s="45"/>
      <c r="C66" s="46"/>
      <c r="D66" s="47"/>
      <c r="E66" s="47"/>
      <c r="F66" s="47"/>
      <c r="G66" s="47"/>
      <c r="H66" s="46"/>
      <c r="I66" s="47"/>
      <c r="J66" s="47"/>
      <c r="K66" s="47"/>
      <c r="L66" s="47"/>
      <c r="M66" s="46"/>
      <c r="N66" s="47"/>
      <c r="O66" s="47"/>
      <c r="P66" s="47"/>
      <c r="Q66" s="47"/>
      <c r="R66" s="46"/>
      <c r="S66" s="48"/>
      <c r="T66" s="48"/>
      <c r="U66" s="49"/>
      <c r="V66" s="49"/>
      <c r="W66" s="49"/>
      <c r="X66" s="49"/>
      <c r="Y66" s="48"/>
      <c r="Z66" s="47"/>
      <c r="AA66" s="47"/>
      <c r="AB66" s="47"/>
      <c r="AC66" s="47"/>
      <c r="AD66" s="46"/>
      <c r="AE66" s="47"/>
      <c r="AF66" s="47"/>
      <c r="AG66" s="47"/>
      <c r="AH66" s="47"/>
      <c r="AI66" s="46"/>
      <c r="AJ66" s="47"/>
      <c r="AK66" s="47"/>
      <c r="AL66" s="47"/>
      <c r="AM66" s="47"/>
      <c r="AN66" s="46"/>
      <c r="AO66" s="47"/>
      <c r="AP66" s="47"/>
      <c r="AQ66" s="47"/>
      <c r="AR66" s="47"/>
      <c r="AS66" s="46"/>
      <c r="AT66" s="47"/>
      <c r="AU66" s="47"/>
      <c r="AV66" s="47"/>
      <c r="AW66" s="47"/>
      <c r="AX66" s="46"/>
    </row>
    <row r="67" spans="2:50">
      <c r="B67" s="45" t="str">
        <f>'2. Consolidated'!B144</f>
        <v>Cash from Operations</v>
      </c>
      <c r="C67" s="46">
        <f>'2. Consolidated'!C144</f>
        <v>297.987241055053</v>
      </c>
      <c r="D67" s="47">
        <f>'2. Consolidated'!D144</f>
        <v>37.5278319687045</v>
      </c>
      <c r="E67" s="47">
        <f>'2. Consolidated'!E144</f>
        <v>36.8070802284356</v>
      </c>
      <c r="F67" s="47">
        <f>'2. Consolidated'!F144</f>
        <v>-37.3812915602648</v>
      </c>
      <c r="G67" s="47">
        <f>'2. Consolidated'!G144</f>
        <v>231.053230412239</v>
      </c>
      <c r="H67" s="46">
        <f>'2. Consolidated'!H144</f>
        <v>268.035851049115</v>
      </c>
      <c r="I67" s="47">
        <f>'2. Consolidated'!I144</f>
        <v>-36.9878536192196</v>
      </c>
      <c r="J67" s="47">
        <f>'2. Consolidated'!J144</f>
        <v>-84.6010629268284</v>
      </c>
      <c r="K67" s="47">
        <f>'2. Consolidated'!K144</f>
        <v>-67.0927199220231</v>
      </c>
      <c r="L67" s="47">
        <f>'2. Consolidated'!L144</f>
        <v>96.9416089973803</v>
      </c>
      <c r="M67" s="46">
        <f>'2. Consolidated'!M144</f>
        <v>-91.7400274706904</v>
      </c>
      <c r="N67" s="47">
        <f>'2. Consolidated'!N144</f>
        <v>57.2999999999999</v>
      </c>
      <c r="O67" s="47">
        <f>'2. Consolidated'!O144</f>
        <v>-94.825442080619</v>
      </c>
      <c r="P67" s="47">
        <f>'2. Consolidated'!P144</f>
        <v>-68.7742197473908</v>
      </c>
      <c r="Q67" s="47">
        <f>'2. Consolidated'!Q144</f>
        <v>305.39966182801</v>
      </c>
      <c r="R67" s="46">
        <f>'2. Consolidated'!R144</f>
        <v>199.1</v>
      </c>
      <c r="S67" s="48">
        <f t="shared" ref="S67:S70" si="3">H67</f>
        <v>268.035851049115</v>
      </c>
      <c r="T67" s="48">
        <f t="shared" ref="T67:T70" si="4">M67</f>
        <v>-91.7400274706904</v>
      </c>
      <c r="U67" s="49">
        <f t="shared" ref="U67:U70" si="5">N67</f>
        <v>57.2999999999999</v>
      </c>
      <c r="V67" s="49">
        <f t="shared" ref="V67:V70" si="6">O67</f>
        <v>-94.825442080619</v>
      </c>
      <c r="W67" s="49">
        <f t="shared" ref="W67:W70" si="7">P67</f>
        <v>-68.7742197473908</v>
      </c>
      <c r="X67" s="49">
        <f t="shared" ref="X67:X70" si="8">Q67</f>
        <v>305.39966182801</v>
      </c>
      <c r="Y67" s="48">
        <f t="shared" ref="Y67:Y70" si="9">R67</f>
        <v>199.1</v>
      </c>
      <c r="Z67" s="47">
        <f>'2. Consolidated'!Z144</f>
        <v>116.5</v>
      </c>
      <c r="AA67" s="47">
        <f>'2. Consolidated'!AA144</f>
        <v>-49.7000000000001</v>
      </c>
      <c r="AB67" s="47">
        <f>'2. Consolidated'!AB144</f>
        <v>-48.9</v>
      </c>
      <c r="AC67" s="47">
        <f>'2. Consolidated'!AC144</f>
        <v>406.8</v>
      </c>
      <c r="AD67" s="46">
        <f>'2. Consolidated'!AD144</f>
        <v>424.7</v>
      </c>
      <c r="AE67" s="47">
        <f>'2. Consolidated'!AE144</f>
        <v>163.7</v>
      </c>
      <c r="AF67" s="47">
        <f>'2. Consolidated'!AF144</f>
        <v>-56.2</v>
      </c>
      <c r="AG67" s="47">
        <f>'2. Consolidated'!AG144</f>
        <v>-3.10000000000003</v>
      </c>
      <c r="AH67" s="47">
        <f>'2. Consolidated'!AH144</f>
        <v>625.4</v>
      </c>
      <c r="AI67" s="46">
        <f>'2. Consolidated'!AI144</f>
        <v>729.8</v>
      </c>
      <c r="AJ67" s="47">
        <f>'2. Consolidated'!AJ144</f>
        <v>171.5</v>
      </c>
      <c r="AK67" s="47">
        <f>'2. Consolidated'!AK144</f>
        <v>167</v>
      </c>
      <c r="AL67" s="47">
        <f>'2. Consolidated'!AL144</f>
        <v>-443.198861584551</v>
      </c>
      <c r="AM67" s="47">
        <f>'2. Consolidated'!AM144</f>
        <v>888.42920946587</v>
      </c>
      <c r="AN67" s="46">
        <f>'2. Consolidated'!AN144</f>
        <v>783.730347881319</v>
      </c>
      <c r="AO67" s="47">
        <f>'2. Consolidated'!AO144</f>
        <v>371.894754844811</v>
      </c>
      <c r="AP67" s="47">
        <f>'2. Consolidated'!AP144</f>
        <v>227.849467626973</v>
      </c>
      <c r="AQ67" s="47">
        <f>'2. Consolidated'!AQ144</f>
        <v>-460.99965685371</v>
      </c>
      <c r="AR67" s="47">
        <f>'2. Consolidated'!AR144</f>
        <v>1055.29818941681</v>
      </c>
      <c r="AS67" s="46">
        <f>'2. Consolidated'!AS144</f>
        <v>1194.04275503488</v>
      </c>
      <c r="AT67" s="47">
        <f>'2. Consolidated'!AT144</f>
        <v>457.170546236582</v>
      </c>
      <c r="AU67" s="47">
        <f>'2. Consolidated'!AU144</f>
        <v>310.032802752472</v>
      </c>
      <c r="AV67" s="47">
        <f>'2. Consolidated'!AV144</f>
        <v>-494.811191018445</v>
      </c>
      <c r="AW67" s="47">
        <f>'2. Consolidated'!AW144</f>
        <v>1225.20069403818</v>
      </c>
      <c r="AX67" s="46">
        <f>'2. Consolidated'!AX144</f>
        <v>1497.59285200879</v>
      </c>
    </row>
    <row r="68" spans="2:50">
      <c r="B68" s="45" t="str">
        <f>'2. Consolidated'!B152</f>
        <v>Cash from Investing</v>
      </c>
      <c r="C68" s="46">
        <f>'2. Consolidated'!C152</f>
        <v>-106.7</v>
      </c>
      <c r="D68" s="47">
        <f>'2. Consolidated'!D152</f>
        <v>-26.8099027851591</v>
      </c>
      <c r="E68" s="47">
        <f>'2. Consolidated'!E152</f>
        <v>380.082310661723</v>
      </c>
      <c r="F68" s="47">
        <f>'2. Consolidated'!F152</f>
        <v>-25.9074842801265</v>
      </c>
      <c r="G68" s="47">
        <f>'2. Consolidated'!G152</f>
        <v>-31.9649235964373</v>
      </c>
      <c r="H68" s="46">
        <f>'2. Consolidated'!H152</f>
        <v>295.4</v>
      </c>
      <c r="I68" s="47">
        <f>'2. Consolidated'!I152</f>
        <v>-23.5027221091533</v>
      </c>
      <c r="J68" s="47">
        <f>'2. Consolidated'!J152</f>
        <v>-4.67909247835193</v>
      </c>
      <c r="K68" s="47">
        <f>'2. Consolidated'!K152</f>
        <v>-54.1145805703351</v>
      </c>
      <c r="L68" s="47">
        <f>'2. Consolidated'!L152</f>
        <v>-36.3036048421597</v>
      </c>
      <c r="M68" s="46">
        <f>'2. Consolidated'!M152</f>
        <v>-118.6</v>
      </c>
      <c r="N68" s="47">
        <f>'2. Consolidated'!N152</f>
        <v>-27.8</v>
      </c>
      <c r="O68" s="47">
        <f>'2. Consolidated'!O152</f>
        <v>-30.6495117314231</v>
      </c>
      <c r="P68" s="47">
        <f>'2. Consolidated'!P152</f>
        <v>-37.1828246518292</v>
      </c>
      <c r="Q68" s="47">
        <f>'2. Consolidated'!Q152</f>
        <v>-59.1676636167478</v>
      </c>
      <c r="R68" s="46">
        <f>'2. Consolidated'!R152</f>
        <v>-154.8</v>
      </c>
      <c r="S68" s="48">
        <f t="shared" si="3"/>
        <v>295.4</v>
      </c>
      <c r="T68" s="48">
        <f t="shared" si="4"/>
        <v>-118.6</v>
      </c>
      <c r="U68" s="49">
        <f t="shared" si="5"/>
        <v>-27.8</v>
      </c>
      <c r="V68" s="49">
        <f t="shared" si="6"/>
        <v>-30.6495117314231</v>
      </c>
      <c r="W68" s="49">
        <f t="shared" si="7"/>
        <v>-37.1828246518292</v>
      </c>
      <c r="X68" s="49">
        <f t="shared" si="8"/>
        <v>-59.1676636167478</v>
      </c>
      <c r="Y68" s="48">
        <f t="shared" si="9"/>
        <v>-154.8</v>
      </c>
      <c r="Z68" s="47">
        <f>'2. Consolidated'!Z152</f>
        <v>-67.3</v>
      </c>
      <c r="AA68" s="47">
        <f>'2. Consolidated'!AA152</f>
        <v>-47.1</v>
      </c>
      <c r="AB68" s="47">
        <f>'2. Consolidated'!AB152</f>
        <v>-64.5</v>
      </c>
      <c r="AC68" s="47">
        <f>'2. Consolidated'!AC152</f>
        <v>-89.4</v>
      </c>
      <c r="AD68" s="46">
        <f>'2. Consolidated'!AD152</f>
        <v>-268.3</v>
      </c>
      <c r="AE68" s="47">
        <f>'2. Consolidated'!AE152</f>
        <v>-69.2</v>
      </c>
      <c r="AF68" s="47">
        <f>'2. Consolidated'!AF152</f>
        <v>-66</v>
      </c>
      <c r="AG68" s="47">
        <f>'2. Consolidated'!AG152</f>
        <v>-108.1</v>
      </c>
      <c r="AH68" s="47">
        <f>'2. Consolidated'!AH152</f>
        <v>-94.8</v>
      </c>
      <c r="AI68" s="46">
        <f>'2. Consolidated'!AI152</f>
        <v>-338.1</v>
      </c>
      <c r="AJ68" s="47">
        <f>'2. Consolidated'!AJ152</f>
        <v>-89.3</v>
      </c>
      <c r="AK68" s="47">
        <f>'2. Consolidated'!AK152</f>
        <v>-93.4</v>
      </c>
      <c r="AL68" s="47">
        <f>'2. Consolidated'!AL152</f>
        <v>-110</v>
      </c>
      <c r="AM68" s="47">
        <f>'2. Consolidated'!AM152</f>
        <v>-110</v>
      </c>
      <c r="AN68" s="46">
        <f>'2. Consolidated'!AN152</f>
        <v>-402.7</v>
      </c>
      <c r="AO68" s="47">
        <f>'2. Consolidated'!AO152</f>
        <v>-100</v>
      </c>
      <c r="AP68" s="47">
        <f>'2. Consolidated'!AP152</f>
        <v>-100</v>
      </c>
      <c r="AQ68" s="47">
        <f>'2. Consolidated'!AQ152</f>
        <v>-100</v>
      </c>
      <c r="AR68" s="47">
        <f>'2. Consolidated'!AR152</f>
        <v>-100</v>
      </c>
      <c r="AS68" s="46">
        <f>'2. Consolidated'!AS152</f>
        <v>-400</v>
      </c>
      <c r="AT68" s="47">
        <f>'2. Consolidated'!AT152</f>
        <v>-100</v>
      </c>
      <c r="AU68" s="47">
        <f>'2. Consolidated'!AU152</f>
        <v>-100</v>
      </c>
      <c r="AV68" s="47">
        <f>'2. Consolidated'!AV152</f>
        <v>-100</v>
      </c>
      <c r="AW68" s="47">
        <f>'2. Consolidated'!AW152</f>
        <v>-100</v>
      </c>
      <c r="AX68" s="46">
        <f>'2. Consolidated'!AX152</f>
        <v>-400</v>
      </c>
    </row>
    <row r="69" spans="2:50">
      <c r="B69" s="45" t="str">
        <f>'2. Consolidated'!B164</f>
        <v>Cash from Financing</v>
      </c>
      <c r="C69" s="46">
        <f>'2. Consolidated'!C164</f>
        <v>-165.3</v>
      </c>
      <c r="D69" s="47">
        <f>'2. Consolidated'!D164</f>
        <v>-40.5361984940373</v>
      </c>
      <c r="E69" s="47">
        <f>'2. Consolidated'!E164</f>
        <v>-298.03492581039</v>
      </c>
      <c r="F69" s="47">
        <f>'2. Consolidated'!F164</f>
        <v>-35.2323653881818</v>
      </c>
      <c r="G69" s="47">
        <f>'2. Consolidated'!G164</f>
        <v>4.0740265914167</v>
      </c>
      <c r="H69" s="46">
        <f>'2. Consolidated'!H164</f>
        <v>-369.7</v>
      </c>
      <c r="I69" s="47">
        <f>'2. Consolidated'!I164</f>
        <v>-19.024699131076</v>
      </c>
      <c r="J69" s="47">
        <f>'2. Consolidated'!J164</f>
        <v>-23.4600282344498</v>
      </c>
      <c r="K69" s="47">
        <f>'2. Consolidated'!K164</f>
        <v>99.2718222424888</v>
      </c>
      <c r="L69" s="47">
        <f>'2. Consolidated'!L164</f>
        <v>24.287905126651</v>
      </c>
      <c r="M69" s="46">
        <f>'2. Consolidated'!M164</f>
        <v>81.1</v>
      </c>
      <c r="N69" s="47">
        <f>'2. Consolidated'!N164</f>
        <v>-86.8</v>
      </c>
      <c r="O69" s="47">
        <f>'2. Consolidated'!O164</f>
        <v>64.158410276697</v>
      </c>
      <c r="P69" s="47">
        <f>'2. Consolidated'!P164</f>
        <v>119.984388680297</v>
      </c>
      <c r="Q69" s="47">
        <f>'2. Consolidated'!Q164</f>
        <v>-62.2427989569938</v>
      </c>
      <c r="R69" s="46">
        <f>'2. Consolidated'!R164</f>
        <v>35.1</v>
      </c>
      <c r="S69" s="48">
        <f t="shared" si="3"/>
        <v>-369.7</v>
      </c>
      <c r="T69" s="48">
        <f t="shared" si="4"/>
        <v>81.1</v>
      </c>
      <c r="U69" s="49">
        <f t="shared" si="5"/>
        <v>-86.8</v>
      </c>
      <c r="V69" s="49">
        <f t="shared" si="6"/>
        <v>64.158410276697</v>
      </c>
      <c r="W69" s="49">
        <f t="shared" si="7"/>
        <v>119.984388680297</v>
      </c>
      <c r="X69" s="49">
        <f t="shared" si="8"/>
        <v>-62.2427989569938</v>
      </c>
      <c r="Y69" s="48">
        <f t="shared" si="9"/>
        <v>35.1</v>
      </c>
      <c r="Z69" s="47">
        <f>'2. Consolidated'!Z164</f>
        <v>-184.9</v>
      </c>
      <c r="AA69" s="47">
        <f>'2. Consolidated'!AA164</f>
        <v>19.1</v>
      </c>
      <c r="AB69" s="47">
        <f>'2. Consolidated'!AB164</f>
        <v>151.5</v>
      </c>
      <c r="AC69" s="47">
        <f>'2. Consolidated'!AC164</f>
        <v>-251.7</v>
      </c>
      <c r="AD69" s="46">
        <f>'2. Consolidated'!AD164</f>
        <v>-266</v>
      </c>
      <c r="AE69" s="47">
        <f>'2. Consolidated'!AE164</f>
        <v>-27.4</v>
      </c>
      <c r="AF69" s="47">
        <f>'2. Consolidated'!AF164</f>
        <v>-10.9</v>
      </c>
      <c r="AG69" s="47">
        <f>'2. Consolidated'!AG164</f>
        <v>152.6</v>
      </c>
      <c r="AH69" s="47">
        <f>'2. Consolidated'!AH164</f>
        <v>-238.3</v>
      </c>
      <c r="AI69" s="46">
        <f>'2. Consolidated'!AI164</f>
        <v>-124</v>
      </c>
      <c r="AJ69" s="47">
        <f>'2. Consolidated'!AJ164</f>
        <v>-47.3</v>
      </c>
      <c r="AK69" s="47">
        <f>'2. Consolidated'!AK164</f>
        <v>-40.7</v>
      </c>
      <c r="AL69" s="47">
        <f>'2. Consolidated'!AL164</f>
        <v>0</v>
      </c>
      <c r="AM69" s="47">
        <f>'2. Consolidated'!AM164</f>
        <v>0</v>
      </c>
      <c r="AN69" s="46">
        <f>'2. Consolidated'!AN164</f>
        <v>-88</v>
      </c>
      <c r="AO69" s="47">
        <f>'2. Consolidated'!AO164</f>
        <v>0</v>
      </c>
      <c r="AP69" s="47">
        <f>'2. Consolidated'!AP164</f>
        <v>0</v>
      </c>
      <c r="AQ69" s="47">
        <f>'2. Consolidated'!AQ164</f>
        <v>0</v>
      </c>
      <c r="AR69" s="47">
        <f>'2. Consolidated'!AR164</f>
        <v>0</v>
      </c>
      <c r="AS69" s="46">
        <f>'2. Consolidated'!AS164</f>
        <v>0</v>
      </c>
      <c r="AT69" s="47">
        <f>'2. Consolidated'!AT164</f>
        <v>0</v>
      </c>
      <c r="AU69" s="47">
        <f>'2. Consolidated'!AU164</f>
        <v>0</v>
      </c>
      <c r="AV69" s="47">
        <f>'2. Consolidated'!AV164</f>
        <v>0</v>
      </c>
      <c r="AW69" s="47">
        <f>'2. Consolidated'!AW164</f>
        <v>0</v>
      </c>
      <c r="AX69" s="46">
        <f>'2. Consolidated'!AX164</f>
        <v>0</v>
      </c>
    </row>
    <row r="70" spans="2:50">
      <c r="B70" s="54" t="str">
        <f>'2. Consolidated'!B153</f>
        <v>Free Cash Flow</v>
      </c>
      <c r="C70" s="55">
        <f>'2. Consolidated'!C153</f>
        <v>191.987241055053</v>
      </c>
      <c r="D70" s="56">
        <f>'2. Consolidated'!D153</f>
        <v>15.0774352107952</v>
      </c>
      <c r="E70" s="56">
        <f>'2. Consolidated'!E153</f>
        <v>18.0192354744125</v>
      </c>
      <c r="F70" s="56">
        <f>'2. Consolidated'!F153</f>
        <v>-54.0700651101327</v>
      </c>
      <c r="G70" s="56">
        <f>'2. Consolidated'!G153</f>
        <v>195.28024547404</v>
      </c>
      <c r="H70" s="55">
        <f>'2. Consolidated'!H153</f>
        <v>174.335851049115</v>
      </c>
      <c r="I70" s="56">
        <f>'2. Consolidated'!I153</f>
        <v>-58.2796961764854</v>
      </c>
      <c r="J70" s="56">
        <f>'2. Consolidated'!J153</f>
        <v>-109.272465632629</v>
      </c>
      <c r="K70" s="56">
        <f>'2. Consolidated'!K153</f>
        <v>-95.8495512692463</v>
      </c>
      <c r="L70" s="56">
        <f>'2. Consolidated'!L153</f>
        <v>61.8616856076701</v>
      </c>
      <c r="M70" s="55">
        <f>'2. Consolidated'!M153</f>
        <v>-201.54002747069</v>
      </c>
      <c r="N70" s="56">
        <f>'2. Consolidated'!N153</f>
        <v>31.7999999999999</v>
      </c>
      <c r="O70" s="56">
        <f>'2. Consolidated'!O153</f>
        <v>-126.638798755963</v>
      </c>
      <c r="P70" s="56">
        <f>'2. Consolidated'!P153</f>
        <v>-101.444699566651</v>
      </c>
      <c r="Q70" s="56">
        <f>'2. Consolidated'!Q153</f>
        <v>259.083498322614</v>
      </c>
      <c r="R70" s="55">
        <f>'2. Consolidated'!R153</f>
        <v>62.7999999999997</v>
      </c>
      <c r="S70" s="57">
        <f t="shared" si="3"/>
        <v>174.335851049115</v>
      </c>
      <c r="T70" s="57">
        <f t="shared" si="4"/>
        <v>-201.54002747069</v>
      </c>
      <c r="U70" s="58">
        <f t="shared" si="5"/>
        <v>31.7999999999999</v>
      </c>
      <c r="V70" s="58">
        <f t="shared" si="6"/>
        <v>-126.638798755963</v>
      </c>
      <c r="W70" s="58">
        <f t="shared" si="7"/>
        <v>-101.444699566651</v>
      </c>
      <c r="X70" s="58">
        <f t="shared" si="8"/>
        <v>259.083498322614</v>
      </c>
      <c r="Y70" s="57">
        <f t="shared" si="9"/>
        <v>62.7999999999997</v>
      </c>
      <c r="Z70" s="56">
        <f>'2. Consolidated'!Z153</f>
        <v>53.3</v>
      </c>
      <c r="AA70" s="56">
        <f>'2. Consolidated'!AA153</f>
        <v>-113.7</v>
      </c>
      <c r="AB70" s="56">
        <f>'2. Consolidated'!AB153</f>
        <v>-106.6</v>
      </c>
      <c r="AC70" s="56">
        <f>'2. Consolidated'!AC153</f>
        <v>316.3</v>
      </c>
      <c r="AD70" s="55">
        <f>'2. Consolidated'!AD153</f>
        <v>149.3</v>
      </c>
      <c r="AE70" s="56">
        <f>'2. Consolidated'!AE153</f>
        <v>96.0000000000001</v>
      </c>
      <c r="AF70" s="56">
        <f>'2. Consolidated'!AF153</f>
        <v>-117.7</v>
      </c>
      <c r="AG70" s="56">
        <f>'2. Consolidated'!AG153</f>
        <v>-69.6</v>
      </c>
      <c r="AH70" s="56">
        <f>'2. Consolidated'!AH153</f>
        <v>537.4</v>
      </c>
      <c r="AI70" s="55">
        <f>'2. Consolidated'!AI153</f>
        <v>446.1</v>
      </c>
      <c r="AJ70" s="56">
        <f>'2. Consolidated'!AJ153</f>
        <v>85.7</v>
      </c>
      <c r="AK70" s="56">
        <f>'2. Consolidated'!AK153</f>
        <v>81.2999999999998</v>
      </c>
      <c r="AL70" s="56">
        <f>'2. Consolidated'!AL153</f>
        <v>-553.198861584551</v>
      </c>
      <c r="AM70" s="56">
        <f>'2. Consolidated'!AM153</f>
        <v>778.42920946587</v>
      </c>
      <c r="AN70" s="55">
        <f>'2. Consolidated'!AN153</f>
        <v>392.230347881319</v>
      </c>
      <c r="AO70" s="56">
        <f>'2. Consolidated'!AO153</f>
        <v>271.894754844811</v>
      </c>
      <c r="AP70" s="56">
        <f>'2. Consolidated'!AP153</f>
        <v>127.849467626973</v>
      </c>
      <c r="AQ70" s="56">
        <f>'2. Consolidated'!AQ153</f>
        <v>-560.99965685371</v>
      </c>
      <c r="AR70" s="56">
        <f>'2. Consolidated'!AR153</f>
        <v>955.298189416809</v>
      </c>
      <c r="AS70" s="55">
        <f>'2. Consolidated'!AS153</f>
        <v>794.042755034883</v>
      </c>
      <c r="AT70" s="56">
        <f>'2. Consolidated'!AT153</f>
        <v>357.170546236582</v>
      </c>
      <c r="AU70" s="56">
        <f>'2. Consolidated'!AU153</f>
        <v>210.032802752472</v>
      </c>
      <c r="AV70" s="56">
        <f>'2. Consolidated'!AV153</f>
        <v>-594.811191018445</v>
      </c>
      <c r="AW70" s="56">
        <f>'2. Consolidated'!AW153</f>
        <v>1125.20069403818</v>
      </c>
      <c r="AX70" s="55">
        <f>'2. Consolidated'!AX153</f>
        <v>1097.59285200879</v>
      </c>
    </row>
  </sheetData>
  <pageMargins left="0.7" right="0.7" top="0.75" bottom="0.75" header="0.3" footer="0.3"/>
  <pageSetup paperSize="9" orientation="portrait"/>
  <headerFooter/>
  <customProperties>
    <customPr name="Qube.Worksheet.Visibility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96F00165-8D3D-45BD-87AE-6B7EA633CE83}">
  <ds:schemaRefs/>
</ds:datastoreItem>
</file>

<file path=customXml/itemProps2.xml><?xml version="1.0" encoding="utf-8"?>
<ds:datastoreItem xmlns:ds="http://schemas.openxmlformats.org/officeDocument/2006/customXml" ds:itemID="{9CECDBEE-867A-4D8C-BE64-C721ACA79762}">
  <ds:schemaRefs/>
</ds:datastoreItem>
</file>

<file path=customXml/itemProps3.xml><?xml version="1.0" encoding="utf-8"?>
<ds:datastoreItem xmlns:ds="http://schemas.openxmlformats.org/officeDocument/2006/customXml" ds:itemID="{E6080295-4D0A-4849-840B-425396413F26}">
  <ds:schemaRefs/>
</ds:datastoreItem>
</file>

<file path=customXml/itemProps4.xml><?xml version="1.0" encoding="utf-8"?>
<ds:datastoreItem xmlns:ds="http://schemas.openxmlformats.org/officeDocument/2006/customXml" ds:itemID="{03969FE7-1EBE-4E71-9269-7AE9BCA66E8A}">
  <ds:schemaRefs/>
</ds:datastoreItem>
</file>

<file path=customXml/itemProps5.xml><?xml version="1.0" encoding="utf-8"?>
<ds:datastoreItem xmlns:ds="http://schemas.openxmlformats.org/officeDocument/2006/customXml" ds:itemID="{9796CF4A-1E65-4ED7-8538-BC94A16D67A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Cover</vt:lpstr>
      <vt:lpstr>2. Consolidated</vt:lpstr>
      <vt:lpstr>3. Segment Build</vt:lpstr>
      <vt:lpstr>4. Summary 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Basdeo, Damani</dc:creator>
  <cp:lastModifiedBy>rundong</cp:lastModifiedBy>
  <dcterms:created xsi:type="dcterms:W3CDTF">2023-10-05T09:50:00Z</dcterms:created>
  <cp:lastPrinted>2026-08-18T19:08:00Z</cp:lastPrinted>
  <dcterms:modified xsi:type="dcterms:W3CDTF">2026-09-29T15:11:51Z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0x010100E71FB55667175940B9303064891A3E0F</vt:lpwstr>
  </property>
  <property fmtid="{D5CDD505-2E9C-101B-9397-08002B2CF9AE}" pid="3" name="MediaServiceImageTags">
    <vt:lpwstr/>
  </property>
  <property fmtid="{D5CDD505-2E9C-101B-9397-08002B2CF9AE}" pid="4" name="MSIP_Label_8a614966-8abe-4443-961b-d29349ac8604_Enabled">
    <vt:lpwstr>true</vt:lpwstr>
  </property>
  <property fmtid="{D5CDD505-2E9C-101B-9397-08002B2CF9AE}" pid="5" name="MSIP_Label_8a614966-8abe-4443-961b-d29349ac8604_SetDate">
    <vt:lpwstr>2023-10-05T17:21:42Z</vt:lpwstr>
  </property>
  <property fmtid="{D5CDD505-2E9C-101B-9397-08002B2CF9AE}" pid="6" name="MSIP_Label_8a614966-8abe-4443-961b-d29349ac8604_Method">
    <vt:lpwstr>Privileged</vt:lpwstr>
  </property>
  <property fmtid="{D5CDD505-2E9C-101B-9397-08002B2CF9AE}" pid="7" name="MSIP_Label_8a614966-8abe-4443-961b-d29349ac8604_Name">
    <vt:lpwstr>RAndCoStrictlyConfidential</vt:lpwstr>
  </property>
  <property fmtid="{D5CDD505-2E9C-101B-9397-08002B2CF9AE}" pid="8" name="MSIP_Label_8a614966-8abe-4443-961b-d29349ac8604_SiteId">
    <vt:lpwstr>a3a61790-e8ca-448a-b1be-e046da74a581</vt:lpwstr>
  </property>
  <property fmtid="{D5CDD505-2E9C-101B-9397-08002B2CF9AE}" pid="9" name="MSIP_Label_8a614966-8abe-4443-961b-d29349ac8604_ActionId">
    <vt:lpwstr>19aac2d1-9c03-4d5e-a86d-42c463a06566</vt:lpwstr>
  </property>
  <property fmtid="{D5CDD505-2E9C-101B-9397-08002B2CF9AE}" pid="10" name="MSIP_Label_8a614966-8abe-4443-961b-d29349ac8604_ContentBits">
    <vt:lpwstr>0</vt:lpwstr>
  </property>
  <property fmtid="{D5CDD505-2E9C-101B-9397-08002B2CF9AE}" pid="11" name="RTHDocumentSensitivity">
    <vt:lpwstr>Strictly Confidential</vt:lpwstr>
  </property>
  <property fmtid="{D5CDD505-2E9C-101B-9397-08002B2CF9AE}" pid="12" name="RTHDocumentSensitivityFR">
    <vt:lpwstr>Strictement Confidentiel</vt:lpwstr>
  </property>
  <property fmtid="{D5CDD505-2E9C-101B-9397-08002B2CF9AE}" pid="13" name="TitusGUID">
    <vt:lpwstr>cd9d442a-7474-4ce7-9791-c7dd021b7e92</vt:lpwstr>
  </property>
  <property fmtid="{D5CDD505-2E9C-101B-9397-08002B2CF9AE}" pid="14" name="Classification">
    <vt:lpwstr>I</vt:lpwstr>
  </property>
  <property fmtid="{D5CDD505-2E9C-101B-9397-08002B2CF9AE}" pid="15" name="DocNoClass">
    <vt:lpwstr>Not In Use</vt:lpwstr>
  </property>
  <property fmtid="{D5CDD505-2E9C-101B-9397-08002B2CF9AE}" pid="16" name="ICV">
    <vt:lpwstr>1506B73CA3DF8F5AB764BB6A22EAD6D9_43</vt:lpwstr>
  </property>
  <property fmtid="{D5CDD505-2E9C-101B-9397-08002B2CF9AE}" pid="17" name="KSOProductBuildVer">
    <vt:lpwstr>2052-12.1.23540.23540</vt:lpwstr>
  </property>
</Properties>
</file>